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FILE P AWI\LOG LIST PROD KALTENG\PRODUKSI KALTENG\"/>
    </mc:Choice>
  </mc:AlternateContent>
  <xr:revisionPtr revIDLastSave="0" documentId="13_ncr:1_{FA5D1865-4340-4317-9CC6-C1EB081FC213}" xr6:coauthVersionLast="47" xr6:coauthVersionMax="47" xr10:uidLastSave="{00000000-0000-0000-0000-000000000000}"/>
  <bookViews>
    <workbookView xWindow="-120" yWindow="-120" windowWidth="20730" windowHeight="11160" firstSheet="1" activeTab="1" xr2:uid="{84AF27F2-A6B2-4DEE-B3E3-B509D94513E9}"/>
  </bookViews>
  <sheets>
    <sheet name="REKAP" sheetId="1" r:id="rId1"/>
    <sheet name="INPUT LOG" sheetId="7" r:id="rId2"/>
    <sheet name="MERANTI" sheetId="3" r:id="rId3"/>
    <sheet name="BENGKIRAI" sheetId="4" r:id="rId4"/>
    <sheet name="BELI MASAK" sheetId="6" r:id="rId5"/>
    <sheet name="PLAT BENGKIRAI" sheetId="5" r:id="rId6"/>
    <sheet name="Sheet1" sheetId="8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4" hidden="1">'BELI MASAK'!$K$399:$S$447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31" i="7" l="1"/>
  <c r="I1631" i="7"/>
  <c r="J1627" i="7"/>
  <c r="I1627" i="7"/>
  <c r="Q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F6429" i="3"/>
  <c r="E6429" i="3"/>
  <c r="D6433" i="3"/>
  <c r="D6432" i="3"/>
  <c r="R6444" i="3"/>
  <c r="R6443" i="3"/>
  <c r="R6438" i="3"/>
  <c r="P6443" i="3"/>
  <c r="O6443" i="3"/>
  <c r="O6444" i="3" s="1"/>
  <c r="Q6442" i="3"/>
  <c r="Q6441" i="3"/>
  <c r="Q6440" i="3"/>
  <c r="Q6439" i="3"/>
  <c r="P6438" i="3"/>
  <c r="Q6437" i="3"/>
  <c r="Q6436" i="3"/>
  <c r="Q6435" i="3"/>
  <c r="Q6434" i="3"/>
  <c r="Q6433" i="3"/>
  <c r="Q6432" i="3"/>
  <c r="Q6431" i="3"/>
  <c r="Q6430" i="3"/>
  <c r="Q6429" i="3"/>
  <c r="Q6428" i="3"/>
  <c r="Q6427" i="3"/>
  <c r="Q6426" i="3"/>
  <c r="Q6425" i="3"/>
  <c r="Q6424" i="3"/>
  <c r="Q6423" i="3"/>
  <c r="Q6422" i="3"/>
  <c r="Q6421" i="3"/>
  <c r="Q6420" i="3"/>
  <c r="Q6419" i="3"/>
  <c r="Q6418" i="3"/>
  <c r="C6429" i="3"/>
  <c r="G6422" i="3"/>
  <c r="G6421" i="3"/>
  <c r="G6420" i="3"/>
  <c r="G6419" i="3"/>
  <c r="G6418" i="3"/>
  <c r="R655" i="6" l="1"/>
  <c r="G6423" i="3"/>
  <c r="G6424" i="3" s="1"/>
  <c r="Q6438" i="3"/>
  <c r="Q6443" i="3"/>
  <c r="P6444" i="3"/>
  <c r="H6424" i="3"/>
  <c r="D6429" i="3"/>
  <c r="G6429" i="3" s="1"/>
  <c r="D6434" i="3"/>
  <c r="I1594" i="7"/>
  <c r="I1593" i="7"/>
  <c r="I1592" i="7"/>
  <c r="I1591" i="7"/>
  <c r="I1590" i="7"/>
  <c r="I1585" i="7"/>
  <c r="I1586" i="7"/>
  <c r="I1587" i="7"/>
  <c r="I1588" i="7"/>
  <c r="I1589" i="7"/>
  <c r="I1578" i="7"/>
  <c r="I1579" i="7"/>
  <c r="I1580" i="7"/>
  <c r="I1581" i="7"/>
  <c r="I1582" i="7"/>
  <c r="I1583" i="7"/>
  <c r="I1584" i="7"/>
  <c r="I1573" i="7"/>
  <c r="I1574" i="7"/>
  <c r="I1575" i="7"/>
  <c r="I1576" i="7"/>
  <c r="I1577" i="7"/>
  <c r="I1562" i="7"/>
  <c r="I1563" i="7"/>
  <c r="I1564" i="7"/>
  <c r="I1565" i="7"/>
  <c r="I1566" i="7"/>
  <c r="I1567" i="7"/>
  <c r="I1568" i="7"/>
  <c r="I1569" i="7"/>
  <c r="I1570" i="7"/>
  <c r="I1571" i="7"/>
  <c r="I1572" i="7"/>
  <c r="R631" i="6"/>
  <c r="R632" i="6"/>
  <c r="R633" i="6"/>
  <c r="R634" i="6"/>
  <c r="R635" i="6"/>
  <c r="R636" i="6"/>
  <c r="R637" i="6"/>
  <c r="R638" i="6"/>
  <c r="R639" i="6"/>
  <c r="R640" i="6"/>
  <c r="Q641" i="6"/>
  <c r="R630" i="6"/>
  <c r="R629" i="6"/>
  <c r="R628" i="6"/>
  <c r="P6410" i="3"/>
  <c r="O6410" i="3"/>
  <c r="O6411" i="3" s="1"/>
  <c r="Q6409" i="3"/>
  <c r="Q6408" i="3"/>
  <c r="Q6407" i="3"/>
  <c r="Q6406" i="3"/>
  <c r="Q6405" i="3"/>
  <c r="P6404" i="3"/>
  <c r="Q6403" i="3"/>
  <c r="Q6402" i="3"/>
  <c r="Q6401" i="3"/>
  <c r="Q6400" i="3"/>
  <c r="Q6399" i="3"/>
  <c r="Q6398" i="3"/>
  <c r="Q6397" i="3"/>
  <c r="Q6396" i="3"/>
  <c r="Q6395" i="3"/>
  <c r="Q6394" i="3"/>
  <c r="Q6393" i="3"/>
  <c r="Q6392" i="3"/>
  <c r="Q6391" i="3"/>
  <c r="Q6390" i="3"/>
  <c r="Q6389" i="3"/>
  <c r="Q6388" i="3"/>
  <c r="Q6387" i="3"/>
  <c r="Q6386" i="3"/>
  <c r="Q6385" i="3"/>
  <c r="Q6384" i="3"/>
  <c r="Q6383" i="3"/>
  <c r="Q6382" i="3"/>
  <c r="Q6381" i="3"/>
  <c r="Q6380" i="3"/>
  <c r="C6403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Q627" i="6"/>
  <c r="R626" i="6"/>
  <c r="R625" i="6"/>
  <c r="R624" i="6"/>
  <c r="R623" i="6"/>
  <c r="R622" i="6"/>
  <c r="R621" i="6"/>
  <c r="R620" i="6"/>
  <c r="Q6369" i="3"/>
  <c r="Q6370" i="3"/>
  <c r="P6372" i="3"/>
  <c r="O6372" i="3"/>
  <c r="O6373" i="3" s="1"/>
  <c r="Q6371" i="3"/>
  <c r="Q6368" i="3"/>
  <c r="Q6367" i="3"/>
  <c r="P6366" i="3"/>
  <c r="Q6365" i="3"/>
  <c r="Q6364" i="3"/>
  <c r="Q6363" i="3"/>
  <c r="Q6362" i="3"/>
  <c r="Q6361" i="3"/>
  <c r="Q6360" i="3"/>
  <c r="Q6359" i="3"/>
  <c r="Q6358" i="3"/>
  <c r="Q6357" i="3"/>
  <c r="Q6356" i="3"/>
  <c r="Q6355" i="3"/>
  <c r="Q6354" i="3"/>
  <c r="Q6353" i="3"/>
  <c r="Q6352" i="3"/>
  <c r="Q6351" i="3"/>
  <c r="Q6350" i="3"/>
  <c r="Q6349" i="3"/>
  <c r="Q6348" i="3"/>
  <c r="Q6347" i="3"/>
  <c r="Q6346" i="3"/>
  <c r="Q6345" i="3"/>
  <c r="Q6344" i="3"/>
  <c r="Q6343" i="3"/>
  <c r="Q6342" i="3"/>
  <c r="Q6444" i="3" l="1"/>
  <c r="G6397" i="3"/>
  <c r="G6398" i="3" s="1"/>
  <c r="D6403" i="3" s="1"/>
  <c r="J1584" i="7"/>
  <c r="J1577" i="7"/>
  <c r="J1589" i="7"/>
  <c r="J1594" i="7"/>
  <c r="J1572" i="7"/>
  <c r="R641" i="6"/>
  <c r="Q6410" i="3"/>
  <c r="P6411" i="3"/>
  <c r="E6403" i="3" s="1"/>
  <c r="Q6404" i="3"/>
  <c r="R627" i="6"/>
  <c r="Q6366" i="3"/>
  <c r="Q6372" i="3"/>
  <c r="P6373" i="3"/>
  <c r="E6357" i="3" s="1"/>
  <c r="Q6411" i="3" l="1"/>
  <c r="R6411" i="3"/>
  <c r="F6403" i="3"/>
  <c r="H6398" i="3"/>
  <c r="R6410" i="3"/>
  <c r="R6404" i="3"/>
  <c r="Q6373" i="3"/>
  <c r="F6357" i="3" s="1"/>
  <c r="G6403" i="3" l="1"/>
  <c r="C6357" i="3" l="1"/>
  <c r="G6350" i="3"/>
  <c r="G6349" i="3"/>
  <c r="G6348" i="3"/>
  <c r="G6347" i="3"/>
  <c r="G6344" i="3"/>
  <c r="G6345" i="3"/>
  <c r="G6346" i="3"/>
  <c r="G6342" i="3"/>
  <c r="G6343" i="3"/>
  <c r="Q6307" i="3"/>
  <c r="Q6308" i="3"/>
  <c r="Q6309" i="3"/>
  <c r="Q6310" i="3"/>
  <c r="Q6311" i="3"/>
  <c r="Q6312" i="3"/>
  <c r="Q6313" i="3"/>
  <c r="Q6314" i="3"/>
  <c r="Q6315" i="3"/>
  <c r="Q6316" i="3"/>
  <c r="Q6317" i="3"/>
  <c r="Q6318" i="3"/>
  <c r="Q6319" i="3"/>
  <c r="Q6320" i="3"/>
  <c r="Q6321" i="3"/>
  <c r="Q6322" i="3"/>
  <c r="Q6323" i="3"/>
  <c r="Q6324" i="3"/>
  <c r="Q6325" i="3"/>
  <c r="Q6326" i="3"/>
  <c r="Q6327" i="3"/>
  <c r="Q6328" i="3"/>
  <c r="P6334" i="3"/>
  <c r="O6334" i="3"/>
  <c r="O6335" i="3" s="1"/>
  <c r="Q6333" i="3"/>
  <c r="Q6332" i="3"/>
  <c r="Q6331" i="3"/>
  <c r="Q6330" i="3"/>
  <c r="P6329" i="3"/>
  <c r="Q6306" i="3"/>
  <c r="Q6305" i="3"/>
  <c r="Q6304" i="3"/>
  <c r="Q6303" i="3"/>
  <c r="Q6302" i="3"/>
  <c r="Q6301" i="3"/>
  <c r="Q6300" i="3"/>
  <c r="Q6299" i="3"/>
  <c r="Q6298" i="3"/>
  <c r="Q6297" i="3"/>
  <c r="Q6296" i="3"/>
  <c r="Q6295" i="3"/>
  <c r="C6318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5" i="3"/>
  <c r="G6296" i="3"/>
  <c r="I1557" i="7"/>
  <c r="I1558" i="7"/>
  <c r="I1559" i="7"/>
  <c r="I1560" i="7"/>
  <c r="I1561" i="7"/>
  <c r="I1551" i="7"/>
  <c r="I1552" i="7"/>
  <c r="I1553" i="7"/>
  <c r="I1554" i="7"/>
  <c r="I1555" i="7"/>
  <c r="I1556" i="7"/>
  <c r="I1544" i="7"/>
  <c r="I1545" i="7"/>
  <c r="I1546" i="7"/>
  <c r="I1547" i="7"/>
  <c r="I1548" i="7"/>
  <c r="I1549" i="7"/>
  <c r="I1537" i="7"/>
  <c r="I1538" i="7"/>
  <c r="I1539" i="7"/>
  <c r="I1540" i="7"/>
  <c r="I1541" i="7"/>
  <c r="I1542" i="7"/>
  <c r="I1543" i="7"/>
  <c r="I1531" i="7"/>
  <c r="I1532" i="7"/>
  <c r="I1533" i="7"/>
  <c r="I1534" i="7"/>
  <c r="I1535" i="7"/>
  <c r="I1536" i="7"/>
  <c r="I1530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14" i="7"/>
  <c r="I1515" i="7"/>
  <c r="I1516" i="7"/>
  <c r="I1517" i="7"/>
  <c r="I1510" i="7"/>
  <c r="I1511" i="7"/>
  <c r="I1512" i="7"/>
  <c r="I1507" i="7"/>
  <c r="I1508" i="7"/>
  <c r="I1509" i="7"/>
  <c r="I1505" i="7"/>
  <c r="I1506" i="7"/>
  <c r="I1498" i="7"/>
  <c r="I1499" i="7"/>
  <c r="I1500" i="7"/>
  <c r="I1501" i="7"/>
  <c r="I1502" i="7"/>
  <c r="I1503" i="7"/>
  <c r="I1504" i="7"/>
  <c r="I1497" i="7"/>
  <c r="I1491" i="7"/>
  <c r="I1492" i="7"/>
  <c r="I1493" i="7"/>
  <c r="I1494" i="7"/>
  <c r="I1495" i="7"/>
  <c r="I1496" i="7"/>
  <c r="I1484" i="7"/>
  <c r="I1485" i="7"/>
  <c r="I1486" i="7"/>
  <c r="I1487" i="7"/>
  <c r="I1488" i="7"/>
  <c r="I1489" i="7"/>
  <c r="I1490" i="7"/>
  <c r="I1477" i="7"/>
  <c r="I1478" i="7"/>
  <c r="I1479" i="7"/>
  <c r="I1480" i="7"/>
  <c r="I1481" i="7"/>
  <c r="P6287" i="3"/>
  <c r="O6287" i="3"/>
  <c r="O6288" i="3" s="1"/>
  <c r="Q6286" i="3"/>
  <c r="Q6285" i="3"/>
  <c r="Q6284" i="3"/>
  <c r="Q6283" i="3"/>
  <c r="Q6282" i="3"/>
  <c r="P6281" i="3"/>
  <c r="Q6280" i="3"/>
  <c r="Q6279" i="3"/>
  <c r="Q6278" i="3"/>
  <c r="Q6277" i="3"/>
  <c r="Q6276" i="3"/>
  <c r="Q6275" i="3"/>
  <c r="Q6274" i="3"/>
  <c r="Q6273" i="3"/>
  <c r="Q6272" i="3"/>
  <c r="Q6271" i="3"/>
  <c r="Q6270" i="3"/>
  <c r="Q6269" i="3"/>
  <c r="Q6268" i="3"/>
  <c r="Q6267" i="3"/>
  <c r="Q6266" i="3"/>
  <c r="Q6265" i="3"/>
  <c r="Q6264" i="3"/>
  <c r="Q6263" i="3"/>
  <c r="C6275" i="3"/>
  <c r="G6268" i="3"/>
  <c r="G6267" i="3"/>
  <c r="I1482" i="7"/>
  <c r="I1483" i="7"/>
  <c r="G6266" i="3"/>
  <c r="G6265" i="3"/>
  <c r="G6264" i="3"/>
  <c r="G6263" i="3"/>
  <c r="Q6252" i="3"/>
  <c r="Q6251" i="3"/>
  <c r="Q6250" i="3"/>
  <c r="P6255" i="3"/>
  <c r="O6255" i="3"/>
  <c r="O6256" i="3" s="1"/>
  <c r="Q6254" i="3"/>
  <c r="Q6253" i="3"/>
  <c r="Q6249" i="3"/>
  <c r="P6248" i="3"/>
  <c r="Q6247" i="3"/>
  <c r="Q6246" i="3"/>
  <c r="Q6245" i="3"/>
  <c r="Q6244" i="3"/>
  <c r="Q6243" i="3"/>
  <c r="Q6242" i="3"/>
  <c r="Q6241" i="3"/>
  <c r="Q6240" i="3"/>
  <c r="Q6239" i="3"/>
  <c r="Q6238" i="3"/>
  <c r="Q6237" i="3"/>
  <c r="Q6236" i="3"/>
  <c r="Q6235" i="3"/>
  <c r="Q6234" i="3"/>
  <c r="Q6233" i="3"/>
  <c r="Q6232" i="3"/>
  <c r="Q6231" i="3"/>
  <c r="Q6230" i="3"/>
  <c r="Q6229" i="3"/>
  <c r="Q6228" i="3"/>
  <c r="Q6227" i="3"/>
  <c r="Q6226" i="3"/>
  <c r="Q6225" i="3"/>
  <c r="Q6224" i="3"/>
  <c r="Q6223" i="3"/>
  <c r="Q6222" i="3"/>
  <c r="Q6221" i="3"/>
  <c r="Q6220" i="3"/>
  <c r="Q6219" i="3"/>
  <c r="Q6218" i="3"/>
  <c r="Q6217" i="3"/>
  <c r="Q6216" i="3"/>
  <c r="C6239" i="3"/>
  <c r="G6232" i="3"/>
  <c r="G6231" i="3"/>
  <c r="G6230" i="3"/>
  <c r="G6229" i="3"/>
  <c r="G6228" i="3"/>
  <c r="I1550" i="7"/>
  <c r="G6227" i="3"/>
  <c r="G6222" i="3"/>
  <c r="G6216" i="3"/>
  <c r="G6221" i="3"/>
  <c r="G6226" i="3"/>
  <c r="G6219" i="3"/>
  <c r="G6225" i="3"/>
  <c r="G6224" i="3"/>
  <c r="G6220" i="3"/>
  <c r="G6223" i="3"/>
  <c r="G6218" i="3"/>
  <c r="G6217" i="3"/>
  <c r="Q6201" i="3"/>
  <c r="Q6202" i="3"/>
  <c r="Q6194" i="3"/>
  <c r="Q6195" i="3"/>
  <c r="Q6196" i="3"/>
  <c r="Q6197" i="3"/>
  <c r="Q6198" i="3"/>
  <c r="Q6199" i="3"/>
  <c r="Q6200" i="3"/>
  <c r="Q6186" i="3"/>
  <c r="Q6187" i="3"/>
  <c r="Q6188" i="3"/>
  <c r="Q6189" i="3"/>
  <c r="Q6190" i="3"/>
  <c r="Q6191" i="3"/>
  <c r="Q6192" i="3"/>
  <c r="Q6193" i="3"/>
  <c r="P6208" i="3"/>
  <c r="O6208" i="3"/>
  <c r="O6209" i="3" s="1"/>
  <c r="Q6207" i="3"/>
  <c r="Q6206" i="3"/>
  <c r="Q6205" i="3"/>
  <c r="Q6204" i="3"/>
  <c r="P6203" i="3"/>
  <c r="Q6185" i="3"/>
  <c r="Q6184" i="3"/>
  <c r="Q6183" i="3"/>
  <c r="Q6182" i="3"/>
  <c r="Q6181" i="3"/>
  <c r="Q6180" i="3"/>
  <c r="Q6179" i="3"/>
  <c r="Q6178" i="3"/>
  <c r="Q6177" i="3"/>
  <c r="Q6176" i="3"/>
  <c r="Q6175" i="3"/>
  <c r="Q6174" i="3"/>
  <c r="Q6173" i="3"/>
  <c r="Q6172" i="3"/>
  <c r="Q6171" i="3"/>
  <c r="Q6170" i="3"/>
  <c r="Q6169" i="3"/>
  <c r="Q6168" i="3"/>
  <c r="Q6167" i="3"/>
  <c r="Q6166" i="3"/>
  <c r="Q6165" i="3"/>
  <c r="C6184" i="3"/>
  <c r="G6177" i="3"/>
  <c r="G6176" i="3"/>
  <c r="G6175" i="3"/>
  <c r="G6174" i="3"/>
  <c r="G6173" i="3"/>
  <c r="G6172" i="3"/>
  <c r="G6171" i="3"/>
  <c r="I1513" i="7"/>
  <c r="G6170" i="3"/>
  <c r="G6169" i="3"/>
  <c r="G6168" i="3"/>
  <c r="G6167" i="3"/>
  <c r="G6166" i="3"/>
  <c r="G6165" i="3"/>
  <c r="I1595" i="7" l="1"/>
  <c r="J1556" i="7"/>
  <c r="J1561" i="7"/>
  <c r="G6351" i="3"/>
  <c r="G6352" i="3" s="1"/>
  <c r="G6312" i="3"/>
  <c r="G6313" i="3" s="1"/>
  <c r="H6313" i="3" s="1"/>
  <c r="Q6329" i="3"/>
  <c r="Q6334" i="3"/>
  <c r="P6335" i="3"/>
  <c r="E6318" i="3" s="1"/>
  <c r="J1543" i="7"/>
  <c r="J1549" i="7"/>
  <c r="J1536" i="7"/>
  <c r="J1530" i="7"/>
  <c r="J1513" i="7"/>
  <c r="J1517" i="7"/>
  <c r="J1506" i="7"/>
  <c r="J1509" i="7"/>
  <c r="J1504" i="7"/>
  <c r="J1497" i="7"/>
  <c r="J1483" i="7"/>
  <c r="J1490" i="7"/>
  <c r="G6269" i="3"/>
  <c r="G6270" i="3" s="1"/>
  <c r="D6275" i="3" s="1"/>
  <c r="Q6287" i="3"/>
  <c r="Q6281" i="3"/>
  <c r="P6288" i="3"/>
  <c r="E6275" i="3" s="1"/>
  <c r="G6233" i="3"/>
  <c r="G6234" i="3" s="1"/>
  <c r="P6256" i="3"/>
  <c r="E6239" i="3" s="1"/>
  <c r="Q6248" i="3"/>
  <c r="Q6255" i="3"/>
  <c r="G6178" i="3"/>
  <c r="G6179" i="3" s="1"/>
  <c r="D6184" i="3" s="1"/>
  <c r="Q6203" i="3"/>
  <c r="Q6208" i="3"/>
  <c r="P6209" i="3"/>
  <c r="E6184" i="3" s="1"/>
  <c r="J1595" i="7" l="1"/>
  <c r="D6318" i="3"/>
  <c r="R6372" i="3"/>
  <c r="R6366" i="3"/>
  <c r="H6352" i="3"/>
  <c r="R6373" i="3"/>
  <c r="D6357" i="3"/>
  <c r="G6357" i="3" s="1"/>
  <c r="R6334" i="3"/>
  <c r="R6329" i="3"/>
  <c r="Q6335" i="3"/>
  <c r="R6287" i="3"/>
  <c r="R6281" i="3"/>
  <c r="Q6288" i="3"/>
  <c r="R6255" i="3"/>
  <c r="R6248" i="3"/>
  <c r="Q6256" i="3"/>
  <c r="D6239" i="3"/>
  <c r="R6208" i="3"/>
  <c r="R6203" i="3"/>
  <c r="Q6209" i="3"/>
  <c r="F6318" i="3" l="1"/>
  <c r="G6318" i="3" s="1"/>
  <c r="R6335" i="3"/>
  <c r="F6275" i="3"/>
  <c r="G6275" i="3" s="1"/>
  <c r="H6270" i="3"/>
  <c r="R6288" i="3"/>
  <c r="H6234" i="3"/>
  <c r="R6256" i="3"/>
  <c r="F6239" i="3"/>
  <c r="G6239" i="3" s="1"/>
  <c r="H6179" i="3"/>
  <c r="R6209" i="3"/>
  <c r="F6184" i="3"/>
  <c r="G6184" i="3" s="1"/>
  <c r="Q617" i="6" l="1"/>
  <c r="R616" i="6"/>
  <c r="R615" i="6"/>
  <c r="R614" i="6"/>
  <c r="R613" i="6"/>
  <c r="R612" i="6"/>
  <c r="R611" i="6"/>
  <c r="R610" i="6"/>
  <c r="P6155" i="3"/>
  <c r="O6155" i="3"/>
  <c r="O6156" i="3" s="1"/>
  <c r="Q6154" i="3"/>
  <c r="Q6153" i="3"/>
  <c r="Q6152" i="3"/>
  <c r="Q6151" i="3"/>
  <c r="P6150" i="3"/>
  <c r="Q6149" i="3"/>
  <c r="Q6148" i="3"/>
  <c r="Q6147" i="3"/>
  <c r="Q6146" i="3"/>
  <c r="Q6145" i="3"/>
  <c r="Q6144" i="3"/>
  <c r="Q6143" i="3"/>
  <c r="Q6142" i="3"/>
  <c r="Q6141" i="3"/>
  <c r="Q6140" i="3"/>
  <c r="Q6139" i="3"/>
  <c r="Q6138" i="3"/>
  <c r="Q6137" i="3"/>
  <c r="Q6136" i="3"/>
  <c r="Q6135" i="3"/>
  <c r="Q6134" i="3"/>
  <c r="Q6133" i="3"/>
  <c r="Q6132" i="3"/>
  <c r="Q6131" i="3"/>
  <c r="Q6130" i="3"/>
  <c r="Q6129" i="3"/>
  <c r="Q6128" i="3"/>
  <c r="Q6127" i="3"/>
  <c r="C6150" i="3"/>
  <c r="G6143" i="3"/>
  <c r="G6142" i="3"/>
  <c r="G6141" i="3"/>
  <c r="G6140" i="3"/>
  <c r="I1405" i="7"/>
  <c r="I1404" i="7"/>
  <c r="I1403" i="7"/>
  <c r="I1402" i="7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P6118" i="3"/>
  <c r="O6118" i="3"/>
  <c r="O6119" i="3" s="1"/>
  <c r="Q6117" i="3"/>
  <c r="Q6116" i="3"/>
  <c r="Q6115" i="3"/>
  <c r="Q6114" i="3"/>
  <c r="Q6113" i="3"/>
  <c r="P6112" i="3"/>
  <c r="Q6111" i="3"/>
  <c r="Q6110" i="3"/>
  <c r="Q6109" i="3"/>
  <c r="Q6108" i="3"/>
  <c r="Q6107" i="3"/>
  <c r="Q6106" i="3"/>
  <c r="Q6105" i="3"/>
  <c r="Q6104" i="3"/>
  <c r="Q6103" i="3"/>
  <c r="Q6102" i="3"/>
  <c r="Q6101" i="3"/>
  <c r="Q6100" i="3"/>
  <c r="Q6099" i="3"/>
  <c r="Q6098" i="3"/>
  <c r="Q6097" i="3"/>
  <c r="Q6096" i="3"/>
  <c r="Q6095" i="3"/>
  <c r="Q6094" i="3"/>
  <c r="Q6093" i="3"/>
  <c r="Q6092" i="3"/>
  <c r="Q6091" i="3"/>
  <c r="Q6090" i="3"/>
  <c r="Q6089" i="3"/>
  <c r="Q6088" i="3"/>
  <c r="Q6087" i="3"/>
  <c r="Q6086" i="3"/>
  <c r="Q6085" i="3"/>
  <c r="Q6084" i="3"/>
  <c r="Q6083" i="3"/>
  <c r="Q6082" i="3"/>
  <c r="Q6081" i="3"/>
  <c r="C6097" i="3"/>
  <c r="G6090" i="3"/>
  <c r="G6089" i="3"/>
  <c r="G6088" i="3"/>
  <c r="G6087" i="3"/>
  <c r="G6086" i="3"/>
  <c r="G6085" i="3"/>
  <c r="G6084" i="3"/>
  <c r="G6083" i="3"/>
  <c r="G6082" i="3"/>
  <c r="G6081" i="3"/>
  <c r="I1467" i="7"/>
  <c r="I1468" i="7"/>
  <c r="I1469" i="7"/>
  <c r="I1470" i="7"/>
  <c r="I1471" i="7"/>
  <c r="I1472" i="7"/>
  <c r="I1473" i="7"/>
  <c r="I1474" i="7"/>
  <c r="I1475" i="7"/>
  <c r="I1462" i="7"/>
  <c r="I1463" i="7"/>
  <c r="I1464" i="7"/>
  <c r="I1465" i="7"/>
  <c r="I1466" i="7"/>
  <c r="I1460" i="7"/>
  <c r="I1461" i="7"/>
  <c r="I1454" i="7"/>
  <c r="I1455" i="7"/>
  <c r="I1456" i="7"/>
  <c r="I1457" i="7"/>
  <c r="I1458" i="7"/>
  <c r="I1459" i="7"/>
  <c r="I1449" i="7"/>
  <c r="I1450" i="7"/>
  <c r="I1451" i="7"/>
  <c r="I1452" i="7"/>
  <c r="I1453" i="7"/>
  <c r="I1444" i="7"/>
  <c r="I1445" i="7"/>
  <c r="I1446" i="7"/>
  <c r="I1447" i="7"/>
  <c r="I1448" i="7"/>
  <c r="I1437" i="7"/>
  <c r="I1438" i="7"/>
  <c r="I1439" i="7"/>
  <c r="I1440" i="7"/>
  <c r="I1441" i="7"/>
  <c r="I1442" i="7"/>
  <c r="I1443" i="7"/>
  <c r="I1431" i="7"/>
  <c r="I1432" i="7"/>
  <c r="I1433" i="7"/>
  <c r="I1434" i="7"/>
  <c r="I1435" i="7"/>
  <c r="I1436" i="7"/>
  <c r="J1466" i="7" l="1"/>
  <c r="R617" i="6"/>
  <c r="Q6150" i="3"/>
  <c r="Q6155" i="3"/>
  <c r="P6156" i="3"/>
  <c r="E6150" i="3" s="1"/>
  <c r="G6144" i="3"/>
  <c r="G6145" i="3" s="1"/>
  <c r="D6150" i="3" s="1"/>
  <c r="J1475" i="7"/>
  <c r="J1459" i="7"/>
  <c r="J1453" i="7"/>
  <c r="J1443" i="7"/>
  <c r="J1461" i="7"/>
  <c r="J1436" i="7"/>
  <c r="J1448" i="7"/>
  <c r="G6091" i="3"/>
  <c r="G6092" i="3" s="1"/>
  <c r="D6097" i="3" s="1"/>
  <c r="Q6112" i="3"/>
  <c r="Q6118" i="3"/>
  <c r="P6119" i="3"/>
  <c r="E6097" i="3" s="1"/>
  <c r="R6155" i="3" l="1"/>
  <c r="R6150" i="3"/>
  <c r="Q6156" i="3"/>
  <c r="R6118" i="3"/>
  <c r="R6112" i="3"/>
  <c r="Q6119" i="3"/>
  <c r="H6145" i="3" l="1"/>
  <c r="R6156" i="3"/>
  <c r="F6150" i="3"/>
  <c r="G6150" i="3" s="1"/>
  <c r="R6119" i="3"/>
  <c r="H6092" i="3"/>
  <c r="F6097" i="3"/>
  <c r="G6097" i="3" s="1"/>
  <c r="Q6070" i="3" l="1"/>
  <c r="Q6071" i="3"/>
  <c r="Q6060" i="3"/>
  <c r="Q6061" i="3"/>
  <c r="Q6062" i="3"/>
  <c r="Q6063" i="3"/>
  <c r="Q6064" i="3"/>
  <c r="Q6065" i="3"/>
  <c r="P6072" i="3"/>
  <c r="O6072" i="3"/>
  <c r="O6073" i="3" s="1"/>
  <c r="Q6069" i="3"/>
  <c r="Q6068" i="3"/>
  <c r="Q6067" i="3"/>
  <c r="P6066" i="3"/>
  <c r="Q6059" i="3"/>
  <c r="Q6058" i="3"/>
  <c r="Q6057" i="3"/>
  <c r="Q6056" i="3"/>
  <c r="Q6055" i="3"/>
  <c r="Q6054" i="3"/>
  <c r="Q6053" i="3"/>
  <c r="Q6052" i="3"/>
  <c r="Q6051" i="3"/>
  <c r="Q6050" i="3"/>
  <c r="Q6049" i="3"/>
  <c r="Q6048" i="3"/>
  <c r="Q6047" i="3"/>
  <c r="Q6046" i="3"/>
  <c r="Q6045" i="3"/>
  <c r="Q6044" i="3"/>
  <c r="Q6043" i="3"/>
  <c r="Q6042" i="3"/>
  <c r="Q6041" i="3"/>
  <c r="Q6040" i="3"/>
  <c r="Q6039" i="3"/>
  <c r="Q6038" i="3"/>
  <c r="Q6037" i="3"/>
  <c r="Q6036" i="3"/>
  <c r="Q6035" i="3"/>
  <c r="Q6034" i="3"/>
  <c r="Q6033" i="3"/>
  <c r="Q6032" i="3"/>
  <c r="Q6031" i="3"/>
  <c r="Q6030" i="3"/>
  <c r="C6050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I1430" i="7"/>
  <c r="J1430" i="7" s="1"/>
  <c r="I1420" i="7"/>
  <c r="I1421" i="7"/>
  <c r="I1422" i="7"/>
  <c r="I1423" i="7"/>
  <c r="I1424" i="7"/>
  <c r="I1425" i="7"/>
  <c r="I1426" i="7"/>
  <c r="I1427" i="7"/>
  <c r="I1428" i="7"/>
  <c r="I1429" i="7"/>
  <c r="I1411" i="7"/>
  <c r="I1412" i="7"/>
  <c r="I1413" i="7"/>
  <c r="I1414" i="7"/>
  <c r="I1415" i="7"/>
  <c r="I1416" i="7"/>
  <c r="I1417" i="7"/>
  <c r="I1418" i="7"/>
  <c r="I1419" i="7"/>
  <c r="I1408" i="7"/>
  <c r="I1409" i="7"/>
  <c r="I1406" i="7"/>
  <c r="I1407" i="7"/>
  <c r="J1429" i="7" l="1"/>
  <c r="G6044" i="3"/>
  <c r="G6045" i="3" s="1"/>
  <c r="P6073" i="3"/>
  <c r="E6050" i="3" s="1"/>
  <c r="Q6066" i="3"/>
  <c r="Q6072" i="3"/>
  <c r="D6050" i="3"/>
  <c r="P6016" i="3"/>
  <c r="Q6013" i="3"/>
  <c r="Q6014" i="3"/>
  <c r="Q6015" i="3"/>
  <c r="P6021" i="3"/>
  <c r="O6021" i="3"/>
  <c r="O6022" i="3" s="1"/>
  <c r="Q6020" i="3"/>
  <c r="Q6019" i="3"/>
  <c r="Q6018" i="3"/>
  <c r="Q6017" i="3"/>
  <c r="Q6012" i="3"/>
  <c r="Q6011" i="3"/>
  <c r="Q6010" i="3"/>
  <c r="Q6009" i="3"/>
  <c r="Q6008" i="3"/>
  <c r="Q6007" i="3"/>
  <c r="Q6006" i="3"/>
  <c r="Q6005" i="3"/>
  <c r="Q6004" i="3"/>
  <c r="Q6003" i="3"/>
  <c r="Q6002" i="3"/>
  <c r="Q6001" i="3"/>
  <c r="Q6000" i="3"/>
  <c r="Q5999" i="3"/>
  <c r="Q5998" i="3"/>
  <c r="Q5997" i="3"/>
  <c r="Q5996" i="3"/>
  <c r="Q5995" i="3"/>
  <c r="Q5994" i="3"/>
  <c r="Q5993" i="3"/>
  <c r="Q5992" i="3"/>
  <c r="Q5991" i="3"/>
  <c r="Q5990" i="3"/>
  <c r="Q5989" i="3"/>
  <c r="Q5988" i="3"/>
  <c r="Q5987" i="3"/>
  <c r="Q5986" i="3"/>
  <c r="Q5985" i="3"/>
  <c r="C6017" i="3"/>
  <c r="G6010" i="3"/>
  <c r="G6009" i="3"/>
  <c r="I1401" i="7"/>
  <c r="J1407" i="7" s="1"/>
  <c r="I1410" i="7"/>
  <c r="J1419" i="7" s="1"/>
  <c r="G6007" i="3"/>
  <c r="G6006" i="3"/>
  <c r="G6008" i="3"/>
  <c r="G6003" i="3"/>
  <c r="G5992" i="3"/>
  <c r="G5993" i="3"/>
  <c r="G5995" i="3"/>
  <c r="G5994" i="3"/>
  <c r="G5998" i="3"/>
  <c r="G5997" i="3"/>
  <c r="G5996" i="3"/>
  <c r="G6000" i="3"/>
  <c r="G5999" i="3"/>
  <c r="G6001" i="3"/>
  <c r="G6002" i="3"/>
  <c r="G6004" i="3"/>
  <c r="G6005" i="3"/>
  <c r="G5989" i="3"/>
  <c r="G5990" i="3"/>
  <c r="G5991" i="3"/>
  <c r="G5988" i="3"/>
  <c r="G5987" i="3"/>
  <c r="G5986" i="3"/>
  <c r="G5985" i="3"/>
  <c r="P6022" i="3" l="1"/>
  <c r="E6017" i="3" s="1"/>
  <c r="R6072" i="3"/>
  <c r="R6066" i="3"/>
  <c r="Q6073" i="3"/>
  <c r="Q6016" i="3"/>
  <c r="G6011" i="3"/>
  <c r="G6012" i="3" s="1"/>
  <c r="D6017" i="3" s="1"/>
  <c r="Q6021" i="3"/>
  <c r="H6045" i="3" l="1"/>
  <c r="R6073" i="3"/>
  <c r="F6050" i="3"/>
  <c r="G6050" i="3" s="1"/>
  <c r="R6021" i="3"/>
  <c r="R6016" i="3"/>
  <c r="Q6022" i="3"/>
  <c r="H6012" i="3" l="1"/>
  <c r="R6022" i="3"/>
  <c r="F6017" i="3"/>
  <c r="G6017" i="3" s="1"/>
  <c r="R607" i="6" l="1"/>
  <c r="R605" i="6"/>
  <c r="R603" i="6"/>
  <c r="R604" i="6"/>
  <c r="R606" i="6"/>
  <c r="R608" i="6"/>
  <c r="Q609" i="6"/>
  <c r="R602" i="6"/>
  <c r="R601" i="6"/>
  <c r="Q5973" i="3"/>
  <c r="Q5974" i="3"/>
  <c r="Q5975" i="3"/>
  <c r="P5976" i="3"/>
  <c r="O5976" i="3"/>
  <c r="O5977" i="3" s="1"/>
  <c r="Q5972" i="3"/>
  <c r="Q5971" i="3"/>
  <c r="Q5970" i="3"/>
  <c r="P5969" i="3"/>
  <c r="Q5968" i="3"/>
  <c r="Q5967" i="3"/>
  <c r="Q5966" i="3"/>
  <c r="Q5965" i="3"/>
  <c r="Q5964" i="3"/>
  <c r="Q5963" i="3"/>
  <c r="Q5962" i="3"/>
  <c r="Q5961" i="3"/>
  <c r="Q5960" i="3"/>
  <c r="Q5959" i="3"/>
  <c r="Q5958" i="3"/>
  <c r="Q5957" i="3"/>
  <c r="Q5956" i="3"/>
  <c r="Q5955" i="3"/>
  <c r="Q5954" i="3"/>
  <c r="Q5953" i="3"/>
  <c r="Q5952" i="3"/>
  <c r="Q5951" i="3"/>
  <c r="Q5950" i="3"/>
  <c r="Q5949" i="3"/>
  <c r="Q5948" i="3"/>
  <c r="Q5947" i="3"/>
  <c r="Q5946" i="3"/>
  <c r="Q5945" i="3"/>
  <c r="Q5944" i="3"/>
  <c r="Q5943" i="3"/>
  <c r="Q5942" i="3"/>
  <c r="Q5941" i="3"/>
  <c r="Q5940" i="3"/>
  <c r="C5956" i="3"/>
  <c r="G5949" i="3"/>
  <c r="G5948" i="3"/>
  <c r="G5947" i="3"/>
  <c r="G5946" i="3"/>
  <c r="G5945" i="3"/>
  <c r="G5943" i="3"/>
  <c r="G5944" i="3"/>
  <c r="G5942" i="3"/>
  <c r="G5941" i="3"/>
  <c r="G5940" i="3"/>
  <c r="R609" i="6" l="1"/>
  <c r="G5950" i="3"/>
  <c r="G5951" i="3" s="1"/>
  <c r="D5956" i="3" s="1"/>
  <c r="Q5976" i="3"/>
  <c r="P5977" i="3"/>
  <c r="E5956" i="3" s="1"/>
  <c r="Q5969" i="3"/>
  <c r="Q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P5931" i="3"/>
  <c r="O5931" i="3"/>
  <c r="O5932" i="3" s="1"/>
  <c r="Q5930" i="3"/>
  <c r="Q5929" i="3"/>
  <c r="Q5928" i="3"/>
  <c r="Q5927" i="3"/>
  <c r="P5926" i="3"/>
  <c r="Q5925" i="3"/>
  <c r="Q5924" i="3"/>
  <c r="Q5923" i="3"/>
  <c r="Q5922" i="3"/>
  <c r="Q5921" i="3"/>
  <c r="Q5920" i="3"/>
  <c r="Q5919" i="3"/>
  <c r="Q5918" i="3"/>
  <c r="Q5917" i="3"/>
  <c r="Q5916" i="3"/>
  <c r="Q5915" i="3"/>
  <c r="Q5914" i="3"/>
  <c r="Q5913" i="3"/>
  <c r="Q5912" i="3"/>
  <c r="Q5911" i="3"/>
  <c r="Q5910" i="3"/>
  <c r="Q5909" i="3"/>
  <c r="Q5908" i="3"/>
  <c r="Q5907" i="3"/>
  <c r="Q5906" i="3"/>
  <c r="Q5905" i="3"/>
  <c r="Q5904" i="3"/>
  <c r="Q5903" i="3"/>
  <c r="Q5902" i="3"/>
  <c r="Q5901" i="3"/>
  <c r="Q5900" i="3"/>
  <c r="Q5899" i="3"/>
  <c r="Q5898" i="3"/>
  <c r="Q5897" i="3"/>
  <c r="Q5896" i="3"/>
  <c r="G5902" i="3"/>
  <c r="C5912" i="3"/>
  <c r="G5903" i="3"/>
  <c r="G5904" i="3"/>
  <c r="G5905" i="3"/>
  <c r="G5896" i="3"/>
  <c r="G5901" i="3"/>
  <c r="G5897" i="3"/>
  <c r="G5899" i="3"/>
  <c r="G5898" i="3"/>
  <c r="G5900" i="3"/>
  <c r="R5976" i="3" l="1"/>
  <c r="Q5977" i="3"/>
  <c r="H5951" i="3" s="1"/>
  <c r="R5969" i="3"/>
  <c r="G5906" i="3"/>
  <c r="G5907" i="3" s="1"/>
  <c r="D5912" i="3" s="1"/>
  <c r="R600" i="6"/>
  <c r="Q5931" i="3"/>
  <c r="P5932" i="3"/>
  <c r="E5912" i="3" s="1"/>
  <c r="Q5926" i="3"/>
  <c r="F5956" i="3" l="1"/>
  <c r="R5977" i="3"/>
  <c r="R5931" i="3"/>
  <c r="R5926" i="3"/>
  <c r="Q5932" i="3"/>
  <c r="G5956" i="3" l="1"/>
  <c r="R5932" i="3"/>
  <c r="F5912" i="3"/>
  <c r="G5912" i="3" s="1"/>
  <c r="H5907" i="3"/>
  <c r="C5874" i="3"/>
  <c r="Q5878" i="3"/>
  <c r="Q5879" i="3"/>
  <c r="Q5880" i="3"/>
  <c r="Q5881" i="3"/>
  <c r="Q5882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P5888" i="3"/>
  <c r="O5888" i="3"/>
  <c r="O5889" i="3" s="1"/>
  <c r="Q5887" i="3"/>
  <c r="Q5886" i="3"/>
  <c r="Q5885" i="3"/>
  <c r="Q5884" i="3"/>
  <c r="P5883" i="3"/>
  <c r="Q5860" i="3"/>
  <c r="Q5859" i="3"/>
  <c r="Q5858" i="3"/>
  <c r="Q5857" i="3"/>
  <c r="Q5856" i="3"/>
  <c r="Q5855" i="3"/>
  <c r="Q5854" i="3"/>
  <c r="Q5853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I1399" i="7"/>
  <c r="I1400" i="7"/>
  <c r="I1393" i="7"/>
  <c r="I1394" i="7"/>
  <c r="I1395" i="7"/>
  <c r="I1396" i="7"/>
  <c r="I1397" i="7"/>
  <c r="I1398" i="7"/>
  <c r="I1384" i="7"/>
  <c r="I1385" i="7"/>
  <c r="I1386" i="7"/>
  <c r="I1387" i="7"/>
  <c r="I1388" i="7"/>
  <c r="I1389" i="7"/>
  <c r="I1390" i="7"/>
  <c r="I1391" i="7"/>
  <c r="I1392" i="7"/>
  <c r="I1379" i="7"/>
  <c r="I1380" i="7"/>
  <c r="I1381" i="7"/>
  <c r="I1382" i="7"/>
  <c r="I1383" i="7"/>
  <c r="I1370" i="7"/>
  <c r="I1371" i="7"/>
  <c r="I1372" i="7"/>
  <c r="I1373" i="7"/>
  <c r="I1374" i="7"/>
  <c r="I1375" i="7"/>
  <c r="I1376" i="7"/>
  <c r="I1377" i="7"/>
  <c r="I1378" i="7"/>
  <c r="P5837" i="3"/>
  <c r="O5837" i="3"/>
  <c r="O5838" i="3" s="1"/>
  <c r="Q5836" i="3"/>
  <c r="Q5835" i="3"/>
  <c r="Q5834" i="3"/>
  <c r="Q5833" i="3"/>
  <c r="Q5832" i="3"/>
  <c r="P5831" i="3"/>
  <c r="Q5830" i="3"/>
  <c r="Q5829" i="3"/>
  <c r="Q5828" i="3"/>
  <c r="Q5827" i="3"/>
  <c r="Q5826" i="3"/>
  <c r="Q5825" i="3"/>
  <c r="Q5824" i="3"/>
  <c r="Q5823" i="3"/>
  <c r="Q5822" i="3"/>
  <c r="Q5821" i="3"/>
  <c r="Q5820" i="3"/>
  <c r="Q5819" i="3"/>
  <c r="C5840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J1400" i="7" l="1"/>
  <c r="J1398" i="7"/>
  <c r="J1383" i="7"/>
  <c r="G5868" i="3"/>
  <c r="G5869" i="3" s="1"/>
  <c r="D5874" i="3" s="1"/>
  <c r="Q5883" i="3"/>
  <c r="Q5888" i="3"/>
  <c r="P5889" i="3"/>
  <c r="E5874" i="3" s="1"/>
  <c r="G5834" i="3"/>
  <c r="G5835" i="3" s="1"/>
  <c r="D5840" i="3" s="1"/>
  <c r="J1392" i="7"/>
  <c r="J1378" i="7"/>
  <c r="Q5837" i="3"/>
  <c r="Q5831" i="3"/>
  <c r="P5838" i="3"/>
  <c r="E5840" i="3" s="1"/>
  <c r="R5888" i="3" l="1"/>
  <c r="Q5889" i="3"/>
  <c r="R5883" i="3"/>
  <c r="Q5838" i="3"/>
  <c r="H5835" i="3" s="1"/>
  <c r="R5837" i="3"/>
  <c r="R5831" i="3"/>
  <c r="R5889" i="3" l="1"/>
  <c r="H5869" i="3"/>
  <c r="F5874" i="3"/>
  <c r="G5874" i="3" s="1"/>
  <c r="F5840" i="3"/>
  <c r="G5840" i="3" s="1"/>
  <c r="R5838" i="3"/>
  <c r="P5811" i="3"/>
  <c r="O5811" i="3"/>
  <c r="O5812" i="3" s="1"/>
  <c r="Q5810" i="3"/>
  <c r="Q5809" i="3"/>
  <c r="Q5808" i="3"/>
  <c r="Q5807" i="3"/>
  <c r="Q5806" i="3"/>
  <c r="P5805" i="3"/>
  <c r="Q5804" i="3"/>
  <c r="Q5803" i="3"/>
  <c r="Q5802" i="3"/>
  <c r="Q5801" i="3"/>
  <c r="Q5800" i="3"/>
  <c r="Q5799" i="3"/>
  <c r="Q5798" i="3"/>
  <c r="Q5797" i="3"/>
  <c r="Q5796" i="3"/>
  <c r="Q5795" i="3"/>
  <c r="Q5794" i="3"/>
  <c r="Q5793" i="3"/>
  <c r="Q5792" i="3"/>
  <c r="Q5791" i="3"/>
  <c r="Q5790" i="3"/>
  <c r="Q5789" i="3"/>
  <c r="Q5788" i="3"/>
  <c r="Q5787" i="3"/>
  <c r="Q5786" i="3"/>
  <c r="Q5785" i="3"/>
  <c r="Q5784" i="3"/>
  <c r="Q5783" i="3"/>
  <c r="Q5782" i="3"/>
  <c r="Q5781" i="3"/>
  <c r="Q5780" i="3"/>
  <c r="Q5779" i="3"/>
  <c r="Q5778" i="3"/>
  <c r="Q5777" i="3"/>
  <c r="Q5776" i="3"/>
  <c r="Q5775" i="3"/>
  <c r="Q5774" i="3"/>
  <c r="Q5773" i="3"/>
  <c r="Q5772" i="3"/>
  <c r="Q5771" i="3"/>
  <c r="G5794" i="3"/>
  <c r="C5803" i="3"/>
  <c r="G5796" i="3"/>
  <c r="G5793" i="3"/>
  <c r="G5795" i="3"/>
  <c r="G5792" i="3"/>
  <c r="G5791" i="3"/>
  <c r="G5790" i="3"/>
  <c r="G5789" i="3"/>
  <c r="G5788" i="3"/>
  <c r="G5787" i="3"/>
  <c r="G5786" i="3"/>
  <c r="G5784" i="3"/>
  <c r="G5785" i="3"/>
  <c r="G5773" i="3"/>
  <c r="G5774" i="3"/>
  <c r="G5775" i="3"/>
  <c r="G5770" i="3"/>
  <c r="G5772" i="3"/>
  <c r="G5782" i="3"/>
  <c r="G5781" i="3"/>
  <c r="G5780" i="3"/>
  <c r="G5776" i="3"/>
  <c r="G5783" i="3"/>
  <c r="G5778" i="3"/>
  <c r="G5777" i="3"/>
  <c r="G5779" i="3"/>
  <c r="G5771" i="3"/>
  <c r="I1361" i="7"/>
  <c r="I1362" i="7"/>
  <c r="I1363" i="7"/>
  <c r="I1364" i="7"/>
  <c r="I1365" i="7"/>
  <c r="I1366" i="7"/>
  <c r="I1367" i="7"/>
  <c r="I1368" i="7"/>
  <c r="I1360" i="7"/>
  <c r="I1369" i="7"/>
  <c r="I1357" i="7"/>
  <c r="I1358" i="7"/>
  <c r="I1359" i="7"/>
  <c r="Q5754" i="3"/>
  <c r="Q5755" i="3"/>
  <c r="Q5748" i="3"/>
  <c r="Q5749" i="3"/>
  <c r="Q5750" i="3"/>
  <c r="Q5751" i="3"/>
  <c r="Q5752" i="3"/>
  <c r="Q5753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P5762" i="3"/>
  <c r="O5762" i="3"/>
  <c r="O5763" i="3" s="1"/>
  <c r="Q5761" i="3"/>
  <c r="Q5760" i="3"/>
  <c r="Q5759" i="3"/>
  <c r="Q5758" i="3"/>
  <c r="Q5757" i="3"/>
  <c r="P5756" i="3"/>
  <c r="Q5735" i="3"/>
  <c r="Q5734" i="3"/>
  <c r="Q5733" i="3"/>
  <c r="Q5732" i="3"/>
  <c r="Q5731" i="3"/>
  <c r="Q5730" i="3"/>
  <c r="Q5729" i="3"/>
  <c r="Q5728" i="3"/>
  <c r="Q5727" i="3"/>
  <c r="Q5726" i="3"/>
  <c r="Q5725" i="3"/>
  <c r="Q5724" i="3"/>
  <c r="Q5723" i="3"/>
  <c r="Q5722" i="3"/>
  <c r="Q5721" i="3"/>
  <c r="Q5720" i="3"/>
  <c r="Q5719" i="3"/>
  <c r="Q5718" i="3"/>
  <c r="C5745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18" i="3"/>
  <c r="G5720" i="3"/>
  <c r="G5719" i="3"/>
  <c r="G5721" i="3"/>
  <c r="G5723" i="3"/>
  <c r="G5722" i="3"/>
  <c r="I1247" i="7"/>
  <c r="I1246" i="7"/>
  <c r="I1259" i="7"/>
  <c r="I1260" i="7"/>
  <c r="I1261" i="7"/>
  <c r="I1262" i="7"/>
  <c r="I1263" i="7"/>
  <c r="I1264" i="7"/>
  <c r="I1257" i="7"/>
  <c r="I1256" i="7"/>
  <c r="I1252" i="7"/>
  <c r="I1253" i="7"/>
  <c r="I1254" i="7"/>
  <c r="I1255" i="7"/>
  <c r="I1251" i="7"/>
  <c r="I1250" i="7"/>
  <c r="I1350" i="7"/>
  <c r="I1351" i="7"/>
  <c r="I1352" i="7"/>
  <c r="I1353" i="7"/>
  <c r="I1354" i="7"/>
  <c r="I1355" i="7"/>
  <c r="I135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15" i="7"/>
  <c r="I1316" i="7"/>
  <c r="I1317" i="7"/>
  <c r="I1318" i="7"/>
  <c r="I1319" i="7"/>
  <c r="I1320" i="7"/>
  <c r="I1321" i="7"/>
  <c r="I1322" i="7"/>
  <c r="I1323" i="7"/>
  <c r="I1324" i="7"/>
  <c r="I1312" i="7"/>
  <c r="I1313" i="7"/>
  <c r="I1314" i="7"/>
  <c r="I1305" i="7"/>
  <c r="I1306" i="7"/>
  <c r="I1307" i="7"/>
  <c r="I1308" i="7"/>
  <c r="I1309" i="7"/>
  <c r="I1310" i="7"/>
  <c r="I1311" i="7"/>
  <c r="I1298" i="7"/>
  <c r="I1299" i="7"/>
  <c r="I1300" i="7"/>
  <c r="I1301" i="7"/>
  <c r="I1302" i="7"/>
  <c r="I1303" i="7"/>
  <c r="I1304" i="7"/>
  <c r="I1290" i="7"/>
  <c r="I1291" i="7"/>
  <c r="I1292" i="7"/>
  <c r="I1293" i="7"/>
  <c r="I1294" i="7"/>
  <c r="I1297" i="7"/>
  <c r="I1282" i="7"/>
  <c r="I1283" i="7"/>
  <c r="I1284" i="7"/>
  <c r="I1285" i="7"/>
  <c r="I1286" i="7"/>
  <c r="I1287" i="7"/>
  <c r="I1288" i="7"/>
  <c r="I1289" i="7"/>
  <c r="I1273" i="7"/>
  <c r="I1274" i="7"/>
  <c r="I1275" i="7"/>
  <c r="I1276" i="7"/>
  <c r="I1277" i="7"/>
  <c r="I1278" i="7"/>
  <c r="I1279" i="7"/>
  <c r="I1280" i="7"/>
  <c r="I1281" i="7"/>
  <c r="I1265" i="7"/>
  <c r="I1266" i="7"/>
  <c r="I1267" i="7"/>
  <c r="I1268" i="7"/>
  <c r="I1269" i="7"/>
  <c r="I1270" i="7"/>
  <c r="I1271" i="7"/>
  <c r="I1272" i="7"/>
  <c r="Q5708" i="3"/>
  <c r="Q5709" i="3"/>
  <c r="P5710" i="3"/>
  <c r="O5710" i="3"/>
  <c r="O5711" i="3" s="1"/>
  <c r="Q5707" i="3"/>
  <c r="Q5706" i="3"/>
  <c r="Q5705" i="3"/>
  <c r="P5704" i="3"/>
  <c r="Q5703" i="3"/>
  <c r="Q5702" i="3"/>
  <c r="Q5701" i="3"/>
  <c r="Q5700" i="3"/>
  <c r="Q5699" i="3"/>
  <c r="Q5698" i="3"/>
  <c r="Q5697" i="3"/>
  <c r="Q5696" i="3"/>
  <c r="Q5695" i="3"/>
  <c r="Q5694" i="3"/>
  <c r="Q5693" i="3"/>
  <c r="Q5692" i="3"/>
  <c r="Q5691" i="3"/>
  <c r="Q5690" i="3"/>
  <c r="Q5689" i="3"/>
  <c r="Q5688" i="3"/>
  <c r="Q5687" i="3"/>
  <c r="Q5686" i="3"/>
  <c r="Q5685" i="3"/>
  <c r="C5704" i="3"/>
  <c r="G5695" i="3"/>
  <c r="G5694" i="3"/>
  <c r="G5693" i="3"/>
  <c r="G5692" i="3"/>
  <c r="G5691" i="3"/>
  <c r="G5690" i="3"/>
  <c r="G5689" i="3"/>
  <c r="G5688" i="3"/>
  <c r="G5687" i="3"/>
  <c r="G5686" i="3"/>
  <c r="G5685" i="3"/>
  <c r="I1245" i="7"/>
  <c r="I1240" i="7"/>
  <c r="I1239" i="7"/>
  <c r="I1241" i="7"/>
  <c r="I1242" i="7"/>
  <c r="I1243" i="7"/>
  <c r="I1244" i="7"/>
  <c r="I1258" i="7"/>
  <c r="I1236" i="7"/>
  <c r="I1237" i="7"/>
  <c r="I1238" i="7"/>
  <c r="G5697" i="3"/>
  <c r="G5696" i="3"/>
  <c r="Q585" i="6"/>
  <c r="R584" i="6"/>
  <c r="R585" i="6" s="1"/>
  <c r="P5677" i="3"/>
  <c r="O5677" i="3"/>
  <c r="O5678" i="3" s="1"/>
  <c r="Q5676" i="3"/>
  <c r="Q5675" i="3"/>
  <c r="Q5674" i="3"/>
  <c r="Q5673" i="3"/>
  <c r="P5672" i="3"/>
  <c r="Q5671" i="3"/>
  <c r="Q5670" i="3"/>
  <c r="Q5669" i="3"/>
  <c r="Q5668" i="3"/>
  <c r="Q5667" i="3"/>
  <c r="Q5666" i="3"/>
  <c r="Q5665" i="3"/>
  <c r="Q5664" i="3"/>
  <c r="Q5663" i="3"/>
  <c r="Q5662" i="3"/>
  <c r="Q5661" i="3"/>
  <c r="Q5660" i="3"/>
  <c r="Q5659" i="3"/>
  <c r="Q5658" i="3"/>
  <c r="Q5657" i="3"/>
  <c r="Q5656" i="3"/>
  <c r="Q5655" i="3"/>
  <c r="Q5654" i="3"/>
  <c r="Q5653" i="3"/>
  <c r="Q5652" i="3"/>
  <c r="Q5651" i="3"/>
  <c r="Q5650" i="3"/>
  <c r="Q5649" i="3"/>
  <c r="Q5648" i="3"/>
  <c r="Q5647" i="3"/>
  <c r="C5667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I1230" i="7"/>
  <c r="I1229" i="7"/>
  <c r="I1232" i="7"/>
  <c r="I1227" i="7"/>
  <c r="I1228" i="7"/>
  <c r="I1235" i="7"/>
  <c r="I1234" i="7"/>
  <c r="I1233" i="7"/>
  <c r="I1231" i="7"/>
  <c r="I1211" i="7"/>
  <c r="I1212" i="7"/>
  <c r="I1213" i="7"/>
  <c r="I1295" i="7"/>
  <c r="I1296" i="7"/>
  <c r="Q583" i="6"/>
  <c r="R582" i="6"/>
  <c r="R581" i="6"/>
  <c r="R580" i="6"/>
  <c r="Q5637" i="3"/>
  <c r="Q5631" i="3"/>
  <c r="Q5632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598" i="3"/>
  <c r="Q5599" i="3"/>
  <c r="Q5600" i="3"/>
  <c r="Q5601" i="3"/>
  <c r="Q5602" i="3"/>
  <c r="Q5603" i="3"/>
  <c r="P5639" i="3"/>
  <c r="O5639" i="3"/>
  <c r="O5640" i="3" s="1"/>
  <c r="Q5638" i="3"/>
  <c r="Q5636" i="3"/>
  <c r="Q5635" i="3"/>
  <c r="Q5634" i="3"/>
  <c r="P5633" i="3"/>
  <c r="Q5597" i="3"/>
  <c r="Q5596" i="3"/>
  <c r="Q5595" i="3"/>
  <c r="C5618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I1221" i="7"/>
  <c r="I1223" i="7"/>
  <c r="I1210" i="7"/>
  <c r="I1216" i="7"/>
  <c r="I1215" i="7"/>
  <c r="I1214" i="7"/>
  <c r="I1219" i="7"/>
  <c r="I1222" i="7"/>
  <c r="I1218" i="7"/>
  <c r="I1220" i="7"/>
  <c r="I1217" i="7"/>
  <c r="I1225" i="7"/>
  <c r="I1226" i="7"/>
  <c r="I1224" i="7"/>
  <c r="I1248" i="7"/>
  <c r="I1249" i="7"/>
  <c r="G5611" i="3"/>
  <c r="R576" i="6"/>
  <c r="R577" i="6"/>
  <c r="R578" i="6"/>
  <c r="Q579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56" i="6"/>
  <c r="R557" i="6"/>
  <c r="R558" i="6"/>
  <c r="R559" i="6"/>
  <c r="R560" i="6"/>
  <c r="Q561" i="6"/>
  <c r="R555" i="6"/>
  <c r="R554" i="6"/>
  <c r="R553" i="6"/>
  <c r="R552" i="6"/>
  <c r="R551" i="6"/>
  <c r="R550" i="6"/>
  <c r="R549" i="6"/>
  <c r="R548" i="6"/>
  <c r="R547" i="6"/>
  <c r="R546" i="6"/>
  <c r="P5585" i="3"/>
  <c r="O5585" i="3"/>
  <c r="O5586" i="3" s="1"/>
  <c r="Q5584" i="3"/>
  <c r="Q5583" i="3"/>
  <c r="Q5582" i="3"/>
  <c r="Q5581" i="3"/>
  <c r="P5580" i="3"/>
  <c r="Q5579" i="3"/>
  <c r="Q5578" i="3"/>
  <c r="Q5577" i="3"/>
  <c r="Q5576" i="3"/>
  <c r="Q5575" i="3"/>
  <c r="C5582" i="3"/>
  <c r="G5575" i="3"/>
  <c r="G5576" i="3" s="1"/>
  <c r="G5577" i="3" s="1"/>
  <c r="Q5563" i="3"/>
  <c r="Q5562" i="3"/>
  <c r="Q5561" i="3"/>
  <c r="P5566" i="3"/>
  <c r="O5566" i="3"/>
  <c r="O5567" i="3" s="1"/>
  <c r="Q5565" i="3"/>
  <c r="Q5564" i="3"/>
  <c r="Q5560" i="3"/>
  <c r="Q5559" i="3"/>
  <c r="P5558" i="3"/>
  <c r="Q5557" i="3"/>
  <c r="Q5556" i="3"/>
  <c r="Q5555" i="3"/>
  <c r="Q5554" i="3"/>
  <c r="Q5553" i="3"/>
  <c r="Q5552" i="3"/>
  <c r="Q5551" i="3"/>
  <c r="Q5550" i="3"/>
  <c r="Q5549" i="3"/>
  <c r="Q5548" i="3"/>
  <c r="Q5547" i="3"/>
  <c r="Q5546" i="3"/>
  <c r="Q5545" i="3"/>
  <c r="Q5544" i="3"/>
  <c r="Q5543" i="3"/>
  <c r="Q5542" i="3"/>
  <c r="Q5541" i="3"/>
  <c r="Q5540" i="3"/>
  <c r="Q5539" i="3"/>
  <c r="Q5538" i="3"/>
  <c r="Q5537" i="3"/>
  <c r="Q5536" i="3"/>
  <c r="Q5535" i="3"/>
  <c r="Q5534" i="3"/>
  <c r="Q5533" i="3"/>
  <c r="C5546" i="3"/>
  <c r="G5539" i="3"/>
  <c r="G5538" i="3"/>
  <c r="I1209" i="7"/>
  <c r="G5537" i="3"/>
  <c r="G5536" i="3"/>
  <c r="I1208" i="7"/>
  <c r="I1207" i="7"/>
  <c r="G5535" i="3"/>
  <c r="G5534" i="3"/>
  <c r="G5533" i="3"/>
  <c r="C5515" i="3"/>
  <c r="Q545" i="6"/>
  <c r="R544" i="6"/>
  <c r="R543" i="6"/>
  <c r="R542" i="6"/>
  <c r="R541" i="6"/>
  <c r="R540" i="6"/>
  <c r="R539" i="6"/>
  <c r="R538" i="6"/>
  <c r="R537" i="6"/>
  <c r="R536" i="6"/>
  <c r="R535" i="6"/>
  <c r="R534" i="6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P5525" i="3"/>
  <c r="O5525" i="3"/>
  <c r="O5526" i="3" s="1"/>
  <c r="Q5524" i="3"/>
  <c r="Q5523" i="3"/>
  <c r="Q5522" i="3"/>
  <c r="Q5521" i="3"/>
  <c r="P5520" i="3"/>
  <c r="Q5494" i="3"/>
  <c r="G5508" i="3"/>
  <c r="G5505" i="3"/>
  <c r="G5507" i="3"/>
  <c r="G5506" i="3"/>
  <c r="G5504" i="3"/>
  <c r="G5503" i="3"/>
  <c r="G5502" i="3"/>
  <c r="G5501" i="3"/>
  <c r="G5500" i="3"/>
  <c r="G5499" i="3"/>
  <c r="G5498" i="3"/>
  <c r="G5497" i="3"/>
  <c r="G5496" i="3"/>
  <c r="G5495" i="3"/>
  <c r="G5494" i="3"/>
  <c r="Q618" i="6" l="1"/>
  <c r="J1359" i="7"/>
  <c r="G5797" i="3"/>
  <c r="G5798" i="3" s="1"/>
  <c r="Q5805" i="3"/>
  <c r="Q5811" i="3"/>
  <c r="P5812" i="3"/>
  <c r="E5803" i="3" s="1"/>
  <c r="J1369" i="7"/>
  <c r="G5739" i="3"/>
  <c r="G5740" i="3" s="1"/>
  <c r="D5745" i="3" s="1"/>
  <c r="Q5756" i="3"/>
  <c r="Q5762" i="3"/>
  <c r="P5763" i="3"/>
  <c r="E5745" i="3" s="1"/>
  <c r="J1249" i="7"/>
  <c r="J1213" i="7"/>
  <c r="J1226" i="7"/>
  <c r="J1246" i="7"/>
  <c r="J1209" i="7"/>
  <c r="J1264" i="7"/>
  <c r="J1255" i="7"/>
  <c r="J1244" i="7"/>
  <c r="J1349" i="7"/>
  <c r="J1356" i="7"/>
  <c r="J1235" i="7"/>
  <c r="J1311" i="7"/>
  <c r="J1336" i="7"/>
  <c r="J1314" i="7"/>
  <c r="J1297" i="7"/>
  <c r="J1304" i="7"/>
  <c r="J1324" i="7"/>
  <c r="J1289" i="7"/>
  <c r="J1281" i="7"/>
  <c r="J1272" i="7"/>
  <c r="P5711" i="3"/>
  <c r="E5704" i="3" s="1"/>
  <c r="Q5704" i="3"/>
  <c r="G5698" i="3"/>
  <c r="G5699" i="3" s="1"/>
  <c r="D5704" i="3" s="1"/>
  <c r="Q5710" i="3"/>
  <c r="P5586" i="3"/>
  <c r="E5582" i="3" s="1"/>
  <c r="G5661" i="3"/>
  <c r="G5662" i="3" s="1"/>
  <c r="D5667" i="3" s="1"/>
  <c r="P5640" i="3"/>
  <c r="E5618" i="3" s="1"/>
  <c r="Q5677" i="3"/>
  <c r="Q5672" i="3"/>
  <c r="P5678" i="3"/>
  <c r="E5667" i="3" s="1"/>
  <c r="R583" i="6"/>
  <c r="Q5633" i="3"/>
  <c r="G5612" i="3"/>
  <c r="G5613" i="3" s="1"/>
  <c r="D5618" i="3" s="1"/>
  <c r="Q5639" i="3"/>
  <c r="R579" i="6"/>
  <c r="R561" i="6"/>
  <c r="Q5585" i="3"/>
  <c r="Q5580" i="3"/>
  <c r="D5582" i="3"/>
  <c r="Q5566" i="3"/>
  <c r="G5540" i="3"/>
  <c r="G5541" i="3" s="1"/>
  <c r="D5546" i="3" s="1"/>
  <c r="P5567" i="3"/>
  <c r="E5546" i="3" s="1"/>
  <c r="Q5558" i="3"/>
  <c r="G5509" i="3"/>
  <c r="G5510" i="3" s="1"/>
  <c r="D5515" i="3" s="1"/>
  <c r="R545" i="6"/>
  <c r="Q5520" i="3"/>
  <c r="Q5525" i="3"/>
  <c r="P5526" i="3"/>
  <c r="E5515" i="3" s="1"/>
  <c r="I1205" i="7"/>
  <c r="I1204" i="7"/>
  <c r="I1203" i="7"/>
  <c r="I1202" i="7"/>
  <c r="I1201" i="7"/>
  <c r="Q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618" i="6" l="1"/>
  <c r="Q5812" i="3"/>
  <c r="F5803" i="3" s="1"/>
  <c r="R5811" i="3"/>
  <c r="R5805" i="3"/>
  <c r="D5803" i="3"/>
  <c r="R5762" i="3"/>
  <c r="R5756" i="3"/>
  <c r="Q5763" i="3"/>
  <c r="R5704" i="3"/>
  <c r="R5710" i="3"/>
  <c r="Q5711" i="3"/>
  <c r="R5677" i="3"/>
  <c r="R5672" i="3"/>
  <c r="Q5678" i="3"/>
  <c r="Q5640" i="3"/>
  <c r="R5639" i="3"/>
  <c r="R5633" i="3"/>
  <c r="R5520" i="3"/>
  <c r="R5580" i="3"/>
  <c r="R5585" i="3"/>
  <c r="J1205" i="7"/>
  <c r="Q5586" i="3"/>
  <c r="R5566" i="3"/>
  <c r="R5558" i="3"/>
  <c r="Q5567" i="3"/>
  <c r="R5525" i="3"/>
  <c r="Q5526" i="3"/>
  <c r="R524" i="6"/>
  <c r="R5812" i="3" l="1"/>
  <c r="H5798" i="3"/>
  <c r="G5803" i="3"/>
  <c r="F5745" i="3"/>
  <c r="G5745" i="3" s="1"/>
  <c r="H5740" i="3"/>
  <c r="R5763" i="3"/>
  <c r="H5699" i="3"/>
  <c r="F5704" i="3"/>
  <c r="G5704" i="3" s="1"/>
  <c r="R5711" i="3"/>
  <c r="R5678" i="3"/>
  <c r="F5667" i="3"/>
  <c r="G5667" i="3" s="1"/>
  <c r="H5662" i="3"/>
  <c r="H5613" i="3"/>
  <c r="R5640" i="3"/>
  <c r="F5618" i="3"/>
  <c r="G5618" i="3" s="1"/>
  <c r="R5586" i="3"/>
  <c r="F5582" i="3"/>
  <c r="G5582" i="3" s="1"/>
  <c r="H5577" i="3"/>
  <c r="R5567" i="3"/>
  <c r="H5541" i="3"/>
  <c r="F5546" i="3"/>
  <c r="G5546" i="3" s="1"/>
  <c r="H5510" i="3"/>
  <c r="R5526" i="3"/>
  <c r="F5515" i="3"/>
  <c r="G5515" i="3" s="1"/>
  <c r="P5483" i="3"/>
  <c r="O5483" i="3"/>
  <c r="O5484" i="3" s="1"/>
  <c r="Q5482" i="3"/>
  <c r="Q5481" i="3"/>
  <c r="Q5480" i="3"/>
  <c r="Q5479" i="3"/>
  <c r="P5478" i="3"/>
  <c r="Q5477" i="3"/>
  <c r="Q5476" i="3"/>
  <c r="Q5475" i="3"/>
  <c r="Q5474" i="3"/>
  <c r="Q5473" i="3"/>
  <c r="Q5472" i="3"/>
  <c r="Q5471" i="3"/>
  <c r="Q5470" i="3"/>
  <c r="Q5469" i="3"/>
  <c r="Q5468" i="3"/>
  <c r="Q5467" i="3"/>
  <c r="Q5466" i="3"/>
  <c r="Q5465" i="3"/>
  <c r="Q5464" i="3"/>
  <c r="Q5463" i="3"/>
  <c r="Q5462" i="3"/>
  <c r="Q5461" i="3"/>
  <c r="Q5460" i="3"/>
  <c r="Q5459" i="3"/>
  <c r="Q5458" i="3"/>
  <c r="Q5457" i="3"/>
  <c r="Q5456" i="3"/>
  <c r="Q5455" i="3"/>
  <c r="Q5454" i="3"/>
  <c r="C5467" i="3"/>
  <c r="G5460" i="3"/>
  <c r="G5459" i="3"/>
  <c r="G5458" i="3"/>
  <c r="G5457" i="3"/>
  <c r="G5456" i="3"/>
  <c r="G5455" i="3"/>
  <c r="G5454" i="3"/>
  <c r="G5461" i="3" l="1"/>
  <c r="G5462" i="3" s="1"/>
  <c r="D5467" i="3" s="1"/>
  <c r="P5484" i="3"/>
  <c r="E5467" i="3" s="1"/>
  <c r="Q5478" i="3"/>
  <c r="Q5483" i="3"/>
  <c r="R5483" i="3" l="1"/>
  <c r="R5478" i="3"/>
  <c r="Q5484" i="3"/>
  <c r="H5462" i="3" l="1"/>
  <c r="F5467" i="3"/>
  <c r="G5467" i="3" s="1"/>
  <c r="R5484" i="3"/>
  <c r="I1197" i="7"/>
  <c r="I1198" i="7"/>
  <c r="I1199" i="7"/>
  <c r="I1200" i="7"/>
  <c r="I1186" i="7"/>
  <c r="I1187" i="7"/>
  <c r="I1188" i="7"/>
  <c r="I1189" i="7"/>
  <c r="I1190" i="7"/>
  <c r="I1191" i="7"/>
  <c r="I1192" i="7"/>
  <c r="I1193" i="7"/>
  <c r="I1194" i="7"/>
  <c r="I1195" i="7"/>
  <c r="I1196" i="7"/>
  <c r="I1184" i="7"/>
  <c r="I1185" i="7"/>
  <c r="I1183" i="7"/>
  <c r="J1183" i="7" s="1"/>
  <c r="I1180" i="7"/>
  <c r="I1181" i="7"/>
  <c r="I1182" i="7"/>
  <c r="I1174" i="7"/>
  <c r="I1175" i="7"/>
  <c r="I1176" i="7"/>
  <c r="I1177" i="7"/>
  <c r="I1178" i="7"/>
  <c r="I1179" i="7"/>
  <c r="I1169" i="7"/>
  <c r="I1170" i="7"/>
  <c r="I1171" i="7"/>
  <c r="I1172" i="7"/>
  <c r="I1173" i="7"/>
  <c r="I1155" i="7"/>
  <c r="I1156" i="7"/>
  <c r="I1157" i="7"/>
  <c r="Q5443" i="3"/>
  <c r="Q5444" i="3"/>
  <c r="Q5436" i="3"/>
  <c r="Q5437" i="3"/>
  <c r="Q5438" i="3"/>
  <c r="Q5439" i="3"/>
  <c r="Q5440" i="3"/>
  <c r="Q5428" i="3"/>
  <c r="Q5429" i="3"/>
  <c r="Q5430" i="3"/>
  <c r="Q5431" i="3"/>
  <c r="Q5432" i="3"/>
  <c r="Q5433" i="3"/>
  <c r="Q5434" i="3"/>
  <c r="Q5435" i="3"/>
  <c r="Q5418" i="3"/>
  <c r="Q5419" i="3"/>
  <c r="Q5420" i="3"/>
  <c r="Q5421" i="3"/>
  <c r="Q5422" i="3"/>
  <c r="Q5423" i="3"/>
  <c r="Q5424" i="3"/>
  <c r="Q5425" i="3"/>
  <c r="Q5426" i="3"/>
  <c r="Q5427" i="3"/>
  <c r="P5446" i="3"/>
  <c r="O5446" i="3"/>
  <c r="O5447" i="3" s="1"/>
  <c r="Q5445" i="3"/>
  <c r="Q5442" i="3"/>
  <c r="P5441" i="3"/>
  <c r="Q5417" i="3"/>
  <c r="Q5416" i="3"/>
  <c r="Q5415" i="3"/>
  <c r="Q5414" i="3"/>
  <c r="Q5413" i="3"/>
  <c r="Q5412" i="3"/>
  <c r="Q5411" i="3"/>
  <c r="Q5410" i="3"/>
  <c r="Q5409" i="3"/>
  <c r="Q5408" i="3"/>
  <c r="Q5407" i="3"/>
  <c r="Q5406" i="3"/>
  <c r="C5429" i="3"/>
  <c r="G5422" i="3"/>
  <c r="G5421" i="3"/>
  <c r="G5420" i="3"/>
  <c r="G5419" i="3"/>
  <c r="G5418" i="3"/>
  <c r="G5417" i="3"/>
  <c r="G5414" i="3"/>
  <c r="G5413" i="3"/>
  <c r="G5412" i="3"/>
  <c r="G5411" i="3"/>
  <c r="G5410" i="3"/>
  <c r="G5409" i="3"/>
  <c r="G5408" i="3"/>
  <c r="I1164" i="7"/>
  <c r="I1160" i="7"/>
  <c r="I1165" i="7"/>
  <c r="I1168" i="7"/>
  <c r="I1167" i="7"/>
  <c r="I1159" i="7"/>
  <c r="I1158" i="7"/>
  <c r="I1166" i="7"/>
  <c r="I1162" i="7"/>
  <c r="I1161" i="7"/>
  <c r="I1163" i="7"/>
  <c r="G5416" i="3"/>
  <c r="G5415" i="3"/>
  <c r="G5407" i="3"/>
  <c r="G5406" i="3"/>
  <c r="F1017" i="4"/>
  <c r="D1018" i="4"/>
  <c r="Q1014" i="4"/>
  <c r="D1017" i="4" s="1"/>
  <c r="E1014" i="4"/>
  <c r="D1014" i="4"/>
  <c r="C1014" i="4"/>
  <c r="F995" i="4"/>
  <c r="D996" i="4"/>
  <c r="D995" i="4"/>
  <c r="F992" i="4"/>
  <c r="E992" i="4"/>
  <c r="D991" i="4"/>
  <c r="E991" i="4"/>
  <c r="F991" i="4"/>
  <c r="C991" i="4"/>
  <c r="G1013" i="4"/>
  <c r="R1018" i="4"/>
  <c r="R1014" i="4"/>
  <c r="Q1018" i="4"/>
  <c r="P1019" i="4"/>
  <c r="Q1016" i="4"/>
  <c r="Q1013" i="4"/>
  <c r="Q1008" i="4"/>
  <c r="Q1009" i="4"/>
  <c r="Q1010" i="4"/>
  <c r="Q1011" i="4"/>
  <c r="Q1012" i="4"/>
  <c r="P1018" i="4"/>
  <c r="O1018" i="4"/>
  <c r="O1019" i="4" s="1"/>
  <c r="Q1017" i="4"/>
  <c r="Q1015" i="4"/>
  <c r="P1014" i="4"/>
  <c r="Q1007" i="4"/>
  <c r="Q1006" i="4"/>
  <c r="Q1005" i="4"/>
  <c r="Q1004" i="4"/>
  <c r="G1007" i="4"/>
  <c r="G1006" i="4"/>
  <c r="G1005" i="4"/>
  <c r="G1004" i="4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Q507" i="6"/>
  <c r="R489" i="6"/>
  <c r="Q5390" i="3"/>
  <c r="Q5391" i="3"/>
  <c r="Q5392" i="3"/>
  <c r="Q5393" i="3"/>
  <c r="P5398" i="3"/>
  <c r="O5398" i="3"/>
  <c r="O5399" i="3" s="1"/>
  <c r="Q5397" i="3"/>
  <c r="Q5396" i="3"/>
  <c r="Q5395" i="3"/>
  <c r="P5394" i="3"/>
  <c r="Q5389" i="3"/>
  <c r="Q5388" i="3"/>
  <c r="Q5387" i="3"/>
  <c r="Q5386" i="3"/>
  <c r="Q5385" i="3"/>
  <c r="Q5384" i="3"/>
  <c r="Q5383" i="3"/>
  <c r="Q5382" i="3"/>
  <c r="Q5381" i="3"/>
  <c r="C5391" i="3"/>
  <c r="G5384" i="3"/>
  <c r="G5383" i="3"/>
  <c r="G5382" i="3"/>
  <c r="G5381" i="3"/>
  <c r="Q5370" i="3"/>
  <c r="Q5365" i="3"/>
  <c r="Q5366" i="3"/>
  <c r="Q5367" i="3"/>
  <c r="P5373" i="3"/>
  <c r="O5373" i="3"/>
  <c r="O5374" i="3" s="1"/>
  <c r="Q5372" i="3"/>
  <c r="Q5371" i="3"/>
  <c r="Q5369" i="3"/>
  <c r="P5368" i="3"/>
  <c r="Q5364" i="3"/>
  <c r="Q5363" i="3"/>
  <c r="Q5362" i="3"/>
  <c r="Q5361" i="3"/>
  <c r="Q5360" i="3"/>
  <c r="Q5359" i="3"/>
  <c r="Q5358" i="3"/>
  <c r="C5366" i="3"/>
  <c r="G5359" i="3"/>
  <c r="G5358" i="3"/>
  <c r="Q488" i="6"/>
  <c r="R487" i="6"/>
  <c r="R486" i="6"/>
  <c r="P5349" i="3"/>
  <c r="O5349" i="3"/>
  <c r="O5350" i="3" s="1"/>
  <c r="Q5348" i="3"/>
  <c r="Q5347" i="3"/>
  <c r="Q5346" i="3"/>
  <c r="P5345" i="3"/>
  <c r="Q5344" i="3"/>
  <c r="Q5343" i="3"/>
  <c r="Q5342" i="3"/>
  <c r="Q5341" i="3"/>
  <c r="Q5340" i="3"/>
  <c r="Q5339" i="3"/>
  <c r="Q5338" i="3"/>
  <c r="Q5337" i="3"/>
  <c r="C5346" i="3"/>
  <c r="G5339" i="3"/>
  <c r="G5338" i="3"/>
  <c r="G5337" i="3"/>
  <c r="C5320" i="3"/>
  <c r="P5328" i="3"/>
  <c r="O5328" i="3"/>
  <c r="O5329" i="3" s="1"/>
  <c r="Q5327" i="3"/>
  <c r="Q5326" i="3"/>
  <c r="Q5325" i="3"/>
  <c r="P5324" i="3"/>
  <c r="Q5323" i="3"/>
  <c r="Q5322" i="3"/>
  <c r="Q5321" i="3"/>
  <c r="Q5320" i="3"/>
  <c r="Q5319" i="3"/>
  <c r="Q5318" i="3"/>
  <c r="Q5317" i="3"/>
  <c r="Q5316" i="3"/>
  <c r="Q5315" i="3"/>
  <c r="Q5314" i="3"/>
  <c r="Q5313" i="3"/>
  <c r="Q5312" i="3"/>
  <c r="Q5311" i="3"/>
  <c r="G5313" i="3"/>
  <c r="G5312" i="3"/>
  <c r="G5311" i="3"/>
  <c r="I1151" i="7"/>
  <c r="I1152" i="7"/>
  <c r="I1153" i="7"/>
  <c r="I1150" i="7"/>
  <c r="I1154" i="7"/>
  <c r="I1147" i="7"/>
  <c r="I1148" i="7"/>
  <c r="I1149" i="7"/>
  <c r="I1143" i="7"/>
  <c r="I1144" i="7"/>
  <c r="I1145" i="7"/>
  <c r="I1146" i="7"/>
  <c r="I1139" i="7"/>
  <c r="I1141" i="7"/>
  <c r="I1142" i="7"/>
  <c r="I1133" i="7"/>
  <c r="J1133" i="7" s="1"/>
  <c r="N529" i="6"/>
  <c r="D461" i="6"/>
  <c r="R478" i="6"/>
  <c r="R479" i="6"/>
  <c r="R480" i="6"/>
  <c r="R481" i="6"/>
  <c r="R482" i="6"/>
  <c r="R483" i="6"/>
  <c r="R484" i="6"/>
  <c r="Q485" i="6"/>
  <c r="N528" i="6" s="1"/>
  <c r="R477" i="6"/>
  <c r="R476" i="6"/>
  <c r="R475" i="6"/>
  <c r="R474" i="6"/>
  <c r="R473" i="6"/>
  <c r="R472" i="6"/>
  <c r="R471" i="6"/>
  <c r="R470" i="6"/>
  <c r="R469" i="6"/>
  <c r="R468" i="6"/>
  <c r="Q5301" i="3"/>
  <c r="P5303" i="3"/>
  <c r="O5303" i="3"/>
  <c r="O5304" i="3" s="1"/>
  <c r="Q5302" i="3"/>
  <c r="Q5300" i="3"/>
  <c r="Q5299" i="3"/>
  <c r="Q5298" i="3"/>
  <c r="P5297" i="3"/>
  <c r="Q5296" i="3"/>
  <c r="Q5295" i="3"/>
  <c r="Q5294" i="3"/>
  <c r="Q5293" i="3"/>
  <c r="Q5292" i="3"/>
  <c r="Q5291" i="3"/>
  <c r="Q5290" i="3"/>
  <c r="Q5289" i="3"/>
  <c r="Q5288" i="3"/>
  <c r="Q5287" i="3"/>
  <c r="Q5286" i="3"/>
  <c r="Q5285" i="3"/>
  <c r="Q5284" i="3"/>
  <c r="Q5283" i="3"/>
  <c r="Q5282" i="3"/>
  <c r="Q5281" i="3"/>
  <c r="Q5280" i="3"/>
  <c r="Q5279" i="3"/>
  <c r="Q5278" i="3"/>
  <c r="Q5277" i="3"/>
  <c r="Q5276" i="3"/>
  <c r="Q5275" i="3"/>
  <c r="C5291" i="3"/>
  <c r="G5284" i="3"/>
  <c r="G5283" i="3"/>
  <c r="G5282" i="3"/>
  <c r="G5281" i="3"/>
  <c r="G5280" i="3"/>
  <c r="G5279" i="3"/>
  <c r="G5278" i="3"/>
  <c r="G5277" i="3"/>
  <c r="G5276" i="3"/>
  <c r="G5275" i="3"/>
  <c r="I1124" i="7"/>
  <c r="I1123" i="7"/>
  <c r="I1125" i="7"/>
  <c r="I1128" i="7"/>
  <c r="I1129" i="7"/>
  <c r="I1130" i="7"/>
  <c r="I1131" i="7"/>
  <c r="I1132" i="7"/>
  <c r="I1127" i="7"/>
  <c r="I1126" i="7"/>
  <c r="P5267" i="3"/>
  <c r="O5267" i="3"/>
  <c r="O5268" i="3" s="1"/>
  <c r="Q5266" i="3"/>
  <c r="Q5265" i="3"/>
  <c r="Q5264" i="3"/>
  <c r="Q5263" i="3"/>
  <c r="P5262" i="3"/>
  <c r="Q5261" i="3"/>
  <c r="Q5260" i="3"/>
  <c r="Q5259" i="3"/>
  <c r="Q5258" i="3"/>
  <c r="Q5257" i="3"/>
  <c r="Q5256" i="3"/>
  <c r="Q5255" i="3"/>
  <c r="Q5254" i="3"/>
  <c r="Q5253" i="3"/>
  <c r="Q5252" i="3"/>
  <c r="Q5251" i="3"/>
  <c r="Q5250" i="3"/>
  <c r="Q5249" i="3"/>
  <c r="Q5248" i="3"/>
  <c r="Q5247" i="3"/>
  <c r="Q5246" i="3"/>
  <c r="Q5245" i="3"/>
  <c r="Q5244" i="3"/>
  <c r="Q5243" i="3"/>
  <c r="Q5242" i="3"/>
  <c r="Q5241" i="3"/>
  <c r="Q5240" i="3"/>
  <c r="Q5239" i="3"/>
  <c r="Q5238" i="3"/>
  <c r="Q5237" i="3"/>
  <c r="Q5236" i="3"/>
  <c r="Q5235" i="3"/>
  <c r="Q5234" i="3"/>
  <c r="Q5233" i="3"/>
  <c r="Q5232" i="3"/>
  <c r="Q5231" i="3"/>
  <c r="Q5230" i="3"/>
  <c r="Q5229" i="3"/>
  <c r="Q5228" i="3"/>
  <c r="Q5227" i="3"/>
  <c r="Q5226" i="3"/>
  <c r="Q5225" i="3"/>
  <c r="Q5224" i="3"/>
  <c r="Q5223" i="3"/>
  <c r="C5246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I1140" i="7"/>
  <c r="I1138" i="7"/>
  <c r="I1137" i="7"/>
  <c r="I1135" i="7"/>
  <c r="I1136" i="7"/>
  <c r="I1134" i="7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P5161" i="3"/>
  <c r="O5161" i="3"/>
  <c r="O5162" i="3" s="1"/>
  <c r="Q5160" i="3"/>
  <c r="Q5159" i="3"/>
  <c r="Q5158" i="3"/>
  <c r="Q5157" i="3"/>
  <c r="P5156" i="3"/>
  <c r="Q5155" i="3"/>
  <c r="Q5154" i="3"/>
  <c r="Q5153" i="3"/>
  <c r="Q5152" i="3"/>
  <c r="Q5151" i="3"/>
  <c r="Q5150" i="3"/>
  <c r="Q5149" i="3"/>
  <c r="Q5148" i="3"/>
  <c r="Q5147" i="3"/>
  <c r="Q5146" i="3"/>
  <c r="Q5145" i="3"/>
  <c r="Q5144" i="3"/>
  <c r="Q5143" i="3"/>
  <c r="Q5142" i="3"/>
  <c r="Q5141" i="3"/>
  <c r="Q5140" i="3"/>
  <c r="Q5139" i="3"/>
  <c r="C5189" i="3"/>
  <c r="G5176" i="3"/>
  <c r="G5175" i="3"/>
  <c r="I1079" i="7"/>
  <c r="G5169" i="3"/>
  <c r="I1114" i="7"/>
  <c r="G5182" i="3"/>
  <c r="G5181" i="3"/>
  <c r="G5178" i="3"/>
  <c r="G5179" i="3"/>
  <c r="G5180" i="3"/>
  <c r="G5177" i="3"/>
  <c r="G5173" i="3"/>
  <c r="G5174" i="3"/>
  <c r="G5171" i="3"/>
  <c r="G5172" i="3"/>
  <c r="G5170" i="3"/>
  <c r="G5139" i="3"/>
  <c r="G5140" i="3"/>
  <c r="G5141" i="3"/>
  <c r="G5142" i="3"/>
  <c r="G5143" i="3"/>
  <c r="G5144" i="3"/>
  <c r="G5145" i="3"/>
  <c r="C5152" i="3"/>
  <c r="R457" i="6"/>
  <c r="R458" i="6"/>
  <c r="R459" i="6"/>
  <c r="R460" i="6"/>
  <c r="R461" i="6"/>
  <c r="R462" i="6"/>
  <c r="R463" i="6"/>
  <c r="R464" i="6"/>
  <c r="R465" i="6"/>
  <c r="R456" i="6"/>
  <c r="R466" i="6"/>
  <c r="Q467" i="6"/>
  <c r="G455" i="6"/>
  <c r="G456" i="6" s="1"/>
  <c r="H454" i="6"/>
  <c r="H453" i="6"/>
  <c r="P5215" i="3"/>
  <c r="O5215" i="3"/>
  <c r="O5216" i="3" s="1"/>
  <c r="Q5214" i="3"/>
  <c r="Q5213" i="3"/>
  <c r="Q5212" i="3"/>
  <c r="Q5211" i="3"/>
  <c r="P5210" i="3"/>
  <c r="Q5177" i="3"/>
  <c r="Q5176" i="3"/>
  <c r="Q5175" i="3"/>
  <c r="Q5174" i="3"/>
  <c r="Q5173" i="3"/>
  <c r="Q5172" i="3"/>
  <c r="Q5171" i="3"/>
  <c r="Q5170" i="3"/>
  <c r="Q5169" i="3"/>
  <c r="I1116" i="7"/>
  <c r="I1115" i="7"/>
  <c r="I1112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088" i="7"/>
  <c r="I1089" i="7"/>
  <c r="I1090" i="7"/>
  <c r="I1091" i="7"/>
  <c r="T141" i="7"/>
  <c r="S140" i="7"/>
  <c r="S139" i="7"/>
  <c r="S138" i="7"/>
  <c r="I1081" i="7"/>
  <c r="I1082" i="7"/>
  <c r="I1083" i="7"/>
  <c r="I1084" i="7"/>
  <c r="I1085" i="7"/>
  <c r="I1086" i="7"/>
  <c r="I1087" i="7"/>
  <c r="I1080" i="7"/>
  <c r="Q5128" i="3"/>
  <c r="Q5129" i="3"/>
  <c r="P5130" i="3"/>
  <c r="O5130" i="3"/>
  <c r="O5131" i="3" s="1"/>
  <c r="Q5127" i="3"/>
  <c r="Q5126" i="3"/>
  <c r="P5125" i="3"/>
  <c r="Q5124" i="3"/>
  <c r="Q5123" i="3"/>
  <c r="Q5122" i="3"/>
  <c r="Q5121" i="3"/>
  <c r="Q5120" i="3"/>
  <c r="Q5119" i="3"/>
  <c r="Q5118" i="3"/>
  <c r="Q5117" i="3"/>
  <c r="Q5116" i="3"/>
  <c r="Q5115" i="3"/>
  <c r="Q5114" i="3"/>
  <c r="Q5113" i="3"/>
  <c r="Q5112" i="3"/>
  <c r="Q5111" i="3"/>
  <c r="Q5110" i="3"/>
  <c r="Q5109" i="3"/>
  <c r="Q5108" i="3"/>
  <c r="G5110" i="3"/>
  <c r="C5118" i="3"/>
  <c r="G5109" i="3"/>
  <c r="I1122" i="7"/>
  <c r="G5111" i="3"/>
  <c r="G5108" i="3"/>
  <c r="P5068" i="3"/>
  <c r="O5068" i="3"/>
  <c r="O5069" i="3" s="1"/>
  <c r="Q5067" i="3"/>
  <c r="Q5066" i="3"/>
  <c r="Q5065" i="3"/>
  <c r="Q5064" i="3"/>
  <c r="P5063" i="3"/>
  <c r="Q5062" i="3"/>
  <c r="Q5061" i="3"/>
  <c r="Q5060" i="3"/>
  <c r="Q5059" i="3"/>
  <c r="Q5058" i="3"/>
  <c r="Q5057" i="3"/>
  <c r="Q5056" i="3"/>
  <c r="Q5055" i="3"/>
  <c r="Q5054" i="3"/>
  <c r="Q5053" i="3"/>
  <c r="Q5052" i="3"/>
  <c r="Q5051" i="3"/>
  <c r="Q5050" i="3"/>
  <c r="Q5049" i="3"/>
  <c r="Q5048" i="3"/>
  <c r="Q5047" i="3"/>
  <c r="Q5046" i="3"/>
  <c r="Q5045" i="3"/>
  <c r="Q5044" i="3"/>
  <c r="Q5043" i="3"/>
  <c r="Q5042" i="3"/>
  <c r="Q5041" i="3"/>
  <c r="Q5040" i="3"/>
  <c r="Q5039" i="3"/>
  <c r="Q5038" i="3"/>
  <c r="Q5037" i="3"/>
  <c r="Q5036" i="3"/>
  <c r="Q5035" i="3"/>
  <c r="Q5034" i="3"/>
  <c r="Q5033" i="3"/>
  <c r="Q5032" i="3"/>
  <c r="Q5031" i="3"/>
  <c r="Q5030" i="3"/>
  <c r="Q5029" i="3"/>
  <c r="Q5028" i="3"/>
  <c r="Q5027" i="3"/>
  <c r="Q5026" i="3"/>
  <c r="Q5025" i="3"/>
  <c r="Q5024" i="3"/>
  <c r="Q5023" i="3"/>
  <c r="C5088" i="3"/>
  <c r="G5087" i="3"/>
  <c r="G5076" i="3"/>
  <c r="G5077" i="3"/>
  <c r="G5078" i="3"/>
  <c r="G5079" i="3"/>
  <c r="G5080" i="3"/>
  <c r="G5081" i="3"/>
  <c r="Q455" i="6"/>
  <c r="R454" i="6"/>
  <c r="R453" i="6"/>
  <c r="Q5095" i="3"/>
  <c r="Q5094" i="3"/>
  <c r="Q5093" i="3"/>
  <c r="Q5092" i="3"/>
  <c r="Q5091" i="3"/>
  <c r="Q5090" i="3"/>
  <c r="Q5089" i="3"/>
  <c r="Q5088" i="3"/>
  <c r="Q5087" i="3"/>
  <c r="Q5086" i="3"/>
  <c r="P5100" i="3"/>
  <c r="O5100" i="3"/>
  <c r="O5101" i="3" s="1"/>
  <c r="Q5099" i="3"/>
  <c r="Q5098" i="3"/>
  <c r="Q5097" i="3"/>
  <c r="P5096" i="3"/>
  <c r="Q5085" i="3"/>
  <c r="Q5084" i="3"/>
  <c r="Q5083" i="3"/>
  <c r="Q5082" i="3"/>
  <c r="Q5081" i="3"/>
  <c r="Q5080" i="3"/>
  <c r="Q5079" i="3"/>
  <c r="Q5078" i="3"/>
  <c r="Q5077" i="3"/>
  <c r="Q5076" i="3"/>
  <c r="C5040" i="3"/>
  <c r="G5039" i="3"/>
  <c r="G5033" i="3"/>
  <c r="G5032" i="3"/>
  <c r="G5031" i="3"/>
  <c r="G5030" i="3"/>
  <c r="G5029" i="3"/>
  <c r="G5028" i="3"/>
  <c r="G5027" i="3"/>
  <c r="G5026" i="3"/>
  <c r="G5025" i="3"/>
  <c r="G5024" i="3"/>
  <c r="G5023" i="3"/>
  <c r="I1119" i="7"/>
  <c r="I1118" i="7"/>
  <c r="I1117" i="7"/>
  <c r="I1121" i="7"/>
  <c r="I1120" i="7"/>
  <c r="I1113" i="7"/>
  <c r="I1108" i="7"/>
  <c r="I1111" i="7"/>
  <c r="I1107" i="7"/>
  <c r="I1109" i="7"/>
  <c r="I1110" i="7"/>
  <c r="C5003" i="3"/>
  <c r="P5015" i="3"/>
  <c r="O5015" i="3"/>
  <c r="O5016" i="3" s="1"/>
  <c r="Q5014" i="3"/>
  <c r="Q5013" i="3"/>
  <c r="Q5012" i="3"/>
  <c r="Q5011" i="3"/>
  <c r="P5010" i="3"/>
  <c r="Q5009" i="3"/>
  <c r="Q5008" i="3"/>
  <c r="Q5007" i="3"/>
  <c r="Q5006" i="3"/>
  <c r="Q5005" i="3"/>
  <c r="Q5004" i="3"/>
  <c r="Q5003" i="3"/>
  <c r="Q5002" i="3"/>
  <c r="Q5001" i="3"/>
  <c r="Q5000" i="3"/>
  <c r="Q4999" i="3"/>
  <c r="Q4998" i="3"/>
  <c r="Q4997" i="3"/>
  <c r="Q4996" i="3"/>
  <c r="Q4995" i="3"/>
  <c r="Q4994" i="3"/>
  <c r="Q4993" i="3"/>
  <c r="Q4992" i="3"/>
  <c r="Q4991" i="3"/>
  <c r="Q4990" i="3"/>
  <c r="G4996" i="3"/>
  <c r="G4995" i="3"/>
  <c r="G4994" i="3"/>
  <c r="I1106" i="7"/>
  <c r="I1104" i="7"/>
  <c r="I1105" i="7"/>
  <c r="G4993" i="3"/>
  <c r="G4992" i="3"/>
  <c r="G4991" i="3"/>
  <c r="G4990" i="3"/>
  <c r="Q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Q4801" i="3"/>
  <c r="P4803" i="3"/>
  <c r="P4808" i="3"/>
  <c r="O4808" i="3"/>
  <c r="O4809" i="3" s="1"/>
  <c r="Q4807" i="3"/>
  <c r="Q4806" i="3"/>
  <c r="Q4805" i="3"/>
  <c r="Q4804" i="3"/>
  <c r="Q4802" i="3"/>
  <c r="Q4800" i="3"/>
  <c r="Q4799" i="3"/>
  <c r="Q4798" i="3"/>
  <c r="Q4797" i="3"/>
  <c r="Q4796" i="3"/>
  <c r="Q4795" i="3"/>
  <c r="Q4794" i="3"/>
  <c r="Q4793" i="3"/>
  <c r="Q4792" i="3"/>
  <c r="Q4791" i="3"/>
  <c r="Q4790" i="3"/>
  <c r="Q4789" i="3"/>
  <c r="Q4788" i="3"/>
  <c r="Q4787" i="3"/>
  <c r="Q4786" i="3"/>
  <c r="Q4785" i="3"/>
  <c r="Q4784" i="3"/>
  <c r="Q4783" i="3"/>
  <c r="Q4782" i="3"/>
  <c r="Q4781" i="3"/>
  <c r="C4791" i="3"/>
  <c r="G4790" i="3"/>
  <c r="G4784" i="3"/>
  <c r="G4783" i="3"/>
  <c r="G4782" i="3"/>
  <c r="G4781" i="3"/>
  <c r="G287" i="6"/>
  <c r="H286" i="6"/>
  <c r="H285" i="6"/>
  <c r="H284" i="6"/>
  <c r="H283" i="6"/>
  <c r="H282" i="6"/>
  <c r="Q4973" i="3"/>
  <c r="Q4974" i="3"/>
  <c r="Q4967" i="3"/>
  <c r="Q4968" i="3"/>
  <c r="Q4969" i="3"/>
  <c r="Q4970" i="3"/>
  <c r="Q4971" i="3"/>
  <c r="Q4972" i="3"/>
  <c r="P4980" i="3"/>
  <c r="O4980" i="3"/>
  <c r="O4981" i="3" s="1"/>
  <c r="Q4979" i="3"/>
  <c r="Q4978" i="3"/>
  <c r="Q4977" i="3"/>
  <c r="Q4976" i="3"/>
  <c r="P4975" i="3"/>
  <c r="Q4966" i="3"/>
  <c r="Q4965" i="3"/>
  <c r="Q4964" i="3"/>
  <c r="Q4963" i="3"/>
  <c r="Q4962" i="3"/>
  <c r="Q4961" i="3"/>
  <c r="Q4960" i="3"/>
  <c r="Q4959" i="3"/>
  <c r="Q4958" i="3"/>
  <c r="Q4957" i="3"/>
  <c r="Q4956" i="3"/>
  <c r="Q4955" i="3"/>
  <c r="Q4954" i="3"/>
  <c r="Q4953" i="3"/>
  <c r="Q4952" i="3"/>
  <c r="Q4951" i="3"/>
  <c r="Q4950" i="3"/>
  <c r="Q4949" i="3"/>
  <c r="Q4948" i="3"/>
  <c r="Q4947" i="3"/>
  <c r="Q4946" i="3"/>
  <c r="Q4945" i="3"/>
  <c r="Q4944" i="3"/>
  <c r="Q4943" i="3"/>
  <c r="Q4942" i="3"/>
  <c r="C4958" i="3"/>
  <c r="G4951" i="3"/>
  <c r="G4950" i="3"/>
  <c r="G4949" i="3"/>
  <c r="G4948" i="3"/>
  <c r="G4947" i="3"/>
  <c r="G4946" i="3"/>
  <c r="G4945" i="3"/>
  <c r="G4944" i="3"/>
  <c r="G4943" i="3"/>
  <c r="G4942" i="3"/>
  <c r="P993" i="4"/>
  <c r="O993" i="4"/>
  <c r="O994" i="4" s="1"/>
  <c r="C992" i="4"/>
  <c r="C993" i="4"/>
  <c r="C1013" i="4" s="1"/>
  <c r="C1015" i="4" s="1"/>
  <c r="G985" i="4"/>
  <c r="G986" i="4" s="1"/>
  <c r="Q985" i="4"/>
  <c r="Q986" i="4"/>
  <c r="Q987" i="4"/>
  <c r="Q988" i="4"/>
  <c r="Q989" i="4"/>
  <c r="P990" i="4"/>
  <c r="Q991" i="4"/>
  <c r="Q992" i="4"/>
  <c r="Q4927" i="3"/>
  <c r="Q4928" i="3"/>
  <c r="P4935" i="3"/>
  <c r="O4935" i="3"/>
  <c r="O4936" i="3" s="1"/>
  <c r="Q4934" i="3"/>
  <c r="Q4933" i="3"/>
  <c r="Q4932" i="3"/>
  <c r="Q4931" i="3"/>
  <c r="Q4930" i="3"/>
  <c r="P4929" i="3"/>
  <c r="Q4926" i="3"/>
  <c r="Q4925" i="3"/>
  <c r="Q4924" i="3"/>
  <c r="Q4923" i="3"/>
  <c r="Q4922" i="3"/>
  <c r="Q4921" i="3"/>
  <c r="Q4920" i="3"/>
  <c r="Q4919" i="3"/>
  <c r="Q4918" i="3"/>
  <c r="Q4917" i="3"/>
  <c r="Q4916" i="3"/>
  <c r="Q4915" i="3"/>
  <c r="Q4914" i="3"/>
  <c r="Q4913" i="3"/>
  <c r="Q4912" i="3"/>
  <c r="Q4911" i="3"/>
  <c r="Q4910" i="3"/>
  <c r="Q4909" i="3"/>
  <c r="Q4908" i="3"/>
  <c r="Q4907" i="3"/>
  <c r="Q4906" i="3"/>
  <c r="Q4905" i="3"/>
  <c r="Q4904" i="3"/>
  <c r="Q4903" i="3"/>
  <c r="C4923" i="3"/>
  <c r="G4916" i="3"/>
  <c r="G4915" i="3"/>
  <c r="G4914" i="3"/>
  <c r="G4913" i="3"/>
  <c r="G4912" i="3"/>
  <c r="G4911" i="3"/>
  <c r="G4910" i="3"/>
  <c r="G4957" i="3" s="1"/>
  <c r="G4909" i="3"/>
  <c r="G4908" i="3"/>
  <c r="G4907" i="3"/>
  <c r="G4906" i="3"/>
  <c r="G4905" i="3"/>
  <c r="G4904" i="3"/>
  <c r="G4903" i="3"/>
  <c r="I1206" i="7" l="1"/>
  <c r="J1080" i="7"/>
  <c r="J1182" i="7"/>
  <c r="J1200" i="7"/>
  <c r="J1196" i="7"/>
  <c r="J1198" i="7"/>
  <c r="R488" i="6"/>
  <c r="J1179" i="7"/>
  <c r="J1185" i="7"/>
  <c r="Q525" i="6"/>
  <c r="J1168" i="7"/>
  <c r="J1173" i="7"/>
  <c r="J1166" i="7"/>
  <c r="J1157" i="7"/>
  <c r="Q5446" i="3"/>
  <c r="P5447" i="3"/>
  <c r="E5429" i="3" s="1"/>
  <c r="G5423" i="3"/>
  <c r="G5424" i="3" s="1"/>
  <c r="Q5441" i="3"/>
  <c r="G5385" i="3"/>
  <c r="G5386" i="3" s="1"/>
  <c r="D5391" i="3" s="1"/>
  <c r="Q1019" i="4"/>
  <c r="Q993" i="4"/>
  <c r="E993" i="4"/>
  <c r="E1013" i="4" s="1"/>
  <c r="E1015" i="4" s="1"/>
  <c r="P994" i="4"/>
  <c r="R507" i="6"/>
  <c r="Q5398" i="3"/>
  <c r="P5399" i="3"/>
  <c r="E5391" i="3" s="1"/>
  <c r="Q5394" i="3"/>
  <c r="Q5373" i="3"/>
  <c r="G5361" i="3"/>
  <c r="D5366" i="3" s="1"/>
  <c r="G5315" i="3"/>
  <c r="D5320" i="3" s="1"/>
  <c r="P5374" i="3"/>
  <c r="E5366" i="3" s="1"/>
  <c r="G5360" i="3"/>
  <c r="Q5368" i="3"/>
  <c r="P5350" i="3"/>
  <c r="E5346" i="3" s="1"/>
  <c r="G5340" i="3"/>
  <c r="J1149" i="7"/>
  <c r="J1154" i="7"/>
  <c r="N531" i="6"/>
  <c r="G5341" i="3"/>
  <c r="D5346" i="3" s="1"/>
  <c r="G5314" i="3"/>
  <c r="Q5349" i="3"/>
  <c r="Q5345" i="3"/>
  <c r="P5329" i="3"/>
  <c r="E5320" i="3" s="1"/>
  <c r="G5285" i="3"/>
  <c r="D5291" i="3" s="1"/>
  <c r="Q5328" i="3"/>
  <c r="Q5324" i="3"/>
  <c r="J1142" i="7"/>
  <c r="J1146" i="7"/>
  <c r="J1137" i="7"/>
  <c r="J1132" i="7"/>
  <c r="J1127" i="7"/>
  <c r="R528" i="6"/>
  <c r="R485" i="6"/>
  <c r="P5304" i="3"/>
  <c r="E5291" i="3" s="1"/>
  <c r="Q5297" i="3"/>
  <c r="Q5303" i="3"/>
  <c r="P5268" i="3"/>
  <c r="E5246" i="3" s="1"/>
  <c r="G5240" i="3"/>
  <c r="D5246" i="3" s="1"/>
  <c r="Q5262" i="3"/>
  <c r="Q5267" i="3"/>
  <c r="J1122" i="7"/>
  <c r="Q5156" i="3"/>
  <c r="G5183" i="3"/>
  <c r="D5189" i="3" s="1"/>
  <c r="Q5161" i="3"/>
  <c r="P5162" i="3"/>
  <c r="G5146" i="3"/>
  <c r="G5147" i="3" s="1"/>
  <c r="R467" i="6"/>
  <c r="H455" i="6"/>
  <c r="H456" i="6" s="1"/>
  <c r="Q5210" i="3"/>
  <c r="Q5215" i="3"/>
  <c r="P5216" i="3"/>
  <c r="P5131" i="3"/>
  <c r="E5118" i="3" s="1"/>
  <c r="J1120" i="7"/>
  <c r="J1111" i="7"/>
  <c r="J1105" i="7"/>
  <c r="J1103" i="7"/>
  <c r="J1091" i="7"/>
  <c r="T140" i="7"/>
  <c r="J1087" i="7"/>
  <c r="Q5125" i="3"/>
  <c r="Q5130" i="3"/>
  <c r="G5112" i="3"/>
  <c r="D5118" i="3" s="1"/>
  <c r="G5082" i="3"/>
  <c r="D5088" i="3" s="1"/>
  <c r="P5069" i="3"/>
  <c r="E5040" i="3" s="1"/>
  <c r="Q5063" i="3"/>
  <c r="Q5068" i="3"/>
  <c r="R455" i="6"/>
  <c r="P5101" i="3"/>
  <c r="E5088" i="3" s="1"/>
  <c r="Q5096" i="3"/>
  <c r="Q5100" i="3"/>
  <c r="G5034" i="3"/>
  <c r="D5040" i="3" s="1"/>
  <c r="G4997" i="3"/>
  <c r="D5003" i="3" s="1"/>
  <c r="Q5015" i="3"/>
  <c r="P5016" i="3"/>
  <c r="E5003" i="3" s="1"/>
  <c r="Q5010" i="3"/>
  <c r="R447" i="6"/>
  <c r="G4785" i="3"/>
  <c r="D4791" i="3" s="1"/>
  <c r="Q4803" i="3"/>
  <c r="Q4808" i="3"/>
  <c r="P4809" i="3"/>
  <c r="E4791" i="3" s="1"/>
  <c r="H287" i="6"/>
  <c r="G4952" i="3"/>
  <c r="G4953" i="3" s="1"/>
  <c r="G5002" i="3" s="1"/>
  <c r="Q4975" i="3"/>
  <c r="Q4980" i="3"/>
  <c r="P4981" i="3"/>
  <c r="E4958" i="3" s="1"/>
  <c r="G4917" i="3"/>
  <c r="D4923" i="3" s="1"/>
  <c r="D992" i="4"/>
  <c r="G992" i="4" s="1"/>
  <c r="H986" i="4"/>
  <c r="Q990" i="4"/>
  <c r="Q994" i="4" s="1"/>
  <c r="F993" i="4"/>
  <c r="F1013" i="4" s="1"/>
  <c r="Q4935" i="3"/>
  <c r="Q4929" i="3"/>
  <c r="P4936" i="3"/>
  <c r="E4923" i="3" s="1"/>
  <c r="I1626" i="7"/>
  <c r="I1625" i="7"/>
  <c r="I1624" i="7"/>
  <c r="I1623" i="7"/>
  <c r="I1622" i="7"/>
  <c r="I1621" i="7"/>
  <c r="I1620" i="7"/>
  <c r="I1619" i="7"/>
  <c r="I1618" i="7"/>
  <c r="I1617" i="7"/>
  <c r="I1608" i="7"/>
  <c r="I1609" i="7"/>
  <c r="I1610" i="7"/>
  <c r="I1611" i="7"/>
  <c r="I1612" i="7"/>
  <c r="I1613" i="7"/>
  <c r="I1614" i="7"/>
  <c r="I1615" i="7"/>
  <c r="I1616" i="7"/>
  <c r="I1607" i="7"/>
  <c r="I1606" i="7"/>
  <c r="I1602" i="7"/>
  <c r="I1603" i="7"/>
  <c r="I1604" i="7"/>
  <c r="I1605" i="7"/>
  <c r="I1601" i="7"/>
  <c r="I1600" i="7"/>
  <c r="I1599" i="7"/>
  <c r="I1598" i="7"/>
  <c r="I1597" i="7"/>
  <c r="I1596" i="7"/>
  <c r="I1476" i="7" s="1"/>
  <c r="H279" i="6"/>
  <c r="H278" i="6"/>
  <c r="H276" i="6"/>
  <c r="H277" i="6"/>
  <c r="H280" i="6"/>
  <c r="G281" i="6"/>
  <c r="P975" i="4"/>
  <c r="O975" i="4"/>
  <c r="O976" i="4" s="1"/>
  <c r="Q974" i="4"/>
  <c r="Q973" i="4"/>
  <c r="P972" i="4"/>
  <c r="O972" i="4"/>
  <c r="Q971" i="4"/>
  <c r="Q970" i="4"/>
  <c r="Q969" i="4"/>
  <c r="Q968" i="4"/>
  <c r="Q967" i="4"/>
  <c r="Q966" i="4"/>
  <c r="C973" i="4"/>
  <c r="G966" i="4"/>
  <c r="S136" i="7"/>
  <c r="T136" i="7" s="1"/>
  <c r="Q4892" i="3"/>
  <c r="P4895" i="3"/>
  <c r="O4895" i="3"/>
  <c r="O4896" i="3" s="1"/>
  <c r="Q4894" i="3"/>
  <c r="Q4893" i="3"/>
  <c r="Q4891" i="3"/>
  <c r="Q4890" i="3"/>
  <c r="P4889" i="3"/>
  <c r="Q4888" i="3"/>
  <c r="Q4887" i="3"/>
  <c r="Q4886" i="3"/>
  <c r="Q4885" i="3"/>
  <c r="Q4884" i="3"/>
  <c r="Q4883" i="3"/>
  <c r="Q4882" i="3"/>
  <c r="Q4881" i="3"/>
  <c r="Q4880" i="3"/>
  <c r="Q4879" i="3"/>
  <c r="Q4878" i="3"/>
  <c r="Q4877" i="3"/>
  <c r="Q4876" i="3"/>
  <c r="Q4875" i="3"/>
  <c r="Q4874" i="3"/>
  <c r="Q4873" i="3"/>
  <c r="Q4872" i="3"/>
  <c r="Q4871" i="3"/>
  <c r="Q4870" i="3"/>
  <c r="Q4869" i="3"/>
  <c r="Q4868" i="3"/>
  <c r="Q4867" i="3"/>
  <c r="Q4866" i="3"/>
  <c r="Q4865" i="3"/>
  <c r="Q4864" i="3"/>
  <c r="G4872" i="3"/>
  <c r="C4880" i="3"/>
  <c r="G4864" i="3"/>
  <c r="G4866" i="3"/>
  <c r="G4867" i="3"/>
  <c r="G4868" i="3"/>
  <c r="G4865" i="3"/>
  <c r="G4869" i="3"/>
  <c r="G4871" i="3"/>
  <c r="G4873" i="3"/>
  <c r="G4870" i="3"/>
  <c r="S135" i="7"/>
  <c r="Q4845" i="3"/>
  <c r="Q4846" i="3"/>
  <c r="Q4847" i="3"/>
  <c r="Q4848" i="3"/>
  <c r="Q4849" i="3"/>
  <c r="P4855" i="3"/>
  <c r="O4855" i="3"/>
  <c r="O4856" i="3" s="1"/>
  <c r="Q4854" i="3"/>
  <c r="Q4853" i="3"/>
  <c r="Q4852" i="3"/>
  <c r="Q4851" i="3"/>
  <c r="P4850" i="3"/>
  <c r="Q4844" i="3"/>
  <c r="Q4843" i="3"/>
  <c r="Q4842" i="3"/>
  <c r="Q4841" i="3"/>
  <c r="Q4840" i="3"/>
  <c r="Q4839" i="3"/>
  <c r="Q4838" i="3"/>
  <c r="Q4837" i="3"/>
  <c r="Q4836" i="3"/>
  <c r="Q4835" i="3"/>
  <c r="Q4834" i="3"/>
  <c r="Q4833" i="3"/>
  <c r="Q4832" i="3"/>
  <c r="Q4831" i="3"/>
  <c r="Q4830" i="3"/>
  <c r="Q4829" i="3"/>
  <c r="Q4828" i="3"/>
  <c r="Q4827" i="3"/>
  <c r="Q4826" i="3"/>
  <c r="Q4825" i="3"/>
  <c r="Q4824" i="3"/>
  <c r="Q4823" i="3"/>
  <c r="Q4822" i="3"/>
  <c r="Q4821" i="3"/>
  <c r="Q4820" i="3"/>
  <c r="Q4819" i="3"/>
  <c r="Q4818" i="3"/>
  <c r="Q4817" i="3"/>
  <c r="Q4816" i="3"/>
  <c r="C4831" i="3"/>
  <c r="G4824" i="3"/>
  <c r="G4823" i="3"/>
  <c r="G4822" i="3"/>
  <c r="G4821" i="3"/>
  <c r="G4820" i="3"/>
  <c r="G4819" i="3"/>
  <c r="G4818" i="3"/>
  <c r="G4817" i="3"/>
  <c r="G4816" i="3"/>
  <c r="I1076" i="7"/>
  <c r="I1077" i="7"/>
  <c r="I1029" i="7"/>
  <c r="I1074" i="7"/>
  <c r="I1075" i="7"/>
  <c r="I1028" i="7"/>
  <c r="J1028" i="7" s="1"/>
  <c r="I1036" i="7"/>
  <c r="I1030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Q4764" i="3"/>
  <c r="Q4765" i="3"/>
  <c r="Q4766" i="3"/>
  <c r="Q4767" i="3"/>
  <c r="Q4757" i="3"/>
  <c r="Q4758" i="3"/>
  <c r="Q4759" i="3"/>
  <c r="Q4760" i="3"/>
  <c r="Q4761" i="3"/>
  <c r="Q4762" i="3"/>
  <c r="Q4763" i="3"/>
  <c r="P4773" i="3"/>
  <c r="O4773" i="3"/>
  <c r="O4774" i="3" s="1"/>
  <c r="Q4772" i="3"/>
  <c r="Q4771" i="3"/>
  <c r="Q4770" i="3"/>
  <c r="Q4769" i="3"/>
  <c r="P4768" i="3"/>
  <c r="Q4756" i="3"/>
  <c r="Q4755" i="3"/>
  <c r="Q4754" i="3"/>
  <c r="Q4753" i="3"/>
  <c r="Q4752" i="3"/>
  <c r="Q4751" i="3"/>
  <c r="Q4750" i="3"/>
  <c r="Q4749" i="3"/>
  <c r="Q4748" i="3"/>
  <c r="Q4747" i="3"/>
  <c r="Q4746" i="3"/>
  <c r="Q4745" i="3"/>
  <c r="Q4744" i="3"/>
  <c r="Q4743" i="3"/>
  <c r="Q4742" i="3"/>
  <c r="Q4741" i="3"/>
  <c r="Q4740" i="3"/>
  <c r="Q4739" i="3"/>
  <c r="Q4738" i="3"/>
  <c r="C4754" i="3"/>
  <c r="G4747" i="3"/>
  <c r="G4746" i="3"/>
  <c r="G4745" i="3"/>
  <c r="G4744" i="3"/>
  <c r="G4743" i="3"/>
  <c r="I1031" i="7"/>
  <c r="I1035" i="7"/>
  <c r="I1034" i="7"/>
  <c r="I1033" i="7"/>
  <c r="I1032" i="7"/>
  <c r="G4742" i="3"/>
  <c r="G4741" i="3"/>
  <c r="G4740" i="3"/>
  <c r="G4739" i="3"/>
  <c r="G4738" i="3"/>
  <c r="P4730" i="3"/>
  <c r="O4730" i="3"/>
  <c r="O4731" i="3" s="1"/>
  <c r="Q4729" i="3"/>
  <c r="Q4728" i="3"/>
  <c r="Q4727" i="3"/>
  <c r="Q4726" i="3"/>
  <c r="P4725" i="3"/>
  <c r="Q4724" i="3"/>
  <c r="Q4723" i="3"/>
  <c r="Q4722" i="3"/>
  <c r="Q4721" i="3"/>
  <c r="Q4720" i="3"/>
  <c r="Q4719" i="3"/>
  <c r="Q4718" i="3"/>
  <c r="Q4717" i="3"/>
  <c r="Q4716" i="3"/>
  <c r="Q4715" i="3"/>
  <c r="Q4714" i="3"/>
  <c r="Q4713" i="3"/>
  <c r="Q4712" i="3"/>
  <c r="Q4711" i="3"/>
  <c r="Q4710" i="3"/>
  <c r="Q4709" i="3"/>
  <c r="Q4708" i="3"/>
  <c r="Q4707" i="3"/>
  <c r="Q4706" i="3"/>
  <c r="Q4705" i="3"/>
  <c r="Q4704" i="3"/>
  <c r="C4715" i="3"/>
  <c r="G4708" i="3"/>
  <c r="G4707" i="3"/>
  <c r="G4706" i="3"/>
  <c r="G4705" i="3"/>
  <c r="G4704" i="3"/>
  <c r="Q956" i="4"/>
  <c r="Q957" i="4"/>
  <c r="Q950" i="4"/>
  <c r="Q951" i="4"/>
  <c r="Q946" i="4"/>
  <c r="Q947" i="4"/>
  <c r="Q948" i="4"/>
  <c r="Q949" i="4"/>
  <c r="P958" i="4"/>
  <c r="O958" i="4"/>
  <c r="O959" i="4" s="1"/>
  <c r="Q955" i="4"/>
  <c r="Q954" i="4"/>
  <c r="Q953" i="4"/>
  <c r="P952" i="4"/>
  <c r="O952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C946" i="4"/>
  <c r="G945" i="4"/>
  <c r="G939" i="4"/>
  <c r="G938" i="4"/>
  <c r="G937" i="4"/>
  <c r="G936" i="4"/>
  <c r="G935" i="4"/>
  <c r="G934" i="4"/>
  <c r="G933" i="4"/>
  <c r="G932" i="4"/>
  <c r="G931" i="4"/>
  <c r="G930" i="4"/>
  <c r="G929" i="4"/>
  <c r="J1206" i="7" l="1"/>
  <c r="J1077" i="7"/>
  <c r="J1036" i="7"/>
  <c r="R525" i="6"/>
  <c r="R5446" i="3"/>
  <c r="R5441" i="3"/>
  <c r="D5429" i="3"/>
  <c r="Q5447" i="3"/>
  <c r="R5394" i="3"/>
  <c r="R5398" i="3"/>
  <c r="D1019" i="4"/>
  <c r="F1019" i="4" s="1"/>
  <c r="R1019" i="4"/>
  <c r="F1014" i="4"/>
  <c r="G1014" i="4" s="1"/>
  <c r="F1015" i="4"/>
  <c r="R994" i="4"/>
  <c r="D997" i="4"/>
  <c r="F997" i="4" s="1"/>
  <c r="D993" i="4"/>
  <c r="Q5399" i="3"/>
  <c r="R5368" i="3"/>
  <c r="R5373" i="3"/>
  <c r="H5361" i="3"/>
  <c r="Q5374" i="3"/>
  <c r="R5349" i="3"/>
  <c r="G5286" i="3"/>
  <c r="R5297" i="3" s="1"/>
  <c r="Q5350" i="3"/>
  <c r="R5350" i="3" s="1"/>
  <c r="R5345" i="3"/>
  <c r="R5324" i="3"/>
  <c r="R5328" i="3"/>
  <c r="Q5329" i="3"/>
  <c r="Q5304" i="3"/>
  <c r="G5241" i="3"/>
  <c r="R5267" i="3" s="1"/>
  <c r="G5184" i="3"/>
  <c r="R5215" i="3" s="1"/>
  <c r="Q5268" i="3"/>
  <c r="R5156" i="3"/>
  <c r="R5161" i="3"/>
  <c r="E5152" i="3"/>
  <c r="E5189" i="3"/>
  <c r="Q5162" i="3"/>
  <c r="G4998" i="3"/>
  <c r="H4998" i="3" s="1"/>
  <c r="D5152" i="3"/>
  <c r="G5083" i="3"/>
  <c r="H5083" i="3" s="1"/>
  <c r="Q5131" i="3"/>
  <c r="F5118" i="3" s="1"/>
  <c r="G5118" i="3" s="1"/>
  <c r="Q5216" i="3"/>
  <c r="F5189" i="3" s="1"/>
  <c r="G5189" i="3" s="1"/>
  <c r="G5113" i="3"/>
  <c r="Q5069" i="3"/>
  <c r="G5035" i="3"/>
  <c r="R5068" i="3" s="1"/>
  <c r="Q5101" i="3"/>
  <c r="Q5016" i="3"/>
  <c r="G4786" i="3"/>
  <c r="H4786" i="3" s="1"/>
  <c r="Q4809" i="3"/>
  <c r="D4958" i="3"/>
  <c r="R4975" i="3"/>
  <c r="Q4981" i="3"/>
  <c r="F4958" i="3" s="1"/>
  <c r="R4980" i="3"/>
  <c r="G4918" i="3"/>
  <c r="R4935" i="3" s="1"/>
  <c r="G967" i="4"/>
  <c r="G991" i="4"/>
  <c r="Q4936" i="3"/>
  <c r="J1626" i="7"/>
  <c r="J1605" i="7"/>
  <c r="J1616" i="7"/>
  <c r="H281" i="6"/>
  <c r="D973" i="4"/>
  <c r="Q975" i="4"/>
  <c r="P976" i="4"/>
  <c r="E973" i="4" s="1"/>
  <c r="Q972" i="4"/>
  <c r="G4874" i="3"/>
  <c r="D4880" i="3" s="1"/>
  <c r="P4896" i="3"/>
  <c r="E4880" i="3" s="1"/>
  <c r="Q4889" i="3"/>
  <c r="Q4895" i="3"/>
  <c r="G4825" i="3"/>
  <c r="D4831" i="3" s="1"/>
  <c r="Q4850" i="3"/>
  <c r="Q4855" i="3"/>
  <c r="P4856" i="3"/>
  <c r="E4831" i="3" s="1"/>
  <c r="J1049" i="7"/>
  <c r="J1066" i="7"/>
  <c r="J1073" i="7"/>
  <c r="J1047" i="7"/>
  <c r="J1043" i="7"/>
  <c r="J1063" i="7"/>
  <c r="J1060" i="7"/>
  <c r="J1053" i="7"/>
  <c r="P4774" i="3"/>
  <c r="E4754" i="3" s="1"/>
  <c r="G4748" i="3"/>
  <c r="D4754" i="3" s="1"/>
  <c r="Q4768" i="3"/>
  <c r="Q4773" i="3"/>
  <c r="G4709" i="3"/>
  <c r="D4715" i="3" s="1"/>
  <c r="Q4725" i="3"/>
  <c r="Q4730" i="3"/>
  <c r="P4731" i="3"/>
  <c r="E4715" i="3" s="1"/>
  <c r="G940" i="4"/>
  <c r="D946" i="4" s="1"/>
  <c r="Q958" i="4"/>
  <c r="Q952" i="4"/>
  <c r="P959" i="4"/>
  <c r="E946" i="4" s="1"/>
  <c r="Q4685" i="3"/>
  <c r="Q4686" i="3"/>
  <c r="Q4687" i="3"/>
  <c r="Q4688" i="3"/>
  <c r="Q4689" i="3"/>
  <c r="Q4690" i="3"/>
  <c r="P4696" i="3"/>
  <c r="O4696" i="3"/>
  <c r="O4697" i="3" s="1"/>
  <c r="Q4695" i="3"/>
  <c r="Q4694" i="3"/>
  <c r="Q4693" i="3"/>
  <c r="Q4692" i="3"/>
  <c r="P4691" i="3"/>
  <c r="Q4684" i="3"/>
  <c r="Q4683" i="3"/>
  <c r="Q4682" i="3"/>
  <c r="Q4681" i="3"/>
  <c r="Q4680" i="3"/>
  <c r="Q4679" i="3"/>
  <c r="Q4678" i="3"/>
  <c r="Q4677" i="3"/>
  <c r="Q4676" i="3"/>
  <c r="Q4675" i="3"/>
  <c r="Q4674" i="3"/>
  <c r="Q4673" i="3"/>
  <c r="Q4672" i="3"/>
  <c r="Q4671" i="3"/>
  <c r="Q4670" i="3"/>
  <c r="Q4669" i="3"/>
  <c r="Q4668" i="3"/>
  <c r="Q4667" i="3"/>
  <c r="Q4666" i="3"/>
  <c r="Q4665" i="3"/>
  <c r="Q4664" i="3"/>
  <c r="Q4663" i="3"/>
  <c r="Q4662" i="3"/>
  <c r="Q4661" i="3"/>
  <c r="Q4660" i="3"/>
  <c r="Q4659" i="3"/>
  <c r="Q4658" i="3"/>
  <c r="Q4657" i="3"/>
  <c r="Q4656" i="3"/>
  <c r="Q4655" i="3"/>
  <c r="Q4654" i="3"/>
  <c r="Q4653" i="3"/>
  <c r="Q4652" i="3"/>
  <c r="Q4651" i="3"/>
  <c r="Q4650" i="3"/>
  <c r="Q4649" i="3"/>
  <c r="C4677" i="3"/>
  <c r="G4676" i="3"/>
  <c r="G4670" i="3"/>
  <c r="G4669" i="3"/>
  <c r="G4668" i="3"/>
  <c r="G4667" i="3"/>
  <c r="G4666" i="3"/>
  <c r="G4665" i="3"/>
  <c r="G4664" i="3"/>
  <c r="G4714" i="3" s="1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I1027" i="7"/>
  <c r="I1025" i="7"/>
  <c r="I1026" i="7"/>
  <c r="I1024" i="7"/>
  <c r="I1023" i="7"/>
  <c r="Q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Q4628" i="3"/>
  <c r="Q4629" i="3"/>
  <c r="Q4630" i="3"/>
  <c r="Q4631" i="3"/>
  <c r="Q4632" i="3"/>
  <c r="Q4633" i="3"/>
  <c r="Q4634" i="3"/>
  <c r="Q4619" i="3"/>
  <c r="Q4620" i="3"/>
  <c r="Q4621" i="3"/>
  <c r="Q4622" i="3"/>
  <c r="Q4623" i="3"/>
  <c r="Q4624" i="3"/>
  <c r="Q4625" i="3"/>
  <c r="Q4626" i="3"/>
  <c r="Q4627" i="3"/>
  <c r="J1476" i="7" l="1"/>
  <c r="H5424" i="3"/>
  <c r="F5429" i="3"/>
  <c r="G5429" i="3" s="1"/>
  <c r="R5447" i="3"/>
  <c r="H5386" i="3"/>
  <c r="R5399" i="3"/>
  <c r="F5391" i="3"/>
  <c r="G5391" i="3" s="1"/>
  <c r="G993" i="4"/>
  <c r="D1013" i="4"/>
  <c r="D1015" i="4" s="1"/>
  <c r="G1015" i="4" s="1"/>
  <c r="R5374" i="3"/>
  <c r="F5366" i="3"/>
  <c r="G5366" i="3" s="1"/>
  <c r="R5303" i="3"/>
  <c r="F5346" i="3"/>
  <c r="G5346" i="3" s="1"/>
  <c r="H5341" i="3"/>
  <c r="H5315" i="3"/>
  <c r="R5329" i="3"/>
  <c r="F5320" i="3"/>
  <c r="G5320" i="3" s="1"/>
  <c r="H5286" i="3"/>
  <c r="R5304" i="3"/>
  <c r="F5291" i="3"/>
  <c r="G5291" i="3" s="1"/>
  <c r="R5262" i="3"/>
  <c r="R5210" i="3"/>
  <c r="H5241" i="3"/>
  <c r="R5268" i="3"/>
  <c r="F5246" i="3"/>
  <c r="G5246" i="3" s="1"/>
  <c r="H5147" i="3"/>
  <c r="R5162" i="3"/>
  <c r="H5184" i="3"/>
  <c r="R5216" i="3"/>
  <c r="R5010" i="3"/>
  <c r="R5015" i="3"/>
  <c r="R5096" i="3"/>
  <c r="R5131" i="3"/>
  <c r="R5100" i="3"/>
  <c r="F5152" i="3"/>
  <c r="G5152" i="3" s="1"/>
  <c r="H5113" i="3"/>
  <c r="R5125" i="3"/>
  <c r="R5130" i="3"/>
  <c r="F5088" i="3"/>
  <c r="G5088" i="3" s="1"/>
  <c r="R5101" i="3"/>
  <c r="R5069" i="3"/>
  <c r="F5040" i="3"/>
  <c r="G5040" i="3" s="1"/>
  <c r="H5035" i="3"/>
  <c r="R5063" i="3"/>
  <c r="R4936" i="3"/>
  <c r="H4918" i="3"/>
  <c r="R4929" i="3"/>
  <c r="R5016" i="3"/>
  <c r="F5003" i="3"/>
  <c r="G5003" i="3" s="1"/>
  <c r="R4808" i="3"/>
  <c r="F4923" i="3"/>
  <c r="G4923" i="3" s="1"/>
  <c r="F4791" i="3"/>
  <c r="G4791" i="3" s="1"/>
  <c r="R4809" i="3"/>
  <c r="R4803" i="3"/>
  <c r="R4981" i="3"/>
  <c r="H4953" i="3"/>
  <c r="G4958" i="3"/>
  <c r="G4710" i="3"/>
  <c r="R4725" i="3" s="1"/>
  <c r="R975" i="4"/>
  <c r="R972" i="4"/>
  <c r="R429" i="6"/>
  <c r="Q976" i="4"/>
  <c r="R952" i="4"/>
  <c r="R958" i="4"/>
  <c r="R4889" i="3"/>
  <c r="Q4896" i="3"/>
  <c r="R4896" i="3" s="1"/>
  <c r="R4895" i="3"/>
  <c r="G4826" i="3"/>
  <c r="R4855" i="3" s="1"/>
  <c r="G4875" i="3"/>
  <c r="G4922" i="3" s="1"/>
  <c r="Q4856" i="3"/>
  <c r="G4749" i="3"/>
  <c r="R4773" i="3" s="1"/>
  <c r="J1027" i="7"/>
  <c r="Q4774" i="3"/>
  <c r="R4730" i="3"/>
  <c r="Q4731" i="3"/>
  <c r="G4671" i="3"/>
  <c r="D4677" i="3" s="1"/>
  <c r="P4697" i="3"/>
  <c r="E4677" i="3" s="1"/>
  <c r="Q959" i="4"/>
  <c r="Q4696" i="3"/>
  <c r="Q4691" i="3"/>
  <c r="P4640" i="3"/>
  <c r="O4640" i="3"/>
  <c r="O4641" i="3" s="1"/>
  <c r="Q4639" i="3"/>
  <c r="Q4638" i="3"/>
  <c r="Q4637" i="3"/>
  <c r="Q4636" i="3"/>
  <c r="P4635" i="3"/>
  <c r="Q4618" i="3"/>
  <c r="Q4617" i="3"/>
  <c r="Q4616" i="3"/>
  <c r="Q4615" i="3"/>
  <c r="Q4614" i="3"/>
  <c r="Q4613" i="3"/>
  <c r="Q4612" i="3"/>
  <c r="Q4611" i="3"/>
  <c r="Q4610" i="3"/>
  <c r="Q4609" i="3"/>
  <c r="Q4608" i="3"/>
  <c r="Q4607" i="3"/>
  <c r="Q4606" i="3"/>
  <c r="Q4605" i="3"/>
  <c r="Q4604" i="3"/>
  <c r="Q4603" i="3"/>
  <c r="Q4602" i="3"/>
  <c r="Q4601" i="3"/>
  <c r="Q4600" i="3"/>
  <c r="Q4599" i="3"/>
  <c r="Q4598" i="3"/>
  <c r="C4614" i="3"/>
  <c r="G4606" i="3"/>
  <c r="G4601" i="3"/>
  <c r="G4605" i="3"/>
  <c r="G4603" i="3"/>
  <c r="G4602" i="3"/>
  <c r="G4604" i="3"/>
  <c r="G4599" i="3"/>
  <c r="G4598" i="3"/>
  <c r="G4600" i="3"/>
  <c r="G4607" i="3"/>
  <c r="F973" i="4" l="1"/>
  <c r="G973" i="4" s="1"/>
  <c r="H967" i="4"/>
  <c r="R976" i="4"/>
  <c r="H940" i="4"/>
  <c r="R959" i="4"/>
  <c r="F946" i="4"/>
  <c r="G946" i="4" s="1"/>
  <c r="F4880" i="3"/>
  <c r="G4880" i="3" s="1"/>
  <c r="H4875" i="3"/>
  <c r="R4850" i="3"/>
  <c r="F4831" i="3"/>
  <c r="G4831" i="3" s="1"/>
  <c r="R4856" i="3"/>
  <c r="H4826" i="3"/>
  <c r="R4768" i="3"/>
  <c r="R4774" i="3"/>
  <c r="F4754" i="3"/>
  <c r="H4749" i="3"/>
  <c r="G4672" i="3"/>
  <c r="R4696" i="3" s="1"/>
  <c r="R4731" i="3"/>
  <c r="H4710" i="3"/>
  <c r="F4715" i="3"/>
  <c r="Q4697" i="3"/>
  <c r="G4608" i="3"/>
  <c r="D4614" i="3" s="1"/>
  <c r="Q4635" i="3"/>
  <c r="Q4640" i="3"/>
  <c r="P4641" i="3"/>
  <c r="E4614" i="3" s="1"/>
  <c r="R4691" i="3" l="1"/>
  <c r="G4754" i="3"/>
  <c r="G4715" i="3"/>
  <c r="F4677" i="3"/>
  <c r="G4677" i="3" s="1"/>
  <c r="H4672" i="3"/>
  <c r="R4697" i="3"/>
  <c r="G4609" i="3"/>
  <c r="H4609" i="3" s="1"/>
  <c r="Q4641" i="3"/>
  <c r="R4635" i="3" l="1"/>
  <c r="R4640" i="3"/>
  <c r="F4614" i="3"/>
  <c r="G4614" i="3" s="1"/>
  <c r="R4641" i="3"/>
  <c r="S134" i="7"/>
  <c r="S133" i="7"/>
  <c r="S132" i="7"/>
  <c r="S131" i="7"/>
  <c r="S130" i="7"/>
  <c r="S129" i="7"/>
  <c r="S128" i="7"/>
  <c r="S127" i="7"/>
  <c r="S126" i="7"/>
  <c r="S125" i="7"/>
  <c r="S124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978" i="7"/>
  <c r="I979" i="7"/>
  <c r="I980" i="7"/>
  <c r="I981" i="7"/>
  <c r="I982" i="7"/>
  <c r="I983" i="7"/>
  <c r="I984" i="7"/>
  <c r="I985" i="7"/>
  <c r="I986" i="7"/>
  <c r="Q4588" i="3"/>
  <c r="Q4589" i="3"/>
  <c r="Q4581" i="3"/>
  <c r="Q4582" i="3"/>
  <c r="Q4583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P4590" i="3"/>
  <c r="O4590" i="3"/>
  <c r="O4591" i="3" s="1"/>
  <c r="Q4587" i="3"/>
  <c r="Q4586" i="3"/>
  <c r="Q4585" i="3"/>
  <c r="P4584" i="3"/>
  <c r="Q4560" i="3"/>
  <c r="Q4559" i="3"/>
  <c r="Q4558" i="3"/>
  <c r="Q4557" i="3"/>
  <c r="Q4556" i="3"/>
  <c r="Q4555" i="3"/>
  <c r="Q4554" i="3"/>
  <c r="Q4553" i="3"/>
  <c r="Q4552" i="3"/>
  <c r="Q4551" i="3"/>
  <c r="C4571" i="3"/>
  <c r="G4564" i="3"/>
  <c r="G4563" i="3"/>
  <c r="G4613" i="3" s="1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R401" i="6"/>
  <c r="R402" i="6"/>
  <c r="R403" i="6"/>
  <c r="Q405" i="6"/>
  <c r="Q448" i="6" s="1"/>
  <c r="R404" i="6"/>
  <c r="R400" i="6"/>
  <c r="R399" i="6"/>
  <c r="H272" i="6"/>
  <c r="H273" i="6"/>
  <c r="H274" i="6"/>
  <c r="G275" i="6"/>
  <c r="P4543" i="3"/>
  <c r="O4543" i="3"/>
  <c r="O4544" i="3" s="1"/>
  <c r="Q4542" i="3"/>
  <c r="Q4541" i="3"/>
  <c r="Q4540" i="3"/>
  <c r="Q4539" i="3"/>
  <c r="P4538" i="3"/>
  <c r="Q4537" i="3"/>
  <c r="Q4536" i="3"/>
  <c r="Q4535" i="3"/>
  <c r="Q4534" i="3"/>
  <c r="Q4533" i="3"/>
  <c r="Q4532" i="3"/>
  <c r="Q4531" i="3"/>
  <c r="Q4530" i="3"/>
  <c r="Q4529" i="3"/>
  <c r="Q4528" i="3"/>
  <c r="Q4527" i="3"/>
  <c r="Q4526" i="3"/>
  <c r="Q4525" i="3"/>
  <c r="Q4524" i="3"/>
  <c r="Q4523" i="3"/>
  <c r="Q4522" i="3"/>
  <c r="Q4521" i="3"/>
  <c r="Q4520" i="3"/>
  <c r="C4531" i="3"/>
  <c r="G4524" i="3"/>
  <c r="G4523" i="3"/>
  <c r="G4522" i="3"/>
  <c r="G4521" i="3"/>
  <c r="G4520" i="3"/>
  <c r="G4570" i="3" s="1"/>
  <c r="I1010" i="7"/>
  <c r="S141" i="7" l="1"/>
  <c r="J1016" i="7"/>
  <c r="J1011" i="7"/>
  <c r="T134" i="7"/>
  <c r="J1013" i="7"/>
  <c r="J1022" i="7"/>
  <c r="J997" i="7"/>
  <c r="J1002" i="7"/>
  <c r="J1009" i="7"/>
  <c r="J994" i="7"/>
  <c r="J986" i="7"/>
  <c r="G4565" i="3"/>
  <c r="D4571" i="3" s="1"/>
  <c r="P4591" i="3"/>
  <c r="E4571" i="3" s="1"/>
  <c r="Q4590" i="3"/>
  <c r="Q4584" i="3"/>
  <c r="P4544" i="3"/>
  <c r="E4531" i="3" s="1"/>
  <c r="G4525" i="3"/>
  <c r="D4531" i="3" s="1"/>
  <c r="R405" i="6"/>
  <c r="R448" i="6" s="1"/>
  <c r="H275" i="6"/>
  <c r="Q4538" i="3"/>
  <c r="Q4543" i="3"/>
  <c r="G4566" i="3" l="1"/>
  <c r="R4590" i="3" s="1"/>
  <c r="Q4591" i="3"/>
  <c r="G4526" i="3"/>
  <c r="R4538" i="3" s="1"/>
  <c r="Q4544" i="3"/>
  <c r="R4584" i="3" l="1"/>
  <c r="H4566" i="3"/>
  <c r="F4571" i="3"/>
  <c r="G4571" i="3" s="1"/>
  <c r="R4591" i="3"/>
  <c r="R4543" i="3"/>
  <c r="F4531" i="3"/>
  <c r="G4531" i="3" s="1"/>
  <c r="R4544" i="3"/>
  <c r="H4526" i="3"/>
  <c r="Q4481" i="3" l="1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P4512" i="3"/>
  <c r="O4512" i="3"/>
  <c r="O4513" i="3" s="1"/>
  <c r="Q4511" i="3"/>
  <c r="Q4510" i="3"/>
  <c r="Q4509" i="3"/>
  <c r="Q4508" i="3"/>
  <c r="P4507" i="3"/>
  <c r="Q4480" i="3"/>
  <c r="Q4479" i="3"/>
  <c r="Q4478" i="3"/>
  <c r="Q4477" i="3"/>
  <c r="Q4476" i="3"/>
  <c r="Q4475" i="3"/>
  <c r="Q4474" i="3"/>
  <c r="Q4473" i="3"/>
  <c r="Q4472" i="3"/>
  <c r="Q4471" i="3"/>
  <c r="C4488" i="3"/>
  <c r="G4481" i="3"/>
  <c r="G4480" i="3"/>
  <c r="G4530" i="3" s="1"/>
  <c r="G4479" i="3"/>
  <c r="G4478" i="3"/>
  <c r="G4477" i="3"/>
  <c r="G4476" i="3"/>
  <c r="G4475" i="3"/>
  <c r="G4474" i="3"/>
  <c r="G4473" i="3"/>
  <c r="G4472" i="3"/>
  <c r="G4471" i="3"/>
  <c r="I974" i="7"/>
  <c r="I975" i="7"/>
  <c r="I976" i="7"/>
  <c r="I977" i="7"/>
  <c r="I971" i="7"/>
  <c r="I972" i="7"/>
  <c r="I973" i="7"/>
  <c r="I964" i="7"/>
  <c r="I965" i="7"/>
  <c r="I966" i="7"/>
  <c r="I967" i="7"/>
  <c r="I968" i="7"/>
  <c r="I946" i="7"/>
  <c r="I944" i="7"/>
  <c r="I943" i="7"/>
  <c r="I938" i="7"/>
  <c r="I939" i="7"/>
  <c r="I940" i="7"/>
  <c r="I941" i="7"/>
  <c r="I954" i="7"/>
  <c r="I969" i="7"/>
  <c r="I970" i="7"/>
  <c r="I955" i="7"/>
  <c r="I956" i="7"/>
  <c r="I957" i="7"/>
  <c r="I958" i="7"/>
  <c r="I959" i="7"/>
  <c r="I960" i="7"/>
  <c r="I961" i="7"/>
  <c r="I962" i="7"/>
  <c r="I963" i="7"/>
  <c r="G2982" i="3"/>
  <c r="G2981" i="3"/>
  <c r="G271" i="6"/>
  <c r="H270" i="6"/>
  <c r="H269" i="6"/>
  <c r="H268" i="6"/>
  <c r="P4463" i="3"/>
  <c r="O4463" i="3"/>
  <c r="O4464" i="3" s="1"/>
  <c r="Q4462" i="3"/>
  <c r="Q4461" i="3"/>
  <c r="Q4460" i="3"/>
  <c r="Q4459" i="3"/>
  <c r="P4458" i="3"/>
  <c r="Q4457" i="3"/>
  <c r="Q4456" i="3"/>
  <c r="Q4455" i="3"/>
  <c r="Q4454" i="3"/>
  <c r="Q4453" i="3"/>
  <c r="Q4452" i="3"/>
  <c r="Q4451" i="3"/>
  <c r="Q4450" i="3"/>
  <c r="Q4449" i="3"/>
  <c r="Q4448" i="3"/>
  <c r="Q4447" i="3"/>
  <c r="Q4446" i="3"/>
  <c r="Q4445" i="3"/>
  <c r="Q4444" i="3"/>
  <c r="Q4443" i="3"/>
  <c r="Q4442" i="3"/>
  <c r="Q4441" i="3"/>
  <c r="Q4440" i="3"/>
  <c r="Q4439" i="3"/>
  <c r="Q4438" i="3"/>
  <c r="Q4437" i="3"/>
  <c r="Q4436" i="3"/>
  <c r="Q4435" i="3"/>
  <c r="Q4434" i="3"/>
  <c r="Q4433" i="3"/>
  <c r="Q4432" i="3"/>
  <c r="C4447" i="3"/>
  <c r="G4440" i="3"/>
  <c r="G4439" i="3"/>
  <c r="G4438" i="3"/>
  <c r="G4437" i="3"/>
  <c r="G4487" i="3" s="1"/>
  <c r="G4436" i="3"/>
  <c r="G4435" i="3"/>
  <c r="G4434" i="3"/>
  <c r="G4433" i="3"/>
  <c r="G4432" i="3"/>
  <c r="I926" i="7"/>
  <c r="I925" i="7"/>
  <c r="I924" i="7"/>
  <c r="I923" i="7"/>
  <c r="I922" i="7"/>
  <c r="I950" i="7"/>
  <c r="I951" i="7"/>
  <c r="I952" i="7"/>
  <c r="I953" i="7"/>
  <c r="J964" i="7" l="1"/>
  <c r="J973" i="7"/>
  <c r="J983" i="7"/>
  <c r="G4482" i="3"/>
  <c r="D4488" i="3" s="1"/>
  <c r="Q4512" i="3"/>
  <c r="Q4507" i="3"/>
  <c r="P4513" i="3"/>
  <c r="E4488" i="3" s="1"/>
  <c r="J926" i="7"/>
  <c r="J975" i="7"/>
  <c r="J968" i="7"/>
  <c r="J961" i="7"/>
  <c r="J955" i="7"/>
  <c r="J953" i="7"/>
  <c r="G4441" i="3"/>
  <c r="D4447" i="3" s="1"/>
  <c r="H271" i="6"/>
  <c r="P4464" i="3"/>
  <c r="E4447" i="3" s="1"/>
  <c r="Q4463" i="3"/>
  <c r="Q4458" i="3"/>
  <c r="G4483" i="3" l="1"/>
  <c r="R4507" i="3" s="1"/>
  <c r="Q4513" i="3"/>
  <c r="G4442" i="3"/>
  <c r="R4463" i="3" s="1"/>
  <c r="Q4464" i="3"/>
  <c r="R4512" i="3" l="1"/>
  <c r="R4458" i="3"/>
  <c r="H4483" i="3"/>
  <c r="R4513" i="3"/>
  <c r="F4488" i="3"/>
  <c r="G4488" i="3" s="1"/>
  <c r="H4442" i="3"/>
  <c r="R4464" i="3"/>
  <c r="F4447" i="3"/>
  <c r="G4447" i="3" s="1"/>
  <c r="P4424" i="3" l="1"/>
  <c r="O4424" i="3"/>
  <c r="O4425" i="3" s="1"/>
  <c r="Q4423" i="3"/>
  <c r="Q4422" i="3"/>
  <c r="Q4421" i="3"/>
  <c r="Q4420" i="3"/>
  <c r="P4419" i="3"/>
  <c r="Q4418" i="3"/>
  <c r="Q4417" i="3"/>
  <c r="Q4416" i="3"/>
  <c r="Q4415" i="3"/>
  <c r="Q4414" i="3"/>
  <c r="Q4413" i="3"/>
  <c r="Q4412" i="3"/>
  <c r="Q4411" i="3"/>
  <c r="Q4410" i="3"/>
  <c r="Q4409" i="3"/>
  <c r="Q4408" i="3"/>
  <c r="Q4407" i="3"/>
  <c r="Q4406" i="3"/>
  <c r="Q4405" i="3"/>
  <c r="Q4404" i="3"/>
  <c r="Q4403" i="3"/>
  <c r="Q4402" i="3"/>
  <c r="Q4401" i="3"/>
  <c r="Q4400" i="3"/>
  <c r="Q4399" i="3"/>
  <c r="Q4398" i="3"/>
  <c r="Q4397" i="3"/>
  <c r="Q4396" i="3"/>
  <c r="Q4395" i="3"/>
  <c r="Q4394" i="3"/>
  <c r="Q4393" i="3"/>
  <c r="Q4392" i="3"/>
  <c r="Q4391" i="3"/>
  <c r="Q4390" i="3"/>
  <c r="Q4389" i="3"/>
  <c r="Q4388" i="3"/>
  <c r="Q4387" i="3"/>
  <c r="Q4386" i="3"/>
  <c r="C4410" i="3"/>
  <c r="G4403" i="3"/>
  <c r="G4402" i="3"/>
  <c r="G4401" i="3"/>
  <c r="G4400" i="3"/>
  <c r="G4399" i="3"/>
  <c r="G4398" i="3"/>
  <c r="G4397" i="3"/>
  <c r="G4396" i="3"/>
  <c r="G4446" i="3" s="1"/>
  <c r="G4395" i="3"/>
  <c r="G4394" i="3"/>
  <c r="G4393" i="3"/>
  <c r="G4392" i="3"/>
  <c r="G4391" i="3"/>
  <c r="G4390" i="3"/>
  <c r="G4389" i="3"/>
  <c r="G4388" i="3"/>
  <c r="I927" i="7"/>
  <c r="I928" i="7"/>
  <c r="I929" i="7"/>
  <c r="I930" i="7"/>
  <c r="I931" i="7"/>
  <c r="I932" i="7"/>
  <c r="I933" i="7"/>
  <c r="I934" i="7"/>
  <c r="I935" i="7"/>
  <c r="I936" i="7"/>
  <c r="I937" i="7"/>
  <c r="I942" i="7"/>
  <c r="I945" i="7"/>
  <c r="I947" i="7"/>
  <c r="I948" i="7"/>
  <c r="I949" i="7"/>
  <c r="G4387" i="3"/>
  <c r="G4386" i="3"/>
  <c r="C4358" i="3"/>
  <c r="Q917" i="4"/>
  <c r="Q918" i="4"/>
  <c r="Q919" i="4"/>
  <c r="P915" i="4"/>
  <c r="P920" i="4"/>
  <c r="Q907" i="4"/>
  <c r="Q908" i="4"/>
  <c r="Q909" i="4"/>
  <c r="Q910" i="4"/>
  <c r="Q911" i="4"/>
  <c r="Q912" i="4"/>
  <c r="Q913" i="4"/>
  <c r="Q914" i="4"/>
  <c r="O920" i="4"/>
  <c r="O921" i="4" s="1"/>
  <c r="Q916" i="4"/>
  <c r="O915" i="4"/>
  <c r="Q906" i="4"/>
  <c r="Q905" i="4"/>
  <c r="Q904" i="4"/>
  <c r="Q903" i="4"/>
  <c r="Q902" i="4"/>
  <c r="Q901" i="4"/>
  <c r="Q900" i="4"/>
  <c r="Q899" i="4"/>
  <c r="Q898" i="4"/>
  <c r="Q897" i="4"/>
  <c r="C904" i="4"/>
  <c r="G903" i="4"/>
  <c r="G897" i="4"/>
  <c r="G898" i="4" s="1"/>
  <c r="D904" i="4" s="1"/>
  <c r="H265" i="6"/>
  <c r="H263" i="6"/>
  <c r="H262" i="6"/>
  <c r="H261" i="6"/>
  <c r="H260" i="6"/>
  <c r="H259" i="6"/>
  <c r="H258" i="6"/>
  <c r="H257" i="6"/>
  <c r="H266" i="6"/>
  <c r="G267" i="6"/>
  <c r="H264" i="6"/>
  <c r="H256" i="6"/>
  <c r="H255" i="6"/>
  <c r="Q4376" i="3"/>
  <c r="Q4377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4" i="3"/>
  <c r="Q4375" i="3"/>
  <c r="P4378" i="3"/>
  <c r="O4378" i="3"/>
  <c r="O4379" i="3" s="1"/>
  <c r="P4373" i="3"/>
  <c r="Q4358" i="3"/>
  <c r="Q4357" i="3"/>
  <c r="Q4356" i="3"/>
  <c r="Q4355" i="3"/>
  <c r="Q4354" i="3"/>
  <c r="Q4353" i="3"/>
  <c r="Q4352" i="3"/>
  <c r="Q4351" i="3"/>
  <c r="Q4350" i="3"/>
  <c r="Q4349" i="3"/>
  <c r="Q4348" i="3"/>
  <c r="Q4347" i="3"/>
  <c r="Q4346" i="3"/>
  <c r="Q4345" i="3"/>
  <c r="Q4344" i="3"/>
  <c r="Q4343" i="3"/>
  <c r="Q4342" i="3"/>
  <c r="Q4341" i="3"/>
  <c r="Q4340" i="3"/>
  <c r="G4351" i="3"/>
  <c r="G4344" i="3"/>
  <c r="G4346" i="3"/>
  <c r="G4347" i="3"/>
  <c r="G4345" i="3"/>
  <c r="G4348" i="3"/>
  <c r="G4350" i="3"/>
  <c r="G4349" i="3"/>
  <c r="G4343" i="3"/>
  <c r="G4341" i="3"/>
  <c r="G4340" i="3"/>
  <c r="G4342" i="3"/>
  <c r="G254" i="6"/>
  <c r="H253" i="6"/>
  <c r="H252" i="6"/>
  <c r="H251" i="6"/>
  <c r="H250" i="6"/>
  <c r="Q4215" i="3"/>
  <c r="Q4216" i="3"/>
  <c r="Q4217" i="3"/>
  <c r="Q4218" i="3"/>
  <c r="Q4219" i="3"/>
  <c r="Q4220" i="3"/>
  <c r="P4226" i="3"/>
  <c r="O4226" i="3"/>
  <c r="O4227" i="3" s="1"/>
  <c r="Q4225" i="3"/>
  <c r="Q4224" i="3"/>
  <c r="Q4223" i="3"/>
  <c r="Q4222" i="3"/>
  <c r="P4221" i="3"/>
  <c r="Q4214" i="3"/>
  <c r="Q4213" i="3"/>
  <c r="Q4212" i="3"/>
  <c r="Q4211" i="3"/>
  <c r="Q4210" i="3"/>
  <c r="Q4209" i="3"/>
  <c r="Q4208" i="3"/>
  <c r="Q4207" i="3"/>
  <c r="Q4206" i="3"/>
  <c r="Q4205" i="3"/>
  <c r="Q4204" i="3"/>
  <c r="Q4203" i="3"/>
  <c r="Q4202" i="3"/>
  <c r="Q4201" i="3"/>
  <c r="Q4200" i="3"/>
  <c r="Q4199" i="3"/>
  <c r="Q4198" i="3"/>
  <c r="Q4197" i="3"/>
  <c r="Q4196" i="3"/>
  <c r="Q4195" i="3"/>
  <c r="Q4194" i="3"/>
  <c r="Q4193" i="3"/>
  <c r="Q4192" i="3"/>
  <c r="Q4191" i="3"/>
  <c r="Q4190" i="3"/>
  <c r="Q4189" i="3"/>
  <c r="Q4188" i="3"/>
  <c r="Q4187" i="3"/>
  <c r="Q4186" i="3"/>
  <c r="Q4185" i="3"/>
  <c r="Q4184" i="3"/>
  <c r="Q4183" i="3"/>
  <c r="Q4182" i="3"/>
  <c r="Q4181" i="3"/>
  <c r="Q4180" i="3"/>
  <c r="Q4179" i="3"/>
  <c r="Q4178" i="3"/>
  <c r="Q4177" i="3"/>
  <c r="Q4176" i="3"/>
  <c r="Q4175" i="3"/>
  <c r="Q4174" i="3"/>
  <c r="Q4173" i="3"/>
  <c r="C4197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96" i="3" s="1"/>
  <c r="G4175" i="3"/>
  <c r="G4174" i="3"/>
  <c r="G4173" i="3"/>
  <c r="P4332" i="3"/>
  <c r="O4332" i="3"/>
  <c r="O4333" i="3" s="1"/>
  <c r="Q4331" i="3"/>
  <c r="Q4330" i="3"/>
  <c r="Q4329" i="3"/>
  <c r="Q4328" i="3"/>
  <c r="Q4327" i="3"/>
  <c r="P4326" i="3"/>
  <c r="Q4325" i="3"/>
  <c r="Q4324" i="3"/>
  <c r="Q4323" i="3"/>
  <c r="Q4322" i="3"/>
  <c r="Q4321" i="3"/>
  <c r="Q4320" i="3"/>
  <c r="Q4319" i="3"/>
  <c r="Q4318" i="3"/>
  <c r="Q4317" i="3"/>
  <c r="Q4316" i="3"/>
  <c r="Q4315" i="3"/>
  <c r="Q4314" i="3"/>
  <c r="Q4313" i="3"/>
  <c r="Q4312" i="3"/>
  <c r="Q4311" i="3"/>
  <c r="Q4310" i="3"/>
  <c r="Q4309" i="3"/>
  <c r="Q4308" i="3"/>
  <c r="Q4307" i="3"/>
  <c r="Q4306" i="3"/>
  <c r="Q4305" i="3"/>
  <c r="Q4304" i="3"/>
  <c r="Q4303" i="3"/>
  <c r="Q4302" i="3"/>
  <c r="Q4301" i="3"/>
  <c r="Q4300" i="3"/>
  <c r="Q4299" i="3"/>
  <c r="Q4298" i="3"/>
  <c r="Q4297" i="3"/>
  <c r="Q4296" i="3"/>
  <c r="Q4295" i="3"/>
  <c r="Q4294" i="3"/>
  <c r="Q4293" i="3"/>
  <c r="Q4292" i="3"/>
  <c r="C4324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23" i="3" s="1"/>
  <c r="G4357" i="3" s="1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Q873" i="4"/>
  <c r="Q874" i="4"/>
  <c r="Q875" i="4"/>
  <c r="Q876" i="4"/>
  <c r="Q877" i="4"/>
  <c r="Q878" i="4"/>
  <c r="Q879" i="4"/>
  <c r="Q880" i="4"/>
  <c r="Q881" i="4"/>
  <c r="Q882" i="4"/>
  <c r="Q883" i="4"/>
  <c r="Q884" i="4"/>
  <c r="P888" i="4"/>
  <c r="O888" i="4"/>
  <c r="O889" i="4" s="1"/>
  <c r="Q887" i="4"/>
  <c r="Q886" i="4"/>
  <c r="P885" i="4"/>
  <c r="O885" i="4"/>
  <c r="Q872" i="4"/>
  <c r="Q871" i="4"/>
  <c r="C878" i="4"/>
  <c r="G871" i="4"/>
  <c r="G872" i="4" s="1"/>
  <c r="Q4281" i="3"/>
  <c r="Q4282" i="3"/>
  <c r="Q4283" i="3"/>
  <c r="P4284" i="3"/>
  <c r="O4284" i="3"/>
  <c r="O4285" i="3" s="1"/>
  <c r="Q4280" i="3"/>
  <c r="Q4279" i="3"/>
  <c r="P4278" i="3"/>
  <c r="Q4277" i="3"/>
  <c r="Q4276" i="3"/>
  <c r="Q4275" i="3"/>
  <c r="Q4274" i="3"/>
  <c r="Q4273" i="3"/>
  <c r="Q4272" i="3"/>
  <c r="Q4271" i="3"/>
  <c r="Q4270" i="3"/>
  <c r="Q4269" i="3"/>
  <c r="Q4268" i="3"/>
  <c r="Q4267" i="3"/>
  <c r="Q4266" i="3"/>
  <c r="Q4265" i="3"/>
  <c r="Q4264" i="3"/>
  <c r="Q4263" i="3"/>
  <c r="Q4262" i="3"/>
  <c r="Q4261" i="3"/>
  <c r="Q4260" i="3"/>
  <c r="Q4259" i="3"/>
  <c r="Q4258" i="3"/>
  <c r="Q4257" i="3"/>
  <c r="Q4256" i="3"/>
  <c r="Q4255" i="3"/>
  <c r="Q4254" i="3"/>
  <c r="Q4253" i="3"/>
  <c r="Q4252" i="3"/>
  <c r="Q4251" i="3"/>
  <c r="Q4250" i="3"/>
  <c r="Q4249" i="3"/>
  <c r="Q4248" i="3"/>
  <c r="Q4247" i="3"/>
  <c r="Q4246" i="3"/>
  <c r="Q4245" i="3"/>
  <c r="Q4244" i="3"/>
  <c r="Q4243" i="3"/>
  <c r="Q4242" i="3"/>
  <c r="Q4241" i="3"/>
  <c r="Q4240" i="3"/>
  <c r="Q4239" i="3"/>
  <c r="Q4238" i="3"/>
  <c r="Q4237" i="3"/>
  <c r="Q4236" i="3"/>
  <c r="Q4235" i="3"/>
  <c r="Q4234" i="3"/>
  <c r="C4259" i="3"/>
  <c r="G4235" i="3"/>
  <c r="G4252" i="3"/>
  <c r="G4251" i="3"/>
  <c r="G4250" i="3"/>
  <c r="G4249" i="3"/>
  <c r="G4248" i="3"/>
  <c r="G4247" i="3"/>
  <c r="G4246" i="3"/>
  <c r="G4234" i="3"/>
  <c r="G4240" i="3"/>
  <c r="G4239" i="3"/>
  <c r="G4238" i="3"/>
  <c r="G4258" i="3" s="1"/>
  <c r="G4237" i="3"/>
  <c r="G4236" i="3"/>
  <c r="G4245" i="3"/>
  <c r="G4244" i="3"/>
  <c r="G4243" i="3"/>
  <c r="G4242" i="3"/>
  <c r="G4241" i="3"/>
  <c r="G288" i="6" l="1"/>
  <c r="Q4278" i="3"/>
  <c r="J937" i="7"/>
  <c r="J949" i="7"/>
  <c r="G4404" i="3"/>
  <c r="D4410" i="3" s="1"/>
  <c r="Q4424" i="3"/>
  <c r="P4425" i="3"/>
  <c r="E4410" i="3" s="1"/>
  <c r="Q4419" i="3"/>
  <c r="G4352" i="3"/>
  <c r="D4358" i="3" s="1"/>
  <c r="Q920" i="4"/>
  <c r="Q915" i="4"/>
  <c r="H898" i="4"/>
  <c r="P921" i="4"/>
  <c r="E904" i="4" s="1"/>
  <c r="H267" i="6"/>
  <c r="Q4373" i="3"/>
  <c r="Q4378" i="3"/>
  <c r="P4379" i="3"/>
  <c r="E4358" i="3" s="1"/>
  <c r="H254" i="6"/>
  <c r="G4191" i="3"/>
  <c r="D4197" i="3" s="1"/>
  <c r="Q4226" i="3"/>
  <c r="Q4221" i="3"/>
  <c r="P4227" i="3"/>
  <c r="E4197" i="3" s="1"/>
  <c r="G4318" i="3"/>
  <c r="D4324" i="3" s="1"/>
  <c r="Q4326" i="3"/>
  <c r="Q4332" i="3"/>
  <c r="P4333" i="3"/>
  <c r="E4324" i="3" s="1"/>
  <c r="G4253" i="3"/>
  <c r="D4259" i="3" s="1"/>
  <c r="Q885" i="4"/>
  <c r="Q888" i="4"/>
  <c r="P889" i="4"/>
  <c r="E878" i="4" s="1"/>
  <c r="D878" i="4"/>
  <c r="Q4284" i="3"/>
  <c r="P4285" i="3"/>
  <c r="E4259" i="3" s="1"/>
  <c r="H288" i="6" l="1"/>
  <c r="G4405" i="3"/>
  <c r="R4424" i="3" s="1"/>
  <c r="R920" i="4"/>
  <c r="R915" i="4"/>
  <c r="Q4425" i="3"/>
  <c r="Q921" i="4"/>
  <c r="R885" i="4"/>
  <c r="Q889" i="4"/>
  <c r="R888" i="4"/>
  <c r="Q4379" i="3"/>
  <c r="G4353" i="3"/>
  <c r="G4319" i="3"/>
  <c r="R4326" i="3" s="1"/>
  <c r="G4192" i="3"/>
  <c r="R4221" i="3" s="1"/>
  <c r="Q4227" i="3"/>
  <c r="F4197" i="3" s="1"/>
  <c r="G4197" i="3" s="1"/>
  <c r="Q4333" i="3"/>
  <c r="F4324" i="3" s="1"/>
  <c r="G4324" i="3" s="1"/>
  <c r="Q4285" i="3"/>
  <c r="F4259" i="3" s="1"/>
  <c r="G4259" i="3" s="1"/>
  <c r="G4254" i="3"/>
  <c r="H4254" i="3" s="1"/>
  <c r="R4332" i="3" l="1"/>
  <c r="R4419" i="3"/>
  <c r="R921" i="4"/>
  <c r="F904" i="4"/>
  <c r="G904" i="4" s="1"/>
  <c r="H4405" i="3"/>
  <c r="F4410" i="3"/>
  <c r="R4425" i="3"/>
  <c r="R4379" i="3"/>
  <c r="H4353" i="3"/>
  <c r="F4358" i="3"/>
  <c r="G4358" i="3" s="1"/>
  <c r="R4373" i="3"/>
  <c r="R4378" i="3"/>
  <c r="F878" i="4"/>
  <c r="G878" i="4" s="1"/>
  <c r="H872" i="4"/>
  <c r="R889" i="4"/>
  <c r="R4227" i="3"/>
  <c r="H4192" i="3"/>
  <c r="R4226" i="3"/>
  <c r="R4333" i="3"/>
  <c r="H4319" i="3"/>
  <c r="R4285" i="3"/>
  <c r="R4278" i="3"/>
  <c r="R4284" i="3"/>
  <c r="G4410" i="3" l="1"/>
  <c r="I916" i="7"/>
  <c r="I917" i="7"/>
  <c r="I918" i="7"/>
  <c r="I919" i="7"/>
  <c r="I921" i="7"/>
  <c r="I920" i="7"/>
  <c r="I915" i="7"/>
  <c r="I914" i="7"/>
  <c r="I913" i="7"/>
  <c r="I912" i="7"/>
  <c r="I911" i="7"/>
  <c r="I910" i="7"/>
  <c r="I909" i="7"/>
  <c r="I907" i="7"/>
  <c r="I908" i="7"/>
  <c r="I906" i="7"/>
  <c r="I905" i="7"/>
  <c r="I904" i="7"/>
  <c r="I903" i="7"/>
  <c r="I902" i="7"/>
  <c r="I901" i="7"/>
  <c r="I900" i="7"/>
  <c r="I899" i="7"/>
  <c r="S123" i="7"/>
  <c r="S122" i="7"/>
  <c r="I893" i="7"/>
  <c r="I894" i="7"/>
  <c r="I898" i="7"/>
  <c r="I897" i="7"/>
  <c r="I896" i="7"/>
  <c r="I895" i="7"/>
  <c r="I892" i="7"/>
  <c r="I891" i="7"/>
  <c r="I890" i="7"/>
  <c r="I889" i="7"/>
  <c r="I888" i="7"/>
  <c r="I887" i="7"/>
  <c r="I886" i="7"/>
  <c r="I885" i="7"/>
  <c r="I884" i="7"/>
  <c r="I883" i="7"/>
  <c r="I880" i="7"/>
  <c r="I881" i="7"/>
  <c r="I882" i="7"/>
  <c r="I879" i="7"/>
  <c r="I878" i="7"/>
  <c r="I877" i="7"/>
  <c r="I876" i="7"/>
  <c r="I875" i="7"/>
  <c r="I874" i="7"/>
  <c r="I1078" i="7" l="1"/>
  <c r="J921" i="7"/>
  <c r="J913" i="7"/>
  <c r="J908" i="7"/>
  <c r="S137" i="7"/>
  <c r="T123" i="7"/>
  <c r="T137" i="7" s="1"/>
  <c r="J898" i="7"/>
  <c r="J889" i="7"/>
  <c r="J882" i="7"/>
  <c r="R394" i="6"/>
  <c r="R395" i="6"/>
  <c r="Q397" i="6"/>
  <c r="R396" i="6"/>
  <c r="R393" i="6"/>
  <c r="G247" i="6"/>
  <c r="H246" i="6"/>
  <c r="H245" i="6"/>
  <c r="H244" i="6"/>
  <c r="H243" i="6"/>
  <c r="H242" i="6"/>
  <c r="H241" i="6"/>
  <c r="H240" i="6"/>
  <c r="H239" i="6"/>
  <c r="H238" i="6"/>
  <c r="H233" i="6"/>
  <c r="H234" i="6"/>
  <c r="H235" i="6"/>
  <c r="H236" i="6"/>
  <c r="G237" i="6"/>
  <c r="H232" i="6"/>
  <c r="H231" i="6"/>
  <c r="H230" i="6"/>
  <c r="H229" i="6"/>
  <c r="H228" i="6"/>
  <c r="H227" i="6"/>
  <c r="H226" i="6"/>
  <c r="Q4156" i="3"/>
  <c r="Q4157" i="3"/>
  <c r="Q4158" i="3"/>
  <c r="P4161" i="3"/>
  <c r="O4161" i="3"/>
  <c r="O4162" i="3" s="1"/>
  <c r="Q4160" i="3"/>
  <c r="Q4161" i="3" s="1"/>
  <c r="P4159" i="3"/>
  <c r="Q4155" i="3"/>
  <c r="Q4154" i="3"/>
  <c r="Q4153" i="3"/>
  <c r="Q4152" i="3"/>
  <c r="Q4151" i="3"/>
  <c r="C4158" i="3"/>
  <c r="G4151" i="3"/>
  <c r="G4152" i="3" s="1"/>
  <c r="D4158" i="3" s="1"/>
  <c r="I871" i="7"/>
  <c r="I872" i="7"/>
  <c r="I870" i="7"/>
  <c r="I869" i="7"/>
  <c r="I868" i="7"/>
  <c r="I867" i="7"/>
  <c r="I866" i="7"/>
  <c r="I865" i="7"/>
  <c r="I863" i="7"/>
  <c r="I864" i="7"/>
  <c r="I862" i="7"/>
  <c r="I861" i="7"/>
  <c r="I860" i="7"/>
  <c r="I859" i="7"/>
  <c r="I858" i="7"/>
  <c r="I857" i="7"/>
  <c r="I856" i="7"/>
  <c r="I855" i="7"/>
  <c r="I854" i="7"/>
  <c r="I853" i="7"/>
  <c r="I852" i="7"/>
  <c r="J1078" i="7" l="1"/>
  <c r="R397" i="6"/>
  <c r="H247" i="6"/>
  <c r="H237" i="6"/>
  <c r="Q4159" i="3"/>
  <c r="Q4162" i="3" s="1"/>
  <c r="P4162" i="3"/>
  <c r="G4153" i="3"/>
  <c r="J872" i="7"/>
  <c r="J864" i="7"/>
  <c r="J857" i="7"/>
  <c r="E4158" i="3" l="1"/>
  <c r="R4159" i="3"/>
  <c r="R4161" i="3"/>
  <c r="H4153" i="3"/>
  <c r="R4162" i="3"/>
  <c r="F4158" i="3"/>
  <c r="G4158" i="3" l="1"/>
  <c r="I851" i="7" l="1"/>
  <c r="I850" i="7"/>
  <c r="I849" i="7"/>
  <c r="I848" i="7"/>
  <c r="I847" i="7"/>
  <c r="I846" i="7"/>
  <c r="I845" i="7"/>
  <c r="I844" i="7"/>
  <c r="Q392" i="6"/>
  <c r="R391" i="6"/>
  <c r="R390" i="6"/>
  <c r="G225" i="6"/>
  <c r="H224" i="6"/>
  <c r="H223" i="6"/>
  <c r="H222" i="6"/>
  <c r="H221" i="6"/>
  <c r="H220" i="6"/>
  <c r="H219" i="6"/>
  <c r="H218" i="6"/>
  <c r="H217" i="6"/>
  <c r="P4140" i="3"/>
  <c r="O4140" i="3"/>
  <c r="O4141" i="3" s="1"/>
  <c r="Q4139" i="3"/>
  <c r="Q4138" i="3"/>
  <c r="P4137" i="3"/>
  <c r="Q4136" i="3"/>
  <c r="Q4135" i="3"/>
  <c r="Q4134" i="3"/>
  <c r="Q4133" i="3"/>
  <c r="Q4132" i="3"/>
  <c r="Q4131" i="3"/>
  <c r="C4138" i="3"/>
  <c r="G4131" i="3"/>
  <c r="G4132" i="3" s="1"/>
  <c r="D4138" i="3" s="1"/>
  <c r="H210" i="6"/>
  <c r="H211" i="6"/>
  <c r="H212" i="6"/>
  <c r="H213" i="6"/>
  <c r="H214" i="6"/>
  <c r="H215" i="6"/>
  <c r="G216" i="6"/>
  <c r="H209" i="6"/>
  <c r="H208" i="6"/>
  <c r="G207" i="6"/>
  <c r="H206" i="6"/>
  <c r="H205" i="6"/>
  <c r="H204" i="6"/>
  <c r="Q4113" i="3"/>
  <c r="Q4114" i="3"/>
  <c r="Q4115" i="3"/>
  <c r="Q4116" i="3"/>
  <c r="Q4117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P4123" i="3"/>
  <c r="O4123" i="3"/>
  <c r="O4124" i="3" s="1"/>
  <c r="Q4122" i="3"/>
  <c r="Q4121" i="3"/>
  <c r="Q4120" i="3"/>
  <c r="Q4119" i="3"/>
  <c r="P4118" i="3"/>
  <c r="Q4083" i="3"/>
  <c r="Q4082" i="3"/>
  <c r="Q4081" i="3"/>
  <c r="Q4080" i="3"/>
  <c r="Q4079" i="3"/>
  <c r="Q4078" i="3"/>
  <c r="Q4077" i="3"/>
  <c r="Q4076" i="3"/>
  <c r="Q4075" i="3"/>
  <c r="Q4074" i="3"/>
  <c r="C4092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203" i="6"/>
  <c r="H202" i="6"/>
  <c r="H201" i="6"/>
  <c r="H200" i="6"/>
  <c r="H199" i="6"/>
  <c r="H198" i="6"/>
  <c r="H197" i="6"/>
  <c r="H196" i="6"/>
  <c r="R386" i="6"/>
  <c r="R385" i="6"/>
  <c r="R384" i="6"/>
  <c r="R383" i="6"/>
  <c r="Q389" i="6"/>
  <c r="R388" i="6"/>
  <c r="R387" i="6"/>
  <c r="R382" i="6"/>
  <c r="P4066" i="3"/>
  <c r="O4066" i="3"/>
  <c r="O4067" i="3" s="1"/>
  <c r="Q4065" i="3"/>
  <c r="Q4064" i="3"/>
  <c r="Q4063" i="3"/>
  <c r="Q4062" i="3"/>
  <c r="P4061" i="3"/>
  <c r="Q4060" i="3"/>
  <c r="Q4059" i="3"/>
  <c r="Q4058" i="3"/>
  <c r="Q4057" i="3"/>
  <c r="Q4056" i="3"/>
  <c r="Q4055" i="3"/>
  <c r="Q4054" i="3"/>
  <c r="Q4053" i="3"/>
  <c r="Q4052" i="3"/>
  <c r="Q4051" i="3"/>
  <c r="Q4050" i="3"/>
  <c r="C4058" i="3"/>
  <c r="G4050" i="3"/>
  <c r="G4051" i="3"/>
  <c r="I834" i="7"/>
  <c r="I835" i="7"/>
  <c r="I836" i="7"/>
  <c r="I837" i="7"/>
  <c r="I838" i="7"/>
  <c r="I839" i="7"/>
  <c r="I840" i="7"/>
  <c r="I841" i="7"/>
  <c r="I842" i="7"/>
  <c r="I843" i="7"/>
  <c r="H186" i="6"/>
  <c r="H187" i="6"/>
  <c r="H188" i="6"/>
  <c r="H189" i="6"/>
  <c r="H190" i="6"/>
  <c r="H191" i="6"/>
  <c r="H192" i="6"/>
  <c r="H193" i="6"/>
  <c r="H194" i="6"/>
  <c r="G195" i="6"/>
  <c r="H185" i="6"/>
  <c r="H184" i="6"/>
  <c r="P4042" i="3"/>
  <c r="O4042" i="3"/>
  <c r="O4043" i="3" s="1"/>
  <c r="Q4041" i="3"/>
  <c r="Q4040" i="3"/>
  <c r="Q4039" i="3"/>
  <c r="Q4038" i="3"/>
  <c r="P4037" i="3"/>
  <c r="Q4036" i="3"/>
  <c r="Q4035" i="3"/>
  <c r="Q4034" i="3"/>
  <c r="Q4033" i="3"/>
  <c r="Q4032" i="3"/>
  <c r="Q4031" i="3"/>
  <c r="Q4030" i="3"/>
  <c r="Q4029" i="3"/>
  <c r="Q4028" i="3"/>
  <c r="Q4027" i="3"/>
  <c r="Q4026" i="3"/>
  <c r="Q4025" i="3"/>
  <c r="Q4024" i="3"/>
  <c r="C4033" i="3"/>
  <c r="G4026" i="3"/>
  <c r="G4025" i="3"/>
  <c r="G4024" i="3"/>
  <c r="G183" i="6"/>
  <c r="H182" i="6"/>
  <c r="E461" i="6" s="1"/>
  <c r="H181" i="6"/>
  <c r="H180" i="6"/>
  <c r="H179" i="6"/>
  <c r="Z144" i="8"/>
  <c r="Y144" i="8"/>
  <c r="Z143" i="8"/>
  <c r="Z142" i="8"/>
  <c r="Z141" i="8"/>
  <c r="Z140" i="8"/>
  <c r="Z139" i="8"/>
  <c r="Z138" i="8"/>
  <c r="Z137" i="8"/>
  <c r="Z136" i="8"/>
  <c r="Z135" i="8"/>
  <c r="Z134" i="8"/>
  <c r="Z133" i="8"/>
  <c r="Z132" i="8"/>
  <c r="Z131" i="8"/>
  <c r="Z130" i="8"/>
  <c r="Z129" i="8"/>
  <c r="Z128" i="8"/>
  <c r="Z127" i="8"/>
  <c r="Z126" i="8"/>
  <c r="Z125" i="8"/>
  <c r="Z124" i="8"/>
  <c r="Z123" i="8"/>
  <c r="Z122" i="8"/>
  <c r="Z121" i="8"/>
  <c r="Z120" i="8"/>
  <c r="Z119" i="8"/>
  <c r="Z118" i="8"/>
  <c r="Z117" i="8"/>
  <c r="Z116" i="8"/>
  <c r="Z115" i="8"/>
  <c r="Z114" i="8"/>
  <c r="Z113" i="8"/>
  <c r="Z112" i="8"/>
  <c r="Z111" i="8"/>
  <c r="Z110" i="8"/>
  <c r="Z109" i="8"/>
  <c r="Z108" i="8"/>
  <c r="Z107" i="8"/>
  <c r="Z106" i="8"/>
  <c r="Z105" i="8"/>
  <c r="Z104" i="8"/>
  <c r="Z103" i="8"/>
  <c r="Z102" i="8"/>
  <c r="Z101" i="8"/>
  <c r="Z100" i="8"/>
  <c r="Z99" i="8"/>
  <c r="Z98" i="8"/>
  <c r="Z97" i="8"/>
  <c r="Z96" i="8"/>
  <c r="Z95" i="8"/>
  <c r="Z94" i="8"/>
  <c r="Z93" i="8"/>
  <c r="Z92" i="8"/>
  <c r="Z91" i="8"/>
  <c r="Z90" i="8"/>
  <c r="Z89" i="8"/>
  <c r="Z88" i="8"/>
  <c r="Z87" i="8"/>
  <c r="Z86" i="8"/>
  <c r="Z85" i="8"/>
  <c r="Z84" i="8"/>
  <c r="Z83" i="8"/>
  <c r="Z82" i="8"/>
  <c r="Z81" i="8"/>
  <c r="Z80" i="8"/>
  <c r="Z79" i="8"/>
  <c r="Z78" i="8"/>
  <c r="Z77" i="8"/>
  <c r="Z76" i="8"/>
  <c r="Z75" i="8"/>
  <c r="Z74" i="8"/>
  <c r="Z73" i="8"/>
  <c r="Z72" i="8"/>
  <c r="Z71" i="8"/>
  <c r="Z70" i="8"/>
  <c r="Z69" i="8"/>
  <c r="Z68" i="8"/>
  <c r="Z67" i="8"/>
  <c r="Z66" i="8"/>
  <c r="Z65" i="8"/>
  <c r="Z64" i="8"/>
  <c r="Z63" i="8"/>
  <c r="Z62" i="8"/>
  <c r="Z61" i="8"/>
  <c r="Z60" i="8"/>
  <c r="Z59" i="8"/>
  <c r="Z58" i="8"/>
  <c r="Z57" i="8"/>
  <c r="Z56" i="8"/>
  <c r="Z55" i="8"/>
  <c r="Z54" i="8"/>
  <c r="Z53" i="8"/>
  <c r="Z52" i="8"/>
  <c r="Z51" i="8"/>
  <c r="Z50" i="8"/>
  <c r="Z49" i="8"/>
  <c r="Z48" i="8"/>
  <c r="Z47" i="8"/>
  <c r="Z46" i="8"/>
  <c r="Z45" i="8"/>
  <c r="Z44" i="8"/>
  <c r="Z43" i="8"/>
  <c r="Z42" i="8"/>
  <c r="Z41" i="8"/>
  <c r="Z40" i="8"/>
  <c r="Z39" i="8"/>
  <c r="Z38" i="8"/>
  <c r="Z37" i="8"/>
  <c r="Z36" i="8"/>
  <c r="Z35" i="8"/>
  <c r="Z34" i="8"/>
  <c r="Z33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Z8" i="8"/>
  <c r="Z7" i="8"/>
  <c r="Z6" i="8"/>
  <c r="O2052" i="8"/>
  <c r="P2052" i="8"/>
  <c r="P3005" i="8"/>
  <c r="O3005" i="8"/>
  <c r="O1456" i="8"/>
  <c r="O115" i="8"/>
  <c r="R392" i="6" l="1"/>
  <c r="J851" i="7"/>
  <c r="J843" i="7"/>
  <c r="J838" i="7"/>
  <c r="H216" i="6"/>
  <c r="H225" i="6"/>
  <c r="Q4140" i="3"/>
  <c r="P4141" i="3"/>
  <c r="E4138" i="3" s="1"/>
  <c r="Q4137" i="3"/>
  <c r="G4133" i="3"/>
  <c r="H207" i="6"/>
  <c r="P4124" i="3"/>
  <c r="E4092" i="3" s="1"/>
  <c r="G4086" i="3"/>
  <c r="D4092" i="3" s="1"/>
  <c r="Q4118" i="3"/>
  <c r="Q4123" i="3"/>
  <c r="Q4066" i="3"/>
  <c r="G4052" i="3"/>
  <c r="D4058" i="3" s="1"/>
  <c r="H203" i="6"/>
  <c r="R389" i="6"/>
  <c r="Q4061" i="3"/>
  <c r="P4043" i="3"/>
  <c r="E4033" i="3" s="1"/>
  <c r="P4067" i="3"/>
  <c r="E4058" i="3" s="1"/>
  <c r="G4027" i="3"/>
  <c r="D4033" i="3" s="1"/>
  <c r="H195" i="6"/>
  <c r="Q4037" i="3"/>
  <c r="Q4042" i="3"/>
  <c r="H183" i="6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Q3004" i="8"/>
  <c r="Q3003" i="8"/>
  <c r="Q3002" i="8"/>
  <c r="Q3001" i="8"/>
  <c r="Q3000" i="8"/>
  <c r="Q2999" i="8"/>
  <c r="Q2998" i="8"/>
  <c r="Q2997" i="8"/>
  <c r="Q2996" i="8"/>
  <c r="Q2995" i="8"/>
  <c r="Q2994" i="8"/>
  <c r="Q2993" i="8"/>
  <c r="Q2992" i="8"/>
  <c r="Q2991" i="8"/>
  <c r="Q2990" i="8"/>
  <c r="Q2989" i="8"/>
  <c r="Q2988" i="8"/>
  <c r="Q2987" i="8"/>
  <c r="Q2986" i="8"/>
  <c r="Q2985" i="8"/>
  <c r="Q2984" i="8"/>
  <c r="Q2983" i="8"/>
  <c r="Q2982" i="8"/>
  <c r="Q2981" i="8"/>
  <c r="Q2980" i="8"/>
  <c r="Q2979" i="8"/>
  <c r="Q2978" i="8"/>
  <c r="Q2977" i="8"/>
  <c r="Q2976" i="8"/>
  <c r="Q2975" i="8"/>
  <c r="Q2974" i="8"/>
  <c r="Q2973" i="8"/>
  <c r="Q2972" i="8"/>
  <c r="Q2971" i="8"/>
  <c r="Q2970" i="8"/>
  <c r="Q2969" i="8"/>
  <c r="Q2968" i="8"/>
  <c r="Q2967" i="8"/>
  <c r="Q2966" i="8"/>
  <c r="Q2965" i="8"/>
  <c r="Q2964" i="8"/>
  <c r="Q2963" i="8"/>
  <c r="Q2962" i="8"/>
  <c r="Q2961" i="8"/>
  <c r="Q2960" i="8"/>
  <c r="Q2959" i="8"/>
  <c r="Q2958" i="8"/>
  <c r="Q2957" i="8"/>
  <c r="Q2956" i="8"/>
  <c r="Q2955" i="8"/>
  <c r="Q2954" i="8"/>
  <c r="Q2953" i="8"/>
  <c r="Q2952" i="8"/>
  <c r="Q2951" i="8"/>
  <c r="Q2950" i="8"/>
  <c r="Q2949" i="8"/>
  <c r="Q2948" i="8"/>
  <c r="Q2947" i="8"/>
  <c r="Q2946" i="8"/>
  <c r="Q2945" i="8"/>
  <c r="Q2944" i="8"/>
  <c r="Q2943" i="8"/>
  <c r="Q2942" i="8"/>
  <c r="Q2941" i="8"/>
  <c r="Q2940" i="8"/>
  <c r="Q2939" i="8"/>
  <c r="Q2938" i="8"/>
  <c r="Q2937" i="8"/>
  <c r="Q2936" i="8"/>
  <c r="Q2935" i="8"/>
  <c r="Q2934" i="8"/>
  <c r="Q2933" i="8"/>
  <c r="Q2932" i="8"/>
  <c r="Q2931" i="8"/>
  <c r="Q2930" i="8"/>
  <c r="Q2929" i="8"/>
  <c r="Q2928" i="8"/>
  <c r="Q2927" i="8"/>
  <c r="Q2926" i="8"/>
  <c r="Q2925" i="8"/>
  <c r="Q2924" i="8"/>
  <c r="Q2923" i="8"/>
  <c r="Q2922" i="8"/>
  <c r="Q2921" i="8"/>
  <c r="Q2920" i="8"/>
  <c r="Q2919" i="8"/>
  <c r="Q2918" i="8"/>
  <c r="Q2917" i="8"/>
  <c r="Q2916" i="8"/>
  <c r="Q2915" i="8"/>
  <c r="Q2914" i="8"/>
  <c r="Q2913" i="8"/>
  <c r="Q2912" i="8"/>
  <c r="Q2911" i="8"/>
  <c r="Q2910" i="8"/>
  <c r="Q2909" i="8"/>
  <c r="Q2908" i="8"/>
  <c r="Q2907" i="8"/>
  <c r="Q2906" i="8"/>
  <c r="Q2905" i="8"/>
  <c r="Q2904" i="8"/>
  <c r="Q2903" i="8"/>
  <c r="Q2902" i="8"/>
  <c r="Q2901" i="8"/>
  <c r="Q2900" i="8"/>
  <c r="Q2899" i="8"/>
  <c r="Q2898" i="8"/>
  <c r="Q2897" i="8"/>
  <c r="Q2896" i="8"/>
  <c r="Q2895" i="8"/>
  <c r="Q2894" i="8"/>
  <c r="Q2893" i="8"/>
  <c r="Q2892" i="8"/>
  <c r="Q2891" i="8"/>
  <c r="Q2890" i="8"/>
  <c r="Q2889" i="8"/>
  <c r="Q2888" i="8"/>
  <c r="Q2887" i="8"/>
  <c r="Q2886" i="8"/>
  <c r="Q2885" i="8"/>
  <c r="Q2884" i="8"/>
  <c r="Q2883" i="8"/>
  <c r="Q2882" i="8"/>
  <c r="Q2881" i="8"/>
  <c r="Q2880" i="8"/>
  <c r="Q2879" i="8"/>
  <c r="Q2878" i="8"/>
  <c r="Q2877" i="8"/>
  <c r="Q2876" i="8"/>
  <c r="Q2875" i="8"/>
  <c r="Q2874" i="8"/>
  <c r="Q2873" i="8"/>
  <c r="Q2872" i="8"/>
  <c r="Q2871" i="8"/>
  <c r="Q2870" i="8"/>
  <c r="Q2869" i="8"/>
  <c r="Q2868" i="8"/>
  <c r="Q2867" i="8"/>
  <c r="Q2866" i="8"/>
  <c r="Q2865" i="8"/>
  <c r="Q2864" i="8"/>
  <c r="Q2863" i="8"/>
  <c r="Q2862" i="8"/>
  <c r="Q2861" i="8"/>
  <c r="Q2860" i="8"/>
  <c r="Q2859" i="8"/>
  <c r="Q2858" i="8"/>
  <c r="Q2857" i="8"/>
  <c r="Q2856" i="8"/>
  <c r="Q2855" i="8"/>
  <c r="Q2854" i="8"/>
  <c r="Q2853" i="8"/>
  <c r="Q2852" i="8"/>
  <c r="Q2851" i="8"/>
  <c r="Q2850" i="8"/>
  <c r="Q2849" i="8"/>
  <c r="Q2848" i="8"/>
  <c r="Q2847" i="8"/>
  <c r="Q2846" i="8"/>
  <c r="Q2845" i="8"/>
  <c r="Q2844" i="8"/>
  <c r="Q2843" i="8"/>
  <c r="Q2842" i="8"/>
  <c r="Q2841" i="8"/>
  <c r="Q2840" i="8"/>
  <c r="Q2839" i="8"/>
  <c r="Q2838" i="8"/>
  <c r="Q2837" i="8"/>
  <c r="Q2836" i="8"/>
  <c r="Q2835" i="8"/>
  <c r="Q2834" i="8"/>
  <c r="Q2833" i="8"/>
  <c r="Q2832" i="8"/>
  <c r="Q2831" i="8"/>
  <c r="Q2830" i="8"/>
  <c r="Q2829" i="8"/>
  <c r="Q2828" i="8"/>
  <c r="Q2827" i="8"/>
  <c r="Q2826" i="8"/>
  <c r="Q2825" i="8"/>
  <c r="Q2824" i="8"/>
  <c r="Q2823" i="8"/>
  <c r="Q2822" i="8"/>
  <c r="Q2821" i="8"/>
  <c r="Q2820" i="8"/>
  <c r="Q2819" i="8"/>
  <c r="Q2818" i="8"/>
  <c r="Q2817" i="8"/>
  <c r="Q2816" i="8"/>
  <c r="Q2815" i="8"/>
  <c r="Q2814" i="8"/>
  <c r="Q2813" i="8"/>
  <c r="Q2812" i="8"/>
  <c r="Q2811" i="8"/>
  <c r="Q2810" i="8"/>
  <c r="Q2809" i="8"/>
  <c r="Q2808" i="8"/>
  <c r="Q2807" i="8"/>
  <c r="Q2806" i="8"/>
  <c r="Q2805" i="8"/>
  <c r="Q2804" i="8"/>
  <c r="Q2803" i="8"/>
  <c r="Q2802" i="8"/>
  <c r="Q2801" i="8"/>
  <c r="Q2800" i="8"/>
  <c r="Q2799" i="8"/>
  <c r="Q2798" i="8"/>
  <c r="Q2797" i="8"/>
  <c r="Q2796" i="8"/>
  <c r="Q2795" i="8"/>
  <c r="Q2794" i="8"/>
  <c r="Q2793" i="8"/>
  <c r="Q2792" i="8"/>
  <c r="Q2791" i="8"/>
  <c r="Q2790" i="8"/>
  <c r="Q2789" i="8"/>
  <c r="Q2788" i="8"/>
  <c r="Q2787" i="8"/>
  <c r="Q2786" i="8"/>
  <c r="Q2785" i="8"/>
  <c r="Q2784" i="8"/>
  <c r="Q2783" i="8"/>
  <c r="Q2782" i="8"/>
  <c r="Q2781" i="8"/>
  <c r="Q2780" i="8"/>
  <c r="Q2779" i="8"/>
  <c r="Q2778" i="8"/>
  <c r="Q2777" i="8"/>
  <c r="Q2776" i="8"/>
  <c r="Q2775" i="8"/>
  <c r="Q2774" i="8"/>
  <c r="Q2773" i="8"/>
  <c r="Q2772" i="8"/>
  <c r="Q2771" i="8"/>
  <c r="Q2770" i="8"/>
  <c r="Q2769" i="8"/>
  <c r="Q2768" i="8"/>
  <c r="Q2767" i="8"/>
  <c r="Q2766" i="8"/>
  <c r="Q2765" i="8"/>
  <c r="Q2764" i="8"/>
  <c r="Q2763" i="8"/>
  <c r="Q2762" i="8"/>
  <c r="Q2761" i="8"/>
  <c r="Q2760" i="8"/>
  <c r="Q2759" i="8"/>
  <c r="Q2758" i="8"/>
  <c r="Q2757" i="8"/>
  <c r="Q2756" i="8"/>
  <c r="Q2755" i="8"/>
  <c r="Q2754" i="8"/>
  <c r="Q2753" i="8"/>
  <c r="Q2752" i="8"/>
  <c r="Q2751" i="8"/>
  <c r="Q2750" i="8"/>
  <c r="Q2749" i="8"/>
  <c r="Q2748" i="8"/>
  <c r="Q2747" i="8"/>
  <c r="Q2746" i="8"/>
  <c r="Q2745" i="8"/>
  <c r="Q2744" i="8"/>
  <c r="Q2743" i="8"/>
  <c r="Q2742" i="8"/>
  <c r="Q2741" i="8"/>
  <c r="Q2740" i="8"/>
  <c r="Q2739" i="8"/>
  <c r="Q2738" i="8"/>
  <c r="Q2737" i="8"/>
  <c r="Q2736" i="8"/>
  <c r="Q2735" i="8"/>
  <c r="Q2734" i="8"/>
  <c r="Q2733" i="8"/>
  <c r="Q2732" i="8"/>
  <c r="Q2731" i="8"/>
  <c r="Q2730" i="8"/>
  <c r="Q2729" i="8"/>
  <c r="Q2728" i="8"/>
  <c r="Q2727" i="8"/>
  <c r="Q2726" i="8"/>
  <c r="Q2725" i="8"/>
  <c r="Q2724" i="8"/>
  <c r="Q2723" i="8"/>
  <c r="Q2722" i="8"/>
  <c r="Q2721" i="8"/>
  <c r="Q2720" i="8"/>
  <c r="Q2719" i="8"/>
  <c r="Q2718" i="8"/>
  <c r="Q2717" i="8"/>
  <c r="Q2716" i="8"/>
  <c r="Q2715" i="8"/>
  <c r="Q2714" i="8"/>
  <c r="Q2713" i="8"/>
  <c r="Q2712" i="8"/>
  <c r="Q2711" i="8"/>
  <c r="Q2710" i="8"/>
  <c r="Q2709" i="8"/>
  <c r="Q2708" i="8"/>
  <c r="Q2707" i="8"/>
  <c r="Q2706" i="8"/>
  <c r="Q2705" i="8"/>
  <c r="Q2704" i="8"/>
  <c r="Q2703" i="8"/>
  <c r="Q2702" i="8"/>
  <c r="Q2701" i="8"/>
  <c r="Q2700" i="8"/>
  <c r="Q2699" i="8"/>
  <c r="Q2698" i="8"/>
  <c r="Q2697" i="8"/>
  <c r="Q2696" i="8"/>
  <c r="Q2695" i="8"/>
  <c r="Q2694" i="8"/>
  <c r="Q2693" i="8"/>
  <c r="Q2692" i="8"/>
  <c r="Q2691" i="8"/>
  <c r="Q2690" i="8"/>
  <c r="Q2689" i="8"/>
  <c r="Q2688" i="8"/>
  <c r="Q2687" i="8"/>
  <c r="Q2686" i="8"/>
  <c r="Q2685" i="8"/>
  <c r="Q2684" i="8"/>
  <c r="Q2683" i="8"/>
  <c r="Q2682" i="8"/>
  <c r="Q2681" i="8"/>
  <c r="Q2680" i="8"/>
  <c r="Q2679" i="8"/>
  <c r="Q2678" i="8"/>
  <c r="Q2677" i="8"/>
  <c r="Q2676" i="8"/>
  <c r="Q2675" i="8"/>
  <c r="Q2674" i="8"/>
  <c r="Q2673" i="8"/>
  <c r="Q2672" i="8"/>
  <c r="Q2671" i="8"/>
  <c r="Q2670" i="8"/>
  <c r="Q2669" i="8"/>
  <c r="Q2668" i="8"/>
  <c r="Q2667" i="8"/>
  <c r="Q2666" i="8"/>
  <c r="Q2665" i="8"/>
  <c r="Q2664" i="8"/>
  <c r="Q2663" i="8"/>
  <c r="Q2662" i="8"/>
  <c r="Q2661" i="8"/>
  <c r="Q2660" i="8"/>
  <c r="Q2659" i="8"/>
  <c r="Q2658" i="8"/>
  <c r="Q2657" i="8"/>
  <c r="Q2656" i="8"/>
  <c r="Q2655" i="8"/>
  <c r="Q2654" i="8"/>
  <c r="Q2653" i="8"/>
  <c r="Q2652" i="8"/>
  <c r="Q2651" i="8"/>
  <c r="Q2650" i="8"/>
  <c r="Q2649" i="8"/>
  <c r="Q2648" i="8"/>
  <c r="Q2647" i="8"/>
  <c r="Q2646" i="8"/>
  <c r="Q2645" i="8"/>
  <c r="Q2644" i="8"/>
  <c r="Q2643" i="8"/>
  <c r="Q2642" i="8"/>
  <c r="Q2641" i="8"/>
  <c r="Q2640" i="8"/>
  <c r="Q2639" i="8"/>
  <c r="Q2638" i="8"/>
  <c r="Q2637" i="8"/>
  <c r="Q2636" i="8"/>
  <c r="Q2635" i="8"/>
  <c r="Q2634" i="8"/>
  <c r="Q2633" i="8"/>
  <c r="Q2632" i="8"/>
  <c r="Q2631" i="8"/>
  <c r="Q2630" i="8"/>
  <c r="Q2629" i="8"/>
  <c r="Q2628" i="8"/>
  <c r="Q2627" i="8"/>
  <c r="Q2626" i="8"/>
  <c r="Q2625" i="8"/>
  <c r="Q2624" i="8"/>
  <c r="Q2623" i="8"/>
  <c r="Q2622" i="8"/>
  <c r="Q2621" i="8"/>
  <c r="Q2620" i="8"/>
  <c r="Q2619" i="8"/>
  <c r="Q2618" i="8"/>
  <c r="Q2617" i="8"/>
  <c r="Q2616" i="8"/>
  <c r="Q2615" i="8"/>
  <c r="Q2614" i="8"/>
  <c r="Q2613" i="8"/>
  <c r="Q2612" i="8"/>
  <c r="Q2611" i="8"/>
  <c r="Q2610" i="8"/>
  <c r="Q2609" i="8"/>
  <c r="Q2608" i="8"/>
  <c r="Q2607" i="8"/>
  <c r="Q2606" i="8"/>
  <c r="Q2605" i="8"/>
  <c r="Q2604" i="8"/>
  <c r="Q2603" i="8"/>
  <c r="Q2602" i="8"/>
  <c r="Q2601" i="8"/>
  <c r="Q2600" i="8"/>
  <c r="Q2599" i="8"/>
  <c r="Q2598" i="8"/>
  <c r="Q2597" i="8"/>
  <c r="Q2596" i="8"/>
  <c r="Q2595" i="8"/>
  <c r="Q2594" i="8"/>
  <c r="Q2593" i="8"/>
  <c r="Q2592" i="8"/>
  <c r="Q2591" i="8"/>
  <c r="Q2590" i="8"/>
  <c r="Q2589" i="8"/>
  <c r="Q2588" i="8"/>
  <c r="Q2587" i="8"/>
  <c r="Q2586" i="8"/>
  <c r="Q2585" i="8"/>
  <c r="Q2584" i="8"/>
  <c r="Q2583" i="8"/>
  <c r="Q2582" i="8"/>
  <c r="Q2581" i="8"/>
  <c r="Q2580" i="8"/>
  <c r="Q2579" i="8"/>
  <c r="Q2578" i="8"/>
  <c r="Q2577" i="8"/>
  <c r="Q2576" i="8"/>
  <c r="Q2575" i="8"/>
  <c r="Q2574" i="8"/>
  <c r="Q2573" i="8"/>
  <c r="Q2572" i="8"/>
  <c r="Q2571" i="8"/>
  <c r="Q2570" i="8"/>
  <c r="Q2569" i="8"/>
  <c r="Q2568" i="8"/>
  <c r="Q2567" i="8"/>
  <c r="Q2566" i="8"/>
  <c r="Q2565" i="8"/>
  <c r="Q2564" i="8"/>
  <c r="Q2563" i="8"/>
  <c r="Q2562" i="8"/>
  <c r="Q2561" i="8"/>
  <c r="Q2560" i="8"/>
  <c r="Q2559" i="8"/>
  <c r="Q2558" i="8"/>
  <c r="Q2557" i="8"/>
  <c r="Q2556" i="8"/>
  <c r="Q2555" i="8"/>
  <c r="Q2554" i="8"/>
  <c r="Q2553" i="8"/>
  <c r="Q2552" i="8"/>
  <c r="Q2551" i="8"/>
  <c r="Q2550" i="8"/>
  <c r="Q2549" i="8"/>
  <c r="Q2548" i="8"/>
  <c r="Q2547" i="8"/>
  <c r="Q2546" i="8"/>
  <c r="Q2545" i="8"/>
  <c r="Q2544" i="8"/>
  <c r="Q2543" i="8"/>
  <c r="Q2542" i="8"/>
  <c r="Q2541" i="8"/>
  <c r="Q2540" i="8"/>
  <c r="Q2539" i="8"/>
  <c r="Q2538" i="8"/>
  <c r="Q2537" i="8"/>
  <c r="Q2536" i="8"/>
  <c r="Q2535" i="8"/>
  <c r="Q2534" i="8"/>
  <c r="Q2533" i="8"/>
  <c r="Q2532" i="8"/>
  <c r="Q2531" i="8"/>
  <c r="Q2530" i="8"/>
  <c r="Q2529" i="8"/>
  <c r="Q2528" i="8"/>
  <c r="Q2527" i="8"/>
  <c r="Q2526" i="8"/>
  <c r="Q2525" i="8"/>
  <c r="Q2524" i="8"/>
  <c r="Q2523" i="8"/>
  <c r="Q2522" i="8"/>
  <c r="Q2521" i="8"/>
  <c r="Q2520" i="8"/>
  <c r="Q2519" i="8"/>
  <c r="Q2518" i="8"/>
  <c r="Q2517" i="8"/>
  <c r="Q2516" i="8"/>
  <c r="Q2515" i="8"/>
  <c r="Q2514" i="8"/>
  <c r="Q2513" i="8"/>
  <c r="Q2512" i="8"/>
  <c r="Q2511" i="8"/>
  <c r="Q2510" i="8"/>
  <c r="Q2509" i="8"/>
  <c r="Q2508" i="8"/>
  <c r="Q2507" i="8"/>
  <c r="Q2506" i="8"/>
  <c r="Q2505" i="8"/>
  <c r="Q2504" i="8"/>
  <c r="Q2503" i="8"/>
  <c r="Q2502" i="8"/>
  <c r="Q2501" i="8"/>
  <c r="Q2500" i="8"/>
  <c r="Q2499" i="8"/>
  <c r="Q2498" i="8"/>
  <c r="Q2497" i="8"/>
  <c r="Q2496" i="8"/>
  <c r="Q2495" i="8"/>
  <c r="Q2494" i="8"/>
  <c r="Q2493" i="8"/>
  <c r="Q2492" i="8"/>
  <c r="Q2491" i="8"/>
  <c r="Q2490" i="8"/>
  <c r="Q2489" i="8"/>
  <c r="Q2488" i="8"/>
  <c r="Q2487" i="8"/>
  <c r="Q2486" i="8"/>
  <c r="Q2485" i="8"/>
  <c r="Q2484" i="8"/>
  <c r="Q2483" i="8"/>
  <c r="Q2482" i="8"/>
  <c r="Q2481" i="8"/>
  <c r="Q2480" i="8"/>
  <c r="Q2479" i="8"/>
  <c r="Q2478" i="8"/>
  <c r="Q2477" i="8"/>
  <c r="Q2476" i="8"/>
  <c r="Q2475" i="8"/>
  <c r="Q2474" i="8"/>
  <c r="Q2473" i="8"/>
  <c r="Q2472" i="8"/>
  <c r="Q2471" i="8"/>
  <c r="Q2470" i="8"/>
  <c r="Q2469" i="8"/>
  <c r="Q2468" i="8"/>
  <c r="Q2467" i="8"/>
  <c r="Q2466" i="8"/>
  <c r="Q2465" i="8"/>
  <c r="Q2464" i="8"/>
  <c r="Q2463" i="8"/>
  <c r="Q2462" i="8"/>
  <c r="Q2461" i="8"/>
  <c r="Q2460" i="8"/>
  <c r="Q2459" i="8"/>
  <c r="Q2458" i="8"/>
  <c r="Q2457" i="8"/>
  <c r="Q2456" i="8"/>
  <c r="Q2455" i="8"/>
  <c r="Q2454" i="8"/>
  <c r="Q2453" i="8"/>
  <c r="Q2452" i="8"/>
  <c r="Q2451" i="8"/>
  <c r="Q2450" i="8"/>
  <c r="Q2449" i="8"/>
  <c r="Q2448" i="8"/>
  <c r="Q2447" i="8"/>
  <c r="Q2446" i="8"/>
  <c r="Q2445" i="8"/>
  <c r="Q2444" i="8"/>
  <c r="Q2443" i="8"/>
  <c r="Q2442" i="8"/>
  <c r="Q2441" i="8"/>
  <c r="Q2440" i="8"/>
  <c r="Q2439" i="8"/>
  <c r="Q2438" i="8"/>
  <c r="Q2437" i="8"/>
  <c r="Q2436" i="8"/>
  <c r="Q2435" i="8"/>
  <c r="Q2434" i="8"/>
  <c r="Q2433" i="8"/>
  <c r="Q2432" i="8"/>
  <c r="Q2431" i="8"/>
  <c r="Q2430" i="8"/>
  <c r="Q2429" i="8"/>
  <c r="Q2428" i="8"/>
  <c r="Q2427" i="8"/>
  <c r="Q2426" i="8"/>
  <c r="Q2425" i="8"/>
  <c r="Q2424" i="8"/>
  <c r="Q2423" i="8"/>
  <c r="Q2422" i="8"/>
  <c r="Q2421" i="8"/>
  <c r="Q2420" i="8"/>
  <c r="Q2419" i="8"/>
  <c r="Q2418" i="8"/>
  <c r="Q2417" i="8"/>
  <c r="Q2416" i="8"/>
  <c r="Q2415" i="8"/>
  <c r="Q2414" i="8"/>
  <c r="Q2413" i="8"/>
  <c r="Q2412" i="8"/>
  <c r="Q2411" i="8"/>
  <c r="Q2410" i="8"/>
  <c r="Q2409" i="8"/>
  <c r="Q2408" i="8"/>
  <c r="Q2407" i="8"/>
  <c r="Q2406" i="8"/>
  <c r="Q2405" i="8"/>
  <c r="Q2404" i="8"/>
  <c r="Q2403" i="8"/>
  <c r="Q2402" i="8"/>
  <c r="Q2401" i="8"/>
  <c r="Q2400" i="8"/>
  <c r="Q2399" i="8"/>
  <c r="Q2398" i="8"/>
  <c r="Q2397" i="8"/>
  <c r="Q2396" i="8"/>
  <c r="Q2395" i="8"/>
  <c r="Q2394" i="8"/>
  <c r="Q2393" i="8"/>
  <c r="Q2392" i="8"/>
  <c r="Q2391" i="8"/>
  <c r="Q2390" i="8"/>
  <c r="Q2389" i="8"/>
  <c r="Q2388" i="8"/>
  <c r="Q2387" i="8"/>
  <c r="Q2386" i="8"/>
  <c r="Q2385" i="8"/>
  <c r="Q2384" i="8"/>
  <c r="Q2383" i="8"/>
  <c r="Q2382" i="8"/>
  <c r="Q2381" i="8"/>
  <c r="Q2380" i="8"/>
  <c r="Q2379" i="8"/>
  <c r="Q2378" i="8"/>
  <c r="Q2377" i="8"/>
  <c r="Q2376" i="8"/>
  <c r="Q2375" i="8"/>
  <c r="Q2374" i="8"/>
  <c r="Q2373" i="8"/>
  <c r="Q2372" i="8"/>
  <c r="Q2371" i="8"/>
  <c r="Q2370" i="8"/>
  <c r="Q2369" i="8"/>
  <c r="Q2368" i="8"/>
  <c r="Q2367" i="8"/>
  <c r="Q2366" i="8"/>
  <c r="Q2365" i="8"/>
  <c r="Q2364" i="8"/>
  <c r="Q2363" i="8"/>
  <c r="Q2362" i="8"/>
  <c r="Q2361" i="8"/>
  <c r="Q2360" i="8"/>
  <c r="Q2359" i="8"/>
  <c r="Q2358" i="8"/>
  <c r="Q2357" i="8"/>
  <c r="Q2356" i="8"/>
  <c r="Q2355" i="8"/>
  <c r="Q2354" i="8"/>
  <c r="Q2353" i="8"/>
  <c r="Q2352" i="8"/>
  <c r="Q2351" i="8"/>
  <c r="Q2350" i="8"/>
  <c r="Q2349" i="8"/>
  <c r="Q2348" i="8"/>
  <c r="Q2347" i="8"/>
  <c r="Q2346" i="8"/>
  <c r="Q2345" i="8"/>
  <c r="Q2344" i="8"/>
  <c r="Q2343" i="8"/>
  <c r="Q2342" i="8"/>
  <c r="Q2341" i="8"/>
  <c r="Q2340" i="8"/>
  <c r="Q2339" i="8"/>
  <c r="Q2338" i="8"/>
  <c r="Q2337" i="8"/>
  <c r="Q2336" i="8"/>
  <c r="Q2335" i="8"/>
  <c r="Q2334" i="8"/>
  <c r="Q2333" i="8"/>
  <c r="Q2332" i="8"/>
  <c r="Q2331" i="8"/>
  <c r="Q2330" i="8"/>
  <c r="Q2329" i="8"/>
  <c r="Q2328" i="8"/>
  <c r="Q2327" i="8"/>
  <c r="Q2326" i="8"/>
  <c r="Q2325" i="8"/>
  <c r="Q2324" i="8"/>
  <c r="Q2323" i="8"/>
  <c r="Q2322" i="8"/>
  <c r="Q2321" i="8"/>
  <c r="Q2320" i="8"/>
  <c r="Q2319" i="8"/>
  <c r="Q2318" i="8"/>
  <c r="Q2317" i="8"/>
  <c r="Q2316" i="8"/>
  <c r="Q2315" i="8"/>
  <c r="Q2314" i="8"/>
  <c r="Q2313" i="8"/>
  <c r="Q2312" i="8"/>
  <c r="Q2311" i="8"/>
  <c r="Q2310" i="8"/>
  <c r="Q2309" i="8"/>
  <c r="Q2308" i="8"/>
  <c r="Q2307" i="8"/>
  <c r="Q2306" i="8"/>
  <c r="Q2305" i="8"/>
  <c r="Q2304" i="8"/>
  <c r="Q2303" i="8"/>
  <c r="Q2302" i="8"/>
  <c r="Q2301" i="8"/>
  <c r="Q2300" i="8"/>
  <c r="Q2299" i="8"/>
  <c r="Q2298" i="8"/>
  <c r="Q2297" i="8"/>
  <c r="Q2296" i="8"/>
  <c r="Q2295" i="8"/>
  <c r="Q2294" i="8"/>
  <c r="Q2293" i="8"/>
  <c r="Q2292" i="8"/>
  <c r="Q2291" i="8"/>
  <c r="Q2290" i="8"/>
  <c r="Q2289" i="8"/>
  <c r="Q2288" i="8"/>
  <c r="Q2287" i="8"/>
  <c r="Q2286" i="8"/>
  <c r="Q2285" i="8"/>
  <c r="Q2284" i="8"/>
  <c r="Q2283" i="8"/>
  <c r="Q2282" i="8"/>
  <c r="Q2281" i="8"/>
  <c r="Q2280" i="8"/>
  <c r="Q2279" i="8"/>
  <c r="Q2278" i="8"/>
  <c r="Q2277" i="8"/>
  <c r="Q2276" i="8"/>
  <c r="Q2275" i="8"/>
  <c r="Q2274" i="8"/>
  <c r="Q2273" i="8"/>
  <c r="Q2272" i="8"/>
  <c r="Q2271" i="8"/>
  <c r="Q2270" i="8"/>
  <c r="Q2269" i="8"/>
  <c r="Q2268" i="8"/>
  <c r="Q2267" i="8"/>
  <c r="Q2266" i="8"/>
  <c r="Q2265" i="8"/>
  <c r="Q2264" i="8"/>
  <c r="Q2263" i="8"/>
  <c r="Q2262" i="8"/>
  <c r="Q2261" i="8"/>
  <c r="Q2260" i="8"/>
  <c r="Q2259" i="8"/>
  <c r="Q2258" i="8"/>
  <c r="Q2257" i="8"/>
  <c r="Q2256" i="8"/>
  <c r="Q2255" i="8"/>
  <c r="Q2254" i="8"/>
  <c r="Q2253" i="8"/>
  <c r="Q2252" i="8"/>
  <c r="Q2251" i="8"/>
  <c r="Q2250" i="8"/>
  <c r="Q2249" i="8"/>
  <c r="Q2248" i="8"/>
  <c r="Q2247" i="8"/>
  <c r="Q2246" i="8"/>
  <c r="Q2245" i="8"/>
  <c r="Q2244" i="8"/>
  <c r="Q2243" i="8"/>
  <c r="Q2242" i="8"/>
  <c r="Q2241" i="8"/>
  <c r="Q2240" i="8"/>
  <c r="Q2239" i="8"/>
  <c r="Q2238" i="8"/>
  <c r="Q2237" i="8"/>
  <c r="Q2236" i="8"/>
  <c r="Q2235" i="8"/>
  <c r="Q2234" i="8"/>
  <c r="Q2233" i="8"/>
  <c r="Q2232" i="8"/>
  <c r="Q2231" i="8"/>
  <c r="Q2230" i="8"/>
  <c r="Q2229" i="8"/>
  <c r="Q2228" i="8"/>
  <c r="Q2227" i="8"/>
  <c r="Q2226" i="8"/>
  <c r="Q2225" i="8"/>
  <c r="Q2224" i="8"/>
  <c r="Q2223" i="8"/>
  <c r="Q2222" i="8"/>
  <c r="Q2221" i="8"/>
  <c r="Q2220" i="8"/>
  <c r="Q2219" i="8"/>
  <c r="Q2218" i="8"/>
  <c r="Q2217" i="8"/>
  <c r="Q2216" i="8"/>
  <c r="Q2215" i="8"/>
  <c r="Q2214" i="8"/>
  <c r="Q2213" i="8"/>
  <c r="Q2212" i="8"/>
  <c r="Q2211" i="8"/>
  <c r="Q2210" i="8"/>
  <c r="Q2209" i="8"/>
  <c r="Q2208" i="8"/>
  <c r="Q2207" i="8"/>
  <c r="Q2206" i="8"/>
  <c r="Q2205" i="8"/>
  <c r="Q2204" i="8"/>
  <c r="Q2203" i="8"/>
  <c r="Q2202" i="8"/>
  <c r="Q2201" i="8"/>
  <c r="Q2200" i="8"/>
  <c r="Q2199" i="8"/>
  <c r="Q2198" i="8"/>
  <c r="Q2197" i="8"/>
  <c r="Q2196" i="8"/>
  <c r="Q2195" i="8"/>
  <c r="Q2194" i="8"/>
  <c r="Q2193" i="8"/>
  <c r="Q2192" i="8"/>
  <c r="Q2191" i="8"/>
  <c r="Q2190" i="8"/>
  <c r="Q2189" i="8"/>
  <c r="Q2188" i="8"/>
  <c r="Q2187" i="8"/>
  <c r="Q2186" i="8"/>
  <c r="Q2185" i="8"/>
  <c r="Q2184" i="8"/>
  <c r="Q2183" i="8"/>
  <c r="Q2182" i="8"/>
  <c r="Q2181" i="8"/>
  <c r="Q2180" i="8"/>
  <c r="Q2179" i="8"/>
  <c r="Q2178" i="8"/>
  <c r="Q2177" i="8"/>
  <c r="Q2176" i="8"/>
  <c r="Q2175" i="8"/>
  <c r="Q2174" i="8"/>
  <c r="Q2173" i="8"/>
  <c r="Q2172" i="8"/>
  <c r="Q2171" i="8"/>
  <c r="Q2170" i="8"/>
  <c r="Q2169" i="8"/>
  <c r="Q2168" i="8"/>
  <c r="Q2167" i="8"/>
  <c r="Q2166" i="8"/>
  <c r="Q2165" i="8"/>
  <c r="Q2164" i="8"/>
  <c r="Q2163" i="8"/>
  <c r="Q2162" i="8"/>
  <c r="Q2161" i="8"/>
  <c r="Q2160" i="8"/>
  <c r="Q2159" i="8"/>
  <c r="Q2158" i="8"/>
  <c r="Q2157" i="8"/>
  <c r="Q2156" i="8"/>
  <c r="Q2155" i="8"/>
  <c r="Q2154" i="8"/>
  <c r="Q2153" i="8"/>
  <c r="Q2152" i="8"/>
  <c r="Q2151" i="8"/>
  <c r="Q2150" i="8"/>
  <c r="Q2149" i="8"/>
  <c r="Q2148" i="8"/>
  <c r="Q2147" i="8"/>
  <c r="Q2146" i="8"/>
  <c r="Q2145" i="8"/>
  <c r="Q2144" i="8"/>
  <c r="Q2143" i="8"/>
  <c r="Q2142" i="8"/>
  <c r="Q2141" i="8"/>
  <c r="Q2140" i="8"/>
  <c r="Q2139" i="8"/>
  <c r="Q2138" i="8"/>
  <c r="Q2137" i="8"/>
  <c r="Q2136" i="8"/>
  <c r="Q2135" i="8"/>
  <c r="Q2134" i="8"/>
  <c r="Q2133" i="8"/>
  <c r="Q2132" i="8"/>
  <c r="Q2131" i="8"/>
  <c r="Q2130" i="8"/>
  <c r="Q2129" i="8"/>
  <c r="Q2128" i="8"/>
  <c r="Q2127" i="8"/>
  <c r="Q2126" i="8"/>
  <c r="Q2125" i="8"/>
  <c r="Q2124" i="8"/>
  <c r="Q2123" i="8"/>
  <c r="Q2122" i="8"/>
  <c r="Q2121" i="8"/>
  <c r="Q2120" i="8"/>
  <c r="Q2119" i="8"/>
  <c r="Q2118" i="8"/>
  <c r="Q2117" i="8"/>
  <c r="Q2116" i="8"/>
  <c r="Q2115" i="8"/>
  <c r="Q2114" i="8"/>
  <c r="Q2113" i="8"/>
  <c r="Q2112" i="8"/>
  <c r="Q2111" i="8"/>
  <c r="Q2110" i="8"/>
  <c r="Q2109" i="8"/>
  <c r="Q2108" i="8"/>
  <c r="Q2107" i="8"/>
  <c r="Q2106" i="8"/>
  <c r="Q2105" i="8"/>
  <c r="Q2104" i="8"/>
  <c r="Q2103" i="8"/>
  <c r="Q2102" i="8"/>
  <c r="Q2101" i="8"/>
  <c r="Q2100" i="8"/>
  <c r="Q2099" i="8"/>
  <c r="Q2098" i="8"/>
  <c r="Q2097" i="8"/>
  <c r="Q2096" i="8"/>
  <c r="Q2095" i="8"/>
  <c r="Q2094" i="8"/>
  <c r="Q2093" i="8"/>
  <c r="Q2092" i="8"/>
  <c r="Q2091" i="8"/>
  <c r="Q2090" i="8"/>
  <c r="Q2089" i="8"/>
  <c r="Q2088" i="8"/>
  <c r="Q2087" i="8"/>
  <c r="Q2086" i="8"/>
  <c r="Q2085" i="8"/>
  <c r="Q2084" i="8"/>
  <c r="Q2083" i="8"/>
  <c r="Q2082" i="8"/>
  <c r="Q2081" i="8"/>
  <c r="Q2080" i="8"/>
  <c r="Q2079" i="8"/>
  <c r="Q2078" i="8"/>
  <c r="Q2077" i="8"/>
  <c r="Q2076" i="8"/>
  <c r="Q2075" i="8"/>
  <c r="Q2074" i="8"/>
  <c r="Q2073" i="8"/>
  <c r="Q2072" i="8"/>
  <c r="Q2071" i="8"/>
  <c r="Q2070" i="8"/>
  <c r="Q2069" i="8"/>
  <c r="Q2068" i="8"/>
  <c r="Q2067" i="8"/>
  <c r="Q2066" i="8"/>
  <c r="Q2065" i="8"/>
  <c r="Q2064" i="8"/>
  <c r="Q2063" i="8"/>
  <c r="Q2062" i="8"/>
  <c r="Q2061" i="8"/>
  <c r="Q2060" i="8"/>
  <c r="Q2059" i="8"/>
  <c r="Q2058" i="8"/>
  <c r="Q2057" i="8"/>
  <c r="Q2056" i="8"/>
  <c r="Q2055" i="8"/>
  <c r="Q2054" i="8"/>
  <c r="Q2053" i="8"/>
  <c r="Q2051" i="8"/>
  <c r="Q2050" i="8"/>
  <c r="Q2049" i="8"/>
  <c r="Q2048" i="8"/>
  <c r="Q2047" i="8"/>
  <c r="Q2046" i="8"/>
  <c r="Q2045" i="8"/>
  <c r="Q2044" i="8"/>
  <c r="Q2043" i="8"/>
  <c r="Q2042" i="8"/>
  <c r="Q2041" i="8"/>
  <c r="Q2040" i="8"/>
  <c r="Q2039" i="8"/>
  <c r="Q2038" i="8"/>
  <c r="Q2037" i="8"/>
  <c r="Q2036" i="8"/>
  <c r="Q2035" i="8"/>
  <c r="Q2034" i="8"/>
  <c r="Q2033" i="8"/>
  <c r="Q2032" i="8"/>
  <c r="Q2031" i="8"/>
  <c r="Q2030" i="8"/>
  <c r="Q2029" i="8"/>
  <c r="Q2028" i="8"/>
  <c r="Q2027" i="8"/>
  <c r="Q2026" i="8"/>
  <c r="Q2025" i="8"/>
  <c r="Q2024" i="8"/>
  <c r="Q2023" i="8"/>
  <c r="Q2022" i="8"/>
  <c r="Q2021" i="8"/>
  <c r="Q2020" i="8"/>
  <c r="Q2019" i="8"/>
  <c r="Q2018" i="8"/>
  <c r="Q2017" i="8"/>
  <c r="Q2016" i="8"/>
  <c r="Q2015" i="8"/>
  <c r="Q2014" i="8"/>
  <c r="Q2013" i="8"/>
  <c r="Q2012" i="8"/>
  <c r="Q2011" i="8"/>
  <c r="Q2010" i="8"/>
  <c r="Q2009" i="8"/>
  <c r="Q2008" i="8"/>
  <c r="Q2007" i="8"/>
  <c r="Q2006" i="8"/>
  <c r="Q2005" i="8"/>
  <c r="Q2004" i="8"/>
  <c r="Q2003" i="8"/>
  <c r="Q2002" i="8"/>
  <c r="Q2001" i="8"/>
  <c r="Q2000" i="8"/>
  <c r="Q1999" i="8"/>
  <c r="Q1998" i="8"/>
  <c r="Q1997" i="8"/>
  <c r="Q1996" i="8"/>
  <c r="Q1995" i="8"/>
  <c r="Q1994" i="8"/>
  <c r="Q1993" i="8"/>
  <c r="Q1992" i="8"/>
  <c r="Q1991" i="8"/>
  <c r="Q1990" i="8"/>
  <c r="Q1989" i="8"/>
  <c r="Q1988" i="8"/>
  <c r="Q1987" i="8"/>
  <c r="Q1986" i="8"/>
  <c r="Q1985" i="8"/>
  <c r="Q1984" i="8"/>
  <c r="Q1983" i="8"/>
  <c r="Q1982" i="8"/>
  <c r="Q1981" i="8"/>
  <c r="Q1980" i="8"/>
  <c r="Q1979" i="8"/>
  <c r="Q1978" i="8"/>
  <c r="Q1977" i="8"/>
  <c r="Q1976" i="8"/>
  <c r="Q1975" i="8"/>
  <c r="Q1974" i="8"/>
  <c r="Q1973" i="8"/>
  <c r="Q1972" i="8"/>
  <c r="Q1971" i="8"/>
  <c r="Q1970" i="8"/>
  <c r="Q1969" i="8"/>
  <c r="Q1968" i="8"/>
  <c r="Q1967" i="8"/>
  <c r="Q1966" i="8"/>
  <c r="Q1965" i="8"/>
  <c r="Q1964" i="8"/>
  <c r="Q1963" i="8"/>
  <c r="Q1962" i="8"/>
  <c r="Q1961" i="8"/>
  <c r="Q1960" i="8"/>
  <c r="Q1959" i="8"/>
  <c r="Q1958" i="8"/>
  <c r="Q1957" i="8"/>
  <c r="Q1956" i="8"/>
  <c r="Q1955" i="8"/>
  <c r="Q1954" i="8"/>
  <c r="Q1953" i="8"/>
  <c r="Q1952" i="8"/>
  <c r="Q1951" i="8"/>
  <c r="Q1950" i="8"/>
  <c r="Q1949" i="8"/>
  <c r="Q1948" i="8"/>
  <c r="Q1947" i="8"/>
  <c r="Q1946" i="8"/>
  <c r="Q1945" i="8"/>
  <c r="Q1944" i="8"/>
  <c r="Q1943" i="8"/>
  <c r="Q1942" i="8"/>
  <c r="Q1941" i="8"/>
  <c r="Q1940" i="8"/>
  <c r="Q1939" i="8"/>
  <c r="Q1938" i="8"/>
  <c r="Q1937" i="8"/>
  <c r="Q1936" i="8"/>
  <c r="Q1935" i="8"/>
  <c r="Q1934" i="8"/>
  <c r="Q1933" i="8"/>
  <c r="Q1932" i="8"/>
  <c r="Q1931" i="8"/>
  <c r="Q1930" i="8"/>
  <c r="Q1929" i="8"/>
  <c r="Q1928" i="8"/>
  <c r="Q1927" i="8"/>
  <c r="Q1926" i="8"/>
  <c r="Q1925" i="8"/>
  <c r="Q1924" i="8"/>
  <c r="Q1923" i="8"/>
  <c r="Q1922" i="8"/>
  <c r="Q1921" i="8"/>
  <c r="Q1920" i="8"/>
  <c r="Q1919" i="8"/>
  <c r="Q1918" i="8"/>
  <c r="Q1917" i="8"/>
  <c r="Q1916" i="8"/>
  <c r="Q1915" i="8"/>
  <c r="Q1914" i="8"/>
  <c r="Q1913" i="8"/>
  <c r="Q1912" i="8"/>
  <c r="Q1911" i="8"/>
  <c r="Q1910" i="8"/>
  <c r="Q1909" i="8"/>
  <c r="Q1908" i="8"/>
  <c r="Q1907" i="8"/>
  <c r="Q1906" i="8"/>
  <c r="Q1905" i="8"/>
  <c r="Q1904" i="8"/>
  <c r="Q1903" i="8"/>
  <c r="Q1902" i="8"/>
  <c r="Q1901" i="8"/>
  <c r="Q1900" i="8"/>
  <c r="Q1899" i="8"/>
  <c r="Q1898" i="8"/>
  <c r="Q1897" i="8"/>
  <c r="Q1896" i="8"/>
  <c r="Q1895" i="8"/>
  <c r="Q1894" i="8"/>
  <c r="Q1893" i="8"/>
  <c r="Q1892" i="8"/>
  <c r="Q1891" i="8"/>
  <c r="Q1890" i="8"/>
  <c r="Q1889" i="8"/>
  <c r="Q1888" i="8"/>
  <c r="Q1887" i="8"/>
  <c r="Q1886" i="8"/>
  <c r="Q1885" i="8"/>
  <c r="Q1884" i="8"/>
  <c r="Q1883" i="8"/>
  <c r="Q1882" i="8"/>
  <c r="Q1881" i="8"/>
  <c r="Q1880" i="8"/>
  <c r="Q1879" i="8"/>
  <c r="Q1878" i="8"/>
  <c r="Q1877" i="8"/>
  <c r="Q1876" i="8"/>
  <c r="Q1875" i="8"/>
  <c r="Q1874" i="8"/>
  <c r="Q1873" i="8"/>
  <c r="Q1872" i="8"/>
  <c r="Q1871" i="8"/>
  <c r="Q1870" i="8"/>
  <c r="Q1869" i="8"/>
  <c r="Q1868" i="8"/>
  <c r="Q1867" i="8"/>
  <c r="Q1866" i="8"/>
  <c r="Q1865" i="8"/>
  <c r="Q1864" i="8"/>
  <c r="Q1863" i="8"/>
  <c r="Q1862" i="8"/>
  <c r="Q1861" i="8"/>
  <c r="Q1860" i="8"/>
  <c r="Q1859" i="8"/>
  <c r="Q1858" i="8"/>
  <c r="Q1857" i="8"/>
  <c r="Q1856" i="8"/>
  <c r="Q1855" i="8"/>
  <c r="Q1854" i="8"/>
  <c r="Q1853" i="8"/>
  <c r="Q1852" i="8"/>
  <c r="Q1851" i="8"/>
  <c r="Q1850" i="8"/>
  <c r="Q1849" i="8"/>
  <c r="Q1848" i="8"/>
  <c r="Q1847" i="8"/>
  <c r="Q1846" i="8"/>
  <c r="Q1845" i="8"/>
  <c r="Q1844" i="8"/>
  <c r="Q1843" i="8"/>
  <c r="Q1842" i="8"/>
  <c r="Q1841" i="8"/>
  <c r="Q1840" i="8"/>
  <c r="Q1839" i="8"/>
  <c r="Q1838" i="8"/>
  <c r="Q1837" i="8"/>
  <c r="Q1836" i="8"/>
  <c r="Q1835" i="8"/>
  <c r="Q1834" i="8"/>
  <c r="Q1833" i="8"/>
  <c r="Q1832" i="8"/>
  <c r="Q1831" i="8"/>
  <c r="Q1830" i="8"/>
  <c r="Q1829" i="8"/>
  <c r="Q1828" i="8"/>
  <c r="Q1827" i="8"/>
  <c r="Q1826" i="8"/>
  <c r="Q1825" i="8"/>
  <c r="Q1824" i="8"/>
  <c r="Q1823" i="8"/>
  <c r="Q1822" i="8"/>
  <c r="Q1821" i="8"/>
  <c r="Q1820" i="8"/>
  <c r="Q1819" i="8"/>
  <c r="Q1818" i="8"/>
  <c r="Q1817" i="8"/>
  <c r="Q1816" i="8"/>
  <c r="Q1815" i="8"/>
  <c r="Q1814" i="8"/>
  <c r="Q1813" i="8"/>
  <c r="Q1812" i="8"/>
  <c r="Q1811" i="8"/>
  <c r="Q1810" i="8"/>
  <c r="Q1809" i="8"/>
  <c r="Q1808" i="8"/>
  <c r="Q1807" i="8"/>
  <c r="Q1806" i="8"/>
  <c r="Q1805" i="8"/>
  <c r="Q1804" i="8"/>
  <c r="Q1803" i="8"/>
  <c r="Q1802" i="8"/>
  <c r="Q1801" i="8"/>
  <c r="Q1800" i="8"/>
  <c r="Q1799" i="8"/>
  <c r="Q1798" i="8"/>
  <c r="Q1797" i="8"/>
  <c r="Q1796" i="8"/>
  <c r="Q1795" i="8"/>
  <c r="Q1794" i="8"/>
  <c r="Q1793" i="8"/>
  <c r="Q1792" i="8"/>
  <c r="Q1791" i="8"/>
  <c r="Q1790" i="8"/>
  <c r="Q1789" i="8"/>
  <c r="Q1788" i="8"/>
  <c r="Q1787" i="8"/>
  <c r="Q1786" i="8"/>
  <c r="Q1785" i="8"/>
  <c r="Q1784" i="8"/>
  <c r="Q1783" i="8"/>
  <c r="Q1782" i="8"/>
  <c r="Q1781" i="8"/>
  <c r="Q1780" i="8"/>
  <c r="Q1779" i="8"/>
  <c r="Q1778" i="8"/>
  <c r="Q1777" i="8"/>
  <c r="Q1776" i="8"/>
  <c r="Q1775" i="8"/>
  <c r="Q1774" i="8"/>
  <c r="Q1773" i="8"/>
  <c r="Q1772" i="8"/>
  <c r="Q1771" i="8"/>
  <c r="Q1770" i="8"/>
  <c r="Q1769" i="8"/>
  <c r="Q1768" i="8"/>
  <c r="Q1767" i="8"/>
  <c r="Q1766" i="8"/>
  <c r="Q1765" i="8"/>
  <c r="Q1764" i="8"/>
  <c r="Q1763" i="8"/>
  <c r="Q1762" i="8"/>
  <c r="Q1761" i="8"/>
  <c r="Q1760" i="8"/>
  <c r="Q1759" i="8"/>
  <c r="Q1758" i="8"/>
  <c r="Q1757" i="8"/>
  <c r="Q1756" i="8"/>
  <c r="Q1755" i="8"/>
  <c r="Q1754" i="8"/>
  <c r="Q1753" i="8"/>
  <c r="Q1752" i="8"/>
  <c r="Q1751" i="8"/>
  <c r="Q1750" i="8"/>
  <c r="Q1749" i="8"/>
  <c r="Q1748" i="8"/>
  <c r="Q1747" i="8"/>
  <c r="Q1746" i="8"/>
  <c r="Q1745" i="8"/>
  <c r="Q1744" i="8"/>
  <c r="Q1743" i="8"/>
  <c r="Q1742" i="8"/>
  <c r="Q1741" i="8"/>
  <c r="Q1740" i="8"/>
  <c r="Q1739" i="8"/>
  <c r="Q1738" i="8"/>
  <c r="Q1737" i="8"/>
  <c r="Q1736" i="8"/>
  <c r="Q1735" i="8"/>
  <c r="Q1734" i="8"/>
  <c r="Q1733" i="8"/>
  <c r="Q1732" i="8"/>
  <c r="Q1731" i="8"/>
  <c r="Q1730" i="8"/>
  <c r="Q1729" i="8"/>
  <c r="Q1728" i="8"/>
  <c r="Q1727" i="8"/>
  <c r="Q1726" i="8"/>
  <c r="Q1725" i="8"/>
  <c r="Q1724" i="8"/>
  <c r="Q1723" i="8"/>
  <c r="Q1722" i="8"/>
  <c r="Q1721" i="8"/>
  <c r="Q1720" i="8"/>
  <c r="Q1719" i="8"/>
  <c r="Q1718" i="8"/>
  <c r="Q1717" i="8"/>
  <c r="Q1716" i="8"/>
  <c r="Q1715" i="8"/>
  <c r="Q1714" i="8"/>
  <c r="Q1713" i="8"/>
  <c r="Q1712" i="8"/>
  <c r="Q1711" i="8"/>
  <c r="Q1710" i="8"/>
  <c r="Q1709" i="8"/>
  <c r="Q1708" i="8"/>
  <c r="Q1707" i="8"/>
  <c r="Q1706" i="8"/>
  <c r="Q1705" i="8"/>
  <c r="Q1704" i="8"/>
  <c r="Q1703" i="8"/>
  <c r="Q1702" i="8"/>
  <c r="Q1701" i="8"/>
  <c r="Q1700" i="8"/>
  <c r="Q1699" i="8"/>
  <c r="Q1698" i="8"/>
  <c r="Q1697" i="8"/>
  <c r="Q1696" i="8"/>
  <c r="Q1695" i="8"/>
  <c r="Q1694" i="8"/>
  <c r="Q1693" i="8"/>
  <c r="Q1692" i="8"/>
  <c r="Q1691" i="8"/>
  <c r="Q1690" i="8"/>
  <c r="Q1689" i="8"/>
  <c r="Q1688" i="8"/>
  <c r="Q1687" i="8"/>
  <c r="Q1686" i="8"/>
  <c r="Q1685" i="8"/>
  <c r="Q1684" i="8"/>
  <c r="Q1683" i="8"/>
  <c r="Q1682" i="8"/>
  <c r="Q1681" i="8"/>
  <c r="Q1680" i="8"/>
  <c r="Q1679" i="8"/>
  <c r="Q1678" i="8"/>
  <c r="Q1677" i="8"/>
  <c r="Q1676" i="8"/>
  <c r="Q1675" i="8"/>
  <c r="Q1674" i="8"/>
  <c r="Q1673" i="8"/>
  <c r="Q1672" i="8"/>
  <c r="Q1671" i="8"/>
  <c r="Q1670" i="8"/>
  <c r="Q1669" i="8"/>
  <c r="Q1668" i="8"/>
  <c r="Q1667" i="8"/>
  <c r="Q1666" i="8"/>
  <c r="Q1665" i="8"/>
  <c r="Q1664" i="8"/>
  <c r="Q1663" i="8"/>
  <c r="Q1662" i="8"/>
  <c r="Q1661" i="8"/>
  <c r="Q1660" i="8"/>
  <c r="Q1659" i="8"/>
  <c r="Q1658" i="8"/>
  <c r="Q1657" i="8"/>
  <c r="Q1656" i="8"/>
  <c r="Q1655" i="8"/>
  <c r="Q1654" i="8"/>
  <c r="Q1653" i="8"/>
  <c r="Q1652" i="8"/>
  <c r="Q1651" i="8"/>
  <c r="Q1650" i="8"/>
  <c r="Q1649" i="8"/>
  <c r="Q1648" i="8"/>
  <c r="Q1647" i="8"/>
  <c r="Q1646" i="8"/>
  <c r="Q1645" i="8"/>
  <c r="Q1644" i="8"/>
  <c r="Q1643" i="8"/>
  <c r="Q1642" i="8"/>
  <c r="Q1641" i="8"/>
  <c r="Q1640" i="8"/>
  <c r="Q1639" i="8"/>
  <c r="Q1638" i="8"/>
  <c r="Q1637" i="8"/>
  <c r="Q1636" i="8"/>
  <c r="Q1635" i="8"/>
  <c r="Q1634" i="8"/>
  <c r="Q1633" i="8"/>
  <c r="Q1632" i="8"/>
  <c r="Q1631" i="8"/>
  <c r="Q1630" i="8"/>
  <c r="Q1629" i="8"/>
  <c r="Q1628" i="8"/>
  <c r="Q1627" i="8"/>
  <c r="Q1626" i="8"/>
  <c r="Q1625" i="8"/>
  <c r="Q1624" i="8"/>
  <c r="Q1623" i="8"/>
  <c r="Q1622" i="8"/>
  <c r="Q1621" i="8"/>
  <c r="Q1620" i="8"/>
  <c r="Q1619" i="8"/>
  <c r="Q1618" i="8"/>
  <c r="Q1617" i="8"/>
  <c r="Q1616" i="8"/>
  <c r="Q1615" i="8"/>
  <c r="Q1614" i="8"/>
  <c r="Q1613" i="8"/>
  <c r="Q1612" i="8"/>
  <c r="Q1611" i="8"/>
  <c r="Q1610" i="8"/>
  <c r="Q1609" i="8"/>
  <c r="Q1608" i="8"/>
  <c r="Q1607" i="8"/>
  <c r="Q1606" i="8"/>
  <c r="Q1605" i="8"/>
  <c r="Q1604" i="8"/>
  <c r="Q1603" i="8"/>
  <c r="Q1602" i="8"/>
  <c r="Q1601" i="8"/>
  <c r="Q1600" i="8"/>
  <c r="Q1599" i="8"/>
  <c r="Q1598" i="8"/>
  <c r="Q1597" i="8"/>
  <c r="Q1596" i="8"/>
  <c r="Q1595" i="8"/>
  <c r="Q1594" i="8"/>
  <c r="Q1593" i="8"/>
  <c r="Q1592" i="8"/>
  <c r="Q1591" i="8"/>
  <c r="Q1590" i="8"/>
  <c r="Q1589" i="8"/>
  <c r="Q1588" i="8"/>
  <c r="Q1587" i="8"/>
  <c r="Q1586" i="8"/>
  <c r="Q1585" i="8"/>
  <c r="Q1584" i="8"/>
  <c r="Q1583" i="8"/>
  <c r="Q1582" i="8"/>
  <c r="Q1581" i="8"/>
  <c r="Q1580" i="8"/>
  <c r="Q1579" i="8"/>
  <c r="Q1578" i="8"/>
  <c r="Q1577" i="8"/>
  <c r="Q1576" i="8"/>
  <c r="Q1575" i="8"/>
  <c r="Q1574" i="8"/>
  <c r="Q1573" i="8"/>
  <c r="Q1572" i="8"/>
  <c r="Q1571" i="8"/>
  <c r="Q1570" i="8"/>
  <c r="Q1569" i="8"/>
  <c r="Q1568" i="8"/>
  <c r="Q1567" i="8"/>
  <c r="Q1566" i="8"/>
  <c r="Q1565" i="8"/>
  <c r="Q1564" i="8"/>
  <c r="Q1563" i="8"/>
  <c r="Q1562" i="8"/>
  <c r="Q1561" i="8"/>
  <c r="Q1560" i="8"/>
  <c r="Q1559" i="8"/>
  <c r="Q1558" i="8"/>
  <c r="Q1557" i="8"/>
  <c r="Q1556" i="8"/>
  <c r="Q1555" i="8"/>
  <c r="Q1554" i="8"/>
  <c r="Q1553" i="8"/>
  <c r="Q1552" i="8"/>
  <c r="Q1551" i="8"/>
  <c r="Q1550" i="8"/>
  <c r="Q1549" i="8"/>
  <c r="Q1548" i="8"/>
  <c r="Q1547" i="8"/>
  <c r="Q1546" i="8"/>
  <c r="Q1545" i="8"/>
  <c r="Q1544" i="8"/>
  <c r="Q1543" i="8"/>
  <c r="Q1542" i="8"/>
  <c r="Q1541" i="8"/>
  <c r="Q1540" i="8"/>
  <c r="Q1539" i="8"/>
  <c r="Q1538" i="8"/>
  <c r="Q1537" i="8"/>
  <c r="Q1536" i="8"/>
  <c r="Q1535" i="8"/>
  <c r="Q1534" i="8"/>
  <c r="Q1533" i="8"/>
  <c r="Q1532" i="8"/>
  <c r="Q1531" i="8"/>
  <c r="Q1530" i="8"/>
  <c r="Q1529" i="8"/>
  <c r="Q1528" i="8"/>
  <c r="Q1527" i="8"/>
  <c r="Q1526" i="8"/>
  <c r="Q1525" i="8"/>
  <c r="Q1524" i="8"/>
  <c r="Q1523" i="8"/>
  <c r="Q1522" i="8"/>
  <c r="Q1521" i="8"/>
  <c r="Q1520" i="8"/>
  <c r="Q1519" i="8"/>
  <c r="Q1518" i="8"/>
  <c r="Q1517" i="8"/>
  <c r="Q1516" i="8"/>
  <c r="Q1515" i="8"/>
  <c r="Q1514" i="8"/>
  <c r="Q1513" i="8"/>
  <c r="Q1512" i="8"/>
  <c r="Q1511" i="8"/>
  <c r="Q1510" i="8"/>
  <c r="Q1509" i="8"/>
  <c r="Q1508" i="8"/>
  <c r="Q1507" i="8"/>
  <c r="Q1506" i="8"/>
  <c r="Q1505" i="8"/>
  <c r="Q1504" i="8"/>
  <c r="Q1503" i="8"/>
  <c r="Q1502" i="8"/>
  <c r="Q1501" i="8"/>
  <c r="Q1500" i="8"/>
  <c r="Q1499" i="8"/>
  <c r="Q1498" i="8"/>
  <c r="Q1497" i="8"/>
  <c r="Q1496" i="8"/>
  <c r="Q1495" i="8"/>
  <c r="Q1494" i="8"/>
  <c r="Q1493" i="8"/>
  <c r="Q1492" i="8"/>
  <c r="Q1491" i="8"/>
  <c r="Q1490" i="8"/>
  <c r="Q1489" i="8"/>
  <c r="Q1488" i="8"/>
  <c r="Q1487" i="8"/>
  <c r="Q1486" i="8"/>
  <c r="Q1485" i="8"/>
  <c r="Q1484" i="8"/>
  <c r="Q1483" i="8"/>
  <c r="Q1482" i="8"/>
  <c r="Q1481" i="8"/>
  <c r="Q1480" i="8"/>
  <c r="Q1479" i="8"/>
  <c r="Q1478" i="8"/>
  <c r="Q1477" i="8"/>
  <c r="Q1476" i="8"/>
  <c r="Q1475" i="8"/>
  <c r="Q1474" i="8"/>
  <c r="Q1473" i="8"/>
  <c r="Q1472" i="8"/>
  <c r="Q1471" i="8"/>
  <c r="Q1470" i="8"/>
  <c r="Q1469" i="8"/>
  <c r="Q1468" i="8"/>
  <c r="Q1467" i="8"/>
  <c r="Q1466" i="8"/>
  <c r="Q1465" i="8"/>
  <c r="Q1464" i="8"/>
  <c r="Q1463" i="8"/>
  <c r="Q1462" i="8"/>
  <c r="Q1461" i="8"/>
  <c r="Q1460" i="8"/>
  <c r="Q1459" i="8"/>
  <c r="Q1458" i="8"/>
  <c r="Q1457" i="8"/>
  <c r="Q1455" i="8"/>
  <c r="Q1454" i="8"/>
  <c r="Q1453" i="8"/>
  <c r="Q1452" i="8"/>
  <c r="Q1451" i="8"/>
  <c r="Q1450" i="8"/>
  <c r="Q1449" i="8"/>
  <c r="Q1448" i="8"/>
  <c r="Q1447" i="8"/>
  <c r="Q1446" i="8"/>
  <c r="Q1445" i="8"/>
  <c r="Q1444" i="8"/>
  <c r="Q1443" i="8"/>
  <c r="Q1442" i="8"/>
  <c r="Q1441" i="8"/>
  <c r="Q1440" i="8"/>
  <c r="Q1439" i="8"/>
  <c r="Q1438" i="8"/>
  <c r="Q1437" i="8"/>
  <c r="Q1436" i="8"/>
  <c r="Q1435" i="8"/>
  <c r="Q1434" i="8"/>
  <c r="Q1433" i="8"/>
  <c r="Q1432" i="8"/>
  <c r="Q1431" i="8"/>
  <c r="Q1430" i="8"/>
  <c r="Q1429" i="8"/>
  <c r="Q1428" i="8"/>
  <c r="Q1427" i="8"/>
  <c r="Q1426" i="8"/>
  <c r="Q1425" i="8"/>
  <c r="Q1424" i="8"/>
  <c r="Q1423" i="8"/>
  <c r="Q1422" i="8"/>
  <c r="Q1421" i="8"/>
  <c r="Q1420" i="8"/>
  <c r="Q1419" i="8"/>
  <c r="Q1418" i="8"/>
  <c r="Q1417" i="8"/>
  <c r="Q1416" i="8"/>
  <c r="Q1415" i="8"/>
  <c r="Q1414" i="8"/>
  <c r="Q1413" i="8"/>
  <c r="Q1412" i="8"/>
  <c r="Q1411" i="8"/>
  <c r="Q1410" i="8"/>
  <c r="Q1409" i="8"/>
  <c r="Q1408" i="8"/>
  <c r="Q1407" i="8"/>
  <c r="Q1406" i="8"/>
  <c r="Q1405" i="8"/>
  <c r="Q1404" i="8"/>
  <c r="Q1403" i="8"/>
  <c r="Q1402" i="8"/>
  <c r="Q1401" i="8"/>
  <c r="Q1400" i="8"/>
  <c r="Q1399" i="8"/>
  <c r="Q1398" i="8"/>
  <c r="Q1397" i="8"/>
  <c r="Q1396" i="8"/>
  <c r="Q1395" i="8"/>
  <c r="Q1394" i="8"/>
  <c r="Q1393" i="8"/>
  <c r="Q1392" i="8"/>
  <c r="Q1391" i="8"/>
  <c r="Q1390" i="8"/>
  <c r="Q1389" i="8"/>
  <c r="Q1388" i="8"/>
  <c r="Q1387" i="8"/>
  <c r="Q1386" i="8"/>
  <c r="Q1385" i="8"/>
  <c r="Q1384" i="8"/>
  <c r="Q1383" i="8"/>
  <c r="Q1382" i="8"/>
  <c r="Q1381" i="8"/>
  <c r="Q1380" i="8"/>
  <c r="Q1379" i="8"/>
  <c r="Q1378" i="8"/>
  <c r="Q1377" i="8"/>
  <c r="Q1376" i="8"/>
  <c r="Q1375" i="8"/>
  <c r="Q1374" i="8"/>
  <c r="Q1373" i="8"/>
  <c r="Q1372" i="8"/>
  <c r="Q1371" i="8"/>
  <c r="Q1370" i="8"/>
  <c r="Q1369" i="8"/>
  <c r="Q1368" i="8"/>
  <c r="Q1367" i="8"/>
  <c r="Q1366" i="8"/>
  <c r="Q1365" i="8"/>
  <c r="Q1364" i="8"/>
  <c r="Q1363" i="8"/>
  <c r="Q1362" i="8"/>
  <c r="Q1361" i="8"/>
  <c r="Q1360" i="8"/>
  <c r="Q1359" i="8"/>
  <c r="Q1358" i="8"/>
  <c r="Q1357" i="8"/>
  <c r="Q1356" i="8"/>
  <c r="Q1355" i="8"/>
  <c r="Q1354" i="8"/>
  <c r="Q1353" i="8"/>
  <c r="Q1352" i="8"/>
  <c r="Q1351" i="8"/>
  <c r="Q1350" i="8"/>
  <c r="Q1349" i="8"/>
  <c r="Q1348" i="8"/>
  <c r="Q1347" i="8"/>
  <c r="Q1346" i="8"/>
  <c r="Q1345" i="8"/>
  <c r="Q1344" i="8"/>
  <c r="Q1343" i="8"/>
  <c r="Q1342" i="8"/>
  <c r="Q1341" i="8"/>
  <c r="Q1340" i="8"/>
  <c r="Q1339" i="8"/>
  <c r="Q1338" i="8"/>
  <c r="Q1337" i="8"/>
  <c r="Q1336" i="8"/>
  <c r="Q1335" i="8"/>
  <c r="Q1334" i="8"/>
  <c r="Q1333" i="8"/>
  <c r="Q1332" i="8"/>
  <c r="Q1331" i="8"/>
  <c r="Q1330" i="8"/>
  <c r="Q1329" i="8"/>
  <c r="Q1328" i="8"/>
  <c r="Q1327" i="8"/>
  <c r="Q1326" i="8"/>
  <c r="Q1325" i="8"/>
  <c r="Q1324" i="8"/>
  <c r="Q1323" i="8"/>
  <c r="Q1322" i="8"/>
  <c r="Q1321" i="8"/>
  <c r="Q1320" i="8"/>
  <c r="Q1319" i="8"/>
  <c r="Q1318" i="8"/>
  <c r="Q1317" i="8"/>
  <c r="Q1316" i="8"/>
  <c r="Q1315" i="8"/>
  <c r="Q1314" i="8"/>
  <c r="Q1313" i="8"/>
  <c r="Q1312" i="8"/>
  <c r="Q1311" i="8"/>
  <c r="Q1310" i="8"/>
  <c r="Q1309" i="8"/>
  <c r="Q1308" i="8"/>
  <c r="Q1307" i="8"/>
  <c r="Q1306" i="8"/>
  <c r="Q1305" i="8"/>
  <c r="Q1304" i="8"/>
  <c r="Q1303" i="8"/>
  <c r="Q1302" i="8"/>
  <c r="Q1301" i="8"/>
  <c r="Q1300" i="8"/>
  <c r="Q1299" i="8"/>
  <c r="Q1298" i="8"/>
  <c r="Q1297" i="8"/>
  <c r="Q1296" i="8"/>
  <c r="Q1295" i="8"/>
  <c r="Q1294" i="8"/>
  <c r="Q1293" i="8"/>
  <c r="Q1292" i="8"/>
  <c r="Q1291" i="8"/>
  <c r="Q1290" i="8"/>
  <c r="Q1289" i="8"/>
  <c r="Q1288" i="8"/>
  <c r="Q1287" i="8"/>
  <c r="Q1286" i="8"/>
  <c r="Q1285" i="8"/>
  <c r="Q1284" i="8"/>
  <c r="Q1283" i="8"/>
  <c r="Q1282" i="8"/>
  <c r="Q1281" i="8"/>
  <c r="Q1280" i="8"/>
  <c r="Q1279" i="8"/>
  <c r="Q1278" i="8"/>
  <c r="Q1277" i="8"/>
  <c r="Q1276" i="8"/>
  <c r="Q1275" i="8"/>
  <c r="Q1274" i="8"/>
  <c r="Q1273" i="8"/>
  <c r="Q1272" i="8"/>
  <c r="Q1271" i="8"/>
  <c r="Q1270" i="8"/>
  <c r="Q1269" i="8"/>
  <c r="Q1268" i="8"/>
  <c r="Q1267" i="8"/>
  <c r="Q1266" i="8"/>
  <c r="Q1265" i="8"/>
  <c r="Q1264" i="8"/>
  <c r="Q1263" i="8"/>
  <c r="Q1262" i="8"/>
  <c r="Q1261" i="8"/>
  <c r="Q1260" i="8"/>
  <c r="Q1259" i="8"/>
  <c r="Q1258" i="8"/>
  <c r="Q1257" i="8"/>
  <c r="Q1256" i="8"/>
  <c r="Q1255" i="8"/>
  <c r="Q1254" i="8"/>
  <c r="Q1253" i="8"/>
  <c r="Q1252" i="8"/>
  <c r="Q1251" i="8"/>
  <c r="Q1250" i="8"/>
  <c r="Q1249" i="8"/>
  <c r="Q1248" i="8"/>
  <c r="Q1247" i="8"/>
  <c r="Q1246" i="8"/>
  <c r="Q1245" i="8"/>
  <c r="Q1244" i="8"/>
  <c r="Q1243" i="8"/>
  <c r="Q1242" i="8"/>
  <c r="Q1241" i="8"/>
  <c r="Q1240" i="8"/>
  <c r="Q1239" i="8"/>
  <c r="Q1238" i="8"/>
  <c r="Q1237" i="8"/>
  <c r="Q1236" i="8"/>
  <c r="Q1235" i="8"/>
  <c r="Q1234" i="8"/>
  <c r="Q1233" i="8"/>
  <c r="Q1232" i="8"/>
  <c r="Q1231" i="8"/>
  <c r="Q1230" i="8"/>
  <c r="Q1229" i="8"/>
  <c r="Q1228" i="8"/>
  <c r="Q1227" i="8"/>
  <c r="Q1226" i="8"/>
  <c r="Q1225" i="8"/>
  <c r="Q1224" i="8"/>
  <c r="Q1223" i="8"/>
  <c r="Q1222" i="8"/>
  <c r="Q1221" i="8"/>
  <c r="Q1220" i="8"/>
  <c r="Q1219" i="8"/>
  <c r="Q1218" i="8"/>
  <c r="Q1217" i="8"/>
  <c r="Q1216" i="8"/>
  <c r="Q1215" i="8"/>
  <c r="Q1214" i="8"/>
  <c r="Q1213" i="8"/>
  <c r="Q1212" i="8"/>
  <c r="Q1211" i="8"/>
  <c r="Q1210" i="8"/>
  <c r="Q1209" i="8"/>
  <c r="Q1208" i="8"/>
  <c r="Q1207" i="8"/>
  <c r="Q1206" i="8"/>
  <c r="Q1205" i="8"/>
  <c r="Q1204" i="8"/>
  <c r="Q1203" i="8"/>
  <c r="Q1202" i="8"/>
  <c r="Q1201" i="8"/>
  <c r="Q1200" i="8"/>
  <c r="Q1199" i="8"/>
  <c r="Q1198" i="8"/>
  <c r="Q1197" i="8"/>
  <c r="Q1196" i="8"/>
  <c r="Q1195" i="8"/>
  <c r="Q1194" i="8"/>
  <c r="Q1193" i="8"/>
  <c r="Q1192" i="8"/>
  <c r="Q1191" i="8"/>
  <c r="Q1190" i="8"/>
  <c r="Q1189" i="8"/>
  <c r="Q1188" i="8"/>
  <c r="Q1187" i="8"/>
  <c r="Q1186" i="8"/>
  <c r="Q1185" i="8"/>
  <c r="Q1184" i="8"/>
  <c r="Q1183" i="8"/>
  <c r="Q1182" i="8"/>
  <c r="Q1181" i="8"/>
  <c r="Q1180" i="8"/>
  <c r="Q1179" i="8"/>
  <c r="Q1178" i="8"/>
  <c r="Q1177" i="8"/>
  <c r="Q1176" i="8"/>
  <c r="Q1175" i="8"/>
  <c r="Q1174" i="8"/>
  <c r="Q1173" i="8"/>
  <c r="Q1172" i="8"/>
  <c r="Q1171" i="8"/>
  <c r="Q1170" i="8"/>
  <c r="Q1169" i="8"/>
  <c r="Q1168" i="8"/>
  <c r="Q1167" i="8"/>
  <c r="Q1166" i="8"/>
  <c r="Q1165" i="8"/>
  <c r="Q1164" i="8"/>
  <c r="Q1163" i="8"/>
  <c r="Q1162" i="8"/>
  <c r="Q1161" i="8"/>
  <c r="Q1160" i="8"/>
  <c r="Q1159" i="8"/>
  <c r="Q1158" i="8"/>
  <c r="Q1157" i="8"/>
  <c r="Q1156" i="8"/>
  <c r="Q1155" i="8"/>
  <c r="Q1154" i="8"/>
  <c r="Q1153" i="8"/>
  <c r="Q1152" i="8"/>
  <c r="Q1151" i="8"/>
  <c r="Q1150" i="8"/>
  <c r="Q1149" i="8"/>
  <c r="Q1148" i="8"/>
  <c r="Q1147" i="8"/>
  <c r="Q1146" i="8"/>
  <c r="Q1145" i="8"/>
  <c r="Q1144" i="8"/>
  <c r="Q1143" i="8"/>
  <c r="Q1142" i="8"/>
  <c r="Q1141" i="8"/>
  <c r="Q1140" i="8"/>
  <c r="Q1139" i="8"/>
  <c r="Q1138" i="8"/>
  <c r="Q1137" i="8"/>
  <c r="Q1136" i="8"/>
  <c r="Q1135" i="8"/>
  <c r="Q1134" i="8"/>
  <c r="Q1133" i="8"/>
  <c r="Q1132" i="8"/>
  <c r="Q1131" i="8"/>
  <c r="Q1130" i="8"/>
  <c r="Q1129" i="8"/>
  <c r="Q1128" i="8"/>
  <c r="Q1127" i="8"/>
  <c r="Q1126" i="8"/>
  <c r="Q1125" i="8"/>
  <c r="Q1124" i="8"/>
  <c r="Q1123" i="8"/>
  <c r="Q1122" i="8"/>
  <c r="Q1121" i="8"/>
  <c r="Q1120" i="8"/>
  <c r="Q1119" i="8"/>
  <c r="Q1118" i="8"/>
  <c r="Q1117" i="8"/>
  <c r="Q1116" i="8"/>
  <c r="Q1115" i="8"/>
  <c r="Q1114" i="8"/>
  <c r="Q1113" i="8"/>
  <c r="Q1112" i="8"/>
  <c r="Q1111" i="8"/>
  <c r="Q1110" i="8"/>
  <c r="Q1109" i="8"/>
  <c r="Q1108" i="8"/>
  <c r="Q1107" i="8"/>
  <c r="Q1106" i="8"/>
  <c r="Q1105" i="8"/>
  <c r="Q1104" i="8"/>
  <c r="Q1103" i="8"/>
  <c r="Q1102" i="8"/>
  <c r="Q1101" i="8"/>
  <c r="Q1100" i="8"/>
  <c r="Q1099" i="8"/>
  <c r="Q1098" i="8"/>
  <c r="Q1097" i="8"/>
  <c r="Q1096" i="8"/>
  <c r="Q1095" i="8"/>
  <c r="Q1094" i="8"/>
  <c r="Q1093" i="8"/>
  <c r="Q1092" i="8"/>
  <c r="Q1091" i="8"/>
  <c r="Q1090" i="8"/>
  <c r="Q1089" i="8"/>
  <c r="Q1088" i="8"/>
  <c r="Q1087" i="8"/>
  <c r="Q1086" i="8"/>
  <c r="Q1085" i="8"/>
  <c r="Q1084" i="8"/>
  <c r="Q1083" i="8"/>
  <c r="Q1082" i="8"/>
  <c r="Q1081" i="8"/>
  <c r="Q1080" i="8"/>
  <c r="Q1079" i="8"/>
  <c r="Q1078" i="8"/>
  <c r="Q1077" i="8"/>
  <c r="Q1076" i="8"/>
  <c r="Q1075" i="8"/>
  <c r="Q1074" i="8"/>
  <c r="Q1073" i="8"/>
  <c r="Q1072" i="8"/>
  <c r="Q1071" i="8"/>
  <c r="Q1070" i="8"/>
  <c r="Q1069" i="8"/>
  <c r="Q1068" i="8"/>
  <c r="Q1067" i="8"/>
  <c r="Q1066" i="8"/>
  <c r="Q1065" i="8"/>
  <c r="Q1064" i="8"/>
  <c r="Q1063" i="8"/>
  <c r="Q1062" i="8"/>
  <c r="Q1061" i="8"/>
  <c r="Q1060" i="8"/>
  <c r="Q1059" i="8"/>
  <c r="Q1058" i="8"/>
  <c r="Q1057" i="8"/>
  <c r="Q1056" i="8"/>
  <c r="Q1055" i="8"/>
  <c r="Q1054" i="8"/>
  <c r="Q1053" i="8"/>
  <c r="Q1052" i="8"/>
  <c r="Q1051" i="8"/>
  <c r="Q1050" i="8"/>
  <c r="Q1049" i="8"/>
  <c r="Q1048" i="8"/>
  <c r="Q1047" i="8"/>
  <c r="Q1046" i="8"/>
  <c r="Q1045" i="8"/>
  <c r="Q1044" i="8"/>
  <c r="Q1043" i="8"/>
  <c r="Q1042" i="8"/>
  <c r="Q1041" i="8"/>
  <c r="Q1040" i="8"/>
  <c r="Q1039" i="8"/>
  <c r="Q1038" i="8"/>
  <c r="Q1037" i="8"/>
  <c r="Q1036" i="8"/>
  <c r="Q1035" i="8"/>
  <c r="Q1034" i="8"/>
  <c r="Q1033" i="8"/>
  <c r="Q1032" i="8"/>
  <c r="Q1031" i="8"/>
  <c r="Q1030" i="8"/>
  <c r="Q1029" i="8"/>
  <c r="Q1028" i="8"/>
  <c r="Q1027" i="8"/>
  <c r="Q1026" i="8"/>
  <c r="Q1025" i="8"/>
  <c r="Q1024" i="8"/>
  <c r="Q1023" i="8"/>
  <c r="Q1022" i="8"/>
  <c r="Q1021" i="8"/>
  <c r="Q1020" i="8"/>
  <c r="Q1019" i="8"/>
  <c r="Q1018" i="8"/>
  <c r="Q1017" i="8"/>
  <c r="Q1016" i="8"/>
  <c r="Q1015" i="8"/>
  <c r="Q1014" i="8"/>
  <c r="Q1013" i="8"/>
  <c r="Q1012" i="8"/>
  <c r="Q1011" i="8"/>
  <c r="Q1010" i="8"/>
  <c r="Q1009" i="8"/>
  <c r="Q1008" i="8"/>
  <c r="Q1007" i="8"/>
  <c r="Q1006" i="8"/>
  <c r="Q1005" i="8"/>
  <c r="Q1004" i="8"/>
  <c r="Q1003" i="8"/>
  <c r="Q1002" i="8"/>
  <c r="Q1001" i="8"/>
  <c r="Q1000" i="8"/>
  <c r="Q999" i="8"/>
  <c r="Q998" i="8"/>
  <c r="Q997" i="8"/>
  <c r="Q996" i="8"/>
  <c r="Q995" i="8"/>
  <c r="Q994" i="8"/>
  <c r="Q993" i="8"/>
  <c r="Q992" i="8"/>
  <c r="Q991" i="8"/>
  <c r="Q990" i="8"/>
  <c r="Q989" i="8"/>
  <c r="Q988" i="8"/>
  <c r="Q987" i="8"/>
  <c r="Q986" i="8"/>
  <c r="Q985" i="8"/>
  <c r="Q984" i="8"/>
  <c r="Q983" i="8"/>
  <c r="Q982" i="8"/>
  <c r="Q981" i="8"/>
  <c r="Q980" i="8"/>
  <c r="Q979" i="8"/>
  <c r="Q978" i="8"/>
  <c r="Q977" i="8"/>
  <c r="Q976" i="8"/>
  <c r="Q975" i="8"/>
  <c r="Q974" i="8"/>
  <c r="Q973" i="8"/>
  <c r="Q972" i="8"/>
  <c r="Q971" i="8"/>
  <c r="Q970" i="8"/>
  <c r="Q969" i="8"/>
  <c r="Q968" i="8"/>
  <c r="Q967" i="8"/>
  <c r="Q966" i="8"/>
  <c r="Q965" i="8"/>
  <c r="Q964" i="8"/>
  <c r="Q963" i="8"/>
  <c r="Q962" i="8"/>
  <c r="Q961" i="8"/>
  <c r="Q960" i="8"/>
  <c r="Q959" i="8"/>
  <c r="Q958" i="8"/>
  <c r="Q957" i="8"/>
  <c r="Q956" i="8"/>
  <c r="Q955" i="8"/>
  <c r="Q954" i="8"/>
  <c r="Q953" i="8"/>
  <c r="Q952" i="8"/>
  <c r="Q951" i="8"/>
  <c r="Q950" i="8"/>
  <c r="Q949" i="8"/>
  <c r="Q948" i="8"/>
  <c r="Q947" i="8"/>
  <c r="Q946" i="8"/>
  <c r="Q945" i="8"/>
  <c r="Q944" i="8"/>
  <c r="Q943" i="8"/>
  <c r="Q942" i="8"/>
  <c r="Q941" i="8"/>
  <c r="Q940" i="8"/>
  <c r="Q939" i="8"/>
  <c r="Q938" i="8"/>
  <c r="Q937" i="8"/>
  <c r="Q936" i="8"/>
  <c r="Q935" i="8"/>
  <c r="Q934" i="8"/>
  <c r="Q933" i="8"/>
  <c r="Q932" i="8"/>
  <c r="Q931" i="8"/>
  <c r="Q930" i="8"/>
  <c r="Q929" i="8"/>
  <c r="Q928" i="8"/>
  <c r="Q927" i="8"/>
  <c r="Q926" i="8"/>
  <c r="Q925" i="8"/>
  <c r="Q924" i="8"/>
  <c r="Q923" i="8"/>
  <c r="Q922" i="8"/>
  <c r="Q921" i="8"/>
  <c r="Q920" i="8"/>
  <c r="Q919" i="8"/>
  <c r="Q918" i="8"/>
  <c r="Q917" i="8"/>
  <c r="Q916" i="8"/>
  <c r="Q915" i="8"/>
  <c r="Q914" i="8"/>
  <c r="Q913" i="8"/>
  <c r="Q912" i="8"/>
  <c r="Q911" i="8"/>
  <c r="Q910" i="8"/>
  <c r="Q909" i="8"/>
  <c r="Q908" i="8"/>
  <c r="Q907" i="8"/>
  <c r="Q906" i="8"/>
  <c r="Q905" i="8"/>
  <c r="Q904" i="8"/>
  <c r="Q903" i="8"/>
  <c r="Q902" i="8"/>
  <c r="Q901" i="8"/>
  <c r="Q900" i="8"/>
  <c r="Q899" i="8"/>
  <c r="Q898" i="8"/>
  <c r="Q897" i="8"/>
  <c r="Q896" i="8"/>
  <c r="Q895" i="8"/>
  <c r="Q894" i="8"/>
  <c r="Q893" i="8"/>
  <c r="Q892" i="8"/>
  <c r="Q891" i="8"/>
  <c r="Q890" i="8"/>
  <c r="Q889" i="8"/>
  <c r="Q888" i="8"/>
  <c r="Q887" i="8"/>
  <c r="Q886" i="8"/>
  <c r="Q885" i="8"/>
  <c r="Q884" i="8"/>
  <c r="Q883" i="8"/>
  <c r="Q882" i="8"/>
  <c r="Q881" i="8"/>
  <c r="Q880" i="8"/>
  <c r="Q879" i="8"/>
  <c r="Q878" i="8"/>
  <c r="Q877" i="8"/>
  <c r="Q876" i="8"/>
  <c r="Q875" i="8"/>
  <c r="Q874" i="8"/>
  <c r="Q873" i="8"/>
  <c r="Q872" i="8"/>
  <c r="Q871" i="8"/>
  <c r="Q870" i="8"/>
  <c r="Q869" i="8"/>
  <c r="Q868" i="8"/>
  <c r="Q867" i="8"/>
  <c r="Q866" i="8"/>
  <c r="Q865" i="8"/>
  <c r="Q864" i="8"/>
  <c r="Q863" i="8"/>
  <c r="Q862" i="8"/>
  <c r="Q861" i="8"/>
  <c r="Q860" i="8"/>
  <c r="Q859" i="8"/>
  <c r="Q858" i="8"/>
  <c r="Q857" i="8"/>
  <c r="Q856" i="8"/>
  <c r="Q855" i="8"/>
  <c r="Q854" i="8"/>
  <c r="Q853" i="8"/>
  <c r="Q852" i="8"/>
  <c r="Q851" i="8"/>
  <c r="Q850" i="8"/>
  <c r="Q849" i="8"/>
  <c r="Q848" i="8"/>
  <c r="Q847" i="8"/>
  <c r="Q846" i="8"/>
  <c r="Q845" i="8"/>
  <c r="Q844" i="8"/>
  <c r="Q843" i="8"/>
  <c r="Q842" i="8"/>
  <c r="Q841" i="8"/>
  <c r="Q840" i="8"/>
  <c r="Q839" i="8"/>
  <c r="Q838" i="8"/>
  <c r="Q837" i="8"/>
  <c r="Q836" i="8"/>
  <c r="Q835" i="8"/>
  <c r="Q834" i="8"/>
  <c r="Q833" i="8"/>
  <c r="Q832" i="8"/>
  <c r="Q831" i="8"/>
  <c r="Q830" i="8"/>
  <c r="Q829" i="8"/>
  <c r="Q828" i="8"/>
  <c r="Q827" i="8"/>
  <c r="Q826" i="8"/>
  <c r="Q825" i="8"/>
  <c r="Q824" i="8"/>
  <c r="Q823" i="8"/>
  <c r="Q822" i="8"/>
  <c r="Q821" i="8"/>
  <c r="Q820" i="8"/>
  <c r="Q819" i="8"/>
  <c r="Q818" i="8"/>
  <c r="Q817" i="8"/>
  <c r="Q816" i="8"/>
  <c r="Q815" i="8"/>
  <c r="Q814" i="8"/>
  <c r="Q813" i="8"/>
  <c r="Q812" i="8"/>
  <c r="Q811" i="8"/>
  <c r="Q810" i="8"/>
  <c r="Q809" i="8"/>
  <c r="Q808" i="8"/>
  <c r="Q807" i="8"/>
  <c r="Q806" i="8"/>
  <c r="Q805" i="8"/>
  <c r="Q804" i="8"/>
  <c r="Q803" i="8"/>
  <c r="Q802" i="8"/>
  <c r="Q801" i="8"/>
  <c r="Q800" i="8"/>
  <c r="Q799" i="8"/>
  <c r="Q798" i="8"/>
  <c r="Q797" i="8"/>
  <c r="Q796" i="8"/>
  <c r="Q795" i="8"/>
  <c r="Q794" i="8"/>
  <c r="Q793" i="8"/>
  <c r="Q792" i="8"/>
  <c r="Q791" i="8"/>
  <c r="Q790" i="8"/>
  <c r="Q789" i="8"/>
  <c r="Q788" i="8"/>
  <c r="Q787" i="8"/>
  <c r="Q786" i="8"/>
  <c r="Q785" i="8"/>
  <c r="Q784" i="8"/>
  <c r="Q783" i="8"/>
  <c r="Q782" i="8"/>
  <c r="Q781" i="8"/>
  <c r="Q780" i="8"/>
  <c r="Q779" i="8"/>
  <c r="Q778" i="8"/>
  <c r="Q777" i="8"/>
  <c r="Q776" i="8"/>
  <c r="Q775" i="8"/>
  <c r="Q774" i="8"/>
  <c r="Q773" i="8"/>
  <c r="Q772" i="8"/>
  <c r="Q771" i="8"/>
  <c r="Q770" i="8"/>
  <c r="Q769" i="8"/>
  <c r="Q768" i="8"/>
  <c r="Q767" i="8"/>
  <c r="Q766" i="8"/>
  <c r="Q765" i="8"/>
  <c r="Q764" i="8"/>
  <c r="Q763" i="8"/>
  <c r="Q762" i="8"/>
  <c r="Q761" i="8"/>
  <c r="Q760" i="8"/>
  <c r="Q759" i="8"/>
  <c r="Q758" i="8"/>
  <c r="Q757" i="8"/>
  <c r="Q756" i="8"/>
  <c r="Q755" i="8"/>
  <c r="Q754" i="8"/>
  <c r="Q753" i="8"/>
  <c r="Q752" i="8"/>
  <c r="Q751" i="8"/>
  <c r="Q750" i="8"/>
  <c r="Q749" i="8"/>
  <c r="Q748" i="8"/>
  <c r="Q747" i="8"/>
  <c r="Q746" i="8"/>
  <c r="Q745" i="8"/>
  <c r="Q744" i="8"/>
  <c r="Q743" i="8"/>
  <c r="Q742" i="8"/>
  <c r="Q741" i="8"/>
  <c r="Q740" i="8"/>
  <c r="Q739" i="8"/>
  <c r="Q738" i="8"/>
  <c r="Q737" i="8"/>
  <c r="Q736" i="8"/>
  <c r="Q735" i="8"/>
  <c r="Q734" i="8"/>
  <c r="Q733" i="8"/>
  <c r="Q732" i="8"/>
  <c r="Q731" i="8"/>
  <c r="Q730" i="8"/>
  <c r="Q729" i="8"/>
  <c r="Q728" i="8"/>
  <c r="Q727" i="8"/>
  <c r="Q726" i="8"/>
  <c r="Q725" i="8"/>
  <c r="Q724" i="8"/>
  <c r="Q723" i="8"/>
  <c r="Q722" i="8"/>
  <c r="Q721" i="8"/>
  <c r="Q720" i="8"/>
  <c r="Q719" i="8"/>
  <c r="Q718" i="8"/>
  <c r="Q717" i="8"/>
  <c r="Q716" i="8"/>
  <c r="Q715" i="8"/>
  <c r="Q714" i="8"/>
  <c r="Q713" i="8"/>
  <c r="Q712" i="8"/>
  <c r="Q711" i="8"/>
  <c r="Q710" i="8"/>
  <c r="Q709" i="8"/>
  <c r="Q708" i="8"/>
  <c r="Q707" i="8"/>
  <c r="Q706" i="8"/>
  <c r="Q705" i="8"/>
  <c r="Q704" i="8"/>
  <c r="Q703" i="8"/>
  <c r="Q702" i="8"/>
  <c r="Q701" i="8"/>
  <c r="Q700" i="8"/>
  <c r="Q699" i="8"/>
  <c r="Q698" i="8"/>
  <c r="Q697" i="8"/>
  <c r="Q696" i="8"/>
  <c r="Q695" i="8"/>
  <c r="Q694" i="8"/>
  <c r="Q693" i="8"/>
  <c r="Q692" i="8"/>
  <c r="Q691" i="8"/>
  <c r="Q690" i="8"/>
  <c r="Q689" i="8"/>
  <c r="Q688" i="8"/>
  <c r="Q687" i="8"/>
  <c r="Q686" i="8"/>
  <c r="Q685" i="8"/>
  <c r="Q684" i="8"/>
  <c r="Q683" i="8"/>
  <c r="Q682" i="8"/>
  <c r="Q681" i="8"/>
  <c r="Q680" i="8"/>
  <c r="Q679" i="8"/>
  <c r="Q678" i="8"/>
  <c r="Q677" i="8"/>
  <c r="Q676" i="8"/>
  <c r="Q675" i="8"/>
  <c r="Q674" i="8"/>
  <c r="Q673" i="8"/>
  <c r="Q672" i="8"/>
  <c r="Q671" i="8"/>
  <c r="Q670" i="8"/>
  <c r="Q669" i="8"/>
  <c r="Q668" i="8"/>
  <c r="Q667" i="8"/>
  <c r="Q666" i="8"/>
  <c r="Q665" i="8"/>
  <c r="Q664" i="8"/>
  <c r="Q663" i="8"/>
  <c r="Q662" i="8"/>
  <c r="Q661" i="8"/>
  <c r="Q660" i="8"/>
  <c r="Q659" i="8"/>
  <c r="Q658" i="8"/>
  <c r="Q657" i="8"/>
  <c r="Q656" i="8"/>
  <c r="Q655" i="8"/>
  <c r="Q654" i="8"/>
  <c r="Q653" i="8"/>
  <c r="Q652" i="8"/>
  <c r="Q651" i="8"/>
  <c r="Q650" i="8"/>
  <c r="Q649" i="8"/>
  <c r="Q648" i="8"/>
  <c r="Q647" i="8"/>
  <c r="Q646" i="8"/>
  <c r="Q645" i="8"/>
  <c r="Q644" i="8"/>
  <c r="Q643" i="8"/>
  <c r="Q642" i="8"/>
  <c r="Q641" i="8"/>
  <c r="Q640" i="8"/>
  <c r="Q639" i="8"/>
  <c r="Q638" i="8"/>
  <c r="Q637" i="8"/>
  <c r="Q636" i="8"/>
  <c r="Q635" i="8"/>
  <c r="Q634" i="8"/>
  <c r="Q633" i="8"/>
  <c r="Q632" i="8"/>
  <c r="Q631" i="8"/>
  <c r="Q630" i="8"/>
  <c r="Q629" i="8"/>
  <c r="Q628" i="8"/>
  <c r="Q627" i="8"/>
  <c r="Q626" i="8"/>
  <c r="Q625" i="8"/>
  <c r="Q624" i="8"/>
  <c r="Q623" i="8"/>
  <c r="Q622" i="8"/>
  <c r="Q621" i="8"/>
  <c r="Q620" i="8"/>
  <c r="Q619" i="8"/>
  <c r="Q618" i="8"/>
  <c r="Q617" i="8"/>
  <c r="Q616" i="8"/>
  <c r="Q615" i="8"/>
  <c r="Q614" i="8"/>
  <c r="Q613" i="8"/>
  <c r="Q612" i="8"/>
  <c r="Q611" i="8"/>
  <c r="Q610" i="8"/>
  <c r="Q609" i="8"/>
  <c r="Q608" i="8"/>
  <c r="Q607" i="8"/>
  <c r="Q606" i="8"/>
  <c r="Q605" i="8"/>
  <c r="Q604" i="8"/>
  <c r="Q603" i="8"/>
  <c r="Q602" i="8"/>
  <c r="Q601" i="8"/>
  <c r="Q600" i="8"/>
  <c r="Q599" i="8"/>
  <c r="Q598" i="8"/>
  <c r="Q597" i="8"/>
  <c r="Q596" i="8"/>
  <c r="Q595" i="8"/>
  <c r="Q594" i="8"/>
  <c r="Q593" i="8"/>
  <c r="Q592" i="8"/>
  <c r="Q591" i="8"/>
  <c r="Q590" i="8"/>
  <c r="Q589" i="8"/>
  <c r="Q588" i="8"/>
  <c r="Q587" i="8"/>
  <c r="Q586" i="8"/>
  <c r="Q585" i="8"/>
  <c r="Q584" i="8"/>
  <c r="Q583" i="8"/>
  <c r="Q582" i="8"/>
  <c r="Q581" i="8"/>
  <c r="Q580" i="8"/>
  <c r="Q579" i="8"/>
  <c r="Q578" i="8"/>
  <c r="Q577" i="8"/>
  <c r="Q576" i="8"/>
  <c r="Q575" i="8"/>
  <c r="Q574" i="8"/>
  <c r="Q573" i="8"/>
  <c r="Q572" i="8"/>
  <c r="Q571" i="8"/>
  <c r="Q570" i="8"/>
  <c r="Q569" i="8"/>
  <c r="Q568" i="8"/>
  <c r="Q567" i="8"/>
  <c r="Q566" i="8"/>
  <c r="Q565" i="8"/>
  <c r="Q564" i="8"/>
  <c r="Q563" i="8"/>
  <c r="Q562" i="8"/>
  <c r="Q561" i="8"/>
  <c r="Q560" i="8"/>
  <c r="Q559" i="8"/>
  <c r="Q558" i="8"/>
  <c r="Q557" i="8"/>
  <c r="Q556" i="8"/>
  <c r="Q555" i="8"/>
  <c r="Q554" i="8"/>
  <c r="Q553" i="8"/>
  <c r="Q552" i="8"/>
  <c r="Q551" i="8"/>
  <c r="Q550" i="8"/>
  <c r="Q549" i="8"/>
  <c r="Q548" i="8"/>
  <c r="Q547" i="8"/>
  <c r="Q546" i="8"/>
  <c r="Q545" i="8"/>
  <c r="Q544" i="8"/>
  <c r="Q543" i="8"/>
  <c r="Q542" i="8"/>
  <c r="Q541" i="8"/>
  <c r="Q540" i="8"/>
  <c r="Q539" i="8"/>
  <c r="Q538" i="8"/>
  <c r="Q537" i="8"/>
  <c r="Q536" i="8"/>
  <c r="Q535" i="8"/>
  <c r="Q534" i="8"/>
  <c r="Q533" i="8"/>
  <c r="Q532" i="8"/>
  <c r="Q531" i="8"/>
  <c r="Q530" i="8"/>
  <c r="Q529" i="8"/>
  <c r="Q528" i="8"/>
  <c r="Q527" i="8"/>
  <c r="Q526" i="8"/>
  <c r="Q525" i="8"/>
  <c r="Q524" i="8"/>
  <c r="Q523" i="8"/>
  <c r="Q522" i="8"/>
  <c r="Q521" i="8"/>
  <c r="Q520" i="8"/>
  <c r="Q519" i="8"/>
  <c r="Q518" i="8"/>
  <c r="Q517" i="8"/>
  <c r="Q516" i="8"/>
  <c r="Q515" i="8"/>
  <c r="Q514" i="8"/>
  <c r="Q513" i="8"/>
  <c r="Q512" i="8"/>
  <c r="Q511" i="8"/>
  <c r="Q510" i="8"/>
  <c r="Q509" i="8"/>
  <c r="Q508" i="8"/>
  <c r="Q507" i="8"/>
  <c r="Q506" i="8"/>
  <c r="Q505" i="8"/>
  <c r="Q504" i="8"/>
  <c r="Q503" i="8"/>
  <c r="Q502" i="8"/>
  <c r="Q501" i="8"/>
  <c r="Q500" i="8"/>
  <c r="Q499" i="8"/>
  <c r="Q498" i="8"/>
  <c r="Q497" i="8"/>
  <c r="Q496" i="8"/>
  <c r="Q495" i="8"/>
  <c r="Q494" i="8"/>
  <c r="Q493" i="8"/>
  <c r="Q492" i="8"/>
  <c r="Q491" i="8"/>
  <c r="Q490" i="8"/>
  <c r="Q489" i="8"/>
  <c r="Q488" i="8"/>
  <c r="Q487" i="8"/>
  <c r="Q486" i="8"/>
  <c r="Q485" i="8"/>
  <c r="Q484" i="8"/>
  <c r="Q483" i="8"/>
  <c r="Q482" i="8"/>
  <c r="Q481" i="8"/>
  <c r="Q480" i="8"/>
  <c r="Q479" i="8"/>
  <c r="Q478" i="8"/>
  <c r="Q477" i="8"/>
  <c r="Q476" i="8"/>
  <c r="Q475" i="8"/>
  <c r="Q474" i="8"/>
  <c r="Q473" i="8"/>
  <c r="Q472" i="8"/>
  <c r="Q471" i="8"/>
  <c r="Q470" i="8"/>
  <c r="Q469" i="8"/>
  <c r="Q468" i="8"/>
  <c r="Q467" i="8"/>
  <c r="Q466" i="8"/>
  <c r="Q465" i="8"/>
  <c r="Q464" i="8"/>
  <c r="Q463" i="8"/>
  <c r="Q462" i="8"/>
  <c r="Q461" i="8"/>
  <c r="Q460" i="8"/>
  <c r="Q459" i="8"/>
  <c r="Q458" i="8"/>
  <c r="Q457" i="8"/>
  <c r="Q456" i="8"/>
  <c r="Q455" i="8"/>
  <c r="Q454" i="8"/>
  <c r="Q453" i="8"/>
  <c r="Q452" i="8"/>
  <c r="Q451" i="8"/>
  <c r="Q450" i="8"/>
  <c r="Q449" i="8"/>
  <c r="Q448" i="8"/>
  <c r="Q447" i="8"/>
  <c r="Q446" i="8"/>
  <c r="Q445" i="8"/>
  <c r="Q444" i="8"/>
  <c r="Q443" i="8"/>
  <c r="Q442" i="8"/>
  <c r="Q441" i="8"/>
  <c r="Q440" i="8"/>
  <c r="Q439" i="8"/>
  <c r="Q438" i="8"/>
  <c r="Q437" i="8"/>
  <c r="Q436" i="8"/>
  <c r="Q435" i="8"/>
  <c r="Q434" i="8"/>
  <c r="Q433" i="8"/>
  <c r="Q432" i="8"/>
  <c r="Q431" i="8"/>
  <c r="Q430" i="8"/>
  <c r="Q429" i="8"/>
  <c r="Q428" i="8"/>
  <c r="Q427" i="8"/>
  <c r="Q426" i="8"/>
  <c r="Q425" i="8"/>
  <c r="Q424" i="8"/>
  <c r="Q423" i="8"/>
  <c r="Q422" i="8"/>
  <c r="Q421" i="8"/>
  <c r="Q420" i="8"/>
  <c r="Q419" i="8"/>
  <c r="Q418" i="8"/>
  <c r="Q417" i="8"/>
  <c r="Q416" i="8"/>
  <c r="Q415" i="8"/>
  <c r="Q414" i="8"/>
  <c r="Q413" i="8"/>
  <c r="Q412" i="8"/>
  <c r="Q411" i="8"/>
  <c r="Q410" i="8"/>
  <c r="Q409" i="8"/>
  <c r="Q408" i="8"/>
  <c r="Q407" i="8"/>
  <c r="Q406" i="8"/>
  <c r="Q405" i="8"/>
  <c r="Q404" i="8"/>
  <c r="Q403" i="8"/>
  <c r="Q402" i="8"/>
  <c r="Q401" i="8"/>
  <c r="Q400" i="8"/>
  <c r="Q399" i="8"/>
  <c r="Q398" i="8"/>
  <c r="Q397" i="8"/>
  <c r="Q396" i="8"/>
  <c r="Q395" i="8"/>
  <c r="Q394" i="8"/>
  <c r="Q393" i="8"/>
  <c r="Q392" i="8"/>
  <c r="Q391" i="8"/>
  <c r="Q390" i="8"/>
  <c r="Q389" i="8"/>
  <c r="Q388" i="8"/>
  <c r="Q387" i="8"/>
  <c r="Q386" i="8"/>
  <c r="Q385" i="8"/>
  <c r="Q384" i="8"/>
  <c r="Q383" i="8"/>
  <c r="Q382" i="8"/>
  <c r="Q381" i="8"/>
  <c r="Q380" i="8"/>
  <c r="Q379" i="8"/>
  <c r="Q378" i="8"/>
  <c r="Q377" i="8"/>
  <c r="Q376" i="8"/>
  <c r="Q375" i="8"/>
  <c r="Q374" i="8"/>
  <c r="Q373" i="8"/>
  <c r="Q372" i="8"/>
  <c r="Q371" i="8"/>
  <c r="Q370" i="8"/>
  <c r="Q369" i="8"/>
  <c r="Q368" i="8"/>
  <c r="Q367" i="8"/>
  <c r="Q366" i="8"/>
  <c r="Q365" i="8"/>
  <c r="Q364" i="8"/>
  <c r="Q363" i="8"/>
  <c r="Q362" i="8"/>
  <c r="Q361" i="8"/>
  <c r="Q360" i="8"/>
  <c r="Q359" i="8"/>
  <c r="Q358" i="8"/>
  <c r="Q357" i="8"/>
  <c r="Q356" i="8"/>
  <c r="Q355" i="8"/>
  <c r="Q354" i="8"/>
  <c r="Q353" i="8"/>
  <c r="Q352" i="8"/>
  <c r="Q351" i="8"/>
  <c r="Q350" i="8"/>
  <c r="Q349" i="8"/>
  <c r="Q348" i="8"/>
  <c r="Q347" i="8"/>
  <c r="Q346" i="8"/>
  <c r="Q345" i="8"/>
  <c r="Q344" i="8"/>
  <c r="Q343" i="8"/>
  <c r="Q342" i="8"/>
  <c r="Q341" i="8"/>
  <c r="Q340" i="8"/>
  <c r="Q339" i="8"/>
  <c r="Q338" i="8"/>
  <c r="Q337" i="8"/>
  <c r="Q336" i="8"/>
  <c r="Q335" i="8"/>
  <c r="Q334" i="8"/>
  <c r="Q333" i="8"/>
  <c r="Q332" i="8"/>
  <c r="Q331" i="8"/>
  <c r="Q330" i="8"/>
  <c r="Q329" i="8"/>
  <c r="Q328" i="8"/>
  <c r="Q327" i="8"/>
  <c r="Q326" i="8"/>
  <c r="Q325" i="8"/>
  <c r="Q324" i="8"/>
  <c r="Q323" i="8"/>
  <c r="Q322" i="8"/>
  <c r="Q321" i="8"/>
  <c r="Q320" i="8"/>
  <c r="Q319" i="8"/>
  <c r="Q318" i="8"/>
  <c r="Q317" i="8"/>
  <c r="Q316" i="8"/>
  <c r="Q315" i="8"/>
  <c r="Q314" i="8"/>
  <c r="Q313" i="8"/>
  <c r="Q312" i="8"/>
  <c r="Q311" i="8"/>
  <c r="Q310" i="8"/>
  <c r="Q309" i="8"/>
  <c r="Q308" i="8"/>
  <c r="Q307" i="8"/>
  <c r="Q306" i="8"/>
  <c r="Q305" i="8"/>
  <c r="Q304" i="8"/>
  <c r="Q303" i="8"/>
  <c r="Q302" i="8"/>
  <c r="Q301" i="8"/>
  <c r="Q300" i="8"/>
  <c r="Q299" i="8"/>
  <c r="Q298" i="8"/>
  <c r="Q297" i="8"/>
  <c r="Q296" i="8"/>
  <c r="Q295" i="8"/>
  <c r="Q294" i="8"/>
  <c r="Q293" i="8"/>
  <c r="Q292" i="8"/>
  <c r="Q291" i="8"/>
  <c r="Q290" i="8"/>
  <c r="Q289" i="8"/>
  <c r="Q288" i="8"/>
  <c r="Q287" i="8"/>
  <c r="Q286" i="8"/>
  <c r="Q285" i="8"/>
  <c r="Q284" i="8"/>
  <c r="Q283" i="8"/>
  <c r="Q282" i="8"/>
  <c r="Q281" i="8"/>
  <c r="Q280" i="8"/>
  <c r="Q279" i="8"/>
  <c r="Q278" i="8"/>
  <c r="Q277" i="8"/>
  <c r="Q276" i="8"/>
  <c r="Q275" i="8"/>
  <c r="Q274" i="8"/>
  <c r="Q273" i="8"/>
  <c r="Q272" i="8"/>
  <c r="Q271" i="8"/>
  <c r="Q270" i="8"/>
  <c r="Q269" i="8"/>
  <c r="Q268" i="8"/>
  <c r="Q267" i="8"/>
  <c r="Q266" i="8"/>
  <c r="Q265" i="8"/>
  <c r="Q264" i="8"/>
  <c r="Q263" i="8"/>
  <c r="Q262" i="8"/>
  <c r="Q261" i="8"/>
  <c r="Q260" i="8"/>
  <c r="Q259" i="8"/>
  <c r="Q258" i="8"/>
  <c r="Q257" i="8"/>
  <c r="Q256" i="8"/>
  <c r="Q255" i="8"/>
  <c r="Q254" i="8"/>
  <c r="Q253" i="8"/>
  <c r="Q252" i="8"/>
  <c r="Q251" i="8"/>
  <c r="Q250" i="8"/>
  <c r="Q249" i="8"/>
  <c r="Q248" i="8"/>
  <c r="Q247" i="8"/>
  <c r="Q246" i="8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Q229" i="8"/>
  <c r="Q228" i="8"/>
  <c r="Q227" i="8"/>
  <c r="Q226" i="8"/>
  <c r="Q225" i="8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Q185" i="8"/>
  <c r="Q184" i="8"/>
  <c r="Q183" i="8"/>
  <c r="Q182" i="8"/>
  <c r="Q181" i="8"/>
  <c r="Q180" i="8"/>
  <c r="Q179" i="8"/>
  <c r="Q178" i="8"/>
  <c r="Q177" i="8"/>
  <c r="Q176" i="8"/>
  <c r="Q175" i="8"/>
  <c r="Q174" i="8"/>
  <c r="Q173" i="8"/>
  <c r="Q172" i="8"/>
  <c r="Q171" i="8"/>
  <c r="Q170" i="8"/>
  <c r="Q169" i="8"/>
  <c r="Q168" i="8"/>
  <c r="P167" i="8"/>
  <c r="Q167" i="8" s="1"/>
  <c r="P166" i="8"/>
  <c r="Q166" i="8" s="1"/>
  <c r="P165" i="8"/>
  <c r="Q165" i="8" s="1"/>
  <c r="P164" i="8"/>
  <c r="Q164" i="8" s="1"/>
  <c r="Q163" i="8"/>
  <c r="Q162" i="8"/>
  <c r="Q161" i="8"/>
  <c r="Q160" i="8"/>
  <c r="Q159" i="8"/>
  <c r="Q158" i="8"/>
  <c r="Q157" i="8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P138" i="8"/>
  <c r="Q138" i="8" s="1"/>
  <c r="P137" i="8"/>
  <c r="Q137" i="8" s="1"/>
  <c r="P136" i="8"/>
  <c r="Q135" i="8"/>
  <c r="Q134" i="8"/>
  <c r="Q133" i="8"/>
  <c r="Q132" i="8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P114" i="8"/>
  <c r="Q114" i="8" s="1"/>
  <c r="P113" i="8"/>
  <c r="Q113" i="8" s="1"/>
  <c r="P112" i="8"/>
  <c r="Q112" i="8" s="1"/>
  <c r="P111" i="8"/>
  <c r="Q111" i="8" s="1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AG91" i="8" a="1"/>
  <c r="AG91" i="8" s="1"/>
  <c r="AF91" i="8"/>
  <c r="AF93" i="8" s="1"/>
  <c r="Q91" i="8"/>
  <c r="Q90" i="8"/>
  <c r="Q89" i="8"/>
  <c r="Q88" i="8"/>
  <c r="Q87" i="8"/>
  <c r="Q86" i="8"/>
  <c r="Q85" i="8"/>
  <c r="AI84" i="8"/>
  <c r="Q84" i="8"/>
  <c r="AI83" i="8"/>
  <c r="P83" i="8"/>
  <c r="Q83" i="8" s="1"/>
  <c r="AI82" i="8"/>
  <c r="P82" i="8"/>
  <c r="Q82" i="8" s="1"/>
  <c r="AI81" i="8"/>
  <c r="Q81" i="8"/>
  <c r="AI80" i="8"/>
  <c r="Q80" i="8"/>
  <c r="AI79" i="8"/>
  <c r="Q79" i="8"/>
  <c r="AI78" i="8"/>
  <c r="Q78" i="8"/>
  <c r="AI77" i="8"/>
  <c r="Q77" i="8"/>
  <c r="AI76" i="8"/>
  <c r="Q76" i="8"/>
  <c r="Q75" i="8"/>
  <c r="AI74" i="8"/>
  <c r="Q74" i="8"/>
  <c r="AI73" i="8"/>
  <c r="Q73" i="8"/>
  <c r="AI72" i="8"/>
  <c r="P72" i="8"/>
  <c r="Q72" i="8" s="1"/>
  <c r="AI71" i="8"/>
  <c r="P71" i="8"/>
  <c r="Q71" i="8" s="1"/>
  <c r="AI70" i="8"/>
  <c r="Q70" i="8"/>
  <c r="AI69" i="8"/>
  <c r="Q69" i="8"/>
  <c r="AI68" i="8"/>
  <c r="Q68" i="8"/>
  <c r="AI67" i="8"/>
  <c r="Q67" i="8"/>
  <c r="AI66" i="8"/>
  <c r="Q66" i="8"/>
  <c r="AI65" i="8"/>
  <c r="Q65" i="8"/>
  <c r="AI64" i="8"/>
  <c r="Q64" i="8"/>
  <c r="AI63" i="8"/>
  <c r="Q63" i="8"/>
  <c r="AI62" i="8"/>
  <c r="P62" i="8"/>
  <c r="Q62" i="8" s="1"/>
  <c r="AI61" i="8"/>
  <c r="P61" i="8"/>
  <c r="AI60" i="8"/>
  <c r="Q60" i="8"/>
  <c r="AI59" i="8"/>
  <c r="Q59" i="8"/>
  <c r="AI58" i="8"/>
  <c r="Q58" i="8"/>
  <c r="AI57" i="8"/>
  <c r="Q57" i="8"/>
  <c r="AI56" i="8"/>
  <c r="Q56" i="8"/>
  <c r="AI55" i="8"/>
  <c r="Q55" i="8"/>
  <c r="AI54" i="8"/>
  <c r="Q54" i="8"/>
  <c r="AI53" i="8"/>
  <c r="Q53" i="8"/>
  <c r="Q52" i="8"/>
  <c r="AI51" i="8"/>
  <c r="Q51" i="8"/>
  <c r="AI50" i="8"/>
  <c r="Q50" i="8"/>
  <c r="AI49" i="8"/>
  <c r="Q49" i="8"/>
  <c r="AI48" i="8"/>
  <c r="Q48" i="8"/>
  <c r="AI47" i="8"/>
  <c r="Q47" i="8"/>
  <c r="AI46" i="8"/>
  <c r="Q46" i="8"/>
  <c r="AI45" i="8"/>
  <c r="Q45" i="8"/>
  <c r="AI44" i="8"/>
  <c r="Q44" i="8"/>
  <c r="AI43" i="8"/>
  <c r="Q43" i="8"/>
  <c r="AI42" i="8"/>
  <c r="Q42" i="8"/>
  <c r="AI41" i="8"/>
  <c r="Q41" i="8"/>
  <c r="AI40" i="8"/>
  <c r="Q40" i="8"/>
  <c r="AI39" i="8"/>
  <c r="Q39" i="8"/>
  <c r="AI38" i="8"/>
  <c r="Q38" i="8"/>
  <c r="AI37" i="8"/>
  <c r="Q37" i="8"/>
  <c r="AI36" i="8"/>
  <c r="Q36" i="8"/>
  <c r="AI35" i="8"/>
  <c r="Q35" i="8"/>
  <c r="AI34" i="8"/>
  <c r="Q34" i="8"/>
  <c r="AI33" i="8"/>
  <c r="Q33" i="8"/>
  <c r="AI32" i="8"/>
  <c r="Q32" i="8"/>
  <c r="AI31" i="8"/>
  <c r="Q31" i="8"/>
  <c r="AI30" i="8"/>
  <c r="Q30" i="8"/>
  <c r="Q29" i="8"/>
  <c r="AI28" i="8"/>
  <c r="Q28" i="8"/>
  <c r="AI27" i="8"/>
  <c r="Q27" i="8"/>
  <c r="AI26" i="8"/>
  <c r="Q26" i="8"/>
  <c r="AI25" i="8"/>
  <c r="Q25" i="8"/>
  <c r="AI24" i="8"/>
  <c r="Q24" i="8"/>
  <c r="AI23" i="8"/>
  <c r="Q23" i="8"/>
  <c r="AI22" i="8"/>
  <c r="Q22" i="8"/>
  <c r="AI21" i="8"/>
  <c r="Q21" i="8"/>
  <c r="AI20" i="8"/>
  <c r="Q20" i="8"/>
  <c r="AI19" i="8"/>
  <c r="Q19" i="8"/>
  <c r="AI18" i="8"/>
  <c r="Q18" i="8"/>
  <c r="AI17" i="8"/>
  <c r="Q17" i="8"/>
  <c r="AI16" i="8"/>
  <c r="Q16" i="8"/>
  <c r="AI15" i="8"/>
  <c r="Q15" i="8"/>
  <c r="AI14" i="8"/>
  <c r="Q14" i="8"/>
  <c r="AH13" i="8"/>
  <c r="AH29" i="8" s="1"/>
  <c r="AH52" i="8" s="1"/>
  <c r="AH75" i="8" s="1"/>
  <c r="AH85" i="8" s="1"/>
  <c r="AG13" i="8"/>
  <c r="AG29" i="8" s="1"/>
  <c r="AG52" i="8" s="1"/>
  <c r="AG75" i="8" s="1"/>
  <c r="AG85" i="8" s="1"/>
  <c r="AF13" i="8"/>
  <c r="AF29" i="8" s="1"/>
  <c r="AF52" i="8" s="1"/>
  <c r="AF75" i="8" s="1"/>
  <c r="AF85" i="8" s="1"/>
  <c r="AE13" i="8"/>
  <c r="AE29" i="8" s="1"/>
  <c r="AE52" i="8" s="1"/>
  <c r="AE75" i="8" s="1"/>
  <c r="AE85" i="8" s="1"/>
  <c r="Q13" i="8"/>
  <c r="AI12" i="8"/>
  <c r="Q12" i="8"/>
  <c r="AI11" i="8"/>
  <c r="Q11" i="8"/>
  <c r="AI10" i="8"/>
  <c r="Q10" i="8"/>
  <c r="AI9" i="8"/>
  <c r="Q9" i="8"/>
  <c r="AI8" i="8"/>
  <c r="Q8" i="8"/>
  <c r="AI7" i="8"/>
  <c r="Q7" i="8"/>
  <c r="AI6" i="8"/>
  <c r="Q6" i="8"/>
  <c r="R4137" i="3" l="1"/>
  <c r="R4140" i="3"/>
  <c r="Q4141" i="3"/>
  <c r="G4087" i="3"/>
  <c r="Q4124" i="3"/>
  <c r="G4028" i="3"/>
  <c r="R4037" i="3" s="1"/>
  <c r="G4053" i="3"/>
  <c r="R4066" i="3" s="1"/>
  <c r="Q4067" i="3"/>
  <c r="Q4043" i="3"/>
  <c r="Q2052" i="8"/>
  <c r="Q3005" i="8"/>
  <c r="E788" i="8" s="1"/>
  <c r="P1456" i="8"/>
  <c r="O3006" i="8" s="1"/>
  <c r="Q136" i="8"/>
  <c r="Q1456" i="8" s="1"/>
  <c r="E786" i="8" s="1"/>
  <c r="Q61" i="8"/>
  <c r="Q115" i="8" s="1"/>
  <c r="E785" i="8" s="1"/>
  <c r="P115" i="8"/>
  <c r="G782" i="8"/>
  <c r="G522" i="8"/>
  <c r="C787" i="8" s="1"/>
  <c r="G401" i="8"/>
  <c r="C786" i="8" s="1"/>
  <c r="G40" i="8"/>
  <c r="C785" i="8" s="1"/>
  <c r="AI13" i="8"/>
  <c r="AI29" i="8" s="1"/>
  <c r="AI52" i="8" s="1"/>
  <c r="AI75" i="8" s="1"/>
  <c r="AI85" i="8" s="1"/>
  <c r="G178" i="6"/>
  <c r="H177" i="6"/>
  <c r="H176" i="6"/>
  <c r="H175" i="6"/>
  <c r="H174" i="6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P4016" i="3"/>
  <c r="O4016" i="3"/>
  <c r="O4017" i="3" s="1"/>
  <c r="Q4015" i="3"/>
  <c r="Q4014" i="3"/>
  <c r="Q4013" i="3"/>
  <c r="Q4012" i="3"/>
  <c r="P4011" i="3"/>
  <c r="Q3994" i="3"/>
  <c r="Q3993" i="3"/>
  <c r="Q3992" i="3"/>
  <c r="Q3991" i="3"/>
  <c r="Q3990" i="3"/>
  <c r="Q3989" i="3"/>
  <c r="Q3988" i="3"/>
  <c r="Q3987" i="3"/>
  <c r="Q3986" i="3"/>
  <c r="Q3985" i="3"/>
  <c r="Q3984" i="3"/>
  <c r="Q3983" i="3"/>
  <c r="Q3982" i="3"/>
  <c r="Q3981" i="3"/>
  <c r="Q3980" i="3"/>
  <c r="Q3979" i="3"/>
  <c r="Q3978" i="3"/>
  <c r="Q3977" i="3"/>
  <c r="Q3976" i="3"/>
  <c r="Q3975" i="3"/>
  <c r="Q3974" i="3"/>
  <c r="Q3973" i="3"/>
  <c r="Q3972" i="3"/>
  <c r="Q3971" i="3"/>
  <c r="Q3970" i="3"/>
  <c r="Q3969" i="3"/>
  <c r="C3987" i="3"/>
  <c r="G3980" i="3"/>
  <c r="G3979" i="3"/>
  <c r="G3976" i="3"/>
  <c r="G3977" i="3"/>
  <c r="G3972" i="3"/>
  <c r="G3973" i="3"/>
  <c r="G3974" i="3"/>
  <c r="G3975" i="3"/>
  <c r="G3978" i="3"/>
  <c r="G3971" i="3"/>
  <c r="G3970" i="3"/>
  <c r="G3969" i="3"/>
  <c r="P3961" i="3"/>
  <c r="O3961" i="3"/>
  <c r="O3962" i="3" s="1"/>
  <c r="Q3960" i="3"/>
  <c r="Q3959" i="3"/>
  <c r="Q3958" i="3"/>
  <c r="Q3957" i="3"/>
  <c r="P3956" i="3"/>
  <c r="Q3955" i="3"/>
  <c r="Q3954" i="3"/>
  <c r="Q3953" i="3"/>
  <c r="Q3952" i="3"/>
  <c r="Q3951" i="3"/>
  <c r="Q3950" i="3"/>
  <c r="Q3949" i="3"/>
  <c r="Q3948" i="3"/>
  <c r="Q3947" i="3"/>
  <c r="Q3946" i="3"/>
  <c r="C3955" i="3"/>
  <c r="G3948" i="3"/>
  <c r="G3947" i="3"/>
  <c r="G3946" i="3"/>
  <c r="G173" i="6"/>
  <c r="H172" i="6"/>
  <c r="H171" i="6"/>
  <c r="H170" i="6"/>
  <c r="H169" i="6"/>
  <c r="H168" i="6"/>
  <c r="H167" i="6"/>
  <c r="H166" i="6"/>
  <c r="H165" i="6"/>
  <c r="H164" i="6"/>
  <c r="H163" i="6"/>
  <c r="H162" i="6"/>
  <c r="Q3928" i="3"/>
  <c r="Q3929" i="3"/>
  <c r="Q3930" i="3"/>
  <c r="Q3931" i="3"/>
  <c r="Q3932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P3938" i="3"/>
  <c r="O3938" i="3"/>
  <c r="O3939" i="3" s="1"/>
  <c r="Q3937" i="3"/>
  <c r="Q3936" i="3"/>
  <c r="Q3935" i="3"/>
  <c r="Q3934" i="3"/>
  <c r="P3933" i="3"/>
  <c r="Q3908" i="3"/>
  <c r="Q3907" i="3"/>
  <c r="Q3906" i="3"/>
  <c r="Q3905" i="3"/>
  <c r="Q3904" i="3"/>
  <c r="Q3903" i="3"/>
  <c r="Q3902" i="3"/>
  <c r="Q3901" i="3"/>
  <c r="Q3900" i="3"/>
  <c r="Q3899" i="3"/>
  <c r="C3909" i="3"/>
  <c r="G3902" i="3"/>
  <c r="G3901" i="3"/>
  <c r="G3900" i="3"/>
  <c r="G3899" i="3"/>
  <c r="R4061" i="3" l="1"/>
  <c r="H4133" i="3"/>
  <c r="F4138" i="3"/>
  <c r="R4141" i="3"/>
  <c r="R4124" i="3"/>
  <c r="H4087" i="3"/>
  <c r="F4092" i="3"/>
  <c r="G4092" i="3" s="1"/>
  <c r="R4118" i="3"/>
  <c r="R4123" i="3"/>
  <c r="R4042" i="3"/>
  <c r="H4053" i="3"/>
  <c r="F4058" i="3"/>
  <c r="G4058" i="3" s="1"/>
  <c r="R4067" i="3"/>
  <c r="F4033" i="3"/>
  <c r="R4043" i="3"/>
  <c r="H4028" i="3"/>
  <c r="G3981" i="3"/>
  <c r="D3987" i="3" s="1"/>
  <c r="F786" i="8"/>
  <c r="P3006" i="8"/>
  <c r="Q3006" i="8"/>
  <c r="F785" i="8"/>
  <c r="E787" i="8"/>
  <c r="F787" i="8" s="1"/>
  <c r="C788" i="8"/>
  <c r="C789" i="8" s="1"/>
  <c r="G783" i="8"/>
  <c r="H783" i="8" s="1"/>
  <c r="H178" i="6"/>
  <c r="Q4016" i="3"/>
  <c r="Q4011" i="3"/>
  <c r="P4017" i="3"/>
  <c r="E3987" i="3" s="1"/>
  <c r="P3962" i="3"/>
  <c r="E3955" i="3" s="1"/>
  <c r="G3949" i="3"/>
  <c r="D3955" i="3" s="1"/>
  <c r="Q3961" i="3"/>
  <c r="Q3956" i="3"/>
  <c r="G3903" i="3"/>
  <c r="D3909" i="3" s="1"/>
  <c r="H173" i="6"/>
  <c r="P3939" i="3"/>
  <c r="E3909" i="3" s="1"/>
  <c r="Q3933" i="3"/>
  <c r="Q3938" i="3"/>
  <c r="G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P3891" i="3"/>
  <c r="O3891" i="3"/>
  <c r="O3892" i="3" s="1"/>
  <c r="Q3890" i="3"/>
  <c r="Q3889" i="3"/>
  <c r="Q3888" i="3"/>
  <c r="Q3887" i="3"/>
  <c r="P3886" i="3"/>
  <c r="Q3885" i="3"/>
  <c r="Q3884" i="3"/>
  <c r="Q3883" i="3"/>
  <c r="Q3882" i="3"/>
  <c r="Q3881" i="3"/>
  <c r="Q3880" i="3"/>
  <c r="Q3879" i="3"/>
  <c r="Q3878" i="3"/>
  <c r="Q3877" i="3"/>
  <c r="Q3876" i="3"/>
  <c r="Q3875" i="3"/>
  <c r="C3883" i="3"/>
  <c r="G3876" i="3"/>
  <c r="G3875" i="3"/>
  <c r="R379" i="6"/>
  <c r="Q381" i="6"/>
  <c r="R380" i="6"/>
  <c r="R378" i="6"/>
  <c r="R371" i="6"/>
  <c r="R372" i="6"/>
  <c r="R373" i="6"/>
  <c r="R374" i="6"/>
  <c r="R375" i="6"/>
  <c r="Q377" i="6"/>
  <c r="R376" i="6"/>
  <c r="R370" i="6"/>
  <c r="Q857" i="4"/>
  <c r="Q858" i="4"/>
  <c r="Q853" i="4"/>
  <c r="Q854" i="4"/>
  <c r="P859" i="4"/>
  <c r="O859" i="4"/>
  <c r="O860" i="4" s="1"/>
  <c r="Q856" i="4"/>
  <c r="P855" i="4"/>
  <c r="O855" i="4"/>
  <c r="Q852" i="4"/>
  <c r="Q851" i="4"/>
  <c r="C858" i="4"/>
  <c r="G851" i="4"/>
  <c r="G852" i="4" s="1"/>
  <c r="Q369" i="6"/>
  <c r="R368" i="6"/>
  <c r="R367" i="6"/>
  <c r="O835" i="4"/>
  <c r="P838" i="4"/>
  <c r="O838" i="4"/>
  <c r="O839" i="4" s="1"/>
  <c r="Q837" i="4"/>
  <c r="Q836" i="4"/>
  <c r="P835" i="4"/>
  <c r="Q834" i="4"/>
  <c r="Q833" i="4"/>
  <c r="Q832" i="4"/>
  <c r="Q831" i="4"/>
  <c r="G831" i="4"/>
  <c r="G832" i="4" s="1"/>
  <c r="G837" i="4"/>
  <c r="G857" i="4" s="1"/>
  <c r="G877" i="4" s="1"/>
  <c r="C838" i="4"/>
  <c r="Q3859" i="3"/>
  <c r="Q3860" i="3"/>
  <c r="Q3861" i="3"/>
  <c r="Q3851" i="3"/>
  <c r="Q3852" i="3"/>
  <c r="Q3853" i="3"/>
  <c r="Q3854" i="3"/>
  <c r="Q3855" i="3"/>
  <c r="Q3856" i="3"/>
  <c r="Q3857" i="3"/>
  <c r="Q3858" i="3"/>
  <c r="H142" i="6"/>
  <c r="H143" i="6"/>
  <c r="H135" i="6"/>
  <c r="H136" i="6"/>
  <c r="H137" i="6"/>
  <c r="H138" i="6"/>
  <c r="H139" i="6"/>
  <c r="H140" i="6"/>
  <c r="H141" i="6"/>
  <c r="G144" i="6"/>
  <c r="H134" i="6"/>
  <c r="H133" i="6"/>
  <c r="H132" i="6"/>
  <c r="H131" i="6"/>
  <c r="H130" i="6"/>
  <c r="P3867" i="3"/>
  <c r="O3867" i="3"/>
  <c r="O3868" i="3" s="1"/>
  <c r="Q3866" i="3"/>
  <c r="Q3865" i="3"/>
  <c r="Q3864" i="3"/>
  <c r="Q3863" i="3"/>
  <c r="P3862" i="3"/>
  <c r="Q3850" i="3"/>
  <c r="Q3849" i="3"/>
  <c r="Q3848" i="3"/>
  <c r="Q3847" i="3"/>
  <c r="Q3846" i="3"/>
  <c r="Q3845" i="3"/>
  <c r="Q3844" i="3"/>
  <c r="Q3843" i="3"/>
  <c r="Q3842" i="3"/>
  <c r="Q3841" i="3"/>
  <c r="Q3840" i="3"/>
  <c r="Q3839" i="3"/>
  <c r="C3853" i="3"/>
  <c r="G3846" i="3"/>
  <c r="G3845" i="3"/>
  <c r="G3844" i="3"/>
  <c r="G3843" i="3"/>
  <c r="G3842" i="3"/>
  <c r="G3841" i="3"/>
  <c r="G3840" i="3"/>
  <c r="G3839" i="3"/>
  <c r="G129" i="6"/>
  <c r="H128" i="6"/>
  <c r="H127" i="6"/>
  <c r="H126" i="6"/>
  <c r="H125" i="6"/>
  <c r="H124" i="6"/>
  <c r="H123" i="6"/>
  <c r="P3830" i="3"/>
  <c r="O3830" i="3"/>
  <c r="O3831" i="3" s="1"/>
  <c r="Q3829" i="3"/>
  <c r="Q3828" i="3"/>
  <c r="Q3827" i="3"/>
  <c r="Q3826" i="3"/>
  <c r="P3825" i="3"/>
  <c r="Q3824" i="3"/>
  <c r="Q3823" i="3"/>
  <c r="Q3822" i="3"/>
  <c r="Q3821" i="3"/>
  <c r="Q3820" i="3"/>
  <c r="Q3819" i="3"/>
  <c r="Q3818" i="3"/>
  <c r="Q3817" i="3"/>
  <c r="Q3816" i="3"/>
  <c r="Q3815" i="3"/>
  <c r="Q3814" i="3"/>
  <c r="Q3813" i="3"/>
  <c r="Q3812" i="3"/>
  <c r="Q3811" i="3"/>
  <c r="Q3810" i="3"/>
  <c r="Q3809" i="3"/>
  <c r="Q3808" i="3"/>
  <c r="Q3807" i="3"/>
  <c r="Q3806" i="3"/>
  <c r="Q3805" i="3"/>
  <c r="Q3804" i="3"/>
  <c r="Q3803" i="3"/>
  <c r="Q3802" i="3"/>
  <c r="Q3801" i="3"/>
  <c r="Q3800" i="3"/>
  <c r="Q3799" i="3"/>
  <c r="G3805" i="3"/>
  <c r="C3813" i="3"/>
  <c r="G3806" i="3"/>
  <c r="G3803" i="3"/>
  <c r="G3804" i="3"/>
  <c r="G3801" i="3"/>
  <c r="G3800" i="3"/>
  <c r="G3802" i="3"/>
  <c r="G3799" i="3"/>
  <c r="G3982" i="3" l="1"/>
  <c r="R4016" i="3" s="1"/>
  <c r="G4138" i="3"/>
  <c r="G4033" i="3"/>
  <c r="F788" i="8"/>
  <c r="E789" i="8"/>
  <c r="F789" i="8" s="1"/>
  <c r="Q4017" i="3"/>
  <c r="G3950" i="3"/>
  <c r="R3961" i="3" s="1"/>
  <c r="Q3962" i="3"/>
  <c r="G3904" i="3"/>
  <c r="R3933" i="3" s="1"/>
  <c r="H161" i="6"/>
  <c r="Q3939" i="3"/>
  <c r="G3877" i="3"/>
  <c r="D3883" i="3" s="1"/>
  <c r="Q3891" i="3"/>
  <c r="P3892" i="3"/>
  <c r="E3883" i="3" s="1"/>
  <c r="Q3886" i="3"/>
  <c r="R377" i="6"/>
  <c r="R381" i="6"/>
  <c r="R369" i="6"/>
  <c r="Q859" i="4"/>
  <c r="R859" i="4" s="1"/>
  <c r="Q855" i="4"/>
  <c r="P860" i="4"/>
  <c r="E858" i="4" s="1"/>
  <c r="D858" i="4"/>
  <c r="Q835" i="4"/>
  <c r="Q838" i="4"/>
  <c r="P839" i="4"/>
  <c r="E838" i="4" s="1"/>
  <c r="D838" i="4"/>
  <c r="P3868" i="3"/>
  <c r="E3853" i="3" s="1"/>
  <c r="Q3867" i="3"/>
  <c r="G3847" i="3"/>
  <c r="D3853" i="3" s="1"/>
  <c r="H144" i="6"/>
  <c r="Q3862" i="3"/>
  <c r="H129" i="6"/>
  <c r="Q3830" i="3"/>
  <c r="Q3825" i="3"/>
  <c r="P3831" i="3"/>
  <c r="E3813" i="3" s="1"/>
  <c r="G3807" i="3"/>
  <c r="D3813" i="3" s="1"/>
  <c r="R4011" i="3" l="1"/>
  <c r="Q860" i="4"/>
  <c r="R860" i="4" s="1"/>
  <c r="R838" i="4"/>
  <c r="R835" i="4"/>
  <c r="R855" i="4"/>
  <c r="F3987" i="3"/>
  <c r="G3987" i="3" s="1"/>
  <c r="H3982" i="3"/>
  <c r="R4017" i="3"/>
  <c r="R3956" i="3"/>
  <c r="R3938" i="3"/>
  <c r="F3955" i="3"/>
  <c r="G3955" i="3" s="1"/>
  <c r="H3950" i="3"/>
  <c r="R3962" i="3"/>
  <c r="R3939" i="3"/>
  <c r="F3909" i="3"/>
  <c r="G3909" i="3" s="1"/>
  <c r="H3904" i="3"/>
  <c r="G3878" i="3"/>
  <c r="R3886" i="3" s="1"/>
  <c r="Q3892" i="3"/>
  <c r="Q839" i="4"/>
  <c r="H832" i="4" s="1"/>
  <c r="G3848" i="3"/>
  <c r="R3867" i="3" s="1"/>
  <c r="Q3868" i="3"/>
  <c r="F3853" i="3" s="1"/>
  <c r="Q3831" i="3"/>
  <c r="F3813" i="3" s="1"/>
  <c r="G3813" i="3" s="1"/>
  <c r="G3808" i="3"/>
  <c r="H852" i="4" l="1"/>
  <c r="F858" i="4"/>
  <c r="G858" i="4" s="1"/>
  <c r="R839" i="4"/>
  <c r="F838" i="4"/>
  <c r="G838" i="4" s="1"/>
  <c r="R3891" i="3"/>
  <c r="R3892" i="3"/>
  <c r="F3883" i="3"/>
  <c r="G3883" i="3" s="1"/>
  <c r="H3878" i="3"/>
  <c r="R3862" i="3"/>
  <c r="R3868" i="3"/>
  <c r="H3848" i="3"/>
  <c r="G3853" i="3"/>
  <c r="H3808" i="3"/>
  <c r="R3825" i="3"/>
  <c r="R3830" i="3"/>
  <c r="R3831" i="3"/>
  <c r="Q366" i="6"/>
  <c r="R365" i="6"/>
  <c r="R364" i="6"/>
  <c r="R363" i="6"/>
  <c r="R362" i="6"/>
  <c r="Q361" i="6"/>
  <c r="Q821" i="4"/>
  <c r="Q822" i="4"/>
  <c r="P823" i="4"/>
  <c r="O823" i="4"/>
  <c r="O824" i="4" s="1"/>
  <c r="Q820" i="4"/>
  <c r="Q819" i="4"/>
  <c r="Q818" i="4"/>
  <c r="P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C814" i="4"/>
  <c r="G813" i="4"/>
  <c r="G807" i="4"/>
  <c r="G806" i="4"/>
  <c r="G805" i="4"/>
  <c r="G804" i="4"/>
  <c r="G803" i="4"/>
  <c r="G802" i="4"/>
  <c r="G801" i="4"/>
  <c r="G800" i="4"/>
  <c r="G799" i="4"/>
  <c r="G798" i="4"/>
  <c r="I830" i="7"/>
  <c r="I831" i="7"/>
  <c r="I832" i="7"/>
  <c r="I833" i="7"/>
  <c r="I829" i="7"/>
  <c r="I828" i="7"/>
  <c r="I827" i="7"/>
  <c r="I826" i="7"/>
  <c r="I873" i="7" l="1"/>
  <c r="Q398" i="6"/>
  <c r="G808" i="4"/>
  <c r="H808" i="4" s="1"/>
  <c r="P824" i="4"/>
  <c r="E814" i="4" s="1"/>
  <c r="R366" i="6"/>
  <c r="Q823" i="4"/>
  <c r="Q817" i="4"/>
  <c r="J833" i="7"/>
  <c r="J873" i="7" s="1"/>
  <c r="D814" i="4" l="1"/>
  <c r="R823" i="4"/>
  <c r="R817" i="4"/>
  <c r="Q824" i="4"/>
  <c r="F814" i="4" l="1"/>
  <c r="G814" i="4" s="1"/>
  <c r="R824" i="4"/>
  <c r="G122" i="6"/>
  <c r="H121" i="6"/>
  <c r="H120" i="6"/>
  <c r="H119" i="6"/>
  <c r="H118" i="6"/>
  <c r="H117" i="6"/>
  <c r="H116" i="6"/>
  <c r="H115" i="6"/>
  <c r="R360" i="6"/>
  <c r="R359" i="6"/>
  <c r="R358" i="6"/>
  <c r="R357" i="6"/>
  <c r="Q3780" i="3"/>
  <c r="Q3781" i="3"/>
  <c r="Q3782" i="3"/>
  <c r="Q3783" i="3"/>
  <c r="Q3784" i="3"/>
  <c r="Q3769" i="3"/>
  <c r="Q3770" i="3"/>
  <c r="Q3771" i="3"/>
  <c r="Q3772" i="3"/>
  <c r="Q3773" i="3"/>
  <c r="Q3774" i="3"/>
  <c r="Q3775" i="3"/>
  <c r="Q3776" i="3"/>
  <c r="Q3777" i="3"/>
  <c r="Q3778" i="3"/>
  <c r="Q3779" i="3"/>
  <c r="P3791" i="3"/>
  <c r="O3791" i="3"/>
  <c r="O3792" i="3" s="1"/>
  <c r="Q3790" i="3"/>
  <c r="Q3789" i="3"/>
  <c r="Q3788" i="3"/>
  <c r="Q3787" i="3"/>
  <c r="Q3786" i="3"/>
  <c r="P3785" i="3"/>
  <c r="Q3768" i="3"/>
  <c r="Q3767" i="3"/>
  <c r="Q3766" i="3"/>
  <c r="Q3765" i="3"/>
  <c r="Q3764" i="3"/>
  <c r="Q3763" i="3"/>
  <c r="Q3762" i="3"/>
  <c r="Q3761" i="3"/>
  <c r="Q3760" i="3"/>
  <c r="Q3759" i="3"/>
  <c r="Q3758" i="3"/>
  <c r="Q3757" i="3"/>
  <c r="Q3756" i="3"/>
  <c r="Q3755" i="3"/>
  <c r="Q3754" i="3"/>
  <c r="Q3753" i="3"/>
  <c r="Q3752" i="3"/>
  <c r="Q3751" i="3"/>
  <c r="Q3750" i="3"/>
  <c r="C3764" i="3"/>
  <c r="G3750" i="3"/>
  <c r="G3751" i="3"/>
  <c r="G3752" i="3"/>
  <c r="G3753" i="3"/>
  <c r="G3754" i="3"/>
  <c r="G3755" i="3"/>
  <c r="G3756" i="3"/>
  <c r="G3757" i="3"/>
  <c r="H110" i="6"/>
  <c r="H111" i="6"/>
  <c r="H112" i="6"/>
  <c r="H113" i="6"/>
  <c r="G114" i="6"/>
  <c r="H109" i="6"/>
  <c r="H108" i="6"/>
  <c r="H107" i="6"/>
  <c r="H106" i="6"/>
  <c r="H105" i="6"/>
  <c r="Q3740" i="3"/>
  <c r="Q3741" i="3"/>
  <c r="Q3731" i="3"/>
  <c r="Q3732" i="3"/>
  <c r="Q3733" i="3"/>
  <c r="Q3734" i="3"/>
  <c r="Q3735" i="3"/>
  <c r="P3742" i="3"/>
  <c r="O3742" i="3"/>
  <c r="O3743" i="3" s="1"/>
  <c r="Q3739" i="3"/>
  <c r="Q3738" i="3"/>
  <c r="Q3737" i="3"/>
  <c r="P3736" i="3"/>
  <c r="Q3730" i="3"/>
  <c r="Q3729" i="3"/>
  <c r="Q3728" i="3"/>
  <c r="Q3727" i="3"/>
  <c r="Q3726" i="3"/>
  <c r="Q3725" i="3"/>
  <c r="Q3724" i="3"/>
  <c r="Q3723" i="3"/>
  <c r="Q3722" i="3"/>
  <c r="Q3721" i="3"/>
  <c r="Q3720" i="3"/>
  <c r="Q3719" i="3"/>
  <c r="Q3718" i="3"/>
  <c r="Q3717" i="3"/>
  <c r="Q3716" i="3"/>
  <c r="Q3715" i="3"/>
  <c r="C3729" i="3"/>
  <c r="G3715" i="3"/>
  <c r="G3720" i="3"/>
  <c r="G3718" i="3"/>
  <c r="G3717" i="3"/>
  <c r="G3716" i="3"/>
  <c r="G3719" i="3"/>
  <c r="G3721" i="3"/>
  <c r="G3722" i="3"/>
  <c r="Q3700" i="3"/>
  <c r="Q3701" i="3"/>
  <c r="Q3693" i="3"/>
  <c r="Q3694" i="3"/>
  <c r="Q3695" i="3"/>
  <c r="Q3696" i="3"/>
  <c r="Q3697" i="3"/>
  <c r="Q3698" i="3"/>
  <c r="Q3699" i="3"/>
  <c r="P3707" i="3"/>
  <c r="O3707" i="3"/>
  <c r="O3708" i="3" s="1"/>
  <c r="Q3706" i="3"/>
  <c r="Q3705" i="3"/>
  <c r="Q3704" i="3"/>
  <c r="Q3703" i="3"/>
  <c r="P3702" i="3"/>
  <c r="Q3692" i="3"/>
  <c r="Q3691" i="3"/>
  <c r="Q3690" i="3"/>
  <c r="Q3689" i="3"/>
  <c r="Q3688" i="3"/>
  <c r="Q3687" i="3"/>
  <c r="Q3686" i="3"/>
  <c r="Q3685" i="3"/>
  <c r="C3693" i="3"/>
  <c r="G3686" i="3"/>
  <c r="G3685" i="3"/>
  <c r="O690" i="4"/>
  <c r="O665" i="4"/>
  <c r="G248" i="6" l="1"/>
  <c r="R361" i="6"/>
  <c r="R398" i="6" s="1"/>
  <c r="H122" i="6"/>
  <c r="G3758" i="3"/>
  <c r="D3764" i="3" s="1"/>
  <c r="Q3791" i="3"/>
  <c r="Q3785" i="3"/>
  <c r="P3792" i="3"/>
  <c r="E3764" i="3" s="1"/>
  <c r="H114" i="6"/>
  <c r="Q3736" i="3"/>
  <c r="G3723" i="3"/>
  <c r="D3729" i="3" s="1"/>
  <c r="Q3742" i="3"/>
  <c r="P3743" i="3"/>
  <c r="E3729" i="3" s="1"/>
  <c r="G3687" i="3"/>
  <c r="D3693" i="3" s="1"/>
  <c r="Q3702" i="3"/>
  <c r="Q3707" i="3"/>
  <c r="P3708" i="3"/>
  <c r="E3693" i="3" s="1"/>
  <c r="H59" i="6"/>
  <c r="H58" i="6"/>
  <c r="H57" i="6"/>
  <c r="H56" i="6"/>
  <c r="H55" i="6"/>
  <c r="H54" i="6"/>
  <c r="H53" i="6"/>
  <c r="H52" i="6"/>
  <c r="H51" i="6"/>
  <c r="H50" i="6"/>
  <c r="H49" i="6"/>
  <c r="G60" i="6"/>
  <c r="H48" i="6"/>
  <c r="H248" i="6" l="1"/>
  <c r="G3759" i="3"/>
  <c r="R3791" i="3" s="1"/>
  <c r="Q3792" i="3"/>
  <c r="Q3743" i="3"/>
  <c r="G3724" i="3"/>
  <c r="R3742" i="3" s="1"/>
  <c r="G3688" i="3"/>
  <c r="R3702" i="3" s="1"/>
  <c r="Q3708" i="3"/>
  <c r="F3693" i="3" s="1"/>
  <c r="G3693" i="3" s="1"/>
  <c r="H60" i="6"/>
  <c r="R3785" i="3" l="1"/>
  <c r="R3792" i="3"/>
  <c r="H3759" i="3"/>
  <c r="F3764" i="3"/>
  <c r="G3764" i="3" s="1"/>
  <c r="R3736" i="3"/>
  <c r="R3743" i="3"/>
  <c r="F3729" i="3"/>
  <c r="H3724" i="3"/>
  <c r="R3707" i="3"/>
  <c r="H3688" i="3"/>
  <c r="R3708" i="3"/>
  <c r="Q778" i="4"/>
  <c r="Q779" i="4"/>
  <c r="Q780" i="4"/>
  <c r="Q781" i="4"/>
  <c r="Q782" i="4"/>
  <c r="Q783" i="4"/>
  <c r="P789" i="4"/>
  <c r="O789" i="4"/>
  <c r="O790" i="4" s="1"/>
  <c r="Q788" i="4"/>
  <c r="Q787" i="4"/>
  <c r="Q786" i="4"/>
  <c r="Q785" i="4"/>
  <c r="P784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C775" i="4"/>
  <c r="G774" i="4"/>
  <c r="G768" i="4"/>
  <c r="G767" i="4"/>
  <c r="G766" i="4"/>
  <c r="G765" i="4"/>
  <c r="C3671" i="3"/>
  <c r="G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P3676" i="3"/>
  <c r="O3676" i="3"/>
  <c r="O3677" i="3" s="1"/>
  <c r="Q3675" i="3"/>
  <c r="Q3674" i="3"/>
  <c r="Q3673" i="3"/>
  <c r="Q3672" i="3"/>
  <c r="P3671" i="3"/>
  <c r="Q3670" i="3"/>
  <c r="Q3669" i="3"/>
  <c r="Q3668" i="3"/>
  <c r="Q3667" i="3"/>
  <c r="Q3666" i="3"/>
  <c r="Q3665" i="3"/>
  <c r="Q3664" i="3"/>
  <c r="Q3663" i="3"/>
  <c r="Q3662" i="3"/>
  <c r="G3664" i="3"/>
  <c r="G3663" i="3"/>
  <c r="G3662" i="3"/>
  <c r="P758" i="4"/>
  <c r="O758" i="4"/>
  <c r="O759" i="4" s="1"/>
  <c r="Q756" i="4"/>
  <c r="Q757" i="4"/>
  <c r="Q755" i="4"/>
  <c r="Q754" i="4"/>
  <c r="Q741" i="4"/>
  <c r="Q742" i="4"/>
  <c r="Q743" i="4"/>
  <c r="Q744" i="4"/>
  <c r="Q745" i="4"/>
  <c r="Q746" i="4"/>
  <c r="Q747" i="4"/>
  <c r="Q748" i="4"/>
  <c r="Q749" i="4"/>
  <c r="Q750" i="4"/>
  <c r="Q751" i="4"/>
  <c r="C747" i="4"/>
  <c r="P753" i="4"/>
  <c r="Q752" i="4"/>
  <c r="Q740" i="4"/>
  <c r="Q739" i="4"/>
  <c r="G739" i="4"/>
  <c r="G740" i="4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G80" i="6"/>
  <c r="H64" i="6"/>
  <c r="G769" i="4" l="1"/>
  <c r="D775" i="4" s="1"/>
  <c r="G3729" i="3"/>
  <c r="H96" i="6"/>
  <c r="P790" i="4"/>
  <c r="E775" i="4" s="1"/>
  <c r="Q784" i="4"/>
  <c r="Q789" i="4"/>
  <c r="Q758" i="4"/>
  <c r="P3677" i="3"/>
  <c r="E3671" i="3" s="1"/>
  <c r="Q3676" i="3"/>
  <c r="Q3671" i="3"/>
  <c r="G3665" i="3"/>
  <c r="G741" i="4"/>
  <c r="H741" i="4" s="1"/>
  <c r="P759" i="4"/>
  <c r="E747" i="4" s="1"/>
  <c r="Q753" i="4"/>
  <c r="H80" i="6"/>
  <c r="Q3652" i="3"/>
  <c r="Q3653" i="3"/>
  <c r="P3648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P3654" i="3"/>
  <c r="O3654" i="3"/>
  <c r="O3655" i="3" s="1"/>
  <c r="Q3651" i="3"/>
  <c r="Q3650" i="3"/>
  <c r="Q3649" i="3"/>
  <c r="Q3624" i="3"/>
  <c r="Q3623" i="3"/>
  <c r="Q3622" i="3"/>
  <c r="Q3621" i="3"/>
  <c r="Q3620" i="3"/>
  <c r="Q3619" i="3"/>
  <c r="Q3618" i="3"/>
  <c r="Q3617" i="3"/>
  <c r="Q3616" i="3"/>
  <c r="Q3615" i="3"/>
  <c r="Q3614" i="3"/>
  <c r="Q3613" i="3"/>
  <c r="Q3612" i="3"/>
  <c r="Q3611" i="3"/>
  <c r="Q3610" i="3"/>
  <c r="Q3609" i="3"/>
  <c r="Q3608" i="3"/>
  <c r="Q3607" i="3"/>
  <c r="Q3606" i="3"/>
  <c r="Q3605" i="3"/>
  <c r="Q3604" i="3"/>
  <c r="Q3603" i="3"/>
  <c r="C3621" i="3"/>
  <c r="G3613" i="3"/>
  <c r="G3612" i="3"/>
  <c r="G3611" i="3"/>
  <c r="G3610" i="3"/>
  <c r="G3609" i="3"/>
  <c r="G3608" i="3"/>
  <c r="G3607" i="3"/>
  <c r="G3606" i="3"/>
  <c r="G3605" i="3"/>
  <c r="G3604" i="3"/>
  <c r="G3603" i="3"/>
  <c r="I822" i="7"/>
  <c r="I823" i="7"/>
  <c r="I819" i="7"/>
  <c r="I820" i="7"/>
  <c r="I821" i="7"/>
  <c r="I824" i="7"/>
  <c r="Q334" i="6"/>
  <c r="P334" i="6"/>
  <c r="R333" i="6"/>
  <c r="R332" i="6"/>
  <c r="P725" i="4"/>
  <c r="O725" i="4"/>
  <c r="O726" i="4" s="1"/>
  <c r="P723" i="4"/>
  <c r="Q724" i="4"/>
  <c r="Q725" i="4" s="1"/>
  <c r="Q722" i="4"/>
  <c r="Q721" i="4"/>
  <c r="Q720" i="4"/>
  <c r="Q719" i="4"/>
  <c r="C726" i="4"/>
  <c r="G719" i="4"/>
  <c r="G720" i="4" s="1"/>
  <c r="D726" i="4" s="1"/>
  <c r="G63" i="6"/>
  <c r="H62" i="6"/>
  <c r="H61" i="6"/>
  <c r="Q3585" i="3"/>
  <c r="Q3586" i="3"/>
  <c r="Q3587" i="3"/>
  <c r="Q3588" i="3"/>
  <c r="Q3589" i="3"/>
  <c r="Q3590" i="3"/>
  <c r="P3596" i="3"/>
  <c r="O3596" i="3"/>
  <c r="O3597" i="3" s="1"/>
  <c r="Q3595" i="3"/>
  <c r="Q3594" i="3"/>
  <c r="Q3593" i="3"/>
  <c r="Q3592" i="3"/>
  <c r="P3591" i="3"/>
  <c r="Q3584" i="3"/>
  <c r="Q3583" i="3"/>
  <c r="Q3582" i="3"/>
  <c r="Q3581" i="3"/>
  <c r="Q3580" i="3"/>
  <c r="Q3579" i="3"/>
  <c r="Q3578" i="3"/>
  <c r="Q3577" i="3"/>
  <c r="Q3576" i="3"/>
  <c r="Q3575" i="3"/>
  <c r="Q3574" i="3"/>
  <c r="Q3573" i="3"/>
  <c r="Q3572" i="3"/>
  <c r="Q3571" i="3"/>
  <c r="Q3570" i="3"/>
  <c r="Q3569" i="3"/>
  <c r="C3584" i="3"/>
  <c r="G3576" i="3"/>
  <c r="G3575" i="3"/>
  <c r="G3574" i="3"/>
  <c r="G3573" i="3"/>
  <c r="G3572" i="3"/>
  <c r="G3571" i="3"/>
  <c r="G3570" i="3"/>
  <c r="G3569" i="3"/>
  <c r="S111" i="7"/>
  <c r="S112" i="7"/>
  <c r="S113" i="7"/>
  <c r="S114" i="7"/>
  <c r="S115" i="7"/>
  <c r="S116" i="7"/>
  <c r="S117" i="7"/>
  <c r="S118" i="7"/>
  <c r="S119" i="7"/>
  <c r="S120" i="7"/>
  <c r="S110" i="7"/>
  <c r="I817" i="7"/>
  <c r="I818" i="7"/>
  <c r="I807" i="7"/>
  <c r="I808" i="7"/>
  <c r="I809" i="7"/>
  <c r="I810" i="7"/>
  <c r="I811" i="7"/>
  <c r="I812" i="7"/>
  <c r="I813" i="7"/>
  <c r="I814" i="7"/>
  <c r="I816" i="7"/>
  <c r="I815" i="7"/>
  <c r="I806" i="7"/>
  <c r="I805" i="7"/>
  <c r="I801" i="7"/>
  <c r="I802" i="7"/>
  <c r="I803" i="7"/>
  <c r="I804" i="7"/>
  <c r="I800" i="7"/>
  <c r="P706" i="4"/>
  <c r="P707" i="4" s="1"/>
  <c r="E706" i="4" s="1"/>
  <c r="Q705" i="4"/>
  <c r="Q704" i="4"/>
  <c r="Q703" i="4"/>
  <c r="Q702" i="4"/>
  <c r="Q701" i="4"/>
  <c r="Q700" i="4"/>
  <c r="Q699" i="4"/>
  <c r="Q698" i="4"/>
  <c r="C706" i="4"/>
  <c r="G699" i="4"/>
  <c r="G698" i="4"/>
  <c r="P3560" i="3"/>
  <c r="O3560" i="3"/>
  <c r="O3561" i="3" s="1"/>
  <c r="Q3559" i="3"/>
  <c r="Q3558" i="3"/>
  <c r="Q3557" i="3"/>
  <c r="Q3556" i="3"/>
  <c r="Q3555" i="3"/>
  <c r="P3554" i="3"/>
  <c r="Q3553" i="3"/>
  <c r="Q3552" i="3"/>
  <c r="Q3551" i="3"/>
  <c r="Q3550" i="3"/>
  <c r="Q3549" i="3"/>
  <c r="Q3548" i="3"/>
  <c r="Q3547" i="3"/>
  <c r="Q3546" i="3"/>
  <c r="Q3545" i="3"/>
  <c r="Q3544" i="3"/>
  <c r="Q3543" i="3"/>
  <c r="Q3542" i="3"/>
  <c r="Q3541" i="3"/>
  <c r="Q3540" i="3"/>
  <c r="Q3539" i="3"/>
  <c r="Q3538" i="3"/>
  <c r="Q3537" i="3"/>
  <c r="Q3536" i="3"/>
  <c r="C3548" i="3"/>
  <c r="G3540" i="3"/>
  <c r="G3539" i="3"/>
  <c r="G3538" i="3"/>
  <c r="G3537" i="3"/>
  <c r="G3536" i="3"/>
  <c r="C3505" i="3"/>
  <c r="Q3525" i="3"/>
  <c r="Q3524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H40" i="6"/>
  <c r="H41" i="6"/>
  <c r="H42" i="6"/>
  <c r="H43" i="6"/>
  <c r="H44" i="6"/>
  <c r="H45" i="6"/>
  <c r="H46" i="6"/>
  <c r="G47" i="6"/>
  <c r="H39" i="6"/>
  <c r="H38" i="6"/>
  <c r="H37" i="6"/>
  <c r="H36" i="6"/>
  <c r="P3528" i="3"/>
  <c r="O3528" i="3"/>
  <c r="O3529" i="3" s="1"/>
  <c r="Q3527" i="3"/>
  <c r="Q3526" i="3"/>
  <c r="Q3523" i="3"/>
  <c r="Q3522" i="3"/>
  <c r="P3521" i="3"/>
  <c r="Q3485" i="3"/>
  <c r="Q3484" i="3"/>
  <c r="Q3483" i="3"/>
  <c r="Q3482" i="3"/>
  <c r="Q3481" i="3"/>
  <c r="Q3480" i="3"/>
  <c r="Q3479" i="3"/>
  <c r="Q3478" i="3"/>
  <c r="Q3477" i="3"/>
  <c r="G3497" i="3"/>
  <c r="G3496" i="3"/>
  <c r="G3478" i="3"/>
  <c r="G3482" i="3"/>
  <c r="G3477" i="3"/>
  <c r="G3480" i="3"/>
  <c r="G3479" i="3"/>
  <c r="G3481" i="3"/>
  <c r="G3483" i="3"/>
  <c r="G3484" i="3"/>
  <c r="G3495" i="3"/>
  <c r="G3494" i="3"/>
  <c r="G3493" i="3"/>
  <c r="G3491" i="3"/>
  <c r="G3492" i="3"/>
  <c r="G3490" i="3"/>
  <c r="G3485" i="3"/>
  <c r="G3489" i="3"/>
  <c r="G3488" i="3"/>
  <c r="G3486" i="3"/>
  <c r="G3487" i="3"/>
  <c r="G35" i="6"/>
  <c r="H32" i="6"/>
  <c r="H34" i="6"/>
  <c r="H33" i="6"/>
  <c r="H31" i="6"/>
  <c r="H30" i="6"/>
  <c r="H29" i="6"/>
  <c r="P3469" i="3"/>
  <c r="O3469" i="3"/>
  <c r="O3470" i="3" s="1"/>
  <c r="Q3468" i="3"/>
  <c r="Q3467" i="3"/>
  <c r="Q3466" i="3"/>
  <c r="Q3465" i="3"/>
  <c r="P3464" i="3"/>
  <c r="Q3463" i="3"/>
  <c r="Q3462" i="3"/>
  <c r="Q3461" i="3"/>
  <c r="Q3460" i="3"/>
  <c r="Q3459" i="3"/>
  <c r="Q3458" i="3"/>
  <c r="Q3457" i="3"/>
  <c r="Q3456" i="3"/>
  <c r="Q3455" i="3"/>
  <c r="Q3454" i="3"/>
  <c r="Q3453" i="3"/>
  <c r="Q3452" i="3"/>
  <c r="Q3451" i="3"/>
  <c r="Q3450" i="3"/>
  <c r="Q3449" i="3"/>
  <c r="Q3448" i="3"/>
  <c r="Q3447" i="3"/>
  <c r="Q3446" i="3"/>
  <c r="Q3445" i="3"/>
  <c r="Q3444" i="3"/>
  <c r="Q3443" i="3"/>
  <c r="Q3442" i="3"/>
  <c r="Q3441" i="3"/>
  <c r="Q3440" i="3"/>
  <c r="Q3439" i="3"/>
  <c r="Q3438" i="3"/>
  <c r="C3452" i="3"/>
  <c r="G3444" i="3"/>
  <c r="G3443" i="3"/>
  <c r="G3442" i="3"/>
  <c r="G3441" i="3"/>
  <c r="G3440" i="3"/>
  <c r="G3439" i="3"/>
  <c r="G3438" i="3"/>
  <c r="I777" i="7"/>
  <c r="I778" i="7"/>
  <c r="I799" i="7"/>
  <c r="I798" i="7"/>
  <c r="I797" i="7"/>
  <c r="I796" i="7"/>
  <c r="I792" i="7"/>
  <c r="I793" i="7"/>
  <c r="I794" i="7"/>
  <c r="I795" i="7"/>
  <c r="I791" i="7"/>
  <c r="I790" i="7"/>
  <c r="I789" i="7"/>
  <c r="I786" i="7"/>
  <c r="I788" i="7"/>
  <c r="I787" i="7"/>
  <c r="I785" i="7"/>
  <c r="I784" i="7"/>
  <c r="P3655" i="3" l="1"/>
  <c r="E3621" i="3" s="1"/>
  <c r="G97" i="6"/>
  <c r="H769" i="4"/>
  <c r="R784" i="4"/>
  <c r="R789" i="4"/>
  <c r="J819" i="7"/>
  <c r="G3666" i="3"/>
  <c r="H3666" i="3" s="1"/>
  <c r="D3671" i="3"/>
  <c r="Q790" i="4"/>
  <c r="D747" i="4"/>
  <c r="R753" i="4"/>
  <c r="R758" i="4"/>
  <c r="Q3677" i="3"/>
  <c r="Q3648" i="3"/>
  <c r="Q759" i="4"/>
  <c r="P726" i="4"/>
  <c r="E726" i="4" s="1"/>
  <c r="R725" i="4"/>
  <c r="Q723" i="4"/>
  <c r="G3614" i="3"/>
  <c r="G3615" i="3" s="1"/>
  <c r="Q3654" i="3"/>
  <c r="P3597" i="3"/>
  <c r="E3584" i="3" s="1"/>
  <c r="J824" i="7"/>
  <c r="R334" i="6"/>
  <c r="G700" i="4"/>
  <c r="D706" i="4" s="1"/>
  <c r="H35" i="6"/>
  <c r="H63" i="6"/>
  <c r="G3577" i="3"/>
  <c r="G3578" i="3" s="1"/>
  <c r="D3584" i="3" s="1"/>
  <c r="Q3596" i="3"/>
  <c r="Q3591" i="3"/>
  <c r="T120" i="7"/>
  <c r="J813" i="7"/>
  <c r="J807" i="7"/>
  <c r="J804" i="7"/>
  <c r="Q706" i="4"/>
  <c r="J799" i="7"/>
  <c r="Q3560" i="3"/>
  <c r="G3541" i="3"/>
  <c r="G3542" i="3" s="1"/>
  <c r="D3548" i="3" s="1"/>
  <c r="Q3554" i="3"/>
  <c r="P3561" i="3"/>
  <c r="E3548" i="3" s="1"/>
  <c r="P3529" i="3"/>
  <c r="E3505" i="3" s="1"/>
  <c r="G3498" i="3"/>
  <c r="G3499" i="3" s="1"/>
  <c r="Q3528" i="3"/>
  <c r="Q3521" i="3"/>
  <c r="H47" i="6"/>
  <c r="G3445" i="3"/>
  <c r="G3446" i="3" s="1"/>
  <c r="D3452" i="3" s="1"/>
  <c r="Q3469" i="3"/>
  <c r="Q3464" i="3"/>
  <c r="P3470" i="3"/>
  <c r="E3452" i="3" s="1"/>
  <c r="J797" i="7"/>
  <c r="J795" i="7"/>
  <c r="J788" i="7"/>
  <c r="O344" i="6"/>
  <c r="N344" i="6"/>
  <c r="N349" i="6" s="1"/>
  <c r="H97" i="6" l="1"/>
  <c r="F775" i="4"/>
  <c r="G775" i="4" s="1"/>
  <c r="R790" i="4"/>
  <c r="R3648" i="3"/>
  <c r="R3671" i="3"/>
  <c r="R3677" i="3"/>
  <c r="F3671" i="3"/>
  <c r="R3676" i="3"/>
  <c r="F747" i="4"/>
  <c r="G747" i="4" s="1"/>
  <c r="R759" i="4"/>
  <c r="R3654" i="3"/>
  <c r="D3621" i="3"/>
  <c r="R723" i="4"/>
  <c r="Q726" i="4"/>
  <c r="Q3655" i="3"/>
  <c r="H3615" i="3" s="1"/>
  <c r="R3596" i="3"/>
  <c r="R3591" i="3"/>
  <c r="R706" i="4"/>
  <c r="Q707" i="4"/>
  <c r="Q3597" i="3"/>
  <c r="R3560" i="3"/>
  <c r="R3554" i="3"/>
  <c r="Q3561" i="3"/>
  <c r="R3521" i="3"/>
  <c r="R3528" i="3"/>
  <c r="Q3529" i="3"/>
  <c r="D3505" i="3"/>
  <c r="R3464" i="3"/>
  <c r="R3469" i="3"/>
  <c r="Q3470" i="3"/>
  <c r="O343" i="6"/>
  <c r="O349" i="6" s="1"/>
  <c r="G3671" i="3" l="1"/>
  <c r="F3621" i="3"/>
  <c r="G3621" i="3" s="1"/>
  <c r="R3655" i="3"/>
  <c r="F726" i="4"/>
  <c r="G726" i="4" s="1"/>
  <c r="G746" i="4" s="1"/>
  <c r="H720" i="4"/>
  <c r="R726" i="4"/>
  <c r="F3584" i="3"/>
  <c r="G3584" i="3" s="1"/>
  <c r="R3597" i="3"/>
  <c r="H3578" i="3"/>
  <c r="H700" i="4"/>
  <c r="F706" i="4"/>
  <c r="G706" i="4" s="1"/>
  <c r="R707" i="4"/>
  <c r="H3542" i="3"/>
  <c r="F3548" i="3"/>
  <c r="G3548" i="3" s="1"/>
  <c r="R3561" i="3"/>
  <c r="F3505" i="3"/>
  <c r="G3505" i="3" s="1"/>
  <c r="R3529" i="3"/>
  <c r="H3499" i="3"/>
  <c r="F3452" i="3"/>
  <c r="G3452" i="3" s="1"/>
  <c r="R3470" i="3"/>
  <c r="H3446" i="3"/>
  <c r="M294" i="6"/>
  <c r="S109" i="7" l="1"/>
  <c r="S108" i="7"/>
  <c r="I783" i="7"/>
  <c r="I782" i="7"/>
  <c r="I781" i="7"/>
  <c r="I780" i="7"/>
  <c r="I779" i="7"/>
  <c r="P331" i="6"/>
  <c r="P335" i="6" s="1"/>
  <c r="Q331" i="6"/>
  <c r="R330" i="6"/>
  <c r="R329" i="6"/>
  <c r="R328" i="6"/>
  <c r="R327" i="6"/>
  <c r="R326" i="6"/>
  <c r="R325" i="6"/>
  <c r="R324" i="6"/>
  <c r="R323" i="6"/>
  <c r="Q3414" i="3"/>
  <c r="Q3415" i="3"/>
  <c r="Q3416" i="3"/>
  <c r="Q3417" i="3"/>
  <c r="Q3418" i="3"/>
  <c r="Q3419" i="3"/>
  <c r="Q3420" i="3"/>
  <c r="Q3421" i="3"/>
  <c r="Q3422" i="3"/>
  <c r="Q3423" i="3"/>
  <c r="Q3424" i="3"/>
  <c r="P3430" i="3"/>
  <c r="O3430" i="3"/>
  <c r="O3431" i="3" s="1"/>
  <c r="Q3429" i="3"/>
  <c r="Q3428" i="3"/>
  <c r="Q3427" i="3"/>
  <c r="Q3426" i="3"/>
  <c r="P3425" i="3"/>
  <c r="Q3413" i="3"/>
  <c r="Q3412" i="3"/>
  <c r="Q3411" i="3"/>
  <c r="Q3410" i="3"/>
  <c r="Q3409" i="3"/>
  <c r="Q3408" i="3"/>
  <c r="Q3407" i="3"/>
  <c r="Q3406" i="3"/>
  <c r="Q3405" i="3"/>
  <c r="Q3404" i="3"/>
  <c r="Q3403" i="3"/>
  <c r="Q3402" i="3"/>
  <c r="Q3401" i="3"/>
  <c r="Q3400" i="3"/>
  <c r="Q3399" i="3"/>
  <c r="Q3398" i="3"/>
  <c r="Q3397" i="3"/>
  <c r="Q3396" i="3"/>
  <c r="Q3395" i="3"/>
  <c r="Q3394" i="3"/>
  <c r="Q3393" i="3"/>
  <c r="Q3392" i="3"/>
  <c r="C3407" i="3"/>
  <c r="G3399" i="3"/>
  <c r="G3398" i="3"/>
  <c r="G3397" i="3"/>
  <c r="G3396" i="3"/>
  <c r="G3395" i="3"/>
  <c r="G3394" i="3"/>
  <c r="G3393" i="3"/>
  <c r="G3392" i="3"/>
  <c r="P3384" i="3"/>
  <c r="O3384" i="3"/>
  <c r="O3385" i="3" s="1"/>
  <c r="Q3383" i="3"/>
  <c r="Q3382" i="3"/>
  <c r="Q3381" i="3"/>
  <c r="Q3380" i="3"/>
  <c r="Q3379" i="3"/>
  <c r="P3378" i="3"/>
  <c r="Q3377" i="3"/>
  <c r="Q3376" i="3"/>
  <c r="Q3375" i="3"/>
  <c r="Q3374" i="3"/>
  <c r="Q3373" i="3"/>
  <c r="Q3372" i="3"/>
  <c r="Q3371" i="3"/>
  <c r="Q3370" i="3"/>
  <c r="Q3369" i="3"/>
  <c r="Q3368" i="3"/>
  <c r="Q3367" i="3"/>
  <c r="Q3366" i="3"/>
  <c r="Q3365" i="3"/>
  <c r="Q3364" i="3"/>
  <c r="Q3363" i="3"/>
  <c r="Q3362" i="3"/>
  <c r="Q3361" i="3"/>
  <c r="Q3360" i="3"/>
  <c r="Q3359" i="3"/>
  <c r="Q3358" i="3"/>
  <c r="Q3357" i="3"/>
  <c r="Q3356" i="3"/>
  <c r="Q3355" i="3"/>
  <c r="C3368" i="3"/>
  <c r="G3355" i="3"/>
  <c r="G3356" i="3"/>
  <c r="G3357" i="3"/>
  <c r="G3358" i="3"/>
  <c r="G3359" i="3"/>
  <c r="G3360" i="3"/>
  <c r="I776" i="7"/>
  <c r="I775" i="7"/>
  <c r="I774" i="7"/>
  <c r="I773" i="7"/>
  <c r="I772" i="7"/>
  <c r="I771" i="7"/>
  <c r="I770" i="7"/>
  <c r="I769" i="7"/>
  <c r="I768" i="7"/>
  <c r="I763" i="7"/>
  <c r="I764" i="7"/>
  <c r="I765" i="7"/>
  <c r="I767" i="7"/>
  <c r="I766" i="7"/>
  <c r="I762" i="7"/>
  <c r="Q3343" i="3"/>
  <c r="Q3344" i="3"/>
  <c r="Q3338" i="3"/>
  <c r="Q3339" i="3"/>
  <c r="Q3331" i="3"/>
  <c r="Q3332" i="3"/>
  <c r="Q3333" i="3"/>
  <c r="Q3334" i="3"/>
  <c r="Q3335" i="3"/>
  <c r="Q3336" i="3"/>
  <c r="Q3337" i="3"/>
  <c r="P3347" i="3"/>
  <c r="O3347" i="3"/>
  <c r="O3348" i="3" s="1"/>
  <c r="Q3346" i="3"/>
  <c r="Q3345" i="3"/>
  <c r="Q3342" i="3"/>
  <c r="Q3341" i="3"/>
  <c r="P3340" i="3"/>
  <c r="Q3330" i="3"/>
  <c r="Q3329" i="3"/>
  <c r="Q3328" i="3"/>
  <c r="Q3327" i="3"/>
  <c r="Q3326" i="3"/>
  <c r="Q3325" i="3"/>
  <c r="Q3324" i="3"/>
  <c r="Q3323" i="3"/>
  <c r="Q3322" i="3"/>
  <c r="Q3321" i="3"/>
  <c r="Q3320" i="3"/>
  <c r="Q3319" i="3"/>
  <c r="Q3318" i="3"/>
  <c r="Q3317" i="3"/>
  <c r="Q3316" i="3"/>
  <c r="Q3315" i="3"/>
  <c r="Q3314" i="3"/>
  <c r="Q3313" i="3"/>
  <c r="Q3312" i="3"/>
  <c r="Q3311" i="3"/>
  <c r="Q3310" i="3"/>
  <c r="Q3309" i="3"/>
  <c r="Q3308" i="3"/>
  <c r="Q3307" i="3"/>
  <c r="Q3306" i="3"/>
  <c r="Q3305" i="3"/>
  <c r="J782" i="7" l="1"/>
  <c r="N338" i="6"/>
  <c r="Q335" i="6"/>
  <c r="J777" i="7"/>
  <c r="T109" i="7"/>
  <c r="R331" i="6"/>
  <c r="G3400" i="3"/>
  <c r="G3401" i="3" s="1"/>
  <c r="D3407" i="3" s="1"/>
  <c r="Q3425" i="3"/>
  <c r="Q3430" i="3"/>
  <c r="P3431" i="3"/>
  <c r="E3407" i="3" s="1"/>
  <c r="Q3384" i="3"/>
  <c r="G3361" i="3"/>
  <c r="G3362" i="3" s="1"/>
  <c r="Q3378" i="3"/>
  <c r="P3385" i="3"/>
  <c r="E3368" i="3" s="1"/>
  <c r="J773" i="7"/>
  <c r="J767" i="7"/>
  <c r="P3348" i="3"/>
  <c r="E3321" i="3" s="1"/>
  <c r="Q3347" i="3"/>
  <c r="Q3340" i="3"/>
  <c r="O338" i="6" l="1"/>
  <c r="R3425" i="3"/>
  <c r="R3430" i="3"/>
  <c r="Q3431" i="3"/>
  <c r="D3368" i="3"/>
  <c r="R3378" i="3"/>
  <c r="R3384" i="3"/>
  <c r="Q3385" i="3"/>
  <c r="H3362" i="3" s="1"/>
  <c r="Q3348" i="3"/>
  <c r="H3401" i="3" l="1"/>
  <c r="F3407" i="3"/>
  <c r="R3431" i="3"/>
  <c r="R3385" i="3"/>
  <c r="F3368" i="3"/>
  <c r="G3368" i="3" s="1"/>
  <c r="F3321" i="3"/>
  <c r="C3321" i="3"/>
  <c r="G3305" i="3"/>
  <c r="G3306" i="3"/>
  <c r="G3308" i="3"/>
  <c r="G3307" i="3"/>
  <c r="G3309" i="3"/>
  <c r="G3310" i="3"/>
  <c r="G3311" i="3"/>
  <c r="G3312" i="3"/>
  <c r="G3313" i="3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Q322" i="6"/>
  <c r="R321" i="6"/>
  <c r="R303" i="6"/>
  <c r="P690" i="4"/>
  <c r="Q689" i="4"/>
  <c r="Q688" i="4"/>
  <c r="Q687" i="4"/>
  <c r="Q686" i="4"/>
  <c r="P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C681" i="4"/>
  <c r="G674" i="4"/>
  <c r="G673" i="4"/>
  <c r="P3296" i="3"/>
  <c r="P3291" i="3"/>
  <c r="O3296" i="3"/>
  <c r="O3297" i="3" s="1"/>
  <c r="Q3295" i="3"/>
  <c r="Q3294" i="3"/>
  <c r="Q3293" i="3"/>
  <c r="Q3292" i="3"/>
  <c r="Q3290" i="3"/>
  <c r="Q3289" i="3"/>
  <c r="Q3288" i="3"/>
  <c r="Q3287" i="3"/>
  <c r="Q3286" i="3"/>
  <c r="Q3285" i="3"/>
  <c r="Q3284" i="3"/>
  <c r="Q3283" i="3"/>
  <c r="Q3282" i="3"/>
  <c r="Q3281" i="3"/>
  <c r="Q3280" i="3"/>
  <c r="Q3279" i="3"/>
  <c r="Q3278" i="3"/>
  <c r="Q3277" i="3"/>
  <c r="Q3276" i="3"/>
  <c r="Q3275" i="3"/>
  <c r="Q3274" i="3"/>
  <c r="Q3273" i="3"/>
  <c r="Q3272" i="3"/>
  <c r="Q3271" i="3"/>
  <c r="Q3270" i="3"/>
  <c r="Q3269" i="3"/>
  <c r="Q3268" i="3"/>
  <c r="Q3267" i="3"/>
  <c r="Q3266" i="3"/>
  <c r="Q3265" i="3"/>
  <c r="Q3264" i="3"/>
  <c r="C3278" i="3"/>
  <c r="G3270" i="3"/>
  <c r="G3269" i="3"/>
  <c r="G3268" i="3"/>
  <c r="G3267" i="3"/>
  <c r="G3266" i="3"/>
  <c r="G3265" i="3"/>
  <c r="G3264" i="3"/>
  <c r="I761" i="7"/>
  <c r="I760" i="7"/>
  <c r="I759" i="7"/>
  <c r="I758" i="7"/>
  <c r="I757" i="7"/>
  <c r="I756" i="7"/>
  <c r="I755" i="7"/>
  <c r="I754" i="7"/>
  <c r="I753" i="7"/>
  <c r="I752" i="7"/>
  <c r="I751" i="7"/>
  <c r="I750" i="7"/>
  <c r="I749" i="7"/>
  <c r="I748" i="7"/>
  <c r="I747" i="7"/>
  <c r="I746" i="7"/>
  <c r="I745" i="7"/>
  <c r="I744" i="7"/>
  <c r="I743" i="7"/>
  <c r="I742" i="7"/>
  <c r="S107" i="7"/>
  <c r="I825" i="7" l="1"/>
  <c r="G675" i="4"/>
  <c r="D681" i="4" s="1"/>
  <c r="P691" i="4"/>
  <c r="E681" i="4" s="1"/>
  <c r="G3407" i="3"/>
  <c r="T107" i="7"/>
  <c r="T121" i="7" s="1"/>
  <c r="S121" i="7"/>
  <c r="R322" i="6"/>
  <c r="R335" i="6" s="1"/>
  <c r="J761" i="7"/>
  <c r="Q3296" i="3"/>
  <c r="G3314" i="3"/>
  <c r="G3315" i="3" s="1"/>
  <c r="H3315" i="3" s="1"/>
  <c r="G3271" i="3"/>
  <c r="G3272" i="3" s="1"/>
  <c r="Q685" i="4"/>
  <c r="Q690" i="4"/>
  <c r="Q3291" i="3"/>
  <c r="P3297" i="3"/>
  <c r="E3278" i="3" s="1"/>
  <c r="J754" i="7"/>
  <c r="J751" i="7"/>
  <c r="Q663" i="4"/>
  <c r="Q664" i="4"/>
  <c r="Q657" i="4"/>
  <c r="Q658" i="4"/>
  <c r="Q659" i="4"/>
  <c r="P665" i="4"/>
  <c r="Q662" i="4"/>
  <c r="Q661" i="4"/>
  <c r="P660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C650" i="4"/>
  <c r="G643" i="4"/>
  <c r="G642" i="4"/>
  <c r="G641" i="4"/>
  <c r="Q3251" i="3"/>
  <c r="Q3252" i="3"/>
  <c r="Q3253" i="3"/>
  <c r="Q3254" i="3"/>
  <c r="Q3255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P3248" i="3"/>
  <c r="Q3249" i="3"/>
  <c r="Q3250" i="3"/>
  <c r="O3256" i="3"/>
  <c r="O3257" i="3" s="1"/>
  <c r="P3256" i="3"/>
  <c r="C3236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J825" i="7" l="1"/>
  <c r="R685" i="4"/>
  <c r="R690" i="4"/>
  <c r="R3296" i="3"/>
  <c r="D3278" i="3"/>
  <c r="R3340" i="3"/>
  <c r="R3347" i="3"/>
  <c r="R3348" i="3"/>
  <c r="D3321" i="3"/>
  <c r="G3321" i="3" s="1"/>
  <c r="H3272" i="3"/>
  <c r="R3291" i="3"/>
  <c r="Q691" i="4"/>
  <c r="F681" i="4" s="1"/>
  <c r="G681" i="4" s="1"/>
  <c r="Q3297" i="3"/>
  <c r="Q665" i="4"/>
  <c r="Q660" i="4"/>
  <c r="G644" i="4"/>
  <c r="D650" i="4" s="1"/>
  <c r="P666" i="4"/>
  <c r="E650" i="4" s="1"/>
  <c r="G3229" i="3"/>
  <c r="G3230" i="3" s="1"/>
  <c r="D3236" i="3" s="1"/>
  <c r="Q3256" i="3"/>
  <c r="P3257" i="3"/>
  <c r="E3236" i="3" s="1"/>
  <c r="Q3248" i="3"/>
  <c r="P633" i="4"/>
  <c r="P629" i="4"/>
  <c r="Q627" i="4"/>
  <c r="Q628" i="4"/>
  <c r="G612" i="4"/>
  <c r="G613" i="4"/>
  <c r="C620" i="4"/>
  <c r="Q632" i="4"/>
  <c r="Q631" i="4"/>
  <c r="Q630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3179" i="3"/>
  <c r="Q3180" i="3"/>
  <c r="Q3181" i="3"/>
  <c r="Q3182" i="3"/>
  <c r="Q3178" i="3"/>
  <c r="Q3175" i="3"/>
  <c r="Q3176" i="3"/>
  <c r="Q3177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9" i="3"/>
  <c r="Q3200" i="3"/>
  <c r="Q3201" i="3"/>
  <c r="Q3202" i="3"/>
  <c r="Q3203" i="3"/>
  <c r="P3204" i="3"/>
  <c r="O3204" i="3"/>
  <c r="O3205" i="3" s="1"/>
  <c r="P3198" i="3"/>
  <c r="Q3174" i="3"/>
  <c r="Q3173" i="3"/>
  <c r="Q3172" i="3"/>
  <c r="Q3171" i="3"/>
  <c r="Q3170" i="3"/>
  <c r="Q3169" i="3"/>
  <c r="Q3168" i="3"/>
  <c r="Q3167" i="3"/>
  <c r="Q3166" i="3"/>
  <c r="Q3165" i="3"/>
  <c r="Q3164" i="3"/>
  <c r="Q3163" i="3"/>
  <c r="Q3162" i="3"/>
  <c r="C3186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I729" i="7"/>
  <c r="I730" i="7"/>
  <c r="I731" i="7"/>
  <c r="I732" i="7"/>
  <c r="I733" i="7"/>
  <c r="I734" i="7"/>
  <c r="I735" i="7"/>
  <c r="I736" i="7"/>
  <c r="I737" i="7"/>
  <c r="I738" i="7"/>
  <c r="I739" i="7"/>
  <c r="I740" i="7"/>
  <c r="I728" i="7"/>
  <c r="C592" i="4"/>
  <c r="P599" i="4"/>
  <c r="P604" i="4"/>
  <c r="Q603" i="4"/>
  <c r="Q602" i="4"/>
  <c r="Q601" i="4"/>
  <c r="Q600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G585" i="4"/>
  <c r="G584" i="4"/>
  <c r="G583" i="4"/>
  <c r="Q3150" i="3"/>
  <c r="Q3151" i="3"/>
  <c r="Q3152" i="3"/>
  <c r="Q3153" i="3"/>
  <c r="Q3137" i="3"/>
  <c r="Q3138" i="3"/>
  <c r="Q3139" i="3"/>
  <c r="Q3140" i="3"/>
  <c r="Q3141" i="3"/>
  <c r="Q3142" i="3"/>
  <c r="Q3143" i="3"/>
  <c r="Q3144" i="3"/>
  <c r="Q3145" i="3"/>
  <c r="Q3146" i="3"/>
  <c r="P3154" i="3"/>
  <c r="O3154" i="3"/>
  <c r="O3155" i="3" s="1"/>
  <c r="Q3149" i="3"/>
  <c r="Q3148" i="3"/>
  <c r="P3147" i="3"/>
  <c r="Q3136" i="3"/>
  <c r="Q3135" i="3"/>
  <c r="Q3134" i="3"/>
  <c r="Q3133" i="3"/>
  <c r="Q3132" i="3"/>
  <c r="Q3131" i="3"/>
  <c r="Q3130" i="3"/>
  <c r="Q3129" i="3"/>
  <c r="Q3128" i="3"/>
  <c r="Q3127" i="3"/>
  <c r="Q3126" i="3"/>
  <c r="Q3125" i="3"/>
  <c r="Q3124" i="3"/>
  <c r="Q3123" i="3"/>
  <c r="Q3122" i="3"/>
  <c r="Q3121" i="3"/>
  <c r="Q3120" i="3"/>
  <c r="Q3119" i="3"/>
  <c r="Q3118" i="3"/>
  <c r="Q3117" i="3"/>
  <c r="Q3116" i="3"/>
  <c r="Q3115" i="3"/>
  <c r="Q3114" i="3"/>
  <c r="Q3113" i="3"/>
  <c r="Q3112" i="3"/>
  <c r="Q3111" i="3"/>
  <c r="Q3110" i="3"/>
  <c r="Q3109" i="3"/>
  <c r="Q3108" i="3"/>
  <c r="Q3107" i="3"/>
  <c r="Q3106" i="3"/>
  <c r="Q3105" i="3"/>
  <c r="Q3104" i="3"/>
  <c r="Q3103" i="3"/>
  <c r="Q3102" i="3"/>
  <c r="Q3101" i="3"/>
  <c r="Q3100" i="3"/>
  <c r="J739" i="7" l="1"/>
  <c r="I741" i="7"/>
  <c r="H3230" i="3"/>
  <c r="R3297" i="3"/>
  <c r="F3278" i="3"/>
  <c r="H675" i="4"/>
  <c r="R691" i="4"/>
  <c r="Q666" i="4"/>
  <c r="F650" i="4" s="1"/>
  <c r="G650" i="4" s="1"/>
  <c r="R660" i="4"/>
  <c r="R665" i="4"/>
  <c r="R3248" i="3"/>
  <c r="R3256" i="3"/>
  <c r="Q633" i="4"/>
  <c r="G614" i="4"/>
  <c r="D620" i="4" s="1"/>
  <c r="P634" i="4"/>
  <c r="E620" i="4" s="1"/>
  <c r="Q3257" i="3"/>
  <c r="Q3204" i="3"/>
  <c r="Q629" i="4"/>
  <c r="Q3198" i="3"/>
  <c r="G3179" i="3"/>
  <c r="G3180" i="3" s="1"/>
  <c r="P3205" i="3"/>
  <c r="E3186" i="3" s="1"/>
  <c r="G586" i="4"/>
  <c r="D592" i="4" s="1"/>
  <c r="Q599" i="4"/>
  <c r="Q604" i="4"/>
  <c r="P605" i="4"/>
  <c r="E592" i="4" s="1"/>
  <c r="P3155" i="3"/>
  <c r="E3132" i="3" s="1"/>
  <c r="Q3154" i="3"/>
  <c r="Q3147" i="3"/>
  <c r="G3278" i="3" l="1"/>
  <c r="R666" i="4"/>
  <c r="H644" i="4"/>
  <c r="R3257" i="3"/>
  <c r="F3236" i="3"/>
  <c r="G3236" i="3" s="1"/>
  <c r="R633" i="4"/>
  <c r="R629" i="4"/>
  <c r="R3204" i="3"/>
  <c r="R3198" i="3"/>
  <c r="Q634" i="4"/>
  <c r="R599" i="4"/>
  <c r="R604" i="4"/>
  <c r="D3186" i="3"/>
  <c r="Q3205" i="3"/>
  <c r="Q605" i="4"/>
  <c r="Q3155" i="3"/>
  <c r="R634" i="4" l="1"/>
  <c r="F620" i="4"/>
  <c r="H614" i="4"/>
  <c r="F3186" i="3"/>
  <c r="G3186" i="3" s="1"/>
  <c r="R3205" i="3"/>
  <c r="H3180" i="3"/>
  <c r="F592" i="4"/>
  <c r="G592" i="4" s="1"/>
  <c r="R605" i="4"/>
  <c r="H586" i="4"/>
  <c r="F3132" i="3"/>
  <c r="C3132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P575" i="4"/>
  <c r="Q573" i="4"/>
  <c r="Q574" i="4"/>
  <c r="P569" i="4"/>
  <c r="Q572" i="4"/>
  <c r="Q571" i="4"/>
  <c r="Q570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C560" i="4"/>
  <c r="G552" i="4"/>
  <c r="G551" i="4"/>
  <c r="G550" i="4"/>
  <c r="G549" i="4"/>
  <c r="P3087" i="3"/>
  <c r="P3092" i="3"/>
  <c r="Q3086" i="3"/>
  <c r="Q3085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O3092" i="3"/>
  <c r="O3093" i="3" s="1"/>
  <c r="Q3091" i="3"/>
  <c r="Q3090" i="3"/>
  <c r="Q3089" i="3"/>
  <c r="Q3088" i="3"/>
  <c r="Q3067" i="3"/>
  <c r="Q3066" i="3"/>
  <c r="Q3065" i="3"/>
  <c r="Q3064" i="3"/>
  <c r="Q3063" i="3"/>
  <c r="Q3062" i="3"/>
  <c r="Q3061" i="3"/>
  <c r="Q3060" i="3"/>
  <c r="Q3059" i="3"/>
  <c r="Q3058" i="3"/>
  <c r="Q3057" i="3"/>
  <c r="Q3056" i="3"/>
  <c r="Q3055" i="3"/>
  <c r="Q3054" i="3"/>
  <c r="Q3053" i="3"/>
  <c r="Q3052" i="3"/>
  <c r="Q3051" i="3"/>
  <c r="Q3050" i="3"/>
  <c r="Q3049" i="3"/>
  <c r="C3073" i="3"/>
  <c r="G3049" i="3"/>
  <c r="G3050" i="3"/>
  <c r="G3051" i="3"/>
  <c r="G3052" i="3"/>
  <c r="G3053" i="3"/>
  <c r="G3055" i="3"/>
  <c r="G3056" i="3"/>
  <c r="G3057" i="3"/>
  <c r="G3054" i="3"/>
  <c r="G3058" i="3"/>
  <c r="G3059" i="3"/>
  <c r="G3060" i="3"/>
  <c r="G3061" i="3"/>
  <c r="G3062" i="3"/>
  <c r="G3063" i="3"/>
  <c r="G3064" i="3"/>
  <c r="G3065" i="3"/>
  <c r="P540" i="4"/>
  <c r="Q539" i="4"/>
  <c r="Q538" i="4"/>
  <c r="Q537" i="4"/>
  <c r="Q536" i="4"/>
  <c r="P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C515" i="4"/>
  <c r="G507" i="4"/>
  <c r="G506" i="4"/>
  <c r="G505" i="4"/>
  <c r="G504" i="4"/>
  <c r="G503" i="4"/>
  <c r="G502" i="4"/>
  <c r="G501" i="4"/>
  <c r="G500" i="4"/>
  <c r="G499" i="4"/>
  <c r="G498" i="4"/>
  <c r="P3041" i="3"/>
  <c r="O3041" i="3"/>
  <c r="O3042" i="3" s="1"/>
  <c r="Q3040" i="3"/>
  <c r="Q3039" i="3"/>
  <c r="Q3038" i="3"/>
  <c r="Q3037" i="3"/>
  <c r="P3036" i="3"/>
  <c r="Q3035" i="3"/>
  <c r="Q3034" i="3"/>
  <c r="Q3033" i="3"/>
  <c r="Q3032" i="3"/>
  <c r="Q3031" i="3"/>
  <c r="Q3030" i="3"/>
  <c r="Q3029" i="3"/>
  <c r="Q3028" i="3"/>
  <c r="Q3027" i="3"/>
  <c r="Q3026" i="3"/>
  <c r="Q3025" i="3"/>
  <c r="Q3024" i="3"/>
  <c r="Q3023" i="3"/>
  <c r="Q3022" i="3"/>
  <c r="Q3021" i="3"/>
  <c r="Q3020" i="3"/>
  <c r="Q3019" i="3"/>
  <c r="Q3018" i="3"/>
  <c r="Q3017" i="3"/>
  <c r="Q3016" i="3"/>
  <c r="Q3015" i="3"/>
  <c r="C3031" i="3"/>
  <c r="G3018" i="3"/>
  <c r="G3023" i="3"/>
  <c r="G3017" i="3"/>
  <c r="G3022" i="3"/>
  <c r="G3021" i="3"/>
  <c r="G3020" i="3"/>
  <c r="G3019" i="3"/>
  <c r="G3016" i="3"/>
  <c r="G3015" i="3"/>
  <c r="G620" i="4" l="1"/>
  <c r="Q575" i="4"/>
  <c r="G3125" i="3"/>
  <c r="G3126" i="3" s="1"/>
  <c r="D3132" i="3" s="1"/>
  <c r="G3132" i="3" s="1"/>
  <c r="P576" i="4"/>
  <c r="G553" i="4"/>
  <c r="G554" i="4" s="1"/>
  <c r="D560" i="4" s="1"/>
  <c r="E560" i="4"/>
  <c r="Q569" i="4"/>
  <c r="Q3087" i="3"/>
  <c r="G3066" i="3"/>
  <c r="G3067" i="3" s="1"/>
  <c r="D3073" i="3" s="1"/>
  <c r="P3093" i="3"/>
  <c r="E3073" i="3" s="1"/>
  <c r="Q3092" i="3"/>
  <c r="P3042" i="3"/>
  <c r="E3031" i="3" s="1"/>
  <c r="Q535" i="4"/>
  <c r="Q540" i="4"/>
  <c r="P541" i="4"/>
  <c r="E515" i="4" s="1"/>
  <c r="G508" i="4"/>
  <c r="G509" i="4" s="1"/>
  <c r="H509" i="4" s="1"/>
  <c r="Q3036" i="3"/>
  <c r="Q3041" i="3"/>
  <c r="G3024" i="3"/>
  <c r="G3025" i="3" s="1"/>
  <c r="D3031" i="3" s="1"/>
  <c r="R575" i="4" l="1"/>
  <c r="R3154" i="3"/>
  <c r="R3147" i="3"/>
  <c r="R3155" i="3"/>
  <c r="H3126" i="3"/>
  <c r="R569" i="4"/>
  <c r="R3092" i="3"/>
  <c r="R3087" i="3"/>
  <c r="Q576" i="4"/>
  <c r="F560" i="4" s="1"/>
  <c r="D515" i="4"/>
  <c r="Q3093" i="3"/>
  <c r="R3036" i="3"/>
  <c r="R3041" i="3"/>
  <c r="Q541" i="4"/>
  <c r="R540" i="4"/>
  <c r="R535" i="4"/>
  <c r="Q3042" i="3"/>
  <c r="H3025" i="3" s="1"/>
  <c r="R576" i="4" l="1"/>
  <c r="H554" i="4"/>
  <c r="F3073" i="3"/>
  <c r="G3073" i="3" s="1"/>
  <c r="R3093" i="3"/>
  <c r="H3067" i="3"/>
  <c r="G560" i="4"/>
  <c r="R541" i="4"/>
  <c r="F515" i="4"/>
  <c r="G515" i="4" s="1"/>
  <c r="F3031" i="3"/>
  <c r="G3031" i="3" s="1"/>
  <c r="R3042" i="3"/>
  <c r="P435" i="4"/>
  <c r="Q434" i="4"/>
  <c r="Q433" i="4"/>
  <c r="Q432" i="4"/>
  <c r="Q431" i="4"/>
  <c r="P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G401" i="4"/>
  <c r="G400" i="4"/>
  <c r="G399" i="4"/>
  <c r="G398" i="4"/>
  <c r="C409" i="4"/>
  <c r="P2968" i="3"/>
  <c r="O2968" i="3"/>
  <c r="O2969" i="3" s="1"/>
  <c r="Q2967" i="3"/>
  <c r="Q2966" i="3"/>
  <c r="Q2965" i="3"/>
  <c r="Q2964" i="3"/>
  <c r="P2963" i="3"/>
  <c r="Q2962" i="3"/>
  <c r="Q2961" i="3"/>
  <c r="Q2960" i="3"/>
  <c r="Q2959" i="3"/>
  <c r="Q2958" i="3"/>
  <c r="Q2957" i="3"/>
  <c r="Q2956" i="3"/>
  <c r="Q2955" i="3"/>
  <c r="Q2954" i="3"/>
  <c r="Q2953" i="3"/>
  <c r="Q2952" i="3"/>
  <c r="Q2951" i="3"/>
  <c r="Q2950" i="3"/>
  <c r="Q2949" i="3"/>
  <c r="Q2948" i="3"/>
  <c r="Q2947" i="3"/>
  <c r="Q2946" i="3"/>
  <c r="Q2945" i="3"/>
  <c r="Q2944" i="3"/>
  <c r="Q2943" i="3"/>
  <c r="Q2942" i="3"/>
  <c r="Q2941" i="3"/>
  <c r="Q2940" i="3"/>
  <c r="Q2939" i="3"/>
  <c r="Q2938" i="3"/>
  <c r="Q2937" i="3"/>
  <c r="C2952" i="3"/>
  <c r="G2944" i="3"/>
  <c r="G2943" i="3"/>
  <c r="G2942" i="3"/>
  <c r="G2941" i="3"/>
  <c r="G2940" i="3"/>
  <c r="G2939" i="3"/>
  <c r="G2938" i="3"/>
  <c r="G2937" i="3"/>
  <c r="G2945" i="3" l="1"/>
  <c r="J741" i="7"/>
  <c r="Q2968" i="3"/>
  <c r="P2969" i="3"/>
  <c r="E2952" i="3" s="1"/>
  <c r="P436" i="4"/>
  <c r="E409" i="4" s="1"/>
  <c r="G402" i="4"/>
  <c r="G403" i="4" s="1"/>
  <c r="D409" i="4" s="1"/>
  <c r="Q435" i="4"/>
  <c r="Q430" i="4"/>
  <c r="Q2963" i="3"/>
  <c r="C460" i="4"/>
  <c r="Q487" i="4"/>
  <c r="Q488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81" i="4"/>
  <c r="Q482" i="4"/>
  <c r="Q483" i="4"/>
  <c r="Q484" i="4"/>
  <c r="Q474" i="4"/>
  <c r="Q475" i="4"/>
  <c r="Q476" i="4"/>
  <c r="Q477" i="4"/>
  <c r="Q478" i="4"/>
  <c r="Q479" i="4"/>
  <c r="Q480" i="4"/>
  <c r="P490" i="4"/>
  <c r="Q489" i="4"/>
  <c r="Q486" i="4"/>
  <c r="P485" i="4"/>
  <c r="Q473" i="4"/>
  <c r="Q445" i="4"/>
  <c r="Q444" i="4"/>
  <c r="G452" i="4"/>
  <c r="G451" i="4"/>
  <c r="S105" i="7"/>
  <c r="S104" i="7"/>
  <c r="G446" i="4"/>
  <c r="G450" i="4"/>
  <c r="G447" i="4"/>
  <c r="G448" i="4"/>
  <c r="G444" i="4"/>
  <c r="G449" i="4"/>
  <c r="G445" i="4"/>
  <c r="R430" i="4" l="1"/>
  <c r="R435" i="4"/>
  <c r="Q2969" i="3"/>
  <c r="F2952" i="3" s="1"/>
  <c r="Q436" i="4"/>
  <c r="F409" i="4" s="1"/>
  <c r="G409" i="4" s="1"/>
  <c r="G453" i="4"/>
  <c r="G454" i="4" s="1"/>
  <c r="D460" i="4" s="1"/>
  <c r="Q490" i="4"/>
  <c r="Q485" i="4"/>
  <c r="P491" i="4"/>
  <c r="E460" i="4" s="1"/>
  <c r="S106" i="7"/>
  <c r="T105" i="7"/>
  <c r="T106" i="7" s="1"/>
  <c r="R485" i="4" l="1"/>
  <c r="H403" i="4"/>
  <c r="R436" i="4"/>
  <c r="R490" i="4"/>
  <c r="Q491" i="4"/>
  <c r="F460" i="4" s="1"/>
  <c r="G460" i="4" s="1"/>
  <c r="H454" i="4" l="1"/>
  <c r="R491" i="4"/>
  <c r="P3002" i="3" l="1"/>
  <c r="O3007" i="3"/>
  <c r="O3008" i="3" s="1"/>
  <c r="Q3006" i="3"/>
  <c r="Q3005" i="3"/>
  <c r="Q3004" i="3"/>
  <c r="Q3003" i="3"/>
  <c r="Q3001" i="3"/>
  <c r="Q3000" i="3"/>
  <c r="Q2999" i="3"/>
  <c r="Q2998" i="3"/>
  <c r="Q2997" i="3"/>
  <c r="Q2996" i="3"/>
  <c r="Q2995" i="3"/>
  <c r="Q2994" i="3"/>
  <c r="Q2993" i="3"/>
  <c r="Q2992" i="3"/>
  <c r="Q2991" i="3"/>
  <c r="Q2990" i="3"/>
  <c r="Q2989" i="3"/>
  <c r="Q2988" i="3"/>
  <c r="Q2987" i="3"/>
  <c r="Q2986" i="3"/>
  <c r="Q2985" i="3"/>
  <c r="Q2984" i="3"/>
  <c r="Q2983" i="3"/>
  <c r="Q2982" i="3"/>
  <c r="Q2981" i="3"/>
  <c r="Q2980" i="3"/>
  <c r="Q2979" i="3"/>
  <c r="Q2978" i="3"/>
  <c r="Q2977" i="3"/>
  <c r="Q2976" i="3"/>
  <c r="G2976" i="3"/>
  <c r="C2990" i="3"/>
  <c r="G2980" i="3"/>
  <c r="G2979" i="3"/>
  <c r="G2978" i="3"/>
  <c r="G2977" i="3"/>
  <c r="G2983" i="3" l="1"/>
  <c r="G2984" i="3" s="1"/>
  <c r="D2990" i="3" s="1"/>
  <c r="Q3002" i="3"/>
  <c r="Q3007" i="3"/>
  <c r="P3008" i="3"/>
  <c r="E2990" i="3" s="1"/>
  <c r="C385" i="4"/>
  <c r="C365" i="4"/>
  <c r="C344" i="4"/>
  <c r="C324" i="4"/>
  <c r="C296" i="4"/>
  <c r="C272" i="4"/>
  <c r="R3007" i="3" l="1"/>
  <c r="R3002" i="3"/>
  <c r="Q3008" i="3"/>
  <c r="F2990" i="3" s="1"/>
  <c r="G2990" i="3" s="1"/>
  <c r="H2984" i="3" l="1"/>
  <c r="R30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P2929" i="3"/>
  <c r="O2929" i="3"/>
  <c r="O2930" i="3" s="1"/>
  <c r="Q2928" i="3"/>
  <c r="Q2927" i="3"/>
  <c r="Q2926" i="3"/>
  <c r="Q2925" i="3"/>
  <c r="P2924" i="3"/>
  <c r="Q2908" i="3"/>
  <c r="Q2907" i="3"/>
  <c r="Q2906" i="3"/>
  <c r="Q2905" i="3"/>
  <c r="Q2904" i="3"/>
  <c r="Q2903" i="3"/>
  <c r="Q2902" i="3"/>
  <c r="Q2901" i="3"/>
  <c r="Q2900" i="3"/>
  <c r="Q2899" i="3"/>
  <c r="Q2898" i="3"/>
  <c r="C2909" i="3"/>
  <c r="G2901" i="3"/>
  <c r="G2900" i="3"/>
  <c r="G2899" i="3"/>
  <c r="G2898" i="3"/>
  <c r="Q384" i="4"/>
  <c r="Q385" i="4"/>
  <c r="P390" i="4"/>
  <c r="Q389" i="4"/>
  <c r="Q388" i="4"/>
  <c r="Q387" i="4"/>
  <c r="P386" i="4"/>
  <c r="Q383" i="4"/>
  <c r="Q382" i="4"/>
  <c r="Q381" i="4"/>
  <c r="Q380" i="4"/>
  <c r="Q379" i="4"/>
  <c r="Q378" i="4"/>
  <c r="Q377" i="4"/>
  <c r="G377" i="4"/>
  <c r="G378" i="4" s="1"/>
  <c r="G379" i="4" s="1"/>
  <c r="D385" i="4" s="1"/>
  <c r="P2890" i="3"/>
  <c r="O2890" i="3"/>
  <c r="O2891" i="3" s="1"/>
  <c r="Q2889" i="3"/>
  <c r="Q2888" i="3"/>
  <c r="Q2887" i="3"/>
  <c r="Q2886" i="3"/>
  <c r="P2885" i="3"/>
  <c r="Q2884" i="3"/>
  <c r="Q2883" i="3"/>
  <c r="Q2882" i="3"/>
  <c r="Q2881" i="3"/>
  <c r="Q2880" i="3"/>
  <c r="Q2879" i="3"/>
  <c r="Q2878" i="3"/>
  <c r="Q2877" i="3"/>
  <c r="Q2876" i="3"/>
  <c r="Q2875" i="3"/>
  <c r="Q2874" i="3"/>
  <c r="Q2873" i="3"/>
  <c r="Q2872" i="3"/>
  <c r="C2882" i="3"/>
  <c r="G2874" i="3"/>
  <c r="G2873" i="3"/>
  <c r="G2872" i="3"/>
  <c r="P2930" i="3" l="1"/>
  <c r="E2909" i="3" s="1"/>
  <c r="G2902" i="3"/>
  <c r="G2903" i="3" s="1"/>
  <c r="D2909" i="3" s="1"/>
  <c r="Q2924" i="3"/>
  <c r="Q2929" i="3"/>
  <c r="G2875" i="3"/>
  <c r="G2876" i="3" s="1"/>
  <c r="D2882" i="3" s="1"/>
  <c r="Q390" i="4"/>
  <c r="P391" i="4"/>
  <c r="E385" i="4" s="1"/>
  <c r="Q386" i="4"/>
  <c r="Q2890" i="3"/>
  <c r="P2891" i="3"/>
  <c r="E2882" i="3" s="1"/>
  <c r="Q2885" i="3"/>
  <c r="AC102" i="7"/>
  <c r="AC101" i="7"/>
  <c r="AC99" i="7"/>
  <c r="AC98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AC85" i="7"/>
  <c r="AC84" i="7"/>
  <c r="AC83" i="7"/>
  <c r="AD83" i="7" s="1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D50" i="7" s="1"/>
  <c r="AC49" i="7"/>
  <c r="AC48" i="7"/>
  <c r="AC47" i="7"/>
  <c r="AC38" i="7"/>
  <c r="AC37" i="7"/>
  <c r="AC36" i="7"/>
  <c r="AC35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P368" i="4"/>
  <c r="Q367" i="4"/>
  <c r="Q366" i="4"/>
  <c r="Q365" i="4"/>
  <c r="Q361" i="4"/>
  <c r="Q362" i="4"/>
  <c r="Q363" i="4"/>
  <c r="P364" i="4"/>
  <c r="Q360" i="4"/>
  <c r="Q359" i="4"/>
  <c r="Q358" i="4"/>
  <c r="Q357" i="4"/>
  <c r="Q356" i="4"/>
  <c r="G357" i="4"/>
  <c r="G356" i="4"/>
  <c r="Q2851" i="3"/>
  <c r="Q2852" i="3"/>
  <c r="Q2853" i="3"/>
  <c r="Q2854" i="3"/>
  <c r="Q2855" i="3"/>
  <c r="Q2856" i="3"/>
  <c r="Q2857" i="3"/>
  <c r="Q2858" i="3"/>
  <c r="P2864" i="3"/>
  <c r="O2864" i="3"/>
  <c r="O2865" i="3" s="1"/>
  <c r="Q2863" i="3"/>
  <c r="Q2862" i="3"/>
  <c r="Q2861" i="3"/>
  <c r="Q2860" i="3"/>
  <c r="P2859" i="3"/>
  <c r="Q2850" i="3"/>
  <c r="Q2849" i="3"/>
  <c r="Q2848" i="3"/>
  <c r="Q2847" i="3"/>
  <c r="Q2846" i="3"/>
  <c r="Q2845" i="3"/>
  <c r="Q2844" i="3"/>
  <c r="Q2843" i="3"/>
  <c r="Q2842" i="3"/>
  <c r="Q2841" i="3"/>
  <c r="Q2840" i="3"/>
  <c r="Q2839" i="3"/>
  <c r="Q2838" i="3"/>
  <c r="Q2837" i="3"/>
  <c r="Q2836" i="3"/>
  <c r="Q2835" i="3"/>
  <c r="Q2834" i="3"/>
  <c r="Q2833" i="3"/>
  <c r="Q2832" i="3"/>
  <c r="C2849" i="3"/>
  <c r="G2841" i="3"/>
  <c r="G2840" i="3"/>
  <c r="G2839" i="3"/>
  <c r="G2838" i="3"/>
  <c r="G2837" i="3"/>
  <c r="G2836" i="3"/>
  <c r="G2835" i="3"/>
  <c r="G2834" i="3"/>
  <c r="G2833" i="3"/>
  <c r="G2832" i="3"/>
  <c r="Q339" i="4"/>
  <c r="Q340" i="4"/>
  <c r="Q341" i="4"/>
  <c r="P344" i="4"/>
  <c r="Q343" i="4"/>
  <c r="P342" i="4"/>
  <c r="Q338" i="4"/>
  <c r="Q337" i="4"/>
  <c r="Q336" i="4"/>
  <c r="G336" i="4"/>
  <c r="G337" i="4" s="1"/>
  <c r="Q2821" i="3"/>
  <c r="Q2811" i="3"/>
  <c r="Q2812" i="3"/>
  <c r="Q2813" i="3"/>
  <c r="Q2814" i="3"/>
  <c r="Q2815" i="3"/>
  <c r="Q2816" i="3"/>
  <c r="Q2817" i="3"/>
  <c r="Q2818" i="3"/>
  <c r="Q2802" i="3"/>
  <c r="Q2803" i="3"/>
  <c r="Q2804" i="3"/>
  <c r="Q2805" i="3"/>
  <c r="Q2806" i="3"/>
  <c r="Q2807" i="3"/>
  <c r="Q2808" i="3"/>
  <c r="Q2809" i="3"/>
  <c r="Q2810" i="3"/>
  <c r="P2824" i="3"/>
  <c r="O2824" i="3"/>
  <c r="O2825" i="3" s="1"/>
  <c r="Q2823" i="3"/>
  <c r="Q2822" i="3"/>
  <c r="Q2820" i="3"/>
  <c r="P2819" i="3"/>
  <c r="Q2801" i="3"/>
  <c r="Q2800" i="3"/>
  <c r="Q2799" i="3"/>
  <c r="C2810" i="3"/>
  <c r="G2802" i="3"/>
  <c r="G2801" i="3"/>
  <c r="G2800" i="3"/>
  <c r="G2799" i="3"/>
  <c r="S102" i="7"/>
  <c r="S101" i="7"/>
  <c r="I725" i="7"/>
  <c r="I726" i="7"/>
  <c r="I724" i="7"/>
  <c r="I723" i="7"/>
  <c r="I722" i="7"/>
  <c r="I721" i="7"/>
  <c r="I720" i="7"/>
  <c r="I719" i="7"/>
  <c r="I718" i="7"/>
  <c r="I717" i="7"/>
  <c r="I716" i="7"/>
  <c r="I712" i="7"/>
  <c r="I713" i="7"/>
  <c r="I715" i="7"/>
  <c r="I714" i="7"/>
  <c r="I711" i="7"/>
  <c r="I634" i="7"/>
  <c r="J717" i="7" l="1"/>
  <c r="J722" i="7"/>
  <c r="J713" i="7"/>
  <c r="I727" i="7"/>
  <c r="J726" i="7"/>
  <c r="S103" i="7"/>
  <c r="AD71" i="7"/>
  <c r="AD73" i="7"/>
  <c r="AD102" i="7"/>
  <c r="R390" i="4"/>
  <c r="R386" i="4"/>
  <c r="R2924" i="3"/>
  <c r="R2929" i="3"/>
  <c r="Q368" i="4"/>
  <c r="Q2930" i="3"/>
  <c r="R2885" i="3"/>
  <c r="R2890" i="3"/>
  <c r="Q391" i="4"/>
  <c r="F385" i="4" s="1"/>
  <c r="G385" i="4" s="1"/>
  <c r="P369" i="4"/>
  <c r="E365" i="4" s="1"/>
  <c r="Q2891" i="3"/>
  <c r="AD78" i="7"/>
  <c r="AD82" i="7"/>
  <c r="AD20" i="7"/>
  <c r="AD33" i="7"/>
  <c r="AC100" i="7"/>
  <c r="AC34" i="7"/>
  <c r="AD38" i="7"/>
  <c r="AD39" i="7" s="1"/>
  <c r="AD69" i="7"/>
  <c r="AD86" i="7"/>
  <c r="AD99" i="7"/>
  <c r="AD49" i="7"/>
  <c r="AD91" i="7"/>
  <c r="AC21" i="7"/>
  <c r="AD58" i="7"/>
  <c r="AD63" i="7"/>
  <c r="AC39" i="7"/>
  <c r="AD14" i="7"/>
  <c r="AD27" i="7"/>
  <c r="G358" i="4"/>
  <c r="G359" i="4" s="1"/>
  <c r="D365" i="4" s="1"/>
  <c r="Q364" i="4"/>
  <c r="P345" i="4"/>
  <c r="E344" i="4" s="1"/>
  <c r="G2842" i="3"/>
  <c r="G2843" i="3" s="1"/>
  <c r="D2849" i="3" s="1"/>
  <c r="P2865" i="3"/>
  <c r="E2849" i="3" s="1"/>
  <c r="Q2859" i="3"/>
  <c r="Q2864" i="3"/>
  <c r="Q342" i="4"/>
  <c r="Q344" i="4"/>
  <c r="G338" i="4"/>
  <c r="D344" i="4" s="1"/>
  <c r="P2825" i="3"/>
  <c r="E2810" i="3" s="1"/>
  <c r="G2803" i="3"/>
  <c r="G2804" i="3" s="1"/>
  <c r="D2810" i="3" s="1"/>
  <c r="Q2824" i="3"/>
  <c r="Q2819" i="3"/>
  <c r="T102" i="7"/>
  <c r="T103" i="7" s="1"/>
  <c r="R287" i="6"/>
  <c r="AN7" i="4"/>
  <c r="AN8" i="4"/>
  <c r="AN9" i="4"/>
  <c r="AN10" i="4"/>
  <c r="AN11" i="4"/>
  <c r="AN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6" i="4"/>
  <c r="AK27" i="4"/>
  <c r="J727" i="7" l="1"/>
  <c r="R2930" i="3"/>
  <c r="H2903" i="3"/>
  <c r="F2909" i="3"/>
  <c r="G2909" i="3" s="1"/>
  <c r="R368" i="4"/>
  <c r="H379" i="4"/>
  <c r="R391" i="4"/>
  <c r="R2891" i="3"/>
  <c r="F2882" i="3"/>
  <c r="G2882" i="3" s="1"/>
  <c r="H2876" i="3"/>
  <c r="R364" i="4"/>
  <c r="Q369" i="4"/>
  <c r="F365" i="4" s="1"/>
  <c r="G365" i="4" s="1"/>
  <c r="R2864" i="3"/>
  <c r="R2859" i="3"/>
  <c r="AD34" i="7"/>
  <c r="AD21" i="7"/>
  <c r="AC40" i="7"/>
  <c r="AD100" i="7"/>
  <c r="R342" i="4"/>
  <c r="Q345" i="4"/>
  <c r="R344" i="4"/>
  <c r="Q2865" i="3"/>
  <c r="R2824" i="3"/>
  <c r="R2819" i="3"/>
  <c r="Q2825" i="3"/>
  <c r="AD40" i="7" l="1"/>
  <c r="R345" i="4"/>
  <c r="F344" i="4"/>
  <c r="G344" i="4" s="1"/>
  <c r="H359" i="4"/>
  <c r="R369" i="4"/>
  <c r="H2843" i="3"/>
  <c r="F2849" i="3"/>
  <c r="G2849" i="3" s="1"/>
  <c r="R2865" i="3"/>
  <c r="H338" i="4"/>
  <c r="H2804" i="3"/>
  <c r="F2810" i="3"/>
  <c r="G2810" i="3" s="1"/>
  <c r="R2825" i="3"/>
  <c r="AL23" i="4" a="1"/>
  <c r="AL23" i="4" s="1"/>
  <c r="AK24" i="4"/>
  <c r="AK19" i="4"/>
  <c r="AK17" i="4"/>
  <c r="AL17" i="4" s="1"/>
  <c r="AK12" i="4"/>
  <c r="AL12" i="4"/>
  <c r="AM12" i="4"/>
  <c r="AJ12" i="4"/>
  <c r="AD30" i="4"/>
  <c r="AE30" i="4"/>
  <c r="Q259" i="6"/>
  <c r="Q162" i="6"/>
  <c r="W20" i="4"/>
  <c r="X20" i="4"/>
  <c r="Y20" i="4"/>
  <c r="V20" i="4"/>
  <c r="I703" i="7"/>
  <c r="I704" i="7"/>
  <c r="I705" i="7"/>
  <c r="I706" i="7"/>
  <c r="I707" i="7"/>
  <c r="I708" i="7"/>
  <c r="I671" i="7"/>
  <c r="I672" i="7"/>
  <c r="I673" i="7"/>
  <c r="I674" i="7"/>
  <c r="I675" i="7"/>
  <c r="I670" i="7"/>
  <c r="I669" i="7"/>
  <c r="I668" i="7"/>
  <c r="I667" i="7"/>
  <c r="I666" i="7"/>
  <c r="I665" i="7"/>
  <c r="I664" i="7"/>
  <c r="I663" i="7"/>
  <c r="I662" i="7"/>
  <c r="I661" i="7"/>
  <c r="Q289" i="6"/>
  <c r="R288" i="6"/>
  <c r="R286" i="6"/>
  <c r="R285" i="6"/>
  <c r="Q324" i="4"/>
  <c r="Q325" i="4"/>
  <c r="P326" i="4"/>
  <c r="Q323" i="4"/>
  <c r="Q322" i="4"/>
  <c r="P321" i="4"/>
  <c r="Q320" i="4"/>
  <c r="Q319" i="4"/>
  <c r="Q318" i="4"/>
  <c r="Q317" i="4"/>
  <c r="Q316" i="4"/>
  <c r="G316" i="4"/>
  <c r="G317" i="4" s="1"/>
  <c r="G318" i="4" s="1"/>
  <c r="D324" i="4" s="1"/>
  <c r="R469" i="1"/>
  <c r="T469" i="1" s="1"/>
  <c r="O469" i="1"/>
  <c r="U466" i="1"/>
  <c r="R463" i="1"/>
  <c r="U459" i="1"/>
  <c r="T452" i="1"/>
  <c r="T451" i="1"/>
  <c r="T450" i="1"/>
  <c r="T449" i="1"/>
  <c r="U452" i="1" s="1"/>
  <c r="U453" i="1" s="1"/>
  <c r="T447" i="1"/>
  <c r="T446" i="1"/>
  <c r="T445" i="1"/>
  <c r="T444" i="1"/>
  <c r="T443" i="1"/>
  <c r="T442" i="1"/>
  <c r="U447" i="1" s="1"/>
  <c r="T441" i="1"/>
  <c r="T440" i="1"/>
  <c r="T439" i="1"/>
  <c r="T438" i="1"/>
  <c r="T437" i="1"/>
  <c r="T436" i="1"/>
  <c r="T448" i="1" s="1"/>
  <c r="T434" i="1"/>
  <c r="T433" i="1"/>
  <c r="T432" i="1"/>
  <c r="T431" i="1"/>
  <c r="T430" i="1"/>
  <c r="T429" i="1"/>
  <c r="U434" i="1" s="1"/>
  <c r="T428" i="1"/>
  <c r="T427" i="1"/>
  <c r="T426" i="1"/>
  <c r="T425" i="1"/>
  <c r="T424" i="1"/>
  <c r="T423" i="1"/>
  <c r="T422" i="1"/>
  <c r="T421" i="1"/>
  <c r="T420" i="1"/>
  <c r="T435" i="1" s="1"/>
  <c r="M413" i="1"/>
  <c r="T411" i="1"/>
  <c r="T410" i="1"/>
  <c r="T409" i="1"/>
  <c r="T408" i="1"/>
  <c r="T407" i="1"/>
  <c r="T406" i="1"/>
  <c r="T405" i="1"/>
  <c r="T404" i="1"/>
  <c r="U411" i="1" s="1"/>
  <c r="T403" i="1"/>
  <c r="T402" i="1"/>
  <c r="T401" i="1"/>
  <c r="T400" i="1"/>
  <c r="T399" i="1"/>
  <c r="T398" i="1"/>
  <c r="T397" i="1"/>
  <c r="T396" i="1"/>
  <c r="T395" i="1"/>
  <c r="T394" i="1"/>
  <c r="T393" i="1"/>
  <c r="U401" i="1" s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U392" i="1" s="1"/>
  <c r="U378" i="1"/>
  <c r="T378" i="1"/>
  <c r="T377" i="1"/>
  <c r="T376" i="1"/>
  <c r="T375" i="1"/>
  <c r="T374" i="1"/>
  <c r="T373" i="1"/>
  <c r="T372" i="1"/>
  <c r="T371" i="1"/>
  <c r="T370" i="1"/>
  <c r="T369" i="1"/>
  <c r="T368" i="1"/>
  <c r="U377" i="1" s="1"/>
  <c r="T367" i="1"/>
  <c r="T366" i="1"/>
  <c r="T365" i="1"/>
  <c r="T364" i="1"/>
  <c r="T363" i="1"/>
  <c r="T362" i="1"/>
  <c r="T361" i="1"/>
  <c r="T360" i="1"/>
  <c r="T359" i="1"/>
  <c r="T358" i="1"/>
  <c r="T357" i="1"/>
  <c r="T412" i="1" s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AC276" i="1"/>
  <c r="AA276" i="1"/>
  <c r="AA277" i="1" s="1"/>
  <c r="T276" i="1"/>
  <c r="AC275" i="1"/>
  <c r="AB275" i="1"/>
  <c r="T275" i="1"/>
  <c r="AB274" i="1"/>
  <c r="T274" i="1"/>
  <c r="AB273" i="1"/>
  <c r="T273" i="1"/>
  <c r="AB272" i="1"/>
  <c r="T272" i="1"/>
  <c r="AB271" i="1"/>
  <c r="T271" i="1"/>
  <c r="AB270" i="1"/>
  <c r="AB276" i="1" s="1"/>
  <c r="T270" i="1"/>
  <c r="AA269" i="1"/>
  <c r="T269" i="1"/>
  <c r="AC268" i="1"/>
  <c r="AB268" i="1"/>
  <c r="T268" i="1"/>
  <c r="AB267" i="1"/>
  <c r="AD268" i="1" s="1"/>
  <c r="T267" i="1"/>
  <c r="AB266" i="1"/>
  <c r="T266" i="1"/>
  <c r="AC265" i="1"/>
  <c r="AB265" i="1"/>
  <c r="T265" i="1"/>
  <c r="AB264" i="1"/>
  <c r="AD265" i="1" s="1"/>
  <c r="T264" i="1"/>
  <c r="AB263" i="1"/>
  <c r="T263" i="1"/>
  <c r="AC262" i="1"/>
  <c r="AB262" i="1"/>
  <c r="T262" i="1"/>
  <c r="AB261" i="1"/>
  <c r="AD262" i="1" s="1"/>
  <c r="T261" i="1"/>
  <c r="U355" i="1" s="1"/>
  <c r="AB260" i="1"/>
  <c r="T260" i="1"/>
  <c r="AD259" i="1"/>
  <c r="AC259" i="1"/>
  <c r="AB259" i="1"/>
  <c r="T259" i="1"/>
  <c r="AD258" i="1"/>
  <c r="AC258" i="1"/>
  <c r="AB258" i="1"/>
  <c r="T258" i="1"/>
  <c r="AC257" i="1"/>
  <c r="AB257" i="1"/>
  <c r="T257" i="1"/>
  <c r="AB256" i="1"/>
  <c r="T256" i="1"/>
  <c r="AB255" i="1"/>
  <c r="T255" i="1"/>
  <c r="AB254" i="1"/>
  <c r="T254" i="1"/>
  <c r="AB253" i="1"/>
  <c r="T253" i="1"/>
  <c r="AB252" i="1"/>
  <c r="AD257" i="1" s="1"/>
  <c r="T252" i="1"/>
  <c r="AC251" i="1"/>
  <c r="AB251" i="1"/>
  <c r="T251" i="1"/>
  <c r="AB250" i="1"/>
  <c r="T250" i="1"/>
  <c r="AB249" i="1"/>
  <c r="T249" i="1"/>
  <c r="AB248" i="1"/>
  <c r="AD251" i="1" s="1"/>
  <c r="T248" i="1"/>
  <c r="AC247" i="1"/>
  <c r="AB247" i="1"/>
  <c r="T247" i="1"/>
  <c r="AB246" i="1"/>
  <c r="T246" i="1"/>
  <c r="AB245" i="1"/>
  <c r="T245" i="1"/>
  <c r="AB244" i="1"/>
  <c r="AD247" i="1" s="1"/>
  <c r="T244" i="1"/>
  <c r="AC243" i="1"/>
  <c r="AB243" i="1"/>
  <c r="AD243" i="1" s="1"/>
  <c r="T243" i="1"/>
  <c r="AC242" i="1"/>
  <c r="AC269" i="1" s="1"/>
  <c r="AB242" i="1"/>
  <c r="T242" i="1"/>
  <c r="AB241" i="1"/>
  <c r="T241" i="1"/>
  <c r="AB240" i="1"/>
  <c r="AB269" i="1" s="1"/>
  <c r="T240" i="1"/>
  <c r="T239" i="1"/>
  <c r="T238" i="1"/>
  <c r="T237" i="1"/>
  <c r="U258" i="1" s="1"/>
  <c r="U356" i="1" s="1"/>
  <c r="T236" i="1"/>
  <c r="T356" i="1" s="1"/>
  <c r="U234" i="1"/>
  <c r="T234" i="1"/>
  <c r="T233" i="1"/>
  <c r="AA232" i="1"/>
  <c r="T232" i="1"/>
  <c r="AC231" i="1"/>
  <c r="AB231" i="1"/>
  <c r="T231" i="1"/>
  <c r="AB230" i="1"/>
  <c r="T230" i="1"/>
  <c r="AB229" i="1"/>
  <c r="T229" i="1"/>
  <c r="AB228" i="1"/>
  <c r="T228" i="1"/>
  <c r="AB227" i="1"/>
  <c r="T227" i="1"/>
  <c r="AB226" i="1"/>
  <c r="AD231" i="1" s="1"/>
  <c r="T226" i="1"/>
  <c r="AB225" i="1"/>
  <c r="T225" i="1"/>
  <c r="AC224" i="1"/>
  <c r="AB224" i="1"/>
  <c r="T224" i="1"/>
  <c r="AB223" i="1"/>
  <c r="T223" i="1"/>
  <c r="AB222" i="1"/>
  <c r="T222" i="1"/>
  <c r="AB221" i="1"/>
  <c r="T221" i="1"/>
  <c r="AB220" i="1"/>
  <c r="T220" i="1"/>
  <c r="AB219" i="1"/>
  <c r="T219" i="1"/>
  <c r="AB218" i="1"/>
  <c r="T218" i="1"/>
  <c r="AB217" i="1"/>
  <c r="T217" i="1"/>
  <c r="AB216" i="1"/>
  <c r="T216" i="1"/>
  <c r="AB215" i="1"/>
  <c r="T215" i="1"/>
  <c r="AB214" i="1"/>
  <c r="T214" i="1"/>
  <c r="AB213" i="1"/>
  <c r="AD224" i="1" s="1"/>
  <c r="T213" i="1"/>
  <c r="AB212" i="1"/>
  <c r="T212" i="1"/>
  <c r="AC211" i="1"/>
  <c r="AB211" i="1"/>
  <c r="T211" i="1"/>
  <c r="AB210" i="1"/>
  <c r="T210" i="1"/>
  <c r="AB209" i="1"/>
  <c r="T209" i="1"/>
  <c r="AB208" i="1"/>
  <c r="T208" i="1"/>
  <c r="AB207" i="1"/>
  <c r="T207" i="1"/>
  <c r="AB206" i="1"/>
  <c r="T206" i="1"/>
  <c r="AB205" i="1"/>
  <c r="T205" i="1"/>
  <c r="AB204" i="1"/>
  <c r="AD211" i="1" s="1"/>
  <c r="T204" i="1"/>
  <c r="AC203" i="1"/>
  <c r="AB203" i="1"/>
  <c r="T203" i="1"/>
  <c r="AB202" i="1"/>
  <c r="T202" i="1"/>
  <c r="AB201" i="1"/>
  <c r="T201" i="1"/>
  <c r="AB200" i="1"/>
  <c r="T200" i="1"/>
  <c r="AB199" i="1"/>
  <c r="T199" i="1"/>
  <c r="AB198" i="1"/>
  <c r="T198" i="1"/>
  <c r="AB197" i="1"/>
  <c r="T197" i="1"/>
  <c r="AB196" i="1"/>
  <c r="T196" i="1"/>
  <c r="AB195" i="1"/>
  <c r="AD203" i="1" s="1"/>
  <c r="T195" i="1"/>
  <c r="AC194" i="1"/>
  <c r="AB194" i="1"/>
  <c r="T194" i="1"/>
  <c r="AB193" i="1"/>
  <c r="T193" i="1"/>
  <c r="AB192" i="1"/>
  <c r="T192" i="1"/>
  <c r="AB191" i="1"/>
  <c r="T191" i="1"/>
  <c r="AB190" i="1"/>
  <c r="T190" i="1"/>
  <c r="AB189" i="1"/>
  <c r="T189" i="1"/>
  <c r="AB188" i="1"/>
  <c r="T188" i="1"/>
  <c r="AB187" i="1"/>
  <c r="AD194" i="1" s="1"/>
  <c r="T187" i="1"/>
  <c r="AB186" i="1"/>
  <c r="T186" i="1"/>
  <c r="AC185" i="1"/>
  <c r="AB185" i="1"/>
  <c r="T185" i="1"/>
  <c r="AB184" i="1"/>
  <c r="T184" i="1"/>
  <c r="AB183" i="1"/>
  <c r="T183" i="1"/>
  <c r="AB182" i="1"/>
  <c r="T182" i="1"/>
  <c r="T235" i="1" s="1"/>
  <c r="AB181" i="1"/>
  <c r="T181" i="1"/>
  <c r="AB180" i="1"/>
  <c r="AB179" i="1"/>
  <c r="T179" i="1"/>
  <c r="AB178" i="1"/>
  <c r="T178" i="1"/>
  <c r="AB177" i="1"/>
  <c r="AD185" i="1" s="1"/>
  <c r="T177" i="1"/>
  <c r="AB176" i="1"/>
  <c r="T176" i="1"/>
  <c r="AC175" i="1"/>
  <c r="AB175" i="1"/>
  <c r="T175" i="1"/>
  <c r="AB174" i="1"/>
  <c r="T174" i="1"/>
  <c r="AB173" i="1"/>
  <c r="T173" i="1"/>
  <c r="AB172" i="1"/>
  <c r="T172" i="1"/>
  <c r="AB171" i="1"/>
  <c r="T171" i="1"/>
  <c r="AB170" i="1"/>
  <c r="T170" i="1"/>
  <c r="AB169" i="1"/>
  <c r="T169" i="1"/>
  <c r="AB168" i="1"/>
  <c r="T168" i="1"/>
  <c r="AB167" i="1"/>
  <c r="T167" i="1"/>
  <c r="AB166" i="1"/>
  <c r="AD175" i="1" s="1"/>
  <c r="T166" i="1"/>
  <c r="AC165" i="1"/>
  <c r="AB165" i="1"/>
  <c r="T165" i="1"/>
  <c r="AB164" i="1"/>
  <c r="T164" i="1"/>
  <c r="AB163" i="1"/>
  <c r="T163" i="1"/>
  <c r="AB162" i="1"/>
  <c r="T162" i="1"/>
  <c r="AB161" i="1"/>
  <c r="T161" i="1"/>
  <c r="AB160" i="1"/>
  <c r="AD165" i="1" s="1"/>
  <c r="T160" i="1"/>
  <c r="AC159" i="1"/>
  <c r="AB159" i="1"/>
  <c r="T159" i="1"/>
  <c r="AB158" i="1"/>
  <c r="T158" i="1"/>
  <c r="AB157" i="1"/>
  <c r="T157" i="1"/>
  <c r="AB156" i="1"/>
  <c r="T156" i="1"/>
  <c r="AB155" i="1"/>
  <c r="T155" i="1"/>
  <c r="AB154" i="1"/>
  <c r="T154" i="1"/>
  <c r="AB153" i="1"/>
  <c r="T153" i="1"/>
  <c r="AB152" i="1"/>
  <c r="T152" i="1"/>
  <c r="AB151" i="1"/>
  <c r="T151" i="1"/>
  <c r="AB150" i="1"/>
  <c r="T150" i="1"/>
  <c r="AB149" i="1"/>
  <c r="T149" i="1"/>
  <c r="AB148" i="1"/>
  <c r="T148" i="1"/>
  <c r="AB147" i="1"/>
  <c r="T147" i="1"/>
  <c r="AB146" i="1"/>
  <c r="T146" i="1"/>
  <c r="AB145" i="1"/>
  <c r="T145" i="1"/>
  <c r="AB144" i="1"/>
  <c r="T144" i="1"/>
  <c r="AB143" i="1"/>
  <c r="T143" i="1"/>
  <c r="AB142" i="1"/>
  <c r="AD159" i="1" s="1"/>
  <c r="T142" i="1"/>
  <c r="AB141" i="1"/>
  <c r="T141" i="1"/>
  <c r="AC140" i="1"/>
  <c r="AB140" i="1"/>
  <c r="T140" i="1"/>
  <c r="AB139" i="1"/>
  <c r="AD140" i="1" s="1"/>
  <c r="T139" i="1"/>
  <c r="AC138" i="1"/>
  <c r="AB138" i="1"/>
  <c r="T138" i="1"/>
  <c r="AB137" i="1"/>
  <c r="T137" i="1"/>
  <c r="AB136" i="1"/>
  <c r="T136" i="1"/>
  <c r="AB135" i="1"/>
  <c r="T135" i="1"/>
  <c r="AB134" i="1"/>
  <c r="T134" i="1"/>
  <c r="AB133" i="1"/>
  <c r="T133" i="1"/>
  <c r="AB132" i="1"/>
  <c r="T132" i="1"/>
  <c r="AB131" i="1"/>
  <c r="T131" i="1"/>
  <c r="AB130" i="1"/>
  <c r="T130" i="1"/>
  <c r="AB129" i="1"/>
  <c r="T129" i="1"/>
  <c r="AB128" i="1"/>
  <c r="T128" i="1"/>
  <c r="AB127" i="1"/>
  <c r="T127" i="1"/>
  <c r="AB126" i="1"/>
  <c r="T126" i="1"/>
  <c r="AB125" i="1"/>
  <c r="T125" i="1"/>
  <c r="AB124" i="1"/>
  <c r="T124" i="1"/>
  <c r="U179" i="1" s="1"/>
  <c r="AB123" i="1"/>
  <c r="T123" i="1"/>
  <c r="AB122" i="1"/>
  <c r="U122" i="1"/>
  <c r="T122" i="1"/>
  <c r="AB121" i="1"/>
  <c r="AD138" i="1" s="1"/>
  <c r="T121" i="1"/>
  <c r="AC120" i="1"/>
  <c r="AB120" i="1"/>
  <c r="T120" i="1"/>
  <c r="AB119" i="1"/>
  <c r="AD120" i="1" s="1"/>
  <c r="T119" i="1"/>
  <c r="AC118" i="1"/>
  <c r="AB118" i="1"/>
  <c r="T118" i="1"/>
  <c r="AB117" i="1"/>
  <c r="T117" i="1"/>
  <c r="AB116" i="1"/>
  <c r="T116" i="1"/>
  <c r="AB115" i="1"/>
  <c r="T115" i="1"/>
  <c r="T180" i="1" s="1"/>
  <c r="AB114" i="1"/>
  <c r="AB113" i="1"/>
  <c r="T113" i="1"/>
  <c r="AB112" i="1"/>
  <c r="AD118" i="1" s="1"/>
  <c r="T112" i="1"/>
  <c r="AC111" i="1"/>
  <c r="AB111" i="1"/>
  <c r="T111" i="1"/>
  <c r="AB110" i="1"/>
  <c r="T110" i="1"/>
  <c r="AB109" i="1"/>
  <c r="T109" i="1"/>
  <c r="AB108" i="1"/>
  <c r="T108" i="1"/>
  <c r="AB107" i="1"/>
  <c r="T107" i="1"/>
  <c r="AB106" i="1"/>
  <c r="T106" i="1"/>
  <c r="AB105" i="1"/>
  <c r="T105" i="1"/>
  <c r="AB104" i="1"/>
  <c r="T104" i="1"/>
  <c r="AB103" i="1"/>
  <c r="T103" i="1"/>
  <c r="AB102" i="1"/>
  <c r="AD111" i="1" s="1"/>
  <c r="T102" i="1"/>
  <c r="AB101" i="1"/>
  <c r="T101" i="1"/>
  <c r="AD100" i="1"/>
  <c r="AC100" i="1"/>
  <c r="AB100" i="1"/>
  <c r="T100" i="1"/>
  <c r="AC99" i="1"/>
  <c r="AB99" i="1"/>
  <c r="T99" i="1"/>
  <c r="AB98" i="1"/>
  <c r="T98" i="1"/>
  <c r="AB97" i="1"/>
  <c r="T97" i="1"/>
  <c r="AB96" i="1"/>
  <c r="T96" i="1"/>
  <c r="AB95" i="1"/>
  <c r="T95" i="1"/>
  <c r="AB94" i="1"/>
  <c r="AD99" i="1" s="1"/>
  <c r="T94" i="1"/>
  <c r="AC93" i="1"/>
  <c r="AB93" i="1"/>
  <c r="T93" i="1"/>
  <c r="AB92" i="1"/>
  <c r="T92" i="1"/>
  <c r="AB91" i="1"/>
  <c r="T91" i="1"/>
  <c r="AB90" i="1"/>
  <c r="T90" i="1"/>
  <c r="AB89" i="1"/>
  <c r="T89" i="1"/>
  <c r="AB88" i="1"/>
  <c r="T88" i="1"/>
  <c r="AB87" i="1"/>
  <c r="T87" i="1"/>
  <c r="AB86" i="1"/>
  <c r="T86" i="1"/>
  <c r="AB85" i="1"/>
  <c r="T85" i="1"/>
  <c r="AB84" i="1"/>
  <c r="T84" i="1"/>
  <c r="AB83" i="1"/>
  <c r="AD93" i="1" s="1"/>
  <c r="T83" i="1"/>
  <c r="AC82" i="1"/>
  <c r="AB82" i="1"/>
  <c r="AD82" i="1" s="1"/>
  <c r="T82" i="1"/>
  <c r="AC81" i="1"/>
  <c r="AB81" i="1"/>
  <c r="T81" i="1"/>
  <c r="AB80" i="1"/>
  <c r="AD81" i="1" s="1"/>
  <c r="T80" i="1"/>
  <c r="AC79" i="1"/>
  <c r="AB79" i="1"/>
  <c r="T79" i="1"/>
  <c r="AB78" i="1"/>
  <c r="T78" i="1"/>
  <c r="AB77" i="1"/>
  <c r="T77" i="1"/>
  <c r="AB76" i="1"/>
  <c r="T76" i="1"/>
  <c r="AB75" i="1"/>
  <c r="T75" i="1"/>
  <c r="AB74" i="1"/>
  <c r="T74" i="1"/>
  <c r="AB73" i="1"/>
  <c r="T73" i="1"/>
  <c r="AB72" i="1"/>
  <c r="T72" i="1"/>
  <c r="AB71" i="1"/>
  <c r="T71" i="1"/>
  <c r="AB70" i="1"/>
  <c r="AD79" i="1" s="1"/>
  <c r="T70" i="1"/>
  <c r="AC69" i="1"/>
  <c r="AB69" i="1"/>
  <c r="T69" i="1"/>
  <c r="AB68" i="1"/>
  <c r="T68" i="1"/>
  <c r="AB67" i="1"/>
  <c r="T67" i="1"/>
  <c r="AB66" i="1"/>
  <c r="T66" i="1"/>
  <c r="AB65" i="1"/>
  <c r="T65" i="1"/>
  <c r="AB64" i="1"/>
  <c r="T64" i="1"/>
  <c r="AB63" i="1"/>
  <c r="T63" i="1"/>
  <c r="AB62" i="1"/>
  <c r="T62" i="1"/>
  <c r="AC61" i="1"/>
  <c r="AB61" i="1"/>
  <c r="T61" i="1"/>
  <c r="AB60" i="1"/>
  <c r="T60" i="1"/>
  <c r="AB59" i="1"/>
  <c r="T59" i="1"/>
  <c r="AB58" i="1"/>
  <c r="T58" i="1"/>
  <c r="AB57" i="1"/>
  <c r="T57" i="1"/>
  <c r="AB56" i="1"/>
  <c r="T56" i="1"/>
  <c r="AB55" i="1"/>
  <c r="T55" i="1"/>
  <c r="AB54" i="1"/>
  <c r="T54" i="1"/>
  <c r="AB53" i="1"/>
  <c r="T53" i="1"/>
  <c r="AB52" i="1"/>
  <c r="T52" i="1"/>
  <c r="AB51" i="1"/>
  <c r="T51" i="1"/>
  <c r="AB50" i="1"/>
  <c r="AD61" i="1" s="1"/>
  <c r="T50" i="1"/>
  <c r="AB49" i="1"/>
  <c r="T49" i="1"/>
  <c r="AC48" i="1"/>
  <c r="AB48" i="1"/>
  <c r="T48" i="1"/>
  <c r="AB47" i="1"/>
  <c r="T47" i="1"/>
  <c r="AB46" i="1"/>
  <c r="T46" i="1"/>
  <c r="AB45" i="1"/>
  <c r="T45" i="1"/>
  <c r="AB44" i="1"/>
  <c r="T44" i="1"/>
  <c r="AB43" i="1"/>
  <c r="AD48" i="1" s="1"/>
  <c r="T43" i="1"/>
  <c r="AB42" i="1"/>
  <c r="T42" i="1"/>
  <c r="AB41" i="1"/>
  <c r="T41" i="1"/>
  <c r="H41" i="1"/>
  <c r="G41" i="1"/>
  <c r="C41" i="1"/>
  <c r="AB40" i="1"/>
  <c r="T40" i="1"/>
  <c r="H40" i="1"/>
  <c r="G40" i="1"/>
  <c r="E40" i="1"/>
  <c r="E43" i="1" s="1"/>
  <c r="C40" i="1"/>
  <c r="AB39" i="1"/>
  <c r="T39" i="1"/>
  <c r="AB38" i="1"/>
  <c r="T38" i="1"/>
  <c r="AB37" i="1"/>
  <c r="T37" i="1"/>
  <c r="AB36" i="1"/>
  <c r="T36" i="1"/>
  <c r="H36" i="1"/>
  <c r="G36" i="1"/>
  <c r="J36" i="1" s="1"/>
  <c r="E36" i="1"/>
  <c r="C36" i="1"/>
  <c r="AB35" i="1"/>
  <c r="T35" i="1"/>
  <c r="J35" i="1"/>
  <c r="AI34" i="1"/>
  <c r="AB34" i="1"/>
  <c r="T34" i="1"/>
  <c r="J34" i="1"/>
  <c r="AK33" i="1"/>
  <c r="AJ33" i="1"/>
  <c r="AB33" i="1"/>
  <c r="T33" i="1"/>
  <c r="J33" i="1"/>
  <c r="AJ32" i="1"/>
  <c r="AD32" i="1"/>
  <c r="AC32" i="1"/>
  <c r="AB32" i="1"/>
  <c r="T32" i="1"/>
  <c r="J32" i="1"/>
  <c r="AJ31" i="1"/>
  <c r="AL33" i="1" s="1"/>
  <c r="AB31" i="1"/>
  <c r="T31" i="1"/>
  <c r="AL30" i="1"/>
  <c r="AK30" i="1"/>
  <c r="AJ30" i="1"/>
  <c r="AC30" i="1"/>
  <c r="AC232" i="1" s="1"/>
  <c r="AB30" i="1"/>
  <c r="T30" i="1"/>
  <c r="AS29" i="1"/>
  <c r="AQ29" i="1"/>
  <c r="AL29" i="1"/>
  <c r="AK29" i="1"/>
  <c r="AJ29" i="1"/>
  <c r="AB29" i="1"/>
  <c r="T29" i="1"/>
  <c r="AT28" i="1"/>
  <c r="AT29" i="1" s="1"/>
  <c r="AS28" i="1"/>
  <c r="AR28" i="1"/>
  <c r="AL28" i="1"/>
  <c r="AK28" i="1"/>
  <c r="AJ28" i="1"/>
  <c r="AB28" i="1"/>
  <c r="T28" i="1"/>
  <c r="AR27" i="1"/>
  <c r="AK27" i="1"/>
  <c r="AJ27" i="1"/>
  <c r="AL27" i="1" s="1"/>
  <c r="AB27" i="1"/>
  <c r="T27" i="1"/>
  <c r="AR26" i="1"/>
  <c r="AR29" i="1" s="1"/>
  <c r="AL26" i="1"/>
  <c r="AK26" i="1"/>
  <c r="AJ26" i="1"/>
  <c r="AB26" i="1"/>
  <c r="T26" i="1"/>
  <c r="AJ25" i="1"/>
  <c r="AB25" i="1"/>
  <c r="T25" i="1"/>
  <c r="U113" i="1" s="1"/>
  <c r="G25" i="1"/>
  <c r="AS24" i="1"/>
  <c r="AR24" i="1"/>
  <c r="AK24" i="1"/>
  <c r="AJ24" i="1"/>
  <c r="AB24" i="1"/>
  <c r="T24" i="1"/>
  <c r="G24" i="1"/>
  <c r="AR23" i="1"/>
  <c r="AJ23" i="1"/>
  <c r="AB23" i="1"/>
  <c r="T23" i="1"/>
  <c r="G23" i="1"/>
  <c r="AR22" i="1"/>
  <c r="AJ22" i="1"/>
  <c r="AL24" i="1" s="1"/>
  <c r="AB22" i="1"/>
  <c r="T22" i="1"/>
  <c r="G22" i="1"/>
  <c r="E22" i="1"/>
  <c r="AR21" i="1"/>
  <c r="AT24" i="1" s="1"/>
  <c r="AL21" i="1"/>
  <c r="AK21" i="1"/>
  <c r="AJ21" i="1"/>
  <c r="AB21" i="1"/>
  <c r="T21" i="1"/>
  <c r="J21" i="1"/>
  <c r="G21" i="1"/>
  <c r="AS20" i="1"/>
  <c r="AR20" i="1"/>
  <c r="AK20" i="1"/>
  <c r="AJ20" i="1"/>
  <c r="AL20" i="1" s="1"/>
  <c r="AB20" i="1"/>
  <c r="AD30" i="1" s="1"/>
  <c r="T20" i="1"/>
  <c r="AR19" i="1"/>
  <c r="AL19" i="1"/>
  <c r="AK19" i="1"/>
  <c r="AJ19" i="1"/>
  <c r="AB19" i="1"/>
  <c r="T19" i="1"/>
  <c r="AR18" i="1"/>
  <c r="AT20" i="1" s="1"/>
  <c r="AK18" i="1"/>
  <c r="AJ18" i="1"/>
  <c r="AL18" i="1" s="1"/>
  <c r="AC18" i="1"/>
  <c r="AB18" i="1"/>
  <c r="T18" i="1"/>
  <c r="AT17" i="1"/>
  <c r="AS17" i="1"/>
  <c r="AR17" i="1"/>
  <c r="AK17" i="1"/>
  <c r="AJ17" i="1"/>
  <c r="AB17" i="1"/>
  <c r="T17" i="1"/>
  <c r="AT16" i="1"/>
  <c r="AS16" i="1"/>
  <c r="AR16" i="1"/>
  <c r="AJ16" i="1"/>
  <c r="AL17" i="1" s="1"/>
  <c r="AB16" i="1"/>
  <c r="T16" i="1"/>
  <c r="AT15" i="1"/>
  <c r="AS15" i="1"/>
  <c r="AR15" i="1"/>
  <c r="AK15" i="1"/>
  <c r="AI15" i="1"/>
  <c r="AI35" i="1" s="1"/>
  <c r="AB15" i="1"/>
  <c r="T15" i="1"/>
  <c r="AR14" i="1"/>
  <c r="AK14" i="1"/>
  <c r="AJ14" i="1"/>
  <c r="AB14" i="1"/>
  <c r="T14" i="1"/>
  <c r="J14" i="1"/>
  <c r="AT13" i="1"/>
  <c r="AS13" i="1"/>
  <c r="AR13" i="1"/>
  <c r="AJ13" i="1"/>
  <c r="AB13" i="1"/>
  <c r="T13" i="1"/>
  <c r="AS12" i="1"/>
  <c r="AR12" i="1"/>
  <c r="AT12" i="1" s="1"/>
  <c r="AJ12" i="1"/>
  <c r="AB12" i="1"/>
  <c r="T12" i="1"/>
  <c r="AR11" i="1"/>
  <c r="AJ11" i="1"/>
  <c r="AB11" i="1"/>
  <c r="T11" i="1"/>
  <c r="AR10" i="1"/>
  <c r="AJ10" i="1"/>
  <c r="AB10" i="1"/>
  <c r="AD18" i="1" s="1"/>
  <c r="T10" i="1"/>
  <c r="AQ9" i="1"/>
  <c r="AQ25" i="1" s="1"/>
  <c r="AQ30" i="1" s="1"/>
  <c r="AJ9" i="1"/>
  <c r="AB9" i="1"/>
  <c r="T9" i="1"/>
  <c r="AR8" i="1"/>
  <c r="AJ8" i="1"/>
  <c r="AB8" i="1"/>
  <c r="T8" i="1"/>
  <c r="AT7" i="1"/>
  <c r="AS7" i="1"/>
  <c r="AR7" i="1"/>
  <c r="AJ7" i="1"/>
  <c r="AB7" i="1"/>
  <c r="T7" i="1"/>
  <c r="AS6" i="1"/>
  <c r="AR6" i="1"/>
  <c r="AT6" i="1" s="1"/>
  <c r="AJ6" i="1"/>
  <c r="AB6" i="1"/>
  <c r="T6" i="1"/>
  <c r="U16" i="1" s="1"/>
  <c r="G6" i="1"/>
  <c r="E6" i="1"/>
  <c r="G5" i="1"/>
  <c r="R457" i="1" s="1"/>
  <c r="E5" i="1"/>
  <c r="J707" i="7" l="1"/>
  <c r="J665" i="7"/>
  <c r="G43" i="1"/>
  <c r="AK25" i="4"/>
  <c r="AK28" i="4" s="1"/>
  <c r="C43" i="1"/>
  <c r="E7" i="1"/>
  <c r="AN12" i="4"/>
  <c r="Z20" i="4"/>
  <c r="AF30" i="4"/>
  <c r="Q326" i="4"/>
  <c r="J675" i="7"/>
  <c r="G26" i="1"/>
  <c r="J28" i="1" s="1"/>
  <c r="J40" i="1"/>
  <c r="R289" i="6"/>
  <c r="P327" i="4"/>
  <c r="E324" i="4" s="1"/>
  <c r="Q321" i="4"/>
  <c r="U114" i="1"/>
  <c r="AJ34" i="1"/>
  <c r="AJ35" i="1" s="1"/>
  <c r="U180" i="1"/>
  <c r="AJ15" i="1"/>
  <c r="AL14" i="1"/>
  <c r="AL15" i="1" s="1"/>
  <c r="AK34" i="1"/>
  <c r="AK35" i="1" s="1"/>
  <c r="AD69" i="1"/>
  <c r="AD232" i="1" s="1"/>
  <c r="T413" i="1"/>
  <c r="O457" i="1" s="1"/>
  <c r="O459" i="1" s="1"/>
  <c r="AB232" i="1"/>
  <c r="H43" i="1"/>
  <c r="J41" i="1"/>
  <c r="AB277" i="1"/>
  <c r="H6" i="1"/>
  <c r="R458" i="1"/>
  <c r="R459" i="1" s="1"/>
  <c r="T459" i="1" s="1"/>
  <c r="AL34" i="1"/>
  <c r="AC277" i="1"/>
  <c r="U191" i="1"/>
  <c r="U235" i="1" s="1"/>
  <c r="U413" i="1" s="1"/>
  <c r="T114" i="1"/>
  <c r="AD242" i="1"/>
  <c r="AD269" i="1" s="1"/>
  <c r="U366" i="1"/>
  <c r="U412" i="1" s="1"/>
  <c r="T453" i="1"/>
  <c r="T454" i="1" s="1"/>
  <c r="O461" i="1" s="1"/>
  <c r="T463" i="1" s="1"/>
  <c r="AD275" i="1"/>
  <c r="AD276" i="1" s="1"/>
  <c r="G7" i="1"/>
  <c r="H5" i="1"/>
  <c r="AR9" i="1"/>
  <c r="AT11" i="1" s="1"/>
  <c r="AT25" i="1" s="1"/>
  <c r="AT30" i="1" s="1"/>
  <c r="AS11" i="1"/>
  <c r="AS25" i="1" s="1"/>
  <c r="AS30" i="1" s="1"/>
  <c r="U428" i="1"/>
  <c r="U435" i="1" s="1"/>
  <c r="U441" i="1"/>
  <c r="U448" i="1" s="1"/>
  <c r="U454" i="1" s="1"/>
  <c r="R326" i="4" l="1"/>
  <c r="R321" i="4"/>
  <c r="J43" i="1"/>
  <c r="Q327" i="4"/>
  <c r="H7" i="1"/>
  <c r="G9" i="1"/>
  <c r="J16" i="1" s="1"/>
  <c r="AD277" i="1"/>
  <c r="AL35" i="1"/>
  <c r="AR25" i="1"/>
  <c r="AR30" i="1" s="1"/>
  <c r="R327" i="4" l="1"/>
  <c r="F324" i="4"/>
  <c r="G324" i="4" s="1"/>
  <c r="H318" i="4"/>
  <c r="P2789" i="3" l="1"/>
  <c r="O2789" i="3"/>
  <c r="O2790" i="3" s="1"/>
  <c r="Q2788" i="3"/>
  <c r="Q2787" i="3"/>
  <c r="Q2786" i="3"/>
  <c r="P2785" i="3"/>
  <c r="Q2784" i="3"/>
  <c r="Q2783" i="3"/>
  <c r="Q2782" i="3"/>
  <c r="Q2781" i="3"/>
  <c r="Q2780" i="3"/>
  <c r="Q2779" i="3"/>
  <c r="Q2778" i="3"/>
  <c r="C2786" i="3"/>
  <c r="G2778" i="3"/>
  <c r="G2779" i="3" s="1"/>
  <c r="G2780" i="3" s="1"/>
  <c r="P308" i="4"/>
  <c r="Q307" i="4"/>
  <c r="Q306" i="4"/>
  <c r="Q305" i="4"/>
  <c r="Q300" i="4"/>
  <c r="Q301" i="4"/>
  <c r="Q302" i="4"/>
  <c r="Q303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P304" i="4"/>
  <c r="Q286" i="4"/>
  <c r="Q285" i="4"/>
  <c r="Q284" i="4"/>
  <c r="G288" i="4"/>
  <c r="G287" i="4"/>
  <c r="G286" i="4"/>
  <c r="G285" i="4"/>
  <c r="G284" i="4"/>
  <c r="P2770" i="3"/>
  <c r="O2770" i="3"/>
  <c r="O2771" i="3" s="1"/>
  <c r="Q2769" i="3"/>
  <c r="Q2768" i="3"/>
  <c r="Q2767" i="3"/>
  <c r="Q2766" i="3"/>
  <c r="P2765" i="3"/>
  <c r="Q2764" i="3"/>
  <c r="Q2763" i="3"/>
  <c r="Q2762" i="3"/>
  <c r="Q2761" i="3"/>
  <c r="Q2760" i="3"/>
  <c r="Q2759" i="3"/>
  <c r="Q2758" i="3"/>
  <c r="Q2757" i="3"/>
  <c r="Q2756" i="3"/>
  <c r="Q2755" i="3"/>
  <c r="Q2754" i="3"/>
  <c r="Q2753" i="3"/>
  <c r="Q2752" i="3"/>
  <c r="Q2751" i="3"/>
  <c r="Q2750" i="3"/>
  <c r="Q2749" i="3"/>
  <c r="Q2748" i="3"/>
  <c r="Q2747" i="3"/>
  <c r="Q2746" i="3"/>
  <c r="Q2745" i="3"/>
  <c r="Q2744" i="3"/>
  <c r="Q2743" i="3"/>
  <c r="C2753" i="3"/>
  <c r="G2745" i="3"/>
  <c r="G2744" i="3"/>
  <c r="G2743" i="3"/>
  <c r="S95" i="7"/>
  <c r="S96" i="7"/>
  <c r="S97" i="7"/>
  <c r="S98" i="7"/>
  <c r="S48" i="7"/>
  <c r="S99" i="7"/>
  <c r="S94" i="7"/>
  <c r="S93" i="7"/>
  <c r="T99" i="7" l="1"/>
  <c r="P2790" i="3"/>
  <c r="E2786" i="3" s="1"/>
  <c r="Q308" i="4"/>
  <c r="P309" i="4"/>
  <c r="E296" i="4" s="1"/>
  <c r="Q2789" i="3"/>
  <c r="Q2785" i="3"/>
  <c r="D2786" i="3"/>
  <c r="G2746" i="3"/>
  <c r="G2747" i="3" s="1"/>
  <c r="D2753" i="3" s="1"/>
  <c r="Q304" i="4"/>
  <c r="G289" i="4"/>
  <c r="G290" i="4" s="1"/>
  <c r="P2771" i="3"/>
  <c r="E2753" i="3" s="1"/>
  <c r="Q2765" i="3"/>
  <c r="Q2770" i="3"/>
  <c r="S89" i="7"/>
  <c r="S90" i="7"/>
  <c r="S88" i="7"/>
  <c r="S91" i="7"/>
  <c r="S92" i="7"/>
  <c r="S87" i="7"/>
  <c r="S86" i="7"/>
  <c r="S84" i="7"/>
  <c r="S85" i="7"/>
  <c r="S83" i="7"/>
  <c r="S82" i="7"/>
  <c r="S81" i="7"/>
  <c r="S80" i="7"/>
  <c r="S79" i="7"/>
  <c r="S78" i="7"/>
  <c r="S77" i="7"/>
  <c r="S76" i="7"/>
  <c r="S75" i="7"/>
  <c r="Q284" i="6"/>
  <c r="R283" i="6"/>
  <c r="R282" i="6"/>
  <c r="R281" i="6"/>
  <c r="R280" i="6"/>
  <c r="R279" i="6"/>
  <c r="R278" i="6"/>
  <c r="R277" i="6"/>
  <c r="R276" i="6"/>
  <c r="R275" i="6"/>
  <c r="R274" i="6"/>
  <c r="Q271" i="4"/>
  <c r="Q270" i="4"/>
  <c r="Q269" i="4"/>
  <c r="Q268" i="4"/>
  <c r="Q267" i="4"/>
  <c r="Q266" i="4"/>
  <c r="Q265" i="4"/>
  <c r="P272" i="4"/>
  <c r="P273" i="4" s="1"/>
  <c r="E272" i="4" s="1"/>
  <c r="Q264" i="4"/>
  <c r="G264" i="4"/>
  <c r="G265" i="4" s="1"/>
  <c r="G266" i="4" s="1"/>
  <c r="D272" i="4" s="1"/>
  <c r="S58" i="7"/>
  <c r="S57" i="7"/>
  <c r="S56" i="7"/>
  <c r="S60" i="7"/>
  <c r="S59" i="7"/>
  <c r="S55" i="7"/>
  <c r="S54" i="7"/>
  <c r="S53" i="7"/>
  <c r="S52" i="7"/>
  <c r="T52" i="7" s="1"/>
  <c r="I696" i="7"/>
  <c r="I695" i="7"/>
  <c r="I694" i="7"/>
  <c r="S64" i="7"/>
  <c r="S63" i="7"/>
  <c r="S62" i="7"/>
  <c r="S61" i="7"/>
  <c r="S47" i="7"/>
  <c r="T48" i="7" s="1"/>
  <c r="S50" i="7"/>
  <c r="S51" i="7"/>
  <c r="S49" i="7"/>
  <c r="I657" i="7"/>
  <c r="I658" i="7"/>
  <c r="I659" i="7"/>
  <c r="I660" i="7"/>
  <c r="I656" i="7"/>
  <c r="I655" i="7"/>
  <c r="Q2731" i="3"/>
  <c r="P2734" i="3"/>
  <c r="O2734" i="3"/>
  <c r="O2735" i="3" s="1"/>
  <c r="Q2733" i="3"/>
  <c r="Q2732" i="3"/>
  <c r="Q2730" i="3"/>
  <c r="P2729" i="3"/>
  <c r="Q2728" i="3"/>
  <c r="Q2727" i="3"/>
  <c r="Q2726" i="3"/>
  <c r="Q2725" i="3"/>
  <c r="Q2724" i="3"/>
  <c r="Q2723" i="3"/>
  <c r="Q2722" i="3"/>
  <c r="Q2721" i="3"/>
  <c r="Q2720" i="3"/>
  <c r="Q2719" i="3"/>
  <c r="Q2718" i="3"/>
  <c r="Q2717" i="3"/>
  <c r="Q2716" i="3"/>
  <c r="Q2715" i="3"/>
  <c r="Q2714" i="3"/>
  <c r="Q2713" i="3"/>
  <c r="Q2712" i="3"/>
  <c r="Q2711" i="3"/>
  <c r="Q2710" i="3"/>
  <c r="Q2709" i="3"/>
  <c r="Q2708" i="3"/>
  <c r="Q2707" i="3"/>
  <c r="Q2706" i="3"/>
  <c r="C2716" i="3"/>
  <c r="G2708" i="3"/>
  <c r="G2707" i="3"/>
  <c r="G2706" i="3"/>
  <c r="S74" i="7"/>
  <c r="S73" i="7"/>
  <c r="I702" i="7"/>
  <c r="I698" i="7"/>
  <c r="I699" i="7"/>
  <c r="I700" i="7"/>
  <c r="I701" i="7"/>
  <c r="I697" i="7"/>
  <c r="S72" i="7"/>
  <c r="S71" i="7"/>
  <c r="S70" i="7"/>
  <c r="S69" i="7"/>
  <c r="S68" i="7"/>
  <c r="S67" i="7"/>
  <c r="S66" i="7"/>
  <c r="S65" i="7"/>
  <c r="I683" i="7"/>
  <c r="I685" i="7"/>
  <c r="I684" i="7"/>
  <c r="I682" i="7"/>
  <c r="I681" i="7"/>
  <c r="I680" i="7"/>
  <c r="I679" i="7"/>
  <c r="I687" i="7"/>
  <c r="I688" i="7"/>
  <c r="I689" i="7"/>
  <c r="I690" i="7"/>
  <c r="I691" i="7"/>
  <c r="I692" i="7"/>
  <c r="I693" i="7"/>
  <c r="I686" i="7"/>
  <c r="I678" i="7"/>
  <c r="I677" i="7"/>
  <c r="I676" i="7"/>
  <c r="Q240" i="5"/>
  <c r="P239" i="5"/>
  <c r="O239" i="5"/>
  <c r="T87" i="7" l="1"/>
  <c r="T70" i="7"/>
  <c r="T64" i="7"/>
  <c r="T92" i="7"/>
  <c r="T85" i="7"/>
  <c r="S100" i="7"/>
  <c r="T72" i="7"/>
  <c r="R308" i="4"/>
  <c r="D296" i="4"/>
  <c r="R2785" i="3"/>
  <c r="R2789" i="3"/>
  <c r="R284" i="6"/>
  <c r="R304" i="4"/>
  <c r="Q309" i="4"/>
  <c r="Q2790" i="3"/>
  <c r="R2770" i="3"/>
  <c r="R2765" i="3"/>
  <c r="Q2771" i="3"/>
  <c r="P2735" i="3"/>
  <c r="E2716" i="3" s="1"/>
  <c r="G2709" i="3"/>
  <c r="G2710" i="3" s="1"/>
  <c r="H2710" i="3" s="1"/>
  <c r="T83" i="7"/>
  <c r="T79" i="7"/>
  <c r="Q272" i="4"/>
  <c r="T60" i="7"/>
  <c r="J696" i="7"/>
  <c r="T51" i="7"/>
  <c r="J660" i="7"/>
  <c r="Q2734" i="3"/>
  <c r="Q2729" i="3"/>
  <c r="T74" i="7"/>
  <c r="J704" i="7"/>
  <c r="J701" i="7"/>
  <c r="J685" i="7"/>
  <c r="J693" i="7"/>
  <c r="J681" i="7"/>
  <c r="J678" i="7"/>
  <c r="C2689" i="3"/>
  <c r="C2693" i="3"/>
  <c r="C2694" i="3"/>
  <c r="C2692" i="3"/>
  <c r="C2691" i="3"/>
  <c r="C2690" i="3"/>
  <c r="C2688" i="3"/>
  <c r="C2687" i="3"/>
  <c r="C2686" i="3"/>
  <c r="L255" i="4"/>
  <c r="L254" i="4"/>
  <c r="H266" i="4" l="1"/>
  <c r="T100" i="7"/>
  <c r="H290" i="4"/>
  <c r="F296" i="4"/>
  <c r="G296" i="4" s="1"/>
  <c r="H2780" i="3"/>
  <c r="R2790" i="3"/>
  <c r="F2786" i="3"/>
  <c r="G2786" i="3" s="1"/>
  <c r="R309" i="4"/>
  <c r="D2716" i="3"/>
  <c r="F2753" i="3"/>
  <c r="G2753" i="3" s="1"/>
  <c r="H2747" i="3"/>
  <c r="R272" i="4"/>
  <c r="R273" i="4" s="1"/>
  <c r="Q273" i="4"/>
  <c r="F272" i="4" s="1"/>
  <c r="G272" i="4" s="1"/>
  <c r="R2771" i="3"/>
  <c r="R2729" i="3"/>
  <c r="R2734" i="3"/>
  <c r="L256" i="4"/>
  <c r="Q2735" i="3"/>
  <c r="D2695" i="3"/>
  <c r="L248" i="4"/>
  <c r="L247" i="4"/>
  <c r="R236" i="5"/>
  <c r="R2735" i="3" l="1"/>
  <c r="F2716" i="3"/>
  <c r="G2716" i="3" s="1"/>
  <c r="L249" i="4"/>
  <c r="I649" i="7"/>
  <c r="I650" i="7"/>
  <c r="I651" i="7"/>
  <c r="I652" i="7"/>
  <c r="I653" i="7"/>
  <c r="I654" i="7"/>
  <c r="I646" i="7"/>
  <c r="I648" i="7"/>
  <c r="I647" i="7"/>
  <c r="I645" i="7"/>
  <c r="I644" i="7"/>
  <c r="Q273" i="6"/>
  <c r="Q290" i="6" s="1"/>
  <c r="R272" i="6"/>
  <c r="R271" i="6"/>
  <c r="P2692" i="3"/>
  <c r="O2692" i="3"/>
  <c r="O2693" i="3" s="1"/>
  <c r="Q2691" i="3"/>
  <c r="Q2690" i="3"/>
  <c r="Q2689" i="3"/>
  <c r="P2688" i="3"/>
  <c r="Q2687" i="3"/>
  <c r="Q2686" i="3"/>
  <c r="Q2685" i="3"/>
  <c r="Q2684" i="3"/>
  <c r="Q2683" i="3"/>
  <c r="Q2682" i="3"/>
  <c r="Q2681" i="3"/>
  <c r="Q2680" i="3"/>
  <c r="Q2679" i="3"/>
  <c r="Q2678" i="3"/>
  <c r="Q2677" i="3"/>
  <c r="Q2676" i="3"/>
  <c r="Q2675" i="3"/>
  <c r="Q2674" i="3"/>
  <c r="Q2673" i="3"/>
  <c r="Q2672" i="3"/>
  <c r="Q2671" i="3"/>
  <c r="Q2670" i="3"/>
  <c r="Q2669" i="3"/>
  <c r="Q2668" i="3"/>
  <c r="Q2667" i="3"/>
  <c r="Q2666" i="3"/>
  <c r="Q2665" i="3"/>
  <c r="Q2664" i="3"/>
  <c r="Q2663" i="3"/>
  <c r="Q2662" i="3"/>
  <c r="Q2661" i="3"/>
  <c r="C2674" i="3"/>
  <c r="G2666" i="3"/>
  <c r="G2665" i="3"/>
  <c r="G2664" i="3"/>
  <c r="G2663" i="3"/>
  <c r="G2662" i="3"/>
  <c r="G2661" i="3"/>
  <c r="A643" i="7"/>
  <c r="R256" i="6"/>
  <c r="Q263" i="6"/>
  <c r="R262" i="6"/>
  <c r="R261" i="6"/>
  <c r="R260" i="6"/>
  <c r="R257" i="6"/>
  <c r="R258" i="6"/>
  <c r="R255" i="6"/>
  <c r="I642" i="7"/>
  <c r="I641" i="7"/>
  <c r="I640" i="7"/>
  <c r="I639" i="7"/>
  <c r="I638" i="7"/>
  <c r="I637" i="7"/>
  <c r="I636" i="7"/>
  <c r="I629" i="7"/>
  <c r="I630" i="7"/>
  <c r="I631" i="7"/>
  <c r="I632" i="7"/>
  <c r="I633" i="7"/>
  <c r="I709" i="7"/>
  <c r="I635" i="7"/>
  <c r="I628" i="7"/>
  <c r="Q2647" i="3"/>
  <c r="Q2638" i="3"/>
  <c r="Q2639" i="3"/>
  <c r="Q2640" i="3"/>
  <c r="Q2641" i="3"/>
  <c r="Q2642" i="3"/>
  <c r="Q2643" i="3"/>
  <c r="Q2644" i="3"/>
  <c r="Q2645" i="3"/>
  <c r="Q2646" i="3"/>
  <c r="P2653" i="3"/>
  <c r="O2653" i="3"/>
  <c r="O2654" i="3" s="1"/>
  <c r="Q2652" i="3"/>
  <c r="Q2651" i="3"/>
  <c r="Q2650" i="3"/>
  <c r="Q2649" i="3"/>
  <c r="P2648" i="3"/>
  <c r="Q2637" i="3"/>
  <c r="Q2636" i="3"/>
  <c r="Q2635" i="3"/>
  <c r="Q2634" i="3"/>
  <c r="Q2633" i="3"/>
  <c r="Q2632" i="3"/>
  <c r="Q2631" i="3"/>
  <c r="Q2630" i="3"/>
  <c r="Q2629" i="3"/>
  <c r="Q2628" i="3"/>
  <c r="Q2627" i="3"/>
  <c r="Q2626" i="3"/>
  <c r="Q2625" i="3"/>
  <c r="Q2624" i="3"/>
  <c r="Q2623" i="3"/>
  <c r="Q2622" i="3"/>
  <c r="Q2621" i="3"/>
  <c r="Q2620" i="3"/>
  <c r="Q2619" i="3"/>
  <c r="Q2618" i="3"/>
  <c r="Q2617" i="3"/>
  <c r="C2632" i="3"/>
  <c r="G2624" i="3"/>
  <c r="G2623" i="3"/>
  <c r="G2622" i="3"/>
  <c r="G2621" i="3"/>
  <c r="G2620" i="3"/>
  <c r="G2619" i="3"/>
  <c r="G2618" i="3"/>
  <c r="G2617" i="3"/>
  <c r="I710" i="7" l="1"/>
  <c r="J636" i="7"/>
  <c r="R273" i="6"/>
  <c r="R290" i="6" s="1"/>
  <c r="J639" i="7"/>
  <c r="J649" i="7"/>
  <c r="J654" i="7"/>
  <c r="J647" i="7"/>
  <c r="J642" i="7"/>
  <c r="R263" i="6"/>
  <c r="G2667" i="3"/>
  <c r="G2668" i="3" s="1"/>
  <c r="D2674" i="3" s="1"/>
  <c r="P2693" i="3"/>
  <c r="E2674" i="3" s="1"/>
  <c r="Q2692" i="3"/>
  <c r="Q2688" i="3"/>
  <c r="R259" i="6"/>
  <c r="J635" i="7"/>
  <c r="P2654" i="3"/>
  <c r="E2632" i="3" s="1"/>
  <c r="G2625" i="3"/>
  <c r="G2626" i="3" s="1"/>
  <c r="D2632" i="3" s="1"/>
  <c r="Q2648" i="3"/>
  <c r="Q2653" i="3"/>
  <c r="J710" i="7" l="1"/>
  <c r="K710" i="7" s="1"/>
  <c r="R2688" i="3"/>
  <c r="R2692" i="3"/>
  <c r="R2648" i="3"/>
  <c r="Q2693" i="3"/>
  <c r="R2653" i="3"/>
  <c r="Q2654" i="3"/>
  <c r="Q221" i="6"/>
  <c r="R220" i="6"/>
  <c r="R219" i="6"/>
  <c r="R218" i="6"/>
  <c r="R217" i="6"/>
  <c r="R216" i="6"/>
  <c r="R215" i="6"/>
  <c r="F2674" i="3" l="1"/>
  <c r="G2674" i="3" s="1"/>
  <c r="R2693" i="3"/>
  <c r="H2668" i="3"/>
  <c r="F2632" i="3"/>
  <c r="G2632" i="3" s="1"/>
  <c r="R2654" i="3"/>
  <c r="H2626" i="3"/>
  <c r="R221" i="6"/>
  <c r="R238" i="6" l="1"/>
  <c r="R236" i="6"/>
  <c r="R235" i="6"/>
  <c r="R230" i="6"/>
  <c r="R229" i="6"/>
  <c r="R228" i="6"/>
  <c r="R227" i="6"/>
  <c r="R226" i="6"/>
  <c r="R225" i="6"/>
  <c r="Q248" i="6"/>
  <c r="R247" i="6"/>
  <c r="R246" i="6"/>
  <c r="R245" i="6"/>
  <c r="R244" i="6"/>
  <c r="R243" i="6"/>
  <c r="R242" i="6"/>
  <c r="R241" i="6"/>
  <c r="R240" i="6"/>
  <c r="I599" i="7"/>
  <c r="I600" i="7"/>
  <c r="I602" i="7"/>
  <c r="I601" i="7"/>
  <c r="I598" i="7"/>
  <c r="I597" i="7"/>
  <c r="I610" i="7"/>
  <c r="I609" i="7"/>
  <c r="I29" i="7"/>
  <c r="I28" i="7"/>
  <c r="I27" i="7"/>
  <c r="I608" i="7"/>
  <c r="I26" i="7"/>
  <c r="I607" i="7"/>
  <c r="I606" i="7"/>
  <c r="I25" i="7"/>
  <c r="I605" i="7"/>
  <c r="I604" i="7"/>
  <c r="I603" i="7"/>
  <c r="I626" i="7"/>
  <c r="I627" i="7"/>
  <c r="I625" i="7"/>
  <c r="I624" i="7"/>
  <c r="I623" i="7"/>
  <c r="I622" i="7"/>
  <c r="I621" i="7"/>
  <c r="I620" i="7"/>
  <c r="I619" i="7"/>
  <c r="Q254" i="6"/>
  <c r="R253" i="6"/>
  <c r="R252" i="6"/>
  <c r="R251" i="6"/>
  <c r="R250" i="6"/>
  <c r="R249" i="6"/>
  <c r="R234" i="6"/>
  <c r="R233" i="6"/>
  <c r="Q239" i="6"/>
  <c r="R237" i="6"/>
  <c r="R232" i="6"/>
  <c r="R231" i="6"/>
  <c r="R224" i="6"/>
  <c r="R223" i="6"/>
  <c r="R222" i="6"/>
  <c r="I618" i="7"/>
  <c r="I617" i="7"/>
  <c r="I616" i="7"/>
  <c r="I615" i="7"/>
  <c r="I614" i="7"/>
  <c r="I613" i="7"/>
  <c r="I612" i="7"/>
  <c r="I611" i="7"/>
  <c r="I595" i="7"/>
  <c r="I596" i="7"/>
  <c r="I594" i="7"/>
  <c r="I593" i="7"/>
  <c r="J627" i="7" l="1"/>
  <c r="R248" i="6"/>
  <c r="J602" i="7"/>
  <c r="J610" i="7"/>
  <c r="J622" i="7"/>
  <c r="J618" i="7"/>
  <c r="R254" i="6"/>
  <c r="R239" i="6"/>
  <c r="J615" i="7"/>
  <c r="J596" i="7"/>
  <c r="R209" i="6" l="1"/>
  <c r="R210" i="6"/>
  <c r="R211" i="6"/>
  <c r="O529" i="6" s="1"/>
  <c r="R212" i="6"/>
  <c r="Q214" i="6"/>
  <c r="Q264" i="6" s="1"/>
  <c r="R213" i="6"/>
  <c r="R208" i="6"/>
  <c r="I592" i="7"/>
  <c r="I588" i="7"/>
  <c r="I589" i="7"/>
  <c r="I590" i="7"/>
  <c r="I587" i="7"/>
  <c r="I591" i="7"/>
  <c r="I585" i="7"/>
  <c r="I584" i="7"/>
  <c r="I586" i="7"/>
  <c r="I583" i="7"/>
  <c r="I582" i="7"/>
  <c r="I571" i="7"/>
  <c r="I572" i="7"/>
  <c r="I573" i="7"/>
  <c r="I574" i="7"/>
  <c r="I575" i="7"/>
  <c r="I576" i="7"/>
  <c r="I577" i="7"/>
  <c r="I578" i="7"/>
  <c r="I581" i="7"/>
  <c r="I580" i="7"/>
  <c r="I579" i="7"/>
  <c r="I570" i="7"/>
  <c r="I569" i="7"/>
  <c r="I565" i="7"/>
  <c r="I566" i="7"/>
  <c r="I568" i="7"/>
  <c r="I567" i="7"/>
  <c r="I564" i="7"/>
  <c r="I563" i="7"/>
  <c r="I562" i="7"/>
  <c r="I561" i="7"/>
  <c r="Q2606" i="3"/>
  <c r="Q2607" i="3"/>
  <c r="Q2608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P2609" i="3"/>
  <c r="O2609" i="3"/>
  <c r="O2610" i="3" s="1"/>
  <c r="Q2605" i="3"/>
  <c r="P2604" i="3"/>
  <c r="Q2589" i="3"/>
  <c r="Q2588" i="3"/>
  <c r="Q2587" i="3"/>
  <c r="Q2586" i="3"/>
  <c r="Q2585" i="3"/>
  <c r="Q2584" i="3"/>
  <c r="Q2583" i="3"/>
  <c r="Q2582" i="3"/>
  <c r="Q2581" i="3"/>
  <c r="C2591" i="3"/>
  <c r="G2583" i="3"/>
  <c r="G2582" i="3"/>
  <c r="G2581" i="3"/>
  <c r="I549" i="7"/>
  <c r="I559" i="7"/>
  <c r="I558" i="7"/>
  <c r="I557" i="7"/>
  <c r="I556" i="7"/>
  <c r="I555" i="7"/>
  <c r="I554" i="7"/>
  <c r="I553" i="7"/>
  <c r="I552" i="7"/>
  <c r="I551" i="7"/>
  <c r="I550" i="7"/>
  <c r="I548" i="7"/>
  <c r="Q200" i="6"/>
  <c r="R198" i="6"/>
  <c r="R199" i="6"/>
  <c r="R192" i="6"/>
  <c r="R194" i="6"/>
  <c r="R195" i="6"/>
  <c r="R196" i="6"/>
  <c r="R197" i="6"/>
  <c r="R193" i="6"/>
  <c r="P2572" i="3"/>
  <c r="O2572" i="3"/>
  <c r="O2573" i="3" s="1"/>
  <c r="Q2571" i="3"/>
  <c r="Q2570" i="3"/>
  <c r="P2569" i="3"/>
  <c r="Q2568" i="3"/>
  <c r="Q2567" i="3"/>
  <c r="Q2566" i="3"/>
  <c r="Q2565" i="3"/>
  <c r="Q2564" i="3"/>
  <c r="Q2563" i="3"/>
  <c r="Q2562" i="3"/>
  <c r="Q2561" i="3"/>
  <c r="Q2560" i="3"/>
  <c r="Q2559" i="3"/>
  <c r="C2568" i="3"/>
  <c r="G2560" i="3"/>
  <c r="G2559" i="3"/>
  <c r="I540" i="7"/>
  <c r="I541" i="7"/>
  <c r="I542" i="7"/>
  <c r="I543" i="7"/>
  <c r="I544" i="7"/>
  <c r="I545" i="7"/>
  <c r="I546" i="7"/>
  <c r="I539" i="7"/>
  <c r="I547" i="7"/>
  <c r="I537" i="7"/>
  <c r="I538" i="7"/>
  <c r="I536" i="7"/>
  <c r="I535" i="7"/>
  <c r="I534" i="7"/>
  <c r="I533" i="7"/>
  <c r="I532" i="7"/>
  <c r="I531" i="7"/>
  <c r="I530" i="7"/>
  <c r="I529" i="7"/>
  <c r="I528" i="7"/>
  <c r="I527" i="7"/>
  <c r="C2492" i="3"/>
  <c r="C2538" i="3"/>
  <c r="P2551" i="3"/>
  <c r="O2551" i="3"/>
  <c r="O2552" i="3" s="1"/>
  <c r="Q2550" i="3"/>
  <c r="Q2549" i="3"/>
  <c r="Q2548" i="3"/>
  <c r="P2547" i="3"/>
  <c r="Q2546" i="3"/>
  <c r="Q2545" i="3"/>
  <c r="Q2544" i="3"/>
  <c r="Q2543" i="3"/>
  <c r="Q2542" i="3"/>
  <c r="Q2541" i="3"/>
  <c r="Q2540" i="3"/>
  <c r="Q2539" i="3"/>
  <c r="Q2538" i="3"/>
  <c r="Q2537" i="3"/>
  <c r="Q2536" i="3"/>
  <c r="Q2535" i="3"/>
  <c r="Q2534" i="3"/>
  <c r="Q2533" i="3"/>
  <c r="Q2532" i="3"/>
  <c r="Q2531" i="3"/>
  <c r="Q2530" i="3"/>
  <c r="Q2529" i="3"/>
  <c r="Q2528" i="3"/>
  <c r="Q2527" i="3"/>
  <c r="Q2526" i="3"/>
  <c r="G2530" i="3"/>
  <c r="G2529" i="3"/>
  <c r="G2528" i="3"/>
  <c r="G2527" i="3"/>
  <c r="G2526" i="3"/>
  <c r="I526" i="7"/>
  <c r="I525" i="7"/>
  <c r="I524" i="7"/>
  <c r="I523" i="7"/>
  <c r="I24" i="7"/>
  <c r="J29" i="7" s="1"/>
  <c r="I522" i="7"/>
  <c r="Q2506" i="3"/>
  <c r="Q2507" i="3"/>
  <c r="Q2508" i="3"/>
  <c r="Q2509" i="3"/>
  <c r="Q2510" i="3"/>
  <c r="Q2511" i="3"/>
  <c r="Q2512" i="3"/>
  <c r="Q2513" i="3"/>
  <c r="P2518" i="3"/>
  <c r="O2518" i="3"/>
  <c r="O2519" i="3" s="1"/>
  <c r="Q2517" i="3"/>
  <c r="Q2516" i="3"/>
  <c r="Q2515" i="3"/>
  <c r="P2514" i="3"/>
  <c r="Q2505" i="3"/>
  <c r="Q2504" i="3"/>
  <c r="Q2503" i="3"/>
  <c r="Q2502" i="3"/>
  <c r="Q2501" i="3"/>
  <c r="Q2500" i="3"/>
  <c r="Q2499" i="3"/>
  <c r="Q2498" i="3"/>
  <c r="Q2497" i="3"/>
  <c r="Q2496" i="3"/>
  <c r="Q2495" i="3"/>
  <c r="Q2494" i="3"/>
  <c r="Q2493" i="3"/>
  <c r="Q2492" i="3"/>
  <c r="Q2491" i="3"/>
  <c r="Q2490" i="3"/>
  <c r="Q2489" i="3"/>
  <c r="Q2488" i="3"/>
  <c r="Q2487" i="3"/>
  <c r="Q2486" i="3"/>
  <c r="Q2485" i="3"/>
  <c r="Q2484" i="3"/>
  <c r="Q2483" i="3"/>
  <c r="Q2482" i="3"/>
  <c r="Q2481" i="3"/>
  <c r="Q2480" i="3"/>
  <c r="Q2479" i="3"/>
  <c r="Q2478" i="3"/>
  <c r="Q2477" i="3"/>
  <c r="Q2476" i="3"/>
  <c r="G2484" i="3"/>
  <c r="G2483" i="3"/>
  <c r="G2482" i="3"/>
  <c r="G2481" i="3"/>
  <c r="G2480" i="3"/>
  <c r="G2479" i="3"/>
  <c r="G2478" i="3"/>
  <c r="G2477" i="3"/>
  <c r="G2476" i="3"/>
  <c r="I517" i="7"/>
  <c r="I518" i="7"/>
  <c r="I519" i="7"/>
  <c r="I521" i="7"/>
  <c r="I520" i="7"/>
  <c r="I516" i="7"/>
  <c r="I22" i="7"/>
  <c r="I513" i="7"/>
  <c r="I511" i="7"/>
  <c r="I512" i="7"/>
  <c r="I514" i="7"/>
  <c r="I515" i="7"/>
  <c r="I510" i="7"/>
  <c r="I23" i="7"/>
  <c r="I509" i="7"/>
  <c r="I21" i="7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G256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P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I508" i="7"/>
  <c r="Q191" i="6"/>
  <c r="R190" i="6"/>
  <c r="R189" i="6"/>
  <c r="P2424" i="3"/>
  <c r="O2424" i="3"/>
  <c r="O2425" i="3" s="1"/>
  <c r="Q2423" i="3"/>
  <c r="Q2422" i="3"/>
  <c r="Q2421" i="3"/>
  <c r="P2420" i="3"/>
  <c r="Q2419" i="3"/>
  <c r="Q2418" i="3"/>
  <c r="Q2417" i="3"/>
  <c r="Q2416" i="3"/>
  <c r="Q2415" i="3"/>
  <c r="Q2414" i="3"/>
  <c r="Q2413" i="3"/>
  <c r="Q2412" i="3"/>
  <c r="Q2411" i="3"/>
  <c r="Q2410" i="3"/>
  <c r="Q2409" i="3"/>
  <c r="Q2408" i="3"/>
  <c r="Q2407" i="3"/>
  <c r="Q2406" i="3"/>
  <c r="Q2405" i="3"/>
  <c r="Q2404" i="3"/>
  <c r="C2412" i="3"/>
  <c r="G2404" i="3"/>
  <c r="G2405" i="3" s="1"/>
  <c r="G2406" i="3" s="1"/>
  <c r="O248" i="3"/>
  <c r="O210" i="3"/>
  <c r="O178" i="3"/>
  <c r="O96" i="3"/>
  <c r="O47" i="3"/>
  <c r="O22" i="3"/>
  <c r="O1947" i="3"/>
  <c r="O1978" i="3"/>
  <c r="O2019" i="3"/>
  <c r="O2063" i="3"/>
  <c r="O2088" i="3"/>
  <c r="O2131" i="3"/>
  <c r="O2185" i="3"/>
  <c r="O2232" i="3"/>
  <c r="O2272" i="3"/>
  <c r="O2306" i="3"/>
  <c r="O2323" i="3"/>
  <c r="O2468" i="3"/>
  <c r="O2359" i="3"/>
  <c r="O2360" i="3" s="1"/>
  <c r="P2396" i="3"/>
  <c r="O2396" i="3"/>
  <c r="O2397" i="3" s="1"/>
  <c r="P2392" i="3"/>
  <c r="Q2384" i="3"/>
  <c r="Q2385" i="3"/>
  <c r="Q2386" i="3"/>
  <c r="Q2387" i="3"/>
  <c r="Q2388" i="3"/>
  <c r="Q2389" i="3"/>
  <c r="Q2390" i="3"/>
  <c r="Q2391" i="3"/>
  <c r="Q2395" i="3"/>
  <c r="Q2394" i="3"/>
  <c r="Q2393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G2368" i="3"/>
  <c r="G2369" i="3"/>
  <c r="G2370" i="3"/>
  <c r="G2371" i="3"/>
  <c r="G2367" i="3"/>
  <c r="C2379" i="3"/>
  <c r="P2359" i="3"/>
  <c r="Q2358" i="3"/>
  <c r="Q2357" i="3"/>
  <c r="Q2356" i="3"/>
  <c r="P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C2348" i="3"/>
  <c r="G2340" i="3"/>
  <c r="G2339" i="3"/>
  <c r="G2338" i="3"/>
  <c r="G2337" i="3"/>
  <c r="G2336" i="3"/>
  <c r="J591" i="7" l="1"/>
  <c r="I643" i="7"/>
  <c r="K643" i="7" s="1"/>
  <c r="J592" i="7"/>
  <c r="P2573" i="3"/>
  <c r="E2568" i="3" s="1"/>
  <c r="G2584" i="3"/>
  <c r="G2585" i="3" s="1"/>
  <c r="D2591" i="3" s="1"/>
  <c r="R191" i="6"/>
  <c r="J586" i="7"/>
  <c r="R214" i="6"/>
  <c r="R264" i="6" s="1"/>
  <c r="Q201" i="6"/>
  <c r="J583" i="7"/>
  <c r="J568" i="7"/>
  <c r="J550" i="7"/>
  <c r="J581" i="7"/>
  <c r="J563" i="7"/>
  <c r="Q2609" i="3"/>
  <c r="Q2604" i="3"/>
  <c r="P2610" i="3"/>
  <c r="E2591" i="3" s="1"/>
  <c r="R200" i="6"/>
  <c r="J510" i="7"/>
  <c r="J559" i="7"/>
  <c r="J547" i="7"/>
  <c r="G2561" i="3"/>
  <c r="G2562" i="3" s="1"/>
  <c r="D2568" i="3" s="1"/>
  <c r="Q2569" i="3"/>
  <c r="Q2572" i="3"/>
  <c r="G2531" i="3"/>
  <c r="G2532" i="3" s="1"/>
  <c r="D2538" i="3" s="1"/>
  <c r="J538" i="7"/>
  <c r="J536" i="7"/>
  <c r="J532" i="7"/>
  <c r="P2552" i="3"/>
  <c r="E2538" i="3" s="1"/>
  <c r="Q2551" i="3"/>
  <c r="Q2547" i="3"/>
  <c r="G2485" i="3"/>
  <c r="G2486" i="3" s="1"/>
  <c r="D2492" i="3" s="1"/>
  <c r="J526" i="7"/>
  <c r="Q2514" i="3"/>
  <c r="Q2518" i="3"/>
  <c r="P2519" i="3"/>
  <c r="E2492" i="3" s="1"/>
  <c r="P2425" i="3"/>
  <c r="E2412" i="3" s="1"/>
  <c r="J521" i="7"/>
  <c r="J515" i="7"/>
  <c r="H256" i="5"/>
  <c r="Q234" i="5"/>
  <c r="Q2424" i="3"/>
  <c r="Q2420" i="3"/>
  <c r="D2412" i="3"/>
  <c r="G2372" i="3"/>
  <c r="G2373" i="3" s="1"/>
  <c r="D2379" i="3" s="1"/>
  <c r="Q2396" i="3"/>
  <c r="P2397" i="3"/>
  <c r="E2379" i="3" s="1"/>
  <c r="Q2392" i="3"/>
  <c r="G2341" i="3"/>
  <c r="G2342" i="3" s="1"/>
  <c r="D2348" i="3" s="1"/>
  <c r="P2360" i="3"/>
  <c r="E2348" i="3" s="1"/>
  <c r="Q2359" i="3"/>
  <c r="Q2355" i="3"/>
  <c r="J643" i="7" l="1"/>
  <c r="R2609" i="3"/>
  <c r="R234" i="5"/>
  <c r="R2572" i="3"/>
  <c r="R2604" i="3"/>
  <c r="R201" i="6"/>
  <c r="Q2610" i="3"/>
  <c r="R2569" i="3"/>
  <c r="Q2573" i="3"/>
  <c r="F2568" i="3" s="1"/>
  <c r="G2568" i="3" s="1"/>
  <c r="R2551" i="3"/>
  <c r="R2547" i="3"/>
  <c r="Q2552" i="3"/>
  <c r="R2518" i="3"/>
  <c r="R2514" i="3"/>
  <c r="Q2519" i="3"/>
  <c r="Q2425" i="3"/>
  <c r="F2412" i="3" s="1"/>
  <c r="G2412" i="3" s="1"/>
  <c r="R2420" i="3"/>
  <c r="R2424" i="3"/>
  <c r="R2396" i="3"/>
  <c r="R2359" i="3"/>
  <c r="R2392" i="3"/>
  <c r="R2355" i="3"/>
  <c r="Q2397" i="3"/>
  <c r="F2379" i="3" s="1"/>
  <c r="G2379" i="3" s="1"/>
  <c r="Q2360" i="3"/>
  <c r="F2348" i="3" s="1"/>
  <c r="G2348" i="3" s="1"/>
  <c r="R2610" i="3" l="1"/>
  <c r="F2591" i="3"/>
  <c r="H2585" i="3"/>
  <c r="R2573" i="3"/>
  <c r="H2562" i="3"/>
  <c r="H2532" i="3"/>
  <c r="F2538" i="3"/>
  <c r="G2538" i="3" s="1"/>
  <c r="R2552" i="3"/>
  <c r="R2519" i="3"/>
  <c r="H2486" i="3"/>
  <c r="F2492" i="3"/>
  <c r="G2492" i="3" s="1"/>
  <c r="H2406" i="3"/>
  <c r="R2425" i="3"/>
  <c r="R2397" i="3"/>
  <c r="H2373" i="3"/>
  <c r="H2342" i="3"/>
  <c r="R2360" i="3"/>
  <c r="G2591" i="3" l="1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O2469" i="3"/>
  <c r="P2468" i="3"/>
  <c r="Q2467" i="3"/>
  <c r="Q2466" i="3"/>
  <c r="Q2465" i="3"/>
  <c r="P2464" i="3"/>
  <c r="Q2433" i="3"/>
  <c r="Q2432" i="3"/>
  <c r="C2447" i="3"/>
  <c r="G2439" i="3"/>
  <c r="G2438" i="3"/>
  <c r="G2437" i="3"/>
  <c r="G2436" i="3"/>
  <c r="G2435" i="3"/>
  <c r="G2434" i="3"/>
  <c r="I503" i="7"/>
  <c r="G2433" i="3"/>
  <c r="I506" i="7"/>
  <c r="I505" i="7"/>
  <c r="I504" i="7"/>
  <c r="I507" i="7"/>
  <c r="G2432" i="3"/>
  <c r="I560" i="7" l="1"/>
  <c r="J508" i="7"/>
  <c r="J560" i="7" s="1"/>
  <c r="P2469" i="3"/>
  <c r="E2447" i="3" s="1"/>
  <c r="Q2464" i="3"/>
  <c r="Q2468" i="3"/>
  <c r="G2440" i="3"/>
  <c r="G2441" i="3" s="1"/>
  <c r="R2468" i="3" l="1"/>
  <c r="R2464" i="3"/>
  <c r="Q2469" i="3"/>
  <c r="F2447" i="3" s="1"/>
  <c r="D2447" i="3"/>
  <c r="G2447" i="3" l="1"/>
  <c r="R2469" i="3"/>
  <c r="H2441" i="3"/>
  <c r="Q162" i="5" l="1"/>
  <c r="R161" i="5"/>
  <c r="R162" i="5" s="1"/>
  <c r="O2324" i="3" l="1"/>
  <c r="P2323" i="3"/>
  <c r="Q2322" i="3"/>
  <c r="Q2321" i="3"/>
  <c r="Q2320" i="3"/>
  <c r="P2319" i="3"/>
  <c r="Q2318" i="3"/>
  <c r="Q2317" i="3"/>
  <c r="Q2316" i="3"/>
  <c r="Q2315" i="3"/>
  <c r="Q2314" i="3"/>
  <c r="C2324" i="3"/>
  <c r="G2316" i="3"/>
  <c r="G2315" i="3"/>
  <c r="G2314" i="3"/>
  <c r="G2317" i="3" l="1"/>
  <c r="G2318" i="3" s="1"/>
  <c r="D2324" i="3" s="1"/>
  <c r="P2324" i="3"/>
  <c r="E2324" i="3" s="1"/>
  <c r="Q2323" i="3"/>
  <c r="Q2319" i="3"/>
  <c r="R2319" i="3" l="1"/>
  <c r="R2323" i="3"/>
  <c r="Q2324" i="3"/>
  <c r="H2318" i="3" l="1"/>
  <c r="R2324" i="3"/>
  <c r="F2324" i="3"/>
  <c r="G2324" i="3" s="1"/>
  <c r="I498" i="7" l="1"/>
  <c r="I501" i="7"/>
  <c r="I491" i="7"/>
  <c r="Q182" i="6"/>
  <c r="R180" i="6"/>
  <c r="R181" i="6"/>
  <c r="R179" i="6"/>
  <c r="R178" i="6"/>
  <c r="R177" i="6"/>
  <c r="R176" i="6"/>
  <c r="R175" i="6"/>
  <c r="R174" i="6"/>
  <c r="Q165" i="6"/>
  <c r="R164" i="6"/>
  <c r="R163" i="6"/>
  <c r="R158" i="6"/>
  <c r="R160" i="6"/>
  <c r="R161" i="6"/>
  <c r="R159" i="6"/>
  <c r="R148" i="6"/>
  <c r="R149" i="6"/>
  <c r="R150" i="6"/>
  <c r="R151" i="6"/>
  <c r="R152" i="6"/>
  <c r="R153" i="6"/>
  <c r="R154" i="6"/>
  <c r="R155" i="6"/>
  <c r="R156" i="6"/>
  <c r="R157" i="6"/>
  <c r="R147" i="6"/>
  <c r="I466" i="7"/>
  <c r="I462" i="7"/>
  <c r="I484" i="7"/>
  <c r="Q180" i="5"/>
  <c r="R179" i="5"/>
  <c r="R180" i="5" s="1"/>
  <c r="N185" i="5" s="1"/>
  <c r="Q178" i="5"/>
  <c r="R177" i="5"/>
  <c r="R176" i="5"/>
  <c r="R175" i="5"/>
  <c r="R174" i="5"/>
  <c r="R173" i="5"/>
  <c r="R172" i="5"/>
  <c r="R171" i="5"/>
  <c r="R170" i="5"/>
  <c r="I467" i="7"/>
  <c r="I483" i="7"/>
  <c r="I492" i="7"/>
  <c r="I487" i="7"/>
  <c r="I488" i="7"/>
  <c r="I17" i="7"/>
  <c r="I18" i="7"/>
  <c r="I19" i="7"/>
  <c r="I20" i="7"/>
  <c r="I472" i="7"/>
  <c r="I473" i="7"/>
  <c r="I461" i="7"/>
  <c r="I474" i="7"/>
  <c r="I496" i="7"/>
  <c r="I482" i="7"/>
  <c r="Q139" i="6"/>
  <c r="Q140" i="6" s="1"/>
  <c r="R138" i="6"/>
  <c r="R137" i="6"/>
  <c r="Q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62" i="6" l="1"/>
  <c r="Q167" i="6"/>
  <c r="Q181" i="5"/>
  <c r="M185" i="5"/>
  <c r="R165" i="6"/>
  <c r="R182" i="6"/>
  <c r="R139" i="6"/>
  <c r="R140" i="6" s="1"/>
  <c r="R178" i="5"/>
  <c r="R181" i="5" s="1"/>
  <c r="Q163" i="5"/>
  <c r="R160" i="5"/>
  <c r="R163" i="5" s="1"/>
  <c r="Q129" i="5"/>
  <c r="M184" i="5" s="1"/>
  <c r="M186" i="5" s="1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O2307" i="3"/>
  <c r="P2306" i="3"/>
  <c r="Q2305" i="3"/>
  <c r="Q2304" i="3"/>
  <c r="Q2303" i="3"/>
  <c r="P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C2296" i="3"/>
  <c r="G2288" i="3"/>
  <c r="G2287" i="3"/>
  <c r="G2286" i="3"/>
  <c r="G2285" i="3"/>
  <c r="G2284" i="3"/>
  <c r="G2283" i="3"/>
  <c r="G2282" i="3"/>
  <c r="G2281" i="3"/>
  <c r="G2280" i="3"/>
  <c r="O2273" i="3"/>
  <c r="P2272" i="3"/>
  <c r="Q2271" i="3"/>
  <c r="Q2270" i="3"/>
  <c r="Q2269" i="3"/>
  <c r="P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C2258" i="3"/>
  <c r="G2250" i="3"/>
  <c r="G2249" i="3"/>
  <c r="G2248" i="3"/>
  <c r="G2247" i="3"/>
  <c r="G2246" i="3"/>
  <c r="G2245" i="3"/>
  <c r="G2244" i="3"/>
  <c r="G2243" i="3"/>
  <c r="G2242" i="3"/>
  <c r="G2241" i="3"/>
  <c r="G2240" i="3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G180" i="5"/>
  <c r="M183" i="5" s="1"/>
  <c r="H118" i="5"/>
  <c r="H117" i="5"/>
  <c r="H116" i="5"/>
  <c r="H115" i="5"/>
  <c r="H114" i="5"/>
  <c r="H113" i="5"/>
  <c r="H112" i="5"/>
  <c r="H111" i="5"/>
  <c r="H110" i="5"/>
  <c r="H109" i="5"/>
  <c r="H108" i="5"/>
  <c r="H107" i="5"/>
  <c r="I460" i="7"/>
  <c r="I469" i="7"/>
  <c r="I459" i="7"/>
  <c r="I458" i="7"/>
  <c r="I468" i="7"/>
  <c r="I453" i="7"/>
  <c r="I454" i="7"/>
  <c r="I485" i="7"/>
  <c r="I452" i="7"/>
  <c r="C2160" i="3"/>
  <c r="G2194" i="3"/>
  <c r="Q2194" i="3"/>
  <c r="G2195" i="3"/>
  <c r="Q2195" i="3"/>
  <c r="G2196" i="3"/>
  <c r="Q2196" i="3"/>
  <c r="G2197" i="3"/>
  <c r="Q2197" i="3"/>
  <c r="G2198" i="3"/>
  <c r="Q2198" i="3"/>
  <c r="G2199" i="3"/>
  <c r="Q2199" i="3"/>
  <c r="G2200" i="3"/>
  <c r="Q2200" i="3"/>
  <c r="G2201" i="3"/>
  <c r="Q2201" i="3"/>
  <c r="G2202" i="3"/>
  <c r="Q2202" i="3"/>
  <c r="G2203" i="3"/>
  <c r="Q2203" i="3"/>
  <c r="G2204" i="3"/>
  <c r="Q2204" i="3"/>
  <c r="Q2205" i="3"/>
  <c r="Q2206" i="3"/>
  <c r="Q2207" i="3"/>
  <c r="Q2208" i="3"/>
  <c r="Q2209" i="3"/>
  <c r="Q2210" i="3"/>
  <c r="Q2211" i="3"/>
  <c r="C2212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P2228" i="3"/>
  <c r="Q2229" i="3"/>
  <c r="Q2230" i="3"/>
  <c r="Q2128" i="3"/>
  <c r="Q2129" i="3"/>
  <c r="Q2130" i="3"/>
  <c r="O2132" i="3"/>
  <c r="P2131" i="3"/>
  <c r="Q2127" i="3"/>
  <c r="Q2126" i="3"/>
  <c r="P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C2105" i="3"/>
  <c r="G2097" i="3"/>
  <c r="G2096" i="3"/>
  <c r="R167" i="6" l="1"/>
  <c r="G2289" i="3"/>
  <c r="G2290" i="3" s="1"/>
  <c r="D2296" i="3" s="1"/>
  <c r="R129" i="5"/>
  <c r="N184" i="5" s="1"/>
  <c r="Q2302" i="3"/>
  <c r="P2307" i="3"/>
  <c r="E2296" i="3" s="1"/>
  <c r="Q2306" i="3"/>
  <c r="G2251" i="3"/>
  <c r="G2252" i="3" s="1"/>
  <c r="D2258" i="3" s="1"/>
  <c r="P2273" i="3"/>
  <c r="G2205" i="3"/>
  <c r="G2206" i="3" s="1"/>
  <c r="D2212" i="3" s="1"/>
  <c r="Q2272" i="3"/>
  <c r="Q2268" i="3"/>
  <c r="H180" i="5"/>
  <c r="N183" i="5" s="1"/>
  <c r="O185" i="5" s="1"/>
  <c r="G2098" i="3"/>
  <c r="G2099" i="3" s="1"/>
  <c r="D2105" i="3" s="1"/>
  <c r="Q2228" i="3"/>
  <c r="P2132" i="3"/>
  <c r="E2105" i="3" s="1"/>
  <c r="Q2131" i="3"/>
  <c r="Q2125" i="3"/>
  <c r="Q2180" i="3"/>
  <c r="Q2172" i="3"/>
  <c r="Q2173" i="3"/>
  <c r="Q2174" i="3"/>
  <c r="Q2175" i="3"/>
  <c r="Q2176" i="3"/>
  <c r="Q2177" i="3"/>
  <c r="Q2178" i="3"/>
  <c r="Q2179" i="3"/>
  <c r="O2186" i="3"/>
  <c r="P2185" i="3"/>
  <c r="Q2184" i="3"/>
  <c r="Q2183" i="3"/>
  <c r="Q2182" i="3"/>
  <c r="P2181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I490" i="7"/>
  <c r="I479" i="7"/>
  <c r="I495" i="7"/>
  <c r="I494" i="7"/>
  <c r="R123" i="6"/>
  <c r="R124" i="6"/>
  <c r="R125" i="6"/>
  <c r="R126" i="6"/>
  <c r="R127" i="6"/>
  <c r="R128" i="6"/>
  <c r="Q129" i="6"/>
  <c r="Q130" i="6" s="1"/>
  <c r="R122" i="6"/>
  <c r="R121" i="6"/>
  <c r="Q2231" i="3"/>
  <c r="O2233" i="3"/>
  <c r="P2232" i="3"/>
  <c r="I500" i="7"/>
  <c r="I455" i="7"/>
  <c r="I457" i="7"/>
  <c r="I465" i="7"/>
  <c r="I463" i="7"/>
  <c r="I464" i="7"/>
  <c r="I471" i="7"/>
  <c r="I481" i="7"/>
  <c r="I497" i="7"/>
  <c r="I486" i="7"/>
  <c r="I456" i="7"/>
  <c r="I470" i="7"/>
  <c r="I480" i="7"/>
  <c r="I478" i="7"/>
  <c r="I489" i="7"/>
  <c r="I499" i="7"/>
  <c r="I477" i="7"/>
  <c r="I476" i="7"/>
  <c r="I475" i="7"/>
  <c r="I493" i="7"/>
  <c r="C2079" i="3"/>
  <c r="O2089" i="3"/>
  <c r="P2088" i="3"/>
  <c r="Q2087" i="3"/>
  <c r="Q2086" i="3"/>
  <c r="P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G2071" i="3"/>
  <c r="G2072" i="3" s="1"/>
  <c r="G2073" i="3" s="1"/>
  <c r="D2079" i="3" s="1"/>
  <c r="Q2061" i="3"/>
  <c r="Q2060" i="3"/>
  <c r="Q2055" i="3"/>
  <c r="Q2054" i="3"/>
  <c r="O2064" i="3"/>
  <c r="P2063" i="3"/>
  <c r="Q2062" i="3"/>
  <c r="Q2059" i="3"/>
  <c r="Q2058" i="3"/>
  <c r="P2057" i="3"/>
  <c r="Q2056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C2037" i="3"/>
  <c r="G2029" i="3"/>
  <c r="G2028" i="3"/>
  <c r="J501" i="7" l="1"/>
  <c r="O184" i="5"/>
  <c r="O186" i="5" s="1"/>
  <c r="N186" i="5"/>
  <c r="S181" i="5"/>
  <c r="R2302" i="3"/>
  <c r="R2306" i="3"/>
  <c r="I502" i="7"/>
  <c r="J455" i="7"/>
  <c r="Q2307" i="3"/>
  <c r="E2258" i="3"/>
  <c r="H2206" i="3"/>
  <c r="R2272" i="3"/>
  <c r="Q2273" i="3"/>
  <c r="R2268" i="3"/>
  <c r="R2228" i="3"/>
  <c r="R2125" i="3"/>
  <c r="R2131" i="3"/>
  <c r="Q2132" i="3"/>
  <c r="F2105" i="3" s="1"/>
  <c r="G2105" i="3" s="1"/>
  <c r="G2153" i="3"/>
  <c r="G2154" i="3" s="1"/>
  <c r="D2160" i="3" s="1"/>
  <c r="P2186" i="3"/>
  <c r="E2160" i="3" s="1"/>
  <c r="Q2181" i="3"/>
  <c r="Q2185" i="3"/>
  <c r="R129" i="6"/>
  <c r="R130" i="6" s="1"/>
  <c r="P2233" i="3"/>
  <c r="E2212" i="3" s="1"/>
  <c r="P2089" i="3"/>
  <c r="E2079" i="3" s="1"/>
  <c r="Q2232" i="3"/>
  <c r="Q2088" i="3"/>
  <c r="Q2085" i="3"/>
  <c r="G2030" i="3"/>
  <c r="G2031" i="3" s="1"/>
  <c r="D2037" i="3" s="1"/>
  <c r="P2064" i="3"/>
  <c r="E2037" i="3" s="1"/>
  <c r="Q2057" i="3"/>
  <c r="Q2063" i="3"/>
  <c r="R2307" i="3" l="1"/>
  <c r="F2296" i="3"/>
  <c r="G2296" i="3" s="1"/>
  <c r="H2290" i="3"/>
  <c r="J502" i="7"/>
  <c r="H2252" i="3"/>
  <c r="F2258" i="3"/>
  <c r="G2258" i="3" s="1"/>
  <c r="R2273" i="3"/>
  <c r="R2185" i="3"/>
  <c r="R2181" i="3"/>
  <c r="H2099" i="3"/>
  <c r="R2132" i="3"/>
  <c r="R2232" i="3"/>
  <c r="Q2186" i="3"/>
  <c r="F2160" i="3" s="1"/>
  <c r="G2160" i="3" s="1"/>
  <c r="Q2233" i="3"/>
  <c r="Q2089" i="3"/>
  <c r="F2079" i="3" s="1"/>
  <c r="G2079" i="3" s="1"/>
  <c r="R2057" i="3"/>
  <c r="R2085" i="3"/>
  <c r="R2088" i="3"/>
  <c r="R2063" i="3"/>
  <c r="Q2064" i="3"/>
  <c r="H2031" i="3"/>
  <c r="R2233" i="3" l="1"/>
  <c r="F2212" i="3"/>
  <c r="G2212" i="3" s="1"/>
  <c r="H2154" i="3"/>
  <c r="R2186" i="3"/>
  <c r="H2073" i="3"/>
  <c r="R2089" i="3"/>
  <c r="F2037" i="3"/>
  <c r="G2037" i="3" s="1"/>
  <c r="R2064" i="3"/>
  <c r="I431" i="7" l="1"/>
  <c r="I409" i="7"/>
  <c r="I414" i="7"/>
  <c r="I391" i="7"/>
  <c r="I407" i="7"/>
  <c r="I408" i="7"/>
  <c r="I449" i="7"/>
  <c r="I423" i="7"/>
  <c r="I446" i="7"/>
  <c r="I439" i="7"/>
  <c r="I417" i="7"/>
  <c r="I448" i="7"/>
  <c r="I450" i="7"/>
  <c r="I447" i="7"/>
  <c r="Q2005" i="3"/>
  <c r="Q2006" i="3"/>
  <c r="Q2007" i="3"/>
  <c r="Q2008" i="3"/>
  <c r="Q2009" i="3"/>
  <c r="Q2010" i="3"/>
  <c r="Q2011" i="3"/>
  <c r="Q2012" i="3"/>
  <c r="Q2013" i="3"/>
  <c r="Q2014" i="3"/>
  <c r="O2020" i="3"/>
  <c r="P2019" i="3"/>
  <c r="Q2018" i="3"/>
  <c r="Q2017" i="3"/>
  <c r="Q2016" i="3"/>
  <c r="P201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C2004" i="3"/>
  <c r="G1996" i="3"/>
  <c r="G1995" i="3"/>
  <c r="G1994" i="3"/>
  <c r="G1993" i="3"/>
  <c r="G1992" i="3"/>
  <c r="G1991" i="3"/>
  <c r="G1990" i="3"/>
  <c r="G1989" i="3"/>
  <c r="G1988" i="3"/>
  <c r="O1979" i="3"/>
  <c r="P1978" i="3"/>
  <c r="Q1977" i="3"/>
  <c r="Q1976" i="3"/>
  <c r="Q1975" i="3"/>
  <c r="P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C1966" i="3"/>
  <c r="G1958" i="3"/>
  <c r="G1957" i="3"/>
  <c r="G1956" i="3"/>
  <c r="I438" i="7"/>
  <c r="I430" i="7"/>
  <c r="I422" i="7"/>
  <c r="I412" i="7"/>
  <c r="I395" i="7"/>
  <c r="I388" i="7"/>
  <c r="I413" i="7"/>
  <c r="I433" i="7"/>
  <c r="I421" i="7"/>
  <c r="I428" i="7"/>
  <c r="C1923" i="3"/>
  <c r="Q1944" i="3"/>
  <c r="Q1945" i="3"/>
  <c r="Q1946" i="3"/>
  <c r="Q1938" i="3"/>
  <c r="Q1939" i="3"/>
  <c r="Q1940" i="3"/>
  <c r="Q1941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O1948" i="3"/>
  <c r="P1947" i="3"/>
  <c r="Q1943" i="3"/>
  <c r="P1942" i="3"/>
  <c r="Q1900" i="3"/>
  <c r="Q1899" i="3"/>
  <c r="Q1898" i="3"/>
  <c r="Q1897" i="3"/>
  <c r="Q1896" i="3"/>
  <c r="Q1895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997" i="3" l="1"/>
  <c r="G1998" i="3" s="1"/>
  <c r="D2004" i="3" s="1"/>
  <c r="P2020" i="3"/>
  <c r="E2004" i="3" s="1"/>
  <c r="Q2015" i="3"/>
  <c r="Q2019" i="3"/>
  <c r="G1959" i="3"/>
  <c r="G1960" i="3" s="1"/>
  <c r="D1966" i="3" s="1"/>
  <c r="P1979" i="3"/>
  <c r="E1966" i="3" s="1"/>
  <c r="Q1978" i="3"/>
  <c r="Q1974" i="3"/>
  <c r="G1916" i="3"/>
  <c r="G1917" i="3" s="1"/>
  <c r="D1923" i="3" s="1"/>
  <c r="P1948" i="3"/>
  <c r="E1923" i="3" s="1"/>
  <c r="Q1942" i="3"/>
  <c r="Q1947" i="3"/>
  <c r="R2015" i="3" l="1"/>
  <c r="H1998" i="3"/>
  <c r="R2019" i="3"/>
  <c r="R1974" i="3"/>
  <c r="Q2020" i="3"/>
  <c r="R1978" i="3"/>
  <c r="Q1979" i="3"/>
  <c r="R1947" i="3"/>
  <c r="R1942" i="3"/>
  <c r="Q1948" i="3"/>
  <c r="R2020" i="3" l="1"/>
  <c r="F2004" i="3"/>
  <c r="G2004" i="3" s="1"/>
  <c r="F1966" i="3"/>
  <c r="G1966" i="3" s="1"/>
  <c r="H1960" i="3"/>
  <c r="R1979" i="3"/>
  <c r="H1917" i="3"/>
  <c r="F1923" i="3"/>
  <c r="G1923" i="3" s="1"/>
  <c r="R1948" i="3"/>
  <c r="I406" i="7"/>
  <c r="I445" i="7" l="1"/>
  <c r="I427" i="7"/>
  <c r="I434" i="7"/>
  <c r="I415" i="7"/>
  <c r="I437" i="7"/>
  <c r="I429" i="7"/>
  <c r="I416" i="7"/>
  <c r="I444" i="7"/>
  <c r="I387" i="7"/>
  <c r="I402" i="7"/>
  <c r="I403" i="7"/>
  <c r="I410" i="7"/>
  <c r="I404" i="7"/>
  <c r="I405" i="7"/>
  <c r="I389" i="7"/>
  <c r="I390" i="7"/>
  <c r="I420" i="7"/>
  <c r="I397" i="7"/>
  <c r="I386" i="7"/>
  <c r="I411" i="7"/>
  <c r="I398" i="7"/>
  <c r="I394" i="7"/>
  <c r="R93" i="6"/>
  <c r="R94" i="6"/>
  <c r="R95" i="6"/>
  <c r="R96" i="6"/>
  <c r="R97" i="6"/>
  <c r="R98" i="6"/>
  <c r="R99" i="6"/>
  <c r="Q113" i="6"/>
  <c r="Q114" i="6" s="1"/>
  <c r="R112" i="6"/>
  <c r="R111" i="6"/>
  <c r="R110" i="6"/>
  <c r="R109" i="6"/>
  <c r="R113" i="6" l="1"/>
  <c r="R114" i="6" s="1"/>
  <c r="Q101" i="6" l="1"/>
  <c r="Q102" i="6" s="1"/>
  <c r="R100" i="6"/>
  <c r="R92" i="6"/>
  <c r="R91" i="6"/>
  <c r="P1884" i="3"/>
  <c r="O1888" i="3"/>
  <c r="P1887" i="3"/>
  <c r="Q1886" i="3"/>
  <c r="Q1885" i="3"/>
  <c r="Q1883" i="3"/>
  <c r="Q1882" i="3"/>
  <c r="Q1881" i="3"/>
  <c r="Q1880" i="3"/>
  <c r="Q1879" i="3"/>
  <c r="Q1878" i="3"/>
  <c r="Q1877" i="3"/>
  <c r="Q1876" i="3"/>
  <c r="Q1875" i="3"/>
  <c r="Q1874" i="3"/>
  <c r="Q1873" i="3"/>
  <c r="C1881" i="3"/>
  <c r="G1873" i="3"/>
  <c r="G1874" i="3" s="1"/>
  <c r="G1875" i="3" s="1"/>
  <c r="I435" i="7"/>
  <c r="P1888" i="3" l="1"/>
  <c r="E1881" i="3" s="1"/>
  <c r="Q1887" i="3"/>
  <c r="R1887" i="3" s="1"/>
  <c r="R101" i="6"/>
  <c r="R102" i="6" s="1"/>
  <c r="Q1884" i="3"/>
  <c r="D1881" i="3"/>
  <c r="R1884" i="3" l="1"/>
  <c r="Q1888" i="3"/>
  <c r="P194" i="4"/>
  <c r="H1875" i="3" l="1"/>
  <c r="R1888" i="3"/>
  <c r="F1881" i="3"/>
  <c r="G1881" i="3" s="1"/>
  <c r="Q1862" i="3"/>
  <c r="Q1858" i="3"/>
  <c r="Q1859" i="3"/>
  <c r="O1866" i="3"/>
  <c r="P1865" i="3"/>
  <c r="Q1864" i="3"/>
  <c r="Q1863" i="3"/>
  <c r="Q1861" i="3"/>
  <c r="P1860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C1844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Q1804" i="3"/>
  <c r="Q1805" i="3"/>
  <c r="Q1806" i="3"/>
  <c r="Q1807" i="3"/>
  <c r="Q1808" i="3"/>
  <c r="Q1809" i="3"/>
  <c r="Q1810" i="3"/>
  <c r="Q1811" i="3"/>
  <c r="P1816" i="3"/>
  <c r="O1817" i="3"/>
  <c r="Q1815" i="3"/>
  <c r="Q1814" i="3"/>
  <c r="Q1813" i="3"/>
  <c r="P1812" i="3"/>
  <c r="Q1803" i="3"/>
  <c r="Q1802" i="3"/>
  <c r="Q1801" i="3"/>
  <c r="Q1800" i="3"/>
  <c r="Q1799" i="3"/>
  <c r="Q1798" i="3"/>
  <c r="Q1797" i="3"/>
  <c r="Q1796" i="3"/>
  <c r="Q1795" i="3"/>
  <c r="Q1794" i="3"/>
  <c r="Q1793" i="3"/>
  <c r="Q1792" i="3"/>
  <c r="Q1791" i="3"/>
  <c r="Q1790" i="3"/>
  <c r="Q1789" i="3"/>
  <c r="Q1788" i="3"/>
  <c r="Q1787" i="3"/>
  <c r="Q1786" i="3"/>
  <c r="Q1785" i="3"/>
  <c r="Q1784" i="3"/>
  <c r="Q1783" i="3"/>
  <c r="Q1782" i="3"/>
  <c r="Q1781" i="3"/>
  <c r="Q1780" i="3"/>
  <c r="Q1779" i="3"/>
  <c r="Q1778" i="3"/>
  <c r="Q1777" i="3"/>
  <c r="Q1776" i="3"/>
  <c r="C1803" i="3"/>
  <c r="G1789" i="3"/>
  <c r="G1795" i="3"/>
  <c r="G1790" i="3"/>
  <c r="G1791" i="3"/>
  <c r="G1792" i="3"/>
  <c r="G1793" i="3"/>
  <c r="G1794" i="3"/>
  <c r="G1787" i="3"/>
  <c r="G1788" i="3"/>
  <c r="G1786" i="3"/>
  <c r="G1783" i="3"/>
  <c r="G1784" i="3"/>
  <c r="G1785" i="3"/>
  <c r="G1779" i="3"/>
  <c r="G1781" i="3"/>
  <c r="G1782" i="3"/>
  <c r="G1780" i="3"/>
  <c r="G1778" i="3"/>
  <c r="G1776" i="3"/>
  <c r="G1777" i="3"/>
  <c r="C1747" i="3"/>
  <c r="Q1765" i="3"/>
  <c r="Q1764" i="3"/>
  <c r="Q1758" i="3"/>
  <c r="Q1759" i="3"/>
  <c r="Q1760" i="3"/>
  <c r="Q1761" i="3"/>
  <c r="Q1752" i="3"/>
  <c r="Q1753" i="3"/>
  <c r="Q1754" i="3"/>
  <c r="Q1755" i="3"/>
  <c r="Q1756" i="3"/>
  <c r="Q1757" i="3"/>
  <c r="Q1741" i="3"/>
  <c r="Q1742" i="3"/>
  <c r="Q1743" i="3"/>
  <c r="Q1744" i="3"/>
  <c r="Q1745" i="3"/>
  <c r="Q1746" i="3"/>
  <c r="Q1747" i="3"/>
  <c r="Q1748" i="3"/>
  <c r="Q1749" i="3"/>
  <c r="Q1750" i="3"/>
  <c r="Q1751" i="3"/>
  <c r="P1767" i="3"/>
  <c r="O1767" i="3"/>
  <c r="O1768" i="3" s="1"/>
  <c r="Q1766" i="3"/>
  <c r="Q1763" i="3"/>
  <c r="P1762" i="3"/>
  <c r="Q1740" i="3"/>
  <c r="Q1739" i="3"/>
  <c r="Q1738" i="3"/>
  <c r="Q1737" i="3"/>
  <c r="Q1736" i="3"/>
  <c r="Q1735" i="3"/>
  <c r="Q1734" i="3"/>
  <c r="Q1733" i="3"/>
  <c r="G1739" i="3"/>
  <c r="G1738" i="3"/>
  <c r="G1737" i="3"/>
  <c r="G1736" i="3"/>
  <c r="G1735" i="3"/>
  <c r="G1734" i="3"/>
  <c r="G1733" i="3"/>
  <c r="C1719" i="3"/>
  <c r="R79" i="6"/>
  <c r="R80" i="6"/>
  <c r="R81" i="6"/>
  <c r="R82" i="6"/>
  <c r="Q83" i="6"/>
  <c r="Q84" i="6" s="1"/>
  <c r="R78" i="6"/>
  <c r="R77" i="6"/>
  <c r="G1712" i="3"/>
  <c r="G1713" i="3" s="1"/>
  <c r="G1714" i="3" s="1"/>
  <c r="D1719" i="3" s="1"/>
  <c r="P1724" i="3"/>
  <c r="O1724" i="3"/>
  <c r="O1725" i="3" s="1"/>
  <c r="Q1723" i="3"/>
  <c r="Q1722" i="3"/>
  <c r="P1721" i="3"/>
  <c r="Q1720" i="3"/>
  <c r="Q1719" i="3"/>
  <c r="Q1718" i="3"/>
  <c r="Q1717" i="3"/>
  <c r="Q1716" i="3"/>
  <c r="Q1715" i="3"/>
  <c r="Q1714" i="3"/>
  <c r="Q1713" i="3"/>
  <c r="Q1712" i="3"/>
  <c r="G1796" i="3" l="1"/>
  <c r="G1797" i="3" s="1"/>
  <c r="D1803" i="3" s="1"/>
  <c r="G1837" i="3"/>
  <c r="G1838" i="3" s="1"/>
  <c r="D1844" i="3" s="1"/>
  <c r="P1866" i="3"/>
  <c r="E1844" i="3" s="1"/>
  <c r="Q1860" i="3"/>
  <c r="Q1865" i="3"/>
  <c r="P1817" i="3"/>
  <c r="E1803" i="3" s="1"/>
  <c r="Q1812" i="3"/>
  <c r="Q1816" i="3"/>
  <c r="G1740" i="3"/>
  <c r="G1741" i="3" s="1"/>
  <c r="P1768" i="3"/>
  <c r="E1747" i="3" s="1"/>
  <c r="Q1762" i="3"/>
  <c r="Q1767" i="3"/>
  <c r="R83" i="6"/>
  <c r="R84" i="6" s="1"/>
  <c r="Q1721" i="3"/>
  <c r="Q1724" i="3"/>
  <c r="P1725" i="3"/>
  <c r="E1719" i="3" s="1"/>
  <c r="R1865" i="3" l="1"/>
  <c r="R1860" i="3"/>
  <c r="Q1866" i="3"/>
  <c r="R1812" i="3"/>
  <c r="R1816" i="3"/>
  <c r="Q1817" i="3"/>
  <c r="H1741" i="3"/>
  <c r="D1747" i="3"/>
  <c r="R1767" i="3"/>
  <c r="R1762" i="3"/>
  <c r="Q1768" i="3"/>
  <c r="R1724" i="3"/>
  <c r="Q1725" i="3"/>
  <c r="R1725" i="3" s="1"/>
  <c r="R1721" i="3"/>
  <c r="H1838" i="3" l="1"/>
  <c r="R1866" i="3"/>
  <c r="F1844" i="3"/>
  <c r="G1844" i="3" s="1"/>
  <c r="H1797" i="3"/>
  <c r="R1817" i="3"/>
  <c r="F1803" i="3"/>
  <c r="G1803" i="3" s="1"/>
  <c r="F1747" i="3"/>
  <c r="G1747" i="3" s="1"/>
  <c r="R1768" i="3"/>
  <c r="F1719" i="3"/>
  <c r="G1719" i="3" s="1"/>
  <c r="H1714" i="3"/>
  <c r="I440" i="7" l="1"/>
  <c r="I396" i="7"/>
  <c r="I385" i="7"/>
  <c r="I401" i="7"/>
  <c r="I425" i="7"/>
  <c r="I419" i="7"/>
  <c r="I393" i="7"/>
  <c r="I392" i="7"/>
  <c r="I399" i="7"/>
  <c r="I443" i="7"/>
  <c r="I418" i="7"/>
  <c r="I400" i="7"/>
  <c r="I382" i="7"/>
  <c r="I442" i="7"/>
  <c r="I383" i="7"/>
  <c r="I424" i="7"/>
  <c r="I384" i="7"/>
  <c r="I432" i="7"/>
  <c r="I426" i="7"/>
  <c r="I441" i="7"/>
  <c r="I436" i="7"/>
  <c r="I451" i="7" l="1"/>
  <c r="J450" i="7"/>
  <c r="J398" i="7"/>
  <c r="J451" i="7" l="1"/>
  <c r="Q69" i="6"/>
  <c r="R68" i="6"/>
  <c r="R67" i="6"/>
  <c r="R66" i="6"/>
  <c r="C1683" i="3"/>
  <c r="Q1700" i="3"/>
  <c r="Q1699" i="3"/>
  <c r="Q1694" i="3"/>
  <c r="Q1695" i="3"/>
  <c r="Q1696" i="3"/>
  <c r="Q1693" i="3"/>
  <c r="Q1684" i="3"/>
  <c r="Q1685" i="3"/>
  <c r="Q1686" i="3"/>
  <c r="Q1687" i="3"/>
  <c r="Q1688" i="3"/>
  <c r="Q1689" i="3"/>
  <c r="Q1690" i="3"/>
  <c r="Q1691" i="3"/>
  <c r="Q1692" i="3"/>
  <c r="Q1678" i="3"/>
  <c r="Q1679" i="3"/>
  <c r="Q1680" i="3"/>
  <c r="Q1681" i="3"/>
  <c r="Q1682" i="3"/>
  <c r="Q1683" i="3"/>
  <c r="P1702" i="3"/>
  <c r="O1702" i="3"/>
  <c r="O1703" i="3" s="1"/>
  <c r="Q1701" i="3"/>
  <c r="Q1698" i="3"/>
  <c r="P1697" i="3"/>
  <c r="Q1677" i="3"/>
  <c r="Q1676" i="3"/>
  <c r="Q1675" i="3"/>
  <c r="Q1674" i="3"/>
  <c r="Q1673" i="3"/>
  <c r="Q1672" i="3"/>
  <c r="Q1671" i="3"/>
  <c r="Q1670" i="3"/>
  <c r="C1656" i="3"/>
  <c r="G1676" i="3"/>
  <c r="G1675" i="3"/>
  <c r="G1674" i="3"/>
  <c r="G1673" i="3"/>
  <c r="G1672" i="3"/>
  <c r="G1671" i="3"/>
  <c r="G1670" i="3"/>
  <c r="P1288" i="3"/>
  <c r="O1288" i="3"/>
  <c r="O1289" i="3" s="1"/>
  <c r="Q1287" i="3"/>
  <c r="Q1286" i="3"/>
  <c r="Q1285" i="3"/>
  <c r="Q70" i="6" l="1"/>
  <c r="R69" i="6"/>
  <c r="Q1702" i="3"/>
  <c r="G1677" i="3"/>
  <c r="G1678" i="3" s="1"/>
  <c r="D1683" i="3" s="1"/>
  <c r="Q1697" i="3"/>
  <c r="P1703" i="3"/>
  <c r="E1683" i="3" s="1"/>
  <c r="Q1288" i="3"/>
  <c r="R70" i="6" l="1"/>
  <c r="R1697" i="3"/>
  <c r="R1702" i="3"/>
  <c r="Q1703" i="3"/>
  <c r="H1678" i="3" l="1"/>
  <c r="F1683" i="3"/>
  <c r="G1683" i="3" s="1"/>
  <c r="R1703" i="3"/>
  <c r="I380" i="7"/>
  <c r="J380" i="7" s="1"/>
  <c r="P1661" i="3"/>
  <c r="O1661" i="3"/>
  <c r="O1662" i="3" s="1"/>
  <c r="Q1660" i="3"/>
  <c r="Q1659" i="3"/>
  <c r="P1658" i="3"/>
  <c r="Q1657" i="3"/>
  <c r="Q1656" i="3"/>
  <c r="Q1655" i="3"/>
  <c r="Q1654" i="3"/>
  <c r="Q1653" i="3"/>
  <c r="Q1652" i="3"/>
  <c r="Q1651" i="3"/>
  <c r="Q1650" i="3"/>
  <c r="Q1649" i="3"/>
  <c r="G1649" i="3"/>
  <c r="G1650" i="3" s="1"/>
  <c r="G1651" i="3" s="1"/>
  <c r="D1656" i="3" s="1"/>
  <c r="C1622" i="3"/>
  <c r="G1605" i="3"/>
  <c r="G1604" i="3"/>
  <c r="G1602" i="3"/>
  <c r="G1606" i="3"/>
  <c r="G1607" i="3"/>
  <c r="G1613" i="3"/>
  <c r="G1614" i="3"/>
  <c r="G1610" i="3"/>
  <c r="G1611" i="3"/>
  <c r="G1612" i="3"/>
  <c r="G1615" i="3"/>
  <c r="G1609" i="3"/>
  <c r="G1608" i="3"/>
  <c r="G1603" i="3"/>
  <c r="G1557" i="3"/>
  <c r="I375" i="7"/>
  <c r="I376" i="7"/>
  <c r="I377" i="7"/>
  <c r="I378" i="7"/>
  <c r="I379" i="7"/>
  <c r="I374" i="7"/>
  <c r="I373" i="7"/>
  <c r="I372" i="7"/>
  <c r="J372" i="7" s="1"/>
  <c r="Q1632" i="3"/>
  <c r="Q1633" i="3"/>
  <c r="Q1634" i="3"/>
  <c r="J379" i="7" l="1"/>
  <c r="Q1661" i="3"/>
  <c r="P1662" i="3"/>
  <c r="E1656" i="3" s="1"/>
  <c r="Q1658" i="3"/>
  <c r="G1616" i="3"/>
  <c r="G1617" i="3" s="1"/>
  <c r="D1622" i="3" s="1"/>
  <c r="P1639" i="3"/>
  <c r="O1639" i="3"/>
  <c r="O1640" i="3" s="1"/>
  <c r="Q1638" i="3"/>
  <c r="Q1637" i="3"/>
  <c r="Q1636" i="3"/>
  <c r="P1635" i="3"/>
  <c r="Q1631" i="3"/>
  <c r="Q1630" i="3"/>
  <c r="Q1629" i="3"/>
  <c r="Q1628" i="3"/>
  <c r="Q1627" i="3"/>
  <c r="Q1626" i="3"/>
  <c r="Q1625" i="3"/>
  <c r="Q1624" i="3"/>
  <c r="Q1623" i="3"/>
  <c r="Q1622" i="3"/>
  <c r="Q1621" i="3"/>
  <c r="Q1620" i="3"/>
  <c r="Q1619" i="3"/>
  <c r="Q1618" i="3"/>
  <c r="Q1617" i="3"/>
  <c r="Q1616" i="3"/>
  <c r="Q1615" i="3"/>
  <c r="Q1614" i="3"/>
  <c r="Q1613" i="3"/>
  <c r="Q1612" i="3"/>
  <c r="Q1611" i="3"/>
  <c r="Q1610" i="3"/>
  <c r="Q1609" i="3"/>
  <c r="Q1608" i="3"/>
  <c r="Q1607" i="3"/>
  <c r="Q1606" i="3"/>
  <c r="Q1605" i="3"/>
  <c r="Q1604" i="3"/>
  <c r="Q1603" i="3"/>
  <c r="Q1602" i="3"/>
  <c r="Q1589" i="3"/>
  <c r="P1592" i="3"/>
  <c r="O1592" i="3"/>
  <c r="O1593" i="3" s="1"/>
  <c r="Q1591" i="3"/>
  <c r="Q1590" i="3"/>
  <c r="Q1588" i="3"/>
  <c r="P1587" i="3"/>
  <c r="Q1586" i="3"/>
  <c r="Q1585" i="3"/>
  <c r="Q1584" i="3"/>
  <c r="Q1583" i="3"/>
  <c r="Q1582" i="3"/>
  <c r="Q1581" i="3"/>
  <c r="Q1580" i="3"/>
  <c r="Q1579" i="3"/>
  <c r="Q1578" i="3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C1567" i="3"/>
  <c r="G1560" i="3"/>
  <c r="G1559" i="3"/>
  <c r="G1558" i="3"/>
  <c r="G1556" i="3"/>
  <c r="I371" i="7"/>
  <c r="I370" i="7"/>
  <c r="I369" i="7"/>
  <c r="I368" i="7"/>
  <c r="I367" i="7"/>
  <c r="I366" i="7"/>
  <c r="I365" i="7"/>
  <c r="P1547" i="3"/>
  <c r="O1547" i="3"/>
  <c r="O1548" i="3" s="1"/>
  <c r="Q1546" i="3"/>
  <c r="Q1545" i="3"/>
  <c r="Q1544" i="3"/>
  <c r="P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C1528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P1497" i="3"/>
  <c r="Q1499" i="3"/>
  <c r="P1502" i="3"/>
  <c r="O1502" i="3"/>
  <c r="O1503" i="3" s="1"/>
  <c r="Q1501" i="3"/>
  <c r="Q1500" i="3"/>
  <c r="Q1498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C1484" i="3"/>
  <c r="G1477" i="3"/>
  <c r="G1476" i="3"/>
  <c r="G1475" i="3"/>
  <c r="G1474" i="3"/>
  <c r="G1473" i="3"/>
  <c r="G1472" i="3"/>
  <c r="G1471" i="3"/>
  <c r="G1470" i="3"/>
  <c r="G1469" i="3"/>
  <c r="G1468" i="3"/>
  <c r="G1460" i="3"/>
  <c r="G1467" i="3"/>
  <c r="G1466" i="3"/>
  <c r="G1465" i="3"/>
  <c r="G1464" i="3"/>
  <c r="G1463" i="3"/>
  <c r="G1462" i="3"/>
  <c r="G1461" i="3"/>
  <c r="Q1444" i="3"/>
  <c r="Q1445" i="3"/>
  <c r="Q1446" i="3"/>
  <c r="Q1447" i="3"/>
  <c r="P1452" i="3"/>
  <c r="O1452" i="3"/>
  <c r="O1453" i="3" s="1"/>
  <c r="Q1451" i="3"/>
  <c r="Q1450" i="3"/>
  <c r="Q1449" i="3"/>
  <c r="P1448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C1441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I363" i="7"/>
  <c r="I364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4" i="7"/>
  <c r="I345" i="7"/>
  <c r="I343" i="7"/>
  <c r="I342" i="7"/>
  <c r="I341" i="7"/>
  <c r="I340" i="7"/>
  <c r="I339" i="7"/>
  <c r="I338" i="7"/>
  <c r="I337" i="7"/>
  <c r="I336" i="7"/>
  <c r="I15" i="7"/>
  <c r="I335" i="7"/>
  <c r="I14" i="7"/>
  <c r="I334" i="7"/>
  <c r="I333" i="7"/>
  <c r="I13" i="7"/>
  <c r="I332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19" i="7"/>
  <c r="I318" i="7"/>
  <c r="I317" i="7"/>
  <c r="I316" i="7"/>
  <c r="I16" i="7"/>
  <c r="R1661" i="3" l="1"/>
  <c r="J319" i="7"/>
  <c r="R1658" i="3"/>
  <c r="Q1662" i="3"/>
  <c r="F1656" i="3" s="1"/>
  <c r="G1656" i="3" s="1"/>
  <c r="Q1592" i="3"/>
  <c r="Q1635" i="3"/>
  <c r="Q1639" i="3"/>
  <c r="P1640" i="3"/>
  <c r="E1622" i="3" s="1"/>
  <c r="G1561" i="3"/>
  <c r="G1562" i="3" s="1"/>
  <c r="D1567" i="3" s="1"/>
  <c r="Q1587" i="3"/>
  <c r="P1593" i="3"/>
  <c r="E1567" i="3" s="1"/>
  <c r="J371" i="7"/>
  <c r="G1522" i="3"/>
  <c r="G1523" i="3" s="1"/>
  <c r="D1528" i="3" s="1"/>
  <c r="Q1547" i="3"/>
  <c r="P1548" i="3"/>
  <c r="E1528" i="3" s="1"/>
  <c r="Q1543" i="3"/>
  <c r="G1478" i="3"/>
  <c r="G1479" i="3" s="1"/>
  <c r="D1484" i="3" s="1"/>
  <c r="P1503" i="3"/>
  <c r="E1484" i="3" s="1"/>
  <c r="Q1497" i="3"/>
  <c r="Q1502" i="3"/>
  <c r="Q1452" i="3"/>
  <c r="G1435" i="3"/>
  <c r="G1436" i="3" s="1"/>
  <c r="P1453" i="3"/>
  <c r="E1441" i="3" s="1"/>
  <c r="Q1448" i="3"/>
  <c r="J336" i="7"/>
  <c r="J364" i="7"/>
  <c r="J354" i="7"/>
  <c r="J345" i="7"/>
  <c r="J331" i="7"/>
  <c r="H1651" i="3" l="1"/>
  <c r="R1662" i="3"/>
  <c r="R1635" i="3"/>
  <c r="R1639" i="3"/>
  <c r="R1592" i="3"/>
  <c r="R1587" i="3"/>
  <c r="Q1640" i="3"/>
  <c r="Q1593" i="3"/>
  <c r="H1562" i="3" s="1"/>
  <c r="R1543" i="3"/>
  <c r="R1547" i="3"/>
  <c r="Q1548" i="3"/>
  <c r="R1497" i="3"/>
  <c r="R1502" i="3"/>
  <c r="Q1503" i="3"/>
  <c r="R1452" i="3"/>
  <c r="D1441" i="3"/>
  <c r="R1448" i="3"/>
  <c r="Q1453" i="3"/>
  <c r="F1622" i="3" l="1"/>
  <c r="G1622" i="3" s="1"/>
  <c r="H1617" i="3"/>
  <c r="R1640" i="3"/>
  <c r="F1567" i="3"/>
  <c r="G1567" i="3" s="1"/>
  <c r="R1593" i="3"/>
  <c r="F1528" i="3"/>
  <c r="G1528" i="3" s="1"/>
  <c r="H1523" i="3"/>
  <c r="R1548" i="3"/>
  <c r="F1484" i="3"/>
  <c r="G1484" i="3" s="1"/>
  <c r="H1479" i="3"/>
  <c r="R1503" i="3"/>
  <c r="F1441" i="3"/>
  <c r="G1441" i="3" s="1"/>
  <c r="H1436" i="3"/>
  <c r="R1453" i="3"/>
  <c r="Q1367" i="3" l="1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P1402" i="3"/>
  <c r="O1402" i="3"/>
  <c r="O1403" i="3" s="1"/>
  <c r="Q1401" i="3"/>
  <c r="Q1400" i="3"/>
  <c r="Q1399" i="3"/>
  <c r="P1398" i="3"/>
  <c r="Q1366" i="3"/>
  <c r="Q1365" i="3"/>
  <c r="Q1364" i="3"/>
  <c r="Q1363" i="3"/>
  <c r="C1374" i="3"/>
  <c r="G1367" i="3"/>
  <c r="G1366" i="3"/>
  <c r="G1365" i="3"/>
  <c r="G1364" i="3"/>
  <c r="G1363" i="3"/>
  <c r="Q58" i="6"/>
  <c r="Q59" i="6" s="1"/>
  <c r="R57" i="6"/>
  <c r="R56" i="6"/>
  <c r="R55" i="6"/>
  <c r="P1350" i="3"/>
  <c r="P1354" i="3"/>
  <c r="O1354" i="3"/>
  <c r="O1355" i="3" s="1"/>
  <c r="Q1353" i="3"/>
  <c r="Q1352" i="3"/>
  <c r="Q1351" i="3"/>
  <c r="Q1349" i="3"/>
  <c r="Q1348" i="3"/>
  <c r="Q1347" i="3"/>
  <c r="Q1346" i="3"/>
  <c r="Q1345" i="3"/>
  <c r="Q1344" i="3"/>
  <c r="Q1343" i="3"/>
  <c r="C1351" i="3"/>
  <c r="G1344" i="3"/>
  <c r="G1343" i="3"/>
  <c r="I310" i="7"/>
  <c r="I311" i="7"/>
  <c r="I312" i="7"/>
  <c r="I313" i="7"/>
  <c r="I314" i="7"/>
  <c r="I315" i="7"/>
  <c r="I309" i="7"/>
  <c r="I308" i="7"/>
  <c r="I307" i="7"/>
  <c r="I306" i="7"/>
  <c r="I305" i="7"/>
  <c r="P1335" i="3"/>
  <c r="O1335" i="3"/>
  <c r="O1336" i="3" s="1"/>
  <c r="Q1334" i="3"/>
  <c r="Q1333" i="3"/>
  <c r="Q1332" i="3"/>
  <c r="Q1331" i="3"/>
  <c r="Q1330" i="3"/>
  <c r="Q1326" i="3"/>
  <c r="Q1327" i="3"/>
  <c r="Q1328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P1329" i="3"/>
  <c r="Q1306" i="3"/>
  <c r="Q1305" i="3"/>
  <c r="Q1304" i="3"/>
  <c r="Q1303" i="3"/>
  <c r="Q1302" i="3"/>
  <c r="Q1301" i="3"/>
  <c r="Q1300" i="3"/>
  <c r="Q1299" i="3"/>
  <c r="Q1298" i="3"/>
  <c r="Q1297" i="3"/>
  <c r="Q1296" i="3"/>
  <c r="C1313" i="3"/>
  <c r="G1306" i="3"/>
  <c r="G1305" i="3"/>
  <c r="G1304" i="3"/>
  <c r="G1303" i="3"/>
  <c r="G1302" i="3"/>
  <c r="G1301" i="3"/>
  <c r="G1300" i="3"/>
  <c r="G1299" i="3"/>
  <c r="G1298" i="3"/>
  <c r="G1297" i="3"/>
  <c r="G1296" i="3"/>
  <c r="I280" i="7"/>
  <c r="I279" i="7"/>
  <c r="I278" i="7"/>
  <c r="I277" i="7"/>
  <c r="I276" i="7"/>
  <c r="I12" i="7"/>
  <c r="J23" i="7" s="1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98" i="7"/>
  <c r="I299" i="7"/>
  <c r="I300" i="7"/>
  <c r="I301" i="7"/>
  <c r="I302" i="7"/>
  <c r="I297" i="7"/>
  <c r="I304" i="7"/>
  <c r="I303" i="7"/>
  <c r="I296" i="7"/>
  <c r="I295" i="7"/>
  <c r="I294" i="7"/>
  <c r="I293" i="7"/>
  <c r="I292" i="7"/>
  <c r="I291" i="7"/>
  <c r="I290" i="7"/>
  <c r="I289" i="7"/>
  <c r="I287" i="7"/>
  <c r="I288" i="7"/>
  <c r="I283" i="7"/>
  <c r="I284" i="7"/>
  <c r="I285" i="7"/>
  <c r="I286" i="7"/>
  <c r="I282" i="7"/>
  <c r="I281" i="7"/>
  <c r="I381" i="7" l="1"/>
  <c r="J280" i="7"/>
  <c r="G1368" i="3"/>
  <c r="G1369" i="3" s="1"/>
  <c r="D1374" i="3" s="1"/>
  <c r="Q1398" i="3"/>
  <c r="Q1402" i="3"/>
  <c r="P1403" i="3"/>
  <c r="E1374" i="3" s="1"/>
  <c r="Q1335" i="3"/>
  <c r="Q1350" i="3"/>
  <c r="R58" i="6"/>
  <c r="R59" i="6" s="1"/>
  <c r="P1336" i="3"/>
  <c r="E1313" i="3" s="1"/>
  <c r="Q1354" i="3"/>
  <c r="P1355" i="3"/>
  <c r="E1351" i="3" s="1"/>
  <c r="G1345" i="3"/>
  <c r="G1346" i="3" s="1"/>
  <c r="J315" i="7"/>
  <c r="G1307" i="3"/>
  <c r="G1308" i="3" s="1"/>
  <c r="D1313" i="3" s="1"/>
  <c r="Q1329" i="3"/>
  <c r="J275" i="7"/>
  <c r="J269" i="7"/>
  <c r="J289" i="7"/>
  <c r="J304" i="7"/>
  <c r="J294" i="7"/>
  <c r="P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C1280" i="3"/>
  <c r="G1273" i="3"/>
  <c r="G1272" i="3"/>
  <c r="G1271" i="3"/>
  <c r="I232" i="7"/>
  <c r="I235" i="7"/>
  <c r="I234" i="7"/>
  <c r="I233" i="7"/>
  <c r="I215" i="7"/>
  <c r="R44" i="6"/>
  <c r="R45" i="6"/>
  <c r="Q47" i="6"/>
  <c r="Q48" i="6" s="1"/>
  <c r="R46" i="6"/>
  <c r="R43" i="6"/>
  <c r="R42" i="6"/>
  <c r="R41" i="6"/>
  <c r="P1251" i="3"/>
  <c r="P1255" i="3"/>
  <c r="O1255" i="3"/>
  <c r="O1256" i="3" s="1"/>
  <c r="Q1254" i="3"/>
  <c r="Q1253" i="3"/>
  <c r="Q1252" i="3"/>
  <c r="Q1250" i="3"/>
  <c r="Q1246" i="3"/>
  <c r="Q1247" i="3"/>
  <c r="Q1248" i="3"/>
  <c r="Q1249" i="3"/>
  <c r="Q1241" i="3"/>
  <c r="Q1242" i="3"/>
  <c r="Q1243" i="3"/>
  <c r="Q1244" i="3"/>
  <c r="Q1245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C1238" i="3"/>
  <c r="G1231" i="3"/>
  <c r="G1230" i="3"/>
  <c r="G1229" i="3"/>
  <c r="I228" i="7"/>
  <c r="I257" i="7"/>
  <c r="I258" i="7"/>
  <c r="P1175" i="3"/>
  <c r="S528" i="6" l="1"/>
  <c r="O528" i="6"/>
  <c r="O531" i="6" s="1"/>
  <c r="J381" i="7"/>
  <c r="P1289" i="3"/>
  <c r="E1280" i="3" s="1"/>
  <c r="Q1336" i="3"/>
  <c r="H1308" i="3" s="1"/>
  <c r="R1402" i="3"/>
  <c r="R1398" i="3"/>
  <c r="Q1403" i="3"/>
  <c r="R1350" i="3"/>
  <c r="R1354" i="3"/>
  <c r="Q1355" i="3"/>
  <c r="H1346" i="3" s="1"/>
  <c r="D1351" i="3"/>
  <c r="R1335" i="3"/>
  <c r="R1329" i="3"/>
  <c r="Q1284" i="3"/>
  <c r="G1274" i="3"/>
  <c r="G1275" i="3" s="1"/>
  <c r="G1232" i="3"/>
  <c r="G1233" i="3" s="1"/>
  <c r="Q1251" i="3"/>
  <c r="P1256" i="3"/>
  <c r="E1238" i="3" s="1"/>
  <c r="R47" i="6"/>
  <c r="R48" i="6" s="1"/>
  <c r="Q1255" i="3"/>
  <c r="F1313" i="3" l="1"/>
  <c r="G1313" i="3" s="1"/>
  <c r="Q1289" i="3"/>
  <c r="R1289" i="3" s="1"/>
  <c r="D1280" i="3"/>
  <c r="R1288" i="3"/>
  <c r="R1336" i="3"/>
  <c r="R1403" i="3"/>
  <c r="F1374" i="3"/>
  <c r="G1374" i="3" s="1"/>
  <c r="H1369" i="3"/>
  <c r="R1355" i="3"/>
  <c r="F1351" i="3"/>
  <c r="G1351" i="3" s="1"/>
  <c r="R1284" i="3"/>
  <c r="R1251" i="3"/>
  <c r="D1238" i="3"/>
  <c r="R1255" i="3"/>
  <c r="Q1256" i="3"/>
  <c r="H1275" i="3" l="1"/>
  <c r="F1280" i="3"/>
  <c r="G1280" i="3" s="1"/>
  <c r="H1233" i="3"/>
  <c r="F1238" i="3"/>
  <c r="G1238" i="3" s="1"/>
  <c r="R1256" i="3"/>
  <c r="O1175" i="3" l="1"/>
  <c r="O1176" i="3" s="1"/>
  <c r="P1171" i="3"/>
  <c r="Q1174" i="3"/>
  <c r="Q1173" i="3"/>
  <c r="Q1172" i="3"/>
  <c r="Q1170" i="3"/>
  <c r="Q1171" i="3" s="1"/>
  <c r="C1179" i="3"/>
  <c r="G1172" i="3"/>
  <c r="G1171" i="3"/>
  <c r="G1170" i="3"/>
  <c r="C1206" i="3"/>
  <c r="P1221" i="3"/>
  <c r="O1221" i="3"/>
  <c r="Q1220" i="3"/>
  <c r="Q1219" i="3"/>
  <c r="Q1218" i="3"/>
  <c r="Q1217" i="3"/>
  <c r="Q1216" i="3"/>
  <c r="P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G1199" i="3"/>
  <c r="G1198" i="3"/>
  <c r="G1197" i="3"/>
  <c r="G1196" i="3"/>
  <c r="G1195" i="3"/>
  <c r="G1194" i="3"/>
  <c r="G1193" i="3"/>
  <c r="G1192" i="3"/>
  <c r="G1191" i="3"/>
  <c r="G1173" i="3" l="1"/>
  <c r="G1174" i="3" s="1"/>
  <c r="O1222" i="3"/>
  <c r="Q1175" i="3"/>
  <c r="Q1176" i="3" s="1"/>
  <c r="Q1215" i="3"/>
  <c r="P1176" i="3"/>
  <c r="E1179" i="3" s="1"/>
  <c r="G1200" i="3"/>
  <c r="G1201" i="3" s="1"/>
  <c r="D1206" i="3" s="1"/>
  <c r="Q1221" i="3"/>
  <c r="P1222" i="3"/>
  <c r="E1206" i="3" s="1"/>
  <c r="I7" i="7"/>
  <c r="Q1159" i="3"/>
  <c r="Q1160" i="3"/>
  <c r="Q1161" i="3"/>
  <c r="P1162" i="3"/>
  <c r="O1162" i="3"/>
  <c r="O1163" i="3" s="1"/>
  <c r="Q1158" i="3"/>
  <c r="Q1157" i="3"/>
  <c r="P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C1146" i="3"/>
  <c r="G1128" i="3"/>
  <c r="G1129" i="3"/>
  <c r="G1139" i="3"/>
  <c r="G1138" i="3"/>
  <c r="G1137" i="3"/>
  <c r="G1136" i="3"/>
  <c r="G1135" i="3"/>
  <c r="G1134" i="3"/>
  <c r="G1133" i="3"/>
  <c r="G1132" i="3"/>
  <c r="G1131" i="3"/>
  <c r="G1130" i="3"/>
  <c r="Q1118" i="3"/>
  <c r="Q1113" i="3"/>
  <c r="Q1114" i="3"/>
  <c r="Q1115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P1120" i="3"/>
  <c r="O1120" i="3"/>
  <c r="O1121" i="3" s="1"/>
  <c r="Q1119" i="3"/>
  <c r="Q1117" i="3"/>
  <c r="P1116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C1106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I239" i="7"/>
  <c r="I241" i="7"/>
  <c r="I243" i="7"/>
  <c r="I244" i="7"/>
  <c r="I238" i="7"/>
  <c r="I214" i="7"/>
  <c r="I242" i="7"/>
  <c r="I240" i="7"/>
  <c r="I213" i="7"/>
  <c r="I245" i="7"/>
  <c r="Q1073" i="3"/>
  <c r="Q1074" i="3"/>
  <c r="Q1075" i="3"/>
  <c r="Q1076" i="3"/>
  <c r="Q1068" i="3"/>
  <c r="Q1069" i="3"/>
  <c r="Q1070" i="3"/>
  <c r="Q1071" i="3"/>
  <c r="Q1072" i="3"/>
  <c r="P1080" i="3"/>
  <c r="O1080" i="3"/>
  <c r="O1081" i="3" s="1"/>
  <c r="Q1079" i="3"/>
  <c r="Q1078" i="3"/>
  <c r="P1077" i="3"/>
  <c r="Q1067" i="3"/>
  <c r="Q1066" i="3"/>
  <c r="Q1065" i="3"/>
  <c r="Q1064" i="3"/>
  <c r="Q1063" i="3"/>
  <c r="Q1062" i="3"/>
  <c r="Q1061" i="3"/>
  <c r="C1069" i="3"/>
  <c r="G1062" i="3"/>
  <c r="G1061" i="3"/>
  <c r="R1175" i="3" l="1"/>
  <c r="Q1116" i="3"/>
  <c r="D1179" i="3"/>
  <c r="R1171" i="3"/>
  <c r="R1215" i="3"/>
  <c r="H1174" i="3"/>
  <c r="R1176" i="3"/>
  <c r="F1179" i="3"/>
  <c r="R1221" i="3"/>
  <c r="Q1222" i="3"/>
  <c r="G1140" i="3"/>
  <c r="G1141" i="3" s="1"/>
  <c r="D1146" i="3" s="1"/>
  <c r="P1163" i="3"/>
  <c r="E1146" i="3" s="1"/>
  <c r="Q1156" i="3"/>
  <c r="Q1162" i="3"/>
  <c r="P1121" i="3"/>
  <c r="E1106" i="3" s="1"/>
  <c r="Q1120" i="3"/>
  <c r="G1100" i="3"/>
  <c r="G1101" i="3" s="1"/>
  <c r="D1106" i="3" s="1"/>
  <c r="G1063" i="3"/>
  <c r="G1064" i="3" s="1"/>
  <c r="D1069" i="3" s="1"/>
  <c r="Q1080" i="3"/>
  <c r="P1081" i="3"/>
  <c r="Q1077" i="3"/>
  <c r="I229" i="7"/>
  <c r="I212" i="7"/>
  <c r="I259" i="7"/>
  <c r="I256" i="7"/>
  <c r="I255" i="7"/>
  <c r="I226" i="7"/>
  <c r="I209" i="7"/>
  <c r="I227" i="7"/>
  <c r="I211" i="7"/>
  <c r="I230" i="7"/>
  <c r="I210" i="7"/>
  <c r="I206" i="7"/>
  <c r="I208" i="7"/>
  <c r="I207" i="7"/>
  <c r="I222" i="7"/>
  <c r="I225" i="7"/>
  <c r="I223" i="7"/>
  <c r="I224" i="7"/>
  <c r="I9" i="7"/>
  <c r="I10" i="7"/>
  <c r="I11" i="7"/>
  <c r="I231" i="7"/>
  <c r="I236" i="7"/>
  <c r="I237" i="7"/>
  <c r="I8" i="7"/>
  <c r="I219" i="7"/>
  <c r="I218" i="7"/>
  <c r="I221" i="7"/>
  <c r="I220" i="7"/>
  <c r="I217" i="7"/>
  <c r="I216" i="7"/>
  <c r="J216" i="7" l="1"/>
  <c r="G1179" i="3"/>
  <c r="R1222" i="3"/>
  <c r="F1206" i="3"/>
  <c r="G1206" i="3" s="1"/>
  <c r="H1201" i="3"/>
  <c r="Q1163" i="3"/>
  <c r="H1141" i="3" s="1"/>
  <c r="R1162" i="3"/>
  <c r="R1156" i="3"/>
  <c r="R1116" i="3"/>
  <c r="Q1121" i="3"/>
  <c r="R1120" i="3"/>
  <c r="R1080" i="3"/>
  <c r="R1077" i="3"/>
  <c r="Q1081" i="3"/>
  <c r="H1064" i="3" s="1"/>
  <c r="Q1031" i="3"/>
  <c r="Q1030" i="3"/>
  <c r="Q102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06" i="3"/>
  <c r="Q1007" i="3"/>
  <c r="Q1008" i="3"/>
  <c r="Q1009" i="3"/>
  <c r="Q995" i="3"/>
  <c r="Q996" i="3"/>
  <c r="Q997" i="3"/>
  <c r="Q998" i="3"/>
  <c r="Q999" i="3"/>
  <c r="Q1000" i="3"/>
  <c r="Q1001" i="3"/>
  <c r="Q1002" i="3"/>
  <c r="Q1003" i="3"/>
  <c r="Q1004" i="3"/>
  <c r="Q1005" i="3"/>
  <c r="P1032" i="3"/>
  <c r="O1032" i="3"/>
  <c r="O1033" i="3" s="1"/>
  <c r="Q1028" i="3"/>
  <c r="P1027" i="3"/>
  <c r="Q994" i="3"/>
  <c r="Q993" i="3"/>
  <c r="Q992" i="3"/>
  <c r="Q991" i="3"/>
  <c r="Q990" i="3"/>
  <c r="Q989" i="3"/>
  <c r="Q988" i="3"/>
  <c r="C1003" i="3"/>
  <c r="G996" i="3"/>
  <c r="G995" i="3"/>
  <c r="G994" i="3"/>
  <c r="G993" i="3"/>
  <c r="G992" i="3"/>
  <c r="G991" i="3"/>
  <c r="G990" i="3"/>
  <c r="G989" i="3"/>
  <c r="G988" i="3"/>
  <c r="P1052" i="3"/>
  <c r="O1052" i="3"/>
  <c r="Q1051" i="3"/>
  <c r="Q1050" i="3"/>
  <c r="P1049" i="3"/>
  <c r="Q1048" i="3"/>
  <c r="Q1047" i="3"/>
  <c r="Q1046" i="3"/>
  <c r="Q1045" i="3"/>
  <c r="Q1044" i="3"/>
  <c r="Q1043" i="3"/>
  <c r="Q1042" i="3"/>
  <c r="Q1041" i="3"/>
  <c r="Q1040" i="3"/>
  <c r="C1048" i="3"/>
  <c r="G1041" i="3"/>
  <c r="G1040" i="3"/>
  <c r="Q976" i="3"/>
  <c r="Q977" i="3"/>
  <c r="Q966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7" i="3"/>
  <c r="Q968" i="3"/>
  <c r="Q969" i="3"/>
  <c r="Q970" i="3"/>
  <c r="Q971" i="3"/>
  <c r="Q972" i="3"/>
  <c r="P980" i="3"/>
  <c r="O980" i="3"/>
  <c r="O981" i="3" s="1"/>
  <c r="Q979" i="3"/>
  <c r="Q978" i="3"/>
  <c r="Q975" i="3"/>
  <c r="Q974" i="3"/>
  <c r="P973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C952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I252" i="7"/>
  <c r="I251" i="7"/>
  <c r="I253" i="7"/>
  <c r="I248" i="7"/>
  <c r="I249" i="7"/>
  <c r="I254" i="7"/>
  <c r="I246" i="7"/>
  <c r="I250" i="7"/>
  <c r="I247" i="7"/>
  <c r="Q33" i="6"/>
  <c r="R32" i="6"/>
  <c r="R31" i="6"/>
  <c r="R30" i="6"/>
  <c r="R29" i="6"/>
  <c r="P885" i="3"/>
  <c r="P921" i="3"/>
  <c r="P926" i="3"/>
  <c r="O926" i="3"/>
  <c r="O927" i="3" s="1"/>
  <c r="Q925" i="3"/>
  <c r="Q924" i="3"/>
  <c r="Q923" i="3"/>
  <c r="Q922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C909" i="3"/>
  <c r="G902" i="3"/>
  <c r="G901" i="3"/>
  <c r="G900" i="3"/>
  <c r="G899" i="3"/>
  <c r="G898" i="3"/>
  <c r="C863" i="3"/>
  <c r="Q877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8" i="3"/>
  <c r="Q879" i="3"/>
  <c r="Q880" i="3"/>
  <c r="Q881" i="3"/>
  <c r="Q882" i="3"/>
  <c r="Q883" i="3"/>
  <c r="Q884" i="3"/>
  <c r="P890" i="3"/>
  <c r="O890" i="3"/>
  <c r="O891" i="3" s="1"/>
  <c r="Q889" i="3"/>
  <c r="Q888" i="3"/>
  <c r="Q887" i="3"/>
  <c r="Q886" i="3"/>
  <c r="Q843" i="3"/>
  <c r="G854" i="3"/>
  <c r="G856" i="3"/>
  <c r="G855" i="3"/>
  <c r="G853" i="3"/>
  <c r="G852" i="3"/>
  <c r="G851" i="3"/>
  <c r="G850" i="3"/>
  <c r="G849" i="3"/>
  <c r="G848" i="3"/>
  <c r="G847" i="3"/>
  <c r="G846" i="3"/>
  <c r="G845" i="3"/>
  <c r="G844" i="3"/>
  <c r="G843" i="3"/>
  <c r="I260" i="7" l="1"/>
  <c r="J259" i="7"/>
  <c r="J260" i="7" s="1"/>
  <c r="Q34" i="6"/>
  <c r="G1042" i="3"/>
  <c r="M1260" i="3"/>
  <c r="M1259" i="3"/>
  <c r="O1053" i="3"/>
  <c r="L1260" i="3"/>
  <c r="L1261" i="3" s="1"/>
  <c r="L1263" i="3" s="1"/>
  <c r="Q1263" i="3" s="1"/>
  <c r="F1146" i="3"/>
  <c r="G1146" i="3" s="1"/>
  <c r="R1163" i="3"/>
  <c r="H1101" i="3"/>
  <c r="R1121" i="3"/>
  <c r="F1106" i="3"/>
  <c r="G1106" i="3" s="1"/>
  <c r="F1069" i="3"/>
  <c r="R1081" i="3"/>
  <c r="R33" i="6"/>
  <c r="P1033" i="3"/>
  <c r="E1003" i="3" s="1"/>
  <c r="Q1027" i="3"/>
  <c r="Q1032" i="3"/>
  <c r="G997" i="3"/>
  <c r="G998" i="3" s="1"/>
  <c r="Q1052" i="3"/>
  <c r="P1053" i="3"/>
  <c r="E1048" i="3" s="1"/>
  <c r="Q1049" i="3"/>
  <c r="P981" i="3"/>
  <c r="E952" i="3" s="1"/>
  <c r="G946" i="3"/>
  <c r="G947" i="3" s="1"/>
  <c r="D952" i="3" s="1"/>
  <c r="P927" i="3"/>
  <c r="E909" i="3" s="1"/>
  <c r="Q973" i="3"/>
  <c r="Q980" i="3"/>
  <c r="P891" i="3"/>
  <c r="E863" i="3" s="1"/>
  <c r="G903" i="3"/>
  <c r="G904" i="3" s="1"/>
  <c r="D909" i="3" s="1"/>
  <c r="Q926" i="3"/>
  <c r="Q921" i="3"/>
  <c r="G857" i="3"/>
  <c r="G858" i="3" s="1"/>
  <c r="Q885" i="3"/>
  <c r="Q890" i="3"/>
  <c r="O835" i="3"/>
  <c r="O836" i="3" s="1"/>
  <c r="O801" i="3"/>
  <c r="O802" i="3" s="1"/>
  <c r="O765" i="3"/>
  <c r="O766" i="3" s="1"/>
  <c r="O727" i="3"/>
  <c r="O728" i="3" s="1"/>
  <c r="O674" i="3"/>
  <c r="O675" i="3" s="1"/>
  <c r="O643" i="3"/>
  <c r="O644" i="3" s="1"/>
  <c r="O555" i="3"/>
  <c r="O556" i="3" s="1"/>
  <c r="O526" i="3"/>
  <c r="O527" i="3" s="1"/>
  <c r="O615" i="3"/>
  <c r="I141" i="7"/>
  <c r="I199" i="7"/>
  <c r="I200" i="7"/>
  <c r="I201" i="7"/>
  <c r="I202" i="7"/>
  <c r="I203" i="7"/>
  <c r="I143" i="7"/>
  <c r="I146" i="7"/>
  <c r="I204" i="7"/>
  <c r="I147" i="7"/>
  <c r="I193" i="7"/>
  <c r="I194" i="7"/>
  <c r="I195" i="7"/>
  <c r="I196" i="7"/>
  <c r="I197" i="7"/>
  <c r="I144" i="7"/>
  <c r="I145" i="7"/>
  <c r="I198" i="7"/>
  <c r="I187" i="7"/>
  <c r="I188" i="7"/>
  <c r="I189" i="7"/>
  <c r="I190" i="7"/>
  <c r="I191" i="7"/>
  <c r="I192" i="7"/>
  <c r="I183" i="7"/>
  <c r="I184" i="7"/>
  <c r="I185" i="7"/>
  <c r="I186" i="7"/>
  <c r="I140" i="7"/>
  <c r="I182" i="7"/>
  <c r="R34" i="6" l="1"/>
  <c r="M1261" i="3"/>
  <c r="M1263" i="3" s="1"/>
  <c r="N1259" i="3"/>
  <c r="N1260" i="3"/>
  <c r="G1069" i="3"/>
  <c r="R1032" i="3"/>
  <c r="R1027" i="3"/>
  <c r="D1003" i="3"/>
  <c r="H904" i="3"/>
  <c r="Q1033" i="3"/>
  <c r="Q1053" i="3"/>
  <c r="F1048" i="3" s="1"/>
  <c r="R973" i="3"/>
  <c r="R980" i="3"/>
  <c r="Q981" i="3"/>
  <c r="H947" i="3" s="1"/>
  <c r="R926" i="3"/>
  <c r="R921" i="3"/>
  <c r="Q927" i="3"/>
  <c r="R885" i="3"/>
  <c r="H858" i="3"/>
  <c r="D863" i="3"/>
  <c r="Q891" i="3"/>
  <c r="R890" i="3"/>
  <c r="Q1262" i="3" l="1"/>
  <c r="N1261" i="3"/>
  <c r="H998" i="3"/>
  <c r="R1033" i="3"/>
  <c r="F1003" i="3"/>
  <c r="G1003" i="3" s="1"/>
  <c r="F952" i="3"/>
  <c r="G952" i="3" s="1"/>
  <c r="R981" i="3"/>
  <c r="F909" i="3"/>
  <c r="G909" i="3" s="1"/>
  <c r="R927" i="3"/>
  <c r="F863" i="3"/>
  <c r="G863" i="3" s="1"/>
  <c r="R891" i="3"/>
  <c r="I175" i="7"/>
  <c r="I174" i="7"/>
  <c r="I173" i="7"/>
  <c r="P239" i="4"/>
  <c r="Q238" i="4"/>
  <c r="Q237" i="4"/>
  <c r="C236" i="4"/>
  <c r="G228" i="4"/>
  <c r="G227" i="4"/>
  <c r="G226" i="4"/>
  <c r="G225" i="4"/>
  <c r="G224" i="4"/>
  <c r="S24" i="7"/>
  <c r="S25" i="7"/>
  <c r="S26" i="7"/>
  <c r="S23" i="7"/>
  <c r="S22" i="7"/>
  <c r="P213" i="4"/>
  <c r="Q212" i="4"/>
  <c r="Q211" i="4"/>
  <c r="P210" i="4"/>
  <c r="Q209" i="4"/>
  <c r="Q208" i="4"/>
  <c r="Q207" i="4"/>
  <c r="Q206" i="4"/>
  <c r="Q205" i="4"/>
  <c r="Q204" i="4"/>
  <c r="Q203" i="4"/>
  <c r="Q202" i="4"/>
  <c r="C212" i="4"/>
  <c r="G204" i="4"/>
  <c r="G203" i="4"/>
  <c r="G202" i="4"/>
  <c r="P835" i="3"/>
  <c r="Q834" i="3"/>
  <c r="Q833" i="3"/>
  <c r="Q832" i="3"/>
  <c r="Q831" i="3"/>
  <c r="P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C822" i="3"/>
  <c r="G814" i="3"/>
  <c r="G813" i="3"/>
  <c r="G812" i="3"/>
  <c r="G811" i="3"/>
  <c r="G810" i="3"/>
  <c r="G809" i="3"/>
  <c r="Q227" i="4"/>
  <c r="Q228" i="4"/>
  <c r="Q229" i="4"/>
  <c r="Q230" i="4"/>
  <c r="Q231" i="4"/>
  <c r="Q232" i="4"/>
  <c r="Q233" i="4"/>
  <c r="Q234" i="4"/>
  <c r="Q235" i="4"/>
  <c r="P236" i="4"/>
  <c r="Q226" i="4"/>
  <c r="Q225" i="4"/>
  <c r="Q224" i="4"/>
  <c r="I181" i="7"/>
  <c r="I180" i="7"/>
  <c r="I179" i="7"/>
  <c r="C170" i="4"/>
  <c r="Q189" i="4"/>
  <c r="Q190" i="4"/>
  <c r="Q191" i="4"/>
  <c r="Q193" i="4"/>
  <c r="Q192" i="4"/>
  <c r="Q188" i="4"/>
  <c r="P187" i="4"/>
  <c r="E190" i="4" s="1"/>
  <c r="Q186" i="4"/>
  <c r="Q185" i="4"/>
  <c r="Q184" i="4"/>
  <c r="Q183" i="4"/>
  <c r="Q182" i="4"/>
  <c r="C190" i="4"/>
  <c r="G182" i="4"/>
  <c r="G183" i="4" s="1"/>
  <c r="G184" i="4" s="1"/>
  <c r="D190" i="4" s="1"/>
  <c r="C783" i="3"/>
  <c r="Q798" i="3"/>
  <c r="Q799" i="3"/>
  <c r="P801" i="3"/>
  <c r="Q800" i="3"/>
  <c r="Q797" i="3"/>
  <c r="P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G774" i="3"/>
  <c r="G775" i="3"/>
  <c r="G773" i="3"/>
  <c r="S30" i="7"/>
  <c r="S29" i="7"/>
  <c r="S28" i="7"/>
  <c r="I178" i="7"/>
  <c r="I177" i="7"/>
  <c r="I176" i="7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P727" i="3"/>
  <c r="Q726" i="3"/>
  <c r="Q725" i="3"/>
  <c r="P724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C695" i="3"/>
  <c r="G682" i="3"/>
  <c r="G683" i="3"/>
  <c r="G688" i="3"/>
  <c r="G687" i="3"/>
  <c r="G686" i="3"/>
  <c r="G685" i="3"/>
  <c r="G684" i="3"/>
  <c r="C746" i="3"/>
  <c r="Q754" i="3"/>
  <c r="Q755" i="3"/>
  <c r="Q756" i="3"/>
  <c r="Q757" i="3"/>
  <c r="Q758" i="3"/>
  <c r="Q759" i="3"/>
  <c r="Q760" i="3"/>
  <c r="Q761" i="3"/>
  <c r="P765" i="3"/>
  <c r="Q764" i="3"/>
  <c r="Q763" i="3"/>
  <c r="P762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G739" i="3"/>
  <c r="G738" i="3"/>
  <c r="G737" i="3"/>
  <c r="G736" i="3"/>
  <c r="G735" i="3"/>
  <c r="Q165" i="4"/>
  <c r="Q166" i="4"/>
  <c r="P169" i="4"/>
  <c r="Q168" i="4"/>
  <c r="Q169" i="4" s="1"/>
  <c r="P167" i="4"/>
  <c r="Q164" i="4"/>
  <c r="Q163" i="4"/>
  <c r="Q162" i="4"/>
  <c r="Q161" i="4"/>
  <c r="Q160" i="4"/>
  <c r="G162" i="4"/>
  <c r="G161" i="4"/>
  <c r="G160" i="4"/>
  <c r="C660" i="3"/>
  <c r="Q670" i="3"/>
  <c r="Q669" i="3"/>
  <c r="Q668" i="3"/>
  <c r="P674" i="3"/>
  <c r="Q673" i="3"/>
  <c r="Q672" i="3"/>
  <c r="P671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G653" i="3"/>
  <c r="G652" i="3"/>
  <c r="G651" i="3"/>
  <c r="C148" i="4"/>
  <c r="P147" i="4"/>
  <c r="Q146" i="4"/>
  <c r="Q147" i="4" s="1"/>
  <c r="P145" i="4"/>
  <c r="Q144" i="4"/>
  <c r="Q143" i="4"/>
  <c r="Q142" i="4"/>
  <c r="Q141" i="4"/>
  <c r="Q140" i="4"/>
  <c r="Q139" i="4"/>
  <c r="G140" i="4"/>
  <c r="G139" i="4"/>
  <c r="S14" i="7"/>
  <c r="S13" i="7"/>
  <c r="C632" i="3"/>
  <c r="I138" i="7"/>
  <c r="I41" i="7"/>
  <c r="I137" i="7"/>
  <c r="I136" i="7"/>
  <c r="I126" i="7"/>
  <c r="I125" i="7"/>
  <c r="I124" i="7"/>
  <c r="I123" i="7"/>
  <c r="I122" i="7"/>
  <c r="I121" i="7"/>
  <c r="I40" i="7"/>
  <c r="I43" i="7"/>
  <c r="I39" i="7"/>
  <c r="I42" i="7"/>
  <c r="I120" i="7"/>
  <c r="I119" i="7"/>
  <c r="I118" i="7"/>
  <c r="I117" i="7"/>
  <c r="I116" i="7"/>
  <c r="I115" i="7"/>
  <c r="I114" i="7"/>
  <c r="I113" i="7"/>
  <c r="I112" i="7"/>
  <c r="I111" i="7"/>
  <c r="I110" i="7"/>
  <c r="I38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134" i="7"/>
  <c r="I133" i="7"/>
  <c r="I132" i="7"/>
  <c r="I37" i="7"/>
  <c r="I36" i="7"/>
  <c r="I131" i="7"/>
  <c r="I130" i="7"/>
  <c r="I129" i="7"/>
  <c r="I44" i="7"/>
  <c r="I155" i="7"/>
  <c r="I154" i="7"/>
  <c r="I153" i="7"/>
  <c r="I152" i="7"/>
  <c r="I151" i="7"/>
  <c r="I150" i="7"/>
  <c r="I149" i="7"/>
  <c r="I148" i="7"/>
  <c r="I159" i="7"/>
  <c r="I158" i="7"/>
  <c r="I142" i="7"/>
  <c r="I157" i="7"/>
  <c r="I156" i="7"/>
  <c r="I162" i="7"/>
  <c r="I161" i="7"/>
  <c r="I160" i="7"/>
  <c r="I167" i="7"/>
  <c r="I172" i="7"/>
  <c r="I171" i="7"/>
  <c r="I166" i="7"/>
  <c r="I170" i="7"/>
  <c r="I169" i="7"/>
  <c r="I168" i="7"/>
  <c r="I165" i="7"/>
  <c r="I164" i="7"/>
  <c r="I163" i="7"/>
  <c r="I35" i="7"/>
  <c r="I84" i="7"/>
  <c r="I80" i="7"/>
  <c r="I79" i="7"/>
  <c r="I75" i="7"/>
  <c r="I78" i="7"/>
  <c r="I77" i="7"/>
  <c r="I76" i="7"/>
  <c r="I74" i="7"/>
  <c r="I73" i="7"/>
  <c r="I72" i="7"/>
  <c r="I71" i="7"/>
  <c r="I70" i="7"/>
  <c r="I69" i="7"/>
  <c r="I68" i="7"/>
  <c r="I67" i="7"/>
  <c r="I34" i="7"/>
  <c r="I66" i="7"/>
  <c r="I65" i="7"/>
  <c r="I64" i="7"/>
  <c r="I63" i="7"/>
  <c r="I135" i="7"/>
  <c r="I85" i="7"/>
  <c r="I86" i="7"/>
  <c r="I87" i="7"/>
  <c r="I89" i="7"/>
  <c r="I88" i="7"/>
  <c r="I128" i="7"/>
  <c r="I127" i="7"/>
  <c r="I92" i="7"/>
  <c r="I93" i="7"/>
  <c r="I91" i="7"/>
  <c r="I90" i="7"/>
  <c r="I83" i="7"/>
  <c r="I82" i="7"/>
  <c r="I62" i="7"/>
  <c r="S33" i="7"/>
  <c r="I61" i="7"/>
  <c r="S32" i="7"/>
  <c r="I81" i="7"/>
  <c r="S27" i="7"/>
  <c r="I6" i="7"/>
  <c r="I30" i="7" s="1"/>
  <c r="S31" i="7"/>
  <c r="I33" i="7"/>
  <c r="I60" i="7"/>
  <c r="S37" i="7"/>
  <c r="I59" i="7"/>
  <c r="S36" i="7"/>
  <c r="I58" i="7"/>
  <c r="S35" i="7"/>
  <c r="I57" i="7"/>
  <c r="S38" i="7"/>
  <c r="I56" i="7"/>
  <c r="S20" i="7"/>
  <c r="I55" i="7"/>
  <c r="S12" i="7"/>
  <c r="I54" i="7"/>
  <c r="S19" i="7"/>
  <c r="I53" i="7"/>
  <c r="S11" i="7"/>
  <c r="I52" i="7"/>
  <c r="S10" i="7"/>
  <c r="I32" i="7"/>
  <c r="S9" i="7"/>
  <c r="I51" i="7"/>
  <c r="S8" i="7"/>
  <c r="I50" i="7"/>
  <c r="S7" i="7"/>
  <c r="I49" i="7"/>
  <c r="S6" i="7"/>
  <c r="I48" i="7"/>
  <c r="S18" i="7"/>
  <c r="I31" i="7"/>
  <c r="S17" i="7"/>
  <c r="I47" i="7"/>
  <c r="S16" i="7"/>
  <c r="I46" i="7"/>
  <c r="S15" i="7"/>
  <c r="I45" i="7"/>
  <c r="P643" i="3"/>
  <c r="Q642" i="3"/>
  <c r="Q641" i="3"/>
  <c r="P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G624" i="3"/>
  <c r="Q623" i="3"/>
  <c r="G623" i="3"/>
  <c r="Q622" i="3"/>
  <c r="G622" i="3"/>
  <c r="H6" i="6"/>
  <c r="G21" i="6"/>
  <c r="Q20" i="6"/>
  <c r="G20" i="6"/>
  <c r="R19" i="6"/>
  <c r="G19" i="6"/>
  <c r="R18" i="6"/>
  <c r="Q17" i="6"/>
  <c r="G17" i="6"/>
  <c r="R16" i="6"/>
  <c r="H16" i="6"/>
  <c r="R15" i="6"/>
  <c r="H15" i="6"/>
  <c r="R14" i="6"/>
  <c r="H14" i="6"/>
  <c r="R13" i="6"/>
  <c r="R12" i="6"/>
  <c r="H12" i="6"/>
  <c r="R11" i="6"/>
  <c r="H11" i="6"/>
  <c r="R10" i="6"/>
  <c r="H10" i="6"/>
  <c r="R9" i="6"/>
  <c r="R8" i="6"/>
  <c r="H8" i="6"/>
  <c r="R7" i="6"/>
  <c r="H7" i="6"/>
  <c r="R6" i="6"/>
  <c r="G80" i="5"/>
  <c r="E84" i="5" s="1"/>
  <c r="H79" i="5"/>
  <c r="H78" i="5"/>
  <c r="H77" i="5"/>
  <c r="Q76" i="5"/>
  <c r="P76" i="5"/>
  <c r="H76" i="5"/>
  <c r="R75" i="5"/>
  <c r="H75" i="5"/>
  <c r="R74" i="5"/>
  <c r="H74" i="5"/>
  <c r="R73" i="5"/>
  <c r="H73" i="5"/>
  <c r="Q72" i="5"/>
  <c r="P72" i="5"/>
  <c r="H72" i="5"/>
  <c r="R71" i="5"/>
  <c r="H71" i="5"/>
  <c r="R70" i="5"/>
  <c r="H70" i="5"/>
  <c r="R69" i="5"/>
  <c r="H69" i="5"/>
  <c r="R68" i="5"/>
  <c r="H68" i="5"/>
  <c r="R67" i="5"/>
  <c r="H67" i="5"/>
  <c r="R66" i="5"/>
  <c r="H66" i="5"/>
  <c r="R65" i="5"/>
  <c r="H65" i="5"/>
  <c r="R64" i="5"/>
  <c r="H64" i="5"/>
  <c r="R63" i="5"/>
  <c r="H63" i="5"/>
  <c r="R62" i="5"/>
  <c r="H62" i="5"/>
  <c r="R61" i="5"/>
  <c r="H61" i="5"/>
  <c r="R60" i="5"/>
  <c r="H60" i="5"/>
  <c r="R59" i="5"/>
  <c r="H59" i="5"/>
  <c r="R58" i="5"/>
  <c r="H58" i="5"/>
  <c r="R57" i="5"/>
  <c r="H57" i="5"/>
  <c r="G49" i="5"/>
  <c r="E83" i="5" s="1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Q15" i="5"/>
  <c r="P15" i="5"/>
  <c r="H15" i="5"/>
  <c r="R14" i="5"/>
  <c r="R15" i="5" s="1"/>
  <c r="R21" i="5" s="1"/>
  <c r="H14" i="5"/>
  <c r="P13" i="5"/>
  <c r="P17" i="5" s="1"/>
  <c r="H13" i="5"/>
  <c r="R12" i="5"/>
  <c r="H12" i="5"/>
  <c r="R11" i="5"/>
  <c r="H11" i="5"/>
  <c r="Q10" i="5"/>
  <c r="R10" i="5" s="1"/>
  <c r="H10" i="5"/>
  <c r="R9" i="5"/>
  <c r="H9" i="5"/>
  <c r="R8" i="5"/>
  <c r="H8" i="5"/>
  <c r="R7" i="5"/>
  <c r="H7" i="5"/>
  <c r="R6" i="5"/>
  <c r="H6" i="5"/>
  <c r="D460" i="6" l="1"/>
  <c r="D462" i="6" s="1"/>
  <c r="H460" i="6"/>
  <c r="J110" i="7"/>
  <c r="J90" i="7"/>
  <c r="J100" i="7"/>
  <c r="J80" i="7"/>
  <c r="J138" i="7"/>
  <c r="J70" i="7"/>
  <c r="I139" i="7"/>
  <c r="J60" i="7"/>
  <c r="J11" i="7"/>
  <c r="J30" i="7" s="1"/>
  <c r="D90" i="5"/>
  <c r="E85" i="5"/>
  <c r="O241" i="5"/>
  <c r="P240" i="4"/>
  <c r="E236" i="4" s="1"/>
  <c r="G229" i="4"/>
  <c r="G230" i="4" s="1"/>
  <c r="Q194" i="4"/>
  <c r="M292" i="6" s="1"/>
  <c r="Q239" i="4"/>
  <c r="O88" i="5"/>
  <c r="M88" i="5"/>
  <c r="N1263" i="3"/>
  <c r="H17" i="6"/>
  <c r="Q1261" i="3"/>
  <c r="Q1264" i="3" s="1"/>
  <c r="T27" i="7"/>
  <c r="T33" i="7"/>
  <c r="J204" i="7"/>
  <c r="J147" i="7"/>
  <c r="I205" i="7"/>
  <c r="J41" i="7"/>
  <c r="T20" i="7"/>
  <c r="S39" i="7"/>
  <c r="T38" i="7"/>
  <c r="T39" i="7" s="1"/>
  <c r="R20" i="6"/>
  <c r="R17" i="6"/>
  <c r="Q22" i="6"/>
  <c r="T201" i="6" s="1"/>
  <c r="G22" i="6"/>
  <c r="T14" i="7"/>
  <c r="S21" i="7"/>
  <c r="S34" i="7"/>
  <c r="Q835" i="3"/>
  <c r="G815" i="3"/>
  <c r="G816" i="3" s="1"/>
  <c r="D822" i="3" s="1"/>
  <c r="Q213" i="4"/>
  <c r="P214" i="4"/>
  <c r="E212" i="4" s="1"/>
  <c r="G205" i="4"/>
  <c r="G206" i="4" s="1"/>
  <c r="Q210" i="4"/>
  <c r="P836" i="3"/>
  <c r="E822" i="3" s="1"/>
  <c r="Q830" i="3"/>
  <c r="P802" i="3"/>
  <c r="E783" i="3" s="1"/>
  <c r="Q236" i="4"/>
  <c r="Q801" i="3"/>
  <c r="G776" i="3"/>
  <c r="G777" i="3" s="1"/>
  <c r="D783" i="3" s="1"/>
  <c r="P195" i="4"/>
  <c r="G163" i="4"/>
  <c r="G164" i="4" s="1"/>
  <c r="H164" i="4" s="1"/>
  <c r="Q187" i="4"/>
  <c r="P170" i="4"/>
  <c r="E170" i="4" s="1"/>
  <c r="Q796" i="3"/>
  <c r="Q727" i="3"/>
  <c r="G689" i="3"/>
  <c r="G690" i="3" s="1"/>
  <c r="Q724" i="3"/>
  <c r="P728" i="3"/>
  <c r="E695" i="3" s="1"/>
  <c r="Q765" i="3"/>
  <c r="G740" i="3"/>
  <c r="P766" i="3"/>
  <c r="E746" i="3" s="1"/>
  <c r="Q762" i="3"/>
  <c r="Q167" i="4"/>
  <c r="G654" i="3"/>
  <c r="Q674" i="3"/>
  <c r="P675" i="3"/>
  <c r="E660" i="3" s="1"/>
  <c r="Q671" i="3"/>
  <c r="G141" i="4"/>
  <c r="R147" i="4" s="1"/>
  <c r="P148" i="4"/>
  <c r="E148" i="4" s="1"/>
  <c r="Q643" i="3"/>
  <c r="G625" i="3"/>
  <c r="G626" i="3" s="1"/>
  <c r="D632" i="3" s="1"/>
  <c r="P644" i="3"/>
  <c r="E632" i="3" s="1"/>
  <c r="Q640" i="3"/>
  <c r="Q145" i="4"/>
  <c r="E86" i="5"/>
  <c r="P78" i="5"/>
  <c r="R72" i="5"/>
  <c r="N30" i="5"/>
  <c r="N92" i="5" s="1"/>
  <c r="D565" i="3" s="1"/>
  <c r="H49" i="5"/>
  <c r="R13" i="5"/>
  <c r="H80" i="5"/>
  <c r="N88" i="5" s="1"/>
  <c r="R76" i="5"/>
  <c r="P241" i="5" s="1"/>
  <c r="M26" i="5"/>
  <c r="M27" i="5" s="1"/>
  <c r="M87" i="5" s="1"/>
  <c r="Q13" i="5"/>
  <c r="Q17" i="5" s="1"/>
  <c r="O240" i="5" s="1"/>
  <c r="O242" i="5" s="1"/>
  <c r="Q78" i="5"/>
  <c r="E460" i="6" l="1"/>
  <c r="E462" i="6" s="1"/>
  <c r="I460" i="6"/>
  <c r="D2684" i="3"/>
  <c r="R239" i="4"/>
  <c r="Q214" i="4"/>
  <c r="H206" i="4" s="1"/>
  <c r="D236" i="4"/>
  <c r="F193" i="4"/>
  <c r="F215" i="4"/>
  <c r="F239" i="4" s="1"/>
  <c r="M89" i="5"/>
  <c r="S72" i="5"/>
  <c r="P88" i="5"/>
  <c r="Q88" i="5" s="1"/>
  <c r="N94" i="5"/>
  <c r="N95" i="5" s="1"/>
  <c r="R236" i="4"/>
  <c r="Q240" i="4"/>
  <c r="S40" i="7"/>
  <c r="J139" i="7"/>
  <c r="T21" i="7"/>
  <c r="J205" i="7"/>
  <c r="R22" i="6"/>
  <c r="H816" i="3"/>
  <c r="R835" i="3"/>
  <c r="R830" i="3"/>
  <c r="T34" i="7"/>
  <c r="R213" i="4"/>
  <c r="D170" i="4"/>
  <c r="R210" i="4"/>
  <c r="D212" i="4"/>
  <c r="Q836" i="3"/>
  <c r="Q170" i="4"/>
  <c r="R170" i="4" s="1"/>
  <c r="F190" i="4"/>
  <c r="G190" i="4" s="1"/>
  <c r="H184" i="4"/>
  <c r="R187" i="4"/>
  <c r="D695" i="3"/>
  <c r="R796" i="3"/>
  <c r="R801" i="3"/>
  <c r="Q802" i="3"/>
  <c r="R169" i="4"/>
  <c r="Q195" i="4"/>
  <c r="G142" i="4"/>
  <c r="D148" i="4" s="1"/>
  <c r="R167" i="4"/>
  <c r="R724" i="3"/>
  <c r="R727" i="3"/>
  <c r="Q728" i="3"/>
  <c r="G741" i="3"/>
  <c r="R765" i="3" s="1"/>
  <c r="D746" i="3"/>
  <c r="Q766" i="3"/>
  <c r="R643" i="3"/>
  <c r="R640" i="3"/>
  <c r="G655" i="3"/>
  <c r="R674" i="3" s="1"/>
  <c r="D660" i="3"/>
  <c r="R145" i="4"/>
  <c r="Q675" i="3"/>
  <c r="Q644" i="3"/>
  <c r="F632" i="3" s="1"/>
  <c r="G632" i="3" s="1"/>
  <c r="Q148" i="4"/>
  <c r="F148" i="4" s="1"/>
  <c r="N26" i="5"/>
  <c r="N27" i="5" s="1"/>
  <c r="N87" i="5" s="1"/>
  <c r="N89" i="5" s="1"/>
  <c r="R78" i="5"/>
  <c r="Q80" i="5"/>
  <c r="S80" i="5" s="1"/>
  <c r="E90" i="5"/>
  <c r="G84" i="5" s="1"/>
  <c r="D95" i="5"/>
  <c r="G95" i="5" s="1"/>
  <c r="F83" i="5"/>
  <c r="R20" i="5"/>
  <c r="N29" i="5"/>
  <c r="R17" i="5"/>
  <c r="P240" i="5" s="1"/>
  <c r="P242" i="5" s="1"/>
  <c r="D94" i="5"/>
  <c r="G94" i="5" s="1"/>
  <c r="F85" i="5"/>
  <c r="D89" i="5"/>
  <c r="D91" i="5" s="1"/>
  <c r="O26" i="5"/>
  <c r="O27" i="5" s="1"/>
  <c r="O87" i="5" s="1"/>
  <c r="O89" i="5" s="1"/>
  <c r="F84" i="5"/>
  <c r="T290" i="6" l="1"/>
  <c r="M293" i="6"/>
  <c r="M295" i="6" s="1"/>
  <c r="L245" i="4"/>
  <c r="F275" i="4"/>
  <c r="F299" i="4" s="1"/>
  <c r="F327" i="4" s="1"/>
  <c r="F347" i="4" s="1"/>
  <c r="F368" i="4" s="1"/>
  <c r="F388" i="4" s="1"/>
  <c r="F412" i="4" s="1"/>
  <c r="F463" i="4" s="1"/>
  <c r="F518" i="4" s="1"/>
  <c r="F563" i="4" s="1"/>
  <c r="F595" i="4" s="1"/>
  <c r="F623" i="4" s="1"/>
  <c r="F653" i="4" s="1"/>
  <c r="F684" i="4" s="1"/>
  <c r="F709" i="4" s="1"/>
  <c r="F729" i="4" s="1"/>
  <c r="F750" i="4" s="1"/>
  <c r="F778" i="4" s="1"/>
  <c r="F817" i="4" s="1"/>
  <c r="F841" i="4" s="1"/>
  <c r="F861" i="4" s="1"/>
  <c r="F881" i="4" s="1"/>
  <c r="F907" i="4" s="1"/>
  <c r="F949" i="4" s="1"/>
  <c r="F976" i="4" s="1"/>
  <c r="F212" i="4"/>
  <c r="G212" i="4" s="1"/>
  <c r="L250" i="4"/>
  <c r="L251" i="4" s="1"/>
  <c r="R214" i="4"/>
  <c r="N31" i="5"/>
  <c r="N91" i="5"/>
  <c r="E564" i="3"/>
  <c r="E565" i="3" s="1"/>
  <c r="D553" i="3"/>
  <c r="T40" i="7"/>
  <c r="R240" i="4"/>
  <c r="F236" i="4"/>
  <c r="H230" i="4"/>
  <c r="R728" i="3"/>
  <c r="H690" i="3"/>
  <c r="R836" i="3"/>
  <c r="F822" i="3"/>
  <c r="G822" i="3" s="1"/>
  <c r="F170" i="4"/>
  <c r="G170" i="4" s="1"/>
  <c r="G148" i="4"/>
  <c r="H777" i="3"/>
  <c r="F783" i="3"/>
  <c r="G783" i="3" s="1"/>
  <c r="R802" i="3"/>
  <c r="F695" i="3"/>
  <c r="G695" i="3" s="1"/>
  <c r="R762" i="3"/>
  <c r="F746" i="3"/>
  <c r="G746" i="3" s="1"/>
  <c r="H741" i="3"/>
  <c r="R766" i="3"/>
  <c r="R671" i="3"/>
  <c r="R675" i="3"/>
  <c r="F660" i="3"/>
  <c r="G660" i="3" s="1"/>
  <c r="R644" i="3"/>
  <c r="R148" i="4"/>
  <c r="H142" i="4"/>
  <c r="H655" i="3"/>
  <c r="H626" i="3"/>
  <c r="G96" i="5"/>
  <c r="S81" i="5"/>
  <c r="R19" i="5"/>
  <c r="D96" i="5"/>
  <c r="E89" i="5"/>
  <c r="G83" i="5" s="1"/>
  <c r="P26" i="5"/>
  <c r="P27" i="5" s="1"/>
  <c r="S17" i="5"/>
  <c r="F86" i="5"/>
  <c r="E91" i="5" l="1"/>
  <c r="E566" i="3"/>
  <c r="F565" i="3"/>
  <c r="Q27" i="5"/>
  <c r="P87" i="5"/>
  <c r="D564" i="3"/>
  <c r="N93" i="5"/>
  <c r="G236" i="4"/>
  <c r="Q26" i="5"/>
  <c r="P89" i="5" l="1"/>
  <c r="Q87" i="5"/>
  <c r="F564" i="3"/>
  <c r="D566" i="3"/>
  <c r="F566" i="3" s="1"/>
  <c r="C125" i="4"/>
  <c r="C105" i="4"/>
  <c r="C85" i="4"/>
  <c r="C60" i="4"/>
  <c r="C39" i="4"/>
  <c r="C15" i="4"/>
  <c r="C16" i="4" s="1"/>
  <c r="C38" i="4" s="1"/>
  <c r="P127" i="4"/>
  <c r="Q126" i="4"/>
  <c r="Q127" i="4" s="1"/>
  <c r="P125" i="4"/>
  <c r="Q124" i="4"/>
  <c r="Q123" i="4"/>
  <c r="Q122" i="4"/>
  <c r="Q121" i="4"/>
  <c r="Q120" i="4"/>
  <c r="Q119" i="4"/>
  <c r="Q118" i="4"/>
  <c r="Q117" i="4"/>
  <c r="G117" i="4"/>
  <c r="G118" i="4" s="1"/>
  <c r="G119" i="4" s="1"/>
  <c r="D125" i="4" s="1"/>
  <c r="P106" i="4"/>
  <c r="Q106" i="4" s="1"/>
  <c r="P105" i="4"/>
  <c r="Q105" i="4" s="1"/>
  <c r="P104" i="4"/>
  <c r="Q103" i="4"/>
  <c r="Q102" i="4"/>
  <c r="Q101" i="4"/>
  <c r="Q100" i="4"/>
  <c r="Q99" i="4"/>
  <c r="Q98" i="4"/>
  <c r="Q97" i="4"/>
  <c r="G97" i="4"/>
  <c r="G98" i="4" s="1"/>
  <c r="G99" i="4" s="1"/>
  <c r="D105" i="4" s="1"/>
  <c r="P83" i="4"/>
  <c r="Q83" i="4" s="1"/>
  <c r="P82" i="4"/>
  <c r="P81" i="4"/>
  <c r="Q81" i="4" s="1"/>
  <c r="P80" i="4"/>
  <c r="Q79" i="4"/>
  <c r="Q78" i="4"/>
  <c r="Q77" i="4"/>
  <c r="G77" i="4"/>
  <c r="Q76" i="4"/>
  <c r="G76" i="4"/>
  <c r="Q75" i="4"/>
  <c r="G75" i="4"/>
  <c r="Q74" i="4"/>
  <c r="G74" i="4"/>
  <c r="Q73" i="4"/>
  <c r="G73" i="4"/>
  <c r="Q72" i="4"/>
  <c r="G72" i="4"/>
  <c r="P63" i="4"/>
  <c r="Q63" i="4" s="1"/>
  <c r="P62" i="4"/>
  <c r="Q62" i="4" s="1"/>
  <c r="P61" i="4"/>
  <c r="Q60" i="4"/>
  <c r="Q59" i="4"/>
  <c r="Q58" i="4"/>
  <c r="Q57" i="4"/>
  <c r="Q56" i="4"/>
  <c r="Q55" i="4"/>
  <c r="Q54" i="4"/>
  <c r="Q53" i="4"/>
  <c r="G53" i="4"/>
  <c r="Q52" i="4"/>
  <c r="G52" i="4"/>
  <c r="P44" i="4"/>
  <c r="Q43" i="4"/>
  <c r="Q42" i="4"/>
  <c r="Q41" i="4"/>
  <c r="P40" i="4"/>
  <c r="P45" i="4" s="1"/>
  <c r="E39" i="4" s="1"/>
  <c r="Q39" i="4"/>
  <c r="Q38" i="4"/>
  <c r="Q37" i="4"/>
  <c r="Q36" i="4"/>
  <c r="Q35" i="4"/>
  <c r="Q34" i="4"/>
  <c r="Q33" i="4"/>
  <c r="Q32" i="4"/>
  <c r="G32" i="4"/>
  <c r="Q31" i="4"/>
  <c r="G31" i="4"/>
  <c r="Q30" i="4"/>
  <c r="G30" i="4"/>
  <c r="P22" i="4"/>
  <c r="Q21" i="4"/>
  <c r="Q20" i="4"/>
  <c r="P19" i="4"/>
  <c r="O19" i="4"/>
  <c r="O22" i="4" s="1"/>
  <c r="O23" i="4" s="1"/>
  <c r="Q18" i="4"/>
  <c r="Q17" i="4"/>
  <c r="Q16" i="4"/>
  <c r="Q15" i="4"/>
  <c r="Q14" i="4"/>
  <c r="Q13" i="4"/>
  <c r="Q12" i="4"/>
  <c r="Q11" i="4"/>
  <c r="Q10" i="4"/>
  <c r="Q9" i="4"/>
  <c r="G9" i="4"/>
  <c r="Q8" i="4"/>
  <c r="G8" i="4"/>
  <c r="Q7" i="4"/>
  <c r="G7" i="4"/>
  <c r="Q6" i="4"/>
  <c r="G6" i="4"/>
  <c r="E553" i="3" l="1"/>
  <c r="F553" i="3" s="1"/>
  <c r="Q89" i="5"/>
  <c r="C40" i="4"/>
  <c r="C59" i="4" s="1"/>
  <c r="C61" i="4" s="1"/>
  <c r="C84" i="4" s="1"/>
  <c r="C86" i="4" s="1"/>
  <c r="C104" i="4" s="1"/>
  <c r="C106" i="4" s="1"/>
  <c r="C124" i="4" s="1"/>
  <c r="C126" i="4" s="1"/>
  <c r="C147" i="4" s="1"/>
  <c r="C149" i="4" s="1"/>
  <c r="C169" i="4" s="1"/>
  <c r="P128" i="4"/>
  <c r="E125" i="4" s="1"/>
  <c r="Q125" i="4"/>
  <c r="R125" i="4" s="1"/>
  <c r="G33" i="4"/>
  <c r="G34" i="4" s="1"/>
  <c r="D39" i="4" s="1"/>
  <c r="P23" i="4"/>
  <c r="E15" i="4" s="1"/>
  <c r="E16" i="4" s="1"/>
  <c r="E38" i="4" s="1"/>
  <c r="E40" i="4" s="1"/>
  <c r="E59" i="4" s="1"/>
  <c r="Q107" i="4"/>
  <c r="Q44" i="4"/>
  <c r="Q64" i="4"/>
  <c r="P64" i="4"/>
  <c r="P65" i="4" s="1"/>
  <c r="E60" i="4" s="1"/>
  <c r="G54" i="4"/>
  <c r="G55" i="4" s="1"/>
  <c r="D60" i="4" s="1"/>
  <c r="Q61" i="4"/>
  <c r="Q19" i="4"/>
  <c r="Q40" i="4"/>
  <c r="G78" i="4"/>
  <c r="G79" i="4" s="1"/>
  <c r="Q104" i="4"/>
  <c r="R104" i="4" s="1"/>
  <c r="P107" i="4"/>
  <c r="P108" i="4" s="1"/>
  <c r="E105" i="4" s="1"/>
  <c r="G10" i="4"/>
  <c r="G11" i="4" s="1"/>
  <c r="Q22" i="4"/>
  <c r="Q80" i="4"/>
  <c r="P84" i="4"/>
  <c r="P85" i="4" s="1"/>
  <c r="E85" i="4" s="1"/>
  <c r="R127" i="4"/>
  <c r="Q82" i="4"/>
  <c r="Q84" i="4" s="1"/>
  <c r="P709" i="4" l="1"/>
  <c r="N339" i="6" s="1"/>
  <c r="N340" i="6" s="1"/>
  <c r="R348" i="6" s="1"/>
  <c r="Q709" i="4"/>
  <c r="O339" i="6" s="1"/>
  <c r="O340" i="6" s="1"/>
  <c r="S348" i="6" s="1"/>
  <c r="D18" i="4"/>
  <c r="D42" i="4" s="1"/>
  <c r="D63" i="4" s="1"/>
  <c r="D88" i="4" s="1"/>
  <c r="D108" i="4" s="1"/>
  <c r="D128" i="4" s="1"/>
  <c r="R19" i="4"/>
  <c r="R22" i="4"/>
  <c r="E61" i="4"/>
  <c r="E84" i="4" s="1"/>
  <c r="E86" i="4" s="1"/>
  <c r="E104" i="4" s="1"/>
  <c r="E106" i="4" s="1"/>
  <c r="E124" i="4" s="1"/>
  <c r="E126" i="4" s="1"/>
  <c r="E147" i="4" s="1"/>
  <c r="E149" i="4" s="1"/>
  <c r="E169" i="4" s="1"/>
  <c r="C171" i="4"/>
  <c r="C189" i="4" s="1"/>
  <c r="C191" i="4" s="1"/>
  <c r="C211" i="4" s="1"/>
  <c r="C213" i="4" s="1"/>
  <c r="C235" i="4" s="1"/>
  <c r="C237" i="4" s="1"/>
  <c r="C271" i="4" s="1"/>
  <c r="C273" i="4" s="1"/>
  <c r="C295" i="4" s="1"/>
  <c r="C297" i="4" s="1"/>
  <c r="C323" i="4" s="1"/>
  <c r="C325" i="4" s="1"/>
  <c r="C343" i="4" s="1"/>
  <c r="C345" i="4" s="1"/>
  <c r="C364" i="4" s="1"/>
  <c r="C366" i="4" s="1"/>
  <c r="C384" i="4" s="1"/>
  <c r="C386" i="4" s="1"/>
  <c r="C408" i="4" s="1"/>
  <c r="C410" i="4" s="1"/>
  <c r="C459" i="4" s="1"/>
  <c r="C461" i="4" s="1"/>
  <c r="C514" i="4" s="1"/>
  <c r="C516" i="4" s="1"/>
  <c r="C559" i="4" s="1"/>
  <c r="C561" i="4" s="1"/>
  <c r="C591" i="4" s="1"/>
  <c r="C593" i="4" s="1"/>
  <c r="C619" i="4" s="1"/>
  <c r="C621" i="4" s="1"/>
  <c r="C649" i="4" s="1"/>
  <c r="C651" i="4" s="1"/>
  <c r="C680" i="4" s="1"/>
  <c r="C682" i="4" s="1"/>
  <c r="C705" i="4" s="1"/>
  <c r="C707" i="4" s="1"/>
  <c r="C725" i="4" s="1"/>
  <c r="C727" i="4" s="1"/>
  <c r="C746" i="4" s="1"/>
  <c r="C748" i="4" s="1"/>
  <c r="C774" i="4" s="1"/>
  <c r="C776" i="4" s="1"/>
  <c r="C813" i="4" s="1"/>
  <c r="C815" i="4" s="1"/>
  <c r="C837" i="4" s="1"/>
  <c r="C839" i="4" s="1"/>
  <c r="C857" i="4" s="1"/>
  <c r="C859" i="4" s="1"/>
  <c r="R107" i="4"/>
  <c r="Q108" i="4"/>
  <c r="Q128" i="4"/>
  <c r="R44" i="4"/>
  <c r="R40" i="4"/>
  <c r="R64" i="4"/>
  <c r="R61" i="4"/>
  <c r="Q65" i="4"/>
  <c r="F60" i="4" s="1"/>
  <c r="G60" i="4" s="1"/>
  <c r="R80" i="4"/>
  <c r="D85" i="4"/>
  <c r="Q23" i="4"/>
  <c r="R23" i="4" s="1"/>
  <c r="D19" i="4"/>
  <c r="D43" i="4" s="1"/>
  <c r="D64" i="4" s="1"/>
  <c r="D89" i="4" s="1"/>
  <c r="D109" i="4" s="1"/>
  <c r="D129" i="4" s="1"/>
  <c r="D152" i="4" s="1"/>
  <c r="D174" i="4" s="1"/>
  <c r="D194" i="4" s="1"/>
  <c r="D216" i="4" s="1"/>
  <c r="D240" i="4" s="1"/>
  <c r="D15" i="4"/>
  <c r="D16" i="4" s="1"/>
  <c r="D38" i="4" s="1"/>
  <c r="D40" i="4" s="1"/>
  <c r="D59" i="4" s="1"/>
  <c r="D61" i="4" s="1"/>
  <c r="D84" i="4" s="1"/>
  <c r="Q45" i="4"/>
  <c r="F39" i="4" s="1"/>
  <c r="G39" i="4" s="1"/>
  <c r="Q85" i="4"/>
  <c r="F85" i="4" s="1"/>
  <c r="R84" i="4"/>
  <c r="C877" i="4" l="1"/>
  <c r="C879" i="4" s="1"/>
  <c r="C903" i="4" s="1"/>
  <c r="C905" i="4" s="1"/>
  <c r="C945" i="4" s="1"/>
  <c r="C947" i="4" s="1"/>
  <c r="C972" i="4" s="1"/>
  <c r="C974" i="4" s="1"/>
  <c r="L244" i="4"/>
  <c r="D276" i="4"/>
  <c r="D300" i="4" s="1"/>
  <c r="D328" i="4" s="1"/>
  <c r="D348" i="4" s="1"/>
  <c r="D369" i="4" s="1"/>
  <c r="D389" i="4" s="1"/>
  <c r="D413" i="4" s="1"/>
  <c r="D464" i="4" s="1"/>
  <c r="D519" i="4" s="1"/>
  <c r="D564" i="4" s="1"/>
  <c r="D596" i="4" s="1"/>
  <c r="D624" i="4" s="1"/>
  <c r="D654" i="4" s="1"/>
  <c r="D685" i="4" s="1"/>
  <c r="D710" i="4" s="1"/>
  <c r="D730" i="4" s="1"/>
  <c r="D751" i="4" s="1"/>
  <c r="D779" i="4" s="1"/>
  <c r="D818" i="4" s="1"/>
  <c r="D842" i="4" s="1"/>
  <c r="D862" i="4" s="1"/>
  <c r="D882" i="4" s="1"/>
  <c r="D908" i="4" s="1"/>
  <c r="D950" i="4" s="1"/>
  <c r="D977" i="4" s="1"/>
  <c r="H119" i="4"/>
  <c r="E171" i="4"/>
  <c r="E189" i="4" s="1"/>
  <c r="E191" i="4" s="1"/>
  <c r="E211" i="4" s="1"/>
  <c r="E213" i="4" s="1"/>
  <c r="E235" i="4" s="1"/>
  <c r="E237" i="4" s="1"/>
  <c r="E271" i="4" s="1"/>
  <c r="E273" i="4" s="1"/>
  <c r="E295" i="4" s="1"/>
  <c r="E297" i="4" s="1"/>
  <c r="E323" i="4" s="1"/>
  <c r="E325" i="4" s="1"/>
  <c r="E343" i="4" s="1"/>
  <c r="E345" i="4" s="1"/>
  <c r="E364" i="4" s="1"/>
  <c r="E366" i="4" s="1"/>
  <c r="E384" i="4" s="1"/>
  <c r="E386" i="4" s="1"/>
  <c r="E408" i="4" s="1"/>
  <c r="E410" i="4" s="1"/>
  <c r="E459" i="4" s="1"/>
  <c r="E461" i="4" s="1"/>
  <c r="E514" i="4" s="1"/>
  <c r="E516" i="4" s="1"/>
  <c r="E559" i="4" s="1"/>
  <c r="E561" i="4" s="1"/>
  <c r="E591" i="4" s="1"/>
  <c r="E593" i="4" s="1"/>
  <c r="E619" i="4" s="1"/>
  <c r="E621" i="4" s="1"/>
  <c r="E649" i="4" s="1"/>
  <c r="E651" i="4" s="1"/>
  <c r="E680" i="4" s="1"/>
  <c r="E682" i="4" s="1"/>
  <c r="E705" i="4" s="1"/>
  <c r="E707" i="4" s="1"/>
  <c r="E725" i="4" s="1"/>
  <c r="E727" i="4" s="1"/>
  <c r="E746" i="4" s="1"/>
  <c r="E748" i="4" s="1"/>
  <c r="E774" i="4" s="1"/>
  <c r="E776" i="4" s="1"/>
  <c r="E813" i="4" s="1"/>
  <c r="E815" i="4" s="1"/>
  <c r="E837" i="4" s="1"/>
  <c r="E839" i="4" s="1"/>
  <c r="E857" i="4" s="1"/>
  <c r="E859" i="4" s="1"/>
  <c r="D561" i="3"/>
  <c r="D151" i="4"/>
  <c r="D173" i="4" s="1"/>
  <c r="D193" i="4" s="1"/>
  <c r="R128" i="4"/>
  <c r="F125" i="4"/>
  <c r="G125" i="4" s="1"/>
  <c r="D130" i="4"/>
  <c r="D562" i="3"/>
  <c r="D110" i="4"/>
  <c r="H99" i="4"/>
  <c r="F105" i="4"/>
  <c r="G105" i="4" s="1"/>
  <c r="R108" i="4"/>
  <c r="H11" i="4"/>
  <c r="R65" i="4"/>
  <c r="H55" i="4"/>
  <c r="R45" i="4"/>
  <c r="D44" i="4"/>
  <c r="D90" i="4"/>
  <c r="D86" i="4"/>
  <c r="D104" i="4" s="1"/>
  <c r="D106" i="4" s="1"/>
  <c r="D124" i="4" s="1"/>
  <c r="D126" i="4" s="1"/>
  <c r="D147" i="4" s="1"/>
  <c r="D149" i="4" s="1"/>
  <c r="D169" i="4" s="1"/>
  <c r="G85" i="4"/>
  <c r="D65" i="4"/>
  <c r="H34" i="4"/>
  <c r="D20" i="4"/>
  <c r="F15" i="4"/>
  <c r="R85" i="4"/>
  <c r="H79" i="4"/>
  <c r="E877" i="4" l="1"/>
  <c r="E879" i="4" s="1"/>
  <c r="E903" i="4" s="1"/>
  <c r="E905" i="4" s="1"/>
  <c r="E945" i="4" s="1"/>
  <c r="E947" i="4" s="1"/>
  <c r="E972" i="4" s="1"/>
  <c r="E974" i="4" s="1"/>
  <c r="D195" i="4"/>
  <c r="F195" i="4" s="1"/>
  <c r="D215" i="4"/>
  <c r="D239" i="4" s="1"/>
  <c r="D171" i="4"/>
  <c r="D189" i="4" s="1"/>
  <c r="D191" i="4" s="1"/>
  <c r="D211" i="4" s="1"/>
  <c r="D213" i="4" s="1"/>
  <c r="D235" i="4" s="1"/>
  <c r="D153" i="4"/>
  <c r="D175" i="4"/>
  <c r="D563" i="3"/>
  <c r="D567" i="3" s="1"/>
  <c r="E561" i="3"/>
  <c r="D552" i="3"/>
  <c r="F16" i="4"/>
  <c r="F38" i="4" s="1"/>
  <c r="G15" i="4"/>
  <c r="G16" i="4" s="1"/>
  <c r="L243" i="4" l="1"/>
  <c r="L246" i="4" s="1"/>
  <c r="L252" i="4" s="1"/>
  <c r="L257" i="4" s="1"/>
  <c r="D275" i="4"/>
  <c r="D217" i="4"/>
  <c r="E562" i="3"/>
  <c r="F561" i="3"/>
  <c r="F40" i="4"/>
  <c r="G38" i="4"/>
  <c r="D277" i="4" l="1"/>
  <c r="F277" i="4" s="1"/>
  <c r="D299" i="4"/>
  <c r="D327" i="4" s="1"/>
  <c r="D241" i="4"/>
  <c r="F241" i="4" s="1"/>
  <c r="F217" i="4"/>
  <c r="D237" i="4"/>
  <c r="D271" i="4" s="1"/>
  <c r="D273" i="4" s="1"/>
  <c r="D295" i="4" s="1"/>
  <c r="D297" i="4" s="1"/>
  <c r="D323" i="4" s="1"/>
  <c r="D325" i="4" s="1"/>
  <c r="D343" i="4" s="1"/>
  <c r="D345" i="4" s="1"/>
  <c r="D364" i="4" s="1"/>
  <c r="D366" i="4" s="1"/>
  <c r="D384" i="4" s="1"/>
  <c r="D386" i="4" s="1"/>
  <c r="D408" i="4" s="1"/>
  <c r="D410" i="4" s="1"/>
  <c r="D459" i="4" s="1"/>
  <c r="D461" i="4" s="1"/>
  <c r="D514" i="4" s="1"/>
  <c r="D516" i="4" s="1"/>
  <c r="D559" i="4" s="1"/>
  <c r="D561" i="4" s="1"/>
  <c r="D591" i="4" s="1"/>
  <c r="E563" i="3"/>
  <c r="F562" i="3"/>
  <c r="G40" i="4"/>
  <c r="F59" i="4"/>
  <c r="D593" i="4" l="1"/>
  <c r="D619" i="4" s="1"/>
  <c r="D621" i="4" s="1"/>
  <c r="D649" i="4" s="1"/>
  <c r="D651" i="4" s="1"/>
  <c r="D680" i="4" s="1"/>
  <c r="D682" i="4" s="1"/>
  <c r="D705" i="4" s="1"/>
  <c r="D329" i="4"/>
  <c r="F329" i="4" s="1"/>
  <c r="D347" i="4"/>
  <c r="D301" i="4"/>
  <c r="F301" i="4" s="1"/>
  <c r="E567" i="3"/>
  <c r="F567" i="3" s="1"/>
  <c r="F563" i="3"/>
  <c r="G59" i="4"/>
  <c r="F61" i="4"/>
  <c r="C596" i="3"/>
  <c r="C543" i="3"/>
  <c r="C506" i="3"/>
  <c r="P614" i="3"/>
  <c r="Q613" i="3"/>
  <c r="Q612" i="3"/>
  <c r="P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G588" i="3"/>
  <c r="Q587" i="3"/>
  <c r="G587" i="3"/>
  <c r="Q586" i="3"/>
  <c r="G586" i="3"/>
  <c r="Q585" i="3"/>
  <c r="G585" i="3"/>
  <c r="Q584" i="3"/>
  <c r="G584" i="3"/>
  <c r="Q583" i="3"/>
  <c r="G583" i="3"/>
  <c r="Q582" i="3"/>
  <c r="G582" i="3"/>
  <c r="Q581" i="3"/>
  <c r="G581" i="3"/>
  <c r="Q580" i="3"/>
  <c r="G580" i="3"/>
  <c r="Q579" i="3"/>
  <c r="G579" i="3"/>
  <c r="P555" i="3"/>
  <c r="Q554" i="3"/>
  <c r="Q553" i="3"/>
  <c r="Q552" i="3"/>
  <c r="P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G535" i="3"/>
  <c r="G536" i="3" s="1"/>
  <c r="G537" i="3" s="1"/>
  <c r="D543" i="3" s="1"/>
  <c r="P526" i="3"/>
  <c r="Q525" i="3"/>
  <c r="Q524" i="3"/>
  <c r="Q523" i="3"/>
  <c r="P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G499" i="3"/>
  <c r="Q498" i="3"/>
  <c r="G498" i="3"/>
  <c r="Q497" i="3"/>
  <c r="G497" i="3"/>
  <c r="Q496" i="3"/>
  <c r="G496" i="3"/>
  <c r="Q495" i="3"/>
  <c r="G495" i="3"/>
  <c r="Q494" i="3"/>
  <c r="G494" i="3"/>
  <c r="Q493" i="3"/>
  <c r="G493" i="3"/>
  <c r="Q492" i="3"/>
  <c r="G492" i="3"/>
  <c r="Q491" i="3"/>
  <c r="G491" i="3"/>
  <c r="Q490" i="3"/>
  <c r="G490" i="3"/>
  <c r="Q489" i="3"/>
  <c r="G489" i="3"/>
  <c r="Q488" i="3"/>
  <c r="G488" i="3"/>
  <c r="Q487" i="3"/>
  <c r="G487" i="3"/>
  <c r="Q486" i="3"/>
  <c r="G486" i="3"/>
  <c r="Q485" i="3"/>
  <c r="G485" i="3"/>
  <c r="Q484" i="3"/>
  <c r="G484" i="3"/>
  <c r="C457" i="3"/>
  <c r="C425" i="3"/>
  <c r="C386" i="3"/>
  <c r="C342" i="3"/>
  <c r="C313" i="3"/>
  <c r="C270" i="3"/>
  <c r="C233" i="3"/>
  <c r="C198" i="3"/>
  <c r="C163" i="3"/>
  <c r="C134" i="3"/>
  <c r="C113" i="3"/>
  <c r="C92" i="3"/>
  <c r="C71" i="3"/>
  <c r="C42" i="3"/>
  <c r="P527" i="3" l="1"/>
  <c r="E506" i="3" s="1"/>
  <c r="D707" i="4"/>
  <c r="D725" i="4" s="1"/>
  <c r="D727" i="4" s="1"/>
  <c r="D746" i="4" s="1"/>
  <c r="D748" i="4" s="1"/>
  <c r="D774" i="4" s="1"/>
  <c r="D776" i="4" s="1"/>
  <c r="D813" i="4" s="1"/>
  <c r="D815" i="4" s="1"/>
  <c r="D837" i="4" s="1"/>
  <c r="D349" i="4"/>
  <c r="F349" i="4" s="1"/>
  <c r="D368" i="4"/>
  <c r="Q614" i="3"/>
  <c r="Q555" i="3"/>
  <c r="R555" i="3" s="1"/>
  <c r="G589" i="3"/>
  <c r="G590" i="3" s="1"/>
  <c r="D596" i="3" s="1"/>
  <c r="F84" i="4"/>
  <c r="G61" i="4"/>
  <c r="P556" i="3"/>
  <c r="E543" i="3" s="1"/>
  <c r="Q526" i="3"/>
  <c r="Q611" i="3"/>
  <c r="P615" i="3"/>
  <c r="E596" i="3" s="1"/>
  <c r="Q522" i="3"/>
  <c r="G500" i="3"/>
  <c r="G501" i="3" s="1"/>
  <c r="D506" i="3" s="1"/>
  <c r="Q551" i="3"/>
  <c r="R551" i="3" s="1"/>
  <c r="C15" i="3"/>
  <c r="P474" i="3"/>
  <c r="Q473" i="3"/>
  <c r="Q472" i="3"/>
  <c r="P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G450" i="3"/>
  <c r="Q449" i="3"/>
  <c r="G449" i="3"/>
  <c r="Q448" i="3"/>
  <c r="G448" i="3"/>
  <c r="Q447" i="3"/>
  <c r="G447" i="3"/>
  <c r="Q446" i="3"/>
  <c r="G446" i="3"/>
  <c r="Q445" i="3"/>
  <c r="G445" i="3"/>
  <c r="Q444" i="3"/>
  <c r="G444" i="3"/>
  <c r="Q443" i="3"/>
  <c r="G443" i="3"/>
  <c r="Q442" i="3"/>
  <c r="G442" i="3"/>
  <c r="Q441" i="3"/>
  <c r="G441" i="3"/>
  <c r="Q440" i="3"/>
  <c r="G440" i="3"/>
  <c r="Q439" i="3"/>
  <c r="G439" i="3"/>
  <c r="P431" i="3"/>
  <c r="Q430" i="3"/>
  <c r="Q429" i="3"/>
  <c r="Q428" i="3"/>
  <c r="P427" i="3"/>
  <c r="Q426" i="3"/>
  <c r="Q425" i="3"/>
  <c r="Q424" i="3"/>
  <c r="Q423" i="3"/>
  <c r="Q422" i="3"/>
  <c r="Q421" i="3"/>
  <c r="Q420" i="3"/>
  <c r="Q419" i="3"/>
  <c r="Q418" i="3"/>
  <c r="Q417" i="3"/>
  <c r="G417" i="3"/>
  <c r="Q416" i="3"/>
  <c r="G416" i="3"/>
  <c r="Q415" i="3"/>
  <c r="G415" i="3"/>
  <c r="Q414" i="3"/>
  <c r="G414" i="3"/>
  <c r="Q413" i="3"/>
  <c r="G413" i="3"/>
  <c r="Q412" i="3"/>
  <c r="G412" i="3"/>
  <c r="Q411" i="3"/>
  <c r="G411" i="3"/>
  <c r="Q410" i="3"/>
  <c r="G410" i="3"/>
  <c r="P402" i="3"/>
  <c r="Q401" i="3"/>
  <c r="Q400" i="3"/>
  <c r="P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G378" i="3"/>
  <c r="Q377" i="3"/>
  <c r="G377" i="3"/>
  <c r="Q376" i="3"/>
  <c r="G376" i="3"/>
  <c r="Q375" i="3"/>
  <c r="G375" i="3"/>
  <c r="Q374" i="3"/>
  <c r="G374" i="3"/>
  <c r="Q373" i="3"/>
  <c r="G373" i="3"/>
  <c r="P365" i="3"/>
  <c r="Q364" i="3"/>
  <c r="Q363" i="3"/>
  <c r="Q362" i="3"/>
  <c r="Q361" i="3"/>
  <c r="P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G334" i="3"/>
  <c r="Q333" i="3"/>
  <c r="G333" i="3"/>
  <c r="Q332" i="3"/>
  <c r="G332" i="3"/>
  <c r="Q331" i="3"/>
  <c r="G331" i="3"/>
  <c r="Q330" i="3"/>
  <c r="G330" i="3"/>
  <c r="P322" i="3"/>
  <c r="Q321" i="3"/>
  <c r="Q320" i="3"/>
  <c r="Q319" i="3"/>
  <c r="P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G305" i="3"/>
  <c r="G306" i="3" s="1"/>
  <c r="G307" i="3" s="1"/>
  <c r="D313" i="3" s="1"/>
  <c r="P297" i="3"/>
  <c r="Q296" i="3"/>
  <c r="Q295" i="3"/>
  <c r="Q294" i="3"/>
  <c r="Q293" i="3"/>
  <c r="P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G262" i="3"/>
  <c r="Q261" i="3"/>
  <c r="G261" i="3"/>
  <c r="Q260" i="3"/>
  <c r="G260" i="3"/>
  <c r="Q259" i="3"/>
  <c r="G259" i="3"/>
  <c r="Q258" i="3"/>
  <c r="G258" i="3"/>
  <c r="Q257" i="3"/>
  <c r="G257" i="3"/>
  <c r="Q256" i="3"/>
  <c r="G256" i="3"/>
  <c r="P247" i="3"/>
  <c r="Q247" i="3" s="1"/>
  <c r="P246" i="3"/>
  <c r="Q246" i="3" s="1"/>
  <c r="P245" i="3"/>
  <c r="Q245" i="3" s="1"/>
  <c r="P244" i="3"/>
  <c r="Q244" i="3" s="1"/>
  <c r="P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G225" i="3"/>
  <c r="Q224" i="3"/>
  <c r="G224" i="3"/>
  <c r="Q223" i="3"/>
  <c r="G223" i="3"/>
  <c r="Q222" i="3"/>
  <c r="G222" i="3"/>
  <c r="Q221" i="3"/>
  <c r="G221" i="3"/>
  <c r="Q220" i="3"/>
  <c r="G220" i="3"/>
  <c r="Q219" i="3"/>
  <c r="G219" i="3"/>
  <c r="Q218" i="3"/>
  <c r="G218" i="3"/>
  <c r="P209" i="3"/>
  <c r="Q209" i="3" s="1"/>
  <c r="P208" i="3"/>
  <c r="Q208" i="3" s="1"/>
  <c r="P207" i="3"/>
  <c r="P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G190" i="3"/>
  <c r="Q189" i="3"/>
  <c r="G189" i="3"/>
  <c r="Q188" i="3"/>
  <c r="G188" i="3"/>
  <c r="Q187" i="3"/>
  <c r="G187" i="3"/>
  <c r="Q186" i="3"/>
  <c r="G186" i="3"/>
  <c r="P177" i="3"/>
  <c r="Q177" i="3" s="1"/>
  <c r="P176" i="3"/>
  <c r="Q176" i="3" s="1"/>
  <c r="P175" i="3"/>
  <c r="Q175" i="3" s="1"/>
  <c r="P174" i="3"/>
  <c r="P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G155" i="3"/>
  <c r="Q154" i="3"/>
  <c r="G154" i="3"/>
  <c r="Q153" i="3"/>
  <c r="G153" i="3"/>
  <c r="Q152" i="3"/>
  <c r="G152" i="3"/>
  <c r="Q151" i="3"/>
  <c r="G151" i="3"/>
  <c r="Q150" i="3"/>
  <c r="G150" i="3"/>
  <c r="Q149" i="3"/>
  <c r="G149" i="3"/>
  <c r="Q148" i="3"/>
  <c r="G148" i="3"/>
  <c r="Q147" i="3"/>
  <c r="G147" i="3"/>
  <c r="Q146" i="3"/>
  <c r="G146" i="3"/>
  <c r="P136" i="3"/>
  <c r="Q136" i="3" s="1"/>
  <c r="P135" i="3"/>
  <c r="P134" i="3"/>
  <c r="Q133" i="3"/>
  <c r="Q132" i="3"/>
  <c r="Q131" i="3"/>
  <c r="Q130" i="3"/>
  <c r="Q129" i="3"/>
  <c r="Q128" i="3"/>
  <c r="Q127" i="3"/>
  <c r="Q126" i="3"/>
  <c r="G126" i="3"/>
  <c r="Q125" i="3"/>
  <c r="G125" i="3"/>
  <c r="P113" i="3"/>
  <c r="Q113" i="3" s="1"/>
  <c r="P112" i="3"/>
  <c r="P111" i="3"/>
  <c r="Q110" i="3"/>
  <c r="Q109" i="3"/>
  <c r="Q108" i="3"/>
  <c r="Q107" i="3"/>
  <c r="Q106" i="3"/>
  <c r="Q105" i="3"/>
  <c r="G105" i="3"/>
  <c r="Q104" i="3"/>
  <c r="G104" i="3"/>
  <c r="Q95" i="3"/>
  <c r="P94" i="3"/>
  <c r="Q94" i="3" s="1"/>
  <c r="P93" i="3"/>
  <c r="P92" i="3"/>
  <c r="Q91" i="3"/>
  <c r="Q90" i="3"/>
  <c r="Q89" i="3"/>
  <c r="Q88" i="3"/>
  <c r="Q87" i="3"/>
  <c r="Q86" i="3"/>
  <c r="Q85" i="3"/>
  <c r="Q84" i="3"/>
  <c r="G84" i="3"/>
  <c r="Q83" i="3"/>
  <c r="G83" i="3"/>
  <c r="P71" i="3"/>
  <c r="Q70" i="3"/>
  <c r="Q69" i="3"/>
  <c r="P68" i="3"/>
  <c r="Q67" i="3"/>
  <c r="Q66" i="3"/>
  <c r="Q65" i="3"/>
  <c r="Q64" i="3"/>
  <c r="Q63" i="3"/>
  <c r="G63" i="3"/>
  <c r="Q62" i="3"/>
  <c r="G62" i="3"/>
  <c r="Q61" i="3"/>
  <c r="G61" i="3"/>
  <c r="Q60" i="3"/>
  <c r="G60" i="3"/>
  <c r="Q59" i="3"/>
  <c r="G59" i="3"/>
  <c r="Q58" i="3"/>
  <c r="G58" i="3"/>
  <c r="Q57" i="3"/>
  <c r="G57" i="3"/>
  <c r="Q56" i="3"/>
  <c r="G56" i="3"/>
  <c r="Q55" i="3"/>
  <c r="G55" i="3"/>
  <c r="P47" i="3"/>
  <c r="Q46" i="3"/>
  <c r="Q45" i="3"/>
  <c r="P44" i="3"/>
  <c r="Q43" i="3"/>
  <c r="Q42" i="3"/>
  <c r="Q41" i="3"/>
  <c r="Q40" i="3"/>
  <c r="Q39" i="3"/>
  <c r="Q38" i="3"/>
  <c r="Q37" i="3"/>
  <c r="Q36" i="3"/>
  <c r="Q35" i="3"/>
  <c r="Q34" i="3"/>
  <c r="G34" i="3"/>
  <c r="Q33" i="3"/>
  <c r="G33" i="3"/>
  <c r="Q32" i="3"/>
  <c r="G32" i="3"/>
  <c r="Q31" i="3"/>
  <c r="G31" i="3"/>
  <c r="Q30" i="3"/>
  <c r="G30" i="3"/>
  <c r="O23" i="3"/>
  <c r="P22" i="3"/>
  <c r="Q21" i="3"/>
  <c r="Q20" i="3"/>
  <c r="P19" i="3"/>
  <c r="Q18" i="3"/>
  <c r="Q17" i="3"/>
  <c r="Q16" i="3"/>
  <c r="Q15" i="3"/>
  <c r="Q14" i="3"/>
  <c r="Q13" i="3"/>
  <c r="Q12" i="3"/>
  <c r="Q11" i="3"/>
  <c r="Q10" i="3"/>
  <c r="Q9" i="3"/>
  <c r="G9" i="3"/>
  <c r="Q8" i="3"/>
  <c r="G8" i="3"/>
  <c r="Q7" i="3"/>
  <c r="G7" i="3"/>
  <c r="Q6" i="3"/>
  <c r="G6" i="3"/>
  <c r="D839" i="4" l="1"/>
  <c r="D857" i="4" s="1"/>
  <c r="D859" i="4" s="1"/>
  <c r="D370" i="4"/>
  <c r="F370" i="4" s="1"/>
  <c r="D388" i="4"/>
  <c r="P323" i="3"/>
  <c r="E313" i="3" s="1"/>
  <c r="R611" i="3"/>
  <c r="Q527" i="3"/>
  <c r="F506" i="3" s="1"/>
  <c r="G506" i="3" s="1"/>
  <c r="P366" i="3"/>
  <c r="E342" i="3" s="1"/>
  <c r="R614" i="3"/>
  <c r="F86" i="4"/>
  <c r="G84" i="4"/>
  <c r="Q556" i="3"/>
  <c r="R526" i="3"/>
  <c r="Q615" i="3"/>
  <c r="R556" i="3"/>
  <c r="R522" i="3"/>
  <c r="G263" i="3"/>
  <c r="G264" i="3" s="1"/>
  <c r="D270" i="3" s="1"/>
  <c r="Q402" i="3"/>
  <c r="P137" i="3"/>
  <c r="P138" i="3" s="1"/>
  <c r="E134" i="3" s="1"/>
  <c r="Q431" i="3"/>
  <c r="C41" i="3"/>
  <c r="C43" i="3" s="1"/>
  <c r="C70" i="3" s="1"/>
  <c r="C72" i="3" s="1"/>
  <c r="C91" i="3" s="1"/>
  <c r="C93" i="3" s="1"/>
  <c r="C112" i="3" s="1"/>
  <c r="C114" i="3" s="1"/>
  <c r="C133" i="3" s="1"/>
  <c r="C135" i="3" s="1"/>
  <c r="C162" i="3" s="1"/>
  <c r="C164" i="3" s="1"/>
  <c r="C197" i="3" s="1"/>
  <c r="C199" i="3" s="1"/>
  <c r="C232" i="3" s="1"/>
  <c r="C234" i="3" s="1"/>
  <c r="C269" i="3" s="1"/>
  <c r="C271" i="3" s="1"/>
  <c r="C312" i="3" s="1"/>
  <c r="C314" i="3" s="1"/>
  <c r="C341" i="3" s="1"/>
  <c r="C343" i="3" s="1"/>
  <c r="C385" i="3" s="1"/>
  <c r="C387" i="3" s="1"/>
  <c r="C424" i="3" s="1"/>
  <c r="C426" i="3" s="1"/>
  <c r="C456" i="3" s="1"/>
  <c r="C458" i="3" s="1"/>
  <c r="C505" i="3" s="1"/>
  <c r="C507" i="3" s="1"/>
  <c r="C542" i="3" s="1"/>
  <c r="C544" i="3" s="1"/>
  <c r="C595" i="3" s="1"/>
  <c r="C597" i="3" s="1"/>
  <c r="C631" i="3" s="1"/>
  <c r="C633" i="3" s="1"/>
  <c r="C659" i="3" s="1"/>
  <c r="C661" i="3" s="1"/>
  <c r="C16" i="3"/>
  <c r="Q93" i="3"/>
  <c r="Q96" i="3" s="1"/>
  <c r="Q47" i="3"/>
  <c r="G226" i="3"/>
  <c r="G227" i="3" s="1"/>
  <c r="D233" i="3" s="1"/>
  <c r="P23" i="3"/>
  <c r="E15" i="3" s="1"/>
  <c r="G64" i="3"/>
  <c r="G65" i="3" s="1"/>
  <c r="D71" i="3" s="1"/>
  <c r="P72" i="3"/>
  <c r="E71" i="3" s="1"/>
  <c r="P475" i="3"/>
  <c r="E457" i="3" s="1"/>
  <c r="P48" i="3"/>
  <c r="E42" i="3" s="1"/>
  <c r="Q365" i="3"/>
  <c r="Q22" i="3"/>
  <c r="D19" i="3" s="1"/>
  <c r="Q111" i="3"/>
  <c r="Q292" i="3"/>
  <c r="P298" i="3"/>
  <c r="E270" i="3" s="1"/>
  <c r="G379" i="3"/>
  <c r="G380" i="3" s="1"/>
  <c r="D386" i="3" s="1"/>
  <c r="Q135" i="3"/>
  <c r="Q137" i="3" s="1"/>
  <c r="P178" i="3"/>
  <c r="P179" i="3" s="1"/>
  <c r="E163" i="3" s="1"/>
  <c r="Q248" i="3"/>
  <c r="Q360" i="3"/>
  <c r="P403" i="3"/>
  <c r="E386" i="3" s="1"/>
  <c r="Q471" i="3"/>
  <c r="Q474" i="3"/>
  <c r="G10" i="3"/>
  <c r="G11" i="3" s="1"/>
  <c r="G85" i="3"/>
  <c r="G86" i="3" s="1"/>
  <c r="P114" i="3"/>
  <c r="P115" i="3" s="1"/>
  <c r="E113" i="3" s="1"/>
  <c r="G127" i="3"/>
  <c r="G128" i="3" s="1"/>
  <c r="D134" i="3" s="1"/>
  <c r="Q174" i="3"/>
  <c r="Q178" i="3" s="1"/>
  <c r="Q399" i="3"/>
  <c r="G418" i="3"/>
  <c r="G419" i="3" s="1"/>
  <c r="G35" i="3"/>
  <c r="G36" i="3" s="1"/>
  <c r="D42" i="3" s="1"/>
  <c r="Q71" i="3"/>
  <c r="G106" i="3"/>
  <c r="G107" i="3" s="1"/>
  <c r="Q112" i="3"/>
  <c r="Q114" i="3" s="1"/>
  <c r="G156" i="3"/>
  <c r="G157" i="3" s="1"/>
  <c r="D163" i="3" s="1"/>
  <c r="G191" i="3"/>
  <c r="G192" i="3" s="1"/>
  <c r="D198" i="3" s="1"/>
  <c r="P248" i="3"/>
  <c r="P249" i="3" s="1"/>
  <c r="E233" i="3" s="1"/>
  <c r="Q322" i="3"/>
  <c r="R322" i="3" s="1"/>
  <c r="G335" i="3"/>
  <c r="G336" i="3" s="1"/>
  <c r="D342" i="3" s="1"/>
  <c r="Q427" i="3"/>
  <c r="Q44" i="3"/>
  <c r="Q173" i="3"/>
  <c r="Q92" i="3"/>
  <c r="P96" i="3"/>
  <c r="P97" i="3" s="1"/>
  <c r="E92" i="3" s="1"/>
  <c r="Q134" i="3"/>
  <c r="Q206" i="3"/>
  <c r="Q318" i="3"/>
  <c r="G451" i="3"/>
  <c r="Q68" i="3"/>
  <c r="Q243" i="3"/>
  <c r="Q19" i="3"/>
  <c r="D18" i="3" s="1"/>
  <c r="P210" i="3"/>
  <c r="P211" i="3" s="1"/>
  <c r="E198" i="3" s="1"/>
  <c r="Q207" i="3"/>
  <c r="Q210" i="3" s="1"/>
  <c r="Q297" i="3"/>
  <c r="P432" i="3"/>
  <c r="E425" i="3" s="1"/>
  <c r="D877" i="4" l="1"/>
  <c r="D879" i="4" s="1"/>
  <c r="D903" i="4" s="1"/>
  <c r="D905" i="4" s="1"/>
  <c r="D945" i="4" s="1"/>
  <c r="D947" i="4" s="1"/>
  <c r="D972" i="4" s="1"/>
  <c r="D974" i="4" s="1"/>
  <c r="D390" i="4"/>
  <c r="F390" i="4" s="1"/>
  <c r="D412" i="4"/>
  <c r="Q432" i="3"/>
  <c r="F425" i="3" s="1"/>
  <c r="C694" i="3"/>
  <c r="H501" i="3"/>
  <c r="R615" i="3"/>
  <c r="R527" i="3"/>
  <c r="H537" i="3"/>
  <c r="F543" i="3"/>
  <c r="G543" i="3" s="1"/>
  <c r="H590" i="3"/>
  <c r="F596" i="3"/>
  <c r="G596" i="3" s="1"/>
  <c r="R292" i="3"/>
  <c r="G86" i="4"/>
  <c r="F104" i="4"/>
  <c r="Q403" i="3"/>
  <c r="F386" i="3" s="1"/>
  <c r="G386" i="3" s="1"/>
  <c r="G452" i="3"/>
  <c r="R474" i="3" s="1"/>
  <c r="D457" i="3"/>
  <c r="H419" i="3"/>
  <c r="D425" i="3"/>
  <c r="R402" i="3"/>
  <c r="R111" i="3"/>
  <c r="D113" i="3"/>
  <c r="D92" i="3"/>
  <c r="R22" i="3"/>
  <c r="R178" i="3"/>
  <c r="R360" i="3"/>
  <c r="R137" i="3"/>
  <c r="R248" i="3"/>
  <c r="E16" i="3"/>
  <c r="E41" i="3"/>
  <c r="E43" i="3" s="1"/>
  <c r="E70" i="3" s="1"/>
  <c r="E72" i="3" s="1"/>
  <c r="E91" i="3" s="1"/>
  <c r="E93" i="3" s="1"/>
  <c r="E112" i="3" s="1"/>
  <c r="E114" i="3" s="1"/>
  <c r="E133" i="3" s="1"/>
  <c r="Q298" i="3"/>
  <c r="D45" i="3"/>
  <c r="D46" i="3"/>
  <c r="Q475" i="3"/>
  <c r="R427" i="3"/>
  <c r="R47" i="3"/>
  <c r="R365" i="3"/>
  <c r="R71" i="3"/>
  <c r="Q366" i="3"/>
  <c r="H336" i="3"/>
  <c r="D20" i="3"/>
  <c r="R431" i="3"/>
  <c r="R399" i="3"/>
  <c r="R114" i="3"/>
  <c r="Q115" i="3"/>
  <c r="Q48" i="3"/>
  <c r="F42" i="3" s="1"/>
  <c r="Q23" i="3"/>
  <c r="F15" i="3" s="1"/>
  <c r="Q179" i="3"/>
  <c r="D15" i="3"/>
  <c r="D16" i="3" s="1"/>
  <c r="E19" i="3" s="1"/>
  <c r="R92" i="3"/>
  <c r="Q249" i="3"/>
  <c r="F233" i="3" s="1"/>
  <c r="G233" i="3" s="1"/>
  <c r="R243" i="3"/>
  <c r="H264" i="3"/>
  <c r="R297" i="3"/>
  <c r="R19" i="3"/>
  <c r="Q323" i="3"/>
  <c r="F313" i="3" s="1"/>
  <c r="G313" i="3" s="1"/>
  <c r="R318" i="3"/>
  <c r="R173" i="3"/>
  <c r="R44" i="3"/>
  <c r="R68" i="3"/>
  <c r="Q138" i="3"/>
  <c r="R134" i="3"/>
  <c r="Q211" i="3"/>
  <c r="F198" i="3" s="1"/>
  <c r="G198" i="3" s="1"/>
  <c r="R210" i="3"/>
  <c r="R206" i="3"/>
  <c r="R96" i="3"/>
  <c r="Q97" i="3"/>
  <c r="F92" i="3" s="1"/>
  <c r="Q72" i="3"/>
  <c r="F71" i="3" s="1"/>
  <c r="G71" i="3" s="1"/>
  <c r="D414" i="4" l="1"/>
  <c r="F414" i="4" s="1"/>
  <c r="D463" i="4"/>
  <c r="D74" i="3"/>
  <c r="E18" i="3"/>
  <c r="E20" i="3" s="1"/>
  <c r="D75" i="3"/>
  <c r="R432" i="3"/>
  <c r="R403" i="3"/>
  <c r="H380" i="3"/>
  <c r="G104" i="4"/>
  <c r="F106" i="4"/>
  <c r="R366" i="3"/>
  <c r="F342" i="3"/>
  <c r="G342" i="3" s="1"/>
  <c r="H452" i="3"/>
  <c r="F457" i="3"/>
  <c r="G457" i="3" s="1"/>
  <c r="R298" i="3"/>
  <c r="F270" i="3"/>
  <c r="G270" i="3" s="1"/>
  <c r="R471" i="3"/>
  <c r="G425" i="3"/>
  <c r="R179" i="3"/>
  <c r="F163" i="3"/>
  <c r="G163" i="3" s="1"/>
  <c r="E135" i="3"/>
  <c r="E162" i="3" s="1"/>
  <c r="E164" i="3" s="1"/>
  <c r="E197" i="3" s="1"/>
  <c r="E199" i="3" s="1"/>
  <c r="E232" i="3" s="1"/>
  <c r="E234" i="3" s="1"/>
  <c r="E269" i="3" s="1"/>
  <c r="E271" i="3" s="1"/>
  <c r="E312" i="3" s="1"/>
  <c r="E314" i="3" s="1"/>
  <c r="E341" i="3" s="1"/>
  <c r="E343" i="3" s="1"/>
  <c r="E385" i="3" s="1"/>
  <c r="E387" i="3" s="1"/>
  <c r="E424" i="3" s="1"/>
  <c r="E426" i="3" s="1"/>
  <c r="E456" i="3" s="1"/>
  <c r="E458" i="3" s="1"/>
  <c r="E505" i="3" s="1"/>
  <c r="E507" i="3" s="1"/>
  <c r="E542" i="3" s="1"/>
  <c r="E544" i="3" s="1"/>
  <c r="E595" i="3" s="1"/>
  <c r="E597" i="3" s="1"/>
  <c r="E631" i="3" s="1"/>
  <c r="E633" i="3" s="1"/>
  <c r="E659" i="3" s="1"/>
  <c r="E661" i="3" s="1"/>
  <c r="R115" i="3"/>
  <c r="H128" i="3"/>
  <c r="F134" i="3"/>
  <c r="G134" i="3" s="1"/>
  <c r="G92" i="3"/>
  <c r="H107" i="3"/>
  <c r="F113" i="3"/>
  <c r="G113" i="3" s="1"/>
  <c r="R138" i="3"/>
  <c r="D47" i="3"/>
  <c r="H157" i="3"/>
  <c r="R48" i="3"/>
  <c r="R475" i="3"/>
  <c r="F16" i="3"/>
  <c r="F41" i="3"/>
  <c r="H11" i="3"/>
  <c r="G15" i="3"/>
  <c r="G16" i="3" s="1"/>
  <c r="D41" i="3"/>
  <c r="D43" i="3" s="1"/>
  <c r="D70" i="3" s="1"/>
  <c r="H36" i="3"/>
  <c r="G42" i="3"/>
  <c r="R23" i="3"/>
  <c r="R72" i="3"/>
  <c r="H65" i="3"/>
  <c r="H307" i="3"/>
  <c r="R323" i="3"/>
  <c r="H86" i="3"/>
  <c r="R97" i="3"/>
  <c r="R211" i="3"/>
  <c r="H192" i="3"/>
  <c r="H227" i="3"/>
  <c r="R249" i="3"/>
  <c r="D465" i="4" l="1"/>
  <c r="F465" i="4" s="1"/>
  <c r="D518" i="4"/>
  <c r="D563" i="4" s="1"/>
  <c r="D76" i="3"/>
  <c r="D96" i="3"/>
  <c r="E45" i="3"/>
  <c r="E46" i="3"/>
  <c r="D95" i="3"/>
  <c r="E694" i="3"/>
  <c r="G106" i="4"/>
  <c r="F124" i="4"/>
  <c r="D72" i="3"/>
  <c r="D91" i="3" s="1"/>
  <c r="F43" i="3"/>
  <c r="G41" i="3"/>
  <c r="D565" i="4" l="1"/>
  <c r="F565" i="4" s="1"/>
  <c r="D595" i="4"/>
  <c r="D520" i="4"/>
  <c r="F520" i="4" s="1"/>
  <c r="D116" i="3"/>
  <c r="D97" i="3"/>
  <c r="E47" i="3"/>
  <c r="E74" i="3"/>
  <c r="E75" i="3"/>
  <c r="D117" i="3"/>
  <c r="F126" i="4"/>
  <c r="F147" i="4" s="1"/>
  <c r="G124" i="4"/>
  <c r="D93" i="3"/>
  <c r="D112" i="3" s="1"/>
  <c r="D114" i="3" s="1"/>
  <c r="D133" i="3" s="1"/>
  <c r="G43" i="3"/>
  <c r="F70" i="3"/>
  <c r="D597" i="4" l="1"/>
  <c r="F597" i="4" s="1"/>
  <c r="D623" i="4"/>
  <c r="D653" i="4" s="1"/>
  <c r="D684" i="4" s="1"/>
  <c r="E76" i="3"/>
  <c r="E96" i="3"/>
  <c r="D138" i="3"/>
  <c r="E117" i="3"/>
  <c r="E95" i="3"/>
  <c r="D137" i="3"/>
  <c r="E116" i="3"/>
  <c r="D118" i="3"/>
  <c r="G147" i="4"/>
  <c r="F149" i="4"/>
  <c r="E552" i="3"/>
  <c r="F552" i="3" s="1"/>
  <c r="G126" i="4"/>
  <c r="D135" i="3"/>
  <c r="D162" i="3" s="1"/>
  <c r="D164" i="3" s="1"/>
  <c r="D197" i="3" s="1"/>
  <c r="D199" i="3" s="1"/>
  <c r="D232" i="3" s="1"/>
  <c r="D234" i="3" s="1"/>
  <c r="D269" i="3" s="1"/>
  <c r="D271" i="3" s="1"/>
  <c r="D312" i="3" s="1"/>
  <c r="D314" i="3" s="1"/>
  <c r="D341" i="3" s="1"/>
  <c r="D343" i="3" s="1"/>
  <c r="D385" i="3" s="1"/>
  <c r="D387" i="3" s="1"/>
  <c r="D424" i="3" s="1"/>
  <c r="D426" i="3" s="1"/>
  <c r="D456" i="3" s="1"/>
  <c r="D458" i="3" s="1"/>
  <c r="D505" i="3" s="1"/>
  <c r="D507" i="3" s="1"/>
  <c r="D542" i="3" s="1"/>
  <c r="D544" i="3" s="1"/>
  <c r="F72" i="3"/>
  <c r="G70" i="3"/>
  <c r="D686" i="4" l="1"/>
  <c r="F686" i="4" s="1"/>
  <c r="D709" i="4"/>
  <c r="D625" i="4"/>
  <c r="D655" i="4"/>
  <c r="E118" i="3"/>
  <c r="D166" i="3"/>
  <c r="E137" i="3"/>
  <c r="D139" i="3"/>
  <c r="E97" i="3"/>
  <c r="D167" i="3"/>
  <c r="E138" i="3"/>
  <c r="G149" i="4"/>
  <c r="F169" i="4"/>
  <c r="L562" i="3"/>
  <c r="L561" i="3"/>
  <c r="D595" i="3"/>
  <c r="D597" i="3" s="1"/>
  <c r="D631" i="3" s="1"/>
  <c r="D633" i="3" s="1"/>
  <c r="D659" i="3" s="1"/>
  <c r="D661" i="3" s="1"/>
  <c r="D551" i="3"/>
  <c r="D554" i="3" s="1"/>
  <c r="G72" i="3"/>
  <c r="F91" i="3"/>
  <c r="D711" i="4" l="1"/>
  <c r="F711" i="4" s="1"/>
  <c r="D729" i="4"/>
  <c r="F655" i="4"/>
  <c r="D202" i="3"/>
  <c r="E167" i="3"/>
  <c r="E139" i="3"/>
  <c r="D201" i="3"/>
  <c r="E166" i="3"/>
  <c r="D168" i="3"/>
  <c r="F171" i="4"/>
  <c r="G169" i="4"/>
  <c r="D694" i="3"/>
  <c r="L563" i="3"/>
  <c r="G91" i="3"/>
  <c r="F93" i="3"/>
  <c r="D731" i="4" l="1"/>
  <c r="F731" i="4" s="1"/>
  <c r="D750" i="4"/>
  <c r="E201" i="3"/>
  <c r="D236" i="3"/>
  <c r="D203" i="3"/>
  <c r="E168" i="3"/>
  <c r="D237" i="3"/>
  <c r="E202" i="3"/>
  <c r="G171" i="4"/>
  <c r="F189" i="4"/>
  <c r="G93" i="3"/>
  <c r="F112" i="3"/>
  <c r="D752" i="4" l="1"/>
  <c r="F752" i="4" s="1"/>
  <c r="D778" i="4"/>
  <c r="E236" i="3"/>
  <c r="D273" i="3"/>
  <c r="D238" i="3"/>
  <c r="D274" i="3"/>
  <c r="E237" i="3"/>
  <c r="E203" i="3"/>
  <c r="G189" i="4"/>
  <c r="F191" i="4"/>
  <c r="G112" i="3"/>
  <c r="F114" i="3"/>
  <c r="D780" i="4" l="1"/>
  <c r="F780" i="4" s="1"/>
  <c r="D817" i="4"/>
  <c r="D841" i="4" s="1"/>
  <c r="D861" i="4" s="1"/>
  <c r="D881" i="4" s="1"/>
  <c r="D907" i="4" s="1"/>
  <c r="D317" i="3"/>
  <c r="E274" i="3"/>
  <c r="E273" i="3"/>
  <c r="D275" i="3"/>
  <c r="D316" i="3"/>
  <c r="E238" i="3"/>
  <c r="G191" i="4"/>
  <c r="F211" i="4"/>
  <c r="G114" i="3"/>
  <c r="F133" i="3"/>
  <c r="D909" i="4" l="1"/>
  <c r="F909" i="4" s="1"/>
  <c r="D949" i="4"/>
  <c r="D863" i="4"/>
  <c r="D883" i="4"/>
  <c r="F883" i="4" s="1"/>
  <c r="D819" i="4"/>
  <c r="F819" i="4" s="1"/>
  <c r="D843" i="4"/>
  <c r="F843" i="4" s="1"/>
  <c r="D346" i="3"/>
  <c r="E317" i="3"/>
  <c r="E316" i="3"/>
  <c r="D318" i="3"/>
  <c r="D345" i="3"/>
  <c r="E275" i="3"/>
  <c r="F213" i="4"/>
  <c r="G211" i="4"/>
  <c r="F135" i="3"/>
  <c r="G133" i="3"/>
  <c r="D951" i="4" l="1"/>
  <c r="F951" i="4" s="1"/>
  <c r="D976" i="4"/>
  <c r="D978" i="4" s="1"/>
  <c r="F978" i="4" s="1"/>
  <c r="G213" i="4"/>
  <c r="F235" i="4"/>
  <c r="D390" i="3"/>
  <c r="E346" i="3"/>
  <c r="E345" i="3"/>
  <c r="D347" i="3"/>
  <c r="D389" i="3"/>
  <c r="E318" i="3"/>
  <c r="G135" i="3"/>
  <c r="F162" i="3"/>
  <c r="F237" i="4" l="1"/>
  <c r="G235" i="4"/>
  <c r="E347" i="3"/>
  <c r="E389" i="3"/>
  <c r="D391" i="3"/>
  <c r="D428" i="3"/>
  <c r="D429" i="3"/>
  <c r="E390" i="3"/>
  <c r="F164" i="3"/>
  <c r="G162" i="3"/>
  <c r="G237" i="4" l="1"/>
  <c r="F271" i="4"/>
  <c r="D461" i="3"/>
  <c r="E429" i="3"/>
  <c r="E428" i="3"/>
  <c r="D430" i="3"/>
  <c r="D460" i="3"/>
  <c r="E391" i="3"/>
  <c r="G164" i="3"/>
  <c r="F197" i="3"/>
  <c r="G271" i="4" l="1"/>
  <c r="F273" i="4"/>
  <c r="E430" i="3"/>
  <c r="E460" i="3"/>
  <c r="D462" i="3"/>
  <c r="D509" i="3"/>
  <c r="D510" i="3"/>
  <c r="E461" i="3"/>
  <c r="F199" i="3"/>
  <c r="G197" i="3"/>
  <c r="G273" i="4" l="1"/>
  <c r="F295" i="4"/>
  <c r="D547" i="3"/>
  <c r="E510" i="3"/>
  <c r="E509" i="3"/>
  <c r="D546" i="3"/>
  <c r="D511" i="3"/>
  <c r="E462" i="3"/>
  <c r="F232" i="3"/>
  <c r="G199" i="3"/>
  <c r="G295" i="4" l="1"/>
  <c r="F297" i="4"/>
  <c r="K561" i="3"/>
  <c r="E546" i="3"/>
  <c r="D599" i="3"/>
  <c r="D548" i="3"/>
  <c r="E511" i="3"/>
  <c r="K562" i="3"/>
  <c r="M562" i="3" s="1"/>
  <c r="E547" i="3"/>
  <c r="D600" i="3"/>
  <c r="F234" i="3"/>
  <c r="G232" i="3"/>
  <c r="G297" i="4" l="1"/>
  <c r="F323" i="4"/>
  <c r="D636" i="3"/>
  <c r="E600" i="3"/>
  <c r="E599" i="3"/>
  <c r="D601" i="3"/>
  <c r="D635" i="3"/>
  <c r="E548" i="3"/>
  <c r="M561" i="3"/>
  <c r="M563" i="3" s="1"/>
  <c r="K563" i="3"/>
  <c r="G234" i="3"/>
  <c r="F269" i="3"/>
  <c r="G323" i="4" l="1"/>
  <c r="F325" i="4"/>
  <c r="D664" i="3"/>
  <c r="E636" i="3"/>
  <c r="E635" i="3"/>
  <c r="D637" i="3"/>
  <c r="D663" i="3"/>
  <c r="E601" i="3"/>
  <c r="F271" i="3"/>
  <c r="G269" i="3"/>
  <c r="G325" i="4" l="1"/>
  <c r="F343" i="4"/>
  <c r="E637" i="3"/>
  <c r="D698" i="3"/>
  <c r="E663" i="3"/>
  <c r="D665" i="3"/>
  <c r="D699" i="3"/>
  <c r="E664" i="3"/>
  <c r="F312" i="3"/>
  <c r="G271" i="3"/>
  <c r="G343" i="4" l="1"/>
  <c r="F345" i="4"/>
  <c r="E665" i="3"/>
  <c r="D750" i="3"/>
  <c r="D749" i="3"/>
  <c r="D700" i="3"/>
  <c r="F314" i="3"/>
  <c r="G312" i="3"/>
  <c r="G345" i="4" l="1"/>
  <c r="F364" i="4"/>
  <c r="D786" i="3"/>
  <c r="D751" i="3"/>
  <c r="D787" i="3"/>
  <c r="F341" i="3"/>
  <c r="G314" i="3"/>
  <c r="G364" i="4" l="1"/>
  <c r="F366" i="4"/>
  <c r="D826" i="3"/>
  <c r="D867" i="3" s="1"/>
  <c r="D825" i="3"/>
  <c r="D866" i="3" s="1"/>
  <c r="D912" i="3" s="1"/>
  <c r="D955" i="3" s="1"/>
  <c r="D788" i="3"/>
  <c r="F343" i="3"/>
  <c r="G341" i="3"/>
  <c r="G366" i="4" l="1"/>
  <c r="F384" i="4"/>
  <c r="D913" i="3"/>
  <c r="D956" i="3" s="1"/>
  <c r="D1007" i="3" s="1"/>
  <c r="D1006" i="3"/>
  <c r="D1051" i="3" s="1"/>
  <c r="D1072" i="3" s="1"/>
  <c r="D1109" i="3" s="1"/>
  <c r="D1149" i="3" s="1"/>
  <c r="D868" i="3"/>
  <c r="D827" i="3"/>
  <c r="G343" i="3"/>
  <c r="F385" i="3"/>
  <c r="G384" i="4" l="1"/>
  <c r="F386" i="4"/>
  <c r="D914" i="3"/>
  <c r="D1182" i="3"/>
  <c r="D1209" i="3" s="1"/>
  <c r="D1241" i="3" s="1"/>
  <c r="D1283" i="3" s="1"/>
  <c r="D1316" i="3" s="1"/>
  <c r="D1354" i="3" s="1"/>
  <c r="D1377" i="3" s="1"/>
  <c r="D1444" i="3" s="1"/>
  <c r="D1487" i="3" s="1"/>
  <c r="D1531" i="3" s="1"/>
  <c r="D1570" i="3" s="1"/>
  <c r="D1625" i="3" s="1"/>
  <c r="D1659" i="3" s="1"/>
  <c r="D1686" i="3" s="1"/>
  <c r="D1722" i="3" s="1"/>
  <c r="D1750" i="3" s="1"/>
  <c r="D1806" i="3" s="1"/>
  <c r="D1847" i="3" s="1"/>
  <c r="D1884" i="3" s="1"/>
  <c r="D1926" i="3" s="1"/>
  <c r="D1969" i="3" s="1"/>
  <c r="D2007" i="3" s="1"/>
  <c r="D2040" i="3" s="1"/>
  <c r="D2082" i="3" s="1"/>
  <c r="D2108" i="3" s="1"/>
  <c r="D2163" i="3" s="1"/>
  <c r="D2215" i="3" s="1"/>
  <c r="D2261" i="3" s="1"/>
  <c r="D2299" i="3" s="1"/>
  <c r="D2327" i="3" s="1"/>
  <c r="D2351" i="3" s="1"/>
  <c r="D1008" i="3"/>
  <c r="D1052" i="3"/>
  <c r="F387" i="3"/>
  <c r="G385" i="3"/>
  <c r="G386" i="4" l="1"/>
  <c r="F408" i="4"/>
  <c r="D2382" i="3"/>
  <c r="D2415" i="3" s="1"/>
  <c r="D2450" i="3" s="1"/>
  <c r="D2495" i="3" s="1"/>
  <c r="D2541" i="3" s="1"/>
  <c r="D2571" i="3" s="1"/>
  <c r="D1053" i="3"/>
  <c r="D1073" i="3"/>
  <c r="D1110" i="3" s="1"/>
  <c r="D1150" i="3" s="1"/>
  <c r="F424" i="3"/>
  <c r="G387" i="3"/>
  <c r="G408" i="4" l="1"/>
  <c r="F410" i="4"/>
  <c r="D2594" i="3"/>
  <c r="D2635" i="3" s="1"/>
  <c r="D2677" i="3" s="1"/>
  <c r="D1183" i="3"/>
  <c r="D1210" i="3" s="1"/>
  <c r="D1151" i="3"/>
  <c r="D1111" i="3"/>
  <c r="D1074" i="3"/>
  <c r="F426" i="3"/>
  <c r="G424" i="3"/>
  <c r="G410" i="4" l="1"/>
  <c r="F459" i="4"/>
  <c r="D2682" i="3"/>
  <c r="D2719" i="3"/>
  <c r="D2756" i="3" s="1"/>
  <c r="D2789" i="3" s="1"/>
  <c r="D2813" i="3" s="1"/>
  <c r="D2852" i="3" s="1"/>
  <c r="D2885" i="3" s="1"/>
  <c r="D2912" i="3" s="1"/>
  <c r="D2955" i="3" s="1"/>
  <c r="D1211" i="3"/>
  <c r="D1242" i="3"/>
  <c r="D1184" i="3"/>
  <c r="G426" i="3"/>
  <c r="F456" i="3"/>
  <c r="F461" i="4" l="1"/>
  <c r="G459" i="4"/>
  <c r="D2993" i="3"/>
  <c r="D3034" i="3" s="1"/>
  <c r="D3076" i="3" s="1"/>
  <c r="D3135" i="3" s="1"/>
  <c r="D3189" i="3" s="1"/>
  <c r="D3239" i="3" s="1"/>
  <c r="D3281" i="3" s="1"/>
  <c r="D3324" i="3" s="1"/>
  <c r="D3371" i="3" s="1"/>
  <c r="D3410" i="3" s="1"/>
  <c r="D3455" i="3" s="1"/>
  <c r="D3508" i="3" s="1"/>
  <c r="D3551" i="3" s="1"/>
  <c r="D3587" i="3" s="1"/>
  <c r="D3624" i="3" s="1"/>
  <c r="D3674" i="3" s="1"/>
  <c r="D3696" i="3" s="1"/>
  <c r="D3732" i="3" s="1"/>
  <c r="D3767" i="3" s="1"/>
  <c r="D3816" i="3" s="1"/>
  <c r="D3856" i="3" s="1"/>
  <c r="D1284" i="3"/>
  <c r="D1317" i="3" s="1"/>
  <c r="D1243" i="3"/>
  <c r="F458" i="3"/>
  <c r="G456" i="3"/>
  <c r="D3886" i="3" l="1"/>
  <c r="D3912" i="3" s="1"/>
  <c r="D3958" i="3" s="1"/>
  <c r="D3990" i="3" s="1"/>
  <c r="D4036" i="3" s="1"/>
  <c r="D4061" i="3" s="1"/>
  <c r="D4095" i="3" s="1"/>
  <c r="D4141" i="3" s="1"/>
  <c r="D4161" i="3" s="1"/>
  <c r="D4200" i="3" s="1"/>
  <c r="G461" i="4"/>
  <c r="F514" i="4"/>
  <c r="D1285" i="3"/>
  <c r="D1355" i="3"/>
  <c r="D1318" i="3"/>
  <c r="G458" i="3"/>
  <c r="F505" i="3"/>
  <c r="D4262" i="3" l="1"/>
  <c r="F516" i="4"/>
  <c r="G514" i="4"/>
  <c r="D1378" i="3"/>
  <c r="D1356" i="3"/>
  <c r="F507" i="3"/>
  <c r="G505" i="3"/>
  <c r="D4327" i="3" l="1"/>
  <c r="D4361" i="3" s="1"/>
  <c r="D4413" i="3" s="1"/>
  <c r="D4450" i="3" s="1"/>
  <c r="D4491" i="3" s="1"/>
  <c r="D4534" i="3" s="1"/>
  <c r="D4574" i="3" s="1"/>
  <c r="D4617" i="3" s="1"/>
  <c r="D4680" i="3" s="1"/>
  <c r="D4718" i="3" s="1"/>
  <c r="D4757" i="3" s="1"/>
  <c r="G516" i="4"/>
  <c r="F559" i="4"/>
  <c r="D1445" i="3"/>
  <c r="D1379" i="3"/>
  <c r="G507" i="3"/>
  <c r="F542" i="3"/>
  <c r="D4794" i="3" l="1"/>
  <c r="G559" i="4"/>
  <c r="F561" i="4"/>
  <c r="D1446" i="3"/>
  <c r="D1488" i="3"/>
  <c r="F544" i="3"/>
  <c r="E551" i="3" s="1"/>
  <c r="G542" i="3"/>
  <c r="D4834" i="3" l="1"/>
  <c r="D4883" i="3" s="1"/>
  <c r="D4926" i="3" s="1"/>
  <c r="G561" i="4"/>
  <c r="F591" i="4"/>
  <c r="F625" i="4" s="1"/>
  <c r="D1532" i="3"/>
  <c r="D1489" i="3"/>
  <c r="E554" i="3"/>
  <c r="F551" i="3"/>
  <c r="F595" i="3"/>
  <c r="G544" i="3"/>
  <c r="D4961" i="3" l="1"/>
  <c r="D5006" i="3" s="1"/>
  <c r="D5043" i="3" s="1"/>
  <c r="D5091" i="3" s="1"/>
  <c r="D5121" i="3" s="1"/>
  <c r="D5155" i="3" s="1"/>
  <c r="D5192" i="3" s="1"/>
  <c r="D5249" i="3" s="1"/>
  <c r="D5294" i="3" s="1"/>
  <c r="D5323" i="3" s="1"/>
  <c r="D5349" i="3" s="1"/>
  <c r="D5369" i="3" s="1"/>
  <c r="D5394" i="3" s="1"/>
  <c r="D5432" i="3" s="1"/>
  <c r="D5470" i="3" s="1"/>
  <c r="D5518" i="3" s="1"/>
  <c r="D5549" i="3" s="1"/>
  <c r="D5585" i="3" s="1"/>
  <c r="D5621" i="3" s="1"/>
  <c r="D5670" i="3" s="1"/>
  <c r="D5707" i="3" s="1"/>
  <c r="D5748" i="3" s="1"/>
  <c r="D5806" i="3" s="1"/>
  <c r="D5843" i="3" s="1"/>
  <c r="D5877" i="3" s="1"/>
  <c r="D5915" i="3" s="1"/>
  <c r="D5959" i="3" s="1"/>
  <c r="D6020" i="3" s="1"/>
  <c r="D6053" i="3" s="1"/>
  <c r="D6100" i="3" s="1"/>
  <c r="D6153" i="3" s="1"/>
  <c r="D6187" i="3" s="1"/>
  <c r="D6242" i="3" s="1"/>
  <c r="D6278" i="3" s="1"/>
  <c r="D6321" i="3" s="1"/>
  <c r="D6360" i="3" s="1"/>
  <c r="D6406" i="3" s="1"/>
  <c r="F593" i="4"/>
  <c r="G591" i="4"/>
  <c r="D1533" i="3"/>
  <c r="D1571" i="3"/>
  <c r="F597" i="3"/>
  <c r="G595" i="3"/>
  <c r="G593" i="4" l="1"/>
  <c r="F619" i="4"/>
  <c r="D1572" i="3"/>
  <c r="D1626" i="3"/>
  <c r="G597" i="3"/>
  <c r="F631" i="3"/>
  <c r="G619" i="4" l="1"/>
  <c r="F621" i="4"/>
  <c r="D1627" i="3"/>
  <c r="D1660" i="3"/>
  <c r="F633" i="3"/>
  <c r="G631" i="3"/>
  <c r="G621" i="4" l="1"/>
  <c r="F649" i="4"/>
  <c r="D1661" i="3"/>
  <c r="D1687" i="3"/>
  <c r="D1723" i="3" s="1"/>
  <c r="D1751" i="3" s="1"/>
  <c r="D1807" i="3" s="1"/>
  <c r="D1848" i="3" s="1"/>
  <c r="D1885" i="3" s="1"/>
  <c r="D1927" i="3" s="1"/>
  <c r="D1970" i="3" s="1"/>
  <c r="D2008" i="3" s="1"/>
  <c r="D2041" i="3" s="1"/>
  <c r="D2083" i="3" s="1"/>
  <c r="D2109" i="3" s="1"/>
  <c r="D2164" i="3" s="1"/>
  <c r="D2216" i="3" s="1"/>
  <c r="D2262" i="3" s="1"/>
  <c r="D2300" i="3" s="1"/>
  <c r="D2328" i="3" s="1"/>
  <c r="G633" i="3"/>
  <c r="F659" i="3"/>
  <c r="F651" i="4" l="1"/>
  <c r="G649" i="4"/>
  <c r="D2352" i="3"/>
  <c r="D2329" i="3"/>
  <c r="D2301" i="3"/>
  <c r="D2263" i="3"/>
  <c r="D2217" i="3"/>
  <c r="D2165" i="3"/>
  <c r="D2110" i="3"/>
  <c r="D2084" i="3"/>
  <c r="D2009" i="3"/>
  <c r="D1971" i="3"/>
  <c r="D1928" i="3"/>
  <c r="D1849" i="3"/>
  <c r="D1808" i="3"/>
  <c r="D1752" i="3"/>
  <c r="D1724" i="3"/>
  <c r="D1688" i="3"/>
  <c r="F661" i="3"/>
  <c r="F694" i="3" s="1"/>
  <c r="G659" i="3"/>
  <c r="G651" i="4" l="1"/>
  <c r="F680" i="4"/>
  <c r="D2383" i="3"/>
  <c r="D2416" i="3" s="1"/>
  <c r="D2451" i="3" s="1"/>
  <c r="D2353" i="3"/>
  <c r="G661" i="3"/>
  <c r="G680" i="4" l="1"/>
  <c r="F682" i="4"/>
  <c r="D2452" i="3"/>
  <c r="D2496" i="3"/>
  <c r="D2417" i="3"/>
  <c r="D2384" i="3"/>
  <c r="F696" i="3"/>
  <c r="G694" i="3"/>
  <c r="G682" i="4" l="1"/>
  <c r="F705" i="4"/>
  <c r="D2542" i="3"/>
  <c r="D2572" i="3" s="1"/>
  <c r="D2497" i="3"/>
  <c r="F745" i="3"/>
  <c r="G705" i="4" l="1"/>
  <c r="G725" i="4" s="1"/>
  <c r="F707" i="4"/>
  <c r="D2595" i="3"/>
  <c r="D2636" i="3" s="1"/>
  <c r="D2678" i="3" s="1"/>
  <c r="D2720" i="3" s="1"/>
  <c r="D2573" i="3"/>
  <c r="D2543" i="3"/>
  <c r="F747" i="3"/>
  <c r="F782" i="3" s="1"/>
  <c r="F784" i="3" s="1"/>
  <c r="F821" i="3" s="1"/>
  <c r="D696" i="3"/>
  <c r="E696" i="3"/>
  <c r="E745" i="3" s="1"/>
  <c r="E747" i="3" s="1"/>
  <c r="E782" i="3" s="1"/>
  <c r="E784" i="3" s="1"/>
  <c r="E821" i="3" s="1"/>
  <c r="E823" i="3" s="1"/>
  <c r="E862" i="3" s="1"/>
  <c r="E864" i="3" s="1"/>
  <c r="E908" i="3" s="1"/>
  <c r="E910" i="3" s="1"/>
  <c r="E951" i="3" s="1"/>
  <c r="E953" i="3" s="1"/>
  <c r="E1002" i="3" s="1"/>
  <c r="E1004" i="3" s="1"/>
  <c r="E1047" i="3" s="1"/>
  <c r="C696" i="3"/>
  <c r="C745" i="3" s="1"/>
  <c r="C747" i="3" s="1"/>
  <c r="C782" i="3" s="1"/>
  <c r="C784" i="3" s="1"/>
  <c r="C821" i="3" s="1"/>
  <c r="C823" i="3" s="1"/>
  <c r="C862" i="3" s="1"/>
  <c r="C864" i="3" s="1"/>
  <c r="C908" i="3" s="1"/>
  <c r="C910" i="3" s="1"/>
  <c r="C951" i="3" s="1"/>
  <c r="C953" i="3" s="1"/>
  <c r="C1002" i="3" s="1"/>
  <c r="C1004" i="3" s="1"/>
  <c r="C1047" i="3" s="1"/>
  <c r="C1049" i="3" s="1"/>
  <c r="C1068" i="3" s="1"/>
  <c r="C1070" i="3" s="1"/>
  <c r="C1105" i="3" s="1"/>
  <c r="C1107" i="3" s="1"/>
  <c r="C1145" i="3" s="1"/>
  <c r="C1147" i="3" s="1"/>
  <c r="C1178" i="3" s="1"/>
  <c r="C1180" i="3" s="1"/>
  <c r="C1205" i="3" s="1"/>
  <c r="G707" i="4" l="1"/>
  <c r="F725" i="4"/>
  <c r="F727" i="4" s="1"/>
  <c r="D2721" i="3"/>
  <c r="D2757" i="3"/>
  <c r="D2683" i="3"/>
  <c r="D2685" i="3" s="1"/>
  <c r="D2696" i="3" s="1"/>
  <c r="D2679" i="3"/>
  <c r="D2637" i="3"/>
  <c r="D2596" i="3"/>
  <c r="C1207" i="3"/>
  <c r="C1237" i="3" s="1"/>
  <c r="C1239" i="3" s="1"/>
  <c r="C1279" i="3" s="1"/>
  <c r="C1281" i="3" s="1"/>
  <c r="C1312" i="3" s="1"/>
  <c r="C1314" i="3" s="1"/>
  <c r="C1350" i="3" s="1"/>
  <c r="C1352" i="3" s="1"/>
  <c r="C1373" i="3" s="1"/>
  <c r="C1375" i="3" s="1"/>
  <c r="C1440" i="3" s="1"/>
  <c r="C1442" i="3" s="1"/>
  <c r="C1483" i="3" s="1"/>
  <c r="C1485" i="3" s="1"/>
  <c r="C1527" i="3" s="1"/>
  <c r="C1529" i="3" s="1"/>
  <c r="C1566" i="3" s="1"/>
  <c r="C1568" i="3" s="1"/>
  <c r="C1621" i="3" s="1"/>
  <c r="C1623" i="3" s="1"/>
  <c r="C1655" i="3" s="1"/>
  <c r="D745" i="3"/>
  <c r="G745" i="3" s="1"/>
  <c r="E699" i="3"/>
  <c r="E698" i="3"/>
  <c r="F823" i="3"/>
  <c r="F862" i="3" s="1"/>
  <c r="G696" i="3"/>
  <c r="G727" i="4" l="1"/>
  <c r="F746" i="4"/>
  <c r="F748" i="4" s="1"/>
  <c r="D2758" i="3"/>
  <c r="D2790" i="3"/>
  <c r="D2814" i="3" s="1"/>
  <c r="D2853" i="3" s="1"/>
  <c r="D2886" i="3" s="1"/>
  <c r="D2913" i="3" s="1"/>
  <c r="D2956" i="3" s="1"/>
  <c r="C1657" i="3"/>
  <c r="C1682" i="3" s="1"/>
  <c r="C1684" i="3" s="1"/>
  <c r="C1718" i="3" s="1"/>
  <c r="C1720" i="3" s="1"/>
  <c r="C1746" i="3" s="1"/>
  <c r="C1748" i="3" s="1"/>
  <c r="C1802" i="3" s="1"/>
  <c r="C1804" i="3" s="1"/>
  <c r="C1843" i="3" s="1"/>
  <c r="C1845" i="3" s="1"/>
  <c r="C1880" i="3" s="1"/>
  <c r="C1882" i="3" s="1"/>
  <c r="C1922" i="3" s="1"/>
  <c r="C1924" i="3" s="1"/>
  <c r="C1965" i="3" s="1"/>
  <c r="C1967" i="3" s="1"/>
  <c r="C2003" i="3" s="1"/>
  <c r="C2005" i="3" s="1"/>
  <c r="C2036" i="3" s="1"/>
  <c r="C2038" i="3" s="1"/>
  <c r="C2078" i="3" s="1"/>
  <c r="C2080" i="3" s="1"/>
  <c r="C2104" i="3" s="1"/>
  <c r="C2106" i="3" s="1"/>
  <c r="C2159" i="3" s="1"/>
  <c r="C2161" i="3" s="1"/>
  <c r="C2211" i="3" s="1"/>
  <c r="C2213" i="3" s="1"/>
  <c r="C2257" i="3" s="1"/>
  <c r="C2259" i="3" s="1"/>
  <c r="C2295" i="3" s="1"/>
  <c r="C2297" i="3" s="1"/>
  <c r="C2323" i="3" s="1"/>
  <c r="C2325" i="3" s="1"/>
  <c r="C2347" i="3" s="1"/>
  <c r="C2349" i="3" s="1"/>
  <c r="C2378" i="3" s="1"/>
  <c r="C2380" i="3" s="1"/>
  <c r="C2411" i="3" s="1"/>
  <c r="C2413" i="3" s="1"/>
  <c r="C2446" i="3" s="1"/>
  <c r="C2448" i="3" s="1"/>
  <c r="C2491" i="3" s="1"/>
  <c r="C2493" i="3" s="1"/>
  <c r="C2537" i="3" s="1"/>
  <c r="C2539" i="3" s="1"/>
  <c r="C2567" i="3" s="1"/>
  <c r="C2569" i="3" s="1"/>
  <c r="C2590" i="3" s="1"/>
  <c r="C2592" i="3" s="1"/>
  <c r="C2631" i="3" s="1"/>
  <c r="C2633" i="3" s="1"/>
  <c r="C2673" i="3" s="1"/>
  <c r="C2675" i="3" s="1"/>
  <c r="F864" i="3"/>
  <c r="F908" i="3" s="1"/>
  <c r="D747" i="3"/>
  <c r="D782" i="3" s="1"/>
  <c r="E700" i="3"/>
  <c r="G748" i="4" l="1"/>
  <c r="F774" i="4"/>
  <c r="F776" i="4" s="1"/>
  <c r="D2994" i="3"/>
  <c r="D3035" i="3" s="1"/>
  <c r="D2957" i="3"/>
  <c r="D2914" i="3"/>
  <c r="D2887" i="3"/>
  <c r="D2854" i="3"/>
  <c r="D2815" i="3"/>
  <c r="C2715" i="3"/>
  <c r="C2717" i="3" s="1"/>
  <c r="C2752" i="3" s="1"/>
  <c r="C2754" i="3" s="1"/>
  <c r="C2785" i="3" s="1"/>
  <c r="C2787" i="3" s="1"/>
  <c r="C2809" i="3" s="1"/>
  <c r="C2811" i="3" s="1"/>
  <c r="C2848" i="3" s="1"/>
  <c r="C2850" i="3" s="1"/>
  <c r="C2881" i="3" s="1"/>
  <c r="C2883" i="3" s="1"/>
  <c r="C2908" i="3" s="1"/>
  <c r="C2910" i="3" s="1"/>
  <c r="C2951" i="3" s="1"/>
  <c r="C2953" i="3" s="1"/>
  <c r="C2989" i="3" s="1"/>
  <c r="C2991" i="3" s="1"/>
  <c r="C3030" i="3" s="1"/>
  <c r="C3032" i="3" s="1"/>
  <c r="C3072" i="3" s="1"/>
  <c r="C3074" i="3" s="1"/>
  <c r="C3131" i="3" s="1"/>
  <c r="C3133" i="3" s="1"/>
  <c r="C3185" i="3" s="1"/>
  <c r="F910" i="3"/>
  <c r="F951" i="3" s="1"/>
  <c r="G747" i="3"/>
  <c r="E749" i="3"/>
  <c r="E750" i="3"/>
  <c r="G782" i="3"/>
  <c r="D784" i="3"/>
  <c r="G776" i="4" l="1"/>
  <c r="F813" i="4"/>
  <c r="F815" i="4" s="1"/>
  <c r="C3187" i="3"/>
  <c r="C3235" i="3" s="1"/>
  <c r="C3237" i="3" s="1"/>
  <c r="C3277" i="3" s="1"/>
  <c r="C3279" i="3" s="1"/>
  <c r="C3320" i="3" s="1"/>
  <c r="C3322" i="3" s="1"/>
  <c r="C3367" i="3" s="1"/>
  <c r="C3369" i="3" s="1"/>
  <c r="C3406" i="3" s="1"/>
  <c r="C3408" i="3" s="1"/>
  <c r="C3451" i="3" s="1"/>
  <c r="C3453" i="3" s="1"/>
  <c r="C3504" i="3" s="1"/>
  <c r="C3506" i="3" s="1"/>
  <c r="C3547" i="3" s="1"/>
  <c r="C3549" i="3" s="1"/>
  <c r="C3583" i="3" s="1"/>
  <c r="C3585" i="3" s="1"/>
  <c r="C3620" i="3" s="1"/>
  <c r="C3622" i="3" s="1"/>
  <c r="C3670" i="3" s="1"/>
  <c r="C3672" i="3" s="1"/>
  <c r="C3692" i="3" s="1"/>
  <c r="C3694" i="3" s="1"/>
  <c r="C3728" i="3" s="1"/>
  <c r="C3730" i="3" s="1"/>
  <c r="C3763" i="3" s="1"/>
  <c r="C3765" i="3" s="1"/>
  <c r="C3812" i="3" s="1"/>
  <c r="C3814" i="3" s="1"/>
  <c r="C3852" i="3" s="1"/>
  <c r="C3854" i="3" s="1"/>
  <c r="C3882" i="3" s="1"/>
  <c r="C3884" i="3" s="1"/>
  <c r="C3908" i="3" s="1"/>
  <c r="C3910" i="3" s="1"/>
  <c r="C3954" i="3" s="1"/>
  <c r="C3956" i="3" s="1"/>
  <c r="C3986" i="3" s="1"/>
  <c r="C3988" i="3" s="1"/>
  <c r="C4032" i="3" s="1"/>
  <c r="C4034" i="3" s="1"/>
  <c r="C4057" i="3" s="1"/>
  <c r="C4059" i="3" s="1"/>
  <c r="C4091" i="3" s="1"/>
  <c r="C4093" i="3" s="1"/>
  <c r="C4137" i="3" s="1"/>
  <c r="C4139" i="3" s="1"/>
  <c r="C4157" i="3" s="1"/>
  <c r="C4159" i="3" s="1"/>
  <c r="C4196" i="3" s="1"/>
  <c r="C4198" i="3" s="1"/>
  <c r="C4258" i="3" s="1"/>
  <c r="C4260" i="3" s="1"/>
  <c r="C4323" i="3" s="1"/>
  <c r="C4325" i="3" s="1"/>
  <c r="C4357" i="3" s="1"/>
  <c r="C4359" i="3" s="1"/>
  <c r="C4409" i="3" s="1"/>
  <c r="C4411" i="3" s="1"/>
  <c r="C4446" i="3" s="1"/>
  <c r="C4448" i="3" s="1"/>
  <c r="C4487" i="3" s="1"/>
  <c r="C4489" i="3" s="1"/>
  <c r="C4530" i="3" s="1"/>
  <c r="C4532" i="3" s="1"/>
  <c r="C4570" i="3" s="1"/>
  <c r="C4572" i="3" s="1"/>
  <c r="C4613" i="3" s="1"/>
  <c r="C4615" i="3" s="1"/>
  <c r="C4676" i="3" s="1"/>
  <c r="C4678" i="3" s="1"/>
  <c r="C4714" i="3" s="1"/>
  <c r="C4716" i="3" s="1"/>
  <c r="C4753" i="3" s="1"/>
  <c r="C4755" i="3" s="1"/>
  <c r="D3036" i="3"/>
  <c r="D3077" i="3"/>
  <c r="D2995" i="3"/>
  <c r="F953" i="3"/>
  <c r="F1002" i="3" s="1"/>
  <c r="E751" i="3"/>
  <c r="E787" i="3"/>
  <c r="E786" i="3"/>
  <c r="G784" i="3"/>
  <c r="D821" i="3"/>
  <c r="C4790" i="3" l="1"/>
  <c r="C4792" i="3" s="1"/>
  <c r="C4830" i="3" s="1"/>
  <c r="C4832" i="3" s="1"/>
  <c r="C4879" i="3" s="1"/>
  <c r="C4881" i="3" s="1"/>
  <c r="C4922" i="3" s="1"/>
  <c r="C4924" i="3" s="1"/>
  <c r="C4957" i="3" s="1"/>
  <c r="C4959" i="3" s="1"/>
  <c r="C5002" i="3" s="1"/>
  <c r="C5004" i="3" s="1"/>
  <c r="C5039" i="3" s="1"/>
  <c r="C5041" i="3" s="1"/>
  <c r="C5087" i="3" s="1"/>
  <c r="C5089" i="3" s="1"/>
  <c r="C5117" i="3" s="1"/>
  <c r="C5119" i="3" s="1"/>
  <c r="C5151" i="3" s="1"/>
  <c r="C5153" i="3" s="1"/>
  <c r="C5188" i="3" s="1"/>
  <c r="C5190" i="3" s="1"/>
  <c r="C5245" i="3" s="1"/>
  <c r="C5247" i="3" s="1"/>
  <c r="C5290" i="3" s="1"/>
  <c r="C5292" i="3" s="1"/>
  <c r="C5319" i="3" s="1"/>
  <c r="C5321" i="3" s="1"/>
  <c r="C5345" i="3" s="1"/>
  <c r="C5347" i="3" s="1"/>
  <c r="C5365" i="3" s="1"/>
  <c r="C5367" i="3" s="1"/>
  <c r="C5390" i="3" s="1"/>
  <c r="C5392" i="3" s="1"/>
  <c r="C5428" i="3" s="1"/>
  <c r="C5430" i="3" s="1"/>
  <c r="G815" i="4"/>
  <c r="F837" i="4"/>
  <c r="D3078" i="3"/>
  <c r="D3136" i="3"/>
  <c r="D3190" i="3" s="1"/>
  <c r="F1004" i="3"/>
  <c r="F1047" i="3" s="1"/>
  <c r="E788" i="3"/>
  <c r="D823" i="3"/>
  <c r="D862" i="3" s="1"/>
  <c r="G821" i="3"/>
  <c r="C5466" i="3" l="1"/>
  <c r="C5468" i="3" s="1"/>
  <c r="C5514" i="3" s="1"/>
  <c r="C5516" i="3" s="1"/>
  <c r="C5545" i="3" s="1"/>
  <c r="C5547" i="3" s="1"/>
  <c r="C5581" i="3" s="1"/>
  <c r="C5583" i="3" s="1"/>
  <c r="F839" i="4"/>
  <c r="F863" i="4"/>
  <c r="D3191" i="3"/>
  <c r="D3240" i="3"/>
  <c r="D3282" i="3" s="1"/>
  <c r="D3325" i="3" s="1"/>
  <c r="D3372" i="3" s="1"/>
  <c r="D3137" i="3"/>
  <c r="F1049" i="3"/>
  <c r="F1068" i="3" s="1"/>
  <c r="D864" i="3"/>
  <c r="D908" i="3" s="1"/>
  <c r="G862" i="3"/>
  <c r="E825" i="3"/>
  <c r="E826" i="3"/>
  <c r="G823" i="3"/>
  <c r="C5617" i="3" l="1"/>
  <c r="C5619" i="3" s="1"/>
  <c r="C5666" i="3" s="1"/>
  <c r="C5668" i="3" s="1"/>
  <c r="C5703" i="3" s="1"/>
  <c r="C5705" i="3" s="1"/>
  <c r="C5744" i="3" s="1"/>
  <c r="C5746" i="3" s="1"/>
  <c r="C5802" i="3" s="1"/>
  <c r="C5804" i="3" s="1"/>
  <c r="C5839" i="3" s="1"/>
  <c r="C5841" i="3" s="1"/>
  <c r="C5873" i="3" s="1"/>
  <c r="C5875" i="3" s="1"/>
  <c r="C5911" i="3" s="1"/>
  <c r="C5913" i="3" s="1"/>
  <c r="C5955" i="3" s="1"/>
  <c r="C5957" i="3" s="1"/>
  <c r="C6016" i="3" s="1"/>
  <c r="C6018" i="3" s="1"/>
  <c r="C6049" i="3" s="1"/>
  <c r="C6051" i="3" s="1"/>
  <c r="C6096" i="3" s="1"/>
  <c r="C6098" i="3" s="1"/>
  <c r="C6149" i="3" s="1"/>
  <c r="C6151" i="3" s="1"/>
  <c r="C6183" i="3" s="1"/>
  <c r="C6185" i="3" s="1"/>
  <c r="C6238" i="3" s="1"/>
  <c r="C6240" i="3" s="1"/>
  <c r="C6274" i="3" s="1"/>
  <c r="C6276" i="3" s="1"/>
  <c r="C6317" i="3" s="1"/>
  <c r="C6319" i="3" s="1"/>
  <c r="C6356" i="3" s="1"/>
  <c r="C6358" i="3" s="1"/>
  <c r="C6402" i="3" s="1"/>
  <c r="C6404" i="3" s="1"/>
  <c r="C6428" i="3" s="1"/>
  <c r="C6430" i="3" s="1"/>
  <c r="G839" i="4"/>
  <c r="F857" i="4"/>
  <c r="F859" i="4" s="1"/>
  <c r="F877" i="4" s="1"/>
  <c r="D3373" i="3"/>
  <c r="D3411" i="3"/>
  <c r="D3456" i="3" s="1"/>
  <c r="D3509" i="3" s="1"/>
  <c r="D3283" i="3"/>
  <c r="F1070" i="3"/>
  <c r="F1105" i="3" s="1"/>
  <c r="D910" i="3"/>
  <c r="D951" i="3" s="1"/>
  <c r="G908" i="3"/>
  <c r="E866" i="3"/>
  <c r="E867" i="3"/>
  <c r="G864" i="3"/>
  <c r="E827" i="3"/>
  <c r="G859" i="4" l="1"/>
  <c r="F879" i="4"/>
  <c r="D3510" i="3"/>
  <c r="D3552" i="3"/>
  <c r="D3588" i="3" s="1"/>
  <c r="D3625" i="3" s="1"/>
  <c r="D3675" i="3" s="1"/>
  <c r="D3697" i="3" s="1"/>
  <c r="D3733" i="3" s="1"/>
  <c r="D3457" i="3"/>
  <c r="D3412" i="3"/>
  <c r="D3326" i="3"/>
  <c r="F1107" i="3"/>
  <c r="F1145" i="3" s="1"/>
  <c r="D953" i="3"/>
  <c r="G951" i="3"/>
  <c r="D957" i="3"/>
  <c r="E912" i="3"/>
  <c r="E913" i="3"/>
  <c r="G910" i="3"/>
  <c r="E868" i="3"/>
  <c r="G879" i="4" l="1"/>
  <c r="F903" i="4"/>
  <c r="F905" i="4" s="1"/>
  <c r="D3734" i="3"/>
  <c r="D3768" i="3"/>
  <c r="D3817" i="3" s="1"/>
  <c r="D3857" i="3" s="1"/>
  <c r="D3698" i="3"/>
  <c r="D3676" i="3"/>
  <c r="D3589" i="3"/>
  <c r="D3553" i="3"/>
  <c r="F1147" i="3"/>
  <c r="E956" i="3"/>
  <c r="E1049" i="3" s="1"/>
  <c r="E1068" i="3" s="1"/>
  <c r="D1002" i="3"/>
  <c r="E955" i="3"/>
  <c r="G953" i="3"/>
  <c r="E914" i="3"/>
  <c r="G905" i="4" l="1"/>
  <c r="F945" i="4"/>
  <c r="F947" i="4" s="1"/>
  <c r="D3887" i="3"/>
  <c r="D3913" i="3" s="1"/>
  <c r="D3959" i="3" s="1"/>
  <c r="D3991" i="3" s="1"/>
  <c r="D4037" i="3" s="1"/>
  <c r="D4062" i="3" s="1"/>
  <c r="D3858" i="3"/>
  <c r="D3818" i="3"/>
  <c r="D3769" i="3"/>
  <c r="D3626" i="3"/>
  <c r="F1178" i="3"/>
  <c r="E1069" i="3"/>
  <c r="E1070" i="3" s="1"/>
  <c r="E1105" i="3" s="1"/>
  <c r="E1107" i="3" s="1"/>
  <c r="E1145" i="3" s="1"/>
  <c r="D1004" i="3"/>
  <c r="D1047" i="3" s="1"/>
  <c r="G1047" i="3" s="1"/>
  <c r="G1002" i="3"/>
  <c r="E957" i="3"/>
  <c r="G947" i="4" l="1"/>
  <c r="G972" i="4" s="1"/>
  <c r="F972" i="4"/>
  <c r="F974" i="4" s="1"/>
  <c r="G974" i="4" s="1"/>
  <c r="D4063" i="3"/>
  <c r="D4096" i="3"/>
  <c r="D4142" i="3" s="1"/>
  <c r="D4162" i="3" s="1"/>
  <c r="D4201" i="3" s="1"/>
  <c r="D4038" i="3"/>
  <c r="D3992" i="3"/>
  <c r="D3960" i="3"/>
  <c r="D3888" i="3"/>
  <c r="F1180" i="3"/>
  <c r="F1205" i="3" s="1"/>
  <c r="F1207" i="3" s="1"/>
  <c r="F1237" i="3" s="1"/>
  <c r="F1239" i="3" s="1"/>
  <c r="F1279" i="3" s="1"/>
  <c r="E1006" i="3"/>
  <c r="E1007" i="3"/>
  <c r="G1004" i="3"/>
  <c r="G1043" i="3" s="1"/>
  <c r="D4263" i="3" l="1"/>
  <c r="D4202" i="3"/>
  <c r="D4163" i="3"/>
  <c r="D4143" i="3"/>
  <c r="F1281" i="3"/>
  <c r="F1312" i="3" s="1"/>
  <c r="E1008" i="3"/>
  <c r="D1048" i="3"/>
  <c r="R1053" i="3"/>
  <c r="R1049" i="3"/>
  <c r="H1043" i="3"/>
  <c r="R1052" i="3"/>
  <c r="D4328" i="3" l="1"/>
  <c r="D4362" i="3" s="1"/>
  <c r="D4414" i="3" s="1"/>
  <c r="D4451" i="3" s="1"/>
  <c r="D4492" i="3" s="1"/>
  <c r="D4264" i="3"/>
  <c r="F1314" i="3"/>
  <c r="F1350" i="3" s="1"/>
  <c r="G1048" i="3"/>
  <c r="D1049" i="3"/>
  <c r="D1068" i="3" s="1"/>
  <c r="D4493" i="3" l="1"/>
  <c r="D4535" i="3"/>
  <c r="D4575" i="3" s="1"/>
  <c r="D4618" i="3" s="1"/>
  <c r="D4452" i="3"/>
  <c r="D4487" i="3" s="1"/>
  <c r="D4415" i="3"/>
  <c r="D4363" i="3"/>
  <c r="D4329" i="3"/>
  <c r="F1352" i="3"/>
  <c r="F1373" i="3" s="1"/>
  <c r="D1070" i="3"/>
  <c r="D1105" i="3" s="1"/>
  <c r="G1068" i="3"/>
  <c r="E1051" i="3"/>
  <c r="E1052" i="3"/>
  <c r="G1049" i="3"/>
  <c r="D4619" i="3" l="1"/>
  <c r="D4681" i="3"/>
  <c r="D4719" i="3" s="1"/>
  <c r="D4758" i="3" s="1"/>
  <c r="D4795" i="3" s="1"/>
  <c r="D4536" i="3"/>
  <c r="F1375" i="3"/>
  <c r="F1440" i="3" s="1"/>
  <c r="D1107" i="3"/>
  <c r="D1145" i="3" s="1"/>
  <c r="G1105" i="3"/>
  <c r="E1072" i="3"/>
  <c r="E1073" i="3"/>
  <c r="G1070" i="3"/>
  <c r="E1053" i="3"/>
  <c r="D4835" i="3" l="1"/>
  <c r="D4796" i="3"/>
  <c r="D4720" i="3"/>
  <c r="D4682" i="3"/>
  <c r="F1442" i="3"/>
  <c r="F1483" i="3" s="1"/>
  <c r="D1147" i="3"/>
  <c r="G1145" i="3"/>
  <c r="E1109" i="3"/>
  <c r="E1110" i="3"/>
  <c r="G1107" i="3"/>
  <c r="E1074" i="3"/>
  <c r="D4836" i="3" l="1"/>
  <c r="D4884" i="3"/>
  <c r="D4759" i="3"/>
  <c r="F1485" i="3"/>
  <c r="F1527" i="3" s="1"/>
  <c r="D1178" i="3"/>
  <c r="E1150" i="3"/>
  <c r="E1149" i="3"/>
  <c r="G1147" i="3"/>
  <c r="E1111" i="3"/>
  <c r="E1147" i="3" s="1"/>
  <c r="E1178" i="3" s="1"/>
  <c r="E1180" i="3" s="1"/>
  <c r="E1205" i="3" s="1"/>
  <c r="D4885" i="3" l="1"/>
  <c r="D4927" i="3"/>
  <c r="F1529" i="3"/>
  <c r="F1566" i="3" s="1"/>
  <c r="D1180" i="3"/>
  <c r="D1205" i="3" s="1"/>
  <c r="D1207" i="3" s="1"/>
  <c r="D1237" i="3" s="1"/>
  <c r="G1237" i="3" s="1"/>
  <c r="G1178" i="3"/>
  <c r="E1151" i="3"/>
  <c r="E1207" i="3"/>
  <c r="E1237" i="3" s="1"/>
  <c r="E1239" i="3" s="1"/>
  <c r="E1279" i="3" s="1"/>
  <c r="E1281" i="3" s="1"/>
  <c r="E1312" i="3" s="1"/>
  <c r="E1314" i="3" s="1"/>
  <c r="E1350" i="3" s="1"/>
  <c r="E1352" i="3" s="1"/>
  <c r="E1373" i="3" s="1"/>
  <c r="E1375" i="3" s="1"/>
  <c r="E1440" i="3" s="1"/>
  <c r="E1442" i="3" s="1"/>
  <c r="E1483" i="3" s="1"/>
  <c r="E1485" i="3" s="1"/>
  <c r="E1527" i="3" s="1"/>
  <c r="E1529" i="3" s="1"/>
  <c r="E1566" i="3" s="1"/>
  <c r="E1568" i="3" s="1"/>
  <c r="E1621" i="3" s="1"/>
  <c r="E1623" i="3" s="1"/>
  <c r="E1655" i="3" s="1"/>
  <c r="E1657" i="3" s="1"/>
  <c r="E1682" i="3" s="1"/>
  <c r="E1684" i="3" s="1"/>
  <c r="E1718" i="3" s="1"/>
  <c r="E1720" i="3" s="1"/>
  <c r="E1746" i="3" s="1"/>
  <c r="E1748" i="3" s="1"/>
  <c r="E1802" i="3" s="1"/>
  <c r="E1804" i="3" s="1"/>
  <c r="E1843" i="3" s="1"/>
  <c r="E1845" i="3" s="1"/>
  <c r="E1880" i="3" s="1"/>
  <c r="E1882" i="3" s="1"/>
  <c r="E1922" i="3" s="1"/>
  <c r="E1924" i="3" s="1"/>
  <c r="E1965" i="3" s="1"/>
  <c r="E1967" i="3" s="1"/>
  <c r="E2003" i="3" s="1"/>
  <c r="E2005" i="3" s="1"/>
  <c r="E2036" i="3" s="1"/>
  <c r="E2038" i="3" s="1"/>
  <c r="E2078" i="3" s="1"/>
  <c r="E2080" i="3" s="1"/>
  <c r="E2104" i="3" s="1"/>
  <c r="E2106" i="3" s="1"/>
  <c r="E2159" i="3" s="1"/>
  <c r="E2161" i="3" s="1"/>
  <c r="E2211" i="3" s="1"/>
  <c r="E2213" i="3" s="1"/>
  <c r="E2257" i="3" s="1"/>
  <c r="E2259" i="3" s="1"/>
  <c r="E2295" i="3" s="1"/>
  <c r="E2297" i="3" s="1"/>
  <c r="E2323" i="3" s="1"/>
  <c r="E2325" i="3" s="1"/>
  <c r="E2347" i="3" s="1"/>
  <c r="E2349" i="3" s="1"/>
  <c r="E2378" i="3" s="1"/>
  <c r="D4962" i="3" l="1"/>
  <c r="D5007" i="3" s="1"/>
  <c r="D5044" i="3" s="1"/>
  <c r="D5092" i="3" s="1"/>
  <c r="D5122" i="3" s="1"/>
  <c r="D5156" i="3" s="1"/>
  <c r="D5193" i="3" s="1"/>
  <c r="D4928" i="3"/>
  <c r="F1568" i="3"/>
  <c r="F1621" i="3" s="1"/>
  <c r="E1209" i="3"/>
  <c r="G1207" i="3"/>
  <c r="D1239" i="3"/>
  <c r="E1210" i="3"/>
  <c r="G1205" i="3"/>
  <c r="E1182" i="3"/>
  <c r="E1183" i="3"/>
  <c r="G1180" i="3"/>
  <c r="D5194" i="3" l="1"/>
  <c r="D5250" i="3"/>
  <c r="D5157" i="3"/>
  <c r="D5123" i="3"/>
  <c r="D5093" i="3"/>
  <c r="D5045" i="3"/>
  <c r="D5008" i="3"/>
  <c r="D4963" i="3"/>
  <c r="F1623" i="3"/>
  <c r="F1655" i="3" s="1"/>
  <c r="G1239" i="3"/>
  <c r="D1279" i="3"/>
  <c r="E1211" i="3"/>
  <c r="E1242" i="3"/>
  <c r="E1241" i="3"/>
  <c r="E1184" i="3"/>
  <c r="D5251" i="3" l="1"/>
  <c r="D5295" i="3"/>
  <c r="D5324" i="3" s="1"/>
  <c r="F1657" i="3"/>
  <c r="F1682" i="3" s="1"/>
  <c r="D1281" i="3"/>
  <c r="D1312" i="3" s="1"/>
  <c r="G1279" i="3"/>
  <c r="E1243" i="3"/>
  <c r="D5325" i="3" l="1"/>
  <c r="D5350" i="3"/>
  <c r="D5370" i="3" s="1"/>
  <c r="D5296" i="3"/>
  <c r="F1684" i="3"/>
  <c r="F1718" i="3" s="1"/>
  <c r="D1314" i="3"/>
  <c r="D1350" i="3" s="1"/>
  <c r="G1312" i="3"/>
  <c r="E1283" i="3"/>
  <c r="E1284" i="3"/>
  <c r="G1281" i="3"/>
  <c r="D5371" i="3" l="1"/>
  <c r="D5395" i="3"/>
  <c r="D5433" i="3" s="1"/>
  <c r="D5471" i="3" s="1"/>
  <c r="F1720" i="3"/>
  <c r="F1746" i="3" s="1"/>
  <c r="D1352" i="3"/>
  <c r="D1373" i="3" s="1"/>
  <c r="G1350" i="3"/>
  <c r="E1316" i="3"/>
  <c r="E1317" i="3"/>
  <c r="G1314" i="3"/>
  <c r="E1285" i="3"/>
  <c r="D5472" i="3" l="1"/>
  <c r="D5519" i="3"/>
  <c r="D5550" i="3" s="1"/>
  <c r="D5586" i="3" s="1"/>
  <c r="D5622" i="3" s="1"/>
  <c r="D5671" i="3" s="1"/>
  <c r="D5708" i="3" s="1"/>
  <c r="D5434" i="3"/>
  <c r="D5396" i="3"/>
  <c r="F1748" i="3"/>
  <c r="F1802" i="3" s="1"/>
  <c r="D1375" i="3"/>
  <c r="D1440" i="3" s="1"/>
  <c r="G1373" i="3"/>
  <c r="E1354" i="3"/>
  <c r="E1355" i="3"/>
  <c r="G1352" i="3"/>
  <c r="E1318" i="3"/>
  <c r="D5709" i="3" l="1"/>
  <c r="D5749" i="3"/>
  <c r="D5672" i="3"/>
  <c r="D5587" i="3"/>
  <c r="D5551" i="3"/>
  <c r="D5520" i="3"/>
  <c r="F1804" i="3"/>
  <c r="F1843" i="3" s="1"/>
  <c r="D1442" i="3"/>
  <c r="D1483" i="3" s="1"/>
  <c r="G1440" i="3"/>
  <c r="E1377" i="3"/>
  <c r="E1378" i="3"/>
  <c r="G1375" i="3"/>
  <c r="E1356" i="3"/>
  <c r="D5750" i="3" l="1"/>
  <c r="D5807" i="3"/>
  <c r="D5844" i="3" s="1"/>
  <c r="D5878" i="3" s="1"/>
  <c r="D5916" i="3" s="1"/>
  <c r="D5623" i="3"/>
  <c r="F1845" i="3"/>
  <c r="F1880" i="3" s="1"/>
  <c r="D1485" i="3"/>
  <c r="D1527" i="3" s="1"/>
  <c r="G1483" i="3"/>
  <c r="E1444" i="3"/>
  <c r="E1445" i="3"/>
  <c r="G1442" i="3"/>
  <c r="E1379" i="3"/>
  <c r="D5917" i="3" l="1"/>
  <c r="D5960" i="3"/>
  <c r="D6021" i="3" s="1"/>
  <c r="D5879" i="3"/>
  <c r="D5845" i="3"/>
  <c r="D5808" i="3"/>
  <c r="F1882" i="3"/>
  <c r="F1922" i="3" s="1"/>
  <c r="D1529" i="3"/>
  <c r="D1566" i="3" s="1"/>
  <c r="G1527" i="3"/>
  <c r="E1487" i="3"/>
  <c r="E1488" i="3"/>
  <c r="G1485" i="3"/>
  <c r="E1446" i="3"/>
  <c r="D6022" i="3" l="1"/>
  <c r="D6054" i="3"/>
  <c r="D6101" i="3" s="1"/>
  <c r="D6154" i="3" s="1"/>
  <c r="D6188" i="3" s="1"/>
  <c r="D6243" i="3" s="1"/>
  <c r="D5961" i="3"/>
  <c r="F1924" i="3"/>
  <c r="F1965" i="3" s="1"/>
  <c r="D1568" i="3"/>
  <c r="D1621" i="3" s="1"/>
  <c r="G1566" i="3"/>
  <c r="G1529" i="3"/>
  <c r="E1531" i="3"/>
  <c r="E1532" i="3"/>
  <c r="E1489" i="3"/>
  <c r="D6244" i="3" l="1"/>
  <c r="D6279" i="3"/>
  <c r="D6322" i="3" s="1"/>
  <c r="D6361" i="3" s="1"/>
  <c r="D6407" i="3" s="1"/>
  <c r="D6189" i="3"/>
  <c r="D6155" i="3"/>
  <c r="D6102" i="3"/>
  <c r="D6055" i="3"/>
  <c r="F1967" i="3"/>
  <c r="F2003" i="3" s="1"/>
  <c r="D1623" i="3"/>
  <c r="D1655" i="3" s="1"/>
  <c r="G1621" i="3"/>
  <c r="E1570" i="3"/>
  <c r="E1571" i="3"/>
  <c r="G1568" i="3"/>
  <c r="E1533" i="3"/>
  <c r="D6408" i="3" l="1"/>
  <c r="D6323" i="3"/>
  <c r="D6280" i="3"/>
  <c r="F2005" i="3"/>
  <c r="F2036" i="3" s="1"/>
  <c r="D1657" i="3"/>
  <c r="D1682" i="3" s="1"/>
  <c r="G1655" i="3"/>
  <c r="E1625" i="3"/>
  <c r="E1626" i="3"/>
  <c r="G1623" i="3"/>
  <c r="E1572" i="3"/>
  <c r="F2038" i="3" l="1"/>
  <c r="F2078" i="3" s="1"/>
  <c r="D1684" i="3"/>
  <c r="D1718" i="3" s="1"/>
  <c r="G1682" i="3"/>
  <c r="E1659" i="3"/>
  <c r="E1660" i="3"/>
  <c r="G1657" i="3"/>
  <c r="E1627" i="3"/>
  <c r="F2080" i="3" l="1"/>
  <c r="F2104" i="3" s="1"/>
  <c r="D1720" i="3"/>
  <c r="D1746" i="3" s="1"/>
  <c r="G1718" i="3"/>
  <c r="E1686" i="3"/>
  <c r="E1687" i="3"/>
  <c r="G1684" i="3"/>
  <c r="E1661" i="3"/>
  <c r="F2106" i="3" l="1"/>
  <c r="F2159" i="3" s="1"/>
  <c r="D1748" i="3"/>
  <c r="D1802" i="3" s="1"/>
  <c r="G1746" i="3"/>
  <c r="E1722" i="3"/>
  <c r="E1723" i="3"/>
  <c r="G1720" i="3"/>
  <c r="E1688" i="3"/>
  <c r="F2161" i="3" l="1"/>
  <c r="F2211" i="3" s="1"/>
  <c r="D1804" i="3"/>
  <c r="D1843" i="3" s="1"/>
  <c r="G1802" i="3"/>
  <c r="E1750" i="3"/>
  <c r="E1751" i="3"/>
  <c r="G1748" i="3"/>
  <c r="E1724" i="3"/>
  <c r="F2213" i="3" l="1"/>
  <c r="F2257" i="3" s="1"/>
  <c r="D1845" i="3"/>
  <c r="G1843" i="3"/>
  <c r="E1806" i="3"/>
  <c r="E1807" i="3"/>
  <c r="G1804" i="3"/>
  <c r="E1752" i="3"/>
  <c r="F2259" i="3" l="1"/>
  <c r="F2295" i="3" s="1"/>
  <c r="D1880" i="3"/>
  <c r="E1847" i="3"/>
  <c r="E1848" i="3"/>
  <c r="G1845" i="3"/>
  <c r="E1808" i="3"/>
  <c r="F2297" i="3" l="1"/>
  <c r="F2323" i="3" s="1"/>
  <c r="D1886" i="3"/>
  <c r="D1882" i="3"/>
  <c r="D1922" i="3" s="1"/>
  <c r="G1880" i="3"/>
  <c r="E1849" i="3"/>
  <c r="F2325" i="3" l="1"/>
  <c r="F2347" i="3" s="1"/>
  <c r="D1924" i="3"/>
  <c r="D1965" i="3" s="1"/>
  <c r="G1922" i="3"/>
  <c r="E1885" i="3"/>
  <c r="G1882" i="3"/>
  <c r="E1884" i="3"/>
  <c r="F2349" i="3" l="1"/>
  <c r="D1967" i="3"/>
  <c r="D2003" i="3" s="1"/>
  <c r="G1965" i="3"/>
  <c r="E1926" i="3"/>
  <c r="E1927" i="3"/>
  <c r="G1924" i="3"/>
  <c r="E1886" i="3"/>
  <c r="F2378" i="3" l="1"/>
  <c r="D2042" i="3"/>
  <c r="D2005" i="3"/>
  <c r="D2036" i="3" s="1"/>
  <c r="G2003" i="3"/>
  <c r="E1970" i="3"/>
  <c r="E1969" i="3"/>
  <c r="G1967" i="3"/>
  <c r="E1928" i="3"/>
  <c r="F2380" i="3" l="1"/>
  <c r="F2411" i="3" s="1"/>
  <c r="D2038" i="3"/>
  <c r="D2078" i="3" s="1"/>
  <c r="G2036" i="3"/>
  <c r="E2007" i="3"/>
  <c r="E2008" i="3"/>
  <c r="G2005" i="3"/>
  <c r="E1971" i="3"/>
  <c r="F2413" i="3" l="1"/>
  <c r="F2446" i="3" s="1"/>
  <c r="D2080" i="3"/>
  <c r="D2104" i="3" s="1"/>
  <c r="G2078" i="3"/>
  <c r="E2040" i="3"/>
  <c r="G2038" i="3"/>
  <c r="E2041" i="3"/>
  <c r="E2009" i="3"/>
  <c r="F2448" i="3" l="1"/>
  <c r="F2491" i="3" s="1"/>
  <c r="D2106" i="3"/>
  <c r="D2159" i="3" s="1"/>
  <c r="G2104" i="3"/>
  <c r="E2082" i="3"/>
  <c r="E2083" i="3"/>
  <c r="G2080" i="3"/>
  <c r="E2042" i="3"/>
  <c r="F2493" i="3" l="1"/>
  <c r="F2537" i="3" s="1"/>
  <c r="D2161" i="3"/>
  <c r="D2211" i="3" s="1"/>
  <c r="G2159" i="3"/>
  <c r="E2108" i="3"/>
  <c r="E2109" i="3"/>
  <c r="G2106" i="3"/>
  <c r="E2084" i="3"/>
  <c r="F2539" i="3" l="1"/>
  <c r="F2567" i="3" s="1"/>
  <c r="D2213" i="3"/>
  <c r="D2257" i="3" s="1"/>
  <c r="G2211" i="3"/>
  <c r="E2110" i="3"/>
  <c r="E2163" i="3"/>
  <c r="E2164" i="3"/>
  <c r="G2161" i="3"/>
  <c r="F2569" i="3" l="1"/>
  <c r="D2259" i="3"/>
  <c r="D2295" i="3" s="1"/>
  <c r="G2257" i="3"/>
  <c r="E2215" i="3"/>
  <c r="E2216" i="3"/>
  <c r="G2213" i="3"/>
  <c r="E2165" i="3"/>
  <c r="F2590" i="3" l="1"/>
  <c r="D2297" i="3"/>
  <c r="D2323" i="3" s="1"/>
  <c r="G2295" i="3"/>
  <c r="E2261" i="3"/>
  <c r="E2262" i="3"/>
  <c r="G2259" i="3"/>
  <c r="E2217" i="3"/>
  <c r="F2592" i="3" l="1"/>
  <c r="F2631" i="3" s="1"/>
  <c r="D2325" i="3"/>
  <c r="D2347" i="3" s="1"/>
  <c r="G2323" i="3"/>
  <c r="E2299" i="3"/>
  <c r="E2300" i="3"/>
  <c r="G2297" i="3"/>
  <c r="E2263" i="3"/>
  <c r="F2633" i="3" l="1"/>
  <c r="F2673" i="3" s="1"/>
  <c r="D2349" i="3"/>
  <c r="G2347" i="3"/>
  <c r="G2325" i="3"/>
  <c r="E2327" i="3"/>
  <c r="E2328" i="3"/>
  <c r="E2301" i="3"/>
  <c r="F2675" i="3" l="1"/>
  <c r="F2715" i="3" s="1"/>
  <c r="D2378" i="3"/>
  <c r="E2351" i="3"/>
  <c r="E2352" i="3"/>
  <c r="E2380" i="3" s="1"/>
  <c r="E2411" i="3" s="1"/>
  <c r="E2413" i="3" s="1"/>
  <c r="E2446" i="3" s="1"/>
  <c r="E2448" i="3" s="1"/>
  <c r="E2491" i="3" s="1"/>
  <c r="E2493" i="3" s="1"/>
  <c r="E2537" i="3" s="1"/>
  <c r="E2539" i="3" s="1"/>
  <c r="E2567" i="3" s="1"/>
  <c r="E2569" i="3" s="1"/>
  <c r="E2590" i="3" s="1"/>
  <c r="E2592" i="3" s="1"/>
  <c r="E2631" i="3" s="1"/>
  <c r="E2633" i="3" s="1"/>
  <c r="E2673" i="3" s="1"/>
  <c r="E2675" i="3" s="1"/>
  <c r="G2349" i="3"/>
  <c r="E2329" i="3"/>
  <c r="E2715" i="3" l="1"/>
  <c r="E2717" i="3" s="1"/>
  <c r="E2752" i="3" s="1"/>
  <c r="E2754" i="3" s="1"/>
  <c r="E2785" i="3" s="1"/>
  <c r="E2787" i="3" s="1"/>
  <c r="E2809" i="3" s="1"/>
  <c r="E2811" i="3" s="1"/>
  <c r="E2848" i="3" s="1"/>
  <c r="E2850" i="3" s="1"/>
  <c r="E2881" i="3" s="1"/>
  <c r="E2883" i="3" s="1"/>
  <c r="E2908" i="3" s="1"/>
  <c r="E2910" i="3" s="1"/>
  <c r="E2951" i="3" s="1"/>
  <c r="E2953" i="3" s="1"/>
  <c r="E2989" i="3" s="1"/>
  <c r="E2991" i="3" s="1"/>
  <c r="E3030" i="3" s="1"/>
  <c r="F2717" i="3"/>
  <c r="F2752" i="3" s="1"/>
  <c r="D2380" i="3"/>
  <c r="D2411" i="3" s="1"/>
  <c r="G2378" i="3"/>
  <c r="E2353" i="3"/>
  <c r="F2754" i="3" l="1"/>
  <c r="F2785" i="3" s="1"/>
  <c r="D2413" i="3"/>
  <c r="D2446" i="3" s="1"/>
  <c r="G2411" i="3"/>
  <c r="E2382" i="3"/>
  <c r="E2383" i="3"/>
  <c r="G2380" i="3"/>
  <c r="F2787" i="3" l="1"/>
  <c r="F2809" i="3" s="1"/>
  <c r="D2448" i="3"/>
  <c r="D2491" i="3" s="1"/>
  <c r="G2446" i="3"/>
  <c r="E2415" i="3"/>
  <c r="E2416" i="3"/>
  <c r="G2413" i="3"/>
  <c r="E2384" i="3"/>
  <c r="F2811" i="3" l="1"/>
  <c r="F2848" i="3" s="1"/>
  <c r="D2493" i="3"/>
  <c r="D2537" i="3" s="1"/>
  <c r="G2491" i="3"/>
  <c r="E2450" i="3"/>
  <c r="E2451" i="3"/>
  <c r="G2448" i="3"/>
  <c r="E2417" i="3"/>
  <c r="F2850" i="3" l="1"/>
  <c r="F2881" i="3" s="1"/>
  <c r="D2539" i="3"/>
  <c r="D2567" i="3" s="1"/>
  <c r="G2537" i="3"/>
  <c r="E2495" i="3"/>
  <c r="E2496" i="3"/>
  <c r="G2493" i="3"/>
  <c r="E2452" i="3"/>
  <c r="F2883" i="3" l="1"/>
  <c r="F2908" i="3" s="1"/>
  <c r="D2569" i="3"/>
  <c r="G2567" i="3"/>
  <c r="E2541" i="3"/>
  <c r="E2542" i="3"/>
  <c r="G2539" i="3"/>
  <c r="E2497" i="3"/>
  <c r="F2910" i="3" l="1"/>
  <c r="F2951" i="3" s="1"/>
  <c r="D2590" i="3"/>
  <c r="E2571" i="3"/>
  <c r="E2572" i="3"/>
  <c r="G2569" i="3"/>
  <c r="E2543" i="3"/>
  <c r="F2953" i="3" l="1"/>
  <c r="E2573" i="3"/>
  <c r="D2592" i="3"/>
  <c r="D2631" i="3" s="1"/>
  <c r="G2590" i="3"/>
  <c r="F2989" i="3" l="1"/>
  <c r="D2633" i="3"/>
  <c r="D2673" i="3" s="1"/>
  <c r="G2631" i="3"/>
  <c r="E2594" i="3"/>
  <c r="E2595" i="3"/>
  <c r="G2592" i="3"/>
  <c r="F2991" i="3" l="1"/>
  <c r="F3030" i="3" s="1"/>
  <c r="D2675" i="3"/>
  <c r="D2715" i="3" s="1"/>
  <c r="G2673" i="3"/>
  <c r="E2635" i="3"/>
  <c r="E2636" i="3"/>
  <c r="G2633" i="3"/>
  <c r="E2596" i="3"/>
  <c r="F3032" i="3" l="1"/>
  <c r="F3072" i="3" s="1"/>
  <c r="D2717" i="3"/>
  <c r="D2752" i="3" s="1"/>
  <c r="G2715" i="3"/>
  <c r="E2677" i="3"/>
  <c r="E2678" i="3"/>
  <c r="G2675" i="3"/>
  <c r="E2637" i="3"/>
  <c r="F3074" i="3" l="1"/>
  <c r="F3131" i="3" s="1"/>
  <c r="D2791" i="3"/>
  <c r="D2754" i="3"/>
  <c r="D2785" i="3" s="1"/>
  <c r="G2752" i="3"/>
  <c r="E2719" i="3"/>
  <c r="E2720" i="3"/>
  <c r="G2717" i="3"/>
  <c r="E2679" i="3"/>
  <c r="F3133" i="3" l="1"/>
  <c r="F3185" i="3" s="1"/>
  <c r="D2787" i="3"/>
  <c r="D2809" i="3" s="1"/>
  <c r="G2785" i="3"/>
  <c r="E2756" i="3"/>
  <c r="G2754" i="3"/>
  <c r="E2757" i="3"/>
  <c r="E2721" i="3"/>
  <c r="F3187" i="3" l="1"/>
  <c r="F3235" i="3" s="1"/>
  <c r="F3237" i="3" s="1"/>
  <c r="F3277" i="3" s="1"/>
  <c r="D2811" i="3"/>
  <c r="D2848" i="3" s="1"/>
  <c r="G2809" i="3"/>
  <c r="G2787" i="3"/>
  <c r="E2790" i="3"/>
  <c r="E2789" i="3"/>
  <c r="E2758" i="3"/>
  <c r="F3279" i="3" l="1"/>
  <c r="F3320" i="3" s="1"/>
  <c r="G2811" i="3"/>
  <c r="E2814" i="3"/>
  <c r="E2813" i="3"/>
  <c r="D2850" i="3"/>
  <c r="G2848" i="3"/>
  <c r="E2791" i="3"/>
  <c r="F3322" i="3" l="1"/>
  <c r="F3367" i="3" s="1"/>
  <c r="E2815" i="3"/>
  <c r="D2881" i="3"/>
  <c r="G2850" i="3"/>
  <c r="E2852" i="3"/>
  <c r="E2853" i="3"/>
  <c r="F3369" i="3" l="1"/>
  <c r="F3406" i="3" s="1"/>
  <c r="E2854" i="3"/>
  <c r="D2883" i="3"/>
  <c r="G2881" i="3"/>
  <c r="F3408" i="3" l="1"/>
  <c r="F3451" i="3" s="1"/>
  <c r="D2908" i="3"/>
  <c r="E2885" i="3"/>
  <c r="E2886" i="3"/>
  <c r="G2883" i="3"/>
  <c r="F3453" i="3" l="1"/>
  <c r="F3504" i="3" s="1"/>
  <c r="E2887" i="3"/>
  <c r="D2910" i="3"/>
  <c r="G2908" i="3"/>
  <c r="F3506" i="3" l="1"/>
  <c r="F3547" i="3" s="1"/>
  <c r="D2951" i="3"/>
  <c r="G2910" i="3"/>
  <c r="E2912" i="3"/>
  <c r="E2913" i="3"/>
  <c r="F3549" i="3" l="1"/>
  <c r="F3583" i="3" s="1"/>
  <c r="E2914" i="3"/>
  <c r="G2951" i="3"/>
  <c r="F3585" i="3" l="1"/>
  <c r="F3620" i="3" s="1"/>
  <c r="F3622" i="3" l="1"/>
  <c r="F3670" i="3" s="1"/>
  <c r="F3672" i="3" l="1"/>
  <c r="F3692" i="3" s="1"/>
  <c r="F3694" i="3" l="1"/>
  <c r="F3728" i="3" s="1"/>
  <c r="F3730" i="3" l="1"/>
  <c r="F3763" i="3" s="1"/>
  <c r="F3765" i="3" l="1"/>
  <c r="F3812" i="3" s="1"/>
  <c r="F3814" i="3" l="1"/>
  <c r="F3852" i="3" s="1"/>
  <c r="D3241" i="3"/>
  <c r="F3854" i="3" l="1"/>
  <c r="F3882" i="3" l="1"/>
  <c r="F3884" i="3" l="1"/>
  <c r="F3908" i="3" s="1"/>
  <c r="F3910" i="3" l="1"/>
  <c r="F3954" i="3" s="1"/>
  <c r="F3956" i="3" l="1"/>
  <c r="F3986" i="3" s="1"/>
  <c r="F3988" i="3" l="1"/>
  <c r="F4032" i="3" s="1"/>
  <c r="F4034" i="3" s="1"/>
  <c r="F4057" i="3" s="1"/>
  <c r="F4059" i="3" s="1"/>
  <c r="F4091" i="3" s="1"/>
  <c r="F4093" i="3" s="1"/>
  <c r="F4137" i="3" s="1"/>
  <c r="F4139" i="3" s="1"/>
  <c r="F4157" i="3" s="1"/>
  <c r="F4159" i="3" s="1"/>
  <c r="F4196" i="3" s="1"/>
  <c r="F4198" i="3" s="1"/>
  <c r="F4258" i="3" s="1"/>
  <c r="F4260" i="3" s="1"/>
  <c r="F4323" i="3" s="1"/>
  <c r="F4325" i="3" s="1"/>
  <c r="F4357" i="3" s="1"/>
  <c r="F4359" i="3" s="1"/>
  <c r="F4409" i="3" s="1"/>
  <c r="F4411" i="3" s="1"/>
  <c r="F4446" i="3" s="1"/>
  <c r="F4448" i="3" s="1"/>
  <c r="F4487" i="3" s="1"/>
  <c r="F4489" i="3" s="1"/>
  <c r="F4530" i="3" s="1"/>
  <c r="F4532" i="3" s="1"/>
  <c r="F4570" i="3" s="1"/>
  <c r="F4572" i="3" s="1"/>
  <c r="F4613" i="3" s="1"/>
  <c r="F4615" i="3" s="1"/>
  <c r="F4676" i="3" s="1"/>
  <c r="F4678" i="3" s="1"/>
  <c r="F4714" i="3" s="1"/>
  <c r="F4716" i="3" s="1"/>
  <c r="F4753" i="3" s="1"/>
  <c r="F4755" i="3" s="1"/>
  <c r="F4790" i="3" l="1"/>
  <c r="F4792" i="3" s="1"/>
  <c r="D3914" i="3"/>
  <c r="F4830" i="3" l="1"/>
  <c r="F4832" i="3" s="1"/>
  <c r="F4879" i="3" s="1"/>
  <c r="F4881" i="3" s="1"/>
  <c r="F4922" i="3" s="1"/>
  <c r="F4924" i="3" s="1"/>
  <c r="D4097" i="3"/>
  <c r="F4957" i="3" l="1"/>
  <c r="F4959" i="3" s="1"/>
  <c r="F5002" i="3" s="1"/>
  <c r="F5004" i="3" s="1"/>
  <c r="F5039" i="3" s="1"/>
  <c r="F5041" i="3" s="1"/>
  <c r="F5087" i="3" s="1"/>
  <c r="F5089" i="3" s="1"/>
  <c r="F5117" i="3" s="1"/>
  <c r="E3032" i="3"/>
  <c r="E3072" i="3" s="1"/>
  <c r="E3074" i="3" s="1"/>
  <c r="E3131" i="3" s="1"/>
  <c r="E3133" i="3" s="1"/>
  <c r="E3185" i="3" s="1"/>
  <c r="E3187" i="3" s="1"/>
  <c r="E3235" i="3" s="1"/>
  <c r="E3237" i="3" s="1"/>
  <c r="E3277" i="3" s="1"/>
  <c r="E3279" i="3" s="1"/>
  <c r="E3320" i="3" s="1"/>
  <c r="E3322" i="3" s="1"/>
  <c r="E3367" i="3" s="1"/>
  <c r="E3369" i="3" s="1"/>
  <c r="E3406" i="3" s="1"/>
  <c r="E3408" i="3" s="1"/>
  <c r="E3451" i="3" s="1"/>
  <c r="E3453" i="3" s="1"/>
  <c r="E3504" i="3" s="1"/>
  <c r="E3506" i="3" s="1"/>
  <c r="E3547" i="3" s="1"/>
  <c r="E3549" i="3" s="1"/>
  <c r="E3583" i="3" s="1"/>
  <c r="E3585" i="3" s="1"/>
  <c r="E3620" i="3" s="1"/>
  <c r="E3622" i="3" s="1"/>
  <c r="E3670" i="3" s="1"/>
  <c r="E3672" i="3" s="1"/>
  <c r="E3692" i="3" s="1"/>
  <c r="E3694" i="3" s="1"/>
  <c r="E3728" i="3" s="1"/>
  <c r="E3730" i="3" s="1"/>
  <c r="E3763" i="3" s="1"/>
  <c r="E3765" i="3" s="1"/>
  <c r="E3812" i="3" s="1"/>
  <c r="E3814" i="3" s="1"/>
  <c r="E3852" i="3" s="1"/>
  <c r="E3854" i="3" s="1"/>
  <c r="E3882" i="3" s="1"/>
  <c r="E3884" i="3" s="1"/>
  <c r="E3908" i="3" s="1"/>
  <c r="E3910" i="3" s="1"/>
  <c r="E3954" i="3" s="1"/>
  <c r="E3956" i="3" s="1"/>
  <c r="E3986" i="3" s="1"/>
  <c r="E3988" i="3" s="1"/>
  <c r="E4032" i="3" s="1"/>
  <c r="E4034" i="3" s="1"/>
  <c r="E4057" i="3" s="1"/>
  <c r="E4059" i="3" s="1"/>
  <c r="E4091" i="3" s="1"/>
  <c r="E4093" i="3" s="1"/>
  <c r="E4137" i="3" s="1"/>
  <c r="E4139" i="3" s="1"/>
  <c r="E4157" i="3" s="1"/>
  <c r="E4159" i="3" s="1"/>
  <c r="E4196" i="3" s="1"/>
  <c r="E4198" i="3" s="1"/>
  <c r="E4258" i="3" s="1"/>
  <c r="E4260" i="3" s="1"/>
  <c r="E4323" i="3" s="1"/>
  <c r="E4325" i="3" s="1"/>
  <c r="E4357" i="3" s="1"/>
  <c r="E4359" i="3" s="1"/>
  <c r="E4409" i="3" s="1"/>
  <c r="E4411" i="3" s="1"/>
  <c r="E4446" i="3" s="1"/>
  <c r="E4448" i="3" s="1"/>
  <c r="D4489" i="3"/>
  <c r="F5119" i="3" l="1"/>
  <c r="F5151" i="3" s="1"/>
  <c r="G4489" i="3"/>
  <c r="D4530" i="3"/>
  <c r="D4532" i="3" s="1"/>
  <c r="D4570" i="3" s="1"/>
  <c r="D4572" i="3" s="1"/>
  <c r="D4613" i="3" s="1"/>
  <c r="D4615" i="3" s="1"/>
  <c r="D4676" i="3" s="1"/>
  <c r="D4678" i="3" s="1"/>
  <c r="D4714" i="3" s="1"/>
  <c r="D4716" i="3" s="1"/>
  <c r="D4753" i="3" s="1"/>
  <c r="D4755" i="3" s="1"/>
  <c r="E4492" i="3"/>
  <c r="E4491" i="3"/>
  <c r="F5153" i="3" l="1"/>
  <c r="F5188" i="3" s="1"/>
  <c r="D4790" i="3"/>
  <c r="D4792" i="3" s="1"/>
  <c r="G4755" i="3"/>
  <c r="G4830" i="3" s="1"/>
  <c r="E4757" i="3"/>
  <c r="E4758" i="3"/>
  <c r="G4716" i="3"/>
  <c r="G4753" i="3" s="1"/>
  <c r="E4718" i="3"/>
  <c r="E4719" i="3"/>
  <c r="G4678" i="3"/>
  <c r="E4680" i="3"/>
  <c r="E4681" i="3"/>
  <c r="E4618" i="3"/>
  <c r="E4617" i="3"/>
  <c r="G4615" i="3"/>
  <c r="G4572" i="3"/>
  <c r="E4574" i="3"/>
  <c r="E4575" i="3"/>
  <c r="D4576" i="3"/>
  <c r="E4534" i="3"/>
  <c r="E4535" i="3"/>
  <c r="G4532" i="3"/>
  <c r="E4493" i="3"/>
  <c r="E4532" i="3"/>
  <c r="E4570" i="3" s="1"/>
  <c r="E4572" i="3" s="1"/>
  <c r="E4613" i="3" s="1"/>
  <c r="E4615" i="3" s="1"/>
  <c r="E4676" i="3" s="1"/>
  <c r="E4678" i="3" s="1"/>
  <c r="E4714" i="3" s="1"/>
  <c r="E4716" i="3" s="1"/>
  <c r="E4753" i="3" s="1"/>
  <c r="E4755" i="3" s="1"/>
  <c r="E4790" i="3" s="1"/>
  <c r="E4792" i="3" s="1"/>
  <c r="E4830" i="3" s="1"/>
  <c r="F5190" i="3" l="1"/>
  <c r="F5245" i="3" s="1"/>
  <c r="E4795" i="3"/>
  <c r="D4830" i="3"/>
  <c r="D4832" i="3" s="1"/>
  <c r="E4794" i="3"/>
  <c r="G4792" i="3"/>
  <c r="E4832" i="3"/>
  <c r="E4879" i="3" s="1"/>
  <c r="E4881" i="3" s="1"/>
  <c r="E4922" i="3" s="1"/>
  <c r="E4924" i="3" s="1"/>
  <c r="E4957" i="3" s="1"/>
  <c r="E4959" i="3" s="1"/>
  <c r="E5002" i="3" s="1"/>
  <c r="E5004" i="3" s="1"/>
  <c r="E5039" i="3" s="1"/>
  <c r="E5041" i="3" s="1"/>
  <c r="E5087" i="3" s="1"/>
  <c r="E5089" i="3" s="1"/>
  <c r="E5117" i="3" s="1"/>
  <c r="E5119" i="3" s="1"/>
  <c r="E5151" i="3" s="1"/>
  <c r="E5153" i="3" s="1"/>
  <c r="E5188" i="3" s="1"/>
  <c r="E4759" i="3"/>
  <c r="E4720" i="3"/>
  <c r="E4682" i="3"/>
  <c r="E4619" i="3"/>
  <c r="E4576" i="3"/>
  <c r="E4536" i="3"/>
  <c r="G2946" i="3"/>
  <c r="H2946" i="3" s="1"/>
  <c r="F5247" i="3" l="1"/>
  <c r="F5290" i="3" s="1"/>
  <c r="E4796" i="3"/>
  <c r="D4879" i="3"/>
  <c r="D4881" i="3" s="1"/>
  <c r="E4834" i="3"/>
  <c r="E4835" i="3"/>
  <c r="G4832" i="3"/>
  <c r="G4879" i="3" s="1"/>
  <c r="R2969" i="3"/>
  <c r="R2968" i="3"/>
  <c r="D2952" i="3"/>
  <c r="R2963" i="3"/>
  <c r="F5292" i="3" l="1"/>
  <c r="F5319" i="3" s="1"/>
  <c r="E4836" i="3"/>
  <c r="D4922" i="3"/>
  <c r="D4924" i="3" s="1"/>
  <c r="G4881" i="3"/>
  <c r="E4883" i="3"/>
  <c r="E4884" i="3"/>
  <c r="D2953" i="3"/>
  <c r="G2952" i="3"/>
  <c r="F5321" i="3" l="1"/>
  <c r="F5345" i="3" s="1"/>
  <c r="E4885" i="3"/>
  <c r="D4957" i="3"/>
  <c r="D4959" i="3" s="1"/>
  <c r="D5002" i="3" s="1"/>
  <c r="D5004" i="3" s="1"/>
  <c r="D5039" i="3" s="1"/>
  <c r="D5041" i="3" s="1"/>
  <c r="D5087" i="3" s="1"/>
  <c r="D5089" i="3" s="1"/>
  <c r="D5117" i="3" s="1"/>
  <c r="E4926" i="3"/>
  <c r="E4927" i="3"/>
  <c r="G4924" i="3"/>
  <c r="G2953" i="3"/>
  <c r="E2955" i="3"/>
  <c r="E2956" i="3"/>
  <c r="D2989" i="3"/>
  <c r="F5347" i="3" l="1"/>
  <c r="F5365" i="3" s="1"/>
  <c r="D5119" i="3"/>
  <c r="D5151" i="3" s="1"/>
  <c r="G5117" i="3"/>
  <c r="G5089" i="3"/>
  <c r="E5091" i="3"/>
  <c r="E5092" i="3"/>
  <c r="E5043" i="3"/>
  <c r="E5044" i="3"/>
  <c r="G5041" i="3"/>
  <c r="E4928" i="3"/>
  <c r="G5004" i="3"/>
  <c r="E5006" i="3"/>
  <c r="E5007" i="3"/>
  <c r="E4961" i="3"/>
  <c r="E4962" i="3"/>
  <c r="G4959" i="3"/>
  <c r="G2989" i="3"/>
  <c r="D2991" i="3"/>
  <c r="E2957" i="3"/>
  <c r="F5367" i="3" l="1"/>
  <c r="F5390" i="3" s="1"/>
  <c r="D5153" i="3"/>
  <c r="D5188" i="3" s="1"/>
  <c r="G5151" i="3"/>
  <c r="E5121" i="3"/>
  <c r="E5122" i="3"/>
  <c r="G5119" i="3"/>
  <c r="E5093" i="3"/>
  <c r="E5045" i="3"/>
  <c r="E5008" i="3"/>
  <c r="E4963" i="3"/>
  <c r="E2994" i="3"/>
  <c r="E2993" i="3"/>
  <c r="G2991" i="3"/>
  <c r="D3030" i="3"/>
  <c r="F5392" i="3" l="1"/>
  <c r="F5428" i="3" s="1"/>
  <c r="D5190" i="3"/>
  <c r="D5245" i="3" s="1"/>
  <c r="G5188" i="3"/>
  <c r="E5155" i="3"/>
  <c r="E5156" i="3"/>
  <c r="E5190" i="3" s="1"/>
  <c r="E5245" i="3" s="1"/>
  <c r="E5247" i="3" s="1"/>
  <c r="E5290" i="3" s="1"/>
  <c r="E5292" i="3" s="1"/>
  <c r="E5319" i="3" s="1"/>
  <c r="E5321" i="3" s="1"/>
  <c r="E5345" i="3" s="1"/>
  <c r="E5347" i="3" s="1"/>
  <c r="E5365" i="3" s="1"/>
  <c r="E5367" i="3" s="1"/>
  <c r="E5390" i="3" s="1"/>
  <c r="E5392" i="3" s="1"/>
  <c r="E5428" i="3" s="1"/>
  <c r="E5430" i="3" s="1"/>
  <c r="G5153" i="3"/>
  <c r="E5123" i="3"/>
  <c r="E2995" i="3"/>
  <c r="D3032" i="3"/>
  <c r="G3030" i="3"/>
  <c r="E5466" i="3" l="1"/>
  <c r="E5468" i="3" s="1"/>
  <c r="E5514" i="3" s="1"/>
  <c r="E5516" i="3" s="1"/>
  <c r="E5545" i="3" s="1"/>
  <c r="E5547" i="3" s="1"/>
  <c r="E5581" i="3" s="1"/>
  <c r="E5583" i="3" s="1"/>
  <c r="F5430" i="3"/>
  <c r="F5466" i="3" s="1"/>
  <c r="D5247" i="3"/>
  <c r="D5290" i="3" s="1"/>
  <c r="G5245" i="3"/>
  <c r="E5193" i="3"/>
  <c r="E5192" i="3"/>
  <c r="G5190" i="3"/>
  <c r="E5157" i="3"/>
  <c r="E3035" i="3"/>
  <c r="G3032" i="3"/>
  <c r="D3072" i="3"/>
  <c r="E3034" i="3"/>
  <c r="E5617" i="3" l="1"/>
  <c r="E5619" i="3" s="1"/>
  <c r="E5666" i="3" s="1"/>
  <c r="E5668" i="3" s="1"/>
  <c r="E5703" i="3" s="1"/>
  <c r="E5705" i="3" s="1"/>
  <c r="E5744" i="3" s="1"/>
  <c r="F5468" i="3"/>
  <c r="F5514" i="3" s="1"/>
  <c r="D5292" i="3"/>
  <c r="D5319" i="3" s="1"/>
  <c r="G5290" i="3"/>
  <c r="E5250" i="3"/>
  <c r="E5249" i="3"/>
  <c r="G5247" i="3"/>
  <c r="E5194" i="3"/>
  <c r="E3036" i="3"/>
  <c r="G3072" i="3"/>
  <c r="D3074" i="3"/>
  <c r="F5516" i="3" l="1"/>
  <c r="F5545" i="3" s="1"/>
  <c r="D5321" i="3"/>
  <c r="D5345" i="3" s="1"/>
  <c r="G5319" i="3"/>
  <c r="E5294" i="3"/>
  <c r="E5295" i="3"/>
  <c r="G5292" i="3"/>
  <c r="E5251" i="3"/>
  <c r="G3074" i="3"/>
  <c r="D3131" i="3"/>
  <c r="E3076" i="3"/>
  <c r="E3077" i="3"/>
  <c r="F5547" i="3" l="1"/>
  <c r="F5581" i="3" s="1"/>
  <c r="D5347" i="3"/>
  <c r="G5345" i="3"/>
  <c r="D5351" i="3"/>
  <c r="E5324" i="3"/>
  <c r="E5323" i="3"/>
  <c r="G5321" i="3"/>
  <c r="E5296" i="3"/>
  <c r="E3078" i="3"/>
  <c r="G3131" i="3"/>
  <c r="D3133" i="3"/>
  <c r="F5583" i="3" l="1"/>
  <c r="F5617" i="3" s="1"/>
  <c r="E5350" i="3"/>
  <c r="D5365" i="3"/>
  <c r="E5349" i="3"/>
  <c r="G5347" i="3"/>
  <c r="E5325" i="3"/>
  <c r="E3135" i="3"/>
  <c r="D3185" i="3"/>
  <c r="E3136" i="3"/>
  <c r="G3133" i="3"/>
  <c r="F5619" i="3" l="1"/>
  <c r="F5666" i="3" s="1"/>
  <c r="E5351" i="3"/>
  <c r="D5367" i="3"/>
  <c r="D5390" i="3" s="1"/>
  <c r="G5365" i="3"/>
  <c r="G3185" i="3"/>
  <c r="D3187" i="3"/>
  <c r="E3137" i="3"/>
  <c r="F5668" i="3" l="1"/>
  <c r="F5703" i="3" s="1"/>
  <c r="F5705" i="3" s="1"/>
  <c r="F5744" i="3" s="1"/>
  <c r="D5392" i="3"/>
  <c r="D5428" i="3" s="1"/>
  <c r="G5390" i="3"/>
  <c r="E5369" i="3"/>
  <c r="G5367" i="3"/>
  <c r="E5370" i="3"/>
  <c r="E3190" i="3"/>
  <c r="G3187" i="3"/>
  <c r="D3235" i="3"/>
  <c r="E3189" i="3"/>
  <c r="F5746" i="3" l="1"/>
  <c r="F5802" i="3" s="1"/>
  <c r="D5430" i="3"/>
  <c r="D5466" i="3" s="1"/>
  <c r="G5428" i="3"/>
  <c r="E5371" i="3"/>
  <c r="G5392" i="3"/>
  <c r="E5394" i="3"/>
  <c r="E5395" i="3"/>
  <c r="E3191" i="3"/>
  <c r="D3237" i="3"/>
  <c r="G3235" i="3"/>
  <c r="F5804" i="3" l="1"/>
  <c r="F5839" i="3" s="1"/>
  <c r="D5468" i="3"/>
  <c r="D5514" i="3" s="1"/>
  <c r="G5466" i="3"/>
  <c r="E5433" i="3"/>
  <c r="E5432" i="3"/>
  <c r="G5430" i="3"/>
  <c r="E5396" i="3"/>
  <c r="E3240" i="3"/>
  <c r="G3237" i="3"/>
  <c r="D3277" i="3"/>
  <c r="E3239" i="3"/>
  <c r="F5841" i="3" l="1"/>
  <c r="F5873" i="3" s="1"/>
  <c r="D5516" i="3"/>
  <c r="D5545" i="3" s="1"/>
  <c r="G5514" i="3"/>
  <c r="E5471" i="3"/>
  <c r="E5470" i="3"/>
  <c r="G5468" i="3"/>
  <c r="E5434" i="3"/>
  <c r="E3241" i="3"/>
  <c r="G3277" i="3"/>
  <c r="D3279" i="3"/>
  <c r="F5875" i="3" l="1"/>
  <c r="F5911" i="3" s="1"/>
  <c r="D5547" i="3"/>
  <c r="D5581" i="3" s="1"/>
  <c r="G5545" i="3"/>
  <c r="E5518" i="3"/>
  <c r="E5519" i="3"/>
  <c r="G5516" i="3"/>
  <c r="E5472" i="3"/>
  <c r="G3279" i="3"/>
  <c r="D3320" i="3"/>
  <c r="E3281" i="3"/>
  <c r="E3282" i="3"/>
  <c r="F5913" i="3" l="1"/>
  <c r="F5955" i="3" s="1"/>
  <c r="D5583" i="3"/>
  <c r="D5617" i="3" s="1"/>
  <c r="G5581" i="3"/>
  <c r="E5549" i="3"/>
  <c r="E5550" i="3"/>
  <c r="G5547" i="3"/>
  <c r="E5520" i="3"/>
  <c r="E3283" i="3"/>
  <c r="G3320" i="3"/>
  <c r="D3322" i="3"/>
  <c r="F5957" i="3" l="1"/>
  <c r="F6016" i="3" s="1"/>
  <c r="D5619" i="3"/>
  <c r="D5666" i="3" s="1"/>
  <c r="G5617" i="3"/>
  <c r="E5586" i="3"/>
  <c r="E5585" i="3"/>
  <c r="G5583" i="3"/>
  <c r="E5551" i="3"/>
  <c r="E3324" i="3"/>
  <c r="E3325" i="3"/>
  <c r="G3322" i="3"/>
  <c r="D3367" i="3"/>
  <c r="F6018" i="3" l="1"/>
  <c r="F6049" i="3" s="1"/>
  <c r="D5668" i="3"/>
  <c r="D5703" i="3" s="1"/>
  <c r="G5666" i="3"/>
  <c r="E5621" i="3"/>
  <c r="E5622" i="3"/>
  <c r="G5619" i="3"/>
  <c r="E5587" i="3"/>
  <c r="G3367" i="3"/>
  <c r="D3369" i="3"/>
  <c r="E3326" i="3"/>
  <c r="F6051" i="3" l="1"/>
  <c r="F6096" i="3" s="1"/>
  <c r="G5703" i="3"/>
  <c r="D5705" i="3"/>
  <c r="D5744" i="3" s="1"/>
  <c r="E5670" i="3"/>
  <c r="E5671" i="3"/>
  <c r="G5668" i="3"/>
  <c r="E5623" i="3"/>
  <c r="E3372" i="3"/>
  <c r="G3369" i="3"/>
  <c r="D3406" i="3"/>
  <c r="E3371" i="3"/>
  <c r="F6098" i="3" l="1"/>
  <c r="F6149" i="3" s="1"/>
  <c r="D5746" i="3"/>
  <c r="D5802" i="3" s="1"/>
  <c r="G5744" i="3"/>
  <c r="E5708" i="3"/>
  <c r="G5705" i="3"/>
  <c r="E5707" i="3"/>
  <c r="E5672" i="3"/>
  <c r="E3373" i="3"/>
  <c r="D3408" i="3"/>
  <c r="G3406" i="3"/>
  <c r="F6151" i="3" l="1"/>
  <c r="F6183" i="3" s="1"/>
  <c r="D5804" i="3"/>
  <c r="D5839" i="3" s="1"/>
  <c r="G5802" i="3"/>
  <c r="E5749" i="3"/>
  <c r="E5748" i="3"/>
  <c r="G5746" i="3"/>
  <c r="E5709" i="3"/>
  <c r="E5746" i="3" s="1"/>
  <c r="E5802" i="3" s="1"/>
  <c r="E5804" i="3" s="1"/>
  <c r="E5839" i="3" s="1"/>
  <c r="E5841" i="3" s="1"/>
  <c r="E5873" i="3" s="1"/>
  <c r="E5875" i="3" s="1"/>
  <c r="E5911" i="3" s="1"/>
  <c r="G3408" i="3"/>
  <c r="D3451" i="3"/>
  <c r="E3411" i="3"/>
  <c r="E3410" i="3"/>
  <c r="F6185" i="3" l="1"/>
  <c r="F6238" i="3" s="1"/>
  <c r="D5841" i="3"/>
  <c r="D5873" i="3" s="1"/>
  <c r="G5839" i="3"/>
  <c r="E5806" i="3"/>
  <c r="E5807" i="3"/>
  <c r="G5804" i="3"/>
  <c r="E5750" i="3"/>
  <c r="E3412" i="3"/>
  <c r="G3451" i="3"/>
  <c r="D3453" i="3"/>
  <c r="F6240" i="3" l="1"/>
  <c r="F6274" i="3" s="1"/>
  <c r="D5875" i="3"/>
  <c r="D5911" i="3" s="1"/>
  <c r="G5873" i="3"/>
  <c r="E5843" i="3"/>
  <c r="E5844" i="3"/>
  <c r="G5841" i="3"/>
  <c r="E5808" i="3"/>
  <c r="G3453" i="3"/>
  <c r="D3504" i="3"/>
  <c r="E3455" i="3"/>
  <c r="E3456" i="3"/>
  <c r="F6276" i="3" l="1"/>
  <c r="F6317" i="3" s="1"/>
  <c r="D5913" i="3"/>
  <c r="D5955" i="3" s="1"/>
  <c r="G5911" i="3"/>
  <c r="G5875" i="3"/>
  <c r="E5877" i="3"/>
  <c r="E5878" i="3"/>
  <c r="E5845" i="3"/>
  <c r="E3457" i="3"/>
  <c r="G3504" i="3"/>
  <c r="D3506" i="3"/>
  <c r="F6319" i="3" l="1"/>
  <c r="F6356" i="3" s="1"/>
  <c r="D5957" i="3"/>
  <c r="D6016" i="3" s="1"/>
  <c r="G5955" i="3"/>
  <c r="E5915" i="3"/>
  <c r="E5916" i="3"/>
  <c r="G5913" i="3"/>
  <c r="E5879" i="3"/>
  <c r="E5913" i="3"/>
  <c r="E5955" i="3" s="1"/>
  <c r="E5957" i="3" s="1"/>
  <c r="E6016" i="3" s="1"/>
  <c r="E6018" i="3" s="1"/>
  <c r="E6049" i="3" s="1"/>
  <c r="E6051" i="3" s="1"/>
  <c r="E6096" i="3" s="1"/>
  <c r="E6098" i="3" s="1"/>
  <c r="E6149" i="3" s="1"/>
  <c r="E6151" i="3" s="1"/>
  <c r="E6183" i="3" s="1"/>
  <c r="E6185" i="3" s="1"/>
  <c r="E6238" i="3" s="1"/>
  <c r="E6240" i="3" s="1"/>
  <c r="E6274" i="3" s="1"/>
  <c r="E6276" i="3" s="1"/>
  <c r="E6317" i="3" s="1"/>
  <c r="E6319" i="3" s="1"/>
  <c r="E6356" i="3" s="1"/>
  <c r="E6358" i="3" s="1"/>
  <c r="E6402" i="3" s="1"/>
  <c r="E6404" i="3" s="1"/>
  <c r="E6428" i="3" s="1"/>
  <c r="E6430" i="3" s="1"/>
  <c r="E3508" i="3"/>
  <c r="D3547" i="3"/>
  <c r="E3509" i="3"/>
  <c r="G3506" i="3"/>
  <c r="F6358" i="3" l="1"/>
  <c r="F6402" i="3" s="1"/>
  <c r="F6404" i="3" s="1"/>
  <c r="F6428" i="3" s="1"/>
  <c r="D6018" i="3"/>
  <c r="D6049" i="3" s="1"/>
  <c r="G6016" i="3"/>
  <c r="E5959" i="3"/>
  <c r="E5960" i="3"/>
  <c r="G5957" i="3"/>
  <c r="E5917" i="3"/>
  <c r="G3547" i="3"/>
  <c r="D3549" i="3"/>
  <c r="E3510" i="3"/>
  <c r="F6430" i="3" l="1"/>
  <c r="D6051" i="3"/>
  <c r="D6096" i="3" s="1"/>
  <c r="G6049" i="3"/>
  <c r="E6021" i="3"/>
  <c r="E6020" i="3"/>
  <c r="G6018" i="3"/>
  <c r="E5961" i="3"/>
  <c r="E3552" i="3"/>
  <c r="E3551" i="3"/>
  <c r="G3549" i="3"/>
  <c r="D3583" i="3"/>
  <c r="D6098" i="3" l="1"/>
  <c r="D6149" i="3" s="1"/>
  <c r="G6096" i="3"/>
  <c r="E6053" i="3"/>
  <c r="E6054" i="3"/>
  <c r="G6051" i="3"/>
  <c r="E6022" i="3"/>
  <c r="E3553" i="3"/>
  <c r="D3585" i="3"/>
  <c r="G3583" i="3"/>
  <c r="D6151" i="3" l="1"/>
  <c r="D6183" i="3" s="1"/>
  <c r="G6149" i="3"/>
  <c r="E6100" i="3"/>
  <c r="E6101" i="3"/>
  <c r="G6098" i="3"/>
  <c r="E6055" i="3"/>
  <c r="E3588" i="3"/>
  <c r="G3585" i="3"/>
  <c r="D3620" i="3"/>
  <c r="E3587" i="3"/>
  <c r="D6185" i="3" l="1"/>
  <c r="D6238" i="3" s="1"/>
  <c r="G6183" i="3"/>
  <c r="E6153" i="3"/>
  <c r="E6154" i="3"/>
  <c r="G6151" i="3"/>
  <c r="E6102" i="3"/>
  <c r="E3589" i="3"/>
  <c r="G3620" i="3"/>
  <c r="D3622" i="3"/>
  <c r="D6240" i="3" l="1"/>
  <c r="D6274" i="3" s="1"/>
  <c r="G6238" i="3"/>
  <c r="G6185" i="3"/>
  <c r="E6187" i="3"/>
  <c r="E6188" i="3"/>
  <c r="E6155" i="3"/>
  <c r="G3622" i="3"/>
  <c r="D3670" i="3"/>
  <c r="E3624" i="3"/>
  <c r="E3625" i="3"/>
  <c r="D6276" i="3" l="1"/>
  <c r="D6317" i="3" s="1"/>
  <c r="G6274" i="3"/>
  <c r="E6243" i="3"/>
  <c r="E6242" i="3"/>
  <c r="G6240" i="3"/>
  <c r="E6189" i="3"/>
  <c r="E3626" i="3"/>
  <c r="G3670" i="3"/>
  <c r="D3672" i="3"/>
  <c r="D6362" i="3" l="1"/>
  <c r="D6319" i="3"/>
  <c r="D6356" i="3" s="1"/>
  <c r="G6317" i="3"/>
  <c r="E6244" i="3"/>
  <c r="E6278" i="3"/>
  <c r="E6279" i="3"/>
  <c r="G6276" i="3"/>
  <c r="E3674" i="3"/>
  <c r="E3675" i="3"/>
  <c r="G3672" i="3"/>
  <c r="D3692" i="3"/>
  <c r="D6358" i="3" l="1"/>
  <c r="D6402" i="3" s="1"/>
  <c r="G6356" i="3"/>
  <c r="E6321" i="3"/>
  <c r="E6322" i="3"/>
  <c r="G6319" i="3"/>
  <c r="E6280" i="3"/>
  <c r="G3692" i="3"/>
  <c r="D3694" i="3"/>
  <c r="E3676" i="3"/>
  <c r="G6402" i="3" l="1"/>
  <c r="D6404" i="3"/>
  <c r="D6428" i="3" s="1"/>
  <c r="E6361" i="3"/>
  <c r="G6358" i="3"/>
  <c r="E6360" i="3"/>
  <c r="E6323" i="3"/>
  <c r="E3697" i="3"/>
  <c r="G3694" i="3"/>
  <c r="D3728" i="3"/>
  <c r="E3696" i="3"/>
  <c r="D6430" i="3" l="1"/>
  <c r="G6428" i="3"/>
  <c r="E6406" i="3"/>
  <c r="E6407" i="3"/>
  <c r="G6404" i="3"/>
  <c r="E6362" i="3"/>
  <c r="E3698" i="3"/>
  <c r="D3730" i="3"/>
  <c r="G3728" i="3"/>
  <c r="E6433" i="3" l="1"/>
  <c r="E6432" i="3"/>
  <c r="G6430" i="3"/>
  <c r="E6408" i="3"/>
  <c r="G3730" i="3"/>
  <c r="D3763" i="3"/>
  <c r="E3732" i="3"/>
  <c r="E3733" i="3"/>
  <c r="E6434" i="3" l="1"/>
  <c r="E3734" i="3"/>
  <c r="G3763" i="3"/>
  <c r="D3765" i="3"/>
  <c r="G3765" i="3" l="1"/>
  <c r="D3812" i="3"/>
  <c r="E3767" i="3"/>
  <c r="E3768" i="3"/>
  <c r="E3769" i="3" l="1"/>
  <c r="G3812" i="3"/>
  <c r="D3814" i="3"/>
  <c r="E3816" i="3" l="1"/>
  <c r="E3817" i="3"/>
  <c r="G3814" i="3"/>
  <c r="D3852" i="3"/>
  <c r="G3852" i="3" l="1"/>
  <c r="D3854" i="3"/>
  <c r="E3818" i="3"/>
  <c r="E3857" i="3" l="1"/>
  <c r="G3854" i="3"/>
  <c r="D3882" i="3"/>
  <c r="E3856" i="3"/>
  <c r="E3858" i="3" l="1"/>
  <c r="D3884" i="3"/>
  <c r="G3882" i="3"/>
  <c r="G3884" i="3" l="1"/>
  <c r="D3908" i="3"/>
  <c r="E3886" i="3"/>
  <c r="E3887" i="3"/>
  <c r="E3888" i="3" l="1"/>
  <c r="G3908" i="3"/>
  <c r="D3910" i="3"/>
  <c r="G3910" i="3" l="1"/>
  <c r="D3954" i="3"/>
  <c r="E3912" i="3"/>
  <c r="E3913" i="3"/>
  <c r="E3914" i="3" l="1"/>
  <c r="G3954" i="3"/>
  <c r="D3956" i="3"/>
  <c r="E3958" i="3" l="1"/>
  <c r="E3959" i="3"/>
  <c r="D3986" i="3"/>
  <c r="G3956" i="3"/>
  <c r="G3986" i="3" l="1"/>
  <c r="D3988" i="3"/>
  <c r="E3960" i="3"/>
  <c r="E3991" i="3" l="1"/>
  <c r="G3988" i="3"/>
  <c r="G4032" i="3" s="1"/>
  <c r="D4032" i="3"/>
  <c r="D4034" i="3" s="1"/>
  <c r="E3990" i="3"/>
  <c r="E3992" i="3" l="1"/>
  <c r="G4034" i="3"/>
  <c r="G4057" i="3" s="1"/>
  <c r="D4057" i="3"/>
  <c r="D4059" i="3" s="1"/>
  <c r="E4036" i="3"/>
  <c r="E4037" i="3"/>
  <c r="E4038" i="3" l="1"/>
  <c r="G4059" i="3"/>
  <c r="G4091" i="3" s="1"/>
  <c r="D4091" i="3"/>
  <c r="D4093" i="3" s="1"/>
  <c r="E4061" i="3"/>
  <c r="E4062" i="3"/>
  <c r="E4095" i="3" l="1"/>
  <c r="E4096" i="3"/>
  <c r="D4137" i="3"/>
  <c r="D4139" i="3" s="1"/>
  <c r="G4093" i="3"/>
  <c r="G4137" i="3" s="1"/>
  <c r="E4063" i="3"/>
  <c r="E4142" i="3" l="1"/>
  <c r="G4139" i="3"/>
  <c r="G4157" i="3" s="1"/>
  <c r="D4157" i="3"/>
  <c r="D4159" i="3" s="1"/>
  <c r="E4141" i="3"/>
  <c r="E4097" i="3"/>
  <c r="E4143" i="3" l="1"/>
  <c r="D4196" i="3"/>
  <c r="D4198" i="3" s="1"/>
  <c r="G4159" i="3"/>
  <c r="E4161" i="3"/>
  <c r="E4162" i="3"/>
  <c r="E4163" i="3" l="1"/>
  <c r="E4200" i="3"/>
  <c r="E4201" i="3"/>
  <c r="D4258" i="3"/>
  <c r="D4260" i="3" s="1"/>
  <c r="G4198" i="3"/>
  <c r="E4202" i="3" l="1"/>
  <c r="G4260" i="3"/>
  <c r="D4323" i="3"/>
  <c r="D4325" i="3" s="1"/>
  <c r="E4262" i="3"/>
  <c r="E4263" i="3"/>
  <c r="E4264" i="3" l="1"/>
  <c r="E4327" i="3"/>
  <c r="E4328" i="3"/>
  <c r="D4357" i="3"/>
  <c r="D4359" i="3" s="1"/>
  <c r="G4325" i="3"/>
  <c r="G4359" i="3" l="1"/>
  <c r="G4409" i="3" s="1"/>
  <c r="D4409" i="3"/>
  <c r="D4411" i="3" s="1"/>
  <c r="E4361" i="3"/>
  <c r="E4362" i="3"/>
  <c r="E4329" i="3"/>
  <c r="E4363" i="3" l="1"/>
  <c r="G4411" i="3"/>
  <c r="D4446" i="3"/>
  <c r="D4448" i="3" s="1"/>
  <c r="E4413" i="3"/>
  <c r="E4414" i="3"/>
  <c r="E4415" i="3" l="1"/>
  <c r="E4451" i="3"/>
  <c r="G4448" i="3"/>
  <c r="E4450" i="3"/>
  <c r="E4452" i="3" l="1"/>
  <c r="E4487" i="3" s="1"/>
  <c r="E448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<sst xmlns="http://schemas.openxmlformats.org/spreadsheetml/2006/main" count="18394" uniqueCount="580">
  <si>
    <t>INPUT LOG MERANTI</t>
  </si>
  <si>
    <t>TGL</t>
  </si>
  <si>
    <t>CODE</t>
  </si>
  <si>
    <t>JENIS</t>
  </si>
  <si>
    <t>VOLUME</t>
  </si>
  <si>
    <t>KET</t>
  </si>
  <si>
    <t>PJG</t>
  </si>
  <si>
    <t>PKL</t>
  </si>
  <si>
    <t>UJUNG</t>
  </si>
  <si>
    <t>RT</t>
  </si>
  <si>
    <t>M3</t>
  </si>
  <si>
    <t>JML</t>
  </si>
  <si>
    <t>MRT</t>
  </si>
  <si>
    <t>EX P ARI</t>
  </si>
  <si>
    <t>BKR</t>
  </si>
  <si>
    <t>EX P IS</t>
  </si>
  <si>
    <t>EX P BADI</t>
  </si>
  <si>
    <t>EX BJB</t>
  </si>
  <si>
    <t>EX RM</t>
  </si>
  <si>
    <t>GRAND TOTAL MERANTI</t>
  </si>
  <si>
    <t>INPUT LOG BENGKIRAI</t>
  </si>
  <si>
    <t>NO</t>
  </si>
  <si>
    <t>HASIL PRODUKSI KAYU GERGAJIAN</t>
  </si>
  <si>
    <t>HARI/TGL : SABTU / 09 MEI 2026</t>
  </si>
  <si>
    <t xml:space="preserve">JENIS KAYU </t>
  </si>
  <si>
    <t>UKURAN</t>
  </si>
  <si>
    <t>P</t>
  </si>
  <si>
    <t>T</t>
  </si>
  <si>
    <t>L</t>
  </si>
  <si>
    <t>PAK</t>
  </si>
  <si>
    <t>PCS</t>
  </si>
  <si>
    <t>KOP P HERY</t>
  </si>
  <si>
    <t>MERANTI</t>
  </si>
  <si>
    <t>KAYU MERANTI</t>
  </si>
  <si>
    <t>P HERY</t>
  </si>
  <si>
    <t>HARI/TGL: RABU / 27 MEI 2026</t>
  </si>
  <si>
    <t>HARI/TGL : RABU / 27 MEI 2026</t>
  </si>
  <si>
    <t>EX BPK IS</t>
  </si>
  <si>
    <t>HARI/TGL: SELASA / 26 MEI 2026</t>
  </si>
  <si>
    <t>HARI/TGL : KAMIS / 28 MEI 2026</t>
  </si>
  <si>
    <t>EX P. BADI</t>
  </si>
  <si>
    <t>HARI/TGL: JUMAT / 29 MEI 2026</t>
  </si>
  <si>
    <t>HARI/TGL: SABTU / 30 MEI 2026</t>
  </si>
  <si>
    <t>HARI/TGL: MINGGU / 31 MEI 2026</t>
  </si>
  <si>
    <t>HARI/TGL: SENIN / 01 JUNI 2026</t>
  </si>
  <si>
    <t>HARI/TGL: SELASA / 02 JUNI 2026</t>
  </si>
  <si>
    <t>HARI/TGL: RABU / 03 JUNI 2026</t>
  </si>
  <si>
    <t>HARI/TGL: KAMIS / 04 JUNI 2026</t>
  </si>
  <si>
    <t>OUTPUT</t>
  </si>
  <si>
    <t xml:space="preserve">INPUT </t>
  </si>
  <si>
    <t>RDM</t>
  </si>
  <si>
    <t>RENG</t>
  </si>
  <si>
    <t>TGL 09-27 MEI 2026</t>
  </si>
  <si>
    <t>TGL 09-28 MEI 2026</t>
  </si>
  <si>
    <t>GT</t>
  </si>
  <si>
    <t>09/05</t>
  </si>
  <si>
    <t>27/05</t>
  </si>
  <si>
    <t>28/05</t>
  </si>
  <si>
    <t>TGL 09-29 MEI 2026</t>
  </si>
  <si>
    <t>29/05</t>
  </si>
  <si>
    <t>TGL 09-30 MEI 2026</t>
  </si>
  <si>
    <t>30/05</t>
  </si>
  <si>
    <t>TGL 09-31 MEI 2026</t>
  </si>
  <si>
    <t>31/05</t>
  </si>
  <si>
    <t>TGL 09-01 JUNI 2026</t>
  </si>
  <si>
    <t>01/06</t>
  </si>
  <si>
    <t>INPUT LOG</t>
  </si>
  <si>
    <t>TGL 09-02 JUNI 2026</t>
  </si>
  <si>
    <t>02/06</t>
  </si>
  <si>
    <t>TGL 09-03 JUNI 2026</t>
  </si>
  <si>
    <t>03/06</t>
  </si>
  <si>
    <t>04/06</t>
  </si>
  <si>
    <t>HARI/TGL: SABTU / 06 JUNI 2026</t>
  </si>
  <si>
    <t>TGL 09-06 JUNI 2026</t>
  </si>
  <si>
    <t>06/06</t>
  </si>
  <si>
    <t>OUTPUT LOG BENGKIRAI</t>
  </si>
  <si>
    <t>HARI/TGL: SABTU / 02 MEI 2026</t>
  </si>
  <si>
    <t>ISWANTO</t>
  </si>
  <si>
    <t>KAYU BENGKIRAI</t>
  </si>
  <si>
    <t>BJB</t>
  </si>
  <si>
    <t>BENGKIRAI</t>
  </si>
  <si>
    <t>JUMLAH</t>
  </si>
  <si>
    <t>EX BPK BADI</t>
  </si>
  <si>
    <t>02/05</t>
  </si>
  <si>
    <t>TGL 02 MEI 2026</t>
  </si>
  <si>
    <t>28/06</t>
  </si>
  <si>
    <t>TGL 02 MEI 2026-02 JUNI 2026</t>
  </si>
  <si>
    <t>TGL 02 MEI 2026-01 JUNI 2026</t>
  </si>
  <si>
    <t>TGL 02 MEI 2026-28 MEI 2026</t>
  </si>
  <si>
    <t>TGL 02 MEI 2026-03 JUNI 2026</t>
  </si>
  <si>
    <t>INPUT PLAT BJB TIMANG</t>
  </si>
  <si>
    <t xml:space="preserve">HASIL PRODUKSI HARIAN KAYU GERGAJIAN </t>
  </si>
  <si>
    <t>HARI/TGL : MINGGU / 26 APRIL 2026</t>
  </si>
  <si>
    <t>GROUP : P.DAKE</t>
  </si>
  <si>
    <t>UKURAN KAYU</t>
  </si>
  <si>
    <t>KETERANGAN</t>
  </si>
  <si>
    <t>PLAT BJB EX TIMANG</t>
  </si>
  <si>
    <t>TOTAL</t>
  </si>
  <si>
    <t>INPUT</t>
  </si>
  <si>
    <t>RNDMN</t>
  </si>
  <si>
    <t>BALOK</t>
  </si>
  <si>
    <t>USUK:</t>
  </si>
  <si>
    <t>KAYU BENGKIRAI EX TIMANG</t>
  </si>
  <si>
    <t>INPUT KAYU BENGKIRAI</t>
  </si>
  <si>
    <t xml:space="preserve">HARI/TGL : SENIN / 27 APRIL  2026 </t>
  </si>
  <si>
    <t>HARI/TGL : SENIN / 27 APRIL 2026</t>
  </si>
  <si>
    <t>GROUP : ARIEF/SUREM</t>
  </si>
  <si>
    <t>PLAT BJB (ALAY)</t>
  </si>
  <si>
    <t xml:space="preserve">PLAT BJB EX ALAY </t>
  </si>
  <si>
    <t>BJB BELI MASAK</t>
  </si>
  <si>
    <t>ALAY</t>
  </si>
  <si>
    <t>BJB PLAT  26 - 27 APRIL 26</t>
  </si>
  <si>
    <t>BELI PLAT BJB TM</t>
  </si>
  <si>
    <t>BELI PLAT BJB ALAY</t>
  </si>
  <si>
    <t>BJB MASAK EX ALAY</t>
  </si>
  <si>
    <t>EX PAK DAKE</t>
  </si>
  <si>
    <t>OUTPUT PRODUKSI</t>
  </si>
  <si>
    <t>PLAT BJB TM</t>
  </si>
  <si>
    <t>EX PLAT BJB TM</t>
  </si>
  <si>
    <t>PLAT BJB ALAY</t>
  </si>
  <si>
    <t>EX PLAT BJB ALAY</t>
  </si>
  <si>
    <t>PLAT EX ALAY</t>
  </si>
  <si>
    <t>PLAT EX TIMANG</t>
  </si>
  <si>
    <t>TGL 26 MEI 2026</t>
  </si>
  <si>
    <t>26/06</t>
  </si>
  <si>
    <t>INPUT PLAT</t>
  </si>
  <si>
    <t>OUTPUT PLAT</t>
  </si>
  <si>
    <t>TGL 26 MEI 2026 - 27 MEI 2026</t>
  </si>
  <si>
    <t>27/06</t>
  </si>
  <si>
    <t>OUTPUT PLAT MERANTI</t>
  </si>
  <si>
    <t>OK CROSSCEK TGL 07 JUNI 2026</t>
  </si>
  <si>
    <t>OK CROSSCEK 07 JUNI 2026</t>
  </si>
  <si>
    <t>HASIL GRADE MERANTI</t>
  </si>
  <si>
    <t>HARI / TGL : SENIN / 18 MEI 2026</t>
  </si>
  <si>
    <t>HARI/TGL : MINGGU / 03 MEI 2026</t>
  </si>
  <si>
    <t>GROUP : P DAKE</t>
  </si>
  <si>
    <t>BELI MASAK BJB</t>
  </si>
  <si>
    <t>BELI MASAK MRT</t>
  </si>
  <si>
    <t>BELI MASAK PRAPTO</t>
  </si>
  <si>
    <t>BELI MSK BKR</t>
  </si>
  <si>
    <t>TGL 09 MEI 2026-06 JUNI 2026</t>
  </si>
  <si>
    <t>GRAND TOTAL</t>
  </si>
  <si>
    <t>LOG MERANTI</t>
  </si>
  <si>
    <t xml:space="preserve">LOG BENGKIRAI </t>
  </si>
  <si>
    <t>PLAT BENGKIRAI</t>
  </si>
  <si>
    <t>EX LOG</t>
  </si>
  <si>
    <t>EX PLAT</t>
  </si>
  <si>
    <t>HARI/TGL: MINGGU / 07 JUNI 2026</t>
  </si>
  <si>
    <t>TGL 09 MEI 2026 - 07 JUNI 2026</t>
  </si>
  <si>
    <t>07/06</t>
  </si>
  <si>
    <t>EX P APIN</t>
  </si>
  <si>
    <t>OUT</t>
  </si>
  <si>
    <t>GRAND TOTAL BENGKIRAI</t>
  </si>
  <si>
    <t>TGL 02 MEI 2026-07 JUNI 2026</t>
  </si>
  <si>
    <t>OUTPUT LOG</t>
  </si>
  <si>
    <t>HARI/TGL: SENIN / 08 JUNI 2026</t>
  </si>
  <si>
    <t>TGL 09 MEI 2026 - 08 JUNI 2026</t>
  </si>
  <si>
    <t>08/06</t>
  </si>
  <si>
    <t>TGL 02 MEI 2026-08 JUNI 2026</t>
  </si>
  <si>
    <t>EX P RASOK</t>
  </si>
  <si>
    <t>09/06</t>
  </si>
  <si>
    <t>HARI/TGL: SELASA / 09 JUNI 2026</t>
  </si>
  <si>
    <t>TGL 09 MEI 2026 - 09 JUNI 2026</t>
  </si>
  <si>
    <t>BELI MASAK</t>
  </si>
  <si>
    <t>EX P HERMAN</t>
  </si>
  <si>
    <t>HARI/TGL: RABU / 10 JUNI 2026</t>
  </si>
  <si>
    <t>TGL 02 MEI 2026-09 JUNI 2026</t>
  </si>
  <si>
    <t>TGL 02 MEI 2026-10 JUNI 2026</t>
  </si>
  <si>
    <t>10/06</t>
  </si>
  <si>
    <t>EX P TONI</t>
  </si>
  <si>
    <t>11/06</t>
  </si>
  <si>
    <t>EX P JONI</t>
  </si>
  <si>
    <t>EX P ELI</t>
  </si>
  <si>
    <t>HARI/TGL: SABTU / 13 JUNI 2026</t>
  </si>
  <si>
    <t>HARI/TGL: JUMAT / 12 JUNI 2026</t>
  </si>
  <si>
    <t>TGL 09 MEI 2026 - 12 JUNI 2026</t>
  </si>
  <si>
    <t>13/06</t>
  </si>
  <si>
    <t>HARI/TGL : SABTU / 13 JUNI 2026</t>
  </si>
  <si>
    <t xml:space="preserve">BELI MASAK </t>
  </si>
  <si>
    <t>TGL 09 MEI 2026 - 13 JUNI 2026</t>
  </si>
  <si>
    <t>HARI/TGL: MINGGU / 14 JUNI 2026</t>
  </si>
  <si>
    <t>TGL 09 MEI 2026 - 14 JUNI 2026</t>
  </si>
  <si>
    <t>INV-01</t>
  </si>
  <si>
    <t>EX ALAY</t>
  </si>
  <si>
    <t>15/06</t>
  </si>
  <si>
    <t>EX P UNAN</t>
  </si>
  <si>
    <t>EX P RM</t>
  </si>
  <si>
    <t>EX P AMG</t>
  </si>
  <si>
    <t>LOG INV - 001</t>
  </si>
  <si>
    <t>LOG INV - 002</t>
  </si>
  <si>
    <t>HARI/TGL: SENIN / 15 JUNI 2026</t>
  </si>
  <si>
    <t>TGL 09 MEI 2026 - 15 JUNI 2026</t>
  </si>
  <si>
    <t>17/06</t>
  </si>
  <si>
    <t>HARI/TGL: RABU / 17 JUNI 2026</t>
  </si>
  <si>
    <t>TGL 09 MEI 2026 - 17 JUNI 2026</t>
  </si>
  <si>
    <t>HARI/TGL: KAMIS / 18 JUNI 2026</t>
  </si>
  <si>
    <t>TGL 09 MEI 2026 - 18 JUNI 2026</t>
  </si>
  <si>
    <t>EX AMG</t>
  </si>
  <si>
    <t>GESEK INV-03</t>
  </si>
  <si>
    <t>MERANTI BALOK</t>
  </si>
  <si>
    <t>MERANTI KASO</t>
  </si>
  <si>
    <t>BENGKIRAI MASAK</t>
  </si>
  <si>
    <t>18/06</t>
  </si>
  <si>
    <t>LOG INV - 003</t>
  </si>
  <si>
    <t>HARI/TGL: SABTU / 20 JUNI 2026</t>
  </si>
  <si>
    <t>TGL 09 MEI 2026 - 20 JUNI 2026</t>
  </si>
  <si>
    <t>20/06</t>
  </si>
  <si>
    <t>EX P MIN</t>
  </si>
  <si>
    <t>19/06</t>
  </si>
  <si>
    <t>21/06</t>
  </si>
  <si>
    <t>HARI/TGL: MINGGU / 21 JUNI 2026</t>
  </si>
  <si>
    <t>HARI/TGL :MINGGU / 21 JUNI 2026</t>
  </si>
  <si>
    <t>MASAK</t>
  </si>
  <si>
    <t>22/06</t>
  </si>
  <si>
    <t>HARI/TGL: SENIN / 22 JUNI 2026</t>
  </si>
  <si>
    <t>HARI/TGL: SELASA / 23 JUNI 2026</t>
  </si>
  <si>
    <t>TGL 09 MEI 2026 - 23 JUNI 2026</t>
  </si>
  <si>
    <t>23/06</t>
  </si>
  <si>
    <t>24/06</t>
  </si>
  <si>
    <t>HARI/TGL: RABU / 24 JUNI 2026</t>
  </si>
  <si>
    <t>TGL 09 MEI 2026 - 24 JUNI 2026</t>
  </si>
  <si>
    <t>25/06</t>
  </si>
  <si>
    <t>HARI/TGL: KAMIS / 25 JUNI 2026</t>
  </si>
  <si>
    <t>TGL 09 MEI 2026 - 25 JUNI 2026</t>
  </si>
  <si>
    <t>HARI/TGL :SABTU / 20 JUNI 2026</t>
  </si>
  <si>
    <t>LOG INV - 004</t>
  </si>
  <si>
    <t>INV-0004</t>
  </si>
  <si>
    <t>HARI/TGL: JUMAT / 26 JUNI 2026</t>
  </si>
  <si>
    <t>TGL 09 MEI 2026 - 26 JUNI 2026</t>
  </si>
  <si>
    <t>HARI/TGL :JUMAT / 26 JUNI 2026</t>
  </si>
  <si>
    <t>HARI/TGL: SABTU / 27 JUNI 2026</t>
  </si>
  <si>
    <t>TGL 09 MEI 2026 - 27 JUNI 2026</t>
  </si>
  <si>
    <t>TGL 09 MEI 2026 - 28 JUNI 2026</t>
  </si>
  <si>
    <t>HARI/TGL: MINGGU / 28 JUNI 2026</t>
  </si>
  <si>
    <t>LOG INV - 005</t>
  </si>
  <si>
    <t>PECAH</t>
  </si>
  <si>
    <t>29/06</t>
  </si>
  <si>
    <t>HARI/TGL: SENIN / 29 JUNI 2026</t>
  </si>
  <si>
    <t>HARI/TGL : SENIN / 29 JUNI 2026</t>
  </si>
  <si>
    <t>HARI/TGL : MINGGU / 28 JUNI 2026</t>
  </si>
  <si>
    <t>30/06</t>
  </si>
  <si>
    <t>HARI/TGL: SELASA / 30 JUNI 2026</t>
  </si>
  <si>
    <t>TGL 09 MEI 2026 - 29 JUNI 2026</t>
  </si>
  <si>
    <t>TGL 09 MEI 2026 - 30 JUNI 2026</t>
  </si>
  <si>
    <t>HARI/TGL: RABU / 01 JULI 2026</t>
  </si>
  <si>
    <t>TGL 09 MEI 2026 - 01 JULI  2026</t>
  </si>
  <si>
    <t>01 JULI 2026</t>
  </si>
  <si>
    <t>01/07</t>
  </si>
  <si>
    <t>02/07</t>
  </si>
  <si>
    <t>HARI/TGL: KAMIS / 02 JULI 2026</t>
  </si>
  <si>
    <t>TGL 09 MEI 2026 - 02 JULI  2026</t>
  </si>
  <si>
    <t>05/07</t>
  </si>
  <si>
    <t>EX P HR</t>
  </si>
  <si>
    <t>HARI/TGL: MINGGU / 05 JULI 2026</t>
  </si>
  <si>
    <t>HARI/TGL : MINGGU / 05 JULI 2026</t>
  </si>
  <si>
    <t>P HERI</t>
  </si>
  <si>
    <t>04/07</t>
  </si>
  <si>
    <t>HARI/TGL: SABTU / 04 JULI 2026</t>
  </si>
  <si>
    <t>TGL 09 MEI 2026 - 04 JULI  2026</t>
  </si>
  <si>
    <t>TGL 09 MEI 2026 - 05 JULI  2026</t>
  </si>
  <si>
    <t>HARI/TGL : SENIN / 06 JULI 2026</t>
  </si>
  <si>
    <t>HARI/TGL: SENIN / 06 JULI 2026</t>
  </si>
  <si>
    <t>TGL 09 MEI 2026 - 07 JULI  2026</t>
  </si>
  <si>
    <t>TGL 09 MEI 2026 - 06 JULI  2026</t>
  </si>
  <si>
    <t>HARI/TGL : SELASA / 07 JULI 2026</t>
  </si>
  <si>
    <t>IKAT</t>
  </si>
  <si>
    <t>08/07</t>
  </si>
  <si>
    <t>EX HR</t>
  </si>
  <si>
    <t>HARI/TGL : RABU / 08 JULI 2026</t>
  </si>
  <si>
    <t>09/07</t>
  </si>
  <si>
    <t>INV-06</t>
  </si>
  <si>
    <t>HARI/TGL: RABU / 09 JULI 2026</t>
  </si>
  <si>
    <t>TGL 09 MEI 2026 - 09 JULI  2026</t>
  </si>
  <si>
    <t>OK</t>
  </si>
  <si>
    <t>INV 006</t>
  </si>
  <si>
    <t>LOG INV - 006</t>
  </si>
  <si>
    <t>HARI/TGL: MINGGU / 12 JULI 2026</t>
  </si>
  <si>
    <t>HARI/TGL: SABTU / 11 JULI 2026</t>
  </si>
  <si>
    <t>TGL 09 MEI 2026 - 11 JULI  2026</t>
  </si>
  <si>
    <t>11/07</t>
  </si>
  <si>
    <t>HARI/TGL : JUMAT / 10 JULI 2026</t>
  </si>
  <si>
    <t>13/07</t>
  </si>
  <si>
    <t>HARI/TGL: SENIN / 13 JULI 2026</t>
  </si>
  <si>
    <t>TGL 09 MEI 2026 - 13 JULI  2026</t>
  </si>
  <si>
    <t>14/07</t>
  </si>
  <si>
    <t>TGL 09 MEI 2026 - 14 JULI  2026</t>
  </si>
  <si>
    <t>16/07</t>
  </si>
  <si>
    <t>15/07</t>
  </si>
  <si>
    <t>TGL 09 MEI 2026 - 15 JULI  2026</t>
  </si>
  <si>
    <t>INV-007</t>
  </si>
  <si>
    <t>INV-008</t>
  </si>
  <si>
    <t>HARI/TGL: SELASA / 14 JULI 2026</t>
  </si>
  <si>
    <t>HARI/TGL: RABU / 15 JULI 2026</t>
  </si>
  <si>
    <t>HARI/TGL: KAMIS / 16 JULI 2026</t>
  </si>
  <si>
    <t>TGL 09 MEI 2026 - 16 JULI  2026</t>
  </si>
  <si>
    <t>18/07</t>
  </si>
  <si>
    <t>21/07</t>
  </si>
  <si>
    <t>19/07</t>
  </si>
  <si>
    <t>20/07</t>
  </si>
  <si>
    <t>GRAND TOTAL PLAT</t>
  </si>
  <si>
    <t>HARI/TGL: RABU / 22 JULI 2026</t>
  </si>
  <si>
    <t>TGL 09 MEI 2026 -  22 JULI  2026</t>
  </si>
  <si>
    <t>22/07</t>
  </si>
  <si>
    <t>23/07</t>
  </si>
  <si>
    <t>LOG INV - 007</t>
  </si>
  <si>
    <t>LOG INV - 008</t>
  </si>
  <si>
    <t>HARI/TGL: SABTU / 25 JULI 2026</t>
  </si>
  <si>
    <t>TGL 09 MEI 2026 -  25 JULI  2026</t>
  </si>
  <si>
    <t>25/07</t>
  </si>
  <si>
    <t>INVOICE - 008</t>
  </si>
  <si>
    <t>INV-001</t>
  </si>
  <si>
    <t>INV-002</t>
  </si>
  <si>
    <t>BKR LOG</t>
  </si>
  <si>
    <t>GRAND TOTAL MASAK EX PLAT</t>
  </si>
  <si>
    <t>BKR PLAT</t>
  </si>
  <si>
    <t>BKR MASAK EX PLAT</t>
  </si>
  <si>
    <t xml:space="preserve">BKR MASAK   </t>
  </si>
  <si>
    <t>PENGIRIMAN</t>
  </si>
  <si>
    <t>FUSO 4</t>
  </si>
  <si>
    <t>FUSO 8</t>
  </si>
  <si>
    <t>STOCK BENGKIRAI</t>
  </si>
  <si>
    <t>FUSO 1</t>
  </si>
  <si>
    <t>FUSO 2</t>
  </si>
  <si>
    <t>FUSO 3</t>
  </si>
  <si>
    <t>FUSO 5</t>
  </si>
  <si>
    <t>FUSO 6</t>
  </si>
  <si>
    <t>FUSO 7</t>
  </si>
  <si>
    <t>FUSO 9</t>
  </si>
  <si>
    <t>STOCK MERANTI</t>
  </si>
  <si>
    <t>REKAP MERANTI</t>
  </si>
  <si>
    <t>BLM PROSES</t>
  </si>
  <si>
    <t>OUTPUT GESEK</t>
  </si>
  <si>
    <t>INPUT BENGKIRAI PLAT</t>
  </si>
  <si>
    <t>INV-004</t>
  </si>
  <si>
    <t>27/07</t>
  </si>
  <si>
    <t>REKAP INPUT LOG</t>
  </si>
  <si>
    <t>28/07</t>
  </si>
  <si>
    <t>EX P IWAN</t>
  </si>
  <si>
    <t>HARI/TGL: SELASA / 28 JULI 2026</t>
  </si>
  <si>
    <t>26/07</t>
  </si>
  <si>
    <t>29/07</t>
  </si>
  <si>
    <t>HARI/TGL: RABU / 29 JULI 2026</t>
  </si>
  <si>
    <t>TGL 09 MEI 2026 -  29 JULI  2026</t>
  </si>
  <si>
    <t>TGL 09 MEI 2026 -  28 JULI  2026</t>
  </si>
  <si>
    <t>HARI/TGL: KAMIS / 30 JULI 2026</t>
  </si>
  <si>
    <t>TGL 09 MEI 2026 -  30 JULI  2026</t>
  </si>
  <si>
    <t xml:space="preserve">REKAP HASIL GESEK MERANTI </t>
  </si>
  <si>
    <t>REKAP BELI MASAK</t>
  </si>
  <si>
    <t>REKAP BENGKIRAI PLAT</t>
  </si>
  <si>
    <t>REKAP GRAND TOTAL</t>
  </si>
  <si>
    <t>EX - LOG</t>
  </si>
  <si>
    <t>PER TGL 30 JUNI 2026</t>
  </si>
  <si>
    <t>PER TGL 18 JULI 2026</t>
  </si>
  <si>
    <t xml:space="preserve">OUTPUT </t>
  </si>
  <si>
    <t>MUAT FUSO</t>
  </si>
  <si>
    <t>BLK</t>
  </si>
  <si>
    <t>M4</t>
  </si>
  <si>
    <t>LOG BENGKIRAI</t>
  </si>
  <si>
    <t xml:space="preserve">BLK </t>
  </si>
  <si>
    <t xml:space="preserve">MASAK </t>
  </si>
  <si>
    <t>PLAT</t>
  </si>
  <si>
    <t>BENGKIRAI PLAT</t>
  </si>
  <si>
    <t xml:space="preserve">STOCK BENGKIRAI </t>
  </si>
  <si>
    <t>BELI MASAK EX PLAT</t>
  </si>
  <si>
    <t>PENERIMAAN APM</t>
  </si>
  <si>
    <t>EX KLATENG</t>
  </si>
  <si>
    <t>GRADE APM</t>
  </si>
  <si>
    <t>LKL / AF</t>
  </si>
  <si>
    <t>JUAL LOKAL</t>
  </si>
  <si>
    <t>SISA STOCK</t>
  </si>
  <si>
    <t>PENERIMAAN BABAT LAMONGAN</t>
  </si>
  <si>
    <t>OK GRADE BKR</t>
  </si>
  <si>
    <t>REKAP OUTPUT BENGKIRAI</t>
  </si>
  <si>
    <t>BENGKIRAI EX LOG</t>
  </si>
  <si>
    <t>BLM TAGIH</t>
  </si>
  <si>
    <t>OUPUT</t>
  </si>
  <si>
    <t>30/07</t>
  </si>
  <si>
    <t>INV-009</t>
  </si>
  <si>
    <t>IN / OUT LOG</t>
  </si>
  <si>
    <t>REKAP OUTPUT GESEK BENGKIRAI EX LOG</t>
  </si>
  <si>
    <t>2X10</t>
  </si>
  <si>
    <t xml:space="preserve">REKAP PEMBELIAN MASAK </t>
  </si>
  <si>
    <t>REKAP PLAT BENGKIRAI</t>
  </si>
  <si>
    <t>INPUT GESEK</t>
  </si>
  <si>
    <t>REKAP BENGKIRAI</t>
  </si>
  <si>
    <t>STOCK KALTENG</t>
  </si>
  <si>
    <t>HARI/TGL: SELASA / 28 MEI 2026</t>
  </si>
  <si>
    <t>REKAP OUTPUT GESEK MERANTI EX LOG</t>
  </si>
  <si>
    <t>FUSO 1-9</t>
  </si>
  <si>
    <t>EX DIDIR</t>
  </si>
  <si>
    <t>01/08</t>
  </si>
  <si>
    <t>EX P IDIR</t>
  </si>
  <si>
    <t>LOG INV - 009</t>
  </si>
  <si>
    <t>HARI/TGL: SENIN / 03 AGUST 2026</t>
  </si>
  <si>
    <t>TGL 09 MEI 2026 -  03 AGST 2026</t>
  </si>
  <si>
    <t>HARI/TGL: SENIN / 03 AGTS 2026</t>
  </si>
  <si>
    <t>HARI/TGL: SELASA / 04 AGUST 2026</t>
  </si>
  <si>
    <t>HARI/TGL: SELASA / 04 AGST 2026</t>
  </si>
  <si>
    <t>UBAH DM DR 55 KE 50</t>
  </si>
  <si>
    <t>UBAH DM DR 60 KE 48</t>
  </si>
  <si>
    <t>UBAH DM DR 51 KE 41</t>
  </si>
  <si>
    <t>UBAH DM DR 61 KE 45</t>
  </si>
  <si>
    <t>0UT</t>
  </si>
  <si>
    <t>HARI/TGL: RABU / 05 AGST 2026</t>
  </si>
  <si>
    <t>HARI/TGL: RABU / 05 AGUST 2026</t>
  </si>
  <si>
    <t>HARI/TGL: KAMIS / 06 AGUST 2026</t>
  </si>
  <si>
    <t>TGL 09 MEI 2026 -  06 AGST 2026</t>
  </si>
  <si>
    <t>TGL 09 MEI 2026 -  05 AGST 2026</t>
  </si>
  <si>
    <t>TGL 09 MEI 2026 -  04 AGST 2026</t>
  </si>
  <si>
    <t>TGL 02 MEI 2026-28 JULI 2026</t>
  </si>
  <si>
    <t>TGL 02 MEI 2026-29 JULI 2026</t>
  </si>
  <si>
    <t>TGL 02 MEI 2026-30 JULI 2026</t>
  </si>
  <si>
    <t>TGL 02 MEI 2026- 03 AGST 2026</t>
  </si>
  <si>
    <t>TGL 02 MEI 2026- 04 AGST 2026</t>
  </si>
  <si>
    <t>TGL 02 MEI 2026- 05 AGST 2026</t>
  </si>
  <si>
    <t>LOG INV - 010</t>
  </si>
  <si>
    <t>HARI/TGL: MINGGU / 09 AGST 2026</t>
  </si>
  <si>
    <t>09/08</t>
  </si>
  <si>
    <t>HARI/TGL: SABTU / 08 AGST 2026</t>
  </si>
  <si>
    <t>HARI/TGL: SENIN / 10 AGST 2026</t>
  </si>
  <si>
    <t>TGL 09 MEI 2026 -  10 AGST 2026</t>
  </si>
  <si>
    <t>TGL 09 MEI 2026 -  09 AGST 2026</t>
  </si>
  <si>
    <t>TGL 09 MEI 2026 -  08 AGST 2026</t>
  </si>
  <si>
    <t>HARI/TGL: SELASA / 11 JUNI 2026</t>
  </si>
  <si>
    <t>TGL 09 MEI 2026 -  11 AGST 2026</t>
  </si>
  <si>
    <t>HARI/TGL: SELASA / 11 AGST 2026</t>
  </si>
  <si>
    <t>HARI/TGL: RABU / 12 AGST 2026</t>
  </si>
  <si>
    <t>TGL 09 MEI 2026 -  12 AGST 2026</t>
  </si>
  <si>
    <t>TGL 02 MEI 2026- 12 AGST 2026</t>
  </si>
  <si>
    <t>28/08</t>
  </si>
  <si>
    <t>EX P IBAN</t>
  </si>
  <si>
    <t>LOG INV - 011</t>
  </si>
  <si>
    <t>HARI/TGL: KAMIS / 13 AGST 2026</t>
  </si>
  <si>
    <t>TGL 09 MEI 2026 -  13 AGST 2026</t>
  </si>
  <si>
    <t>6519</t>
  </si>
  <si>
    <t>HARI/TGL: SABTU / 15 AGST 2026</t>
  </si>
  <si>
    <t>TGL 09 MEI 2026 -  15 AGST 2026</t>
  </si>
  <si>
    <t>TGL 02 MEI 2026- 15 AGST 2026</t>
  </si>
  <si>
    <t>REKAP BENGKIRAI MASAK</t>
  </si>
  <si>
    <t>MASAK EX LOG</t>
  </si>
  <si>
    <t>16/08</t>
  </si>
  <si>
    <t>LOG INV - 012</t>
  </si>
  <si>
    <t>HARI/TGL: MINGGU / 16 AGST 2026</t>
  </si>
  <si>
    <t>HARI/TGL: SENIN / 17 AGST 2026</t>
  </si>
  <si>
    <t>TGL 09 MEI 2026 -  16 AGST 2026</t>
  </si>
  <si>
    <t>TGL 09 MEI 2026 -  17 AGST 2026</t>
  </si>
  <si>
    <t>17/08</t>
  </si>
  <si>
    <t>REV DM</t>
  </si>
  <si>
    <t>TGL 02 MEI 2026- 13 AGST 2026</t>
  </si>
  <si>
    <t>BELI MASAK LOKAL</t>
  </si>
  <si>
    <t>LOKAL EX LOG</t>
  </si>
  <si>
    <t>PENGIRIMAN EX KALTENG</t>
  </si>
  <si>
    <t>FUSO 10</t>
  </si>
  <si>
    <t>FUSO 11</t>
  </si>
  <si>
    <t>FUSO 12</t>
  </si>
  <si>
    <t>OUTPUT PRODUKSI BELI MASAK BENGKIRAI EX KALTENG</t>
  </si>
  <si>
    <t>FUSO 13</t>
  </si>
  <si>
    <t>18/08</t>
  </si>
  <si>
    <t>EX P DIDIR</t>
  </si>
  <si>
    <t>HARI/TGL: SELASA / 18 AGUST 2026</t>
  </si>
  <si>
    <t>HARI / TGL : SELASA / 18 AGUST 2026</t>
  </si>
  <si>
    <t>TGL 09 MEI 2026 -  18 AGST 2026</t>
  </si>
  <si>
    <t>HARI/TGL: RABU / 19 AGST 2026</t>
  </si>
  <si>
    <t>TGL 02 MEI 2026- 19 AGST 2026</t>
  </si>
  <si>
    <t>19/08</t>
  </si>
  <si>
    <t>EX P IJA</t>
  </si>
  <si>
    <t>EX P KADES</t>
  </si>
  <si>
    <t>EX KENTUNG</t>
  </si>
  <si>
    <t>EX P HARI</t>
  </si>
  <si>
    <t>HARI/TGL: KAMIS / 20 AGUST 2026</t>
  </si>
  <si>
    <t>TGL 09 MEI 2026 -  20 AGST 2026</t>
  </si>
  <si>
    <t>HARI/TGL: KAMIS / 20 AGST 2026</t>
  </si>
  <si>
    <t>HARI/TGL: SABTU / 22 AGTS 2026</t>
  </si>
  <si>
    <t>22/08</t>
  </si>
  <si>
    <t>LOG INV - 013</t>
  </si>
  <si>
    <t>21/08</t>
  </si>
  <si>
    <t>HARI/TGL: JUMAT / 21 AGST 2026</t>
  </si>
  <si>
    <t>TGL 02 MEI 2026- 21 AGST 2026</t>
  </si>
  <si>
    <t>HARI/TGL: MINGGU / 23 AGST 2026</t>
  </si>
  <si>
    <t>23/08</t>
  </si>
  <si>
    <t>TGL 02 MEI 2026- 23 AGST 2026</t>
  </si>
  <si>
    <t>TGL 02 MEI 2026- 20 AGST 2026</t>
  </si>
  <si>
    <t>HARI/TGL: SENIN / 24 AGUST 2026</t>
  </si>
  <si>
    <t>OUTPUT GESEK MERANTI EX LOG</t>
  </si>
  <si>
    <t>INPUT GESEK MERANTI EX LOG</t>
  </si>
  <si>
    <t>REKAP</t>
  </si>
  <si>
    <t>MEI</t>
  </si>
  <si>
    <t>JUNI</t>
  </si>
  <si>
    <t xml:space="preserve">JULI </t>
  </si>
  <si>
    <t>AGUST</t>
  </si>
  <si>
    <t xml:space="preserve">TGL </t>
  </si>
  <si>
    <t>BENUAS</t>
  </si>
  <si>
    <t>HARI/TGL: SELASA / 25  AGST 2026</t>
  </si>
  <si>
    <t>25/08</t>
  </si>
  <si>
    <t>HARI/TGL: RABU / 26 AGST 2026</t>
  </si>
  <si>
    <t>26/08</t>
  </si>
  <si>
    <t>27/08</t>
  </si>
  <si>
    <t>HARI/TGL: KAMIS / 27 AGST 2026</t>
  </si>
  <si>
    <t>LOG INV - 014</t>
  </si>
  <si>
    <t>29/08</t>
  </si>
  <si>
    <t>HARI/TGL: SABTU / 29 AGST 2026</t>
  </si>
  <si>
    <t>HARI/TGL: JUMAT / 28 AGST 2026</t>
  </si>
  <si>
    <t>TGL 02 MEI 2026- 29 AGST 2026</t>
  </si>
  <si>
    <t>014</t>
  </si>
  <si>
    <t>HARI/TGL: MINGGU / 30 AGST 2026</t>
  </si>
  <si>
    <t>IWAN</t>
  </si>
  <si>
    <t>08/08</t>
  </si>
  <si>
    <t>EX IJA</t>
  </si>
  <si>
    <t>HARI/TGL: SENIN / 31 AGST 2026</t>
  </si>
  <si>
    <t>EX P REZA</t>
  </si>
  <si>
    <t>HARI/TGL: SELASA / 01 SEPT 2026</t>
  </si>
  <si>
    <t>HARI/TGL : SELASA / 01 SEPTEMBER 2026</t>
  </si>
  <si>
    <t>TGL 02 MEI 2026- 01 SEPT 2026</t>
  </si>
  <si>
    <t>31/09</t>
  </si>
  <si>
    <t>EX IBAN</t>
  </si>
  <si>
    <t>EX DIDIK</t>
  </si>
  <si>
    <t>HARI/TGL: RABU / 02 SEPT 2026</t>
  </si>
  <si>
    <t>EX DOMI</t>
  </si>
  <si>
    <t>HARI/TGL : RABU / 02 SEPT 2026</t>
  </si>
  <si>
    <t>EX P DOMI</t>
  </si>
  <si>
    <t>HARI/TGL : KAMIS / 03 SEPT 2026</t>
  </si>
  <si>
    <t>HARI/TGL : JUMAT / 04 SEPT 2026</t>
  </si>
  <si>
    <t>INVOICE - 015</t>
  </si>
  <si>
    <t>INVOICE - 014</t>
  </si>
  <si>
    <t>P. IS</t>
  </si>
  <si>
    <t>P. REZA</t>
  </si>
  <si>
    <t>HARI/TGL : SABTU / 05 SEPT 2026</t>
  </si>
  <si>
    <t>P. ELI</t>
  </si>
  <si>
    <t>SATRIA</t>
  </si>
  <si>
    <t>LOG INV - 015</t>
  </si>
  <si>
    <t>DIDIR</t>
  </si>
  <si>
    <t>IJA</t>
  </si>
  <si>
    <t>HARI/TGL : MINGGU / 06 SEPT 2026</t>
  </si>
  <si>
    <t>P IS</t>
  </si>
  <si>
    <t>ELI</t>
  </si>
  <si>
    <t>P. TORO</t>
  </si>
  <si>
    <t>P. ALI</t>
  </si>
  <si>
    <t>HARI/TGL : SENIN / 07 SEPT 2026</t>
  </si>
  <si>
    <t>REKAP MASAK</t>
  </si>
  <si>
    <t>LOKAL</t>
  </si>
  <si>
    <t>P. MIN</t>
  </si>
  <si>
    <t>P UNAN</t>
  </si>
  <si>
    <t>HARI/TGL : SELASA / 08 SEPT 2026</t>
  </si>
  <si>
    <t>HARI/TGL : RABU / 09 SEPT 2026</t>
  </si>
  <si>
    <t>09/09</t>
  </si>
  <si>
    <t>TGL 02 MEI 2026- 09 SEPT 2026</t>
  </si>
  <si>
    <t>RM</t>
  </si>
  <si>
    <t>IBAN</t>
  </si>
  <si>
    <t>lewat 24/08</t>
  </si>
  <si>
    <t>YOKA</t>
  </si>
  <si>
    <t>EX UJANG</t>
  </si>
  <si>
    <t>ARI</t>
  </si>
  <si>
    <t>EX ARIF</t>
  </si>
  <si>
    <t>HARI/TGL : KAMIS / 10 SEPT 2026</t>
  </si>
  <si>
    <t>INVOICE - 016</t>
  </si>
  <si>
    <t>INV-016</t>
  </si>
  <si>
    <t>HARI/TGL : KAMIS / 10 SEPTEMBER 2026</t>
  </si>
  <si>
    <t>MANGASAK</t>
  </si>
  <si>
    <t>HARI/TGL : SABTU / 12 SEPTEMBER 2026</t>
  </si>
  <si>
    <t>AMG</t>
  </si>
  <si>
    <t>EX P MARNI</t>
  </si>
  <si>
    <t>HARI/TGL : MINGGU / 13 SEPTEMBER 2026</t>
  </si>
  <si>
    <t>EX ELI</t>
  </si>
  <si>
    <t>EX UNAN</t>
  </si>
  <si>
    <t>HARI/TGL : SENIN / 14 SEPTEMBER 2026</t>
  </si>
  <si>
    <t>EX P YOKA</t>
  </si>
  <si>
    <t>LOG INV - 016</t>
  </si>
  <si>
    <t>HARI/TGL : SELASA / 15 SEPTEMBER 2026</t>
  </si>
  <si>
    <t>7916</t>
  </si>
  <si>
    <t>ARI/7916</t>
  </si>
  <si>
    <t>GANTI</t>
  </si>
  <si>
    <t>HARI/TGL :  RABU / 16 SEPTEMBER 2026</t>
  </si>
  <si>
    <t>EX P LIA</t>
  </si>
  <si>
    <t>HARI/TGL :  KAMIS / 17 SEPTEMBER 2026</t>
  </si>
  <si>
    <t>EX P iWAN</t>
  </si>
  <si>
    <t>HARI/TGL :  JUMAT / 18 SEPTEMBER 2026</t>
  </si>
  <si>
    <t>INVOICE - 017</t>
  </si>
  <si>
    <t>HARI/TGL :  SABTU / 19 SEPTEMBER 2026</t>
  </si>
  <si>
    <t>HARI/TGL :  MINGGU / 20 SEPTEMBER 2026</t>
  </si>
  <si>
    <t>EX ARIUS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</si>
</sst>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p&quot;* #,##0_-;\-&quot;Rp&quot;* #,##0_-;_-&quot;Rp&quot;* &quot;-&quot;_-;_-@_-"/>
    <numFmt numFmtId="41" formatCode="_-* #,##0_-;\-* #,##0_-;_-* &quot;-&quot;_-;_-@_-"/>
    <numFmt numFmtId="164" formatCode="0.0000"/>
    <numFmt numFmtId="165" formatCode="_-&quot;Rp&quot;* #,##0_-;\-&quot;Rp&quot;* #,##0_-;_-&quot;Rp&quot;* &quot;-&quot;????_-;_-@_-"/>
    <numFmt numFmtId="166" formatCode="0.0000_ "/>
    <numFmt numFmtId="167" formatCode="0_ "/>
    <numFmt numFmtId="168" formatCode="_-* #,##0.0000_-;\-* #,##0.0000_-;_-* &quot;-&quot;_-;_-@_-"/>
    <numFmt numFmtId="169" formatCode="0.00000_ "/>
    <numFmt numFmtId="170" formatCode="_-* #,##0_-;\-* #,##0_-;_-* &quot;-&quot;??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alibri Light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20"/>
      <name val="Calibri Light"/>
      <family val="2"/>
    </font>
    <font>
      <b/>
      <sz val="12"/>
      <color rgb="FFFF0000"/>
      <name val="Calibri Light"/>
      <family val="2"/>
    </font>
    <font>
      <sz val="12"/>
      <name val="Calibri Light"/>
      <family val="2"/>
    </font>
    <font>
      <b/>
      <sz val="12"/>
      <name val="Calibri Light"/>
      <family val="2"/>
    </font>
    <font>
      <sz val="12"/>
      <color rgb="FFFF0000"/>
      <name val="Calibri Light"/>
      <family val="2"/>
    </font>
    <font>
      <sz val="20"/>
      <color rgb="FFFF0000"/>
      <name val="Calibri Light"/>
      <family val="2"/>
    </font>
    <font>
      <sz val="12"/>
      <color theme="1"/>
      <name val="Calibri Light"/>
      <family val="2"/>
    </font>
    <font>
      <sz val="20"/>
      <color theme="1"/>
      <name val="Calibri Light"/>
      <family val="2"/>
    </font>
    <font>
      <sz val="11"/>
      <color rgb="FFFF0000"/>
      <name val="Arial"/>
      <family val="2"/>
    </font>
    <font>
      <b/>
      <sz val="18"/>
      <name val="Arial"/>
      <family val="2"/>
    </font>
    <font>
      <b/>
      <u/>
      <sz val="12"/>
      <name val="Calibri Light"/>
      <family val="2"/>
    </font>
    <font>
      <u/>
      <sz val="12"/>
      <name val="Calibri Light"/>
      <family val="2"/>
    </font>
    <font>
      <b/>
      <sz val="12"/>
      <color rgb="FF002060"/>
      <name val="Calibri Light"/>
      <family val="2"/>
    </font>
    <font>
      <sz val="8"/>
      <name val="Calibri"/>
      <family val="2"/>
      <scheme val="minor"/>
    </font>
    <font>
      <b/>
      <sz val="12"/>
      <color theme="1"/>
      <name val="Calibri Light"/>
      <family val="2"/>
    </font>
    <font>
      <b/>
      <sz val="28"/>
      <color rgb="FFFF0000"/>
      <name val="Calibri Light"/>
      <family val="2"/>
    </font>
    <font>
      <sz val="1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rgb="FFFF0000"/>
      <name val="Calibri Light"/>
      <family val="2"/>
    </font>
    <font>
      <b/>
      <sz val="12"/>
      <color rgb="FFFF33CC"/>
      <name val="Calibri Light"/>
      <family val="2"/>
    </font>
    <font>
      <b/>
      <sz val="22"/>
      <name val="Calibri Light"/>
      <family val="2"/>
    </font>
    <font>
      <b/>
      <sz val="20"/>
      <color rgb="FFFF0000"/>
      <name val="Calibri Light"/>
      <family val="2"/>
    </font>
    <font>
      <b/>
      <u/>
      <sz val="12"/>
      <color rgb="FFFF0000"/>
      <name val="Calibri Light"/>
      <family val="2"/>
    </font>
    <font>
      <u/>
      <sz val="12"/>
      <color theme="1"/>
      <name val="Calibri Light"/>
      <family val="2"/>
    </font>
    <font>
      <b/>
      <sz val="20"/>
      <color theme="1"/>
      <name val="Calibri Light"/>
      <family val="2"/>
    </font>
    <font>
      <sz val="11"/>
      <color rgb="FFFF0000"/>
      <name val="Calibri Light"/>
      <family val="2"/>
    </font>
    <font>
      <b/>
      <sz val="12"/>
      <color rgb="FF0070C0"/>
      <name val="Calibri Light"/>
      <family val="2"/>
    </font>
    <font>
      <sz val="11"/>
      <color theme="1"/>
      <name val="Calibri Light"/>
      <family val="2"/>
    </font>
    <font>
      <b/>
      <sz val="24"/>
      <name val="Calibri Light"/>
      <family val="2"/>
    </font>
  </fonts>
  <fills count="4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AF7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2FF1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AE6E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1F50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0"/>
      </right>
      <top style="thin">
        <color indexed="0"/>
      </top>
      <bottom style="double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double">
        <color indexed="64"/>
      </bottom>
      <diagonal/>
    </border>
    <border>
      <left style="thin">
        <color indexed="0"/>
      </left>
      <right/>
      <top style="thin">
        <color indexed="0"/>
      </top>
      <bottom style="double">
        <color indexed="64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double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0"/>
      </left>
      <right style="thin">
        <color indexed="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2">
    <xf numFmtId="0" fontId="0" fillId="0" borderId="0" xfId="0"/>
    <xf numFmtId="0" fontId="0" fillId="0" borderId="0" xfId="0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right" vertical="center"/>
    </xf>
    <xf numFmtId="166" fontId="7" fillId="7" borderId="7" xfId="0" applyNumberFormat="1" applyFont="1" applyFill="1" applyBorder="1" applyAlignment="1">
      <alignment horizontal="right" vertical="center"/>
    </xf>
    <xf numFmtId="0" fontId="7" fillId="7" borderId="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166" fontId="9" fillId="7" borderId="11" xfId="0" applyNumberFormat="1" applyFont="1" applyFill="1" applyBorder="1" applyAlignment="1">
      <alignment horizontal="right" vertical="center"/>
    </xf>
    <xf numFmtId="9" fontId="9" fillId="7" borderId="11" xfId="3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9" fontId="7" fillId="0" borderId="18" xfId="3" applyFont="1" applyFill="1" applyBorder="1" applyAlignment="1">
      <alignment horizontal="left" vertical="center"/>
    </xf>
    <xf numFmtId="1" fontId="8" fillId="0" borderId="2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7" borderId="26" xfId="0" applyFont="1" applyFill="1" applyBorder="1" applyAlignment="1">
      <alignment horizontal="center" vertical="center"/>
    </xf>
    <xf numFmtId="1" fontId="9" fillId="7" borderId="27" xfId="0" applyNumberFormat="1" applyFont="1" applyFill="1" applyBorder="1" applyAlignment="1">
      <alignment horizontal="center" vertical="center"/>
    </xf>
    <xf numFmtId="164" fontId="9" fillId="7" borderId="28" xfId="0" applyNumberFormat="1" applyFont="1" applyFill="1" applyBorder="1" applyAlignment="1">
      <alignment horizontal="right" vertical="center"/>
    </xf>
    <xf numFmtId="9" fontId="9" fillId="7" borderId="27" xfId="3" applyFont="1" applyFill="1" applyBorder="1" applyAlignment="1">
      <alignment horizontal="left" vertical="center"/>
    </xf>
    <xf numFmtId="166" fontId="7" fillId="0" borderId="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7" fillId="0" borderId="22" xfId="3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" fontId="8" fillId="0" borderId="30" xfId="0" applyNumberFormat="1" applyFont="1" applyBorder="1" applyAlignment="1">
      <alignment horizontal="center" vertical="center"/>
    </xf>
    <xf numFmtId="1" fontId="9" fillId="7" borderId="11" xfId="0" applyNumberFormat="1" applyFont="1" applyFill="1" applyBorder="1" applyAlignment="1">
      <alignment horizontal="center" vertical="center"/>
    </xf>
    <xf numFmtId="164" fontId="9" fillId="7" borderId="11" xfId="0" applyNumberFormat="1" applyFont="1" applyFill="1" applyBorder="1" applyAlignment="1">
      <alignment horizontal="right" vertical="center"/>
    </xf>
    <xf numFmtId="1" fontId="8" fillId="0" borderId="22" xfId="0" applyNumberFormat="1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right" vertical="center"/>
    </xf>
    <xf numFmtId="0" fontId="8" fillId="0" borderId="22" xfId="0" applyFont="1" applyBorder="1" applyAlignment="1">
      <alignment horizontal="left" vertical="center"/>
    </xf>
    <xf numFmtId="9" fontId="7" fillId="0" borderId="7" xfId="3" applyFont="1" applyFill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1" fontId="9" fillId="7" borderId="32" xfId="0" applyNumberFormat="1" applyFont="1" applyFill="1" applyBorder="1" applyAlignment="1">
      <alignment horizontal="center" vertical="center"/>
    </xf>
    <xf numFmtId="164" fontId="9" fillId="7" borderId="32" xfId="0" applyNumberFormat="1" applyFont="1" applyFill="1" applyBorder="1" applyAlignment="1">
      <alignment horizontal="right" vertical="center"/>
    </xf>
    <xf numFmtId="9" fontId="9" fillId="7" borderId="32" xfId="3" applyFont="1" applyFill="1" applyBorder="1" applyAlignment="1">
      <alignment horizontal="left" vertical="center"/>
    </xf>
    <xf numFmtId="1" fontId="8" fillId="2" borderId="8" xfId="0" quotePrefix="1" applyNumberFormat="1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right" vertical="center"/>
    </xf>
    <xf numFmtId="164" fontId="9" fillId="7" borderId="27" xfId="0" applyNumberFormat="1" applyFont="1" applyFill="1" applyBorder="1" applyAlignment="1">
      <alignment horizontal="right" vertical="center"/>
    </xf>
    <xf numFmtId="0" fontId="8" fillId="8" borderId="7" xfId="0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righ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9" fontId="9" fillId="0" borderId="0" xfId="3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164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64" fontId="8" fillId="0" borderId="7" xfId="0" applyNumberFormat="1" applyFont="1" applyBorder="1" applyAlignment="1">
      <alignment vertical="center"/>
    </xf>
    <xf numFmtId="1" fontId="8" fillId="0" borderId="7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9" fontId="8" fillId="0" borderId="7" xfId="3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164" fontId="9" fillId="7" borderId="11" xfId="0" applyNumberFormat="1" applyFont="1" applyFill="1" applyBorder="1" applyAlignment="1">
      <alignment vertical="center"/>
    </xf>
    <xf numFmtId="9" fontId="9" fillId="7" borderId="11" xfId="3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64" fontId="8" fillId="0" borderId="0" xfId="0" applyNumberFormat="1" applyFont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8" fillId="15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1" fontId="9" fillId="0" borderId="0" xfId="0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right" vertical="center"/>
    </xf>
    <xf numFmtId="167" fontId="8" fillId="0" borderId="7" xfId="0" applyNumberFormat="1" applyFont="1" applyBorder="1" applyAlignment="1">
      <alignment horizontal="center" vertical="center"/>
    </xf>
    <xf numFmtId="168" fontId="8" fillId="0" borderId="7" xfId="1" applyNumberFormat="1" applyFont="1" applyBorder="1" applyAlignment="1">
      <alignment horizontal="right" vertical="center"/>
    </xf>
    <xf numFmtId="168" fontId="8" fillId="0" borderId="7" xfId="0" applyNumberFormat="1" applyFont="1" applyBorder="1" applyAlignment="1">
      <alignment horizontal="right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1" fontId="8" fillId="2" borderId="7" xfId="0" quotePrefix="1" applyNumberFormat="1" applyFont="1" applyFill="1" applyBorder="1" applyAlignment="1">
      <alignment horizontal="center" vertical="center"/>
    </xf>
    <xf numFmtId="1" fontId="8" fillId="2" borderId="0" xfId="0" quotePrefix="1" applyNumberFormat="1" applyFont="1" applyFill="1" applyAlignment="1">
      <alignment horizontal="center" vertical="center"/>
    </xf>
    <xf numFmtId="0" fontId="8" fillId="17" borderId="0" xfId="0" applyFont="1" applyFill="1" applyAlignment="1">
      <alignment vertical="center"/>
    </xf>
    <xf numFmtId="166" fontId="8" fillId="0" borderId="7" xfId="0" applyNumberFormat="1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right" vertical="center"/>
    </xf>
    <xf numFmtId="1" fontId="9" fillId="7" borderId="34" xfId="0" applyNumberFormat="1" applyFont="1" applyFill="1" applyBorder="1" applyAlignment="1">
      <alignment horizontal="center" vertical="center"/>
    </xf>
    <xf numFmtId="164" fontId="9" fillId="7" borderId="34" xfId="0" applyNumberFormat="1" applyFont="1" applyFill="1" applyBorder="1" applyAlignment="1">
      <alignment horizontal="right" vertical="center"/>
    </xf>
    <xf numFmtId="9" fontId="7" fillId="0" borderId="24" xfId="3" applyFont="1" applyFill="1" applyBorder="1" applyAlignment="1">
      <alignment horizontal="left" vertical="center"/>
    </xf>
    <xf numFmtId="0" fontId="8" fillId="0" borderId="37" xfId="0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4" fontId="8" fillId="0" borderId="38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17" borderId="0" xfId="0" applyFont="1" applyFill="1" applyAlignment="1">
      <alignment vertical="center"/>
    </xf>
    <xf numFmtId="0" fontId="8" fillId="18" borderId="7" xfId="0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64" fontId="7" fillId="7" borderId="7" xfId="0" applyNumberFormat="1" applyFont="1" applyFill="1" applyBorder="1" applyAlignment="1">
      <alignment vertical="center"/>
    </xf>
    <xf numFmtId="0" fontId="7" fillId="0" borderId="7" xfId="0" applyNumberFormat="1" applyFont="1" applyBorder="1" applyAlignment="1">
      <alignment horizontal="right" vertical="center"/>
    </xf>
    <xf numFmtId="0" fontId="9" fillId="7" borderId="11" xfId="0" applyNumberFormat="1" applyFont="1" applyFill="1" applyBorder="1" applyAlignment="1">
      <alignment horizontal="right" vertical="center"/>
    </xf>
    <xf numFmtId="164" fontId="7" fillId="0" borderId="0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14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64" fontId="5" fillId="0" borderId="7" xfId="0" applyNumberFormat="1" applyFont="1" applyBorder="1" applyAlignment="1">
      <alignment horizontal="right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6" fontId="8" fillId="0" borderId="17" xfId="0" applyNumberFormat="1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166" fontId="8" fillId="0" borderId="19" xfId="0" applyNumberFormat="1" applyFont="1" applyBorder="1" applyAlignment="1">
      <alignment horizontal="right"/>
    </xf>
    <xf numFmtId="0" fontId="8" fillId="0" borderId="10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7" fillId="0" borderId="18" xfId="0" applyNumberFormat="1" applyFont="1" applyBorder="1"/>
    <xf numFmtId="0" fontId="8" fillId="0" borderId="22" xfId="0" applyFont="1" applyBorder="1" applyAlignment="1">
      <alignment horizontal="center"/>
    </xf>
    <xf numFmtId="0" fontId="8" fillId="0" borderId="18" xfId="0" applyFont="1" applyBorder="1" applyAlignment="1">
      <alignment horizontal="right"/>
    </xf>
    <xf numFmtId="0" fontId="9" fillId="7" borderId="32" xfId="0" applyFont="1" applyFill="1" applyBorder="1" applyAlignment="1">
      <alignment horizontal="center"/>
    </xf>
    <xf numFmtId="0" fontId="9" fillId="7" borderId="27" xfId="0" applyFont="1" applyFill="1" applyBorder="1" applyAlignment="1">
      <alignment horizontal="center"/>
    </xf>
    <xf numFmtId="0" fontId="9" fillId="7" borderId="27" xfId="0" applyFont="1" applyFill="1" applyBorder="1" applyAlignment="1">
      <alignment horizontal="right"/>
    </xf>
    <xf numFmtId="0" fontId="8" fillId="0" borderId="41" xfId="0" applyFont="1" applyBorder="1" applyAlignment="1">
      <alignment horizontal="center"/>
    </xf>
    <xf numFmtId="0" fontId="8" fillId="0" borderId="16" xfId="0" applyFont="1" applyBorder="1" applyAlignment="1">
      <alignment horizontal="right"/>
    </xf>
    <xf numFmtId="0" fontId="9" fillId="0" borderId="2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9" fontId="9" fillId="0" borderId="18" xfId="0" applyNumberFormat="1" applyFont="1" applyBorder="1" applyAlignment="1">
      <alignment horizontal="right"/>
    </xf>
    <xf numFmtId="0" fontId="10" fillId="0" borderId="23" xfId="0" applyFont="1" applyBorder="1" applyAlignment="1">
      <alignment horizontal="center"/>
    </xf>
    <xf numFmtId="9" fontId="10" fillId="0" borderId="18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right"/>
    </xf>
    <xf numFmtId="0" fontId="9" fillId="7" borderId="43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1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5" fillId="0" borderId="44" xfId="0" applyNumberFormat="1" applyFont="1" applyBorder="1" applyAlignment="1">
      <alignment horizontal="right"/>
    </xf>
    <xf numFmtId="0" fontId="5" fillId="0" borderId="45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4" fontId="5" fillId="0" borderId="31" xfId="0" applyNumberFormat="1" applyFont="1" applyBorder="1" applyAlignment="1">
      <alignment horizontal="right"/>
    </xf>
    <xf numFmtId="0" fontId="5" fillId="0" borderId="46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9" fillId="7" borderId="32" xfId="0" applyFont="1" applyFill="1" applyBorder="1" applyAlignment="1">
      <alignment horizontal="right"/>
    </xf>
    <xf numFmtId="164" fontId="5" fillId="0" borderId="47" xfId="0" applyNumberFormat="1" applyFont="1" applyBorder="1" applyAlignment="1">
      <alignment horizontal="right"/>
    </xf>
    <xf numFmtId="0" fontId="5" fillId="0" borderId="22" xfId="0" applyFont="1" applyBorder="1" applyAlignment="1">
      <alignment horizontal="center"/>
    </xf>
    <xf numFmtId="164" fontId="4" fillId="7" borderId="11" xfId="0" applyNumberFormat="1" applyFont="1" applyFill="1" applyBorder="1" applyAlignment="1">
      <alignment horizontal="right"/>
    </xf>
    <xf numFmtId="164" fontId="9" fillId="0" borderId="24" xfId="0" applyNumberFormat="1" applyFont="1" applyBorder="1" applyAlignment="1">
      <alignment horizontal="center"/>
    </xf>
    <xf numFmtId="0" fontId="8" fillId="0" borderId="7" xfId="0" applyFont="1" applyBorder="1"/>
    <xf numFmtId="0" fontId="16" fillId="0" borderId="0" xfId="0" applyFont="1"/>
    <xf numFmtId="0" fontId="1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right"/>
    </xf>
    <xf numFmtId="9" fontId="10" fillId="0" borderId="0" xfId="3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right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9" fontId="10" fillId="0" borderId="0" xfId="0" applyNumberFormat="1" applyFont="1" applyFill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166" fontId="8" fillId="3" borderId="19" xfId="0" applyNumberFormat="1" applyFont="1" applyFill="1" applyBorder="1" applyAlignment="1">
      <alignment horizontal="right"/>
    </xf>
    <xf numFmtId="0" fontId="7" fillId="3" borderId="18" xfId="0" applyFont="1" applyFill="1" applyBorder="1" applyAlignment="1">
      <alignment horizontal="center"/>
    </xf>
    <xf numFmtId="166" fontId="7" fillId="3" borderId="18" xfId="0" applyNumberFormat="1" applyFont="1" applyFill="1" applyBorder="1" applyAlignment="1">
      <alignment horizontal="right"/>
    </xf>
    <xf numFmtId="0" fontId="7" fillId="0" borderId="18" xfId="0" applyNumberFormat="1" applyFont="1" applyBorder="1" applyAlignment="1">
      <alignment horizontal="right"/>
    </xf>
    <xf numFmtId="0" fontId="7" fillId="16" borderId="18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right" vertical="center"/>
    </xf>
    <xf numFmtId="0" fontId="7" fillId="16" borderId="23" xfId="0" applyFont="1" applyFill="1" applyBorder="1" applyAlignment="1">
      <alignment horizontal="center" vertical="center"/>
    </xf>
    <xf numFmtId="164" fontId="7" fillId="16" borderId="18" xfId="0" applyNumberFormat="1" applyFont="1" applyFill="1" applyBorder="1" applyAlignment="1">
      <alignment horizontal="right" vertical="center"/>
    </xf>
    <xf numFmtId="1" fontId="7" fillId="16" borderId="18" xfId="0" applyNumberFormat="1" applyFont="1" applyFill="1" applyBorder="1" applyAlignment="1">
      <alignment horizontal="center" vertical="center"/>
    </xf>
    <xf numFmtId="164" fontId="7" fillId="16" borderId="19" xfId="0" applyNumberFormat="1" applyFont="1" applyFill="1" applyBorder="1" applyAlignment="1">
      <alignment horizontal="right" vertical="center"/>
    </xf>
    <xf numFmtId="1" fontId="7" fillId="16" borderId="22" xfId="0" applyNumberFormat="1" applyFont="1" applyFill="1" applyBorder="1" applyAlignment="1">
      <alignment horizontal="center" vertical="center"/>
    </xf>
    <xf numFmtId="164" fontId="7" fillId="16" borderId="29" xfId="0" applyNumberFormat="1" applyFont="1" applyFill="1" applyBorder="1" applyAlignment="1">
      <alignment horizontal="right" vertical="center"/>
    </xf>
    <xf numFmtId="1" fontId="7" fillId="16" borderId="7" xfId="0" applyNumberFormat="1" applyFont="1" applyFill="1" applyBorder="1" applyAlignment="1">
      <alignment horizontal="center" vertical="center"/>
    </xf>
    <xf numFmtId="164" fontId="7" fillId="16" borderId="31" xfId="0" applyNumberFormat="1" applyFont="1" applyFill="1" applyBorder="1" applyAlignment="1">
      <alignment horizontal="right" vertical="center"/>
    </xf>
    <xf numFmtId="9" fontId="7" fillId="16" borderId="18" xfId="3" applyFont="1" applyFill="1" applyBorder="1" applyAlignment="1">
      <alignment horizontal="left" vertical="center"/>
    </xf>
    <xf numFmtId="9" fontId="7" fillId="16" borderId="22" xfId="3" applyFont="1" applyFill="1" applyBorder="1" applyAlignment="1">
      <alignment horizontal="left" vertical="center"/>
    </xf>
    <xf numFmtId="164" fontId="7" fillId="16" borderId="7" xfId="0" applyNumberFormat="1" applyFont="1" applyFill="1" applyBorder="1" applyAlignment="1">
      <alignment horizontal="right" vertical="center"/>
    </xf>
    <xf numFmtId="1" fontId="7" fillId="16" borderId="35" xfId="0" applyNumberFormat="1" applyFont="1" applyFill="1" applyBorder="1" applyAlignment="1">
      <alignment horizontal="center" vertical="center"/>
    </xf>
    <xf numFmtId="164" fontId="7" fillId="16" borderId="35" xfId="0" applyNumberFormat="1" applyFont="1" applyFill="1" applyBorder="1" applyAlignment="1">
      <alignment horizontal="right" vertical="center"/>
    </xf>
    <xf numFmtId="1" fontId="7" fillId="16" borderId="36" xfId="0" applyNumberFormat="1" applyFont="1" applyFill="1" applyBorder="1" applyAlignment="1">
      <alignment horizontal="center" vertical="center"/>
    </xf>
    <xf numFmtId="164" fontId="7" fillId="16" borderId="36" xfId="0" applyNumberFormat="1" applyFont="1" applyFill="1" applyBorder="1" applyAlignment="1">
      <alignment horizontal="right" vertical="center"/>
    </xf>
    <xf numFmtId="0" fontId="7" fillId="7" borderId="7" xfId="0" applyNumberFormat="1" applyFont="1" applyFill="1" applyBorder="1" applyAlignment="1">
      <alignment horizontal="right" vertical="center"/>
    </xf>
    <xf numFmtId="0" fontId="12" fillId="0" borderId="7" xfId="0" applyFont="1" applyBorder="1"/>
    <xf numFmtId="164" fontId="12" fillId="0" borderId="7" xfId="0" applyNumberFormat="1" applyFont="1" applyBorder="1"/>
    <xf numFmtId="164" fontId="9" fillId="7" borderId="11" xfId="0" applyNumberFormat="1" applyFont="1" applyFill="1" applyBorder="1"/>
    <xf numFmtId="0" fontId="2" fillId="0" borderId="0" xfId="0" applyFont="1" applyFill="1" applyAlignment="1">
      <alignment horizontal="center"/>
    </xf>
    <xf numFmtId="0" fontId="7" fillId="0" borderId="0" xfId="0" applyFont="1" applyFill="1"/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0" fillId="0" borderId="0" xfId="0" applyFill="1"/>
    <xf numFmtId="0" fontId="15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17" borderId="0" xfId="0" applyFill="1" applyAlignment="1">
      <alignment vertical="center"/>
    </xf>
    <xf numFmtId="164" fontId="8" fillId="0" borderId="7" xfId="0" applyNumberFormat="1" applyFont="1" applyBorder="1" applyAlignment="1">
      <alignment horizontal="right"/>
    </xf>
    <xf numFmtId="164" fontId="8" fillId="0" borderId="48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9" fillId="7" borderId="54" xfId="0" applyFont="1" applyFill="1" applyBorder="1" applyAlignment="1">
      <alignment horizontal="center"/>
    </xf>
    <xf numFmtId="164" fontId="9" fillId="7" borderId="54" xfId="0" applyNumberFormat="1" applyFont="1" applyFill="1" applyBorder="1" applyAlignment="1">
      <alignment horizontal="right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/>
    </xf>
    <xf numFmtId="0" fontId="10" fillId="3" borderId="0" xfId="0" quotePrefix="1" applyFont="1" applyFill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64" fontId="8" fillId="3" borderId="7" xfId="0" applyNumberFormat="1" applyFont="1" applyFill="1" applyBorder="1" applyAlignment="1">
      <alignment horizontal="right" vertical="center"/>
    </xf>
    <xf numFmtId="9" fontId="8" fillId="3" borderId="7" xfId="3" applyFont="1" applyFill="1" applyBorder="1" applyAlignment="1">
      <alignment horizontal="center" vertical="center"/>
    </xf>
    <xf numFmtId="16" fontId="10" fillId="3" borderId="0" xfId="0" quotePrefix="1" applyNumberFormat="1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vertical="center"/>
    </xf>
    <xf numFmtId="9" fontId="9" fillId="3" borderId="11" xfId="3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64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164" fontId="8" fillId="3" borderId="0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9" fillId="3" borderId="0" xfId="0" applyFont="1" applyFill="1" applyBorder="1" applyAlignment="1">
      <alignment vertical="center"/>
    </xf>
    <xf numFmtId="164" fontId="8" fillId="3" borderId="7" xfId="0" applyNumberFormat="1" applyFont="1" applyFill="1" applyBorder="1" applyAlignment="1">
      <alignment vertical="center"/>
    </xf>
    <xf numFmtId="167" fontId="8" fillId="3" borderId="7" xfId="0" applyNumberFormat="1" applyFont="1" applyFill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164" fontId="8" fillId="0" borderId="0" xfId="0" applyNumberFormat="1" applyFont="1" applyAlignment="1">
      <alignment vertical="center"/>
    </xf>
    <xf numFmtId="9" fontId="8" fillId="0" borderId="0" xfId="3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4" fontId="7" fillId="0" borderId="12" xfId="0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6" fillId="17" borderId="0" xfId="0" applyFont="1" applyFill="1" applyAlignment="1">
      <alignment vertical="center"/>
    </xf>
    <xf numFmtId="0" fontId="5" fillId="20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18" xfId="0" applyNumberFormat="1" applyFont="1" applyFill="1" applyBorder="1" applyAlignment="1">
      <alignment horizontal="center" vertical="center"/>
    </xf>
    <xf numFmtId="164" fontId="8" fillId="0" borderId="19" xfId="0" applyNumberFormat="1" applyFont="1" applyFill="1" applyBorder="1" applyAlignment="1">
      <alignment horizontal="right" vertical="center"/>
    </xf>
    <xf numFmtId="1" fontId="7" fillId="0" borderId="22" xfId="0" applyNumberFormat="1" applyFont="1" applyFill="1" applyBorder="1" applyAlignment="1">
      <alignment horizontal="center" vertical="center"/>
    </xf>
    <xf numFmtId="164" fontId="7" fillId="0" borderId="29" xfId="0" applyNumberFormat="1" applyFont="1" applyFill="1" applyBorder="1" applyAlignment="1">
      <alignment horizontal="right" vertical="center"/>
    </xf>
    <xf numFmtId="0" fontId="8" fillId="0" borderId="55" xfId="0" applyFont="1" applyBorder="1" applyAlignment="1">
      <alignment horizontal="center" vertical="center"/>
    </xf>
    <xf numFmtId="0" fontId="8" fillId="21" borderId="0" xfId="0" applyFont="1" applyFill="1" applyAlignment="1">
      <alignment vertical="center"/>
    </xf>
    <xf numFmtId="0" fontId="8" fillId="21" borderId="0" xfId="0" applyFont="1" applyFill="1" applyBorder="1" applyAlignment="1">
      <alignment vertical="center"/>
    </xf>
    <xf numFmtId="0" fontId="9" fillId="21" borderId="7" xfId="0" applyFont="1" applyFill="1" applyBorder="1" applyAlignment="1">
      <alignment horizontal="center" vertical="center"/>
    </xf>
    <xf numFmtId="0" fontId="8" fillId="21" borderId="7" xfId="0" applyFont="1" applyFill="1" applyBorder="1" applyAlignment="1">
      <alignment horizontal="center" vertical="center"/>
    </xf>
    <xf numFmtId="164" fontId="8" fillId="21" borderId="7" xfId="0" applyNumberFormat="1" applyFont="1" applyFill="1" applyBorder="1" applyAlignment="1">
      <alignment horizontal="right" vertical="center"/>
    </xf>
    <xf numFmtId="9" fontId="8" fillId="21" borderId="7" xfId="3" applyFont="1" applyFill="1" applyBorder="1" applyAlignment="1">
      <alignment horizontal="left" vertical="center"/>
    </xf>
    <xf numFmtId="0" fontId="8" fillId="21" borderId="7" xfId="0" applyFont="1" applyFill="1" applyBorder="1" applyAlignment="1">
      <alignment vertical="center"/>
    </xf>
    <xf numFmtId="166" fontId="8" fillId="21" borderId="7" xfId="0" applyNumberFormat="1" applyFont="1" applyFill="1" applyBorder="1" applyAlignment="1">
      <alignment horizontal="right" vertical="center"/>
    </xf>
    <xf numFmtId="164" fontId="7" fillId="21" borderId="7" xfId="0" applyNumberFormat="1" applyFont="1" applyFill="1" applyBorder="1" applyAlignment="1">
      <alignment horizontal="right" vertical="center"/>
    </xf>
    <xf numFmtId="9" fontId="7" fillId="21" borderId="7" xfId="3" applyFont="1" applyFill="1" applyBorder="1" applyAlignment="1">
      <alignment horizontal="left" vertical="center"/>
    </xf>
    <xf numFmtId="0" fontId="7" fillId="21" borderId="7" xfId="0" applyFont="1" applyFill="1" applyBorder="1" applyAlignment="1">
      <alignment vertical="center"/>
    </xf>
    <xf numFmtId="0" fontId="9" fillId="21" borderId="3" xfId="0" applyFont="1" applyFill="1" applyBorder="1" applyAlignment="1">
      <alignment horizontal="center" vertical="center"/>
    </xf>
    <xf numFmtId="164" fontId="7" fillId="21" borderId="11" xfId="0" applyNumberFormat="1" applyFont="1" applyFill="1" applyBorder="1" applyAlignment="1">
      <alignment horizontal="center" vertical="center"/>
    </xf>
    <xf numFmtId="164" fontId="7" fillId="21" borderId="11" xfId="0" applyNumberFormat="1" applyFont="1" applyFill="1" applyBorder="1" applyAlignment="1">
      <alignment vertical="center"/>
    </xf>
    <xf numFmtId="9" fontId="7" fillId="21" borderId="11" xfId="3" applyFont="1" applyFill="1" applyBorder="1" applyAlignment="1">
      <alignment horizontal="left" vertical="center"/>
    </xf>
    <xf numFmtId="164" fontId="9" fillId="21" borderId="11" xfId="0" applyNumberFormat="1" applyFont="1" applyFill="1" applyBorder="1" applyAlignment="1">
      <alignment horizontal="right" vertical="center"/>
    </xf>
    <xf numFmtId="164" fontId="9" fillId="21" borderId="11" xfId="0" applyNumberFormat="1" applyFont="1" applyFill="1" applyBorder="1" applyAlignment="1">
      <alignment vertical="center"/>
    </xf>
    <xf numFmtId="9" fontId="9" fillId="21" borderId="11" xfId="3" applyFont="1" applyFill="1" applyBorder="1" applyAlignment="1">
      <alignment horizontal="left" vertical="center"/>
    </xf>
    <xf numFmtId="0" fontId="8" fillId="21" borderId="11" xfId="0" applyFont="1" applyFill="1" applyBorder="1" applyAlignment="1">
      <alignment vertical="center"/>
    </xf>
    <xf numFmtId="0" fontId="8" fillId="21" borderId="56" xfId="0" applyFont="1" applyFill="1" applyBorder="1" applyAlignment="1">
      <alignment vertical="center"/>
    </xf>
    <xf numFmtId="0" fontId="8" fillId="21" borderId="57" xfId="0" applyFont="1" applyFill="1" applyBorder="1" applyAlignment="1">
      <alignment vertical="center"/>
    </xf>
    <xf numFmtId="0" fontId="8" fillId="21" borderId="58" xfId="0" applyFont="1" applyFill="1" applyBorder="1" applyAlignment="1">
      <alignment vertical="center"/>
    </xf>
    <xf numFmtId="0" fontId="8" fillId="21" borderId="59" xfId="0" applyFont="1" applyFill="1" applyBorder="1" applyAlignment="1">
      <alignment vertical="center"/>
    </xf>
    <xf numFmtId="0" fontId="8" fillId="21" borderId="60" xfId="0" applyFont="1" applyFill="1" applyBorder="1" applyAlignment="1">
      <alignment vertical="center"/>
    </xf>
    <xf numFmtId="0" fontId="8" fillId="21" borderId="59" xfId="0" applyFont="1" applyFill="1" applyBorder="1" applyAlignment="1">
      <alignment horizontal="center" vertical="center"/>
    </xf>
    <xf numFmtId="164" fontId="8" fillId="21" borderId="60" xfId="0" applyNumberFormat="1" applyFont="1" applyFill="1" applyBorder="1" applyAlignment="1">
      <alignment vertical="center"/>
    </xf>
    <xf numFmtId="0" fontId="8" fillId="21" borderId="61" xfId="0" applyFont="1" applyFill="1" applyBorder="1" applyAlignment="1">
      <alignment vertical="center"/>
    </xf>
    <xf numFmtId="0" fontId="8" fillId="21" borderId="62" xfId="0" applyFont="1" applyFill="1" applyBorder="1" applyAlignment="1">
      <alignment vertical="center"/>
    </xf>
    <xf numFmtId="0" fontId="8" fillId="21" borderId="63" xfId="0" applyFont="1" applyFill="1" applyBorder="1" applyAlignment="1">
      <alignment vertical="center"/>
    </xf>
    <xf numFmtId="0" fontId="9" fillId="21" borderId="65" xfId="0" applyFont="1" applyFill="1" applyBorder="1" applyAlignment="1">
      <alignment horizontal="center" vertical="center"/>
    </xf>
    <xf numFmtId="0" fontId="8" fillId="21" borderId="65" xfId="0" applyFont="1" applyFill="1" applyBorder="1" applyAlignment="1">
      <alignment horizontal="center" vertical="center"/>
    </xf>
    <xf numFmtId="0" fontId="9" fillId="21" borderId="66" xfId="0" applyFont="1" applyFill="1" applyBorder="1" applyAlignment="1">
      <alignment horizontal="center" vertical="center"/>
    </xf>
    <xf numFmtId="0" fontId="8" fillId="20" borderId="7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0" fillId="17" borderId="0" xfId="0" applyFill="1"/>
    <xf numFmtId="0" fontId="14" fillId="17" borderId="0" xfId="0" applyFont="1" applyFill="1"/>
    <xf numFmtId="0" fontId="5" fillId="17" borderId="0" xfId="0" applyFont="1" applyFill="1"/>
    <xf numFmtId="0" fontId="8" fillId="17" borderId="0" xfId="0" applyFont="1" applyFill="1"/>
    <xf numFmtId="0" fontId="8" fillId="0" borderId="0" xfId="0" applyFont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7" borderId="0" xfId="0" applyFont="1" applyFill="1" applyAlignment="1">
      <alignment vertical="center"/>
    </xf>
    <xf numFmtId="0" fontId="9" fillId="0" borderId="3" xfId="0" applyFont="1" applyBorder="1" applyAlignment="1">
      <alignment horizontal="center" vertical="center"/>
    </xf>
    <xf numFmtId="16" fontId="9" fillId="2" borderId="8" xfId="0" quotePrefix="1" applyNumberFormat="1" applyFont="1" applyFill="1" applyBorder="1" applyAlignment="1">
      <alignment horizontal="center" vertical="center"/>
    </xf>
    <xf numFmtId="16" fontId="9" fillId="0" borderId="8" xfId="0" quotePrefix="1" applyNumberFormat="1" applyFont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center"/>
    </xf>
    <xf numFmtId="16" fontId="9" fillId="0" borderId="8" xfId="0" applyNumberFormat="1" applyFont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13" fillId="7" borderId="0" xfId="0" applyFont="1" applyFill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vertical="center"/>
    </xf>
    <xf numFmtId="1" fontId="8" fillId="6" borderId="7" xfId="0" applyNumberFormat="1" applyFont="1" applyFill="1" applyBorder="1" applyAlignment="1">
      <alignment horizontal="center" vertical="center"/>
    </xf>
    <xf numFmtId="164" fontId="8" fillId="6" borderId="19" xfId="0" applyNumberFormat="1" applyFont="1" applyFill="1" applyBorder="1" applyAlignment="1">
      <alignment horizontal="right" vertical="center"/>
    </xf>
    <xf numFmtId="9" fontId="7" fillId="6" borderId="7" xfId="3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9" fontId="8" fillId="6" borderId="7" xfId="3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3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/>
    </xf>
    <xf numFmtId="9" fontId="7" fillId="0" borderId="7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164" fontId="9" fillId="7" borderId="67" xfId="0" applyNumberFormat="1" applyFont="1" applyFill="1" applyBorder="1" applyAlignment="1">
      <alignment horizontal="right" vertical="center"/>
    </xf>
    <xf numFmtId="0" fontId="9" fillId="7" borderId="67" xfId="0" applyFont="1" applyFill="1" applyBorder="1" applyAlignment="1">
      <alignment horizontal="left" vertical="center"/>
    </xf>
    <xf numFmtId="0" fontId="8" fillId="14" borderId="7" xfId="0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right" vertical="center"/>
    </xf>
    <xf numFmtId="0" fontId="7" fillId="0" borderId="7" xfId="0" applyFont="1" applyFill="1" applyBorder="1" applyAlignment="1">
      <alignment horizontal="left" vertical="center"/>
    </xf>
    <xf numFmtId="9" fontId="7" fillId="0" borderId="0" xfId="3" applyFont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vertical="center"/>
    </xf>
    <xf numFmtId="1" fontId="9" fillId="7" borderId="26" xfId="0" applyNumberFormat="1" applyFont="1" applyFill="1" applyBorder="1" applyAlignment="1">
      <alignment horizontal="center" vertical="center"/>
    </xf>
    <xf numFmtId="1" fontId="7" fillId="15" borderId="7" xfId="0" applyNumberFormat="1" applyFont="1" applyFill="1" applyBorder="1" applyAlignment="1">
      <alignment horizontal="center" vertical="center"/>
    </xf>
    <xf numFmtId="164" fontId="7" fillId="15" borderId="7" xfId="0" applyNumberFormat="1" applyFont="1" applyFill="1" applyBorder="1" applyAlignment="1">
      <alignment horizontal="right" vertical="center"/>
    </xf>
    <xf numFmtId="1" fontId="7" fillId="15" borderId="30" xfId="0" applyNumberFormat="1" applyFont="1" applyFill="1" applyBorder="1" applyAlignment="1">
      <alignment horizontal="center" vertical="center"/>
    </xf>
    <xf numFmtId="164" fontId="7" fillId="15" borderId="29" xfId="0" applyNumberFormat="1" applyFont="1" applyFill="1" applyBorder="1" applyAlignment="1">
      <alignment horizontal="right" vertical="center"/>
    </xf>
    <xf numFmtId="1" fontId="8" fillId="0" borderId="16" xfId="0" applyNumberFormat="1" applyFont="1" applyFill="1" applyBorder="1" applyAlignment="1">
      <alignment horizontal="center" vertical="center"/>
    </xf>
    <xf numFmtId="164" fontId="8" fillId="0" borderId="17" xfId="0" applyNumberFormat="1" applyFont="1" applyFill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9" fontId="7" fillId="0" borderId="30" xfId="3" applyFont="1" applyFill="1" applyBorder="1" applyAlignment="1">
      <alignment horizontal="left" vertical="center"/>
    </xf>
    <xf numFmtId="1" fontId="8" fillId="0" borderId="24" xfId="0" applyNumberFormat="1" applyFont="1" applyBorder="1" applyAlignment="1">
      <alignment horizontal="center" vertical="center"/>
    </xf>
    <xf numFmtId="1" fontId="9" fillId="7" borderId="68" xfId="0" applyNumberFormat="1" applyFont="1" applyFill="1" applyBorder="1" applyAlignment="1">
      <alignment horizontal="center" vertical="center"/>
    </xf>
    <xf numFmtId="164" fontId="9" fillId="7" borderId="68" xfId="0" applyNumberFormat="1" applyFont="1" applyFill="1" applyBorder="1" applyAlignment="1">
      <alignment horizontal="right" vertical="center"/>
    </xf>
    <xf numFmtId="0" fontId="8" fillId="0" borderId="24" xfId="0" applyFont="1" applyBorder="1" applyAlignment="1">
      <alignment horizontal="left" vertical="center"/>
    </xf>
    <xf numFmtId="9" fontId="9" fillId="7" borderId="68" xfId="3" applyFont="1" applyFill="1" applyBorder="1" applyAlignment="1">
      <alignment horizontal="left" vertical="center"/>
    </xf>
    <xf numFmtId="9" fontId="7" fillId="15" borderId="7" xfId="3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9" fontId="8" fillId="0" borderId="0" xfId="3" applyFont="1" applyBorder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64" fontId="8" fillId="0" borderId="18" xfId="0" applyNumberFormat="1" applyFont="1" applyBorder="1" applyAlignment="1">
      <alignment horizontal="right" vertical="center"/>
    </xf>
    <xf numFmtId="0" fontId="8" fillId="2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164" fontId="8" fillId="0" borderId="0" xfId="0" applyNumberFormat="1" applyFont="1" applyAlignment="1">
      <alignment horizontal="right"/>
    </xf>
    <xf numFmtId="164" fontId="20" fillId="0" borderId="12" xfId="0" applyNumberFormat="1" applyFont="1" applyBorder="1"/>
    <xf numFmtId="0" fontId="20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25" borderId="0" xfId="0" applyFont="1" applyFill="1" applyAlignment="1">
      <alignment vertical="center"/>
    </xf>
    <xf numFmtId="164" fontId="8" fillId="0" borderId="7" xfId="0" applyNumberFormat="1" applyFont="1" applyFill="1" applyBorder="1" applyAlignment="1">
      <alignment horizontal="right" vertical="center"/>
    </xf>
    <xf numFmtId="164" fontId="9" fillId="13" borderId="7" xfId="0" applyNumberFormat="1" applyFont="1" applyFill="1" applyBorder="1" applyAlignment="1">
      <alignment horizontal="right" vertical="center"/>
    </xf>
    <xf numFmtId="0" fontId="9" fillId="13" borderId="7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164" fontId="9" fillId="17" borderId="7" xfId="0" applyNumberFormat="1" applyFont="1" applyFill="1" applyBorder="1" applyAlignment="1">
      <alignment horizontal="right" vertical="center"/>
    </xf>
    <xf numFmtId="0" fontId="8" fillId="17" borderId="7" xfId="0" applyFont="1" applyFill="1" applyBorder="1" applyAlignment="1">
      <alignment horizontal="left" vertical="center"/>
    </xf>
    <xf numFmtId="0" fontId="9" fillId="17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1" fontId="7" fillId="15" borderId="36" xfId="0" applyNumberFormat="1" applyFont="1" applyFill="1" applyBorder="1" applyAlignment="1">
      <alignment horizontal="center" vertical="center"/>
    </xf>
    <xf numFmtId="164" fontId="7" fillId="15" borderId="36" xfId="0" applyNumberFormat="1" applyFont="1" applyFill="1" applyBorder="1" applyAlignment="1">
      <alignment horizontal="right" vertical="center"/>
    </xf>
    <xf numFmtId="1" fontId="7" fillId="15" borderId="2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19" borderId="7" xfId="0" applyNumberFormat="1" applyFont="1" applyFill="1" applyBorder="1" applyAlignment="1">
      <alignment horizontal="right" vertical="center"/>
    </xf>
    <xf numFmtId="0" fontId="8" fillId="19" borderId="7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7" fillId="14" borderId="7" xfId="0" applyNumberFormat="1" applyFont="1" applyFill="1" applyBorder="1" applyAlignment="1">
      <alignment horizontal="center" vertical="center"/>
    </xf>
    <xf numFmtId="164" fontId="7" fillId="14" borderId="7" xfId="0" applyNumberFormat="1" applyFont="1" applyFill="1" applyBorder="1" applyAlignment="1">
      <alignment horizontal="right" vertical="center"/>
    </xf>
    <xf numFmtId="1" fontId="7" fillId="14" borderId="30" xfId="0" applyNumberFormat="1" applyFont="1" applyFill="1" applyBorder="1" applyAlignment="1">
      <alignment horizontal="center" vertical="center"/>
    </xf>
    <xf numFmtId="164" fontId="7" fillId="14" borderId="29" xfId="0" applyNumberFormat="1" applyFont="1" applyFill="1" applyBorder="1" applyAlignment="1">
      <alignment horizontal="right" vertical="center"/>
    </xf>
    <xf numFmtId="1" fontId="8" fillId="0" borderId="0" xfId="0" applyNumberFormat="1" applyFont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vertical="center"/>
    </xf>
    <xf numFmtId="0" fontId="12" fillId="14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6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7" borderId="7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8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9" fillId="14" borderId="7" xfId="0" applyNumberFormat="1" applyFont="1" applyFill="1" applyBorder="1" applyAlignment="1">
      <alignment horizontal="right" vertical="center"/>
    </xf>
    <xf numFmtId="0" fontId="12" fillId="0" borderId="7" xfId="0" applyFont="1" applyBorder="1" applyAlignment="1">
      <alignment vertical="center"/>
    </xf>
    <xf numFmtId="1" fontId="7" fillId="29" borderId="7" xfId="0" applyNumberFormat="1" applyFont="1" applyFill="1" applyBorder="1" applyAlignment="1">
      <alignment horizontal="center" vertical="center"/>
    </xf>
    <xf numFmtId="164" fontId="7" fillId="29" borderId="7" xfId="0" applyNumberFormat="1" applyFont="1" applyFill="1" applyBorder="1" applyAlignment="1">
      <alignment horizontal="right" vertical="center"/>
    </xf>
    <xf numFmtId="1" fontId="7" fillId="29" borderId="30" xfId="0" applyNumberFormat="1" applyFont="1" applyFill="1" applyBorder="1" applyAlignment="1">
      <alignment horizontal="center" vertical="center"/>
    </xf>
    <xf numFmtId="164" fontId="7" fillId="29" borderId="29" xfId="0" applyNumberFormat="1" applyFont="1" applyFill="1" applyBorder="1" applyAlignment="1">
      <alignment horizontal="right" vertical="center"/>
    </xf>
    <xf numFmtId="0" fontId="7" fillId="29" borderId="7" xfId="0" applyFont="1" applyFill="1" applyBorder="1" applyAlignment="1">
      <alignment horizontal="center" vertical="center"/>
    </xf>
    <xf numFmtId="0" fontId="8" fillId="29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9" fillId="3" borderId="7" xfId="0" applyNumberFormat="1" applyFont="1" applyFill="1" applyBorder="1" applyAlignment="1">
      <alignment horizontal="right" vertical="center"/>
    </xf>
    <xf numFmtId="0" fontId="9" fillId="3" borderId="7" xfId="0" applyFont="1" applyFill="1" applyBorder="1" applyAlignment="1">
      <alignment horizontal="left" vertical="center"/>
    </xf>
    <xf numFmtId="16" fontId="9" fillId="30" borderId="8" xfId="0" quotePrefix="1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1" fontId="8" fillId="0" borderId="23" xfId="0" applyNumberFormat="1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/>
    </xf>
    <xf numFmtId="0" fontId="8" fillId="0" borderId="7" xfId="0" applyFont="1" applyFill="1" applyBorder="1"/>
    <xf numFmtId="0" fontId="8" fillId="31" borderId="7" xfId="0" applyFont="1" applyFill="1" applyBorder="1" applyAlignment="1">
      <alignment horizontal="center" vertical="center"/>
    </xf>
    <xf numFmtId="0" fontId="8" fillId="25" borderId="7" xfId="0" applyFont="1" applyFill="1" applyBorder="1" applyAlignment="1">
      <alignment horizontal="center" vertical="center"/>
    </xf>
    <xf numFmtId="1" fontId="8" fillId="0" borderId="8" xfId="0" quotePrefix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1" fontId="8" fillId="19" borderId="8" xfId="0" quotePrefix="1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right" vertical="center"/>
    </xf>
    <xf numFmtId="0" fontId="8" fillId="6" borderId="7" xfId="0" applyFont="1" applyFill="1" applyBorder="1" applyAlignment="1">
      <alignment horizontal="center"/>
    </xf>
    <xf numFmtId="164" fontId="8" fillId="6" borderId="7" xfId="0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30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14" borderId="0" xfId="0" applyFont="1" applyFill="1" applyAlignment="1">
      <alignment vertical="center"/>
    </xf>
    <xf numFmtId="0" fontId="8" fillId="0" borderId="20" xfId="0" applyFont="1" applyFill="1" applyBorder="1" applyAlignment="1">
      <alignment horizontal="center"/>
    </xf>
    <xf numFmtId="164" fontId="8" fillId="0" borderId="7" xfId="0" applyNumberFormat="1" applyFont="1" applyFill="1" applyBorder="1" applyAlignment="1">
      <alignment horizontal="right"/>
    </xf>
    <xf numFmtId="0" fontId="8" fillId="0" borderId="1" xfId="0" applyFont="1" applyFill="1" applyBorder="1"/>
    <xf numFmtId="1" fontId="7" fillId="32" borderId="7" xfId="0" applyNumberFormat="1" applyFont="1" applyFill="1" applyBorder="1" applyAlignment="1">
      <alignment horizontal="center" vertical="center"/>
    </xf>
    <xf numFmtId="164" fontId="7" fillId="32" borderId="7" xfId="0" applyNumberFormat="1" applyFont="1" applyFill="1" applyBorder="1" applyAlignment="1">
      <alignment horizontal="right" vertical="center"/>
    </xf>
    <xf numFmtId="0" fontId="7" fillId="32" borderId="7" xfId="0" applyFont="1" applyFill="1" applyBorder="1" applyAlignment="1">
      <alignment horizontal="center" vertical="center"/>
    </xf>
    <xf numFmtId="0" fontId="8" fillId="32" borderId="7" xfId="0" applyFont="1" applyFill="1" applyBorder="1" applyAlignment="1">
      <alignment horizontal="center" vertical="center"/>
    </xf>
    <xf numFmtId="0" fontId="8" fillId="33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164" fontId="7" fillId="0" borderId="7" xfId="0" applyNumberFormat="1" applyFont="1" applyFill="1" applyBorder="1" applyAlignment="1">
      <alignment horizontal="right"/>
    </xf>
    <xf numFmtId="0" fontId="8" fillId="0" borderId="5" xfId="0" applyFont="1" applyFill="1" applyBorder="1"/>
    <xf numFmtId="0" fontId="9" fillId="0" borderId="7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/>
    </xf>
    <xf numFmtId="0" fontId="8" fillId="0" borderId="18" xfId="0" applyFont="1" applyFill="1" applyBorder="1" applyAlignment="1">
      <alignment horizontal="left"/>
    </xf>
    <xf numFmtId="9" fontId="8" fillId="0" borderId="27" xfId="3" applyFont="1" applyFill="1" applyBorder="1" applyAlignment="1">
      <alignment horizontal="left"/>
    </xf>
    <xf numFmtId="9" fontId="7" fillId="0" borderId="18" xfId="3" applyFont="1" applyFill="1" applyBorder="1" applyAlignment="1">
      <alignment horizontal="left"/>
    </xf>
    <xf numFmtId="9" fontId="9" fillId="0" borderId="18" xfId="0" applyNumberFormat="1" applyFont="1" applyFill="1" applyBorder="1" applyAlignment="1">
      <alignment horizontal="center"/>
    </xf>
    <xf numFmtId="9" fontId="10" fillId="0" borderId="18" xfId="0" applyNumberFormat="1" applyFont="1" applyFill="1" applyBorder="1" applyAlignment="1">
      <alignment horizontal="center"/>
    </xf>
    <xf numFmtId="0" fontId="14" fillId="0" borderId="0" xfId="0" applyFont="1" applyFill="1"/>
    <xf numFmtId="0" fontId="8" fillId="6" borderId="5" xfId="0" applyFont="1" applyFill="1" applyBorder="1"/>
    <xf numFmtId="0" fontId="7" fillId="6" borderId="7" xfId="0" applyFont="1" applyFill="1" applyBorder="1" applyAlignment="1">
      <alignment horizontal="center"/>
    </xf>
    <xf numFmtId="164" fontId="7" fillId="6" borderId="7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9" fontId="9" fillId="7" borderId="54" xfId="3" applyFont="1" applyFill="1" applyBorder="1" applyAlignment="1">
      <alignment horizontal="left"/>
    </xf>
    <xf numFmtId="164" fontId="8" fillId="0" borderId="0" xfId="0" applyNumberFormat="1" applyFont="1"/>
    <xf numFmtId="1" fontId="7" fillId="0" borderId="0" xfId="0" applyNumberFormat="1" applyFont="1" applyAlignment="1">
      <alignment horizontal="center"/>
    </xf>
    <xf numFmtId="164" fontId="7" fillId="0" borderId="0" xfId="0" applyNumberFormat="1" applyFont="1"/>
    <xf numFmtId="9" fontId="8" fillId="0" borderId="0" xfId="3" applyFont="1"/>
    <xf numFmtId="9" fontId="8" fillId="0" borderId="0" xfId="3" applyFont="1" applyAlignment="1">
      <alignment horizontal="right"/>
    </xf>
    <xf numFmtId="164" fontId="7" fillId="0" borderId="12" xfId="0" applyNumberFormat="1" applyFont="1" applyBorder="1"/>
    <xf numFmtId="9" fontId="7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9" fillId="7" borderId="7" xfId="0" applyNumberFormat="1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164" fontId="4" fillId="7" borderId="11" xfId="0" applyNumberFormat="1" applyFont="1" applyFill="1" applyBorder="1" applyAlignment="1">
      <alignment horizontal="left"/>
    </xf>
    <xf numFmtId="164" fontId="3" fillId="7" borderId="11" xfId="0" applyNumberFormat="1" applyFont="1" applyFill="1" applyBorder="1" applyAlignment="1">
      <alignment horizontal="left"/>
    </xf>
    <xf numFmtId="0" fontId="7" fillId="0" borderId="5" xfId="0" applyFont="1" applyFill="1" applyBorder="1"/>
    <xf numFmtId="164" fontId="9" fillId="7" borderId="54" xfId="0" applyNumberFormat="1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20" xfId="0" quotePrefix="1" applyFont="1" applyFill="1" applyBorder="1" applyAlignment="1">
      <alignment horizontal="center"/>
    </xf>
    <xf numFmtId="0" fontId="7" fillId="0" borderId="7" xfId="0" applyFont="1" applyFill="1" applyBorder="1"/>
    <xf numFmtId="0" fontId="5" fillId="13" borderId="7" xfId="0" applyFont="1" applyFill="1" applyBorder="1" applyAlignment="1">
      <alignment horizontal="center"/>
    </xf>
    <xf numFmtId="9" fontId="3" fillId="7" borderId="11" xfId="3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8" fillId="6" borderId="7" xfId="0" applyNumberFormat="1" applyFont="1" applyFill="1" applyBorder="1" applyAlignment="1">
      <alignment horizontal="right" vertical="center"/>
    </xf>
    <xf numFmtId="0" fontId="8" fillId="6" borderId="7" xfId="0" applyFont="1" applyFill="1" applyBorder="1" applyAlignment="1">
      <alignment horizontal="left" vertical="center"/>
    </xf>
    <xf numFmtId="16" fontId="9" fillId="6" borderId="8" xfId="0" quotePrefix="1" applyNumberFormat="1" applyFont="1" applyFill="1" applyBorder="1" applyAlignment="1">
      <alignment horizontal="center" vertical="center"/>
    </xf>
    <xf numFmtId="164" fontId="7" fillId="6" borderId="7" xfId="0" applyNumberFormat="1" applyFont="1" applyFill="1" applyBorder="1" applyAlignment="1">
      <alignment horizontal="right" vertical="center"/>
    </xf>
    <xf numFmtId="0" fontId="12" fillId="6" borderId="7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quotePrefix="1" applyFont="1" applyFill="1" applyBorder="1" applyAlignment="1">
      <alignment horizontal="center"/>
    </xf>
    <xf numFmtId="0" fontId="3" fillId="0" borderId="18" xfId="0" applyFont="1" applyBorder="1" applyAlignment="1">
      <alignment horizontal="left"/>
    </xf>
    <xf numFmtId="1" fontId="7" fillId="17" borderId="16" xfId="0" applyNumberFormat="1" applyFont="1" applyFill="1" applyBorder="1" applyAlignment="1">
      <alignment horizontal="center" vertical="center"/>
    </xf>
    <xf numFmtId="164" fontId="7" fillId="17" borderId="7" xfId="0" applyNumberFormat="1" applyFont="1" applyFill="1" applyBorder="1" applyAlignment="1">
      <alignment horizontal="right" vertical="center"/>
    </xf>
    <xf numFmtId="0" fontId="7" fillId="17" borderId="7" xfId="0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right" vertical="center"/>
    </xf>
    <xf numFmtId="1" fontId="7" fillId="17" borderId="7" xfId="0" applyNumberFormat="1" applyFont="1" applyFill="1" applyBorder="1" applyAlignment="1">
      <alignment horizontal="center" vertical="center"/>
    </xf>
    <xf numFmtId="169" fontId="8" fillId="0" borderId="7" xfId="0" applyNumberFormat="1" applyFont="1" applyBorder="1" applyAlignment="1">
      <alignment horizontal="right" vertical="center"/>
    </xf>
    <xf numFmtId="164" fontId="20" fillId="7" borderId="7" xfId="0" applyNumberFormat="1" applyFont="1" applyFill="1" applyBorder="1" applyAlignment="1">
      <alignment vertical="center"/>
    </xf>
    <xf numFmtId="16" fontId="9" fillId="5" borderId="8" xfId="0" quotePrefix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Fill="1" applyBorder="1"/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9" fillId="0" borderId="7" xfId="0" applyNumberFormat="1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1" fontId="9" fillId="0" borderId="0" xfId="0" applyNumberFormat="1" applyFont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64" fontId="9" fillId="0" borderId="12" xfId="0" applyNumberFormat="1" applyFont="1" applyBorder="1"/>
    <xf numFmtId="164" fontId="9" fillId="0" borderId="0" xfId="0" applyNumberFormat="1" applyFont="1" applyAlignment="1">
      <alignment vertical="center"/>
    </xf>
    <xf numFmtId="164" fontId="25" fillId="0" borderId="12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9" fontId="7" fillId="0" borderId="0" xfId="3" applyFont="1" applyAlignment="1">
      <alignment horizontal="left"/>
    </xf>
    <xf numFmtId="164" fontId="8" fillId="6" borderId="7" xfId="0" applyNumberFormat="1" applyFont="1" applyFill="1" applyBorder="1" applyAlignment="1">
      <alignment vertical="center"/>
    </xf>
    <xf numFmtId="164" fontId="7" fillId="6" borderId="7" xfId="0" applyNumberFormat="1" applyFont="1" applyFill="1" applyBorder="1" applyAlignment="1">
      <alignment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9" fillId="7" borderId="11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horizontal="center" vertical="center"/>
    </xf>
    <xf numFmtId="164" fontId="8" fillId="0" borderId="29" xfId="0" applyNumberFormat="1" applyFont="1" applyFill="1" applyBorder="1" applyAlignment="1">
      <alignment horizontal="right" vertical="center"/>
    </xf>
    <xf numFmtId="9" fontId="7" fillId="0" borderId="1" xfId="3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9" fontId="7" fillId="0" borderId="71" xfId="3" applyFont="1" applyFill="1" applyBorder="1" applyAlignment="1">
      <alignment horizontal="left" vertical="center"/>
    </xf>
    <xf numFmtId="0" fontId="8" fillId="0" borderId="6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27" fillId="0" borderId="58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60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12" fillId="0" borderId="60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9" fontId="12" fillId="0" borderId="0" xfId="3" applyFont="1" applyFill="1" applyBorder="1" applyAlignment="1">
      <alignment horizontal="left" vertical="center"/>
    </xf>
    <xf numFmtId="166" fontId="9" fillId="0" borderId="7" xfId="0" applyNumberFormat="1" applyFont="1" applyBorder="1" applyAlignment="1">
      <alignment horizontal="center" vertical="center"/>
    </xf>
    <xf numFmtId="0" fontId="10" fillId="0" borderId="59" xfId="0" applyFont="1" applyBorder="1" applyAlignment="1">
      <alignment vertical="center"/>
    </xf>
    <xf numFmtId="0" fontId="10" fillId="0" borderId="0" xfId="0" applyFont="1" applyAlignment="1">
      <alignment vertical="center"/>
    </xf>
    <xf numFmtId="164" fontId="10" fillId="0" borderId="13" xfId="0" applyNumberFormat="1" applyFont="1" applyBorder="1" applyAlignment="1">
      <alignment vertical="center"/>
    </xf>
    <xf numFmtId="9" fontId="12" fillId="0" borderId="13" xfId="3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166" fontId="8" fillId="0" borderId="7" xfId="0" applyNumberFormat="1" applyFont="1" applyBorder="1" applyAlignment="1">
      <alignment horizontal="right"/>
    </xf>
    <xf numFmtId="0" fontId="12" fillId="0" borderId="59" xfId="0" applyFont="1" applyBorder="1" applyAlignment="1">
      <alignment vertical="center"/>
    </xf>
    <xf numFmtId="9" fontId="7" fillId="0" borderId="0" xfId="3" applyFont="1" applyFill="1" applyBorder="1" applyAlignment="1">
      <alignment horizontal="left" vertical="center"/>
    </xf>
    <xf numFmtId="0" fontId="12" fillId="34" borderId="0" xfId="0" applyFont="1" applyFill="1" applyAlignment="1">
      <alignment horizontal="center" vertical="center"/>
    </xf>
    <xf numFmtId="164" fontId="12" fillId="34" borderId="0" xfId="0" applyNumberFormat="1" applyFont="1" applyFill="1" applyAlignment="1">
      <alignment vertical="center"/>
    </xf>
    <xf numFmtId="164" fontId="7" fillId="0" borderId="0" xfId="0" applyNumberFormat="1" applyFont="1" applyAlignment="1">
      <alignment vertical="center"/>
    </xf>
    <xf numFmtId="164" fontId="12" fillId="0" borderId="7" xfId="0" applyNumberFormat="1" applyFont="1" applyBorder="1" applyAlignment="1">
      <alignment vertical="center"/>
    </xf>
    <xf numFmtId="166" fontId="8" fillId="0" borderId="7" xfId="0" applyNumberFormat="1" applyFont="1" applyBorder="1"/>
    <xf numFmtId="164" fontId="9" fillId="7" borderId="12" xfId="0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164" fontId="12" fillId="0" borderId="7" xfId="0" applyNumberFormat="1" applyFont="1" applyBorder="1" applyAlignment="1">
      <alignment horizontal="center"/>
    </xf>
    <xf numFmtId="0" fontId="12" fillId="34" borderId="0" xfId="0" applyFont="1" applyFill="1" applyAlignment="1">
      <alignment vertical="center"/>
    </xf>
    <xf numFmtId="0" fontId="12" fillId="0" borderId="1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7" xfId="0" applyFont="1" applyBorder="1" applyAlignment="1">
      <alignment horizontal="center"/>
    </xf>
    <xf numFmtId="166" fontId="7" fillId="0" borderId="7" xfId="0" applyNumberFormat="1" applyFont="1" applyBorder="1" applyAlignment="1">
      <alignment horizontal="right"/>
    </xf>
    <xf numFmtId="0" fontId="8" fillId="8" borderId="18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166" fontId="8" fillId="8" borderId="17" xfId="0" applyNumberFormat="1" applyFont="1" applyFill="1" applyBorder="1" applyAlignment="1">
      <alignment horizontal="right"/>
    </xf>
    <xf numFmtId="166" fontId="8" fillId="8" borderId="5" xfId="0" applyNumberFormat="1" applyFont="1" applyFill="1" applyBorder="1" applyAlignment="1">
      <alignment horizontal="right"/>
    </xf>
    <xf numFmtId="166" fontId="8" fillId="8" borderId="19" xfId="0" applyNumberFormat="1" applyFont="1" applyFill="1" applyBorder="1" applyAlignment="1">
      <alignment horizontal="right"/>
    </xf>
    <xf numFmtId="166" fontId="8" fillId="8" borderId="7" xfId="0" applyNumberFormat="1" applyFont="1" applyFill="1" applyBorder="1" applyAlignment="1">
      <alignment horizontal="right"/>
    </xf>
    <xf numFmtId="0" fontId="8" fillId="8" borderId="22" xfId="0" applyFont="1" applyFill="1" applyBorder="1" applyAlignment="1">
      <alignment horizontal="center"/>
    </xf>
    <xf numFmtId="166" fontId="8" fillId="8" borderId="29" xfId="0" applyNumberFormat="1" applyFont="1" applyFill="1" applyBorder="1" applyAlignment="1">
      <alignment horizontal="right"/>
    </xf>
    <xf numFmtId="167" fontId="8" fillId="8" borderId="29" xfId="0" applyNumberFormat="1" applyFont="1" applyFill="1" applyBorder="1" applyAlignment="1">
      <alignment horizontal="center"/>
    </xf>
    <xf numFmtId="166" fontId="8" fillId="8" borderId="1" xfId="0" applyNumberFormat="1" applyFont="1" applyFill="1" applyBorder="1" applyAlignment="1">
      <alignment horizontal="right"/>
    </xf>
    <xf numFmtId="0" fontId="28" fillId="0" borderId="59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2" fillId="0" borderId="7" xfId="0" applyFont="1" applyBorder="1" applyAlignment="1">
      <alignment horizontal="right"/>
    </xf>
    <xf numFmtId="0" fontId="9" fillId="7" borderId="11" xfId="0" applyFont="1" applyFill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9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right"/>
    </xf>
    <xf numFmtId="0" fontId="7" fillId="0" borderId="12" xfId="0" applyFont="1" applyBorder="1" applyAlignment="1">
      <alignment horizontal="center" vertical="center"/>
    </xf>
    <xf numFmtId="164" fontId="20" fillId="0" borderId="12" xfId="0" applyNumberFormat="1" applyFont="1" applyBorder="1" applyAlignment="1">
      <alignment vertical="center"/>
    </xf>
    <xf numFmtId="0" fontId="12" fillId="6" borderId="59" xfId="0" applyFont="1" applyFill="1" applyBorder="1" applyAlignment="1">
      <alignment horizontal="center" vertical="center"/>
    </xf>
    <xf numFmtId="164" fontId="12" fillId="6" borderId="0" xfId="0" applyNumberFormat="1" applyFont="1" applyFill="1" applyAlignment="1">
      <alignment horizontal="center" vertical="center"/>
    </xf>
    <xf numFmtId="164" fontId="12" fillId="6" borderId="0" xfId="0" applyNumberFormat="1" applyFont="1" applyFill="1" applyAlignment="1">
      <alignment vertical="center"/>
    </xf>
    <xf numFmtId="0" fontId="12" fillId="0" borderId="61" xfId="0" applyFont="1" applyBorder="1" applyAlignment="1">
      <alignment vertical="center"/>
    </xf>
    <xf numFmtId="0" fontId="12" fillId="0" borderId="62" xfId="0" applyFont="1" applyBorder="1" applyAlignment="1">
      <alignment vertical="center"/>
    </xf>
    <xf numFmtId="0" fontId="12" fillId="0" borderId="63" xfId="0" applyFont="1" applyBorder="1" applyAlignment="1">
      <alignment vertical="center"/>
    </xf>
    <xf numFmtId="164" fontId="12" fillId="0" borderId="7" xfId="0" applyNumberFormat="1" applyFont="1" applyBorder="1" applyAlignment="1">
      <alignment horizontal="right"/>
    </xf>
    <xf numFmtId="0" fontId="12" fillId="6" borderId="7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right"/>
    </xf>
    <xf numFmtId="164" fontId="12" fillId="6" borderId="7" xfId="0" applyNumberFormat="1" applyFont="1" applyFill="1" applyBorder="1" applyAlignment="1">
      <alignment horizontal="right"/>
    </xf>
    <xf numFmtId="0" fontId="6" fillId="0" borderId="7" xfId="0" applyFont="1" applyBorder="1" applyAlignment="1">
      <alignment horizontal="center" vertical="center"/>
    </xf>
    <xf numFmtId="0" fontId="20" fillId="7" borderId="11" xfId="0" applyFont="1" applyFill="1" applyBorder="1" applyAlignment="1">
      <alignment horizontal="center"/>
    </xf>
    <xf numFmtId="164" fontId="20" fillId="7" borderId="1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1" fontId="8" fillId="0" borderId="8" xfId="0" applyNumberFormat="1" applyFont="1" applyBorder="1" applyAlignment="1">
      <alignment horizontal="center" vertical="center"/>
    </xf>
    <xf numFmtId="0" fontId="8" fillId="7" borderId="0" xfId="0" applyFont="1" applyFill="1"/>
    <xf numFmtId="1" fontId="8" fillId="0" borderId="74" xfId="0" applyNumberFormat="1" applyFont="1" applyBorder="1" applyAlignment="1">
      <alignment horizontal="center" vertical="center"/>
    </xf>
    <xf numFmtId="0" fontId="8" fillId="7" borderId="75" xfId="0" applyFont="1" applyFill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right" vertical="center"/>
    </xf>
    <xf numFmtId="164" fontId="7" fillId="0" borderId="75" xfId="0" applyNumberFormat="1" applyFont="1" applyBorder="1" applyAlignment="1">
      <alignment horizontal="right" vertical="center"/>
    </xf>
    <xf numFmtId="0" fontId="8" fillId="0" borderId="75" xfId="0" applyFont="1" applyBorder="1" applyAlignment="1">
      <alignment horizontal="left" vertical="center"/>
    </xf>
    <xf numFmtId="0" fontId="8" fillId="11" borderId="75" xfId="0" applyFont="1" applyFill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8" fillId="14" borderId="75" xfId="0" applyFont="1" applyFill="1" applyBorder="1" applyAlignment="1">
      <alignment horizontal="center" vertical="center"/>
    </xf>
    <xf numFmtId="0" fontId="8" fillId="8" borderId="75" xfId="0" applyFont="1" applyFill="1" applyBorder="1" applyAlignment="1">
      <alignment horizontal="center" vertical="center"/>
    </xf>
    <xf numFmtId="0" fontId="8" fillId="27" borderId="75" xfId="0" applyFont="1" applyFill="1" applyBorder="1" applyAlignment="1">
      <alignment horizontal="center" vertical="center"/>
    </xf>
    <xf numFmtId="0" fontId="8" fillId="9" borderId="75" xfId="0" applyFont="1" applyFill="1" applyBorder="1" applyAlignment="1">
      <alignment horizontal="center" vertical="center"/>
    </xf>
    <xf numFmtId="1" fontId="8" fillId="0" borderId="75" xfId="0" applyNumberFormat="1" applyFont="1" applyBorder="1" applyAlignment="1">
      <alignment horizontal="center" vertical="center"/>
    </xf>
    <xf numFmtId="1" fontId="7" fillId="0" borderId="75" xfId="0" applyNumberFormat="1" applyFont="1" applyBorder="1" applyAlignment="1">
      <alignment horizontal="center" vertical="center"/>
    </xf>
    <xf numFmtId="0" fontId="8" fillId="6" borderId="7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center"/>
    </xf>
    <xf numFmtId="164" fontId="8" fillId="6" borderId="5" xfId="0" applyNumberFormat="1" applyFont="1" applyFill="1" applyBorder="1" applyAlignment="1">
      <alignment horizontal="right" vertical="center"/>
    </xf>
    <xf numFmtId="1" fontId="8" fillId="6" borderId="75" xfId="0" applyNumberFormat="1" applyFont="1" applyFill="1" applyBorder="1" applyAlignment="1">
      <alignment horizontal="center" vertical="center"/>
    </xf>
    <xf numFmtId="164" fontId="8" fillId="6" borderId="75" xfId="0" applyNumberFormat="1" applyFont="1" applyFill="1" applyBorder="1" applyAlignment="1">
      <alignment horizontal="right" vertical="center"/>
    </xf>
    <xf numFmtId="164" fontId="7" fillId="0" borderId="75" xfId="0" applyNumberFormat="1" applyFont="1" applyBorder="1" applyAlignment="1">
      <alignment vertical="center"/>
    </xf>
    <xf numFmtId="1" fontId="9" fillId="7" borderId="75" xfId="0" applyNumberFormat="1" applyFont="1" applyFill="1" applyBorder="1" applyAlignment="1">
      <alignment horizontal="center" vertical="center"/>
    </xf>
    <xf numFmtId="164" fontId="9" fillId="7" borderId="75" xfId="0" applyNumberFormat="1" applyFont="1" applyFill="1" applyBorder="1" applyAlignment="1">
      <alignment horizontal="right" vertical="center"/>
    </xf>
    <xf numFmtId="0" fontId="8" fillId="13" borderId="75" xfId="0" applyFont="1" applyFill="1" applyBorder="1" applyAlignment="1">
      <alignment horizontal="center" vertical="center"/>
    </xf>
    <xf numFmtId="0" fontId="8" fillId="23" borderId="75" xfId="0" applyFont="1" applyFill="1" applyBorder="1" applyAlignment="1">
      <alignment horizontal="center" vertical="center"/>
    </xf>
    <xf numFmtId="0" fontId="9" fillId="7" borderId="75" xfId="0" applyFont="1" applyFill="1" applyBorder="1" applyAlignment="1">
      <alignment horizontal="left" vertical="center"/>
    </xf>
    <xf numFmtId="0" fontId="8" fillId="3" borderId="75" xfId="0" applyFont="1" applyFill="1" applyBorder="1" applyAlignment="1">
      <alignment horizontal="center" vertical="center"/>
    </xf>
    <xf numFmtId="164" fontId="9" fillId="7" borderId="80" xfId="0" applyNumberFormat="1" applyFont="1" applyFill="1" applyBorder="1" applyAlignment="1">
      <alignment horizontal="right" vertical="center"/>
    </xf>
    <xf numFmtId="0" fontId="9" fillId="7" borderId="80" xfId="0" applyFont="1" applyFill="1" applyBorder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17" borderId="75" xfId="0" applyFont="1" applyFill="1" applyBorder="1" applyAlignment="1">
      <alignment horizontal="center" vertical="center"/>
    </xf>
    <xf numFmtId="0" fontId="8" fillId="20" borderId="75" xfId="0" applyFont="1" applyFill="1" applyBorder="1" applyAlignment="1">
      <alignment horizontal="center" vertical="center"/>
    </xf>
    <xf numFmtId="0" fontId="8" fillId="12" borderId="75" xfId="0" applyFont="1" applyFill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7" fillId="0" borderId="75" xfId="0" applyFont="1" applyBorder="1" applyAlignment="1">
      <alignment horizontal="left" vertical="center"/>
    </xf>
    <xf numFmtId="0" fontId="8" fillId="19" borderId="75" xfId="0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left" vertical="center"/>
    </xf>
    <xf numFmtId="9" fontId="20" fillId="0" borderId="0" xfId="3" applyFont="1" applyAlignment="1">
      <alignment horizontal="left" vertical="center"/>
    </xf>
    <xf numFmtId="164" fontId="7" fillId="0" borderId="12" xfId="0" applyNumberFormat="1" applyFont="1" applyBorder="1" applyAlignment="1">
      <alignment horizontal="left" vertical="center"/>
    </xf>
    <xf numFmtId="9" fontId="9" fillId="0" borderId="0" xfId="3" applyFont="1" applyAlignment="1">
      <alignment horizontal="left" vertical="center"/>
    </xf>
    <xf numFmtId="1" fontId="7" fillId="0" borderId="36" xfId="0" applyNumberFormat="1" applyFont="1" applyFill="1" applyBorder="1" applyAlignment="1">
      <alignment horizontal="center" vertical="center"/>
    </xf>
    <xf numFmtId="164" fontId="7" fillId="0" borderId="36" xfId="0" applyNumberFormat="1" applyFont="1" applyFill="1" applyBorder="1" applyAlignment="1">
      <alignment horizontal="right" vertical="center"/>
    </xf>
    <xf numFmtId="0" fontId="7" fillId="0" borderId="69" xfId="0" applyFont="1" applyFill="1" applyBorder="1"/>
    <xf numFmtId="9" fontId="10" fillId="0" borderId="0" xfId="3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12" fillId="0" borderId="0" xfId="0" applyNumberFormat="1" applyFont="1" applyBorder="1" applyAlignment="1">
      <alignment horizontal="right" vertical="center"/>
    </xf>
    <xf numFmtId="0" fontId="12" fillId="0" borderId="13" xfId="0" applyFont="1" applyBorder="1" applyAlignment="1">
      <alignment horizontal="right" vertical="center"/>
    </xf>
    <xf numFmtId="164" fontId="12" fillId="0" borderId="13" xfId="0" applyNumberFormat="1" applyFont="1" applyBorder="1" applyAlignment="1">
      <alignment horizontal="right" vertic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16" fontId="9" fillId="0" borderId="74" xfId="0" quotePrefix="1" applyNumberFormat="1" applyFont="1" applyFill="1" applyBorder="1" applyAlignment="1">
      <alignment horizontal="center" vertical="center"/>
    </xf>
    <xf numFmtId="0" fontId="8" fillId="0" borderId="75" xfId="0" applyFont="1" applyFill="1" applyBorder="1" applyAlignment="1">
      <alignment horizontal="center" vertical="center"/>
    </xf>
    <xf numFmtId="164" fontId="7" fillId="0" borderId="75" xfId="0" applyNumberFormat="1" applyFont="1" applyFill="1" applyBorder="1" applyAlignment="1">
      <alignment horizontal="right" vertical="center"/>
    </xf>
    <xf numFmtId="164" fontId="9" fillId="0" borderId="7" xfId="0" applyNumberFormat="1" applyFont="1" applyFill="1" applyBorder="1" applyAlignment="1">
      <alignment horizontal="right" vertical="center"/>
    </xf>
    <xf numFmtId="0" fontId="7" fillId="15" borderId="7" xfId="0" applyFont="1" applyFill="1" applyBorder="1" applyAlignment="1">
      <alignment horizontal="center" vertical="center"/>
    </xf>
    <xf numFmtId="1" fontId="7" fillId="6" borderId="70" xfId="0" applyNumberFormat="1" applyFont="1" applyFill="1" applyBorder="1" applyAlignment="1">
      <alignment horizontal="center" vertical="center"/>
    </xf>
    <xf numFmtId="164" fontId="7" fillId="6" borderId="70" xfId="0" applyNumberFormat="1" applyFont="1" applyFill="1" applyBorder="1" applyAlignment="1">
      <alignment horizontal="right" vertical="center"/>
    </xf>
    <xf numFmtId="9" fontId="8" fillId="0" borderId="0" xfId="3" applyFont="1" applyBorder="1" applyAlignment="1">
      <alignment horizontal="left" vertical="center"/>
    </xf>
    <xf numFmtId="0" fontId="12" fillId="0" borderId="75" xfId="0" applyFont="1" applyBorder="1" applyAlignment="1">
      <alignment vertical="center"/>
    </xf>
    <xf numFmtId="16" fontId="12" fillId="0" borderId="75" xfId="0" applyNumberFormat="1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64" fontId="12" fillId="0" borderId="75" xfId="0" applyNumberFormat="1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5" xfId="0" applyFont="1" applyBorder="1" applyAlignment="1">
      <alignment vertical="center"/>
    </xf>
    <xf numFmtId="164" fontId="12" fillId="0" borderId="75" xfId="0" applyNumberFormat="1" applyFont="1" applyBorder="1" applyAlignment="1">
      <alignment vertical="center"/>
    </xf>
    <xf numFmtId="164" fontId="7" fillId="0" borderId="7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2" fillId="0" borderId="0" xfId="3" applyFont="1" applyAlignment="1">
      <alignment horizontal="left" vertical="center"/>
    </xf>
    <xf numFmtId="164" fontId="12" fillId="0" borderId="13" xfId="0" applyNumberFormat="1" applyFont="1" applyBorder="1" applyAlignment="1">
      <alignment vertical="center"/>
    </xf>
    <xf numFmtId="0" fontId="7" fillId="0" borderId="78" xfId="0" applyFont="1" applyBorder="1" applyAlignment="1">
      <alignment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9" fillId="0" borderId="81" xfId="0" quotePrefix="1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166" fontId="9" fillId="0" borderId="6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83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1" fontId="7" fillId="0" borderId="70" xfId="0" applyNumberFormat="1" applyFont="1" applyFill="1" applyBorder="1" applyAlignment="1">
      <alignment horizontal="center" vertical="center"/>
    </xf>
    <xf numFmtId="164" fontId="7" fillId="0" borderId="70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9" fontId="7" fillId="0" borderId="5" xfId="3" applyFont="1" applyFill="1" applyBorder="1" applyAlignment="1">
      <alignment horizontal="center" vertical="center"/>
    </xf>
    <xf numFmtId="16" fontId="9" fillId="19" borderId="8" xfId="0" quotePrefix="1" applyNumberFormat="1" applyFont="1" applyFill="1" applyBorder="1" applyAlignment="1">
      <alignment horizontal="center" vertical="center"/>
    </xf>
    <xf numFmtId="0" fontId="8" fillId="22" borderId="8" xfId="0" applyFont="1" applyFill="1" applyBorder="1" applyAlignment="1">
      <alignment horizontal="center" vertical="center"/>
    </xf>
    <xf numFmtId="164" fontId="8" fillId="22" borderId="7" xfId="0" applyNumberFormat="1" applyFont="1" applyFill="1" applyBorder="1" applyAlignment="1">
      <alignment horizontal="right" vertical="center"/>
    </xf>
    <xf numFmtId="164" fontId="7" fillId="22" borderId="7" xfId="0" applyNumberFormat="1" applyFont="1" applyFill="1" applyBorder="1" applyAlignment="1">
      <alignment horizontal="right" vertical="center"/>
    </xf>
    <xf numFmtId="0" fontId="8" fillId="22" borderId="5" xfId="0" applyFont="1" applyFill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8" fillId="19" borderId="5" xfId="0" applyFont="1" applyFill="1" applyBorder="1" applyAlignment="1">
      <alignment horizontal="center" vertical="center"/>
    </xf>
    <xf numFmtId="164" fontId="8" fillId="19" borderId="5" xfId="0" applyNumberFormat="1" applyFont="1" applyFill="1" applyBorder="1" applyAlignment="1">
      <alignment horizontal="right" vertical="center"/>
    </xf>
    <xf numFmtId="164" fontId="7" fillId="19" borderId="5" xfId="0" applyNumberFormat="1" applyFont="1" applyFill="1" applyBorder="1" applyAlignment="1">
      <alignment horizontal="right" vertical="center"/>
    </xf>
    <xf numFmtId="0" fontId="8" fillId="19" borderId="5" xfId="0" applyFont="1" applyFill="1" applyBorder="1" applyAlignment="1">
      <alignment horizontal="left" vertical="center"/>
    </xf>
    <xf numFmtId="164" fontId="8" fillId="0" borderId="5" xfId="0" applyNumberFormat="1" applyFont="1" applyFill="1" applyBorder="1" applyAlignment="1">
      <alignment horizontal="right" vertical="center"/>
    </xf>
    <xf numFmtId="164" fontId="7" fillId="0" borderId="5" xfId="0" applyNumberFormat="1" applyFont="1" applyFill="1" applyBorder="1" applyAlignment="1">
      <alignment horizontal="right" vertical="center"/>
    </xf>
    <xf numFmtId="164" fontId="9" fillId="0" borderId="80" xfId="0" applyNumberFormat="1" applyFont="1" applyFill="1" applyBorder="1" applyAlignment="1">
      <alignment horizontal="right" vertical="center"/>
    </xf>
    <xf numFmtId="0" fontId="9" fillId="0" borderId="80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19" borderId="8" xfId="0" applyFont="1" applyFill="1" applyBorder="1" applyAlignment="1">
      <alignment horizontal="center" vertical="center"/>
    </xf>
    <xf numFmtId="164" fontId="7" fillId="19" borderId="7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7" fillId="0" borderId="16" xfId="0" applyNumberFormat="1" applyFont="1" applyFill="1" applyBorder="1" applyAlignment="1">
      <alignment horizontal="center" vertical="center"/>
    </xf>
    <xf numFmtId="164" fontId="7" fillId="0" borderId="16" xfId="0" applyNumberFormat="1" applyFont="1" applyFill="1" applyBorder="1" applyAlignment="1">
      <alignment horizontal="right" vertical="center"/>
    </xf>
    <xf numFmtId="0" fontId="7" fillId="0" borderId="7" xfId="0" applyFont="1" applyFill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0" fillId="0" borderId="0" xfId="0" quotePrefix="1" applyFont="1" applyFill="1" applyAlignment="1">
      <alignment horizontal="center" vertical="center"/>
    </xf>
    <xf numFmtId="16" fontId="10" fillId="0" borderId="0" xfId="0" quotePrefix="1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9" fontId="7" fillId="0" borderId="5" xfId="3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35" borderId="7" xfId="0" applyFont="1" applyFill="1" applyBorder="1" applyAlignment="1">
      <alignment horizontal="center" vertical="center"/>
    </xf>
    <xf numFmtId="16" fontId="9" fillId="0" borderId="8" xfId="0" quotePrefix="1" applyNumberFormat="1" applyFont="1" applyFill="1" applyBorder="1" applyAlignment="1">
      <alignment horizontal="center" vertical="center"/>
    </xf>
    <xf numFmtId="0" fontId="8" fillId="24" borderId="8" xfId="0" applyFont="1" applyFill="1" applyBorder="1" applyAlignment="1">
      <alignment horizontal="center" vertical="center"/>
    </xf>
    <xf numFmtId="164" fontId="8" fillId="24" borderId="7" xfId="0" applyNumberFormat="1" applyFont="1" applyFill="1" applyBorder="1" applyAlignment="1">
      <alignment horizontal="right" vertical="center"/>
    </xf>
    <xf numFmtId="164" fontId="7" fillId="24" borderId="7" xfId="0" applyNumberFormat="1" applyFont="1" applyFill="1" applyBorder="1" applyAlignment="1">
      <alignment horizontal="right" vertical="center"/>
    </xf>
    <xf numFmtId="0" fontId="8" fillId="24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" fontId="9" fillId="33" borderId="8" xfId="0" quotePrefix="1" applyNumberFormat="1" applyFont="1" applyFill="1" applyBorder="1" applyAlignment="1">
      <alignment horizontal="center" vertical="center"/>
    </xf>
    <xf numFmtId="164" fontId="8" fillId="33" borderId="7" xfId="0" applyNumberFormat="1" applyFont="1" applyFill="1" applyBorder="1" applyAlignment="1">
      <alignment horizontal="right" vertical="center"/>
    </xf>
    <xf numFmtId="164" fontId="7" fillId="33" borderId="7" xfId="0" applyNumberFormat="1" applyFont="1" applyFill="1" applyBorder="1" applyAlignment="1">
      <alignment horizontal="right" vertical="center"/>
    </xf>
    <xf numFmtId="0" fontId="8" fillId="33" borderId="7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36" borderId="7" xfId="0" applyFont="1" applyFill="1" applyBorder="1" applyAlignment="1">
      <alignment horizontal="center" vertical="center"/>
    </xf>
    <xf numFmtId="0" fontId="8" fillId="36" borderId="7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9" fillId="7" borderId="81" xfId="0" quotePrefix="1" applyNumberFormat="1" applyFont="1" applyFill="1" applyBorder="1" applyAlignment="1">
      <alignment horizontal="center" vertical="center"/>
    </xf>
    <xf numFmtId="164" fontId="8" fillId="7" borderId="7" xfId="0" applyNumberFormat="1" applyFont="1" applyFill="1" applyBorder="1" applyAlignment="1">
      <alignment horizontal="right" vertical="center"/>
    </xf>
    <xf numFmtId="0" fontId="8" fillId="7" borderId="7" xfId="0" applyFont="1" applyFill="1" applyBorder="1" applyAlignment="1">
      <alignment horizontal="left" vertical="center"/>
    </xf>
    <xf numFmtId="16" fontId="9" fillId="7" borderId="8" xfId="0" quotePrefix="1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6" fontId="9" fillId="6" borderId="7" xfId="0" quotePrefix="1" applyNumberFormat="1" applyFont="1" applyFill="1" applyBorder="1" applyAlignment="1">
      <alignment horizontal="center" vertical="center"/>
    </xf>
    <xf numFmtId="16" fontId="9" fillId="0" borderId="7" xfId="0" quotePrefix="1" applyNumberFormat="1" applyFont="1" applyFill="1" applyBorder="1" applyAlignment="1">
      <alignment horizontal="left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2" fillId="0" borderId="18" xfId="0" applyFont="1" applyFill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9" fillId="0" borderId="75" xfId="0" applyNumberFormat="1" applyFont="1" applyFill="1" applyBorder="1" applyAlignment="1">
      <alignment horizontal="right" vertical="center"/>
    </xf>
    <xf numFmtId="0" fontId="9" fillId="0" borderId="75" xfId="0" applyFont="1" applyFill="1" applyBorder="1" applyAlignment="1">
      <alignment horizontal="left" vertical="center"/>
    </xf>
    <xf numFmtId="0" fontId="8" fillId="0" borderId="8" xfId="0" quotePrefix="1" applyFont="1" applyFill="1" applyBorder="1" applyAlignment="1">
      <alignment horizontal="center" vertical="center"/>
    </xf>
    <xf numFmtId="0" fontId="8" fillId="0" borderId="80" xfId="0" applyFont="1" applyFill="1" applyBorder="1"/>
    <xf numFmtId="0" fontId="8" fillId="0" borderId="8" xfId="0" quotePrefix="1" applyNumberFormat="1" applyFont="1" applyFill="1" applyBorder="1" applyAlignment="1">
      <alignment horizontal="center" vertical="center"/>
    </xf>
    <xf numFmtId="0" fontId="8" fillId="37" borderId="7" xfId="0" applyFont="1" applyFill="1" applyBorder="1" applyAlignment="1">
      <alignment horizontal="center" vertical="center"/>
    </xf>
    <xf numFmtId="0" fontId="8" fillId="0" borderId="7" xfId="0" quotePrefix="1" applyFont="1" applyFill="1" applyBorder="1" applyAlignment="1">
      <alignment horizontal="center" vertical="center"/>
    </xf>
    <xf numFmtId="16" fontId="9" fillId="13" borderId="8" xfId="0" quotePrefix="1" applyNumberFormat="1" applyFont="1" applyFill="1" applyBorder="1" applyAlignment="1">
      <alignment horizontal="center" vertical="center"/>
    </xf>
    <xf numFmtId="164" fontId="8" fillId="13" borderId="7" xfId="0" applyNumberFormat="1" applyFont="1" applyFill="1" applyBorder="1" applyAlignment="1">
      <alignment horizontal="right" vertical="center"/>
    </xf>
    <xf numFmtId="0" fontId="8" fillId="13" borderId="7" xfId="0" applyFont="1" applyFill="1" applyBorder="1" applyAlignment="1">
      <alignment horizontal="left" vertical="center"/>
    </xf>
    <xf numFmtId="0" fontId="0" fillId="38" borderId="0" xfId="0" applyFill="1" applyAlignment="1">
      <alignment vertical="center"/>
    </xf>
    <xf numFmtId="1" fontId="12" fillId="0" borderId="0" xfId="0" applyNumberFormat="1" applyFont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64" fontId="7" fillId="0" borderId="19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164" fontId="8" fillId="0" borderId="44" xfId="0" applyNumberFormat="1" applyFont="1" applyFill="1" applyBorder="1" applyAlignment="1">
      <alignment horizontal="right" vertical="center"/>
    </xf>
    <xf numFmtId="1" fontId="7" fillId="0" borderId="8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8" fillId="0" borderId="4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8" fillId="0" borderId="7" xfId="0" applyNumberFormat="1" applyFont="1" applyBorder="1" applyAlignment="1">
      <alignment horizontal="center" vertical="center"/>
    </xf>
    <xf numFmtId="16" fontId="8" fillId="0" borderId="80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 vertical="center"/>
    </xf>
    <xf numFmtId="164" fontId="7" fillId="4" borderId="16" xfId="0" applyNumberFormat="1" applyFont="1" applyFill="1" applyBorder="1" applyAlignment="1">
      <alignment horizontal="right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" fontId="8" fillId="0" borderId="6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8" fillId="0" borderId="0" xfId="0" quotePrefix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7" fillId="0" borderId="80" xfId="0" applyFont="1" applyFill="1" applyBorder="1"/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33" borderId="7" xfId="0" applyNumberFormat="1" applyFont="1" applyFill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164" fontId="7" fillId="13" borderId="7" xfId="0" applyNumberFormat="1" applyFont="1" applyFill="1" applyBorder="1" applyAlignment="1">
      <alignment horizontal="center" vertical="center"/>
    </xf>
    <xf numFmtId="16" fontId="8" fillId="0" borderId="6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16" fontId="8" fillId="17" borderId="8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Alignment="1">
      <alignment vertical="center"/>
    </xf>
    <xf numFmtId="16" fontId="8" fillId="7" borderId="8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NumberFormat="1" applyFont="1" applyBorder="1" applyAlignment="1">
      <alignment vertical="center"/>
    </xf>
    <xf numFmtId="0" fontId="33" fillId="0" borderId="0" xfId="0" applyFont="1"/>
    <xf numFmtId="16" fontId="8" fillId="2" borderId="8" xfId="0" quotePrefix="1" applyNumberFormat="1" applyFont="1" applyFill="1" applyBorder="1" applyAlignment="1">
      <alignment horizontal="center" vertical="center"/>
    </xf>
    <xf numFmtId="16" fontId="8" fillId="0" borderId="8" xfId="0" quotePrefix="1" applyNumberFormat="1" applyFont="1" applyFill="1" applyBorder="1" applyAlignment="1">
      <alignment horizontal="center" vertical="center"/>
    </xf>
    <xf numFmtId="16" fontId="8" fillId="0" borderId="7" xfId="0" applyNumberFormat="1" applyFont="1" applyFill="1" applyBorder="1" applyAlignment="1">
      <alignment horizontal="center" vertical="center"/>
    </xf>
    <xf numFmtId="164" fontId="7" fillId="0" borderId="12" xfId="0" applyNumberFormat="1" applyFont="1" applyFill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horizontal="righ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8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right" vertical="center"/>
    </xf>
    <xf numFmtId="1" fontId="8" fillId="0" borderId="30" xfId="0" applyNumberFormat="1" applyFont="1" applyFill="1" applyBorder="1" applyAlignment="1">
      <alignment horizontal="center" vertical="center"/>
    </xf>
    <xf numFmtId="164" fontId="8" fillId="0" borderId="48" xfId="0" applyNumberFormat="1" applyFont="1" applyFill="1" applyBorder="1" applyAlignment="1">
      <alignment horizontal="right" vertical="center"/>
    </xf>
    <xf numFmtId="0" fontId="8" fillId="0" borderId="22" xfId="0" applyFont="1" applyFill="1" applyBorder="1" applyAlignment="1">
      <alignment horizontal="left" vertical="center"/>
    </xf>
    <xf numFmtId="9" fontId="8" fillId="0" borderId="0" xfId="3" applyFont="1" applyAlignment="1">
      <alignment horizontal="center" vertical="center"/>
    </xf>
    <xf numFmtId="1" fontId="8" fillId="0" borderId="24" xfId="0" applyNumberFormat="1" applyFont="1" applyFill="1" applyBorder="1" applyAlignment="1">
      <alignment horizontal="center" vertical="center"/>
    </xf>
    <xf numFmtId="9" fontId="7" fillId="0" borderId="0" xfId="3" applyFont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6" fontId="9" fillId="0" borderId="7" xfId="0" applyNumberFormat="1" applyFont="1" applyFill="1" applyBorder="1" applyAlignment="1">
      <alignment horizontal="center"/>
    </xf>
    <xf numFmtId="164" fontId="8" fillId="0" borderId="17" xfId="0" applyNumberFormat="1" applyFont="1" applyFill="1" applyBorder="1" applyAlignment="1">
      <alignment horizontal="right"/>
    </xf>
    <xf numFmtId="164" fontId="8" fillId="0" borderId="19" xfId="0" applyNumberFormat="1" applyFont="1" applyFill="1" applyBorder="1" applyAlignment="1">
      <alignment horizontal="right"/>
    </xf>
    <xf numFmtId="0" fontId="7" fillId="0" borderId="41" xfId="0" applyFont="1" applyFill="1" applyBorder="1" applyAlignment="1">
      <alignment horizontal="center"/>
    </xf>
    <xf numFmtId="164" fontId="7" fillId="0" borderId="17" xfId="0" applyNumberFormat="1" applyFont="1" applyFill="1" applyBorder="1" applyAlignment="1">
      <alignment horizontal="right"/>
    </xf>
    <xf numFmtId="0" fontId="8" fillId="0" borderId="22" xfId="0" applyFont="1" applyFill="1" applyBorder="1" applyAlignment="1">
      <alignment horizontal="center"/>
    </xf>
    <xf numFmtId="0" fontId="9" fillId="0" borderId="54" xfId="0" applyFont="1" applyFill="1" applyBorder="1" applyAlignment="1">
      <alignment horizontal="center"/>
    </xf>
    <xf numFmtId="164" fontId="9" fillId="0" borderId="54" xfId="0" applyNumberFormat="1" applyFont="1" applyFill="1" applyBorder="1" applyAlignment="1">
      <alignment horizontal="right"/>
    </xf>
    <xf numFmtId="0" fontId="9" fillId="0" borderId="54" xfId="0" applyFont="1" applyFill="1" applyBorder="1" applyAlignment="1">
      <alignment horizontal="right"/>
    </xf>
    <xf numFmtId="0" fontId="9" fillId="0" borderId="11" xfId="0" applyFont="1" applyFill="1" applyBorder="1" applyAlignment="1">
      <alignment horizontal="center"/>
    </xf>
    <xf numFmtId="164" fontId="9" fillId="0" borderId="11" xfId="0" applyNumberFormat="1" applyFont="1" applyFill="1" applyBorder="1" applyAlignment="1">
      <alignment horizontal="right"/>
    </xf>
    <xf numFmtId="1" fontId="8" fillId="0" borderId="22" xfId="0" applyNumberFormat="1" applyFont="1" applyFill="1" applyBorder="1" applyAlignment="1">
      <alignment horizontal="center" vertical="center"/>
    </xf>
    <xf numFmtId="1" fontId="9" fillId="0" borderId="11" xfId="0" applyNumberFormat="1" applyFont="1" applyFill="1" applyBorder="1" applyAlignment="1">
      <alignment horizontal="center"/>
    </xf>
    <xf numFmtId="0" fontId="20" fillId="0" borderId="0" xfId="0" applyFont="1" applyFill="1" applyAlignment="1">
      <alignment vertical="center"/>
    </xf>
    <xf numFmtId="164" fontId="8" fillId="0" borderId="16" xfId="0" applyNumberFormat="1" applyFont="1" applyFill="1" applyBorder="1" applyAlignment="1">
      <alignment horizontal="right"/>
    </xf>
    <xf numFmtId="164" fontId="32" fillId="0" borderId="54" xfId="0" applyNumberFormat="1" applyFont="1" applyFill="1" applyBorder="1" applyAlignment="1">
      <alignment horizontal="left"/>
    </xf>
    <xf numFmtId="0" fontId="9" fillId="0" borderId="11" xfId="0" applyFont="1" applyFill="1" applyBorder="1"/>
    <xf numFmtId="0" fontId="7" fillId="0" borderId="0" xfId="0" applyFont="1" applyFill="1" applyAlignment="1">
      <alignment horizontal="left"/>
    </xf>
    <xf numFmtId="0" fontId="8" fillId="0" borderId="49" xfId="0" applyFont="1" applyFill="1" applyBorder="1" applyAlignment="1">
      <alignment horizontal="center"/>
    </xf>
    <xf numFmtId="0" fontId="8" fillId="0" borderId="15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8" fillId="0" borderId="51" xfId="0" applyFont="1" applyFill="1" applyBorder="1" applyAlignment="1">
      <alignment horizontal="center"/>
    </xf>
    <xf numFmtId="0" fontId="8" fillId="0" borderId="52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22" fillId="0" borderId="0" xfId="0" applyFont="1" applyFill="1" applyAlignment="1">
      <alignment vertical="center"/>
    </xf>
    <xf numFmtId="0" fontId="8" fillId="0" borderId="6" xfId="0" quotePrefix="1" applyFont="1" applyFill="1" applyBorder="1" applyAlignment="1">
      <alignment horizontal="center" vertical="center"/>
    </xf>
    <xf numFmtId="164" fontId="24" fillId="0" borderId="0" xfId="0" applyNumberFormat="1" applyFont="1" applyFill="1" applyAlignment="1">
      <alignment horizontal="left" vertical="center"/>
    </xf>
    <xf numFmtId="0" fontId="8" fillId="0" borderId="25" xfId="0" applyFont="1" applyFill="1" applyBorder="1" applyAlignment="1">
      <alignment horizontal="center" vertical="center"/>
    </xf>
    <xf numFmtId="164" fontId="0" fillId="0" borderId="20" xfId="0" applyNumberFormat="1" applyFill="1" applyBorder="1" applyAlignment="1">
      <alignment horizontal="center" vertical="center"/>
    </xf>
    <xf numFmtId="164" fontId="12" fillId="0" borderId="0" xfId="0" applyNumberFormat="1" applyFont="1" applyFill="1" applyAlignment="1">
      <alignment vertical="center"/>
    </xf>
    <xf numFmtId="1" fontId="12" fillId="0" borderId="0" xfId="0" applyNumberFormat="1" applyFont="1" applyFill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9" fillId="0" borderId="7" xfId="0" quotePrefix="1" applyNumberFormat="1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0" fontId="7" fillId="31" borderId="7" xfId="0" applyFont="1" applyFill="1" applyBorder="1" applyAlignment="1">
      <alignment horizontal="center"/>
    </xf>
    <xf numFmtId="164" fontId="7" fillId="31" borderId="7" xfId="0" applyNumberFormat="1" applyFont="1" applyFill="1" applyBorder="1" applyAlignment="1">
      <alignment horizontal="right"/>
    </xf>
    <xf numFmtId="0" fontId="7" fillId="31" borderId="80" xfId="0" applyFont="1" applyFill="1" applyBorder="1"/>
    <xf numFmtId="1" fontId="7" fillId="31" borderId="7" xfId="0" applyNumberFormat="1" applyFont="1" applyFill="1" applyBorder="1" applyAlignment="1">
      <alignment horizontal="center" vertical="center"/>
    </xf>
    <xf numFmtId="164" fontId="7" fillId="31" borderId="19" xfId="0" applyNumberFormat="1" applyFont="1" applyFill="1" applyBorder="1" applyAlignment="1">
      <alignment horizontal="right" vertical="center"/>
    </xf>
    <xf numFmtId="9" fontId="7" fillId="31" borderId="7" xfId="3" applyFont="1" applyFill="1" applyBorder="1" applyAlignment="1">
      <alignment horizontal="left" vertical="center"/>
    </xf>
    <xf numFmtId="164" fontId="7" fillId="31" borderId="7" xfId="0" applyNumberFormat="1" applyFont="1" applyFill="1" applyBorder="1" applyAlignment="1">
      <alignment horizontal="right" vertical="center"/>
    </xf>
    <xf numFmtId="9" fontId="7" fillId="31" borderId="71" xfId="3" applyFont="1" applyFill="1" applyBorder="1" applyAlignment="1">
      <alignment horizontal="left" vertical="center"/>
    </xf>
    <xf numFmtId="1" fontId="7" fillId="31" borderId="80" xfId="0" applyNumberFormat="1" applyFont="1" applyFill="1" applyBorder="1" applyAlignment="1">
      <alignment horizontal="center" vertical="center"/>
    </xf>
    <xf numFmtId="164" fontId="7" fillId="31" borderId="80" xfId="0" applyNumberFormat="1" applyFont="1" applyFill="1" applyBorder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0" fontId="12" fillId="13" borderId="0" xfId="0" quotePrefix="1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8" fillId="39" borderId="7" xfId="0" applyFont="1" applyFill="1" applyBorder="1" applyAlignment="1">
      <alignment horizontal="center" vertical="center"/>
    </xf>
    <xf numFmtId="164" fontId="8" fillId="25" borderId="7" xfId="0" applyNumberFormat="1" applyFont="1" applyFill="1" applyBorder="1" applyAlignment="1">
      <alignment horizontal="right" vertical="center"/>
    </xf>
    <xf numFmtId="164" fontId="7" fillId="25" borderId="7" xfId="0" applyNumberFormat="1" applyFont="1" applyFill="1" applyBorder="1" applyAlignment="1">
      <alignment horizontal="right" vertical="center"/>
    </xf>
    <xf numFmtId="0" fontId="8" fillId="25" borderId="7" xfId="0" applyFont="1" applyFill="1" applyBorder="1" applyAlignment="1">
      <alignment horizontal="left" vertical="center"/>
    </xf>
    <xf numFmtId="16" fontId="9" fillId="25" borderId="8" xfId="0" quotePrefix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1" fontId="8" fillId="7" borderId="16" xfId="0" applyNumberFormat="1" applyFont="1" applyFill="1" applyBorder="1" applyAlignment="1">
      <alignment horizontal="center" vertical="center"/>
    </xf>
    <xf numFmtId="164" fontId="8" fillId="7" borderId="17" xfId="0" applyNumberFormat="1" applyFont="1" applyFill="1" applyBorder="1" applyAlignment="1">
      <alignment horizontal="right" vertical="center"/>
    </xf>
    <xf numFmtId="16" fontId="8" fillId="0" borderId="7" xfId="0" quotePrefix="1" applyNumberFormat="1" applyFont="1" applyFill="1" applyBorder="1" applyAlignment="1">
      <alignment horizontal="center"/>
    </xf>
    <xf numFmtId="164" fontId="7" fillId="0" borderId="80" xfId="0" applyNumberFormat="1" applyFont="1" applyFill="1" applyBorder="1" applyAlignment="1">
      <alignment horizontal="right" vertical="center"/>
    </xf>
    <xf numFmtId="0" fontId="8" fillId="0" borderId="80" xfId="0" applyFont="1" applyFill="1" applyBorder="1" applyAlignment="1">
      <alignment horizontal="left" vertical="center"/>
    </xf>
    <xf numFmtId="16" fontId="9" fillId="0" borderId="7" xfId="0" applyNumberFormat="1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31" borderId="0" xfId="0" applyFont="1" applyFill="1" applyAlignment="1">
      <alignment vertical="center"/>
    </xf>
    <xf numFmtId="41" fontId="12" fillId="0" borderId="0" xfId="1" applyFont="1" applyAlignment="1">
      <alignment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0" borderId="7" xfId="0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9" fillId="14" borderId="7" xfId="0" applyNumberFormat="1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/>
    </xf>
    <xf numFmtId="1" fontId="7" fillId="0" borderId="12" xfId="0" applyNumberFormat="1" applyFont="1" applyFill="1" applyBorder="1" applyAlignment="1">
      <alignment horizontal="center" vertical="center"/>
    </xf>
    <xf numFmtId="1" fontId="20" fillId="0" borderId="12" xfId="0" applyNumberFormat="1" applyFont="1" applyFill="1" applyBorder="1" applyAlignment="1">
      <alignment horizontal="center" vertical="center"/>
    </xf>
    <xf numFmtId="1" fontId="7" fillId="0" borderId="24" xfId="0" applyNumberFormat="1" applyFont="1" applyFill="1" applyBorder="1" applyAlignment="1">
      <alignment horizontal="center" vertical="center"/>
    </xf>
    <xf numFmtId="164" fontId="7" fillId="0" borderId="24" xfId="0" applyNumberFormat="1" applyFont="1" applyFill="1" applyBorder="1" applyAlignment="1">
      <alignment horizontal="right" vertical="center"/>
    </xf>
    <xf numFmtId="164" fontId="12" fillId="0" borderId="0" xfId="0" applyNumberFormat="1" applyFont="1" applyFill="1" applyAlignment="1">
      <alignment horizontal="right" vertical="center"/>
    </xf>
    <xf numFmtId="164" fontId="20" fillId="0" borderId="12" xfId="0" applyNumberFormat="1" applyFont="1" applyFill="1" applyBorder="1" applyAlignment="1">
      <alignment horizontal="right" vertical="center"/>
    </xf>
    <xf numFmtId="9" fontId="7" fillId="0" borderId="80" xfId="3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1" fontId="8" fillId="7" borderId="7" xfId="0" applyNumberFormat="1" applyFont="1" applyFill="1" applyBorder="1" applyAlignment="1">
      <alignment horizontal="center" vertical="center"/>
    </xf>
    <xf numFmtId="1" fontId="8" fillId="0" borderId="41" xfId="0" applyNumberFormat="1" applyFont="1" applyFill="1" applyBorder="1" applyAlignment="1">
      <alignment horizontal="center" vertical="center"/>
    </xf>
    <xf numFmtId="0" fontId="9" fillId="7" borderId="11" xfId="0" applyFont="1" applyFill="1" applyBorder="1"/>
    <xf numFmtId="0" fontId="8" fillId="7" borderId="7" xfId="0" quotePrefix="1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7" borderId="7" xfId="0" applyFont="1" applyFill="1" applyBorder="1"/>
    <xf numFmtId="164" fontId="8" fillId="7" borderId="7" xfId="0" applyNumberFormat="1" applyFont="1" applyFill="1" applyBorder="1" applyAlignment="1">
      <alignment horizontal="right"/>
    </xf>
    <xf numFmtId="0" fontId="8" fillId="7" borderId="80" xfId="0" applyFont="1" applyFill="1" applyBorder="1"/>
    <xf numFmtId="0" fontId="8" fillId="7" borderId="1" xfId="0" applyFont="1" applyFill="1" applyBorder="1"/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quotePrefix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8" fillId="0" borderId="7" xfId="0" quotePrefix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9" fontId="7" fillId="0" borderId="7" xfId="3" applyFont="1" applyFill="1" applyBorder="1" applyAlignment="1">
      <alignment horizontal="left"/>
    </xf>
    <xf numFmtId="9" fontId="8" fillId="0" borderId="7" xfId="3" applyFont="1" applyFill="1" applyBorder="1" applyAlignment="1">
      <alignment horizontal="left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9" fillId="0" borderId="7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9" fillId="42" borderId="7" xfId="0" quotePrefix="1" applyNumberFormat="1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164" fontId="8" fillId="42" borderId="7" xfId="0" applyNumberFormat="1" applyFont="1" applyFill="1" applyBorder="1" applyAlignment="1">
      <alignment horizontal="right" vertical="center"/>
    </xf>
    <xf numFmtId="0" fontId="8" fillId="42" borderId="7" xfId="0" applyFont="1" applyFill="1" applyBorder="1" applyAlignment="1">
      <alignment horizontal="left" vertical="center"/>
    </xf>
    <xf numFmtId="164" fontId="7" fillId="42" borderId="7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9" fillId="33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" fontId="8" fillId="0" borderId="7" xfId="0" quotePrefix="1" applyNumberFormat="1" applyFont="1" applyBorder="1" applyAlignment="1">
      <alignment horizontal="right" vertical="center"/>
    </xf>
    <xf numFmtId="164" fontId="7" fillId="0" borderId="7" xfId="0" applyNumberFormat="1" applyFont="1" applyFill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left" vertical="center"/>
    </xf>
    <xf numFmtId="0" fontId="7" fillId="0" borderId="20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7" borderId="8" xfId="0" quotePrefix="1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36" borderId="7" xfId="0" applyFont="1" applyFill="1" applyBorder="1" applyAlignment="1">
      <alignment horizontal="center" vertical="center"/>
    </xf>
    <xf numFmtId="16" fontId="8" fillId="6" borderId="7" xfId="0" quotePrefix="1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2" fillId="33" borderId="0" xfId="0" applyFont="1" applyFill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164" fontId="9" fillId="0" borderId="69" xfId="0" applyNumberFormat="1" applyFont="1" applyFill="1" applyBorder="1" applyAlignment="1">
      <alignment horizontal="right" vertical="center"/>
    </xf>
    <xf numFmtId="0" fontId="9" fillId="0" borderId="69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72" xfId="0" applyFont="1" applyBorder="1" applyAlignment="1">
      <alignment horizontal="center"/>
    </xf>
    <xf numFmtId="0" fontId="7" fillId="0" borderId="7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5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4" fontId="12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164" fontId="20" fillId="0" borderId="0" xfId="0" applyNumberFormat="1" applyFont="1" applyAlignment="1">
      <alignment horizontal="center" vertical="center"/>
    </xf>
    <xf numFmtId="164" fontId="7" fillId="0" borderId="12" xfId="0" applyNumberFormat="1" applyFont="1" applyBorder="1" applyAlignment="1">
      <alignment horizontal="right" vertical="center"/>
    </xf>
    <xf numFmtId="170" fontId="12" fillId="0" borderId="0" xfId="0" applyNumberFormat="1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20" fillId="0" borderId="78" xfId="0" applyFont="1" applyFill="1" applyBorder="1" applyAlignment="1">
      <alignment horizontal="center" vertical="center"/>
    </xf>
    <xf numFmtId="0" fontId="20" fillId="0" borderId="79" xfId="0" applyFont="1" applyFill="1" applyBorder="1" applyAlignment="1">
      <alignment horizontal="center" vertical="center"/>
    </xf>
    <xf numFmtId="16" fontId="9" fillId="6" borderId="1" xfId="0" applyNumberFormat="1" applyFont="1" applyFill="1" applyBorder="1" applyAlignment="1">
      <alignment horizontal="center" vertical="center"/>
    </xf>
    <xf numFmtId="16" fontId="9" fillId="6" borderId="69" xfId="0" applyNumberFormat="1" applyFont="1" applyFill="1" applyBorder="1" applyAlignment="1">
      <alignment horizontal="center" vertical="center"/>
    </xf>
    <xf numFmtId="16" fontId="9" fillId="6" borderId="5" xfId="0" applyNumberFormat="1" applyFont="1" applyFill="1" applyBorder="1" applyAlignment="1">
      <alignment horizontal="center" vertical="center"/>
    </xf>
    <xf numFmtId="16" fontId="9" fillId="0" borderId="6" xfId="0" quotePrefix="1" applyNumberFormat="1" applyFont="1" applyFill="1" applyBorder="1" applyAlignment="1">
      <alignment horizontal="center" vertical="center"/>
    </xf>
    <xf numFmtId="16" fontId="9" fillId="0" borderId="9" xfId="0" quotePrefix="1" applyNumberFormat="1" applyFont="1" applyFill="1" applyBorder="1" applyAlignment="1">
      <alignment horizontal="center" vertical="center"/>
    </xf>
    <xf numFmtId="16" fontId="9" fillId="0" borderId="10" xfId="0" quotePrefix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9" fontId="9" fillId="14" borderId="8" xfId="3" applyFont="1" applyFill="1" applyBorder="1" applyAlignment="1">
      <alignment horizontal="center" vertical="center"/>
    </xf>
    <xf numFmtId="9" fontId="9" fillId="14" borderId="10" xfId="3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34" fillId="7" borderId="0" xfId="0" applyFont="1" applyFill="1" applyAlignment="1">
      <alignment horizontal="center" vertical="center"/>
    </xf>
    <xf numFmtId="0" fontId="34" fillId="41" borderId="0" xfId="0" applyFont="1" applyFill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9" fontId="9" fillId="14" borderId="7" xfId="3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9" fontId="9" fillId="3" borderId="7" xfId="3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21" borderId="7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7" fillId="21" borderId="13" xfId="0" applyFont="1" applyFill="1" applyBorder="1" applyAlignment="1">
      <alignment horizontal="center" vertical="center"/>
    </xf>
    <xf numFmtId="0" fontId="7" fillId="21" borderId="64" xfId="0" applyFont="1" applyFill="1" applyBorder="1" applyAlignment="1">
      <alignment horizontal="center" vertical="center"/>
    </xf>
    <xf numFmtId="9" fontId="9" fillId="21" borderId="8" xfId="3" applyFont="1" applyFill="1" applyBorder="1" applyAlignment="1">
      <alignment horizontal="center" vertical="center"/>
    </xf>
    <xf numFmtId="9" fontId="9" fillId="21" borderId="10" xfId="3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21" borderId="5" xfId="0" applyFont="1" applyFill="1" applyBorder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0" fontId="21" fillId="14" borderId="0" xfId="0" applyFont="1" applyFill="1" applyAlignment="1">
      <alignment horizontal="center" vertical="center" wrapText="1"/>
    </xf>
    <xf numFmtId="0" fontId="34" fillId="40" borderId="0" xfId="0" applyFont="1" applyFill="1" applyAlignment="1">
      <alignment horizontal="center" vertical="center"/>
    </xf>
    <xf numFmtId="0" fontId="9" fillId="0" borderId="8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right" vertical="center"/>
    </xf>
    <xf numFmtId="164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164" fontId="20" fillId="0" borderId="12" xfId="0" applyNumberFormat="1" applyFont="1" applyBorder="1" applyAlignment="1">
      <alignment horizontal="right" vertical="center"/>
    </xf>
    <xf numFmtId="0" fontId="20" fillId="0" borderId="12" xfId="0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12" fillId="0" borderId="1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164" fontId="18" fillId="0" borderId="12" xfId="0" applyNumberFormat="1" applyFont="1" applyBorder="1" applyAlignment="1">
      <alignment horizontal="right" vertical="center"/>
    </xf>
    <xf numFmtId="0" fontId="18" fillId="0" borderId="12" xfId="0" applyFont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wrapText="1"/>
    </xf>
    <xf numFmtId="0" fontId="9" fillId="0" borderId="5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164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64" fontId="20" fillId="0" borderId="12" xfId="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3" fillId="0" borderId="78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42" fontId="8" fillId="0" borderId="7" xfId="2" applyFont="1" applyBorder="1" applyAlignment="1">
      <alignment horizontal="center" vertical="center"/>
    </xf>
    <xf numFmtId="42" fontId="8" fillId="0" borderId="7" xfId="0" applyNumberFormat="1" applyFont="1" applyBorder="1" applyAlignment="1">
      <alignment horizontal="center" vertical="center"/>
    </xf>
    <xf numFmtId="42" fontId="9" fillId="7" borderId="11" xfId="0" applyNumberFormat="1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164" fontId="7" fillId="0" borderId="12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9" fillId="0" borderId="74" xfId="0" applyFont="1" applyFill="1" applyBorder="1" applyAlignment="1">
      <alignment horizontal="center"/>
    </xf>
    <xf numFmtId="0" fontId="9" fillId="0" borderId="76" xfId="0" applyFont="1" applyFill="1" applyBorder="1" applyAlignment="1">
      <alignment horizontal="center"/>
    </xf>
    <xf numFmtId="0" fontId="9" fillId="0" borderId="77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42" fontId="12" fillId="0" borderId="7" xfId="2" applyFont="1" applyBorder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165" fontId="9" fillId="7" borderId="11" xfId="0" applyNumberFormat="1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" fontId="10" fillId="0" borderId="81" xfId="0" applyNumberFormat="1" applyFont="1" applyBorder="1" applyAlignment="1">
      <alignment horizontal="center" vertical="center"/>
    </xf>
    <xf numFmtId="16" fontId="10" fillId="0" borderId="82" xfId="0" applyNumberFormat="1" applyFont="1" applyBorder="1" applyAlignment="1">
      <alignment horizontal="center" vertical="center"/>
    </xf>
    <xf numFmtId="16" fontId="7" fillId="0" borderId="81" xfId="0" applyNumberFormat="1" applyFont="1" applyBorder="1" applyAlignment="1">
      <alignment horizontal="center" vertical="center"/>
    </xf>
    <xf numFmtId="16" fontId="7" fillId="0" borderId="82" xfId="0" applyNumberFormat="1" applyFont="1" applyBorder="1" applyAlignment="1">
      <alignment horizontal="center" vertical="center"/>
    </xf>
  </cellXfs>
  <cellStyles count="4">
    <cellStyle name="Comma [0]" xfId="1" builtinId="6"/>
    <cellStyle name="Currency [0]" xfId="2" builtinId="7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00CC"/>
      <color rgb="FF66FF99"/>
      <color rgb="FFFFFF99"/>
      <color rgb="FFCC0066"/>
      <color rgb="FFFF33CC"/>
      <color rgb="FF3AE6E2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KAP%20PROD%20KALTENG%203006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cuments/FILE%20P%20AWI/LOG%20LIST%20PROD%20KALTENG/GRADE%20MERANTI%20BY%20APM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cuments/FILE%20P%20AWI/LOG%20LIST%20PROD%20KALTENG/GRADE%20BENGKIRAI%20LAMONGAN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cuments/FILE%20P%20AWI/LOG%20LIST%20PROD%20KALTENG/KAYU%20EX%20BABAT%20LAMONGAN/BENGKIRAI%20EX%20KALTENG/GRADE%20BENGKIRAI%20LAMONGAN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cuments/FILE%20P%20AWI/LOG%20LIST%20PROD%20KALTENG/KAYU%20EX%20BABAT%20LAMONGAN/BENGKIRAI%20EX%20KALTENG/GRADE%20BENGKIRAI%20LAMONGAN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T"/>
      <sheetName val="LOG LIST"/>
      <sheetName val="MERANTI"/>
      <sheetName val="BENGKIRAI"/>
      <sheetName val="BELI MASAK MERANTI BENGKIRAI"/>
      <sheetName val="PLAT BENGKIRAI"/>
      <sheetName val="MUAT EX KALTENG"/>
      <sheetName val="INV-LOKAL MERANTI KALTENG"/>
      <sheetName val="STOCK LOKAL APM"/>
      <sheetName val="STOCK BENGKIRAI BABAD"/>
    </sheetNames>
    <sheetDataSet>
      <sheetData sheetId="0">
        <row r="5">
          <cell r="J5">
            <v>34.159599999999998</v>
          </cell>
        </row>
        <row r="6">
          <cell r="J6">
            <v>35.837800000000001</v>
          </cell>
        </row>
        <row r="7">
          <cell r="J7">
            <v>37.354999999999997</v>
          </cell>
        </row>
        <row r="8">
          <cell r="J8">
            <v>10.756</v>
          </cell>
        </row>
        <row r="9">
          <cell r="J9">
            <v>35.056399999999996</v>
          </cell>
        </row>
        <row r="10">
          <cell r="J10">
            <v>37.152900000000002</v>
          </cell>
        </row>
        <row r="11">
          <cell r="J11">
            <v>36.715400000000002</v>
          </cell>
        </row>
        <row r="12">
          <cell r="J12">
            <v>1.728</v>
          </cell>
        </row>
        <row r="13">
          <cell r="J13">
            <v>35.190899999999999</v>
          </cell>
        </row>
        <row r="19">
          <cell r="J19">
            <v>21.8096</v>
          </cell>
        </row>
        <row r="20">
          <cell r="J20">
            <v>28.214700000000001</v>
          </cell>
        </row>
      </sheetData>
      <sheetData sheetId="1">
        <row r="572">
          <cell r="E572">
            <v>373.54927764000001</v>
          </cell>
        </row>
        <row r="573">
          <cell r="E573">
            <v>48.826118879999989</v>
          </cell>
        </row>
      </sheetData>
      <sheetData sheetId="2">
        <row r="1926">
          <cell r="N1926">
            <v>202.36703000000003</v>
          </cell>
        </row>
        <row r="1927">
          <cell r="N1927">
            <v>66.465199999999996</v>
          </cell>
        </row>
      </sheetData>
      <sheetData sheetId="3">
        <row r="99">
          <cell r="S99">
            <v>0.71519999999999995</v>
          </cell>
        </row>
      </sheetData>
      <sheetData sheetId="4">
        <row r="19">
          <cell r="H19">
            <v>4.7019359999999999</v>
          </cell>
        </row>
      </sheetData>
      <sheetData sheetId="5">
        <row r="41">
          <cell r="P41">
            <v>5.3098999999999998</v>
          </cell>
        </row>
        <row r="42">
          <cell r="P42">
            <v>0.20799999999999999</v>
          </cell>
        </row>
      </sheetData>
      <sheetData sheetId="6"/>
      <sheetData sheetId="7">
        <row r="30">
          <cell r="G30">
            <v>2.04</v>
          </cell>
        </row>
        <row r="34">
          <cell r="G34">
            <v>7.1999999999999993</v>
          </cell>
        </row>
        <row r="52">
          <cell r="G52">
            <v>0.70300000000000007</v>
          </cell>
        </row>
        <row r="55">
          <cell r="G55">
            <v>3.2440000000000002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UAT"/>
      <sheetName val="GRADE APM PART 2"/>
      <sheetName val="REKAP PENGIRIMAN KALTENG"/>
      <sheetName val="INVOICE"/>
    </sheetNames>
    <sheetDataSet>
      <sheetData sheetId="0">
        <row r="23">
          <cell r="X23">
            <v>6.0812000000000008</v>
          </cell>
        </row>
        <row r="26">
          <cell r="X26">
            <v>5.0399999999999991</v>
          </cell>
        </row>
        <row r="55">
          <cell r="X55">
            <v>10.4291</v>
          </cell>
        </row>
        <row r="92">
          <cell r="X92">
            <v>5.2992749999999997</v>
          </cell>
        </row>
        <row r="96">
          <cell r="X96">
            <v>5.7160000000000002</v>
          </cell>
        </row>
      </sheetData>
      <sheetData sheetId="1"/>
      <sheetData sheetId="2">
        <row r="68">
          <cell r="M68">
            <v>1675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 KALTENG"/>
      <sheetName val="HASIL GRADE"/>
      <sheetName val="STOCK 300626"/>
    </sheetNames>
    <sheetDataSet>
      <sheetData sheetId="0">
        <row r="51">
          <cell r="E51">
            <v>3903</v>
          </cell>
        </row>
      </sheetData>
      <sheetData sheetId="1">
        <row r="35">
          <cell r="F35">
            <v>9.7577000000000016</v>
          </cell>
        </row>
        <row r="72">
          <cell r="H72">
            <v>9.4514999999999993</v>
          </cell>
        </row>
        <row r="75">
          <cell r="H75">
            <v>0.58500000000000008</v>
          </cell>
        </row>
        <row r="78">
          <cell r="H78">
            <v>3.3160000000000003</v>
          </cell>
        </row>
        <row r="80">
          <cell r="H80">
            <v>2.04</v>
          </cell>
        </row>
        <row r="82">
          <cell r="H82">
            <v>7.1400000000000006</v>
          </cell>
        </row>
        <row r="83">
          <cell r="H83">
            <v>0.06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 KALTENG"/>
      <sheetName val="HASIL GRADE"/>
      <sheetName val="STOCK 300626"/>
    </sheetNames>
    <sheetDataSet>
      <sheetData sheetId="0" refreshError="1"/>
      <sheetData sheetId="1" refreshError="1">
        <row r="75">
          <cell r="H75">
            <v>0.58500000000000008</v>
          </cell>
        </row>
        <row r="80">
          <cell r="H80">
            <v>2.04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 KALTENG"/>
      <sheetName val="OK GRADE"/>
      <sheetName val="STOCK BKR-MRT"/>
      <sheetName val="Sheet1"/>
    </sheetNames>
    <sheetDataSet>
      <sheetData sheetId="0" refreshError="1"/>
      <sheetData sheetId="1" refreshError="1">
        <row r="103">
          <cell r="O103">
            <v>25</v>
          </cell>
          <cell r="P103">
            <v>0.06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FD22-946D-4C0C-B9DE-738030126C9A}">
  <dimension ref="A1:AT470"/>
  <sheetViews>
    <sheetView workbookViewId="0">
      <selection activeCell="D20" sqref="D20"/>
    </sheetView>
  </sheetViews>
  <sheetFormatPr defaultRowHeight="15.75" x14ac:dyDescent="0.25"/>
  <cols>
    <col min="1" max="1" width="3.28515625" style="138" customWidth="1"/>
    <col min="2" max="4" width="6.42578125" style="138" customWidth="1"/>
    <col min="5" max="5" width="12.7109375" style="138" customWidth="1"/>
    <col min="6" max="6" width="6.28515625" style="138" customWidth="1"/>
    <col min="7" max="7" width="13" style="138" customWidth="1"/>
    <col min="8" max="8" width="7.7109375" style="138" customWidth="1"/>
    <col min="9" max="9" width="6.28515625" style="138" customWidth="1"/>
    <col min="10" max="10" width="12.5703125" style="138" customWidth="1"/>
    <col min="11" max="11" width="2" style="138" customWidth="1"/>
    <col min="12" max="12" width="6.42578125" style="400" customWidth="1"/>
    <col min="13" max="13" width="8.42578125" style="138" customWidth="1"/>
    <col min="14" max="14" width="9.28515625" style="138" bestFit="1" customWidth="1"/>
    <col min="15" max="15" width="10.85546875" style="138" customWidth="1"/>
    <col min="16" max="16" width="7.42578125" style="138" customWidth="1"/>
    <col min="17" max="19" width="7.5703125" style="138" customWidth="1"/>
    <col min="20" max="21" width="11.7109375" style="138" customWidth="1"/>
    <col min="22" max="22" width="13.7109375" style="138" customWidth="1"/>
    <col min="23" max="23" width="3.7109375" style="400" customWidth="1"/>
    <col min="24" max="24" width="9.140625" style="7"/>
    <col min="25" max="25" width="9.85546875" style="7" customWidth="1"/>
    <col min="26" max="26" width="9.140625" style="7"/>
    <col min="27" max="27" width="9.85546875" style="7" customWidth="1"/>
    <col min="28" max="28" width="11.5703125" style="7" bestFit="1" customWidth="1"/>
    <col min="29" max="29" width="9.140625" style="7"/>
    <col min="30" max="30" width="11" style="7" customWidth="1"/>
    <col min="31" max="31" width="3.7109375" style="400" customWidth="1"/>
    <col min="32" max="33" width="9.140625" style="138"/>
    <col min="34" max="34" width="8.85546875" style="138" customWidth="1"/>
    <col min="35" max="35" width="9.140625" style="138"/>
    <col min="36" max="37" width="10.7109375" style="138" customWidth="1"/>
    <col min="38" max="38" width="10.5703125" style="138" customWidth="1"/>
    <col min="39" max="39" width="3.7109375" style="400" customWidth="1"/>
    <col min="40" max="42" width="10.28515625" style="161" customWidth="1"/>
    <col min="43" max="44" width="10" style="161" customWidth="1"/>
    <col min="45" max="16384" width="9.140625" style="138"/>
  </cols>
  <sheetData>
    <row r="1" spans="1:46" s="142" customFormat="1" ht="17.25" customHeight="1" thickBot="1" x14ac:dyDescent="0.3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407"/>
      <c r="M1" s="1814" t="s">
        <v>0</v>
      </c>
      <c r="N1" s="1814"/>
      <c r="O1" s="1814"/>
      <c r="P1" s="1814"/>
      <c r="Q1" s="1814"/>
      <c r="R1" s="1814"/>
      <c r="S1" s="1814"/>
      <c r="T1" s="1814"/>
      <c r="U1" s="1814"/>
      <c r="V1" s="1814"/>
      <c r="W1" s="407"/>
      <c r="X1" s="1815" t="s">
        <v>346</v>
      </c>
      <c r="Y1" s="1815"/>
      <c r="Z1" s="1815"/>
      <c r="AA1" s="1815"/>
      <c r="AB1" s="1815"/>
      <c r="AC1" s="1815"/>
      <c r="AD1" s="1815"/>
      <c r="AE1" s="407"/>
      <c r="AF1" s="1815" t="s">
        <v>347</v>
      </c>
      <c r="AG1" s="1815"/>
      <c r="AH1" s="1815"/>
      <c r="AI1" s="1815"/>
      <c r="AJ1" s="1815"/>
      <c r="AK1" s="1815"/>
      <c r="AL1" s="1815"/>
      <c r="AM1" s="407"/>
      <c r="AN1" s="1815" t="s">
        <v>348</v>
      </c>
      <c r="AO1" s="1815"/>
      <c r="AP1" s="1815"/>
      <c r="AQ1" s="1815"/>
      <c r="AR1" s="1815"/>
      <c r="AS1" s="1815"/>
      <c r="AT1" s="1815"/>
    </row>
    <row r="2" spans="1:46" s="142" customFormat="1" ht="17.25" customHeight="1" x14ac:dyDescent="0.25">
      <c r="B2" s="1816" t="s">
        <v>349</v>
      </c>
      <c r="C2" s="1817"/>
      <c r="D2" s="1817"/>
      <c r="E2" s="1817"/>
      <c r="F2" s="1817"/>
      <c r="G2" s="1817"/>
      <c r="H2" s="1817"/>
      <c r="I2" s="1817"/>
      <c r="J2" s="1817"/>
      <c r="K2" s="881"/>
      <c r="L2" s="407"/>
      <c r="M2" s="1814"/>
      <c r="N2" s="1814"/>
      <c r="O2" s="1814"/>
      <c r="P2" s="1814"/>
      <c r="Q2" s="1814"/>
      <c r="R2" s="1814"/>
      <c r="S2" s="1814"/>
      <c r="T2" s="1814"/>
      <c r="U2" s="1814"/>
      <c r="V2" s="1814"/>
      <c r="W2" s="407"/>
      <c r="X2" s="1815"/>
      <c r="Y2" s="1815"/>
      <c r="Z2" s="1815"/>
      <c r="AA2" s="1815"/>
      <c r="AB2" s="1815"/>
      <c r="AC2" s="1815"/>
      <c r="AD2" s="1815"/>
      <c r="AE2" s="407"/>
      <c r="AF2" s="1815"/>
      <c r="AG2" s="1815"/>
      <c r="AH2" s="1815"/>
      <c r="AI2" s="1815"/>
      <c r="AJ2" s="1815"/>
      <c r="AK2" s="1815"/>
      <c r="AL2" s="1815"/>
      <c r="AM2" s="407"/>
      <c r="AN2" s="1815"/>
      <c r="AO2" s="1815"/>
      <c r="AP2" s="1815"/>
      <c r="AQ2" s="1815"/>
      <c r="AR2" s="1815"/>
      <c r="AS2" s="1815"/>
      <c r="AT2" s="1815"/>
    </row>
    <row r="3" spans="1:46" ht="15" customHeight="1" x14ac:dyDescent="0.25">
      <c r="A3" s="882"/>
      <c r="B3" s="1818"/>
      <c r="C3" s="1819"/>
      <c r="D3" s="1819"/>
      <c r="E3" s="1819"/>
      <c r="F3" s="1819"/>
      <c r="G3" s="1819"/>
      <c r="H3" s="1819"/>
      <c r="I3" s="1819"/>
      <c r="J3" s="1819"/>
      <c r="K3" s="883"/>
      <c r="M3" s="8"/>
      <c r="V3" s="8"/>
      <c r="X3" s="8" t="s">
        <v>350</v>
      </c>
      <c r="AB3" s="1820" t="s">
        <v>351</v>
      </c>
      <c r="AC3" s="1820"/>
      <c r="AD3" s="1820"/>
      <c r="AF3" s="8"/>
      <c r="AG3" s="7"/>
      <c r="AH3" s="7"/>
      <c r="AI3" s="7"/>
      <c r="AJ3" s="7"/>
      <c r="AK3" s="7"/>
      <c r="AL3" s="7"/>
      <c r="AN3" s="163"/>
      <c r="AO3" s="163"/>
      <c r="AP3" s="163"/>
      <c r="AQ3" s="163"/>
      <c r="AR3" s="163"/>
    </row>
    <row r="4" spans="1:46" x14ac:dyDescent="0.25">
      <c r="B4" s="884" t="s">
        <v>352</v>
      </c>
      <c r="G4" s="1821" t="s">
        <v>353</v>
      </c>
      <c r="H4" s="1821"/>
      <c r="I4" s="1821" t="s">
        <v>354</v>
      </c>
      <c r="J4" s="1821"/>
      <c r="K4" s="885"/>
      <c r="M4" s="1812" t="s">
        <v>21</v>
      </c>
      <c r="N4" s="1812" t="s">
        <v>2</v>
      </c>
      <c r="O4" s="1805" t="s">
        <v>3</v>
      </c>
      <c r="P4" s="1805" t="s">
        <v>4</v>
      </c>
      <c r="Q4" s="1807"/>
      <c r="R4" s="1807"/>
      <c r="S4" s="1807"/>
      <c r="T4" s="1807"/>
      <c r="U4" s="1808"/>
      <c r="V4" s="1812" t="s">
        <v>5</v>
      </c>
      <c r="X4" s="1822" t="s">
        <v>25</v>
      </c>
      <c r="Y4" s="1822"/>
      <c r="Z4" s="1822"/>
      <c r="AA4" s="1822" t="s">
        <v>4</v>
      </c>
      <c r="AB4" s="1822"/>
      <c r="AC4" s="1822" t="s">
        <v>4</v>
      </c>
      <c r="AD4" s="1822"/>
      <c r="AF4" s="1822" t="s">
        <v>25</v>
      </c>
      <c r="AG4" s="1822"/>
      <c r="AH4" s="1822"/>
      <c r="AI4" s="1822" t="s">
        <v>4</v>
      </c>
      <c r="AJ4" s="1822"/>
      <c r="AK4" s="1822" t="s">
        <v>4</v>
      </c>
      <c r="AL4" s="1822"/>
      <c r="AN4" s="1823" t="s">
        <v>94</v>
      </c>
      <c r="AO4" s="1823"/>
      <c r="AP4" s="1823"/>
      <c r="AQ4" s="1822" t="s">
        <v>4</v>
      </c>
      <c r="AR4" s="1822"/>
      <c r="AS4" s="1822" t="s">
        <v>4</v>
      </c>
      <c r="AT4" s="1822"/>
    </row>
    <row r="5" spans="1:46" x14ac:dyDescent="0.25">
      <c r="B5" s="886" t="s">
        <v>142</v>
      </c>
      <c r="E5" s="887">
        <f>SUM('[1]LOG LIST'!E572)</f>
        <v>373.54927764000001</v>
      </c>
      <c r="F5" s="138" t="s">
        <v>355</v>
      </c>
      <c r="G5" s="138">
        <f>SUM([1]MERANTI!N1926)</f>
        <v>202.36703000000003</v>
      </c>
      <c r="H5" s="888">
        <f>SUM(G5/E5)</f>
        <v>0.54174118948511751</v>
      </c>
      <c r="I5" s="875">
        <v>1</v>
      </c>
      <c r="J5" s="138">
        <v>34.159599999999998</v>
      </c>
      <c r="K5" s="885"/>
      <c r="M5" s="1813"/>
      <c r="N5" s="1813"/>
      <c r="O5" s="1806"/>
      <c r="P5" s="877" t="s">
        <v>6</v>
      </c>
      <c r="Q5" s="877" t="s">
        <v>7</v>
      </c>
      <c r="R5" s="877" t="s">
        <v>8</v>
      </c>
      <c r="S5" s="877" t="s">
        <v>9</v>
      </c>
      <c r="T5" s="866" t="s">
        <v>10</v>
      </c>
      <c r="U5" s="877" t="s">
        <v>11</v>
      </c>
      <c r="V5" s="1813"/>
      <c r="X5" s="877" t="s">
        <v>27</v>
      </c>
      <c r="Y5" s="877" t="s">
        <v>28</v>
      </c>
      <c r="Z5" s="877" t="s">
        <v>26</v>
      </c>
      <c r="AA5" s="877" t="s">
        <v>30</v>
      </c>
      <c r="AB5" s="889" t="s">
        <v>10</v>
      </c>
      <c r="AC5" s="877" t="s">
        <v>30</v>
      </c>
      <c r="AD5" s="889" t="s">
        <v>10</v>
      </c>
      <c r="AF5" s="877" t="s">
        <v>27</v>
      </c>
      <c r="AG5" s="877" t="s">
        <v>28</v>
      </c>
      <c r="AH5" s="877" t="s">
        <v>26</v>
      </c>
      <c r="AI5" s="877" t="s">
        <v>30</v>
      </c>
      <c r="AJ5" s="889" t="s">
        <v>10</v>
      </c>
      <c r="AK5" s="877" t="s">
        <v>30</v>
      </c>
      <c r="AL5" s="889" t="s">
        <v>10</v>
      </c>
      <c r="AN5" s="878" t="s">
        <v>27</v>
      </c>
      <c r="AO5" s="878" t="s">
        <v>28</v>
      </c>
      <c r="AP5" s="878" t="s">
        <v>26</v>
      </c>
      <c r="AQ5" s="877" t="s">
        <v>30</v>
      </c>
      <c r="AR5" s="889" t="s">
        <v>10</v>
      </c>
      <c r="AS5" s="877" t="s">
        <v>30</v>
      </c>
      <c r="AT5" s="889" t="s">
        <v>356</v>
      </c>
    </row>
    <row r="6" spans="1:46" x14ac:dyDescent="0.25">
      <c r="B6" s="890" t="s">
        <v>330</v>
      </c>
      <c r="C6" s="891"/>
      <c r="D6" s="891"/>
      <c r="E6" s="892">
        <f>SUM('[1]LOG LIST'!E573)</f>
        <v>48.826118879999989</v>
      </c>
      <c r="F6" s="138" t="s">
        <v>51</v>
      </c>
      <c r="G6" s="138">
        <f>SUM([1]MERANTI!N1927)</f>
        <v>66.465199999999996</v>
      </c>
      <c r="H6" s="893">
        <f>SUM(G6/E5)</f>
        <v>0.17792886769829169</v>
      </c>
      <c r="I6" s="875">
        <v>2</v>
      </c>
      <c r="J6" s="138">
        <v>35.837800000000001</v>
      </c>
      <c r="K6" s="885"/>
      <c r="M6" s="28">
        <v>1</v>
      </c>
      <c r="N6" s="18">
        <v>5372</v>
      </c>
      <c r="O6" s="874" t="s">
        <v>12</v>
      </c>
      <c r="P6" s="874">
        <v>400</v>
      </c>
      <c r="Q6" s="874">
        <v>38</v>
      </c>
      <c r="R6" s="874">
        <v>38</v>
      </c>
      <c r="S6" s="874">
        <v>38</v>
      </c>
      <c r="T6" s="71">
        <f t="shared" ref="T6:T69" si="0">0.7854*P6*S6*S6/1000000</f>
        <v>0.45364703999999995</v>
      </c>
      <c r="U6" s="74"/>
      <c r="V6" s="21" t="s">
        <v>13</v>
      </c>
      <c r="X6" s="894">
        <v>15</v>
      </c>
      <c r="Y6" s="894">
        <v>33</v>
      </c>
      <c r="Z6" s="894">
        <v>400</v>
      </c>
      <c r="AA6" s="894">
        <v>11</v>
      </c>
      <c r="AB6" s="71">
        <f>X6*Y6*Z6*AA6/1000000</f>
        <v>2.1779999999999999</v>
      </c>
      <c r="AC6" s="894"/>
      <c r="AD6" s="894"/>
      <c r="AF6" s="874">
        <v>4</v>
      </c>
      <c r="AG6" s="874">
        <v>10</v>
      </c>
      <c r="AH6" s="874">
        <v>400</v>
      </c>
      <c r="AI6" s="874">
        <v>475</v>
      </c>
      <c r="AJ6" s="71">
        <f>AF6*AG6*AH6*AI6/1000000</f>
        <v>7.6</v>
      </c>
      <c r="AK6" s="71"/>
      <c r="AL6" s="596"/>
      <c r="AN6" s="184">
        <v>2</v>
      </c>
      <c r="AO6" s="184">
        <v>3</v>
      </c>
      <c r="AP6" s="184">
        <v>400</v>
      </c>
      <c r="AQ6" s="184">
        <v>25</v>
      </c>
      <c r="AR6" s="895">
        <f t="shared" ref="AR6:AR24" si="1">AN6*AO6*AP6*AQ6/1000000</f>
        <v>0.06</v>
      </c>
      <c r="AS6" s="184">
        <f>SUM(AQ6)</f>
        <v>25</v>
      </c>
      <c r="AT6" s="895">
        <f>SUM(AR6)</f>
        <v>0.06</v>
      </c>
    </row>
    <row r="7" spans="1:46" ht="16.5" thickBot="1" x14ac:dyDescent="0.3">
      <c r="B7" s="896"/>
      <c r="E7" s="328">
        <f>SUM(E5:E6)</f>
        <v>422.37539651999998</v>
      </c>
      <c r="F7" s="891"/>
      <c r="G7" s="540">
        <f>SUM(G5:G6)</f>
        <v>268.83223000000004</v>
      </c>
      <c r="H7" s="897">
        <f>SUM(G7/E5)</f>
        <v>0.71967005718340926</v>
      </c>
      <c r="I7" s="875">
        <v>3</v>
      </c>
      <c r="J7" s="887">
        <v>37.354999999999997</v>
      </c>
      <c r="K7" s="885"/>
      <c r="M7" s="28">
        <v>2</v>
      </c>
      <c r="N7" s="18">
        <v>5351</v>
      </c>
      <c r="O7" s="874" t="s">
        <v>12</v>
      </c>
      <c r="P7" s="874">
        <v>400</v>
      </c>
      <c r="Q7" s="874">
        <v>37</v>
      </c>
      <c r="R7" s="874">
        <v>37</v>
      </c>
      <c r="S7" s="874">
        <v>37</v>
      </c>
      <c r="T7" s="71">
        <f t="shared" si="0"/>
        <v>0.43008503999999992</v>
      </c>
      <c r="U7" s="74"/>
      <c r="V7" s="21" t="s">
        <v>13</v>
      </c>
      <c r="X7" s="894">
        <v>15</v>
      </c>
      <c r="Y7" s="894">
        <v>30</v>
      </c>
      <c r="Z7" s="894">
        <v>400</v>
      </c>
      <c r="AA7" s="894">
        <v>23</v>
      </c>
      <c r="AB7" s="71">
        <f t="shared" ref="AB7:AB70" si="2">X7*Y7*Z7*AA7/1000000</f>
        <v>4.1399999999999997</v>
      </c>
      <c r="AC7" s="894"/>
      <c r="AD7" s="894"/>
      <c r="AF7" s="874">
        <v>4</v>
      </c>
      <c r="AG7" s="874">
        <v>10</v>
      </c>
      <c r="AH7" s="874">
        <v>360</v>
      </c>
      <c r="AI7" s="874">
        <v>44</v>
      </c>
      <c r="AJ7" s="71">
        <f t="shared" ref="AJ7:AJ14" si="3">AF7*AG7*AH7*AI7/1000000</f>
        <v>0.63360000000000005</v>
      </c>
      <c r="AK7" s="71"/>
      <c r="AL7" s="596"/>
      <c r="AN7" s="184">
        <v>2</v>
      </c>
      <c r="AO7" s="184">
        <v>10</v>
      </c>
      <c r="AP7" s="184">
        <v>400</v>
      </c>
      <c r="AQ7" s="184">
        <v>6</v>
      </c>
      <c r="AR7" s="895">
        <f t="shared" si="1"/>
        <v>4.8000000000000001E-2</v>
      </c>
      <c r="AS7" s="184">
        <f>SUM(AQ7)</f>
        <v>6</v>
      </c>
      <c r="AT7" s="895">
        <f>SUM(AR7)</f>
        <v>4.8000000000000001E-2</v>
      </c>
    </row>
    <row r="8" spans="1:46" ht="16.5" thickTop="1" x14ac:dyDescent="0.25">
      <c r="B8" s="896"/>
      <c r="G8" s="887">
        <v>10.428000000000001</v>
      </c>
      <c r="H8" s="138" t="s">
        <v>212</v>
      </c>
      <c r="I8" s="898">
        <v>4</v>
      </c>
      <c r="J8" s="899">
        <v>10.756</v>
      </c>
      <c r="K8" s="885"/>
      <c r="M8" s="28">
        <v>3</v>
      </c>
      <c r="N8" s="81">
        <v>5366</v>
      </c>
      <c r="O8" s="874" t="s">
        <v>12</v>
      </c>
      <c r="P8" s="874">
        <v>400</v>
      </c>
      <c r="Q8" s="874">
        <v>39</v>
      </c>
      <c r="R8" s="874">
        <v>39</v>
      </c>
      <c r="S8" s="874">
        <v>39</v>
      </c>
      <c r="T8" s="71">
        <f t="shared" si="0"/>
        <v>0.47783735999999993</v>
      </c>
      <c r="U8" s="74"/>
      <c r="V8" s="21" t="s">
        <v>13</v>
      </c>
      <c r="X8" s="894">
        <v>15</v>
      </c>
      <c r="Y8" s="894">
        <v>28</v>
      </c>
      <c r="Z8" s="894">
        <v>400</v>
      </c>
      <c r="AA8" s="894">
        <v>6</v>
      </c>
      <c r="AB8" s="71">
        <f t="shared" si="2"/>
        <v>1.008</v>
      </c>
      <c r="AC8" s="894"/>
      <c r="AD8" s="894"/>
      <c r="AF8" s="874">
        <v>4</v>
      </c>
      <c r="AG8" s="874">
        <v>10</v>
      </c>
      <c r="AH8" s="874">
        <v>300</v>
      </c>
      <c r="AI8" s="874">
        <v>44</v>
      </c>
      <c r="AJ8" s="71">
        <f t="shared" si="3"/>
        <v>0.52800000000000002</v>
      </c>
      <c r="AK8" s="71"/>
      <c r="AL8" s="596"/>
      <c r="AN8" s="184">
        <v>3</v>
      </c>
      <c r="AO8" s="184">
        <v>13</v>
      </c>
      <c r="AP8" s="184">
        <v>400</v>
      </c>
      <c r="AQ8" s="184">
        <v>8</v>
      </c>
      <c r="AR8" s="895">
        <f t="shared" si="1"/>
        <v>0.12479999999999999</v>
      </c>
      <c r="AS8" s="184"/>
      <c r="AT8" s="895"/>
    </row>
    <row r="9" spans="1:46" ht="16.5" thickBot="1" x14ac:dyDescent="0.3">
      <c r="B9" s="896"/>
      <c r="G9" s="328">
        <f>SUM(G7:G8)</f>
        <v>279.26023000000004</v>
      </c>
      <c r="I9" s="875">
        <v>5</v>
      </c>
      <c r="J9" s="887">
        <v>35.056399999999996</v>
      </c>
      <c r="K9" s="885"/>
      <c r="M9" s="28">
        <v>4</v>
      </c>
      <c r="N9" s="81">
        <v>5355</v>
      </c>
      <c r="O9" s="874" t="s">
        <v>12</v>
      </c>
      <c r="P9" s="874">
        <v>400</v>
      </c>
      <c r="Q9" s="874">
        <v>39</v>
      </c>
      <c r="R9" s="874">
        <v>39</v>
      </c>
      <c r="S9" s="874">
        <v>39</v>
      </c>
      <c r="T9" s="71">
        <f t="shared" si="0"/>
        <v>0.47783735999999993</v>
      </c>
      <c r="U9" s="74"/>
      <c r="V9" s="21" t="s">
        <v>13</v>
      </c>
      <c r="X9" s="894">
        <v>15</v>
      </c>
      <c r="Y9" s="894">
        <v>25</v>
      </c>
      <c r="Z9" s="894">
        <v>400</v>
      </c>
      <c r="AA9" s="894">
        <v>46</v>
      </c>
      <c r="AB9" s="71">
        <f t="shared" si="2"/>
        <v>6.9</v>
      </c>
      <c r="AC9" s="894"/>
      <c r="AD9" s="894"/>
      <c r="AF9" s="874">
        <v>4</v>
      </c>
      <c r="AG9" s="874">
        <v>7</v>
      </c>
      <c r="AH9" s="874">
        <v>400</v>
      </c>
      <c r="AI9" s="874">
        <v>76</v>
      </c>
      <c r="AJ9" s="71">
        <f t="shared" si="3"/>
        <v>0.85119999999999996</v>
      </c>
      <c r="AK9" s="71"/>
      <c r="AL9" s="596"/>
      <c r="AN9" s="184">
        <v>3</v>
      </c>
      <c r="AO9" s="184">
        <v>15</v>
      </c>
      <c r="AP9" s="184">
        <v>400</v>
      </c>
      <c r="AQ9" s="184">
        <f>9+5</f>
        <v>14</v>
      </c>
      <c r="AR9" s="895">
        <f t="shared" si="1"/>
        <v>0.252</v>
      </c>
      <c r="AS9" s="184"/>
      <c r="AT9" s="895"/>
    </row>
    <row r="10" spans="1:46" ht="16.5" thickTop="1" x14ac:dyDescent="0.25">
      <c r="B10" s="896"/>
      <c r="G10" s="900"/>
      <c r="I10" s="875">
        <v>6</v>
      </c>
      <c r="J10" s="887">
        <v>37.152900000000002</v>
      </c>
      <c r="K10" s="885"/>
      <c r="M10" s="28">
        <v>5</v>
      </c>
      <c r="N10" s="382">
        <v>5426</v>
      </c>
      <c r="O10" s="874" t="s">
        <v>12</v>
      </c>
      <c r="P10" s="874">
        <v>400</v>
      </c>
      <c r="Q10" s="874">
        <v>35</v>
      </c>
      <c r="R10" s="874">
        <v>35</v>
      </c>
      <c r="S10" s="874">
        <v>35</v>
      </c>
      <c r="T10" s="71">
        <f t="shared" si="0"/>
        <v>0.38484599999999997</v>
      </c>
      <c r="U10" s="74"/>
      <c r="V10" s="21" t="s">
        <v>13</v>
      </c>
      <c r="X10" s="894">
        <v>15</v>
      </c>
      <c r="Y10" s="894">
        <v>23</v>
      </c>
      <c r="Z10" s="894">
        <v>400</v>
      </c>
      <c r="AA10" s="894">
        <v>6</v>
      </c>
      <c r="AB10" s="71">
        <f t="shared" si="2"/>
        <v>0.82799999999999996</v>
      </c>
      <c r="AC10" s="894"/>
      <c r="AD10" s="894"/>
      <c r="AF10" s="874">
        <v>4</v>
      </c>
      <c r="AG10" s="874">
        <v>7</v>
      </c>
      <c r="AH10" s="874">
        <v>360</v>
      </c>
      <c r="AI10" s="874">
        <v>8</v>
      </c>
      <c r="AJ10" s="71">
        <f t="shared" si="3"/>
        <v>8.0640000000000003E-2</v>
      </c>
      <c r="AK10" s="71"/>
      <c r="AL10" s="596"/>
      <c r="AN10" s="184">
        <v>3</v>
      </c>
      <c r="AO10" s="184">
        <v>20</v>
      </c>
      <c r="AP10" s="184">
        <v>400</v>
      </c>
      <c r="AQ10" s="184">
        <v>3</v>
      </c>
      <c r="AR10" s="895">
        <f t="shared" si="1"/>
        <v>7.1999999999999995E-2</v>
      </c>
      <c r="AS10" s="184"/>
      <c r="AT10" s="895"/>
    </row>
    <row r="11" spans="1:46" x14ac:dyDescent="0.25">
      <c r="B11" s="896"/>
      <c r="G11" s="900"/>
      <c r="I11" s="875">
        <v>7</v>
      </c>
      <c r="J11" s="887">
        <v>36.715400000000002</v>
      </c>
      <c r="K11" s="885"/>
      <c r="M11" s="28">
        <v>6</v>
      </c>
      <c r="N11" s="80">
        <v>5502</v>
      </c>
      <c r="O11" s="874" t="s">
        <v>12</v>
      </c>
      <c r="P11" s="874">
        <v>400</v>
      </c>
      <c r="Q11" s="874">
        <v>30</v>
      </c>
      <c r="R11" s="874">
        <v>30</v>
      </c>
      <c r="S11" s="874">
        <v>30</v>
      </c>
      <c r="T11" s="71">
        <f t="shared" si="0"/>
        <v>0.282744</v>
      </c>
      <c r="U11" s="74"/>
      <c r="V11" s="21" t="s">
        <v>18</v>
      </c>
      <c r="X11" s="894">
        <v>15</v>
      </c>
      <c r="Y11" s="894">
        <v>20</v>
      </c>
      <c r="Z11" s="894">
        <v>400</v>
      </c>
      <c r="AA11" s="894">
        <v>45</v>
      </c>
      <c r="AB11" s="71">
        <f t="shared" si="2"/>
        <v>5.4</v>
      </c>
      <c r="AC11" s="894"/>
      <c r="AD11" s="894"/>
      <c r="AF11" s="874">
        <v>4</v>
      </c>
      <c r="AG11" s="874">
        <v>7</v>
      </c>
      <c r="AH11" s="874">
        <v>300</v>
      </c>
      <c r="AI11" s="874">
        <v>14</v>
      </c>
      <c r="AJ11" s="71">
        <f t="shared" si="3"/>
        <v>0.1176</v>
      </c>
      <c r="AK11" s="71"/>
      <c r="AL11" s="596"/>
      <c r="AN11" s="184">
        <v>3</v>
      </c>
      <c r="AO11" s="184">
        <v>25</v>
      </c>
      <c r="AP11" s="184">
        <v>400</v>
      </c>
      <c r="AQ11" s="184">
        <v>2</v>
      </c>
      <c r="AR11" s="895">
        <f t="shared" si="1"/>
        <v>0.06</v>
      </c>
      <c r="AS11" s="184">
        <f>SUM(AQ8:AQ11)</f>
        <v>27</v>
      </c>
      <c r="AT11" s="895">
        <f>SUM(AR8:AR11)</f>
        <v>0.50880000000000003</v>
      </c>
    </row>
    <row r="12" spans="1:46" x14ac:dyDescent="0.25">
      <c r="B12" s="896"/>
      <c r="G12" s="900"/>
      <c r="I12" s="898">
        <v>8</v>
      </c>
      <c r="J12" s="899">
        <v>1.728</v>
      </c>
      <c r="K12" s="885"/>
      <c r="M12" s="28">
        <v>7</v>
      </c>
      <c r="N12" s="80">
        <v>5449</v>
      </c>
      <c r="O12" s="874" t="s">
        <v>12</v>
      </c>
      <c r="P12" s="874">
        <v>400</v>
      </c>
      <c r="Q12" s="874">
        <v>35</v>
      </c>
      <c r="R12" s="874">
        <v>36</v>
      </c>
      <c r="S12" s="874">
        <v>35</v>
      </c>
      <c r="T12" s="71">
        <f t="shared" si="0"/>
        <v>0.38484599999999997</v>
      </c>
      <c r="U12" s="74"/>
      <c r="V12" s="21" t="s">
        <v>18</v>
      </c>
      <c r="X12" s="894">
        <v>15</v>
      </c>
      <c r="Y12" s="894">
        <v>18</v>
      </c>
      <c r="Z12" s="894">
        <v>400</v>
      </c>
      <c r="AA12" s="894">
        <v>19</v>
      </c>
      <c r="AB12" s="71">
        <f t="shared" si="2"/>
        <v>2.052</v>
      </c>
      <c r="AC12" s="894"/>
      <c r="AD12" s="894"/>
      <c r="AF12" s="874">
        <v>3</v>
      </c>
      <c r="AG12" s="874">
        <v>7</v>
      </c>
      <c r="AH12" s="874">
        <v>400</v>
      </c>
      <c r="AI12" s="874">
        <v>55</v>
      </c>
      <c r="AJ12" s="71">
        <f t="shared" si="3"/>
        <v>0.46200000000000002</v>
      </c>
      <c r="AK12" s="71"/>
      <c r="AL12" s="596"/>
      <c r="AN12" s="184">
        <v>4</v>
      </c>
      <c r="AO12" s="184">
        <v>20</v>
      </c>
      <c r="AP12" s="184">
        <v>400</v>
      </c>
      <c r="AQ12" s="184">
        <v>1</v>
      </c>
      <c r="AR12" s="895">
        <f t="shared" si="1"/>
        <v>3.2000000000000001E-2</v>
      </c>
      <c r="AS12" s="184">
        <f>SUM(AQ12)</f>
        <v>1</v>
      </c>
      <c r="AT12" s="895">
        <f>SUM(AR12)</f>
        <v>3.2000000000000001E-2</v>
      </c>
    </row>
    <row r="13" spans="1:46" x14ac:dyDescent="0.25">
      <c r="B13" s="896"/>
      <c r="G13" s="900"/>
      <c r="I13" s="875">
        <v>9</v>
      </c>
      <c r="J13" s="887">
        <v>35.190899999999999</v>
      </c>
      <c r="K13" s="885"/>
      <c r="M13" s="28">
        <v>8</v>
      </c>
      <c r="N13" s="70">
        <v>5344</v>
      </c>
      <c r="O13" s="874" t="s">
        <v>12</v>
      </c>
      <c r="P13" s="874">
        <v>400</v>
      </c>
      <c r="Q13" s="874">
        <v>37</v>
      </c>
      <c r="R13" s="874">
        <v>37</v>
      </c>
      <c r="S13" s="874">
        <v>37</v>
      </c>
      <c r="T13" s="71">
        <f t="shared" si="0"/>
        <v>0.43008503999999992</v>
      </c>
      <c r="U13" s="20"/>
      <c r="V13" s="21" t="s">
        <v>15</v>
      </c>
      <c r="X13" s="894">
        <v>15</v>
      </c>
      <c r="Y13" s="894">
        <v>15</v>
      </c>
      <c r="Z13" s="894">
        <v>400</v>
      </c>
      <c r="AA13" s="894">
        <v>37</v>
      </c>
      <c r="AB13" s="71">
        <f t="shared" si="2"/>
        <v>3.33</v>
      </c>
      <c r="AC13" s="894"/>
      <c r="AD13" s="894"/>
      <c r="AF13" s="874">
        <v>3</v>
      </c>
      <c r="AG13" s="874">
        <v>7</v>
      </c>
      <c r="AH13" s="874">
        <v>360</v>
      </c>
      <c r="AI13" s="874">
        <v>3</v>
      </c>
      <c r="AJ13" s="71">
        <f t="shared" si="3"/>
        <v>2.2679999999999999E-2</v>
      </c>
      <c r="AK13" s="71"/>
      <c r="AL13" s="596"/>
      <c r="AN13" s="184">
        <v>5</v>
      </c>
      <c r="AO13" s="184">
        <v>20</v>
      </c>
      <c r="AP13" s="184">
        <v>400</v>
      </c>
      <c r="AQ13" s="184">
        <v>1</v>
      </c>
      <c r="AR13" s="895">
        <f t="shared" si="1"/>
        <v>0.04</v>
      </c>
      <c r="AS13" s="184">
        <f>SUM(AQ13)</f>
        <v>1</v>
      </c>
      <c r="AT13" s="895">
        <f>SUM(AR13)</f>
        <v>0.04</v>
      </c>
    </row>
    <row r="14" spans="1:46" ht="16.5" thickBot="1" x14ac:dyDescent="0.3">
      <c r="B14" s="896"/>
      <c r="J14" s="328">
        <f>SUM(J5:J13)</f>
        <v>263.952</v>
      </c>
      <c r="K14" s="885"/>
      <c r="M14" s="28">
        <v>9</v>
      </c>
      <c r="N14" s="73">
        <v>5317</v>
      </c>
      <c r="O14" s="874" t="s">
        <v>12</v>
      </c>
      <c r="P14" s="874">
        <v>400</v>
      </c>
      <c r="Q14" s="874">
        <v>34</v>
      </c>
      <c r="R14" s="874">
        <v>42</v>
      </c>
      <c r="S14" s="874">
        <v>38</v>
      </c>
      <c r="T14" s="71">
        <f t="shared" si="0"/>
        <v>0.45364703999999995</v>
      </c>
      <c r="U14" s="71"/>
      <c r="V14" s="21" t="s">
        <v>16</v>
      </c>
      <c r="X14" s="894">
        <v>15</v>
      </c>
      <c r="Y14" s="894">
        <v>13</v>
      </c>
      <c r="Z14" s="894">
        <v>400</v>
      </c>
      <c r="AA14" s="894">
        <v>3</v>
      </c>
      <c r="AB14" s="71">
        <f t="shared" si="2"/>
        <v>0.23400000000000001</v>
      </c>
      <c r="AC14" s="894"/>
      <c r="AD14" s="894"/>
      <c r="AF14" s="874">
        <v>3</v>
      </c>
      <c r="AG14" s="874">
        <v>7</v>
      </c>
      <c r="AH14" s="874">
        <v>300</v>
      </c>
      <c r="AI14" s="874">
        <v>21</v>
      </c>
      <c r="AJ14" s="71">
        <f t="shared" si="3"/>
        <v>0.1323</v>
      </c>
      <c r="AK14" s="86">
        <f>SUM(AI6:AI14)</f>
        <v>740</v>
      </c>
      <c r="AL14" s="901">
        <f>SUM(AJ6:AJ14)</f>
        <v>10.42802</v>
      </c>
      <c r="AN14" s="184">
        <v>6</v>
      </c>
      <c r="AO14" s="184">
        <v>13</v>
      </c>
      <c r="AP14" s="184">
        <v>400</v>
      </c>
      <c r="AQ14" s="184">
        <v>2</v>
      </c>
      <c r="AR14" s="895">
        <f t="shared" si="1"/>
        <v>6.2399999999999997E-2</v>
      </c>
      <c r="AS14" s="184"/>
      <c r="AT14" s="902"/>
    </row>
    <row r="15" spans="1:46" ht="16.5" thickTop="1" x14ac:dyDescent="0.25">
      <c r="B15" s="896"/>
      <c r="K15" s="885"/>
      <c r="M15" s="28">
        <v>10</v>
      </c>
      <c r="N15" s="73">
        <v>5322</v>
      </c>
      <c r="O15" s="874" t="s">
        <v>12</v>
      </c>
      <c r="P15" s="874">
        <v>300</v>
      </c>
      <c r="Q15" s="874">
        <v>30</v>
      </c>
      <c r="R15" s="874">
        <v>30</v>
      </c>
      <c r="S15" s="874">
        <v>30</v>
      </c>
      <c r="T15" s="71">
        <f t="shared" si="0"/>
        <v>0.212058</v>
      </c>
      <c r="U15" s="71"/>
      <c r="V15" s="21" t="s">
        <v>16</v>
      </c>
      <c r="X15" s="894">
        <v>15</v>
      </c>
      <c r="Y15" s="894">
        <v>12</v>
      </c>
      <c r="Z15" s="894">
        <v>400</v>
      </c>
      <c r="AA15" s="894">
        <v>4</v>
      </c>
      <c r="AB15" s="71">
        <f t="shared" si="2"/>
        <v>0.28799999999999998</v>
      </c>
      <c r="AC15" s="894"/>
      <c r="AD15" s="894"/>
      <c r="AF15" s="1809" t="s">
        <v>32</v>
      </c>
      <c r="AG15" s="1810"/>
      <c r="AH15" s="1811"/>
      <c r="AI15" s="452">
        <f>SUM(AI6:AI14)</f>
        <v>740</v>
      </c>
      <c r="AJ15" s="74">
        <f>SUM(AJ6:AJ14)</f>
        <v>10.42802</v>
      </c>
      <c r="AK15" s="452">
        <f>SUM(AK6:AK14)</f>
        <v>740</v>
      </c>
      <c r="AL15" s="74">
        <f>SUM(AL6:AL14)</f>
        <v>10.42802</v>
      </c>
      <c r="AN15" s="184">
        <v>6</v>
      </c>
      <c r="AO15" s="184">
        <v>15</v>
      </c>
      <c r="AP15" s="184">
        <v>400</v>
      </c>
      <c r="AQ15" s="184">
        <v>8</v>
      </c>
      <c r="AR15" s="895">
        <f t="shared" si="1"/>
        <v>0.28799999999999998</v>
      </c>
      <c r="AS15" s="184">
        <f>SUM(AQ14:AQ15)</f>
        <v>10</v>
      </c>
      <c r="AT15" s="902">
        <f>SUM(AR14:AR15)</f>
        <v>0.35039999999999999</v>
      </c>
    </row>
    <row r="16" spans="1:46" ht="16.5" thickBot="1" x14ac:dyDescent="0.3">
      <c r="B16" s="896"/>
      <c r="G16" s="1824" t="s">
        <v>328</v>
      </c>
      <c r="H16" s="1824"/>
      <c r="I16" s="1824"/>
      <c r="J16" s="903">
        <f>SUM(G9-J14)</f>
        <v>15.308230000000037</v>
      </c>
      <c r="K16" s="885"/>
      <c r="M16" s="28">
        <v>11</v>
      </c>
      <c r="N16" s="73">
        <v>354</v>
      </c>
      <c r="O16" s="874" t="s">
        <v>12</v>
      </c>
      <c r="P16" s="874">
        <v>400</v>
      </c>
      <c r="Q16" s="874">
        <v>39</v>
      </c>
      <c r="R16" s="874">
        <v>38</v>
      </c>
      <c r="S16" s="874">
        <v>38</v>
      </c>
      <c r="T16" s="71">
        <f t="shared" si="0"/>
        <v>0.45364703999999995</v>
      </c>
      <c r="U16" s="74">
        <f>SUM(T6:T16)</f>
        <v>4.4412799199999995</v>
      </c>
      <c r="V16" s="21" t="s">
        <v>17</v>
      </c>
      <c r="X16" s="894">
        <v>15</v>
      </c>
      <c r="Y16" s="894">
        <v>10</v>
      </c>
      <c r="Z16" s="894">
        <v>400</v>
      </c>
      <c r="AA16" s="894">
        <v>24</v>
      </c>
      <c r="AB16" s="71">
        <f t="shared" si="2"/>
        <v>1.44</v>
      </c>
      <c r="AC16" s="894"/>
      <c r="AD16" s="894"/>
      <c r="AF16" s="184">
        <v>15</v>
      </c>
      <c r="AG16" s="184">
        <v>20</v>
      </c>
      <c r="AH16" s="184">
        <v>400</v>
      </c>
      <c r="AI16" s="184">
        <v>1</v>
      </c>
      <c r="AJ16" s="295">
        <f t="shared" ref="AJ16:AJ33" si="4">AF16*AG16*AH16*AI16/1000000</f>
        <v>0.12</v>
      </c>
      <c r="AK16" s="184"/>
      <c r="AL16" s="295"/>
      <c r="AN16" s="184">
        <v>7</v>
      </c>
      <c r="AO16" s="184">
        <v>13</v>
      </c>
      <c r="AP16" s="184">
        <v>400</v>
      </c>
      <c r="AQ16" s="184">
        <v>1</v>
      </c>
      <c r="AR16" s="895">
        <f t="shared" si="1"/>
        <v>3.6400000000000002E-2</v>
      </c>
      <c r="AS16" s="184">
        <f>SUM(AQ16)</f>
        <v>1</v>
      </c>
      <c r="AT16" s="895">
        <f>SUM(AR16)</f>
        <v>3.6400000000000002E-2</v>
      </c>
    </row>
    <row r="17" spans="2:46" ht="16.5" thickTop="1" x14ac:dyDescent="0.25">
      <c r="B17" s="896"/>
      <c r="G17" s="904"/>
      <c r="H17" s="904"/>
      <c r="I17" s="904"/>
      <c r="J17" s="823"/>
      <c r="K17" s="885"/>
      <c r="M17" s="28">
        <v>12</v>
      </c>
      <c r="N17" s="73">
        <v>5320</v>
      </c>
      <c r="O17" s="874" t="s">
        <v>12</v>
      </c>
      <c r="P17" s="874">
        <v>400</v>
      </c>
      <c r="Q17" s="874">
        <v>51</v>
      </c>
      <c r="R17" s="874">
        <v>55</v>
      </c>
      <c r="S17" s="874">
        <v>53</v>
      </c>
      <c r="T17" s="71">
        <f t="shared" si="0"/>
        <v>0.88247543999999989</v>
      </c>
      <c r="U17" s="71"/>
      <c r="V17" s="21" t="s">
        <v>16</v>
      </c>
      <c r="X17" s="894">
        <v>15</v>
      </c>
      <c r="Y17" s="894">
        <v>8</v>
      </c>
      <c r="Z17" s="894">
        <v>400</v>
      </c>
      <c r="AA17" s="894">
        <v>10</v>
      </c>
      <c r="AB17" s="71">
        <f t="shared" si="2"/>
        <v>0.48</v>
      </c>
      <c r="AC17" s="894"/>
      <c r="AD17" s="894"/>
      <c r="AF17" s="184">
        <v>15</v>
      </c>
      <c r="AG17" s="184">
        <v>15</v>
      </c>
      <c r="AH17" s="184">
        <v>400</v>
      </c>
      <c r="AI17" s="184">
        <v>8</v>
      </c>
      <c r="AJ17" s="295">
        <f t="shared" si="4"/>
        <v>0.72</v>
      </c>
      <c r="AK17" s="184">
        <f>SUM(AI16:AI17)</f>
        <v>9</v>
      </c>
      <c r="AL17" s="295">
        <f>SUM(AJ16:AJ17)</f>
        <v>0.84</v>
      </c>
      <c r="AN17" s="184">
        <v>8</v>
      </c>
      <c r="AO17" s="184">
        <v>15</v>
      </c>
      <c r="AP17" s="184">
        <v>400</v>
      </c>
      <c r="AQ17" s="184">
        <v>4</v>
      </c>
      <c r="AR17" s="895">
        <f t="shared" si="1"/>
        <v>0.192</v>
      </c>
      <c r="AS17" s="184">
        <f>SUM(AQ17)</f>
        <v>4</v>
      </c>
      <c r="AT17" s="895">
        <f>SUM(AR17)</f>
        <v>0.192</v>
      </c>
    </row>
    <row r="18" spans="2:46" x14ac:dyDescent="0.25">
      <c r="B18" s="896"/>
      <c r="G18" s="1821" t="s">
        <v>353</v>
      </c>
      <c r="H18" s="1821"/>
      <c r="I18" s="1821" t="s">
        <v>354</v>
      </c>
      <c r="J18" s="1821"/>
      <c r="K18" s="885"/>
      <c r="M18" s="28">
        <v>13</v>
      </c>
      <c r="N18" s="73">
        <v>5302</v>
      </c>
      <c r="O18" s="874" t="s">
        <v>12</v>
      </c>
      <c r="P18" s="874">
        <v>400</v>
      </c>
      <c r="Q18" s="874">
        <v>55</v>
      </c>
      <c r="R18" s="874">
        <v>57</v>
      </c>
      <c r="S18" s="874">
        <v>56</v>
      </c>
      <c r="T18" s="71">
        <f t="shared" si="0"/>
        <v>0.98520576000000004</v>
      </c>
      <c r="U18" s="71"/>
      <c r="V18" s="21" t="s">
        <v>16</v>
      </c>
      <c r="X18" s="894">
        <v>15</v>
      </c>
      <c r="Y18" s="894">
        <v>5</v>
      </c>
      <c r="Z18" s="894">
        <v>400</v>
      </c>
      <c r="AA18" s="894">
        <v>12</v>
      </c>
      <c r="AB18" s="71">
        <f t="shared" si="2"/>
        <v>0.36</v>
      </c>
      <c r="AC18" s="894">
        <f>SUM(AA6:AA18)</f>
        <v>246</v>
      </c>
      <c r="AD18" s="905">
        <f>SUM(AB6:AB18)</f>
        <v>28.638000000000002</v>
      </c>
      <c r="AF18" s="184">
        <v>12</v>
      </c>
      <c r="AG18" s="184">
        <v>15</v>
      </c>
      <c r="AH18" s="184">
        <v>400</v>
      </c>
      <c r="AI18" s="184">
        <v>9</v>
      </c>
      <c r="AJ18" s="295">
        <f t="shared" si="4"/>
        <v>0.64800000000000002</v>
      </c>
      <c r="AK18" s="184">
        <f t="shared" ref="AK18:AL21" si="5">SUM(AI18)</f>
        <v>9</v>
      </c>
      <c r="AL18" s="295">
        <f t="shared" si="5"/>
        <v>0.64800000000000002</v>
      </c>
      <c r="AN18" s="184">
        <v>13</v>
      </c>
      <c r="AO18" s="184">
        <v>13</v>
      </c>
      <c r="AP18" s="184">
        <v>300</v>
      </c>
      <c r="AQ18" s="184">
        <v>1</v>
      </c>
      <c r="AR18" s="895">
        <f t="shared" si="1"/>
        <v>5.0700000000000002E-2</v>
      </c>
      <c r="AS18" s="184"/>
      <c r="AT18" s="902"/>
    </row>
    <row r="19" spans="2:46" x14ac:dyDescent="0.25">
      <c r="B19" s="886" t="s">
        <v>357</v>
      </c>
      <c r="E19" s="138">
        <v>9.1766000000000005</v>
      </c>
      <c r="G19" s="138">
        <v>11.3544</v>
      </c>
      <c r="H19" s="138" t="s">
        <v>358</v>
      </c>
      <c r="I19" s="898">
        <v>4</v>
      </c>
      <c r="J19" s="906">
        <v>21.8096</v>
      </c>
      <c r="K19" s="885"/>
      <c r="M19" s="28">
        <v>14</v>
      </c>
      <c r="N19" s="406">
        <v>5359</v>
      </c>
      <c r="O19" s="874" t="s">
        <v>12</v>
      </c>
      <c r="P19" s="874">
        <v>400</v>
      </c>
      <c r="Q19" s="874">
        <v>40</v>
      </c>
      <c r="R19" s="874">
        <v>40</v>
      </c>
      <c r="S19" s="874">
        <v>40</v>
      </c>
      <c r="T19" s="71">
        <f t="shared" si="0"/>
        <v>0.50265599999999988</v>
      </c>
      <c r="U19" s="74"/>
      <c r="V19" s="21" t="s">
        <v>13</v>
      </c>
      <c r="X19" s="894">
        <v>13</v>
      </c>
      <c r="Y19" s="894">
        <v>33</v>
      </c>
      <c r="Z19" s="894">
        <v>400</v>
      </c>
      <c r="AA19" s="894">
        <v>2</v>
      </c>
      <c r="AB19" s="71">
        <f t="shared" si="2"/>
        <v>0.34320000000000001</v>
      </c>
      <c r="AC19" s="894"/>
      <c r="AD19" s="894"/>
      <c r="AF19" s="184">
        <v>10</v>
      </c>
      <c r="AG19" s="184">
        <v>15</v>
      </c>
      <c r="AH19" s="184">
        <v>400</v>
      </c>
      <c r="AI19" s="184">
        <v>15</v>
      </c>
      <c r="AJ19" s="295">
        <f t="shared" si="4"/>
        <v>0.9</v>
      </c>
      <c r="AK19" s="184">
        <f t="shared" si="5"/>
        <v>15</v>
      </c>
      <c r="AL19" s="295">
        <f t="shared" si="5"/>
        <v>0.9</v>
      </c>
      <c r="AN19" s="184">
        <v>13</v>
      </c>
      <c r="AO19" s="184">
        <v>13</v>
      </c>
      <c r="AP19" s="184">
        <v>400</v>
      </c>
      <c r="AQ19" s="184">
        <v>1</v>
      </c>
      <c r="AR19" s="895">
        <f t="shared" si="1"/>
        <v>6.7599999999999993E-2</v>
      </c>
      <c r="AS19" s="184"/>
      <c r="AT19" s="902"/>
    </row>
    <row r="20" spans="2:46" x14ac:dyDescent="0.25">
      <c r="B20" s="896"/>
      <c r="E20" s="138">
        <v>9.9032999999999998</v>
      </c>
      <c r="G20" s="887">
        <v>2.25</v>
      </c>
      <c r="H20" s="138" t="s">
        <v>51</v>
      </c>
      <c r="I20" s="875">
        <v>8</v>
      </c>
      <c r="J20" s="138">
        <v>28.214700000000001</v>
      </c>
      <c r="K20" s="885"/>
      <c r="M20" s="28">
        <v>15</v>
      </c>
      <c r="N20" s="78">
        <v>5296</v>
      </c>
      <c r="O20" s="874" t="s">
        <v>12</v>
      </c>
      <c r="P20" s="874">
        <v>400</v>
      </c>
      <c r="Q20" s="874">
        <v>41</v>
      </c>
      <c r="R20" s="874">
        <v>41</v>
      </c>
      <c r="S20" s="874">
        <v>41</v>
      </c>
      <c r="T20" s="71">
        <f t="shared" si="0"/>
        <v>0.52810296000000001</v>
      </c>
      <c r="U20" s="74"/>
      <c r="V20" s="21" t="s">
        <v>13</v>
      </c>
      <c r="X20" s="894">
        <v>13</v>
      </c>
      <c r="Y20" s="894">
        <v>30</v>
      </c>
      <c r="Z20" s="894">
        <v>400</v>
      </c>
      <c r="AA20" s="894">
        <v>15</v>
      </c>
      <c r="AB20" s="71">
        <f t="shared" si="2"/>
        <v>2.34</v>
      </c>
      <c r="AC20" s="894"/>
      <c r="AD20" s="894"/>
      <c r="AF20" s="184">
        <v>9.5</v>
      </c>
      <c r="AG20" s="184">
        <v>9.5</v>
      </c>
      <c r="AH20" s="184">
        <v>400</v>
      </c>
      <c r="AI20" s="184">
        <v>10</v>
      </c>
      <c r="AJ20" s="295">
        <f t="shared" si="4"/>
        <v>0.36099999999999999</v>
      </c>
      <c r="AK20" s="184">
        <f t="shared" si="5"/>
        <v>10</v>
      </c>
      <c r="AL20" s="295">
        <f t="shared" si="5"/>
        <v>0.36099999999999999</v>
      </c>
      <c r="AN20" s="184">
        <v>13</v>
      </c>
      <c r="AO20" s="184">
        <v>15</v>
      </c>
      <c r="AP20" s="184">
        <v>400</v>
      </c>
      <c r="AQ20" s="184">
        <v>2</v>
      </c>
      <c r="AR20" s="895">
        <f t="shared" si="1"/>
        <v>0.156</v>
      </c>
      <c r="AS20" s="184">
        <f>SUM(AQ18:AQ20)</f>
        <v>4</v>
      </c>
      <c r="AT20" s="902">
        <f>SUM(AR18:AR20)</f>
        <v>0.27429999999999999</v>
      </c>
    </row>
    <row r="21" spans="2:46" ht="16.5" thickBot="1" x14ac:dyDescent="0.3">
      <c r="B21" s="896"/>
      <c r="E21" s="907">
        <v>2.7627000000000002</v>
      </c>
      <c r="F21" s="891"/>
      <c r="G21" s="540">
        <f>SUM(G19:G20)</f>
        <v>13.6044</v>
      </c>
      <c r="J21" s="908">
        <f>SUM(J19)</f>
        <v>21.8096</v>
      </c>
      <c r="K21" s="885"/>
      <c r="M21" s="28">
        <v>16</v>
      </c>
      <c r="N21" s="78">
        <v>5318</v>
      </c>
      <c r="O21" s="874" t="s">
        <v>12</v>
      </c>
      <c r="P21" s="874">
        <v>400</v>
      </c>
      <c r="Q21" s="874">
        <v>63</v>
      </c>
      <c r="R21" s="874">
        <v>63</v>
      </c>
      <c r="S21" s="874">
        <v>63</v>
      </c>
      <c r="T21" s="71">
        <f t="shared" si="0"/>
        <v>1.2469010399999998</v>
      </c>
      <c r="U21" s="74"/>
      <c r="V21" s="21" t="s">
        <v>13</v>
      </c>
      <c r="X21" s="894">
        <v>13</v>
      </c>
      <c r="Y21" s="894">
        <v>28</v>
      </c>
      <c r="Z21" s="894">
        <v>400</v>
      </c>
      <c r="AA21" s="894">
        <v>2</v>
      </c>
      <c r="AB21" s="71">
        <f t="shared" si="2"/>
        <v>0.29120000000000001</v>
      </c>
      <c r="AC21" s="894"/>
      <c r="AD21" s="894"/>
      <c r="AF21" s="184">
        <v>8</v>
      </c>
      <c r="AG21" s="184">
        <v>15</v>
      </c>
      <c r="AH21" s="184">
        <v>400</v>
      </c>
      <c r="AI21" s="184">
        <v>3</v>
      </c>
      <c r="AJ21" s="295">
        <f t="shared" si="4"/>
        <v>0.14399999999999999</v>
      </c>
      <c r="AK21" s="184">
        <f t="shared" si="5"/>
        <v>3</v>
      </c>
      <c r="AL21" s="295">
        <f t="shared" si="5"/>
        <v>0.14399999999999999</v>
      </c>
      <c r="AN21" s="184">
        <v>15</v>
      </c>
      <c r="AO21" s="184">
        <v>15</v>
      </c>
      <c r="AP21" s="184">
        <v>400</v>
      </c>
      <c r="AQ21" s="184">
        <v>29</v>
      </c>
      <c r="AR21" s="895">
        <f t="shared" si="1"/>
        <v>2.61</v>
      </c>
      <c r="AS21" s="184"/>
      <c r="AT21" s="902"/>
    </row>
    <row r="22" spans="2:46" ht="17.25" thickTop="1" thickBot="1" x14ac:dyDescent="0.3">
      <c r="B22" s="896"/>
      <c r="E22" s="908">
        <f>SUM(E19:E21)</f>
        <v>21.842600000000001</v>
      </c>
      <c r="G22" s="138">
        <f>SUM([1]BENGKIRAI!S99)</f>
        <v>0.71519999999999995</v>
      </c>
      <c r="H22" s="138" t="s">
        <v>359</v>
      </c>
      <c r="K22" s="885"/>
      <c r="M22" s="28">
        <v>17</v>
      </c>
      <c r="N22" s="78">
        <v>5328</v>
      </c>
      <c r="O22" s="874" t="s">
        <v>12</v>
      </c>
      <c r="P22" s="874">
        <v>400</v>
      </c>
      <c r="Q22" s="874">
        <v>57</v>
      </c>
      <c r="R22" s="874">
        <v>57</v>
      </c>
      <c r="S22" s="874">
        <v>57</v>
      </c>
      <c r="T22" s="71">
        <f t="shared" si="0"/>
        <v>1.02070584</v>
      </c>
      <c r="U22" s="74"/>
      <c r="V22" s="21" t="s">
        <v>13</v>
      </c>
      <c r="X22" s="894">
        <v>13</v>
      </c>
      <c r="Y22" s="894">
        <v>25</v>
      </c>
      <c r="Z22" s="894">
        <v>400</v>
      </c>
      <c r="AA22" s="894">
        <v>24</v>
      </c>
      <c r="AB22" s="71">
        <f t="shared" si="2"/>
        <v>3.12</v>
      </c>
      <c r="AC22" s="894"/>
      <c r="AD22" s="894"/>
      <c r="AF22" s="184">
        <v>6</v>
      </c>
      <c r="AG22" s="184">
        <v>15</v>
      </c>
      <c r="AH22" s="184">
        <v>400</v>
      </c>
      <c r="AI22" s="184">
        <v>14</v>
      </c>
      <c r="AJ22" s="295">
        <f t="shared" si="4"/>
        <v>0.504</v>
      </c>
      <c r="AK22" s="184"/>
      <c r="AL22" s="295"/>
      <c r="AN22" s="184">
        <v>15</v>
      </c>
      <c r="AO22" s="184">
        <v>20</v>
      </c>
      <c r="AP22" s="184">
        <v>400</v>
      </c>
      <c r="AQ22" s="184">
        <v>6</v>
      </c>
      <c r="AR22" s="895">
        <f t="shared" si="1"/>
        <v>0.72</v>
      </c>
      <c r="AS22" s="184"/>
      <c r="AT22" s="902"/>
    </row>
    <row r="23" spans="2:46" ht="16.5" thickTop="1" x14ac:dyDescent="0.25">
      <c r="B23" s="896"/>
      <c r="E23" s="8"/>
      <c r="G23" s="887">
        <f>SUM('[1]BELI MASAK MERANTI BENGKIRAI'!H19)</f>
        <v>4.7019359999999999</v>
      </c>
      <c r="H23" s="138" t="s">
        <v>212</v>
      </c>
      <c r="K23" s="885"/>
      <c r="M23" s="28">
        <v>18</v>
      </c>
      <c r="N23" s="18">
        <v>5386</v>
      </c>
      <c r="O23" s="874" t="s">
        <v>12</v>
      </c>
      <c r="P23" s="874">
        <v>400</v>
      </c>
      <c r="Q23" s="874">
        <v>49</v>
      </c>
      <c r="R23" s="874">
        <v>49</v>
      </c>
      <c r="S23" s="874">
        <v>49</v>
      </c>
      <c r="T23" s="71">
        <f t="shared" si="0"/>
        <v>0.75429815999999994</v>
      </c>
      <c r="U23" s="74"/>
      <c r="V23" s="21" t="s">
        <v>13</v>
      </c>
      <c r="X23" s="894">
        <v>13</v>
      </c>
      <c r="Y23" s="894">
        <v>23</v>
      </c>
      <c r="Z23" s="894">
        <v>400</v>
      </c>
      <c r="AA23" s="894">
        <v>14</v>
      </c>
      <c r="AB23" s="71">
        <f t="shared" si="2"/>
        <v>1.6744000000000001</v>
      </c>
      <c r="AC23" s="894"/>
      <c r="AD23" s="894"/>
      <c r="AF23" s="184">
        <v>6</v>
      </c>
      <c r="AG23" s="184">
        <v>12</v>
      </c>
      <c r="AH23" s="184">
        <v>400</v>
      </c>
      <c r="AI23" s="184">
        <v>2</v>
      </c>
      <c r="AJ23" s="295">
        <f t="shared" si="4"/>
        <v>5.7599999999999998E-2</v>
      </c>
      <c r="AK23" s="184"/>
      <c r="AL23" s="295"/>
      <c r="AN23" s="184">
        <v>15</v>
      </c>
      <c r="AO23" s="184">
        <v>24</v>
      </c>
      <c r="AP23" s="184">
        <v>400</v>
      </c>
      <c r="AQ23" s="184">
        <v>2</v>
      </c>
      <c r="AR23" s="895">
        <f t="shared" si="1"/>
        <v>0.28799999999999998</v>
      </c>
      <c r="AS23" s="184"/>
      <c r="AT23" s="902"/>
    </row>
    <row r="24" spans="2:46" x14ac:dyDescent="0.25">
      <c r="B24" s="896"/>
      <c r="G24" s="138">
        <f>SUM('[1]PLAT BENGKIRAI'!P41)</f>
        <v>5.3098999999999998</v>
      </c>
      <c r="H24" s="138" t="s">
        <v>360</v>
      </c>
      <c r="K24" s="885"/>
      <c r="M24" s="28">
        <v>19</v>
      </c>
      <c r="N24" s="18">
        <v>5389</v>
      </c>
      <c r="O24" s="874" t="s">
        <v>12</v>
      </c>
      <c r="P24" s="874">
        <v>400</v>
      </c>
      <c r="Q24" s="874">
        <v>48</v>
      </c>
      <c r="R24" s="874">
        <v>48</v>
      </c>
      <c r="S24" s="874">
        <v>48</v>
      </c>
      <c r="T24" s="71">
        <f t="shared" si="0"/>
        <v>0.72382463999999991</v>
      </c>
      <c r="U24" s="74"/>
      <c r="V24" s="21" t="s">
        <v>13</v>
      </c>
      <c r="X24" s="894">
        <v>13</v>
      </c>
      <c r="Y24" s="894">
        <v>20</v>
      </c>
      <c r="Z24" s="894">
        <v>400</v>
      </c>
      <c r="AA24" s="894">
        <v>30</v>
      </c>
      <c r="AB24" s="71">
        <f t="shared" si="2"/>
        <v>3.12</v>
      </c>
      <c r="AC24" s="894"/>
      <c r="AD24" s="894"/>
      <c r="AF24" s="184">
        <v>6</v>
      </c>
      <c r="AG24" s="184">
        <v>10</v>
      </c>
      <c r="AH24" s="184">
        <v>400</v>
      </c>
      <c r="AI24" s="184">
        <v>2</v>
      </c>
      <c r="AJ24" s="295">
        <f t="shared" si="4"/>
        <v>4.8000000000000001E-2</v>
      </c>
      <c r="AK24" s="184">
        <f>SUM(AI22:AI24)</f>
        <v>18</v>
      </c>
      <c r="AL24" s="295">
        <f>SUM(AJ22:AJ24)</f>
        <v>0.60960000000000003</v>
      </c>
      <c r="AN24" s="184">
        <v>15</v>
      </c>
      <c r="AO24" s="184">
        <v>25</v>
      </c>
      <c r="AP24" s="184">
        <v>400</v>
      </c>
      <c r="AQ24" s="184">
        <v>1</v>
      </c>
      <c r="AR24" s="895">
        <f t="shared" si="1"/>
        <v>0.15</v>
      </c>
      <c r="AS24" s="184">
        <f>SUM(AQ21:AQ24)</f>
        <v>38</v>
      </c>
      <c r="AT24" s="902">
        <f>SUM(AR21:AR24)</f>
        <v>3.7679999999999998</v>
      </c>
    </row>
    <row r="25" spans="2:46" x14ac:dyDescent="0.25">
      <c r="B25" s="896"/>
      <c r="G25" s="887">
        <f>SUM('[1]PLAT BENGKIRAI'!P42)</f>
        <v>0.20799999999999999</v>
      </c>
      <c r="H25" s="138" t="s">
        <v>212</v>
      </c>
      <c r="K25" s="885"/>
      <c r="M25" s="28">
        <v>20</v>
      </c>
      <c r="N25" s="18">
        <v>5323</v>
      </c>
      <c r="O25" s="874" t="s">
        <v>12</v>
      </c>
      <c r="P25" s="874">
        <v>400</v>
      </c>
      <c r="Q25" s="874">
        <v>46</v>
      </c>
      <c r="R25" s="874">
        <v>46</v>
      </c>
      <c r="S25" s="874">
        <v>46</v>
      </c>
      <c r="T25" s="71">
        <f t="shared" si="0"/>
        <v>0.66476255999999989</v>
      </c>
      <c r="U25" s="74"/>
      <c r="V25" s="21" t="s">
        <v>13</v>
      </c>
      <c r="X25" s="894">
        <v>13</v>
      </c>
      <c r="Y25" s="894">
        <v>18</v>
      </c>
      <c r="Z25" s="894">
        <v>400</v>
      </c>
      <c r="AA25" s="894">
        <v>14</v>
      </c>
      <c r="AB25" s="71">
        <f t="shared" si="2"/>
        <v>1.3104</v>
      </c>
      <c r="AC25" s="894"/>
      <c r="AD25" s="894"/>
      <c r="AF25" s="184">
        <v>4.5</v>
      </c>
      <c r="AG25" s="184">
        <v>10</v>
      </c>
      <c r="AH25" s="184">
        <v>400</v>
      </c>
      <c r="AI25" s="184">
        <v>10</v>
      </c>
      <c r="AJ25" s="295">
        <f t="shared" si="4"/>
        <v>0.18</v>
      </c>
      <c r="AK25" s="184"/>
      <c r="AL25" s="295"/>
      <c r="AN25" s="1825" t="s">
        <v>361</v>
      </c>
      <c r="AO25" s="1825"/>
      <c r="AP25" s="1826"/>
      <c r="AQ25" s="909">
        <f>SUM(AQ6:AQ24)</f>
        <v>117</v>
      </c>
      <c r="AR25" s="910">
        <f>SUM(AR6:AR24)</f>
        <v>5.3098999999999998</v>
      </c>
      <c r="AS25" s="909">
        <f>SUM(AS6:AS24)</f>
        <v>117</v>
      </c>
      <c r="AT25" s="910">
        <f>SUM(AT6:AT24)</f>
        <v>5.3098999999999998</v>
      </c>
    </row>
    <row r="26" spans="2:46" ht="16.5" thickBot="1" x14ac:dyDescent="0.3">
      <c r="B26" s="896"/>
      <c r="G26" s="328">
        <f>SUM(G21:G25)</f>
        <v>24.539435999999995</v>
      </c>
      <c r="K26" s="885"/>
      <c r="M26" s="28">
        <v>21</v>
      </c>
      <c r="N26" s="18">
        <v>5273</v>
      </c>
      <c r="O26" s="874" t="s">
        <v>12</v>
      </c>
      <c r="P26" s="874">
        <v>400</v>
      </c>
      <c r="Q26" s="874">
        <v>43</v>
      </c>
      <c r="R26" s="874">
        <v>43</v>
      </c>
      <c r="S26" s="874">
        <v>43</v>
      </c>
      <c r="T26" s="71">
        <f t="shared" si="0"/>
        <v>0.58088183999999998</v>
      </c>
      <c r="U26" s="74"/>
      <c r="V26" s="21" t="s">
        <v>13</v>
      </c>
      <c r="X26" s="894">
        <v>13</v>
      </c>
      <c r="Y26" s="894">
        <v>15</v>
      </c>
      <c r="Z26" s="894">
        <v>400</v>
      </c>
      <c r="AA26" s="894">
        <v>22</v>
      </c>
      <c r="AB26" s="71">
        <f t="shared" si="2"/>
        <v>1.716</v>
      </c>
      <c r="AC26" s="894"/>
      <c r="AD26" s="894"/>
      <c r="AF26" s="184">
        <v>4.5</v>
      </c>
      <c r="AG26" s="184">
        <v>9.5</v>
      </c>
      <c r="AH26" s="184">
        <v>400</v>
      </c>
      <c r="AI26" s="184">
        <v>22</v>
      </c>
      <c r="AJ26" s="295">
        <f t="shared" si="4"/>
        <v>0.37619999999999998</v>
      </c>
      <c r="AK26" s="184">
        <f>SUM(AI25:AI26)</f>
        <v>32</v>
      </c>
      <c r="AL26" s="295">
        <f>SUM(AJ25:AJ26)</f>
        <v>0.55620000000000003</v>
      </c>
      <c r="AN26" s="911">
        <v>6</v>
      </c>
      <c r="AO26" s="911">
        <v>15</v>
      </c>
      <c r="AP26" s="911">
        <v>400</v>
      </c>
      <c r="AQ26" s="912">
        <v>2</v>
      </c>
      <c r="AR26" s="913">
        <f>AN26*AO26*AP26*AQ26/1000000</f>
        <v>7.1999999999999995E-2</v>
      </c>
      <c r="AS26" s="913"/>
      <c r="AT26" s="914"/>
    </row>
    <row r="27" spans="2:46" ht="16.5" thickTop="1" x14ac:dyDescent="0.25">
      <c r="B27" s="896"/>
      <c r="K27" s="885"/>
      <c r="M27" s="28">
        <v>22</v>
      </c>
      <c r="N27" s="18">
        <v>5326</v>
      </c>
      <c r="O27" s="874" t="s">
        <v>12</v>
      </c>
      <c r="P27" s="874">
        <v>400</v>
      </c>
      <c r="Q27" s="874">
        <v>64</v>
      </c>
      <c r="R27" s="874">
        <v>64</v>
      </c>
      <c r="S27" s="874">
        <v>64</v>
      </c>
      <c r="T27" s="71">
        <f t="shared" si="0"/>
        <v>1.2867993599999998</v>
      </c>
      <c r="U27" s="74"/>
      <c r="V27" s="21" t="s">
        <v>13</v>
      </c>
      <c r="X27" s="894">
        <v>13</v>
      </c>
      <c r="Y27" s="894">
        <v>13</v>
      </c>
      <c r="Z27" s="894">
        <v>400</v>
      </c>
      <c r="AA27" s="894">
        <v>3</v>
      </c>
      <c r="AB27" s="71">
        <f t="shared" si="2"/>
        <v>0.20280000000000001</v>
      </c>
      <c r="AC27" s="894"/>
      <c r="AD27" s="894"/>
      <c r="AF27" s="184">
        <v>4.2</v>
      </c>
      <c r="AG27" s="184">
        <v>4.2</v>
      </c>
      <c r="AH27" s="184">
        <v>400</v>
      </c>
      <c r="AI27" s="184">
        <v>6</v>
      </c>
      <c r="AJ27" s="295">
        <f t="shared" si="4"/>
        <v>4.2335999999999999E-2</v>
      </c>
      <c r="AK27" s="184">
        <f t="shared" ref="AK27:AL30" si="6">SUM(AI27)</f>
        <v>6</v>
      </c>
      <c r="AL27" s="295">
        <f t="shared" si="6"/>
        <v>4.2335999999999999E-2</v>
      </c>
      <c r="AN27" s="911">
        <v>2</v>
      </c>
      <c r="AO27" s="911">
        <v>10</v>
      </c>
      <c r="AP27" s="911">
        <v>400</v>
      </c>
      <c r="AQ27" s="911">
        <v>14</v>
      </c>
      <c r="AR27" s="915">
        <f>AN27*AO27*AP27*AQ27/1000000</f>
        <v>0.112</v>
      </c>
      <c r="AS27" s="915"/>
      <c r="AT27" s="916"/>
    </row>
    <row r="28" spans="2:46" ht="16.5" thickBot="1" x14ac:dyDescent="0.3">
      <c r="B28" s="896"/>
      <c r="G28" s="1824" t="s">
        <v>362</v>
      </c>
      <c r="H28" s="1824"/>
      <c r="I28" s="1824"/>
      <c r="J28" s="903">
        <f>SUM(G26-J21)</f>
        <v>2.7298359999999953</v>
      </c>
      <c r="K28" s="885"/>
      <c r="M28" s="28">
        <v>23</v>
      </c>
      <c r="N28" s="78">
        <v>5392</v>
      </c>
      <c r="O28" s="874" t="s">
        <v>12</v>
      </c>
      <c r="P28" s="874">
        <v>400</v>
      </c>
      <c r="Q28" s="874">
        <v>66</v>
      </c>
      <c r="R28" s="874">
        <v>66</v>
      </c>
      <c r="S28" s="874">
        <v>66</v>
      </c>
      <c r="T28" s="71">
        <f t="shared" si="0"/>
        <v>1.3684809599999999</v>
      </c>
      <c r="U28" s="74"/>
      <c r="V28" s="21" t="s">
        <v>13</v>
      </c>
      <c r="X28" s="894">
        <v>13</v>
      </c>
      <c r="Y28" s="894">
        <v>10</v>
      </c>
      <c r="Z28" s="894">
        <v>400</v>
      </c>
      <c r="AA28" s="894">
        <v>2</v>
      </c>
      <c r="AB28" s="71">
        <f t="shared" si="2"/>
        <v>0.104</v>
      </c>
      <c r="AC28" s="894"/>
      <c r="AD28" s="894"/>
      <c r="AF28" s="184">
        <v>3</v>
      </c>
      <c r="AG28" s="184">
        <v>15</v>
      </c>
      <c r="AH28" s="184">
        <v>400</v>
      </c>
      <c r="AI28" s="184">
        <v>7</v>
      </c>
      <c r="AJ28" s="295">
        <f t="shared" si="4"/>
        <v>0.126</v>
      </c>
      <c r="AK28" s="184">
        <f t="shared" si="6"/>
        <v>7</v>
      </c>
      <c r="AL28" s="295">
        <f t="shared" si="6"/>
        <v>0.126</v>
      </c>
      <c r="AN28" s="917">
        <v>2</v>
      </c>
      <c r="AO28" s="917">
        <v>10</v>
      </c>
      <c r="AP28" s="917">
        <v>300</v>
      </c>
      <c r="AQ28" s="917">
        <v>4</v>
      </c>
      <c r="AR28" s="918">
        <f>AN28*AO28*AP28*AQ28/1000000</f>
        <v>2.4E-2</v>
      </c>
      <c r="AS28" s="919">
        <f>SUM(AQ26:AQ28)</f>
        <v>20</v>
      </c>
      <c r="AT28" s="920">
        <f>SUM(AR26:AR28)</f>
        <v>0.20799999999999999</v>
      </c>
    </row>
    <row r="29" spans="2:46" ht="16.5" thickTop="1" x14ac:dyDescent="0.25">
      <c r="B29" s="896"/>
      <c r="K29" s="885"/>
      <c r="M29" s="28">
        <v>24</v>
      </c>
      <c r="N29" s="78">
        <v>5385</v>
      </c>
      <c r="O29" s="874" t="s">
        <v>12</v>
      </c>
      <c r="P29" s="874">
        <v>400</v>
      </c>
      <c r="Q29" s="874">
        <v>69</v>
      </c>
      <c r="R29" s="874">
        <v>69</v>
      </c>
      <c r="S29" s="874">
        <v>69</v>
      </c>
      <c r="T29" s="71">
        <f t="shared" si="0"/>
        <v>1.4957157599999997</v>
      </c>
      <c r="U29" s="74"/>
      <c r="V29" s="21" t="s">
        <v>13</v>
      </c>
      <c r="X29" s="894">
        <v>13</v>
      </c>
      <c r="Y29" s="894">
        <v>8</v>
      </c>
      <c r="Z29" s="894">
        <v>400</v>
      </c>
      <c r="AA29" s="894">
        <v>1</v>
      </c>
      <c r="AB29" s="71">
        <f t="shared" si="2"/>
        <v>4.1599999999999998E-2</v>
      </c>
      <c r="AC29" s="894"/>
      <c r="AD29" s="894"/>
      <c r="AF29" s="184">
        <v>3</v>
      </c>
      <c r="AG29" s="184">
        <v>12.5</v>
      </c>
      <c r="AH29" s="184">
        <v>400</v>
      </c>
      <c r="AI29" s="184">
        <v>2</v>
      </c>
      <c r="AJ29" s="295">
        <f t="shared" si="4"/>
        <v>0.03</v>
      </c>
      <c r="AK29" s="184">
        <f t="shared" si="6"/>
        <v>2</v>
      </c>
      <c r="AL29" s="295">
        <f t="shared" si="6"/>
        <v>0.03</v>
      </c>
      <c r="AN29" s="1827" t="s">
        <v>363</v>
      </c>
      <c r="AO29" s="1827"/>
      <c r="AP29" s="1827"/>
      <c r="AQ29" s="909">
        <f>SUM(AQ26:AQ28)</f>
        <v>20</v>
      </c>
      <c r="AR29" s="910">
        <f>SUM(AR26:AR28)</f>
        <v>0.20799999999999999</v>
      </c>
      <c r="AS29" s="909">
        <f>SUM(AS26:AS28)</f>
        <v>20</v>
      </c>
      <c r="AT29" s="910">
        <f>SUM(AT26:AT28)</f>
        <v>0.20799999999999999</v>
      </c>
    </row>
    <row r="30" spans="2:46" ht="16.5" thickBot="1" x14ac:dyDescent="0.3">
      <c r="B30" s="921" t="s">
        <v>364</v>
      </c>
      <c r="C30" s="922"/>
      <c r="D30" s="922"/>
      <c r="E30" s="922"/>
      <c r="K30" s="885"/>
      <c r="M30" s="28">
        <v>25</v>
      </c>
      <c r="N30" s="79">
        <v>5343</v>
      </c>
      <c r="O30" s="874" t="s">
        <v>12</v>
      </c>
      <c r="P30" s="874">
        <v>400</v>
      </c>
      <c r="Q30" s="874">
        <v>68</v>
      </c>
      <c r="R30" s="874">
        <v>68</v>
      </c>
      <c r="S30" s="874">
        <v>68</v>
      </c>
      <c r="T30" s="71">
        <f t="shared" si="0"/>
        <v>1.4526758399999999</v>
      </c>
      <c r="U30" s="74"/>
      <c r="V30" s="21" t="s">
        <v>13</v>
      </c>
      <c r="X30" s="894">
        <v>13</v>
      </c>
      <c r="Y30" s="894">
        <v>5</v>
      </c>
      <c r="Z30" s="894">
        <v>400</v>
      </c>
      <c r="AA30" s="894">
        <v>2</v>
      </c>
      <c r="AB30" s="71">
        <f t="shared" si="2"/>
        <v>5.1999999999999998E-2</v>
      </c>
      <c r="AC30" s="894">
        <f>SUM(AA19:AA30)</f>
        <v>131</v>
      </c>
      <c r="AD30" s="923">
        <f>SUM(AB19:AB30)</f>
        <v>14.315599999999998</v>
      </c>
      <c r="AF30" s="184">
        <v>2</v>
      </c>
      <c r="AG30" s="184">
        <v>15</v>
      </c>
      <c r="AH30" s="184">
        <v>400</v>
      </c>
      <c r="AI30" s="184">
        <v>2</v>
      </c>
      <c r="AJ30" s="295">
        <f t="shared" si="4"/>
        <v>2.4E-2</v>
      </c>
      <c r="AK30" s="184">
        <f t="shared" si="6"/>
        <v>2</v>
      </c>
      <c r="AL30" s="295">
        <f t="shared" si="6"/>
        <v>2.4E-2</v>
      </c>
      <c r="AN30" s="138"/>
      <c r="AO30" s="138"/>
      <c r="AP30" s="138"/>
      <c r="AQ30" s="879">
        <f>SUM(AQ25,AQ29)</f>
        <v>137</v>
      </c>
      <c r="AR30" s="924">
        <f>SUM(AR25,AR29)</f>
        <v>5.5179</v>
      </c>
      <c r="AS30" s="879">
        <f>SUM(AS25,AS29)</f>
        <v>137</v>
      </c>
      <c r="AT30" s="924">
        <f>SUM(AT25,AT29)</f>
        <v>5.5179</v>
      </c>
    </row>
    <row r="31" spans="2:46" ht="16.5" thickTop="1" x14ac:dyDescent="0.25">
      <c r="B31" s="1828" t="s">
        <v>365</v>
      </c>
      <c r="C31" s="1824"/>
      <c r="D31" s="1824"/>
      <c r="E31" s="1829" t="s">
        <v>366</v>
      </c>
      <c r="F31" s="1829"/>
      <c r="G31" s="904" t="s">
        <v>367</v>
      </c>
      <c r="H31" s="1829" t="s">
        <v>368</v>
      </c>
      <c r="I31" s="1829"/>
      <c r="J31" s="925" t="s">
        <v>369</v>
      </c>
      <c r="K31" s="885"/>
      <c r="M31" s="28">
        <v>26</v>
      </c>
      <c r="N31" s="79">
        <v>5381</v>
      </c>
      <c r="O31" s="874" t="s">
        <v>12</v>
      </c>
      <c r="P31" s="874">
        <v>400</v>
      </c>
      <c r="Q31" s="874">
        <v>75</v>
      </c>
      <c r="R31" s="874">
        <v>75</v>
      </c>
      <c r="S31" s="874">
        <v>75</v>
      </c>
      <c r="T31" s="71">
        <f t="shared" si="0"/>
        <v>1.7671499999999998</v>
      </c>
      <c r="U31" s="74"/>
      <c r="V31" s="21" t="s">
        <v>13</v>
      </c>
      <c r="X31" s="894">
        <v>12</v>
      </c>
      <c r="Y31" s="894">
        <v>25</v>
      </c>
      <c r="Z31" s="894">
        <v>400</v>
      </c>
      <c r="AA31" s="894">
        <v>2</v>
      </c>
      <c r="AB31" s="71">
        <f t="shared" si="2"/>
        <v>0.24</v>
      </c>
      <c r="AC31" s="894"/>
      <c r="AD31" s="894"/>
      <c r="AF31" s="184">
        <v>2</v>
      </c>
      <c r="AG31" s="184">
        <v>10</v>
      </c>
      <c r="AH31" s="184">
        <v>400</v>
      </c>
      <c r="AI31" s="184">
        <v>45</v>
      </c>
      <c r="AJ31" s="295">
        <f t="shared" si="4"/>
        <v>0.36</v>
      </c>
      <c r="AK31" s="184"/>
      <c r="AL31" s="295"/>
      <c r="AN31" s="138"/>
      <c r="AO31" s="138"/>
      <c r="AP31" s="138"/>
    </row>
    <row r="32" spans="2:46" x14ac:dyDescent="0.25">
      <c r="B32" s="926">
        <v>1</v>
      </c>
      <c r="C32" s="1830">
        <v>34.159599999999998</v>
      </c>
      <c r="D32" s="1830"/>
      <c r="E32" s="1831">
        <v>26.072099999999999</v>
      </c>
      <c r="F32" s="1831"/>
      <c r="G32" s="875">
        <v>8.1549999999999994</v>
      </c>
      <c r="H32" s="1830"/>
      <c r="I32" s="1830"/>
      <c r="J32" s="887">
        <f>SUM(G32-H32)</f>
        <v>8.1549999999999994</v>
      </c>
      <c r="K32" s="885"/>
      <c r="M32" s="28">
        <v>27</v>
      </c>
      <c r="N32" s="79">
        <v>5382</v>
      </c>
      <c r="O32" s="874" t="s">
        <v>12</v>
      </c>
      <c r="P32" s="874">
        <v>400</v>
      </c>
      <c r="Q32" s="874">
        <v>66</v>
      </c>
      <c r="R32" s="874">
        <v>66</v>
      </c>
      <c r="S32" s="874">
        <v>66</v>
      </c>
      <c r="T32" s="71">
        <f t="shared" si="0"/>
        <v>1.3684809599999999</v>
      </c>
      <c r="U32" s="74"/>
      <c r="V32" s="21" t="s">
        <v>13</v>
      </c>
      <c r="X32" s="894">
        <v>12</v>
      </c>
      <c r="Y32" s="894">
        <v>15</v>
      </c>
      <c r="Z32" s="894">
        <v>400</v>
      </c>
      <c r="AA32" s="894">
        <v>1</v>
      </c>
      <c r="AB32" s="71">
        <f t="shared" si="2"/>
        <v>7.1999999999999995E-2</v>
      </c>
      <c r="AC32" s="894">
        <f>SUM(AA31:AA32)</f>
        <v>3</v>
      </c>
      <c r="AD32" s="905">
        <f>SUM(AB31:AB32)</f>
        <v>0.312</v>
      </c>
      <c r="AF32" s="184">
        <v>2</v>
      </c>
      <c r="AG32" s="184">
        <v>10</v>
      </c>
      <c r="AH32" s="184">
        <v>250</v>
      </c>
      <c r="AI32" s="184">
        <v>2</v>
      </c>
      <c r="AJ32" s="295">
        <f t="shared" si="4"/>
        <v>0.01</v>
      </c>
      <c r="AK32" s="184"/>
      <c r="AL32" s="295"/>
      <c r="AN32" s="7"/>
    </row>
    <row r="33" spans="2:40" x14ac:dyDescent="0.25">
      <c r="B33" s="926">
        <v>2</v>
      </c>
      <c r="C33" s="1830">
        <v>35.837800000000001</v>
      </c>
      <c r="D33" s="1830"/>
      <c r="E33" s="1831">
        <v>24.044499999999999</v>
      </c>
      <c r="F33" s="1831"/>
      <c r="G33" s="875">
        <v>11.4261</v>
      </c>
      <c r="H33" s="1832">
        <v>10.308</v>
      </c>
      <c r="I33" s="1832"/>
      <c r="J33" s="887">
        <f>SUM(G33-H33)</f>
        <v>1.1181000000000001</v>
      </c>
      <c r="K33" s="885"/>
      <c r="M33" s="28">
        <v>28</v>
      </c>
      <c r="N33" s="79">
        <v>5365</v>
      </c>
      <c r="O33" s="874" t="s">
        <v>12</v>
      </c>
      <c r="P33" s="874">
        <v>400</v>
      </c>
      <c r="Q33" s="874">
        <v>60</v>
      </c>
      <c r="R33" s="874">
        <v>60</v>
      </c>
      <c r="S33" s="874">
        <v>60</v>
      </c>
      <c r="T33" s="71">
        <f t="shared" si="0"/>
        <v>1.130976</v>
      </c>
      <c r="U33" s="74"/>
      <c r="V33" s="21" t="s">
        <v>13</v>
      </c>
      <c r="X33" s="894">
        <v>10</v>
      </c>
      <c r="Y33" s="894">
        <v>33</v>
      </c>
      <c r="Z33" s="894">
        <v>400</v>
      </c>
      <c r="AA33" s="894">
        <v>6</v>
      </c>
      <c r="AB33" s="71">
        <f t="shared" si="2"/>
        <v>0.79200000000000004</v>
      </c>
      <c r="AC33" s="894"/>
      <c r="AD33" s="894"/>
      <c r="AF33" s="184">
        <v>2</v>
      </c>
      <c r="AG33" s="184">
        <v>10</v>
      </c>
      <c r="AH33" s="184">
        <v>200</v>
      </c>
      <c r="AI33" s="184">
        <v>3</v>
      </c>
      <c r="AJ33" s="295">
        <f t="shared" si="4"/>
        <v>1.2E-2</v>
      </c>
      <c r="AK33" s="184">
        <f>SUM(AI31:AI33)</f>
        <v>50</v>
      </c>
      <c r="AL33" s="295">
        <f>SUM(AJ31:AJ33)</f>
        <v>0.38200000000000001</v>
      </c>
      <c r="AN33" s="7"/>
    </row>
    <row r="34" spans="2:40" x14ac:dyDescent="0.25">
      <c r="B34" s="926">
        <v>3</v>
      </c>
      <c r="C34" s="1833">
        <v>37.354999999999997</v>
      </c>
      <c r="D34" s="1833"/>
      <c r="E34" s="1831">
        <v>27.582899999999999</v>
      </c>
      <c r="F34" s="1831"/>
      <c r="G34" s="875">
        <v>8.6631999999999998</v>
      </c>
      <c r="J34" s="887">
        <f>SUM(G34-H34)</f>
        <v>8.6631999999999998</v>
      </c>
      <c r="K34" s="885"/>
      <c r="M34" s="28">
        <v>29</v>
      </c>
      <c r="N34" s="79">
        <v>5321</v>
      </c>
      <c r="O34" s="874" t="s">
        <v>12</v>
      </c>
      <c r="P34" s="874">
        <v>400</v>
      </c>
      <c r="Q34" s="874">
        <v>58</v>
      </c>
      <c r="R34" s="874">
        <v>58</v>
      </c>
      <c r="S34" s="874">
        <v>58</v>
      </c>
      <c r="T34" s="71">
        <f t="shared" si="0"/>
        <v>1.0568342399999999</v>
      </c>
      <c r="U34" s="74"/>
      <c r="V34" s="21" t="s">
        <v>13</v>
      </c>
      <c r="X34" s="894">
        <v>10</v>
      </c>
      <c r="Y34" s="894">
        <v>30</v>
      </c>
      <c r="Z34" s="894">
        <v>400</v>
      </c>
      <c r="AA34" s="894">
        <v>42</v>
      </c>
      <c r="AB34" s="71">
        <f t="shared" si="2"/>
        <v>5.04</v>
      </c>
      <c r="AC34" s="894"/>
      <c r="AD34" s="894"/>
      <c r="AF34" s="1809" t="s">
        <v>80</v>
      </c>
      <c r="AG34" s="1810"/>
      <c r="AH34" s="1811"/>
      <c r="AI34" s="452">
        <f>SUM(AI16:AI33)</f>
        <v>163</v>
      </c>
      <c r="AJ34" s="74">
        <f>SUM(AJ16:AJ33)</f>
        <v>4.6631359999999997</v>
      </c>
      <c r="AK34" s="452">
        <f>SUM(AK16:AK33)</f>
        <v>163</v>
      </c>
      <c r="AL34" s="74">
        <f>SUM(AL16:AL33)</f>
        <v>4.6631359999999997</v>
      </c>
      <c r="AN34" s="7"/>
    </row>
    <row r="35" spans="2:40" x14ac:dyDescent="0.25">
      <c r="B35" s="926">
        <v>5</v>
      </c>
      <c r="C35" s="1833">
        <v>35.056399999999996</v>
      </c>
      <c r="D35" s="1833"/>
      <c r="E35" s="1831">
        <v>21.427399999999999</v>
      </c>
      <c r="F35" s="1831"/>
      <c r="G35" s="875">
        <v>12.982200000000001</v>
      </c>
      <c r="J35" s="887">
        <f>SUM(G35-H35)</f>
        <v>12.982200000000001</v>
      </c>
      <c r="K35" s="885"/>
      <c r="M35" s="28">
        <v>30</v>
      </c>
      <c r="N35" s="79">
        <v>5245</v>
      </c>
      <c r="O35" s="874" t="s">
        <v>12</v>
      </c>
      <c r="P35" s="874">
        <v>400</v>
      </c>
      <c r="Q35" s="874">
        <v>66</v>
      </c>
      <c r="R35" s="874">
        <v>66</v>
      </c>
      <c r="S35" s="874">
        <v>66</v>
      </c>
      <c r="T35" s="71">
        <f t="shared" si="0"/>
        <v>1.3684809599999999</v>
      </c>
      <c r="U35" s="74"/>
      <c r="V35" s="21" t="s">
        <v>13</v>
      </c>
      <c r="X35" s="894">
        <v>10</v>
      </c>
      <c r="Y35" s="894">
        <v>28</v>
      </c>
      <c r="Z35" s="894">
        <v>400</v>
      </c>
      <c r="AA35" s="894">
        <v>4</v>
      </c>
      <c r="AB35" s="71">
        <f t="shared" si="2"/>
        <v>0.44800000000000001</v>
      </c>
      <c r="AC35" s="894"/>
      <c r="AD35" s="894"/>
      <c r="AF35" s="1834"/>
      <c r="AG35" s="1834"/>
      <c r="AH35" s="1835"/>
      <c r="AI35" s="927">
        <f>SUM(AI34,AI15)</f>
        <v>903</v>
      </c>
      <c r="AJ35" s="928">
        <f>SUM(AJ34,AJ15)</f>
        <v>15.091156</v>
      </c>
      <c r="AK35" s="927">
        <f>SUM(AK34,AK15)</f>
        <v>903</v>
      </c>
      <c r="AL35" s="928">
        <f>SUM(AL34,AL15)</f>
        <v>15.091156</v>
      </c>
      <c r="AN35" s="7"/>
    </row>
    <row r="36" spans="2:40" ht="16.5" thickBot="1" x14ac:dyDescent="0.3">
      <c r="B36" s="896"/>
      <c r="C36" s="1836">
        <f>SUM(C32:D34)</f>
        <v>107.35239999999999</v>
      </c>
      <c r="D36" s="1836"/>
      <c r="E36" s="1837">
        <f>SUM(E32:F35)</f>
        <v>99.126900000000006</v>
      </c>
      <c r="F36" s="1837"/>
      <c r="G36" s="929">
        <f>SUM(G32:G35)</f>
        <v>41.226500000000001</v>
      </c>
      <c r="H36" s="1838">
        <f>SUM(H33:H34)</f>
        <v>10.308</v>
      </c>
      <c r="I36" s="1838"/>
      <c r="J36" s="930">
        <f>SUM(G36-H36)</f>
        <v>30.918500000000002</v>
      </c>
      <c r="K36" s="885"/>
      <c r="M36" s="28">
        <v>31</v>
      </c>
      <c r="N36" s="124">
        <v>5358</v>
      </c>
      <c r="O36" s="874" t="s">
        <v>12</v>
      </c>
      <c r="P36" s="874">
        <v>400</v>
      </c>
      <c r="Q36" s="874">
        <v>65</v>
      </c>
      <c r="R36" s="874">
        <v>65</v>
      </c>
      <c r="S36" s="874">
        <v>65</v>
      </c>
      <c r="T36" s="71">
        <f t="shared" si="0"/>
        <v>1.3273259999999998</v>
      </c>
      <c r="U36" s="74"/>
      <c r="V36" s="21" t="s">
        <v>13</v>
      </c>
      <c r="X36" s="894">
        <v>10</v>
      </c>
      <c r="Y36" s="894">
        <v>25</v>
      </c>
      <c r="Z36" s="894">
        <v>400</v>
      </c>
      <c r="AA36" s="894">
        <v>104</v>
      </c>
      <c r="AB36" s="71">
        <f t="shared" si="2"/>
        <v>10.4</v>
      </c>
      <c r="AC36" s="894"/>
      <c r="AD36" s="894"/>
      <c r="AN36" s="138"/>
    </row>
    <row r="37" spans="2:40" ht="16.5" thickTop="1" x14ac:dyDescent="0.25">
      <c r="B37" s="896"/>
      <c r="K37" s="885"/>
      <c r="M37" s="28">
        <v>32</v>
      </c>
      <c r="N37" s="124">
        <v>5356</v>
      </c>
      <c r="O37" s="874" t="s">
        <v>12</v>
      </c>
      <c r="P37" s="874">
        <v>400</v>
      </c>
      <c r="Q37" s="874">
        <v>49</v>
      </c>
      <c r="R37" s="874">
        <v>49</v>
      </c>
      <c r="S37" s="874">
        <v>49</v>
      </c>
      <c r="T37" s="71">
        <f t="shared" si="0"/>
        <v>0.75429815999999994</v>
      </c>
      <c r="U37" s="74"/>
      <c r="V37" s="21" t="s">
        <v>13</v>
      </c>
      <c r="X37" s="894">
        <v>10</v>
      </c>
      <c r="Y37" s="894">
        <v>23</v>
      </c>
      <c r="Z37" s="894">
        <v>400</v>
      </c>
      <c r="AA37" s="894">
        <v>31</v>
      </c>
      <c r="AB37" s="71">
        <f t="shared" si="2"/>
        <v>2.8519999999999999</v>
      </c>
      <c r="AC37" s="894"/>
      <c r="AD37" s="894"/>
      <c r="AN37" s="138"/>
    </row>
    <row r="38" spans="2:40" x14ac:dyDescent="0.25">
      <c r="B38" s="921" t="s">
        <v>370</v>
      </c>
      <c r="C38" s="922"/>
      <c r="D38" s="922"/>
      <c r="E38" s="922"/>
      <c r="K38" s="885"/>
      <c r="M38" s="28">
        <v>33</v>
      </c>
      <c r="N38" s="382">
        <v>5347</v>
      </c>
      <c r="O38" s="874" t="s">
        <v>12</v>
      </c>
      <c r="P38" s="874">
        <v>400</v>
      </c>
      <c r="Q38" s="874">
        <v>45</v>
      </c>
      <c r="R38" s="874">
        <v>45</v>
      </c>
      <c r="S38" s="874">
        <v>45</v>
      </c>
      <c r="T38" s="71">
        <f t="shared" si="0"/>
        <v>0.63617400000000002</v>
      </c>
      <c r="U38" s="74"/>
      <c r="V38" s="21" t="s">
        <v>13</v>
      </c>
      <c r="X38" s="894">
        <v>10</v>
      </c>
      <c r="Y38" s="894">
        <v>20</v>
      </c>
      <c r="Z38" s="894">
        <v>400</v>
      </c>
      <c r="AA38" s="894">
        <v>148</v>
      </c>
      <c r="AB38" s="71">
        <f t="shared" si="2"/>
        <v>11.84</v>
      </c>
      <c r="AC38" s="894"/>
      <c r="AD38" s="894"/>
      <c r="AN38" s="138"/>
    </row>
    <row r="39" spans="2:40" x14ac:dyDescent="0.25">
      <c r="B39" s="1828" t="s">
        <v>365</v>
      </c>
      <c r="C39" s="1824"/>
      <c r="D39" s="1824"/>
      <c r="E39" s="1829" t="s">
        <v>371</v>
      </c>
      <c r="F39" s="1829"/>
      <c r="G39" s="904" t="s">
        <v>367</v>
      </c>
      <c r="H39" s="1829" t="s">
        <v>368</v>
      </c>
      <c r="I39" s="1829"/>
      <c r="J39" s="925" t="s">
        <v>369</v>
      </c>
      <c r="K39" s="885"/>
      <c r="M39" s="28">
        <v>34</v>
      </c>
      <c r="N39" s="81">
        <v>5341</v>
      </c>
      <c r="O39" s="874" t="s">
        <v>12</v>
      </c>
      <c r="P39" s="874">
        <v>400</v>
      </c>
      <c r="Q39" s="874">
        <v>55</v>
      </c>
      <c r="R39" s="874">
        <v>55</v>
      </c>
      <c r="S39" s="874">
        <v>55</v>
      </c>
      <c r="T39" s="71">
        <f t="shared" si="0"/>
        <v>0.95033400000000001</v>
      </c>
      <c r="U39" s="74"/>
      <c r="V39" s="21" t="s">
        <v>13</v>
      </c>
      <c r="X39" s="894">
        <v>10</v>
      </c>
      <c r="Y39" s="894">
        <v>18</v>
      </c>
      <c r="Z39" s="894">
        <v>400</v>
      </c>
      <c r="AA39" s="894">
        <v>37</v>
      </c>
      <c r="AB39" s="71">
        <f t="shared" si="2"/>
        <v>2.6640000000000001</v>
      </c>
      <c r="AC39" s="894"/>
      <c r="AD39" s="894"/>
    </row>
    <row r="40" spans="2:40" x14ac:dyDescent="0.25">
      <c r="B40" s="926">
        <v>4</v>
      </c>
      <c r="C40" s="1833">
        <f>SUM('[2]DATA MUAT'!$X$23,'[2]DATA MUAT'!$X$55,'[2]DATA MUAT'!$X$92)</f>
        <v>21.809575000000002</v>
      </c>
      <c r="D40" s="1833"/>
      <c r="E40" s="1831">
        <f>SUM('[3]HASIL GRADE'!$F$35)</f>
        <v>9.7577000000000016</v>
      </c>
      <c r="F40" s="1831"/>
      <c r="G40" s="875">
        <f>SUM('[3]HASIL GRADE'!$H$72,'[3]HASIL GRADE'!$H$75,'[3]HASIL GRADE'!$H$80)</f>
        <v>12.076499999999999</v>
      </c>
      <c r="H40" s="1832">
        <f>SUM('[1]INV-LOKAL MERANTI KALTENG'!G52,'[1]INV-LOKAL MERANTI KALTENG'!G30)</f>
        <v>2.7430000000000003</v>
      </c>
      <c r="I40" s="1832"/>
      <c r="J40" s="887">
        <f>SUM(G40-H40)</f>
        <v>9.333499999999999</v>
      </c>
      <c r="K40" s="885"/>
      <c r="M40" s="28">
        <v>35</v>
      </c>
      <c r="N40" s="81">
        <v>5336</v>
      </c>
      <c r="O40" s="874" t="s">
        <v>12</v>
      </c>
      <c r="P40" s="874">
        <v>400</v>
      </c>
      <c r="Q40" s="874">
        <v>55</v>
      </c>
      <c r="R40" s="874">
        <v>55</v>
      </c>
      <c r="S40" s="874">
        <v>55</v>
      </c>
      <c r="T40" s="71">
        <f t="shared" si="0"/>
        <v>0.95033400000000001</v>
      </c>
      <c r="U40" s="74"/>
      <c r="V40" s="21" t="s">
        <v>13</v>
      </c>
      <c r="X40" s="894">
        <v>10</v>
      </c>
      <c r="Y40" s="894">
        <v>15</v>
      </c>
      <c r="Z40" s="894">
        <v>400</v>
      </c>
      <c r="AA40" s="894">
        <v>91</v>
      </c>
      <c r="AB40" s="71">
        <f t="shared" si="2"/>
        <v>5.46</v>
      </c>
      <c r="AC40" s="894"/>
      <c r="AD40" s="894"/>
    </row>
    <row r="41" spans="2:40" x14ac:dyDescent="0.25">
      <c r="B41" s="931" t="s">
        <v>12</v>
      </c>
      <c r="C41" s="1839">
        <f>SUM('[2]DATA MUAT'!$X$96,'[2]DATA MUAT'!$X$26)</f>
        <v>10.756</v>
      </c>
      <c r="D41" s="1839"/>
      <c r="E41" s="1840"/>
      <c r="F41" s="1840"/>
      <c r="G41" s="932">
        <f>SUM('[3]HASIL GRADE'!$H$82:$H$83,'[3]HASIL GRADE'!$H$78)</f>
        <v>10.516</v>
      </c>
      <c r="H41" s="1841">
        <f>SUM('[1]INV-LOKAL MERANTI KALTENG'!G34,'[1]INV-LOKAL MERANTI KALTENG'!G55)</f>
        <v>10.443999999999999</v>
      </c>
      <c r="I41" s="1841"/>
      <c r="J41" s="933">
        <f>SUM(G41-H41)+E41</f>
        <v>7.2000000000000952E-2</v>
      </c>
      <c r="K41" s="885"/>
      <c r="M41" s="28">
        <v>36</v>
      </c>
      <c r="N41" s="81">
        <v>5383</v>
      </c>
      <c r="O41" s="874" t="s">
        <v>12</v>
      </c>
      <c r="P41" s="874">
        <v>400</v>
      </c>
      <c r="Q41" s="874">
        <v>52</v>
      </c>
      <c r="R41" s="874">
        <v>52</v>
      </c>
      <c r="S41" s="874">
        <v>52</v>
      </c>
      <c r="T41" s="71">
        <f t="shared" si="0"/>
        <v>0.84948863999999991</v>
      </c>
      <c r="U41" s="74"/>
      <c r="V41" s="21" t="s">
        <v>13</v>
      </c>
      <c r="X41" s="894">
        <v>10</v>
      </c>
      <c r="Y41" s="894">
        <v>15</v>
      </c>
      <c r="Z41" s="894">
        <v>350</v>
      </c>
      <c r="AA41" s="894">
        <v>1</v>
      </c>
      <c r="AB41" s="71">
        <f t="shared" si="2"/>
        <v>5.2499999999999998E-2</v>
      </c>
      <c r="AC41" s="894"/>
      <c r="AD41" s="894"/>
    </row>
    <row r="42" spans="2:40" x14ac:dyDescent="0.25">
      <c r="B42" s="926"/>
      <c r="C42" s="1833"/>
      <c r="D42" s="1833"/>
      <c r="E42" s="1831"/>
      <c r="F42" s="1831"/>
      <c r="G42" s="875"/>
      <c r="J42" s="887"/>
      <c r="K42" s="885"/>
      <c r="M42" s="28">
        <v>37</v>
      </c>
      <c r="N42" s="81">
        <v>5361</v>
      </c>
      <c r="O42" s="874" t="s">
        <v>12</v>
      </c>
      <c r="P42" s="874">
        <v>400</v>
      </c>
      <c r="Q42" s="874">
        <v>55</v>
      </c>
      <c r="R42" s="874">
        <v>55</v>
      </c>
      <c r="S42" s="874">
        <v>55</v>
      </c>
      <c r="T42" s="71">
        <f t="shared" si="0"/>
        <v>0.95033400000000001</v>
      </c>
      <c r="U42" s="74"/>
      <c r="V42" s="21" t="s">
        <v>13</v>
      </c>
      <c r="X42" s="894">
        <v>10</v>
      </c>
      <c r="Y42" s="894">
        <v>15</v>
      </c>
      <c r="Z42" s="894">
        <v>300</v>
      </c>
      <c r="AA42" s="894">
        <v>1</v>
      </c>
      <c r="AB42" s="71">
        <f t="shared" si="2"/>
        <v>4.4999999999999998E-2</v>
      </c>
      <c r="AC42" s="894"/>
      <c r="AD42" s="894"/>
    </row>
    <row r="43" spans="2:40" ht="16.5" thickBot="1" x14ac:dyDescent="0.3">
      <c r="B43" s="896"/>
      <c r="C43" s="1836">
        <f>SUM(C40:D42)</f>
        <v>32.565575000000003</v>
      </c>
      <c r="D43" s="1836"/>
      <c r="E43" s="1837">
        <f>SUM(E40:F42)</f>
        <v>9.7577000000000016</v>
      </c>
      <c r="F43" s="1837"/>
      <c r="G43" s="929">
        <f>SUM(G40:G42)</f>
        <v>22.592500000000001</v>
      </c>
      <c r="H43" s="1838">
        <f>SUM(H40:H42)</f>
        <v>13.186999999999999</v>
      </c>
      <c r="I43" s="1838"/>
      <c r="J43" s="930">
        <f>SUM(J40:J42)</f>
        <v>9.4055</v>
      </c>
      <c r="K43" s="885"/>
      <c r="M43" s="28">
        <v>38</v>
      </c>
      <c r="N43" s="81">
        <v>5364</v>
      </c>
      <c r="O43" s="874" t="s">
        <v>12</v>
      </c>
      <c r="P43" s="874">
        <v>400</v>
      </c>
      <c r="Q43" s="874">
        <v>48</v>
      </c>
      <c r="R43" s="874">
        <v>48</v>
      </c>
      <c r="S43" s="874">
        <v>48</v>
      </c>
      <c r="T43" s="71">
        <f t="shared" si="0"/>
        <v>0.72382463999999991</v>
      </c>
      <c r="U43" s="74"/>
      <c r="V43" s="21" t="s">
        <v>13</v>
      </c>
      <c r="X43" s="894">
        <v>10</v>
      </c>
      <c r="Y43" s="894">
        <v>13</v>
      </c>
      <c r="Z43" s="894">
        <v>400</v>
      </c>
      <c r="AA43" s="894">
        <v>26</v>
      </c>
      <c r="AB43" s="71">
        <f t="shared" si="2"/>
        <v>1.3520000000000001</v>
      </c>
      <c r="AC43" s="894"/>
      <c r="AD43" s="894"/>
    </row>
    <row r="44" spans="2:40" ht="16.5" thickTop="1" x14ac:dyDescent="0.25">
      <c r="B44" s="896"/>
      <c r="K44" s="885"/>
      <c r="M44" s="28">
        <v>39</v>
      </c>
      <c r="N44" s="81">
        <v>5376</v>
      </c>
      <c r="O44" s="874" t="s">
        <v>12</v>
      </c>
      <c r="P44" s="874">
        <v>400</v>
      </c>
      <c r="Q44" s="874">
        <v>70</v>
      </c>
      <c r="R44" s="874">
        <v>70</v>
      </c>
      <c r="S44" s="874">
        <v>70</v>
      </c>
      <c r="T44" s="71">
        <f t="shared" si="0"/>
        <v>1.5393839999999999</v>
      </c>
      <c r="U44" s="74"/>
      <c r="V44" s="21" t="s">
        <v>13</v>
      </c>
      <c r="X44" s="894">
        <v>10</v>
      </c>
      <c r="Y44" s="894">
        <v>13</v>
      </c>
      <c r="Z44" s="894">
        <v>350</v>
      </c>
      <c r="AA44" s="894">
        <v>1</v>
      </c>
      <c r="AB44" s="71">
        <f t="shared" si="2"/>
        <v>4.5499999999999999E-2</v>
      </c>
      <c r="AC44" s="894"/>
      <c r="AD44" s="894"/>
    </row>
    <row r="45" spans="2:40" ht="16.5" thickBot="1" x14ac:dyDescent="0.3">
      <c r="B45" s="934"/>
      <c r="C45" s="935"/>
      <c r="D45" s="935"/>
      <c r="E45" s="935"/>
      <c r="F45" s="935"/>
      <c r="G45" s="935"/>
      <c r="H45" s="935"/>
      <c r="I45" s="935"/>
      <c r="J45" s="935"/>
      <c r="K45" s="936"/>
      <c r="M45" s="28">
        <v>40</v>
      </c>
      <c r="N45" s="81">
        <v>5339</v>
      </c>
      <c r="O45" s="874" t="s">
        <v>12</v>
      </c>
      <c r="P45" s="874">
        <v>400</v>
      </c>
      <c r="Q45" s="874">
        <v>57</v>
      </c>
      <c r="R45" s="874">
        <v>57</v>
      </c>
      <c r="S45" s="874">
        <v>57</v>
      </c>
      <c r="T45" s="71">
        <f t="shared" si="0"/>
        <v>1.02070584</v>
      </c>
      <c r="U45" s="74"/>
      <c r="V45" s="21" t="s">
        <v>13</v>
      </c>
      <c r="X45" s="894">
        <v>10</v>
      </c>
      <c r="Y45" s="894">
        <v>12</v>
      </c>
      <c r="Z45" s="894">
        <v>400</v>
      </c>
      <c r="AA45" s="894">
        <v>2</v>
      </c>
      <c r="AB45" s="71">
        <f t="shared" si="2"/>
        <v>9.6000000000000002E-2</v>
      </c>
      <c r="AC45" s="894"/>
      <c r="AD45" s="894"/>
    </row>
    <row r="46" spans="2:40" x14ac:dyDescent="0.25">
      <c r="M46" s="28">
        <v>41</v>
      </c>
      <c r="N46" s="81">
        <v>5295</v>
      </c>
      <c r="O46" s="874" t="s">
        <v>12</v>
      </c>
      <c r="P46" s="874">
        <v>400</v>
      </c>
      <c r="Q46" s="874">
        <v>55</v>
      </c>
      <c r="R46" s="874">
        <v>55</v>
      </c>
      <c r="S46" s="874">
        <v>55</v>
      </c>
      <c r="T46" s="71">
        <f t="shared" si="0"/>
        <v>0.95033400000000001</v>
      </c>
      <c r="U46" s="74"/>
      <c r="V46" s="21" t="s">
        <v>13</v>
      </c>
      <c r="X46" s="894">
        <v>10</v>
      </c>
      <c r="Y46" s="894">
        <v>10</v>
      </c>
      <c r="Z46" s="894">
        <v>400</v>
      </c>
      <c r="AA46" s="894">
        <v>47</v>
      </c>
      <c r="AB46" s="71">
        <f t="shared" si="2"/>
        <v>1.88</v>
      </c>
      <c r="AC46" s="894"/>
      <c r="AD46" s="894"/>
    </row>
    <row r="47" spans="2:40" x14ac:dyDescent="0.25">
      <c r="M47" s="28">
        <v>42</v>
      </c>
      <c r="N47" s="78">
        <v>5352</v>
      </c>
      <c r="O47" s="874" t="s">
        <v>12</v>
      </c>
      <c r="P47" s="874">
        <v>400</v>
      </c>
      <c r="Q47" s="874">
        <v>62</v>
      </c>
      <c r="R47" s="874">
        <v>62</v>
      </c>
      <c r="S47" s="874">
        <v>62</v>
      </c>
      <c r="T47" s="71">
        <f t="shared" si="0"/>
        <v>1.2076310399999999</v>
      </c>
      <c r="U47" s="74"/>
      <c r="V47" s="21" t="s">
        <v>13</v>
      </c>
      <c r="X47" s="894">
        <v>10</v>
      </c>
      <c r="Y47" s="894">
        <v>8</v>
      </c>
      <c r="Z47" s="894">
        <v>400</v>
      </c>
      <c r="AA47" s="894">
        <v>3</v>
      </c>
      <c r="AB47" s="71">
        <f t="shared" si="2"/>
        <v>9.6000000000000002E-2</v>
      </c>
      <c r="AC47" s="894"/>
      <c r="AD47" s="894"/>
    </row>
    <row r="48" spans="2:40" x14ac:dyDescent="0.25">
      <c r="M48" s="28">
        <v>43</v>
      </c>
      <c r="N48" s="436">
        <v>5307</v>
      </c>
      <c r="O48" s="874" t="s">
        <v>12</v>
      </c>
      <c r="P48" s="874">
        <v>400</v>
      </c>
      <c r="Q48" s="874">
        <v>80</v>
      </c>
      <c r="R48" s="874">
        <v>80</v>
      </c>
      <c r="S48" s="874">
        <v>80</v>
      </c>
      <c r="T48" s="71">
        <f t="shared" si="0"/>
        <v>2.0106239999999995</v>
      </c>
      <c r="U48" s="74"/>
      <c r="V48" s="21" t="s">
        <v>13</v>
      </c>
      <c r="X48" s="894">
        <v>10</v>
      </c>
      <c r="Y48" s="894">
        <v>5</v>
      </c>
      <c r="Z48" s="894">
        <v>400</v>
      </c>
      <c r="AA48" s="894">
        <v>18</v>
      </c>
      <c r="AB48" s="71">
        <f t="shared" si="2"/>
        <v>0.36</v>
      </c>
      <c r="AC48" s="894">
        <f>SUM(AA33:AA48)</f>
        <v>562</v>
      </c>
      <c r="AD48" s="937">
        <f>SUM(AB33:AB48)</f>
        <v>43.422999999999995</v>
      </c>
    </row>
    <row r="49" spans="13:30" x14ac:dyDescent="0.25">
      <c r="M49" s="28">
        <v>44</v>
      </c>
      <c r="N49" s="436">
        <v>5380</v>
      </c>
      <c r="O49" s="874" t="s">
        <v>12</v>
      </c>
      <c r="P49" s="874">
        <v>400</v>
      </c>
      <c r="Q49" s="874">
        <v>54</v>
      </c>
      <c r="R49" s="874">
        <v>54</v>
      </c>
      <c r="S49" s="874">
        <v>54</v>
      </c>
      <c r="T49" s="71">
        <f t="shared" si="0"/>
        <v>0.91609055999999989</v>
      </c>
      <c r="U49" s="74"/>
      <c r="V49" s="21" t="s">
        <v>13</v>
      </c>
      <c r="X49" s="894">
        <v>8</v>
      </c>
      <c r="Y49" s="894">
        <v>33</v>
      </c>
      <c r="Z49" s="894">
        <v>400</v>
      </c>
      <c r="AA49" s="894">
        <v>3</v>
      </c>
      <c r="AB49" s="71">
        <f t="shared" si="2"/>
        <v>0.31680000000000003</v>
      </c>
      <c r="AC49" s="894"/>
      <c r="AD49" s="894"/>
    </row>
    <row r="50" spans="13:30" x14ac:dyDescent="0.25">
      <c r="M50" s="28">
        <v>45</v>
      </c>
      <c r="N50" s="18">
        <v>5235</v>
      </c>
      <c r="O50" s="874" t="s">
        <v>12</v>
      </c>
      <c r="P50" s="874">
        <v>400</v>
      </c>
      <c r="Q50" s="874">
        <v>52</v>
      </c>
      <c r="R50" s="874">
        <v>52</v>
      </c>
      <c r="S50" s="874">
        <v>52</v>
      </c>
      <c r="T50" s="71">
        <f t="shared" si="0"/>
        <v>0.84948863999999991</v>
      </c>
      <c r="U50" s="74"/>
      <c r="V50" s="21" t="s">
        <v>13</v>
      </c>
      <c r="X50" s="894">
        <v>8</v>
      </c>
      <c r="Y50" s="894">
        <v>30</v>
      </c>
      <c r="Z50" s="894">
        <v>400</v>
      </c>
      <c r="AA50" s="894">
        <v>13</v>
      </c>
      <c r="AB50" s="71">
        <f t="shared" si="2"/>
        <v>1.248</v>
      </c>
      <c r="AC50" s="894"/>
      <c r="AD50" s="894"/>
    </row>
    <row r="51" spans="13:30" x14ac:dyDescent="0.25">
      <c r="M51" s="28">
        <v>46</v>
      </c>
      <c r="N51" s="436">
        <v>5319</v>
      </c>
      <c r="O51" s="874" t="s">
        <v>12</v>
      </c>
      <c r="P51" s="874">
        <v>400</v>
      </c>
      <c r="Q51" s="874">
        <v>50</v>
      </c>
      <c r="R51" s="874">
        <v>50</v>
      </c>
      <c r="S51" s="874">
        <v>50</v>
      </c>
      <c r="T51" s="71">
        <f t="shared" si="0"/>
        <v>0.78539999999999988</v>
      </c>
      <c r="U51" s="74"/>
      <c r="V51" s="21" t="s">
        <v>13</v>
      </c>
      <c r="X51" s="894">
        <v>8</v>
      </c>
      <c r="Y51" s="894">
        <v>28</v>
      </c>
      <c r="Z51" s="894">
        <v>400</v>
      </c>
      <c r="AA51" s="894">
        <v>4</v>
      </c>
      <c r="AB51" s="71">
        <f t="shared" si="2"/>
        <v>0.3584</v>
      </c>
      <c r="AC51" s="894"/>
      <c r="AD51" s="894"/>
    </row>
    <row r="52" spans="13:30" x14ac:dyDescent="0.25">
      <c r="M52" s="28">
        <v>47</v>
      </c>
      <c r="N52" s="436">
        <v>5325</v>
      </c>
      <c r="O52" s="874" t="s">
        <v>12</v>
      </c>
      <c r="P52" s="874">
        <v>400</v>
      </c>
      <c r="Q52" s="874">
        <v>57</v>
      </c>
      <c r="R52" s="874">
        <v>57</v>
      </c>
      <c r="S52" s="874">
        <v>57</v>
      </c>
      <c r="T52" s="71">
        <f t="shared" si="0"/>
        <v>1.02070584</v>
      </c>
      <c r="U52" s="74"/>
      <c r="V52" s="21" t="s">
        <v>13</v>
      </c>
      <c r="X52" s="894">
        <v>8</v>
      </c>
      <c r="Y52" s="894">
        <v>25</v>
      </c>
      <c r="Z52" s="894">
        <v>400</v>
      </c>
      <c r="AA52" s="894">
        <v>41</v>
      </c>
      <c r="AB52" s="71">
        <f t="shared" si="2"/>
        <v>3.28</v>
      </c>
      <c r="AC52" s="894"/>
      <c r="AD52" s="894"/>
    </row>
    <row r="53" spans="13:30" x14ac:dyDescent="0.25">
      <c r="M53" s="28">
        <v>48</v>
      </c>
      <c r="N53" s="18">
        <v>5282</v>
      </c>
      <c r="O53" s="874" t="s">
        <v>12</v>
      </c>
      <c r="P53" s="874">
        <v>400</v>
      </c>
      <c r="Q53" s="874">
        <v>60</v>
      </c>
      <c r="R53" s="874">
        <v>60</v>
      </c>
      <c r="S53" s="874">
        <v>60</v>
      </c>
      <c r="T53" s="71">
        <f t="shared" si="0"/>
        <v>1.130976</v>
      </c>
      <c r="U53" s="74"/>
      <c r="V53" s="21" t="s">
        <v>13</v>
      </c>
      <c r="X53" s="894">
        <v>8</v>
      </c>
      <c r="Y53" s="894">
        <v>23</v>
      </c>
      <c r="Z53" s="894">
        <v>400</v>
      </c>
      <c r="AA53" s="894">
        <v>11</v>
      </c>
      <c r="AB53" s="71">
        <f t="shared" si="2"/>
        <v>0.80959999999999999</v>
      </c>
      <c r="AC53" s="894"/>
      <c r="AD53" s="894"/>
    </row>
    <row r="54" spans="13:30" x14ac:dyDescent="0.25">
      <c r="M54" s="28">
        <v>49</v>
      </c>
      <c r="N54" s="436">
        <v>5271</v>
      </c>
      <c r="O54" s="874" t="s">
        <v>12</v>
      </c>
      <c r="P54" s="874">
        <v>400</v>
      </c>
      <c r="Q54" s="874">
        <v>56</v>
      </c>
      <c r="R54" s="874">
        <v>56</v>
      </c>
      <c r="S54" s="874">
        <v>56</v>
      </c>
      <c r="T54" s="71">
        <f t="shared" si="0"/>
        <v>0.98520576000000004</v>
      </c>
      <c r="U54" s="74"/>
      <c r="V54" s="21" t="s">
        <v>13</v>
      </c>
      <c r="X54" s="894">
        <v>8</v>
      </c>
      <c r="Y54" s="894">
        <v>20</v>
      </c>
      <c r="Z54" s="894">
        <v>400</v>
      </c>
      <c r="AA54" s="894">
        <v>49</v>
      </c>
      <c r="AB54" s="71">
        <f t="shared" si="2"/>
        <v>3.1360000000000001</v>
      </c>
      <c r="AC54" s="894"/>
      <c r="AD54" s="894"/>
    </row>
    <row r="55" spans="13:30" x14ac:dyDescent="0.25">
      <c r="M55" s="28">
        <v>50</v>
      </c>
      <c r="N55" s="81">
        <v>5286</v>
      </c>
      <c r="O55" s="874" t="s">
        <v>12</v>
      </c>
      <c r="P55" s="874">
        <v>400</v>
      </c>
      <c r="Q55" s="874">
        <v>57</v>
      </c>
      <c r="R55" s="874">
        <v>57</v>
      </c>
      <c r="S55" s="874">
        <v>57</v>
      </c>
      <c r="T55" s="71">
        <f t="shared" si="0"/>
        <v>1.02070584</v>
      </c>
      <c r="U55" s="74"/>
      <c r="V55" s="21" t="s">
        <v>13</v>
      </c>
      <c r="X55" s="894">
        <v>8</v>
      </c>
      <c r="Y55" s="894">
        <v>18</v>
      </c>
      <c r="Z55" s="894">
        <v>400</v>
      </c>
      <c r="AA55" s="894">
        <v>16</v>
      </c>
      <c r="AB55" s="71">
        <f t="shared" si="2"/>
        <v>0.92159999999999997</v>
      </c>
      <c r="AC55" s="894"/>
      <c r="AD55" s="894"/>
    </row>
    <row r="56" spans="13:30" x14ac:dyDescent="0.25">
      <c r="M56" s="28">
        <v>51</v>
      </c>
      <c r="N56" s="124">
        <v>5309</v>
      </c>
      <c r="O56" s="874" t="s">
        <v>12</v>
      </c>
      <c r="P56" s="874">
        <v>400</v>
      </c>
      <c r="Q56" s="874">
        <v>49</v>
      </c>
      <c r="R56" s="874">
        <v>49</v>
      </c>
      <c r="S56" s="874">
        <v>49</v>
      </c>
      <c r="T56" s="71">
        <f t="shared" si="0"/>
        <v>0.75429815999999994</v>
      </c>
      <c r="U56" s="74"/>
      <c r="V56" s="21" t="s">
        <v>13</v>
      </c>
      <c r="X56" s="894">
        <v>8</v>
      </c>
      <c r="Y56" s="894">
        <v>15</v>
      </c>
      <c r="Z56" s="894">
        <v>400</v>
      </c>
      <c r="AA56" s="894">
        <v>44</v>
      </c>
      <c r="AB56" s="71">
        <f t="shared" si="2"/>
        <v>2.1120000000000001</v>
      </c>
      <c r="AC56" s="894"/>
      <c r="AD56" s="894"/>
    </row>
    <row r="57" spans="13:30" x14ac:dyDescent="0.25">
      <c r="M57" s="28">
        <v>52</v>
      </c>
      <c r="N57" s="124">
        <v>5304</v>
      </c>
      <c r="O57" s="874" t="s">
        <v>12</v>
      </c>
      <c r="P57" s="874">
        <v>400</v>
      </c>
      <c r="Q57" s="874">
        <v>63</v>
      </c>
      <c r="R57" s="874">
        <v>63</v>
      </c>
      <c r="S57" s="874">
        <v>63</v>
      </c>
      <c r="T57" s="71">
        <f t="shared" si="0"/>
        <v>1.2469010399999998</v>
      </c>
      <c r="U57" s="74"/>
      <c r="V57" s="21" t="s">
        <v>13</v>
      </c>
      <c r="X57" s="894">
        <v>8</v>
      </c>
      <c r="Y57" s="894">
        <v>13</v>
      </c>
      <c r="Z57" s="894">
        <v>400</v>
      </c>
      <c r="AA57" s="894">
        <v>13</v>
      </c>
      <c r="AB57" s="71">
        <f t="shared" si="2"/>
        <v>0.54079999999999995</v>
      </c>
      <c r="AC57" s="894"/>
      <c r="AD57" s="894"/>
    </row>
    <row r="58" spans="13:30" x14ac:dyDescent="0.25">
      <c r="M58" s="28">
        <v>53</v>
      </c>
      <c r="N58" s="124">
        <v>5406</v>
      </c>
      <c r="O58" s="874" t="s">
        <v>12</v>
      </c>
      <c r="P58" s="874">
        <v>400</v>
      </c>
      <c r="Q58" s="874">
        <v>45</v>
      </c>
      <c r="R58" s="874">
        <v>45</v>
      </c>
      <c r="S58" s="874">
        <v>45</v>
      </c>
      <c r="T58" s="71">
        <f t="shared" si="0"/>
        <v>0.63617400000000002</v>
      </c>
      <c r="U58" s="74"/>
      <c r="V58" s="21" t="s">
        <v>13</v>
      </c>
      <c r="X58" s="894">
        <v>8</v>
      </c>
      <c r="Y58" s="894">
        <v>12</v>
      </c>
      <c r="Z58" s="894">
        <v>400</v>
      </c>
      <c r="AA58" s="894">
        <v>1</v>
      </c>
      <c r="AB58" s="71">
        <f t="shared" si="2"/>
        <v>3.8399999999999997E-2</v>
      </c>
      <c r="AC58" s="894"/>
      <c r="AD58" s="894"/>
    </row>
    <row r="59" spans="13:30" x14ac:dyDescent="0.25">
      <c r="M59" s="28">
        <v>54</v>
      </c>
      <c r="N59" s="382">
        <v>5424</v>
      </c>
      <c r="O59" s="874" t="s">
        <v>12</v>
      </c>
      <c r="P59" s="874">
        <v>400</v>
      </c>
      <c r="Q59" s="874">
        <v>54</v>
      </c>
      <c r="R59" s="874">
        <v>54</v>
      </c>
      <c r="S59" s="874">
        <v>54</v>
      </c>
      <c r="T59" s="71">
        <f t="shared" si="0"/>
        <v>0.91609055999999989</v>
      </c>
      <c r="U59" s="74"/>
      <c r="V59" s="21" t="s">
        <v>13</v>
      </c>
      <c r="X59" s="894">
        <v>8</v>
      </c>
      <c r="Y59" s="894">
        <v>10</v>
      </c>
      <c r="Z59" s="894">
        <v>400</v>
      </c>
      <c r="AA59" s="894">
        <v>50</v>
      </c>
      <c r="AB59" s="71">
        <f t="shared" si="2"/>
        <v>1.6</v>
      </c>
      <c r="AC59" s="894"/>
      <c r="AD59" s="894"/>
    </row>
    <row r="60" spans="13:30" x14ac:dyDescent="0.25">
      <c r="M60" s="28">
        <v>55</v>
      </c>
      <c r="N60" s="124">
        <v>5416</v>
      </c>
      <c r="O60" s="874" t="s">
        <v>12</v>
      </c>
      <c r="P60" s="874">
        <v>400</v>
      </c>
      <c r="Q60" s="874">
        <v>55</v>
      </c>
      <c r="R60" s="874">
        <v>35</v>
      </c>
      <c r="S60" s="874">
        <v>55</v>
      </c>
      <c r="T60" s="71">
        <f t="shared" si="0"/>
        <v>0.95033400000000001</v>
      </c>
      <c r="U60" s="74"/>
      <c r="V60" s="21" t="s">
        <v>13</v>
      </c>
      <c r="X60" s="894">
        <v>8</v>
      </c>
      <c r="Y60" s="894">
        <v>8</v>
      </c>
      <c r="Z60" s="894">
        <v>400</v>
      </c>
      <c r="AA60" s="894">
        <v>3</v>
      </c>
      <c r="AB60" s="71">
        <f t="shared" si="2"/>
        <v>7.6799999999999993E-2</v>
      </c>
      <c r="AC60" s="894"/>
      <c r="AD60" s="894"/>
    </row>
    <row r="61" spans="13:30" x14ac:dyDescent="0.25">
      <c r="M61" s="28">
        <v>56</v>
      </c>
      <c r="N61" s="124">
        <v>5417</v>
      </c>
      <c r="O61" s="874" t="s">
        <v>12</v>
      </c>
      <c r="P61" s="874">
        <v>400</v>
      </c>
      <c r="Q61" s="874">
        <v>55</v>
      </c>
      <c r="R61" s="874">
        <v>55</v>
      </c>
      <c r="S61" s="874">
        <v>55</v>
      </c>
      <c r="T61" s="71">
        <f t="shared" si="0"/>
        <v>0.95033400000000001</v>
      </c>
      <c r="U61" s="74"/>
      <c r="V61" s="21" t="s">
        <v>13</v>
      </c>
      <c r="X61" s="894">
        <v>8</v>
      </c>
      <c r="Y61" s="894">
        <v>5</v>
      </c>
      <c r="Z61" s="894">
        <v>400</v>
      </c>
      <c r="AA61" s="894">
        <v>76</v>
      </c>
      <c r="AB61" s="71">
        <f t="shared" si="2"/>
        <v>1.216</v>
      </c>
      <c r="AC61" s="894">
        <f>SUM(AA49:AA61)</f>
        <v>324</v>
      </c>
      <c r="AD61" s="937">
        <f>SUM(AB49:AB61)</f>
        <v>15.654399999999997</v>
      </c>
    </row>
    <row r="62" spans="13:30" x14ac:dyDescent="0.25">
      <c r="M62" s="28">
        <v>57</v>
      </c>
      <c r="N62" s="124">
        <v>5430</v>
      </c>
      <c r="O62" s="874" t="s">
        <v>12</v>
      </c>
      <c r="P62" s="874">
        <v>400</v>
      </c>
      <c r="Q62" s="874">
        <v>55</v>
      </c>
      <c r="R62" s="874">
        <v>55</v>
      </c>
      <c r="S62" s="874">
        <v>55</v>
      </c>
      <c r="T62" s="71">
        <f t="shared" si="0"/>
        <v>0.95033400000000001</v>
      </c>
      <c r="U62" s="74"/>
      <c r="V62" s="21" t="s">
        <v>13</v>
      </c>
      <c r="X62" s="894">
        <v>7</v>
      </c>
      <c r="Y62" s="894">
        <v>30</v>
      </c>
      <c r="Z62" s="894">
        <v>400</v>
      </c>
      <c r="AA62" s="894">
        <v>1</v>
      </c>
      <c r="AB62" s="71">
        <f t="shared" si="2"/>
        <v>8.4000000000000005E-2</v>
      </c>
      <c r="AC62" s="894"/>
      <c r="AD62" s="923"/>
    </row>
    <row r="63" spans="13:30" x14ac:dyDescent="0.25">
      <c r="M63" s="28">
        <v>58</v>
      </c>
      <c r="N63" s="124">
        <v>5418</v>
      </c>
      <c r="O63" s="874" t="s">
        <v>12</v>
      </c>
      <c r="P63" s="874">
        <v>400</v>
      </c>
      <c r="Q63" s="874">
        <v>45</v>
      </c>
      <c r="R63" s="874">
        <v>45</v>
      </c>
      <c r="S63" s="874">
        <v>45</v>
      </c>
      <c r="T63" s="71">
        <f t="shared" si="0"/>
        <v>0.63617400000000002</v>
      </c>
      <c r="U63" s="74"/>
      <c r="V63" s="21" t="s">
        <v>15</v>
      </c>
      <c r="X63" s="894">
        <v>7</v>
      </c>
      <c r="Y63" s="894">
        <v>28</v>
      </c>
      <c r="Z63" s="894">
        <v>400</v>
      </c>
      <c r="AA63" s="894">
        <v>1</v>
      </c>
      <c r="AB63" s="71">
        <f t="shared" si="2"/>
        <v>7.8399999999999997E-2</v>
      </c>
      <c r="AC63" s="894"/>
      <c r="AD63" s="923"/>
    </row>
    <row r="64" spans="13:30" x14ac:dyDescent="0.25">
      <c r="M64" s="28">
        <v>59</v>
      </c>
      <c r="N64" s="124">
        <v>5400</v>
      </c>
      <c r="O64" s="874" t="s">
        <v>12</v>
      </c>
      <c r="P64" s="874">
        <v>400</v>
      </c>
      <c r="Q64" s="874">
        <v>54</v>
      </c>
      <c r="R64" s="874">
        <v>54</v>
      </c>
      <c r="S64" s="874">
        <v>54</v>
      </c>
      <c r="T64" s="71">
        <f t="shared" si="0"/>
        <v>0.91609055999999989</v>
      </c>
      <c r="U64" s="74"/>
      <c r="V64" s="21" t="s">
        <v>15</v>
      </c>
      <c r="X64" s="894">
        <v>7</v>
      </c>
      <c r="Y64" s="894">
        <v>25</v>
      </c>
      <c r="Z64" s="894">
        <v>400</v>
      </c>
      <c r="AA64" s="894">
        <v>4</v>
      </c>
      <c r="AB64" s="71">
        <f t="shared" si="2"/>
        <v>0.28000000000000003</v>
      </c>
      <c r="AC64" s="894"/>
      <c r="AD64" s="923"/>
    </row>
    <row r="65" spans="13:30" x14ac:dyDescent="0.25">
      <c r="M65" s="28">
        <v>60</v>
      </c>
      <c r="N65" s="124">
        <v>5415</v>
      </c>
      <c r="O65" s="874" t="s">
        <v>12</v>
      </c>
      <c r="P65" s="874">
        <v>400</v>
      </c>
      <c r="Q65" s="874">
        <v>58</v>
      </c>
      <c r="R65" s="874">
        <v>58</v>
      </c>
      <c r="S65" s="874">
        <v>58</v>
      </c>
      <c r="T65" s="71">
        <f t="shared" si="0"/>
        <v>1.0568342399999999</v>
      </c>
      <c r="U65" s="74"/>
      <c r="V65" s="21" t="s">
        <v>15</v>
      </c>
      <c r="X65" s="894">
        <v>7</v>
      </c>
      <c r="Y65" s="894">
        <v>23</v>
      </c>
      <c r="Z65" s="894">
        <v>400</v>
      </c>
      <c r="AA65" s="894">
        <v>3</v>
      </c>
      <c r="AB65" s="71">
        <f t="shared" si="2"/>
        <v>0.19320000000000001</v>
      </c>
      <c r="AC65" s="894"/>
      <c r="AD65" s="923"/>
    </row>
    <row r="66" spans="13:30" x14ac:dyDescent="0.25">
      <c r="M66" s="28">
        <v>61</v>
      </c>
      <c r="N66" s="124">
        <v>5423</v>
      </c>
      <c r="O66" s="874" t="s">
        <v>12</v>
      </c>
      <c r="P66" s="874">
        <v>400</v>
      </c>
      <c r="Q66" s="874">
        <v>48</v>
      </c>
      <c r="R66" s="874">
        <v>48</v>
      </c>
      <c r="S66" s="874">
        <v>48</v>
      </c>
      <c r="T66" s="71">
        <f t="shared" si="0"/>
        <v>0.72382463999999991</v>
      </c>
      <c r="U66" s="74"/>
      <c r="V66" s="21" t="s">
        <v>15</v>
      </c>
      <c r="X66" s="894">
        <v>7</v>
      </c>
      <c r="Y66" s="894">
        <v>20</v>
      </c>
      <c r="Z66" s="894">
        <v>400</v>
      </c>
      <c r="AA66" s="894">
        <v>9</v>
      </c>
      <c r="AB66" s="71">
        <f t="shared" si="2"/>
        <v>0.504</v>
      </c>
      <c r="AC66" s="894"/>
      <c r="AD66" s="923"/>
    </row>
    <row r="67" spans="13:30" x14ac:dyDescent="0.25">
      <c r="M67" s="28">
        <v>62</v>
      </c>
      <c r="N67" s="124">
        <v>5422</v>
      </c>
      <c r="O67" s="874" t="s">
        <v>12</v>
      </c>
      <c r="P67" s="874">
        <v>400</v>
      </c>
      <c r="Q67" s="874">
        <v>50</v>
      </c>
      <c r="R67" s="874">
        <v>50</v>
      </c>
      <c r="S67" s="874">
        <v>50</v>
      </c>
      <c r="T67" s="71">
        <f>0.7854*P67*S67*S67/1000000</f>
        <v>0.78539999999999988</v>
      </c>
      <c r="U67" s="74"/>
      <c r="V67" s="21" t="s">
        <v>15</v>
      </c>
      <c r="X67" s="894">
        <v>7</v>
      </c>
      <c r="Y67" s="894">
        <v>18</v>
      </c>
      <c r="Z67" s="894">
        <v>400</v>
      </c>
      <c r="AA67" s="894">
        <v>3</v>
      </c>
      <c r="AB67" s="71">
        <f t="shared" si="2"/>
        <v>0.1512</v>
      </c>
      <c r="AC67" s="894"/>
      <c r="AD67" s="923"/>
    </row>
    <row r="68" spans="13:30" x14ac:dyDescent="0.25">
      <c r="M68" s="28">
        <v>63</v>
      </c>
      <c r="N68" s="124">
        <v>5405</v>
      </c>
      <c r="O68" s="874" t="s">
        <v>12</v>
      </c>
      <c r="P68" s="874">
        <v>400</v>
      </c>
      <c r="Q68" s="874">
        <v>67</v>
      </c>
      <c r="R68" s="874">
        <v>67</v>
      </c>
      <c r="S68" s="874">
        <v>67</v>
      </c>
      <c r="T68" s="71">
        <f t="shared" si="0"/>
        <v>1.4102642399999998</v>
      </c>
      <c r="U68" s="74"/>
      <c r="V68" s="21" t="s">
        <v>15</v>
      </c>
      <c r="X68" s="894">
        <v>7</v>
      </c>
      <c r="Y68" s="894">
        <v>15</v>
      </c>
      <c r="Z68" s="894">
        <v>400</v>
      </c>
      <c r="AA68" s="894">
        <v>7</v>
      </c>
      <c r="AB68" s="71">
        <f t="shared" si="2"/>
        <v>0.29399999999999998</v>
      </c>
      <c r="AC68" s="894"/>
      <c r="AD68" s="923"/>
    </row>
    <row r="69" spans="13:30" x14ac:dyDescent="0.25">
      <c r="M69" s="28">
        <v>64</v>
      </c>
      <c r="N69" s="73">
        <v>5299</v>
      </c>
      <c r="O69" s="874" t="s">
        <v>12</v>
      </c>
      <c r="P69" s="874">
        <v>400</v>
      </c>
      <c r="Q69" s="874">
        <v>43</v>
      </c>
      <c r="R69" s="874">
        <v>43</v>
      </c>
      <c r="S69" s="874">
        <v>43</v>
      </c>
      <c r="T69" s="71">
        <f t="shared" si="0"/>
        <v>0.58088183999999998</v>
      </c>
      <c r="U69" s="20"/>
      <c r="V69" s="21" t="s">
        <v>15</v>
      </c>
      <c r="X69" s="894">
        <v>7</v>
      </c>
      <c r="Y69" s="894">
        <v>10</v>
      </c>
      <c r="Z69" s="894">
        <v>400</v>
      </c>
      <c r="AA69" s="894">
        <v>13</v>
      </c>
      <c r="AB69" s="71">
        <f t="shared" si="2"/>
        <v>0.36399999999999999</v>
      </c>
      <c r="AC69" s="894">
        <f>SUM(AA62:AA69)</f>
        <v>41</v>
      </c>
      <c r="AD69" s="937">
        <f>SUM(AB62:AB69)</f>
        <v>1.9488000000000003</v>
      </c>
    </row>
    <row r="70" spans="13:30" x14ac:dyDescent="0.25">
      <c r="M70" s="28">
        <v>65</v>
      </c>
      <c r="N70" s="73">
        <v>5300</v>
      </c>
      <c r="O70" s="874" t="s">
        <v>12</v>
      </c>
      <c r="P70" s="874">
        <v>400</v>
      </c>
      <c r="Q70" s="874">
        <v>43</v>
      </c>
      <c r="R70" s="874">
        <v>43</v>
      </c>
      <c r="S70" s="874">
        <v>43</v>
      </c>
      <c r="T70" s="71">
        <f t="shared" ref="T70:T90" si="7">0.7854*P70*S70*S70/1000000</f>
        <v>0.58088183999999998</v>
      </c>
      <c r="U70" s="20"/>
      <c r="V70" s="21" t="s">
        <v>15</v>
      </c>
      <c r="X70" s="894">
        <v>5</v>
      </c>
      <c r="Y70" s="894">
        <v>20</v>
      </c>
      <c r="Z70" s="894">
        <v>400</v>
      </c>
      <c r="AA70" s="894">
        <v>2</v>
      </c>
      <c r="AB70" s="71">
        <f t="shared" si="2"/>
        <v>0.08</v>
      </c>
      <c r="AC70" s="894"/>
      <c r="AD70" s="923"/>
    </row>
    <row r="71" spans="13:30" x14ac:dyDescent="0.25">
      <c r="M71" s="28">
        <v>66</v>
      </c>
      <c r="N71" s="73">
        <v>5342</v>
      </c>
      <c r="O71" s="874" t="s">
        <v>12</v>
      </c>
      <c r="P71" s="874">
        <v>400</v>
      </c>
      <c r="Q71" s="874">
        <v>52</v>
      </c>
      <c r="R71" s="874">
        <v>52</v>
      </c>
      <c r="S71" s="874">
        <v>52</v>
      </c>
      <c r="T71" s="71">
        <f t="shared" si="7"/>
        <v>0.84948863999999991</v>
      </c>
      <c r="U71" s="20"/>
      <c r="V71" s="21" t="s">
        <v>15</v>
      </c>
      <c r="X71" s="894">
        <v>5</v>
      </c>
      <c r="Y71" s="894">
        <v>18</v>
      </c>
      <c r="Z71" s="894">
        <v>400</v>
      </c>
      <c r="AA71" s="894">
        <v>1</v>
      </c>
      <c r="AB71" s="71">
        <f t="shared" ref="AB71:AB134" si="8">X71*Y71*Z71*AA71/1000000</f>
        <v>3.5999999999999997E-2</v>
      </c>
      <c r="AC71" s="894"/>
      <c r="AD71" s="923"/>
    </row>
    <row r="72" spans="13:30" x14ac:dyDescent="0.25">
      <c r="M72" s="28">
        <v>67</v>
      </c>
      <c r="N72" s="73">
        <v>5310</v>
      </c>
      <c r="O72" s="874" t="s">
        <v>12</v>
      </c>
      <c r="P72" s="874">
        <v>400</v>
      </c>
      <c r="Q72" s="874">
        <v>47</v>
      </c>
      <c r="R72" s="874">
        <v>47</v>
      </c>
      <c r="S72" s="874">
        <v>47</v>
      </c>
      <c r="T72" s="71">
        <f t="shared" si="7"/>
        <v>0.69397943999999989</v>
      </c>
      <c r="U72" s="20"/>
      <c r="V72" s="21" t="s">
        <v>15</v>
      </c>
      <c r="X72" s="894">
        <v>5</v>
      </c>
      <c r="Y72" s="894">
        <v>15</v>
      </c>
      <c r="Z72" s="894">
        <v>500</v>
      </c>
      <c r="AA72" s="894">
        <v>3</v>
      </c>
      <c r="AB72" s="71">
        <f t="shared" si="8"/>
        <v>0.1125</v>
      </c>
      <c r="AC72" s="894"/>
      <c r="AD72" s="923"/>
    </row>
    <row r="73" spans="13:30" x14ac:dyDescent="0.25">
      <c r="M73" s="28">
        <v>68</v>
      </c>
      <c r="N73" s="73">
        <v>5276</v>
      </c>
      <c r="O73" s="874" t="s">
        <v>12</v>
      </c>
      <c r="P73" s="874">
        <v>400</v>
      </c>
      <c r="Q73" s="874">
        <v>48</v>
      </c>
      <c r="R73" s="874">
        <v>48</v>
      </c>
      <c r="S73" s="874">
        <v>48</v>
      </c>
      <c r="T73" s="71">
        <f t="shared" si="7"/>
        <v>0.72382463999999991</v>
      </c>
      <c r="U73" s="20"/>
      <c r="V73" s="21" t="s">
        <v>15</v>
      </c>
      <c r="X73" s="894">
        <v>5</v>
      </c>
      <c r="Y73" s="894">
        <v>15</v>
      </c>
      <c r="Z73" s="894">
        <v>400</v>
      </c>
      <c r="AA73" s="894">
        <v>46</v>
      </c>
      <c r="AB73" s="71">
        <f t="shared" si="8"/>
        <v>1.38</v>
      </c>
      <c r="AC73" s="894"/>
      <c r="AD73" s="923"/>
    </row>
    <row r="74" spans="13:30" x14ac:dyDescent="0.25">
      <c r="M74" s="28">
        <v>69</v>
      </c>
      <c r="N74" s="78">
        <v>5280</v>
      </c>
      <c r="O74" s="874" t="s">
        <v>12</v>
      </c>
      <c r="P74" s="874">
        <v>400</v>
      </c>
      <c r="Q74" s="874">
        <v>51</v>
      </c>
      <c r="R74" s="874">
        <v>51</v>
      </c>
      <c r="S74" s="874">
        <v>51</v>
      </c>
      <c r="T74" s="71">
        <f t="shared" si="7"/>
        <v>0.81713015999999994</v>
      </c>
      <c r="U74" s="20"/>
      <c r="V74" s="21" t="s">
        <v>15</v>
      </c>
      <c r="X74" s="894">
        <v>5</v>
      </c>
      <c r="Y74" s="894">
        <v>15</v>
      </c>
      <c r="Z74" s="894">
        <v>350</v>
      </c>
      <c r="AA74" s="894">
        <v>1</v>
      </c>
      <c r="AB74" s="71">
        <f t="shared" si="8"/>
        <v>2.6249999999999999E-2</v>
      </c>
      <c r="AC74" s="894"/>
      <c r="AD74" s="923"/>
    </row>
    <row r="75" spans="13:30" x14ac:dyDescent="0.25">
      <c r="M75" s="28">
        <v>70</v>
      </c>
      <c r="N75" s="78">
        <v>5277</v>
      </c>
      <c r="O75" s="874" t="s">
        <v>12</v>
      </c>
      <c r="P75" s="874">
        <v>400</v>
      </c>
      <c r="Q75" s="874">
        <v>52</v>
      </c>
      <c r="R75" s="874">
        <v>52</v>
      </c>
      <c r="S75" s="874">
        <v>52</v>
      </c>
      <c r="T75" s="71">
        <f t="shared" si="7"/>
        <v>0.84948863999999991</v>
      </c>
      <c r="U75" s="20"/>
      <c r="V75" s="21" t="s">
        <v>15</v>
      </c>
      <c r="X75" s="894">
        <v>5</v>
      </c>
      <c r="Y75" s="894">
        <v>13</v>
      </c>
      <c r="Z75" s="894">
        <v>400</v>
      </c>
      <c r="AA75" s="894">
        <v>7</v>
      </c>
      <c r="AB75" s="71">
        <f t="shared" si="8"/>
        <v>0.182</v>
      </c>
      <c r="AC75" s="894"/>
      <c r="AD75" s="923"/>
    </row>
    <row r="76" spans="13:30" x14ac:dyDescent="0.25">
      <c r="M76" s="28">
        <v>71</v>
      </c>
      <c r="N76" s="78">
        <v>5332</v>
      </c>
      <c r="O76" s="874" t="s">
        <v>12</v>
      </c>
      <c r="P76" s="874">
        <v>400</v>
      </c>
      <c r="Q76" s="874">
        <v>53</v>
      </c>
      <c r="R76" s="874">
        <v>53</v>
      </c>
      <c r="S76" s="874">
        <v>53</v>
      </c>
      <c r="T76" s="71">
        <f t="shared" si="7"/>
        <v>0.88247543999999989</v>
      </c>
      <c r="U76" s="74"/>
      <c r="V76" s="21" t="s">
        <v>15</v>
      </c>
      <c r="X76" s="894">
        <v>5</v>
      </c>
      <c r="Y76" s="894">
        <v>10</v>
      </c>
      <c r="Z76" s="894">
        <v>400</v>
      </c>
      <c r="AA76" s="894">
        <v>132</v>
      </c>
      <c r="AB76" s="71">
        <f t="shared" si="8"/>
        <v>2.64</v>
      </c>
      <c r="AC76" s="894"/>
      <c r="AD76" s="923"/>
    </row>
    <row r="77" spans="13:30" x14ac:dyDescent="0.25">
      <c r="M77" s="28">
        <v>72</v>
      </c>
      <c r="N77" s="70">
        <v>5390</v>
      </c>
      <c r="O77" s="874" t="s">
        <v>12</v>
      </c>
      <c r="P77" s="874">
        <v>400</v>
      </c>
      <c r="Q77" s="874">
        <v>57</v>
      </c>
      <c r="R77" s="874">
        <v>57</v>
      </c>
      <c r="S77" s="874">
        <v>57</v>
      </c>
      <c r="T77" s="71">
        <f t="shared" si="7"/>
        <v>1.02070584</v>
      </c>
      <c r="U77" s="20"/>
      <c r="V77" s="21" t="s">
        <v>15</v>
      </c>
      <c r="X77" s="894">
        <v>5</v>
      </c>
      <c r="Y77" s="894">
        <v>10</v>
      </c>
      <c r="Z77" s="894">
        <v>300</v>
      </c>
      <c r="AA77" s="894">
        <v>10</v>
      </c>
      <c r="AB77" s="71">
        <f t="shared" si="8"/>
        <v>0.15</v>
      </c>
      <c r="AC77" s="894"/>
      <c r="AD77" s="923"/>
    </row>
    <row r="78" spans="13:30" x14ac:dyDescent="0.25">
      <c r="M78" s="28">
        <v>73</v>
      </c>
      <c r="N78" s="70">
        <v>5368</v>
      </c>
      <c r="O78" s="874" t="s">
        <v>12</v>
      </c>
      <c r="P78" s="874">
        <v>400</v>
      </c>
      <c r="Q78" s="874">
        <v>62</v>
      </c>
      <c r="R78" s="874">
        <v>62</v>
      </c>
      <c r="S78" s="874">
        <v>62</v>
      </c>
      <c r="T78" s="71">
        <f t="shared" si="7"/>
        <v>1.2076310399999999</v>
      </c>
      <c r="U78" s="20"/>
      <c r="V78" s="21" t="s">
        <v>15</v>
      </c>
      <c r="X78" s="894">
        <v>5</v>
      </c>
      <c r="Y78" s="894">
        <v>8</v>
      </c>
      <c r="Z78" s="894">
        <v>400</v>
      </c>
      <c r="AA78" s="894">
        <v>33</v>
      </c>
      <c r="AB78" s="71">
        <f t="shared" si="8"/>
        <v>0.52800000000000002</v>
      </c>
      <c r="AC78" s="894"/>
      <c r="AD78" s="923"/>
    </row>
    <row r="79" spans="13:30" x14ac:dyDescent="0.25">
      <c r="M79" s="28">
        <v>74</v>
      </c>
      <c r="N79" s="70">
        <v>5391</v>
      </c>
      <c r="O79" s="874" t="s">
        <v>12</v>
      </c>
      <c r="P79" s="874">
        <v>400</v>
      </c>
      <c r="Q79" s="874">
        <v>67</v>
      </c>
      <c r="R79" s="874">
        <v>67</v>
      </c>
      <c r="S79" s="874">
        <v>67</v>
      </c>
      <c r="T79" s="71">
        <f t="shared" si="7"/>
        <v>1.4102642399999998</v>
      </c>
      <c r="U79" s="20"/>
      <c r="V79" s="21" t="s">
        <v>15</v>
      </c>
      <c r="X79" s="894">
        <v>5</v>
      </c>
      <c r="Y79" s="894">
        <v>8</v>
      </c>
      <c r="Z79" s="894">
        <v>300</v>
      </c>
      <c r="AA79" s="894">
        <v>3</v>
      </c>
      <c r="AB79" s="71">
        <f t="shared" si="8"/>
        <v>3.5999999999999997E-2</v>
      </c>
      <c r="AC79" s="894">
        <f>SUM(AA70:AA79)</f>
        <v>238</v>
      </c>
      <c r="AD79" s="937">
        <f>SUM(AB70:AB79)</f>
        <v>5.17075</v>
      </c>
    </row>
    <row r="80" spans="13:30" x14ac:dyDescent="0.25">
      <c r="M80" s="28">
        <v>75</v>
      </c>
      <c r="N80" s="70">
        <v>5363</v>
      </c>
      <c r="O80" s="874" t="s">
        <v>12</v>
      </c>
      <c r="P80" s="874">
        <v>400</v>
      </c>
      <c r="Q80" s="874">
        <v>52</v>
      </c>
      <c r="R80" s="874">
        <v>52</v>
      </c>
      <c r="S80" s="874">
        <v>52</v>
      </c>
      <c r="T80" s="71">
        <f t="shared" si="7"/>
        <v>0.84948863999999991</v>
      </c>
      <c r="U80" s="20"/>
      <c r="V80" s="21" t="s">
        <v>15</v>
      </c>
      <c r="X80" s="894">
        <v>5</v>
      </c>
      <c r="Y80" s="894">
        <v>7</v>
      </c>
      <c r="Z80" s="894">
        <v>400</v>
      </c>
      <c r="AA80" s="894">
        <v>1156</v>
      </c>
      <c r="AB80" s="71">
        <f t="shared" si="8"/>
        <v>16.184000000000001</v>
      </c>
      <c r="AC80" s="894"/>
      <c r="AD80" s="923"/>
    </row>
    <row r="81" spans="13:30" x14ac:dyDescent="0.25">
      <c r="M81" s="28">
        <v>76</v>
      </c>
      <c r="N81" s="18">
        <v>5374</v>
      </c>
      <c r="O81" s="874" t="s">
        <v>12</v>
      </c>
      <c r="P81" s="874">
        <v>400</v>
      </c>
      <c r="Q81" s="874">
        <v>57</v>
      </c>
      <c r="R81" s="874">
        <v>57</v>
      </c>
      <c r="S81" s="874">
        <v>57</v>
      </c>
      <c r="T81" s="71">
        <f t="shared" si="7"/>
        <v>1.02070584</v>
      </c>
      <c r="U81" s="20"/>
      <c r="V81" s="21" t="s">
        <v>15</v>
      </c>
      <c r="X81" s="894">
        <v>5</v>
      </c>
      <c r="Y81" s="894">
        <v>7</v>
      </c>
      <c r="Z81" s="894">
        <v>300</v>
      </c>
      <c r="AA81" s="894">
        <v>16</v>
      </c>
      <c r="AB81" s="71">
        <f t="shared" si="8"/>
        <v>0.16800000000000001</v>
      </c>
      <c r="AC81" s="894">
        <f>SUM(AA80:AA81)</f>
        <v>1172</v>
      </c>
      <c r="AD81" s="937">
        <f>SUM(AB80:AB81)</f>
        <v>16.352</v>
      </c>
    </row>
    <row r="82" spans="13:30" x14ac:dyDescent="0.25">
      <c r="M82" s="28">
        <v>77</v>
      </c>
      <c r="N82" s="70">
        <v>5373</v>
      </c>
      <c r="O82" s="874" t="s">
        <v>12</v>
      </c>
      <c r="P82" s="874">
        <v>400</v>
      </c>
      <c r="Q82" s="874">
        <v>58</v>
      </c>
      <c r="R82" s="874">
        <v>58</v>
      </c>
      <c r="S82" s="874">
        <v>58</v>
      </c>
      <c r="T82" s="71">
        <f t="shared" si="7"/>
        <v>1.0568342399999999</v>
      </c>
      <c r="U82" s="74"/>
      <c r="V82" s="21" t="s">
        <v>15</v>
      </c>
      <c r="X82" s="894">
        <v>4.7</v>
      </c>
      <c r="Y82" s="894">
        <v>7</v>
      </c>
      <c r="Z82" s="894">
        <v>300</v>
      </c>
      <c r="AA82" s="894">
        <v>5</v>
      </c>
      <c r="AB82" s="71">
        <f t="shared" si="8"/>
        <v>4.9349999999999998E-2</v>
      </c>
      <c r="AC82" s="894">
        <f>SUM(AA82)</f>
        <v>5</v>
      </c>
      <c r="AD82" s="937">
        <f>SUM(AB82)</f>
        <v>4.9349999999999998E-2</v>
      </c>
    </row>
    <row r="83" spans="13:30" x14ac:dyDescent="0.25">
      <c r="M83" s="28">
        <v>78</v>
      </c>
      <c r="N83" s="70">
        <v>5348</v>
      </c>
      <c r="O83" s="874" t="s">
        <v>12</v>
      </c>
      <c r="P83" s="874">
        <v>400</v>
      </c>
      <c r="Q83" s="874">
        <v>61</v>
      </c>
      <c r="R83" s="874">
        <v>61</v>
      </c>
      <c r="S83" s="874">
        <v>61</v>
      </c>
      <c r="T83" s="71">
        <f t="shared" si="7"/>
        <v>1.1689893599999999</v>
      </c>
      <c r="U83" s="20"/>
      <c r="V83" s="21" t="s">
        <v>15</v>
      </c>
      <c r="X83" s="894">
        <v>4.5</v>
      </c>
      <c r="Y83" s="894">
        <v>25</v>
      </c>
      <c r="Z83" s="894">
        <v>400</v>
      </c>
      <c r="AA83" s="894">
        <v>3</v>
      </c>
      <c r="AB83" s="71">
        <f t="shared" si="8"/>
        <v>0.13500000000000001</v>
      </c>
      <c r="AC83" s="894"/>
      <c r="AD83" s="923"/>
    </row>
    <row r="84" spans="13:30" x14ac:dyDescent="0.25">
      <c r="M84" s="28">
        <v>79</v>
      </c>
      <c r="N84" s="70">
        <v>5346</v>
      </c>
      <c r="O84" s="874" t="s">
        <v>12</v>
      </c>
      <c r="P84" s="874">
        <v>400</v>
      </c>
      <c r="Q84" s="874">
        <v>55</v>
      </c>
      <c r="R84" s="874">
        <v>55</v>
      </c>
      <c r="S84" s="874">
        <v>55</v>
      </c>
      <c r="T84" s="71">
        <f t="shared" si="7"/>
        <v>0.95033400000000001</v>
      </c>
      <c r="U84" s="20"/>
      <c r="V84" s="21" t="s">
        <v>15</v>
      </c>
      <c r="X84" s="894">
        <v>4.5</v>
      </c>
      <c r="Y84" s="894">
        <v>23</v>
      </c>
      <c r="Z84" s="894">
        <v>400</v>
      </c>
      <c r="AA84" s="894">
        <v>8</v>
      </c>
      <c r="AB84" s="71">
        <f t="shared" si="8"/>
        <v>0.33119999999999999</v>
      </c>
      <c r="AC84" s="894"/>
      <c r="AD84" s="923"/>
    </row>
    <row r="85" spans="13:30" x14ac:dyDescent="0.25">
      <c r="M85" s="28">
        <v>80</v>
      </c>
      <c r="N85" s="140">
        <v>5306</v>
      </c>
      <c r="O85" s="874" t="s">
        <v>12</v>
      </c>
      <c r="P85" s="874">
        <v>400</v>
      </c>
      <c r="Q85" s="874">
        <v>54</v>
      </c>
      <c r="R85" s="874">
        <v>54</v>
      </c>
      <c r="S85" s="874">
        <v>54</v>
      </c>
      <c r="T85" s="71">
        <f t="shared" si="7"/>
        <v>0.91609055999999989</v>
      </c>
      <c r="U85" s="20"/>
      <c r="V85" s="21" t="s">
        <v>15</v>
      </c>
      <c r="X85" s="894">
        <v>4.5</v>
      </c>
      <c r="Y85" s="894">
        <v>20</v>
      </c>
      <c r="Z85" s="894">
        <v>400</v>
      </c>
      <c r="AA85" s="894">
        <v>35</v>
      </c>
      <c r="AB85" s="71">
        <f t="shared" si="8"/>
        <v>1.26</v>
      </c>
      <c r="AC85" s="894"/>
      <c r="AD85" s="923"/>
    </row>
    <row r="86" spans="13:30" x14ac:dyDescent="0.25">
      <c r="M86" s="28">
        <v>81</v>
      </c>
      <c r="N86" s="70">
        <v>5354</v>
      </c>
      <c r="O86" s="874" t="s">
        <v>12</v>
      </c>
      <c r="P86" s="874">
        <v>400</v>
      </c>
      <c r="Q86" s="874">
        <v>55</v>
      </c>
      <c r="R86" s="874">
        <v>55</v>
      </c>
      <c r="S86" s="874">
        <v>55</v>
      </c>
      <c r="T86" s="71">
        <f t="shared" si="7"/>
        <v>0.95033400000000001</v>
      </c>
      <c r="U86" s="20"/>
      <c r="V86" s="21" t="s">
        <v>15</v>
      </c>
      <c r="X86" s="894">
        <v>4.5</v>
      </c>
      <c r="Y86" s="894">
        <v>18</v>
      </c>
      <c r="Z86" s="894">
        <v>400</v>
      </c>
      <c r="AA86" s="894">
        <v>9</v>
      </c>
      <c r="AB86" s="71">
        <f t="shared" si="8"/>
        <v>0.29160000000000003</v>
      </c>
      <c r="AC86" s="894"/>
      <c r="AD86" s="923"/>
    </row>
    <row r="87" spans="13:30" x14ac:dyDescent="0.25">
      <c r="M87" s="28">
        <v>82</v>
      </c>
      <c r="N87" s="70">
        <v>5298</v>
      </c>
      <c r="O87" s="874" t="s">
        <v>12</v>
      </c>
      <c r="P87" s="874">
        <v>400</v>
      </c>
      <c r="Q87" s="874">
        <v>51</v>
      </c>
      <c r="R87" s="874">
        <v>51</v>
      </c>
      <c r="S87" s="874">
        <v>51</v>
      </c>
      <c r="T87" s="71">
        <f t="shared" si="7"/>
        <v>0.81713015999999994</v>
      </c>
      <c r="U87" s="74"/>
      <c r="V87" s="21" t="s">
        <v>15</v>
      </c>
      <c r="X87" s="894">
        <v>4.5</v>
      </c>
      <c r="Y87" s="894">
        <v>15</v>
      </c>
      <c r="Z87" s="894">
        <v>400</v>
      </c>
      <c r="AA87" s="894">
        <v>71</v>
      </c>
      <c r="AB87" s="71">
        <f t="shared" si="8"/>
        <v>1.917</v>
      </c>
      <c r="AC87" s="894"/>
      <c r="AD87" s="923"/>
    </row>
    <row r="88" spans="13:30" x14ac:dyDescent="0.25">
      <c r="M88" s="28">
        <v>83</v>
      </c>
      <c r="N88" s="73">
        <v>5371</v>
      </c>
      <c r="O88" s="874" t="s">
        <v>12</v>
      </c>
      <c r="P88" s="874">
        <v>400</v>
      </c>
      <c r="Q88" s="874">
        <v>70</v>
      </c>
      <c r="R88" s="874">
        <v>70</v>
      </c>
      <c r="S88" s="874">
        <v>70</v>
      </c>
      <c r="T88" s="71">
        <f t="shared" si="7"/>
        <v>1.5393839999999999</v>
      </c>
      <c r="U88" s="71"/>
      <c r="V88" s="21" t="s">
        <v>15</v>
      </c>
      <c r="X88" s="894">
        <v>4.5</v>
      </c>
      <c r="Y88" s="894">
        <v>15</v>
      </c>
      <c r="Z88" s="894">
        <v>300</v>
      </c>
      <c r="AA88" s="894">
        <v>1</v>
      </c>
      <c r="AB88" s="71">
        <f t="shared" si="8"/>
        <v>2.0250000000000001E-2</v>
      </c>
      <c r="AC88" s="894"/>
      <c r="AD88" s="923"/>
    </row>
    <row r="89" spans="13:30" x14ac:dyDescent="0.25">
      <c r="M89" s="28">
        <v>84</v>
      </c>
      <c r="N89" s="73">
        <v>5353</v>
      </c>
      <c r="O89" s="874" t="s">
        <v>12</v>
      </c>
      <c r="P89" s="874">
        <v>400</v>
      </c>
      <c r="Q89" s="874">
        <v>75</v>
      </c>
      <c r="R89" s="874">
        <v>75</v>
      </c>
      <c r="S89" s="874">
        <v>75</v>
      </c>
      <c r="T89" s="71">
        <f t="shared" si="7"/>
        <v>1.7671499999999998</v>
      </c>
      <c r="U89" s="74"/>
      <c r="V89" s="21" t="s">
        <v>15</v>
      </c>
      <c r="X89" s="894">
        <v>4.5</v>
      </c>
      <c r="Y89" s="894">
        <v>13</v>
      </c>
      <c r="Z89" s="894">
        <v>400</v>
      </c>
      <c r="AA89" s="894">
        <v>42</v>
      </c>
      <c r="AB89" s="71">
        <f t="shared" si="8"/>
        <v>0.98280000000000001</v>
      </c>
      <c r="AC89" s="894"/>
      <c r="AD89" s="923"/>
    </row>
    <row r="90" spans="13:30" x14ac:dyDescent="0.25">
      <c r="M90" s="28">
        <v>85</v>
      </c>
      <c r="N90" s="73">
        <v>5369</v>
      </c>
      <c r="O90" s="874" t="s">
        <v>12</v>
      </c>
      <c r="P90" s="874">
        <v>400</v>
      </c>
      <c r="Q90" s="874">
        <v>60</v>
      </c>
      <c r="R90" s="874">
        <v>60</v>
      </c>
      <c r="S90" s="874">
        <v>60</v>
      </c>
      <c r="T90" s="71">
        <f t="shared" si="7"/>
        <v>1.130976</v>
      </c>
      <c r="U90" s="71"/>
      <c r="V90" s="21" t="s">
        <v>15</v>
      </c>
      <c r="X90" s="894">
        <v>4.5</v>
      </c>
      <c r="Y90" s="894">
        <v>13</v>
      </c>
      <c r="Z90" s="894">
        <v>300</v>
      </c>
      <c r="AA90" s="894">
        <v>2</v>
      </c>
      <c r="AB90" s="71">
        <f t="shared" si="8"/>
        <v>3.5099999999999999E-2</v>
      </c>
      <c r="AC90" s="894"/>
      <c r="AD90" s="923"/>
    </row>
    <row r="91" spans="13:30" x14ac:dyDescent="0.25">
      <c r="M91" s="28">
        <v>86</v>
      </c>
      <c r="N91" s="73">
        <v>5370</v>
      </c>
      <c r="O91" s="874" t="s">
        <v>12</v>
      </c>
      <c r="P91" s="874">
        <v>400</v>
      </c>
      <c r="Q91" s="874">
        <v>54</v>
      </c>
      <c r="R91" s="874">
        <v>59</v>
      </c>
      <c r="S91" s="874">
        <v>56</v>
      </c>
      <c r="T91" s="71">
        <f t="shared" ref="T91:T101" si="9">0.7854*P91*S91*S91/1000000</f>
        <v>0.98520576000000004</v>
      </c>
      <c r="U91" s="71"/>
      <c r="V91" s="21" t="s">
        <v>15</v>
      </c>
      <c r="X91" s="894">
        <v>4.5</v>
      </c>
      <c r="Y91" s="894">
        <v>10</v>
      </c>
      <c r="Z91" s="894">
        <v>400</v>
      </c>
      <c r="AA91" s="894">
        <v>426</v>
      </c>
      <c r="AB91" s="71">
        <f t="shared" si="8"/>
        <v>7.6680000000000001</v>
      </c>
      <c r="AC91" s="894"/>
      <c r="AD91" s="923"/>
    </row>
    <row r="92" spans="13:30" x14ac:dyDescent="0.25">
      <c r="M92" s="28">
        <v>87</v>
      </c>
      <c r="N92" s="73">
        <v>5330</v>
      </c>
      <c r="O92" s="874" t="s">
        <v>12</v>
      </c>
      <c r="P92" s="874">
        <v>400</v>
      </c>
      <c r="Q92" s="874">
        <v>52</v>
      </c>
      <c r="R92" s="874">
        <v>47</v>
      </c>
      <c r="S92" s="874">
        <v>49</v>
      </c>
      <c r="T92" s="71">
        <f t="shared" si="9"/>
        <v>0.75429815999999994</v>
      </c>
      <c r="U92" s="71"/>
      <c r="V92" s="21" t="s">
        <v>15</v>
      </c>
      <c r="X92" s="894">
        <v>4.5</v>
      </c>
      <c r="Y92" s="894">
        <v>10</v>
      </c>
      <c r="Z92" s="894">
        <v>350</v>
      </c>
      <c r="AA92" s="894">
        <v>3</v>
      </c>
      <c r="AB92" s="71">
        <f t="shared" si="8"/>
        <v>4.725E-2</v>
      </c>
      <c r="AC92" s="894"/>
      <c r="AD92" s="923"/>
    </row>
    <row r="93" spans="13:30" x14ac:dyDescent="0.25">
      <c r="M93" s="28">
        <v>88</v>
      </c>
      <c r="N93" s="73">
        <v>5387</v>
      </c>
      <c r="O93" s="874" t="s">
        <v>12</v>
      </c>
      <c r="P93" s="874">
        <v>400</v>
      </c>
      <c r="Q93" s="874">
        <v>60</v>
      </c>
      <c r="R93" s="874">
        <v>54</v>
      </c>
      <c r="S93" s="874">
        <v>57</v>
      </c>
      <c r="T93" s="71">
        <f t="shared" si="9"/>
        <v>1.02070584</v>
      </c>
      <c r="U93" s="71"/>
      <c r="V93" s="21" t="s">
        <v>15</v>
      </c>
      <c r="X93" s="894">
        <v>4.5</v>
      </c>
      <c r="Y93" s="894">
        <v>10</v>
      </c>
      <c r="Z93" s="894">
        <v>300</v>
      </c>
      <c r="AA93" s="894">
        <v>21</v>
      </c>
      <c r="AB93" s="71">
        <f t="shared" si="8"/>
        <v>0.28349999999999997</v>
      </c>
      <c r="AC93" s="894">
        <f>SUM(AA83:AA93)</f>
        <v>621</v>
      </c>
      <c r="AD93" s="937">
        <f>SUM(AB83:AB93)</f>
        <v>12.9717</v>
      </c>
    </row>
    <row r="94" spans="13:30" x14ac:dyDescent="0.25">
      <c r="M94" s="28">
        <v>89</v>
      </c>
      <c r="N94" s="73">
        <v>5388</v>
      </c>
      <c r="O94" s="874" t="s">
        <v>12</v>
      </c>
      <c r="P94" s="874">
        <v>400</v>
      </c>
      <c r="Q94" s="874">
        <v>55</v>
      </c>
      <c r="R94" s="874">
        <v>49</v>
      </c>
      <c r="S94" s="874">
        <v>52</v>
      </c>
      <c r="T94" s="71">
        <f t="shared" si="9"/>
        <v>0.84948863999999991</v>
      </c>
      <c r="U94" s="71"/>
      <c r="V94" s="21" t="s">
        <v>15</v>
      </c>
      <c r="X94" s="894">
        <v>4.2</v>
      </c>
      <c r="Y94" s="894">
        <v>10</v>
      </c>
      <c r="Z94" s="894">
        <v>400</v>
      </c>
      <c r="AA94" s="894">
        <v>272</v>
      </c>
      <c r="AB94" s="71">
        <f t="shared" si="8"/>
        <v>4.5696000000000003</v>
      </c>
      <c r="AC94" s="894"/>
      <c r="AD94" s="923"/>
    </row>
    <row r="95" spans="13:30" x14ac:dyDescent="0.25">
      <c r="M95" s="28">
        <v>90</v>
      </c>
      <c r="N95" s="73">
        <v>5329</v>
      </c>
      <c r="O95" s="874" t="s">
        <v>12</v>
      </c>
      <c r="P95" s="874">
        <v>400</v>
      </c>
      <c r="Q95" s="874">
        <v>54</v>
      </c>
      <c r="R95" s="874">
        <v>59</v>
      </c>
      <c r="S95" s="874">
        <v>56</v>
      </c>
      <c r="T95" s="71">
        <f t="shared" si="9"/>
        <v>0.98520576000000004</v>
      </c>
      <c r="U95" s="74"/>
      <c r="V95" s="21" t="s">
        <v>15</v>
      </c>
      <c r="X95" s="894">
        <v>4.2</v>
      </c>
      <c r="Y95" s="894">
        <v>10</v>
      </c>
      <c r="Z95" s="894">
        <v>300</v>
      </c>
      <c r="AA95" s="894">
        <v>10</v>
      </c>
      <c r="AB95" s="71">
        <f t="shared" si="8"/>
        <v>0.126</v>
      </c>
      <c r="AC95" s="894"/>
      <c r="AD95" s="923"/>
    </row>
    <row r="96" spans="13:30" x14ac:dyDescent="0.25">
      <c r="M96" s="28">
        <v>91</v>
      </c>
      <c r="N96" s="73">
        <v>5285</v>
      </c>
      <c r="O96" s="874" t="s">
        <v>12</v>
      </c>
      <c r="P96" s="874">
        <v>400</v>
      </c>
      <c r="Q96" s="874">
        <v>48</v>
      </c>
      <c r="R96" s="874">
        <v>48</v>
      </c>
      <c r="S96" s="874">
        <v>48</v>
      </c>
      <c r="T96" s="71">
        <f t="shared" si="9"/>
        <v>0.72382463999999991</v>
      </c>
      <c r="U96" s="71"/>
      <c r="V96" s="21" t="s">
        <v>15</v>
      </c>
      <c r="X96" s="894">
        <v>4.2</v>
      </c>
      <c r="Y96" s="894">
        <v>10</v>
      </c>
      <c r="Z96" s="894">
        <v>200</v>
      </c>
      <c r="AA96" s="894">
        <v>3</v>
      </c>
      <c r="AB96" s="71">
        <f t="shared" si="8"/>
        <v>2.52E-2</v>
      </c>
      <c r="AC96" s="894"/>
      <c r="AD96" s="923"/>
    </row>
    <row r="97" spans="13:30" x14ac:dyDescent="0.25">
      <c r="M97" s="28">
        <v>92</v>
      </c>
      <c r="N97" s="73">
        <v>5301</v>
      </c>
      <c r="O97" s="874" t="s">
        <v>12</v>
      </c>
      <c r="P97" s="874">
        <v>400</v>
      </c>
      <c r="Q97" s="874">
        <v>52</v>
      </c>
      <c r="R97" s="874">
        <v>52</v>
      </c>
      <c r="S97" s="874">
        <v>52</v>
      </c>
      <c r="T97" s="71">
        <f t="shared" si="9"/>
        <v>0.84948863999999991</v>
      </c>
      <c r="U97" s="71"/>
      <c r="V97" s="21" t="s">
        <v>15</v>
      </c>
      <c r="X97" s="894">
        <v>4.2</v>
      </c>
      <c r="Y97" s="894">
        <v>7</v>
      </c>
      <c r="Z97" s="894">
        <v>400</v>
      </c>
      <c r="AA97" s="894">
        <v>468</v>
      </c>
      <c r="AB97" s="71">
        <f t="shared" si="8"/>
        <v>5.5036800000000001</v>
      </c>
      <c r="AC97" s="894"/>
      <c r="AD97" s="923"/>
    </row>
    <row r="98" spans="13:30" x14ac:dyDescent="0.25">
      <c r="M98" s="28">
        <v>93</v>
      </c>
      <c r="N98" s="73">
        <v>5312</v>
      </c>
      <c r="O98" s="874" t="s">
        <v>12</v>
      </c>
      <c r="P98" s="874">
        <v>400</v>
      </c>
      <c r="Q98" s="874">
        <v>47</v>
      </c>
      <c r="R98" s="874">
        <v>45</v>
      </c>
      <c r="S98" s="874">
        <v>46</v>
      </c>
      <c r="T98" s="71">
        <f t="shared" si="9"/>
        <v>0.66476255999999989</v>
      </c>
      <c r="U98" s="71"/>
      <c r="V98" s="21" t="s">
        <v>15</v>
      </c>
      <c r="X98" s="894">
        <v>4.2</v>
      </c>
      <c r="Y98" s="894">
        <v>7</v>
      </c>
      <c r="Z98" s="894">
        <v>300</v>
      </c>
      <c r="AA98" s="894">
        <v>15</v>
      </c>
      <c r="AB98" s="71">
        <f t="shared" si="8"/>
        <v>0.1323</v>
      </c>
      <c r="AC98" s="894"/>
      <c r="AD98" s="923"/>
    </row>
    <row r="99" spans="13:30" x14ac:dyDescent="0.25">
      <c r="M99" s="28">
        <v>94</v>
      </c>
      <c r="N99" s="73">
        <v>5305</v>
      </c>
      <c r="O99" s="874" t="s">
        <v>12</v>
      </c>
      <c r="P99" s="874">
        <v>400</v>
      </c>
      <c r="Q99" s="874">
        <v>47</v>
      </c>
      <c r="R99" s="874">
        <v>47</v>
      </c>
      <c r="S99" s="874">
        <v>47</v>
      </c>
      <c r="T99" s="71">
        <f t="shared" si="9"/>
        <v>0.69397943999999989</v>
      </c>
      <c r="U99" s="71"/>
      <c r="V99" s="21" t="s">
        <v>15</v>
      </c>
      <c r="X99" s="894">
        <v>4.2</v>
      </c>
      <c r="Y99" s="894">
        <v>7</v>
      </c>
      <c r="Z99" s="894">
        <v>200</v>
      </c>
      <c r="AA99" s="894">
        <v>20</v>
      </c>
      <c r="AB99" s="71">
        <f t="shared" si="8"/>
        <v>0.1176</v>
      </c>
      <c r="AC99" s="894">
        <f>SUM(AA94:AA99)</f>
        <v>788</v>
      </c>
      <c r="AD99" s="937">
        <f>SUM(AB94:AB99)</f>
        <v>10.47438</v>
      </c>
    </row>
    <row r="100" spans="13:30" x14ac:dyDescent="0.25">
      <c r="M100" s="28">
        <v>95</v>
      </c>
      <c r="N100" s="73">
        <v>5313</v>
      </c>
      <c r="O100" s="874" t="s">
        <v>12</v>
      </c>
      <c r="P100" s="874">
        <v>400</v>
      </c>
      <c r="Q100" s="874">
        <v>55</v>
      </c>
      <c r="R100" s="874">
        <v>57</v>
      </c>
      <c r="S100" s="874">
        <v>56</v>
      </c>
      <c r="T100" s="71">
        <f t="shared" si="9"/>
        <v>0.98520576000000004</v>
      </c>
      <c r="U100" s="71"/>
      <c r="V100" s="21" t="s">
        <v>15</v>
      </c>
      <c r="X100" s="894">
        <v>4</v>
      </c>
      <c r="Y100" s="894">
        <v>6</v>
      </c>
      <c r="Z100" s="894">
        <v>400</v>
      </c>
      <c r="AA100" s="894">
        <v>168</v>
      </c>
      <c r="AB100" s="71">
        <f t="shared" si="8"/>
        <v>1.6128</v>
      </c>
      <c r="AC100" s="894">
        <f>SUM(AA100)</f>
        <v>168</v>
      </c>
      <c r="AD100" s="937">
        <f>SUM(AB100)</f>
        <v>1.6128</v>
      </c>
    </row>
    <row r="101" spans="13:30" x14ac:dyDescent="0.25">
      <c r="M101" s="28">
        <v>96</v>
      </c>
      <c r="N101" s="73">
        <v>5311</v>
      </c>
      <c r="O101" s="874" t="s">
        <v>12</v>
      </c>
      <c r="P101" s="874">
        <v>400</v>
      </c>
      <c r="Q101" s="874">
        <v>57</v>
      </c>
      <c r="R101" s="874">
        <v>60</v>
      </c>
      <c r="S101" s="874">
        <v>58</v>
      </c>
      <c r="T101" s="71">
        <f t="shared" si="9"/>
        <v>1.0568342399999999</v>
      </c>
      <c r="U101" s="74"/>
      <c r="V101" s="21" t="s">
        <v>15</v>
      </c>
      <c r="X101" s="894">
        <v>3.5</v>
      </c>
      <c r="Y101" s="894">
        <v>30</v>
      </c>
      <c r="Z101" s="894">
        <v>400</v>
      </c>
      <c r="AA101" s="894">
        <v>1</v>
      </c>
      <c r="AB101" s="71">
        <f t="shared" si="8"/>
        <v>4.2000000000000003E-2</v>
      </c>
      <c r="AC101" s="894"/>
      <c r="AD101" s="923"/>
    </row>
    <row r="102" spans="13:30" x14ac:dyDescent="0.25">
      <c r="M102" s="28">
        <v>97</v>
      </c>
      <c r="N102" s="124">
        <v>5427</v>
      </c>
      <c r="O102" s="874" t="s">
        <v>12</v>
      </c>
      <c r="P102" s="874">
        <v>400</v>
      </c>
      <c r="Q102" s="874">
        <v>55</v>
      </c>
      <c r="R102" s="874">
        <v>55</v>
      </c>
      <c r="S102" s="874">
        <v>55</v>
      </c>
      <c r="T102" s="71">
        <f t="shared" ref="T102:T113" si="10">0.7854*P102*S102*S102/1000000</f>
        <v>0.95033400000000001</v>
      </c>
      <c r="U102" s="74"/>
      <c r="V102" s="21" t="s">
        <v>15</v>
      </c>
      <c r="X102" s="894">
        <v>3.5</v>
      </c>
      <c r="Y102" s="894">
        <v>25</v>
      </c>
      <c r="Z102" s="894">
        <v>400</v>
      </c>
      <c r="AA102" s="894">
        <v>3</v>
      </c>
      <c r="AB102" s="71">
        <f t="shared" si="8"/>
        <v>0.105</v>
      </c>
      <c r="AC102" s="894"/>
      <c r="AD102" s="923"/>
    </row>
    <row r="103" spans="13:30" x14ac:dyDescent="0.25">
      <c r="M103" s="28">
        <v>98</v>
      </c>
      <c r="N103" s="124">
        <v>5408</v>
      </c>
      <c r="O103" s="874" t="s">
        <v>12</v>
      </c>
      <c r="P103" s="874">
        <v>400</v>
      </c>
      <c r="Q103" s="874">
        <v>61</v>
      </c>
      <c r="R103" s="874">
        <v>61</v>
      </c>
      <c r="S103" s="874">
        <v>61</v>
      </c>
      <c r="T103" s="71">
        <f t="shared" si="10"/>
        <v>1.1689893599999999</v>
      </c>
      <c r="U103" s="74"/>
      <c r="V103" s="21" t="s">
        <v>15</v>
      </c>
      <c r="X103" s="894">
        <v>3.5</v>
      </c>
      <c r="Y103" s="894">
        <v>23</v>
      </c>
      <c r="Z103" s="894">
        <v>400</v>
      </c>
      <c r="AA103" s="894">
        <v>2</v>
      </c>
      <c r="AB103" s="71">
        <f t="shared" si="8"/>
        <v>6.4399999999999999E-2</v>
      </c>
      <c r="AC103" s="894"/>
      <c r="AD103" s="923"/>
    </row>
    <row r="104" spans="13:30" x14ac:dyDescent="0.25">
      <c r="M104" s="28">
        <v>99</v>
      </c>
      <c r="N104" s="80">
        <v>5541</v>
      </c>
      <c r="O104" s="874" t="s">
        <v>12</v>
      </c>
      <c r="P104" s="874">
        <v>400</v>
      </c>
      <c r="Q104" s="874">
        <v>45</v>
      </c>
      <c r="R104" s="874">
        <v>45</v>
      </c>
      <c r="S104" s="874">
        <v>45</v>
      </c>
      <c r="T104" s="71">
        <f t="shared" si="10"/>
        <v>0.63617400000000002</v>
      </c>
      <c r="U104" s="74"/>
      <c r="V104" s="21" t="s">
        <v>18</v>
      </c>
      <c r="X104" s="894">
        <v>3.5</v>
      </c>
      <c r="Y104" s="894">
        <v>23</v>
      </c>
      <c r="Z104" s="894">
        <v>300</v>
      </c>
      <c r="AA104" s="894">
        <v>1</v>
      </c>
      <c r="AB104" s="71">
        <f t="shared" si="8"/>
        <v>2.4150000000000001E-2</v>
      </c>
      <c r="AC104" s="894"/>
      <c r="AD104" s="923"/>
    </row>
    <row r="105" spans="13:30" x14ac:dyDescent="0.25">
      <c r="M105" s="28">
        <v>100</v>
      </c>
      <c r="N105" s="80">
        <v>5493</v>
      </c>
      <c r="O105" s="874" t="s">
        <v>12</v>
      </c>
      <c r="P105" s="874">
        <v>400</v>
      </c>
      <c r="Q105" s="874">
        <v>49</v>
      </c>
      <c r="R105" s="874">
        <v>49</v>
      </c>
      <c r="S105" s="874">
        <v>49</v>
      </c>
      <c r="T105" s="71">
        <f t="shared" si="10"/>
        <v>0.75429815999999994</v>
      </c>
      <c r="U105" s="74"/>
      <c r="V105" s="21" t="s">
        <v>18</v>
      </c>
      <c r="X105" s="894">
        <v>3.5</v>
      </c>
      <c r="Y105" s="894">
        <v>20</v>
      </c>
      <c r="Z105" s="894">
        <v>400</v>
      </c>
      <c r="AA105" s="894">
        <v>17</v>
      </c>
      <c r="AB105" s="71">
        <f t="shared" si="8"/>
        <v>0.47599999999999998</v>
      </c>
      <c r="AC105" s="894"/>
      <c r="AD105" s="923"/>
    </row>
    <row r="106" spans="13:30" x14ac:dyDescent="0.25">
      <c r="M106" s="28">
        <v>101</v>
      </c>
      <c r="N106" s="80">
        <v>5434</v>
      </c>
      <c r="O106" s="874" t="s">
        <v>12</v>
      </c>
      <c r="P106" s="874">
        <v>400</v>
      </c>
      <c r="Q106" s="874">
        <v>40</v>
      </c>
      <c r="R106" s="874">
        <v>40</v>
      </c>
      <c r="S106" s="874">
        <v>40</v>
      </c>
      <c r="T106" s="71">
        <f t="shared" si="10"/>
        <v>0.50265599999999988</v>
      </c>
      <c r="U106" s="74"/>
      <c r="V106" s="21" t="s">
        <v>18</v>
      </c>
      <c r="X106" s="894">
        <v>3.5</v>
      </c>
      <c r="Y106" s="894">
        <v>18</v>
      </c>
      <c r="Z106" s="894">
        <v>400</v>
      </c>
      <c r="AA106" s="894">
        <v>10</v>
      </c>
      <c r="AB106" s="71">
        <f t="shared" si="8"/>
        <v>0.252</v>
      </c>
      <c r="AC106" s="894"/>
      <c r="AD106" s="923"/>
    </row>
    <row r="107" spans="13:30" x14ac:dyDescent="0.25">
      <c r="M107" s="28">
        <v>102</v>
      </c>
      <c r="N107" s="80">
        <v>5432</v>
      </c>
      <c r="O107" s="874" t="s">
        <v>12</v>
      </c>
      <c r="P107" s="874">
        <v>400</v>
      </c>
      <c r="Q107" s="874">
        <v>49</v>
      </c>
      <c r="R107" s="874">
        <v>49</v>
      </c>
      <c r="S107" s="874">
        <v>49</v>
      </c>
      <c r="T107" s="71">
        <f t="shared" si="10"/>
        <v>0.75429815999999994</v>
      </c>
      <c r="U107" s="74"/>
      <c r="V107" s="21" t="s">
        <v>18</v>
      </c>
      <c r="X107" s="894">
        <v>3.5</v>
      </c>
      <c r="Y107" s="894">
        <v>15</v>
      </c>
      <c r="Z107" s="894">
        <v>400</v>
      </c>
      <c r="AA107" s="894">
        <v>12</v>
      </c>
      <c r="AB107" s="71">
        <f t="shared" si="8"/>
        <v>0.252</v>
      </c>
      <c r="AC107" s="894"/>
      <c r="AD107" s="923"/>
    </row>
    <row r="108" spans="13:30" x14ac:dyDescent="0.25">
      <c r="M108" s="28">
        <v>103</v>
      </c>
      <c r="N108" s="80">
        <v>5457</v>
      </c>
      <c r="O108" s="874" t="s">
        <v>12</v>
      </c>
      <c r="P108" s="874">
        <v>400</v>
      </c>
      <c r="Q108" s="874">
        <v>46</v>
      </c>
      <c r="R108" s="874">
        <v>46</v>
      </c>
      <c r="S108" s="874">
        <v>46</v>
      </c>
      <c r="T108" s="71">
        <f t="shared" si="10"/>
        <v>0.66476255999999989</v>
      </c>
      <c r="U108" s="74"/>
      <c r="V108" s="21" t="s">
        <v>18</v>
      </c>
      <c r="X108" s="894">
        <v>3.5</v>
      </c>
      <c r="Y108" s="894">
        <v>13</v>
      </c>
      <c r="Z108" s="894">
        <v>400</v>
      </c>
      <c r="AA108" s="894">
        <v>13</v>
      </c>
      <c r="AB108" s="71">
        <f t="shared" si="8"/>
        <v>0.2366</v>
      </c>
      <c r="AC108" s="894"/>
      <c r="AD108" s="923"/>
    </row>
    <row r="109" spans="13:30" x14ac:dyDescent="0.25">
      <c r="M109" s="28">
        <v>104</v>
      </c>
      <c r="N109" s="80">
        <v>5438</v>
      </c>
      <c r="O109" s="874" t="s">
        <v>12</v>
      </c>
      <c r="P109" s="874">
        <v>400</v>
      </c>
      <c r="Q109" s="874">
        <v>60</v>
      </c>
      <c r="R109" s="874">
        <v>60</v>
      </c>
      <c r="S109" s="874">
        <v>60</v>
      </c>
      <c r="T109" s="71">
        <f t="shared" si="10"/>
        <v>1.130976</v>
      </c>
      <c r="U109" s="74"/>
      <c r="V109" s="21" t="s">
        <v>18</v>
      </c>
      <c r="X109" s="894">
        <v>3.5</v>
      </c>
      <c r="Y109" s="894">
        <v>13</v>
      </c>
      <c r="Z109" s="894">
        <v>300</v>
      </c>
      <c r="AA109" s="894">
        <v>1</v>
      </c>
      <c r="AB109" s="71">
        <f t="shared" si="8"/>
        <v>1.3650000000000001E-2</v>
      </c>
      <c r="AC109" s="894"/>
      <c r="AD109" s="923"/>
    </row>
    <row r="110" spans="13:30" x14ac:dyDescent="0.25">
      <c r="M110" s="28">
        <v>105</v>
      </c>
      <c r="N110" s="78">
        <v>5491</v>
      </c>
      <c r="O110" s="874" t="s">
        <v>12</v>
      </c>
      <c r="P110" s="874">
        <v>400</v>
      </c>
      <c r="Q110" s="874">
        <v>92</v>
      </c>
      <c r="R110" s="874">
        <v>93</v>
      </c>
      <c r="S110" s="874">
        <v>92</v>
      </c>
      <c r="T110" s="71">
        <f t="shared" si="10"/>
        <v>2.6590502399999996</v>
      </c>
      <c r="U110" s="74"/>
      <c r="V110" s="21" t="s">
        <v>18</v>
      </c>
      <c r="X110" s="894">
        <v>3.5</v>
      </c>
      <c r="Y110" s="894">
        <v>10</v>
      </c>
      <c r="Z110" s="894">
        <v>400</v>
      </c>
      <c r="AA110" s="894">
        <v>51</v>
      </c>
      <c r="AB110" s="71">
        <f t="shared" si="8"/>
        <v>0.71399999999999997</v>
      </c>
      <c r="AC110" s="894"/>
      <c r="AD110" s="923"/>
    </row>
    <row r="111" spans="13:30" x14ac:dyDescent="0.25">
      <c r="M111" s="28">
        <v>106</v>
      </c>
      <c r="N111" s="73">
        <v>366</v>
      </c>
      <c r="O111" s="874" t="s">
        <v>12</v>
      </c>
      <c r="P111" s="874">
        <v>400</v>
      </c>
      <c r="Q111" s="874">
        <v>42</v>
      </c>
      <c r="R111" s="874">
        <v>41</v>
      </c>
      <c r="S111" s="874">
        <v>41</v>
      </c>
      <c r="T111" s="71">
        <f t="shared" si="10"/>
        <v>0.52810296000000001</v>
      </c>
      <c r="U111" s="71"/>
      <c r="V111" s="21" t="s">
        <v>17</v>
      </c>
      <c r="X111" s="894">
        <v>3.5</v>
      </c>
      <c r="Y111" s="894">
        <v>10</v>
      </c>
      <c r="Z111" s="894">
        <v>300</v>
      </c>
      <c r="AA111" s="894">
        <v>2</v>
      </c>
      <c r="AB111" s="71">
        <f t="shared" si="8"/>
        <v>2.1000000000000001E-2</v>
      </c>
      <c r="AC111" s="894">
        <f>SUM(AA101:AA111)</f>
        <v>113</v>
      </c>
      <c r="AD111" s="937">
        <f>SUM(AB101:AB111)</f>
        <v>2.2007999999999996</v>
      </c>
    </row>
    <row r="112" spans="13:30" x14ac:dyDescent="0.25">
      <c r="M112" s="28">
        <v>107</v>
      </c>
      <c r="N112" s="73">
        <v>394</v>
      </c>
      <c r="O112" s="874" t="s">
        <v>12</v>
      </c>
      <c r="P112" s="874">
        <v>400</v>
      </c>
      <c r="Q112" s="874">
        <v>44</v>
      </c>
      <c r="R112" s="874">
        <v>46</v>
      </c>
      <c r="S112" s="874">
        <v>45</v>
      </c>
      <c r="T112" s="71">
        <f t="shared" si="10"/>
        <v>0.63617400000000002</v>
      </c>
      <c r="U112" s="71"/>
      <c r="V112" s="21" t="s">
        <v>17</v>
      </c>
      <c r="X112" s="894">
        <v>3.2</v>
      </c>
      <c r="Y112" s="894">
        <v>13</v>
      </c>
      <c r="Z112" s="894">
        <v>400</v>
      </c>
      <c r="AA112" s="894">
        <v>43</v>
      </c>
      <c r="AB112" s="71">
        <f t="shared" si="8"/>
        <v>0.71552000000000004</v>
      </c>
      <c r="AC112" s="894"/>
      <c r="AD112" s="923"/>
    </row>
    <row r="113" spans="13:30" x14ac:dyDescent="0.25">
      <c r="M113" s="28">
        <v>108</v>
      </c>
      <c r="N113" s="73">
        <v>367</v>
      </c>
      <c r="O113" s="874" t="s">
        <v>12</v>
      </c>
      <c r="P113" s="874">
        <v>400</v>
      </c>
      <c r="Q113" s="874">
        <v>45</v>
      </c>
      <c r="R113" s="874">
        <v>48</v>
      </c>
      <c r="S113" s="874">
        <v>45</v>
      </c>
      <c r="T113" s="71">
        <f t="shared" si="10"/>
        <v>0.63617400000000002</v>
      </c>
      <c r="U113" s="74">
        <f>SUM(T17:T113)</f>
        <v>95.072984160000004</v>
      </c>
      <c r="V113" s="21" t="s">
        <v>17</v>
      </c>
      <c r="X113" s="894">
        <v>3.2</v>
      </c>
      <c r="Y113" s="894">
        <v>13</v>
      </c>
      <c r="Z113" s="894">
        <v>300</v>
      </c>
      <c r="AA113" s="894">
        <v>1</v>
      </c>
      <c r="AB113" s="71">
        <f t="shared" si="8"/>
        <v>1.248E-2</v>
      </c>
      <c r="AC113" s="894"/>
      <c r="AD113" s="923"/>
    </row>
    <row r="114" spans="13:30" x14ac:dyDescent="0.25">
      <c r="M114" s="1842" t="s">
        <v>188</v>
      </c>
      <c r="N114" s="1843"/>
      <c r="O114" s="1843"/>
      <c r="P114" s="1843"/>
      <c r="Q114" s="1843"/>
      <c r="R114" s="1843"/>
      <c r="S114" s="1844"/>
      <c r="T114" s="498">
        <f>SUM(T6:T113)</f>
        <v>99.514264080000018</v>
      </c>
      <c r="U114" s="498">
        <f>SUM(U6:U113)</f>
        <v>99.514264080000004</v>
      </c>
      <c r="V114" s="499"/>
      <c r="X114" s="894">
        <v>3.2</v>
      </c>
      <c r="Y114" s="894">
        <v>11</v>
      </c>
      <c r="Z114" s="894">
        <v>400</v>
      </c>
      <c r="AA114" s="894">
        <v>49</v>
      </c>
      <c r="AB114" s="71">
        <f t="shared" si="8"/>
        <v>0.68992000000000009</v>
      </c>
      <c r="AC114" s="894"/>
      <c r="AD114" s="923"/>
    </row>
    <row r="115" spans="13:30" x14ac:dyDescent="0.25">
      <c r="M115" s="28">
        <v>1</v>
      </c>
      <c r="N115" s="406">
        <v>5481</v>
      </c>
      <c r="O115" s="874" t="s">
        <v>12</v>
      </c>
      <c r="P115" s="874">
        <v>400</v>
      </c>
      <c r="Q115" s="874">
        <v>30</v>
      </c>
      <c r="R115" s="874">
        <v>30</v>
      </c>
      <c r="S115" s="874">
        <v>30</v>
      </c>
      <c r="T115" s="71">
        <f t="shared" ref="T115:T178" si="11">0.7854*P115*S115*S115/1000000</f>
        <v>0.282744</v>
      </c>
      <c r="U115" s="74"/>
      <c r="V115" s="21" t="s">
        <v>171</v>
      </c>
      <c r="X115" s="894">
        <v>3.2</v>
      </c>
      <c r="Y115" s="894">
        <v>11</v>
      </c>
      <c r="Z115" s="894">
        <v>300</v>
      </c>
      <c r="AA115" s="894">
        <v>4</v>
      </c>
      <c r="AB115" s="71">
        <f t="shared" si="8"/>
        <v>4.224E-2</v>
      </c>
      <c r="AC115" s="894"/>
      <c r="AD115" s="923"/>
    </row>
    <row r="116" spans="13:30" x14ac:dyDescent="0.25">
      <c r="M116" s="28">
        <v>2</v>
      </c>
      <c r="N116" s="474">
        <v>5460</v>
      </c>
      <c r="O116" s="874" t="s">
        <v>12</v>
      </c>
      <c r="P116" s="874">
        <v>400</v>
      </c>
      <c r="Q116" s="874">
        <v>33</v>
      </c>
      <c r="R116" s="874">
        <v>33</v>
      </c>
      <c r="S116" s="874">
        <v>33</v>
      </c>
      <c r="T116" s="71">
        <f t="shared" si="11"/>
        <v>0.34212023999999996</v>
      </c>
      <c r="U116" s="74"/>
      <c r="V116" s="21" t="s">
        <v>172</v>
      </c>
      <c r="X116" s="894">
        <v>3.2</v>
      </c>
      <c r="Y116" s="894">
        <v>7</v>
      </c>
      <c r="Z116" s="894">
        <v>400</v>
      </c>
      <c r="AA116" s="894">
        <v>221</v>
      </c>
      <c r="AB116" s="71">
        <f t="shared" si="8"/>
        <v>1.9801599999999999</v>
      </c>
      <c r="AC116" s="894"/>
      <c r="AD116" s="923"/>
    </row>
    <row r="117" spans="13:30" x14ac:dyDescent="0.25">
      <c r="M117" s="28">
        <v>3</v>
      </c>
      <c r="N117" s="80">
        <v>5548</v>
      </c>
      <c r="O117" s="874" t="s">
        <v>12</v>
      </c>
      <c r="P117" s="874">
        <v>400</v>
      </c>
      <c r="Q117" s="874">
        <v>34</v>
      </c>
      <c r="R117" s="874">
        <v>34</v>
      </c>
      <c r="S117" s="874">
        <v>34</v>
      </c>
      <c r="T117" s="71">
        <f t="shared" si="11"/>
        <v>0.36316895999999999</v>
      </c>
      <c r="U117" s="74"/>
      <c r="V117" s="21" t="s">
        <v>15</v>
      </c>
      <c r="X117" s="894">
        <v>3.2</v>
      </c>
      <c r="Y117" s="894">
        <v>7</v>
      </c>
      <c r="Z117" s="894">
        <v>300</v>
      </c>
      <c r="AA117" s="894">
        <v>12</v>
      </c>
      <c r="AB117" s="71">
        <f t="shared" si="8"/>
        <v>8.0640000000000017E-2</v>
      </c>
      <c r="AC117" s="894"/>
      <c r="AD117" s="923"/>
    </row>
    <row r="118" spans="13:30" x14ac:dyDescent="0.25">
      <c r="M118" s="28">
        <v>4</v>
      </c>
      <c r="N118" s="474">
        <v>5469</v>
      </c>
      <c r="O118" s="874" t="s">
        <v>12</v>
      </c>
      <c r="P118" s="874">
        <v>400</v>
      </c>
      <c r="Q118" s="874">
        <v>35</v>
      </c>
      <c r="R118" s="874">
        <v>35</v>
      </c>
      <c r="S118" s="874">
        <v>35</v>
      </c>
      <c r="T118" s="71">
        <f t="shared" si="11"/>
        <v>0.38484599999999997</v>
      </c>
      <c r="U118" s="74"/>
      <c r="V118" s="21" t="s">
        <v>172</v>
      </c>
      <c r="X118" s="894">
        <v>3.2</v>
      </c>
      <c r="Y118" s="894">
        <v>7</v>
      </c>
      <c r="Z118" s="894">
        <v>200</v>
      </c>
      <c r="AA118" s="894">
        <v>10</v>
      </c>
      <c r="AB118" s="71">
        <f t="shared" si="8"/>
        <v>4.48E-2</v>
      </c>
      <c r="AC118" s="894">
        <f>SUM(AA112:AA118)</f>
        <v>340</v>
      </c>
      <c r="AD118" s="937">
        <f>SUM(AB112:AB118)</f>
        <v>3.5657599999999996</v>
      </c>
    </row>
    <row r="119" spans="13:30" x14ac:dyDescent="0.25">
      <c r="M119" s="28">
        <v>5</v>
      </c>
      <c r="N119" s="406">
        <v>5528</v>
      </c>
      <c r="O119" s="874" t="s">
        <v>12</v>
      </c>
      <c r="P119" s="874">
        <v>400</v>
      </c>
      <c r="Q119" s="874">
        <v>36</v>
      </c>
      <c r="R119" s="874">
        <v>36</v>
      </c>
      <c r="S119" s="874">
        <v>36</v>
      </c>
      <c r="T119" s="71">
        <f t="shared" si="11"/>
        <v>0.40715135999999991</v>
      </c>
      <c r="U119" s="74"/>
      <c r="V119" s="21" t="s">
        <v>15</v>
      </c>
      <c r="X119" s="938">
        <v>3</v>
      </c>
      <c r="Y119" s="938">
        <v>5</v>
      </c>
      <c r="Z119" s="938">
        <v>400</v>
      </c>
      <c r="AA119" s="938">
        <v>3470</v>
      </c>
      <c r="AB119" s="776">
        <f t="shared" si="8"/>
        <v>20.82</v>
      </c>
      <c r="AC119" s="938"/>
      <c r="AD119" s="939"/>
    </row>
    <row r="120" spans="13:30" x14ac:dyDescent="0.25">
      <c r="M120" s="28">
        <v>6</v>
      </c>
      <c r="N120" s="406">
        <v>5513</v>
      </c>
      <c r="O120" s="874" t="s">
        <v>12</v>
      </c>
      <c r="P120" s="874">
        <v>400</v>
      </c>
      <c r="Q120" s="874">
        <v>37</v>
      </c>
      <c r="R120" s="874">
        <v>37</v>
      </c>
      <c r="S120" s="874">
        <v>37</v>
      </c>
      <c r="T120" s="71">
        <f t="shared" si="11"/>
        <v>0.43008503999999992</v>
      </c>
      <c r="U120" s="74"/>
      <c r="V120" s="21" t="s">
        <v>15</v>
      </c>
      <c r="X120" s="938">
        <v>3</v>
      </c>
      <c r="Y120" s="938">
        <v>5</v>
      </c>
      <c r="Z120" s="938">
        <v>300</v>
      </c>
      <c r="AA120" s="938">
        <v>160</v>
      </c>
      <c r="AB120" s="776">
        <f t="shared" si="8"/>
        <v>0.72</v>
      </c>
      <c r="AC120" s="938">
        <f>SUM(AA119:AA120)</f>
        <v>3630</v>
      </c>
      <c r="AD120" s="940">
        <f>SUM(AB119:AB120)</f>
        <v>21.54</v>
      </c>
    </row>
    <row r="121" spans="13:30" x14ac:dyDescent="0.25">
      <c r="M121" s="28">
        <v>7</v>
      </c>
      <c r="N121" s="474">
        <v>5562</v>
      </c>
      <c r="O121" s="874" t="s">
        <v>12</v>
      </c>
      <c r="P121" s="874">
        <v>400</v>
      </c>
      <c r="Q121" s="874">
        <v>37</v>
      </c>
      <c r="R121" s="874">
        <v>37</v>
      </c>
      <c r="S121" s="874">
        <v>37</v>
      </c>
      <c r="T121" s="71">
        <f t="shared" si="11"/>
        <v>0.43008503999999992</v>
      </c>
      <c r="U121" s="74"/>
      <c r="V121" s="21" t="s">
        <v>172</v>
      </c>
      <c r="X121" s="894">
        <v>2.2000000000000002</v>
      </c>
      <c r="Y121" s="894">
        <v>30</v>
      </c>
      <c r="Z121" s="894">
        <v>400</v>
      </c>
      <c r="AA121" s="894">
        <v>8</v>
      </c>
      <c r="AB121" s="71">
        <f t="shared" si="8"/>
        <v>0.2112</v>
      </c>
      <c r="AC121" s="894"/>
      <c r="AD121" s="923"/>
    </row>
    <row r="122" spans="13:30" x14ac:dyDescent="0.25">
      <c r="M122" s="28">
        <v>8</v>
      </c>
      <c r="N122" s="474">
        <v>5474</v>
      </c>
      <c r="O122" s="874" t="s">
        <v>12</v>
      </c>
      <c r="P122" s="874">
        <v>400</v>
      </c>
      <c r="Q122" s="874">
        <v>38</v>
      </c>
      <c r="R122" s="874">
        <v>38</v>
      </c>
      <c r="S122" s="874">
        <v>38</v>
      </c>
      <c r="T122" s="71">
        <f t="shared" si="11"/>
        <v>0.45364703999999995</v>
      </c>
      <c r="U122" s="74">
        <f>SUM(T115:T122)</f>
        <v>3.0938476799999992</v>
      </c>
      <c r="V122" s="21" t="s">
        <v>172</v>
      </c>
      <c r="X122" s="894">
        <v>2.2000000000000002</v>
      </c>
      <c r="Y122" s="894">
        <v>30</v>
      </c>
      <c r="Z122" s="894">
        <v>300</v>
      </c>
      <c r="AA122" s="894">
        <v>1</v>
      </c>
      <c r="AB122" s="71">
        <f t="shared" si="8"/>
        <v>1.9800000000000002E-2</v>
      </c>
      <c r="AC122" s="894"/>
      <c r="AD122" s="923"/>
    </row>
    <row r="123" spans="13:30" x14ac:dyDescent="0.25">
      <c r="M123" s="28">
        <v>9</v>
      </c>
      <c r="N123" s="18">
        <v>5411</v>
      </c>
      <c r="O123" s="874" t="s">
        <v>12</v>
      </c>
      <c r="P123" s="874">
        <v>400</v>
      </c>
      <c r="Q123" s="874">
        <v>55</v>
      </c>
      <c r="R123" s="874">
        <v>55</v>
      </c>
      <c r="S123" s="874">
        <v>55</v>
      </c>
      <c r="T123" s="71">
        <f t="shared" si="11"/>
        <v>0.95033400000000001</v>
      </c>
      <c r="U123" s="74"/>
      <c r="V123" s="21" t="s">
        <v>15</v>
      </c>
      <c r="X123" s="894">
        <v>2.2000000000000002</v>
      </c>
      <c r="Y123" s="894">
        <v>28</v>
      </c>
      <c r="Z123" s="894">
        <v>400</v>
      </c>
      <c r="AA123" s="894">
        <v>1</v>
      </c>
      <c r="AB123" s="71">
        <f t="shared" si="8"/>
        <v>2.4640000000000002E-2</v>
      </c>
      <c r="AC123" s="894"/>
      <c r="AD123" s="923"/>
    </row>
    <row r="124" spans="13:30" x14ac:dyDescent="0.25">
      <c r="M124" s="28">
        <v>10</v>
      </c>
      <c r="N124" s="18">
        <v>5412</v>
      </c>
      <c r="O124" s="874" t="s">
        <v>12</v>
      </c>
      <c r="P124" s="874">
        <v>400</v>
      </c>
      <c r="Q124" s="874">
        <v>61</v>
      </c>
      <c r="R124" s="874">
        <v>61</v>
      </c>
      <c r="S124" s="874">
        <v>61</v>
      </c>
      <c r="T124" s="71">
        <f t="shared" si="11"/>
        <v>1.1689893599999999</v>
      </c>
      <c r="U124" s="74"/>
      <c r="V124" s="21" t="s">
        <v>15</v>
      </c>
      <c r="X124" s="894">
        <v>2.2000000000000002</v>
      </c>
      <c r="Y124" s="894">
        <v>25</v>
      </c>
      <c r="Z124" s="894">
        <v>400</v>
      </c>
      <c r="AA124" s="894">
        <v>15</v>
      </c>
      <c r="AB124" s="71">
        <f t="shared" si="8"/>
        <v>0.33000000000000007</v>
      </c>
      <c r="AC124" s="894"/>
      <c r="AD124" s="923"/>
    </row>
    <row r="125" spans="13:30" x14ac:dyDescent="0.25">
      <c r="M125" s="28">
        <v>11</v>
      </c>
      <c r="N125" s="18">
        <v>5437</v>
      </c>
      <c r="O125" s="874" t="s">
        <v>12</v>
      </c>
      <c r="P125" s="874">
        <v>400</v>
      </c>
      <c r="Q125" s="874">
        <v>45</v>
      </c>
      <c r="R125" s="874">
        <v>45</v>
      </c>
      <c r="S125" s="874">
        <v>45</v>
      </c>
      <c r="T125" s="71">
        <f t="shared" si="11"/>
        <v>0.63617400000000002</v>
      </c>
      <c r="U125" s="74"/>
      <c r="V125" s="21" t="s">
        <v>15</v>
      </c>
      <c r="X125" s="894">
        <v>2.2000000000000002</v>
      </c>
      <c r="Y125" s="894">
        <v>25</v>
      </c>
      <c r="Z125" s="894">
        <v>300</v>
      </c>
      <c r="AA125" s="894">
        <v>2</v>
      </c>
      <c r="AB125" s="71">
        <f t="shared" si="8"/>
        <v>3.3000000000000008E-2</v>
      </c>
      <c r="AC125" s="894"/>
      <c r="AD125" s="923"/>
    </row>
    <row r="126" spans="13:30" x14ac:dyDescent="0.25">
      <c r="M126" s="28">
        <v>12</v>
      </c>
      <c r="N126" s="18">
        <v>5497</v>
      </c>
      <c r="O126" s="874" t="s">
        <v>12</v>
      </c>
      <c r="P126" s="874">
        <v>400</v>
      </c>
      <c r="Q126" s="874">
        <v>60</v>
      </c>
      <c r="R126" s="874">
        <v>60</v>
      </c>
      <c r="S126" s="874">
        <v>60</v>
      </c>
      <c r="T126" s="71">
        <f t="shared" si="11"/>
        <v>1.130976</v>
      </c>
      <c r="U126" s="74"/>
      <c r="V126" s="21" t="s">
        <v>15</v>
      </c>
      <c r="X126" s="894">
        <v>2.2000000000000002</v>
      </c>
      <c r="Y126" s="894">
        <v>23</v>
      </c>
      <c r="Z126" s="894">
        <v>400</v>
      </c>
      <c r="AA126" s="894">
        <v>3</v>
      </c>
      <c r="AB126" s="71">
        <f t="shared" si="8"/>
        <v>6.0720000000000003E-2</v>
      </c>
      <c r="AC126" s="894"/>
      <c r="AD126" s="923"/>
    </row>
    <row r="127" spans="13:30" x14ac:dyDescent="0.25">
      <c r="M127" s="28">
        <v>13</v>
      </c>
      <c r="N127" s="18">
        <v>5409</v>
      </c>
      <c r="O127" s="874" t="s">
        <v>12</v>
      </c>
      <c r="P127" s="874">
        <v>400</v>
      </c>
      <c r="Q127" s="874">
        <v>67</v>
      </c>
      <c r="R127" s="874">
        <v>67</v>
      </c>
      <c r="S127" s="874">
        <v>67</v>
      </c>
      <c r="T127" s="71">
        <f t="shared" si="11"/>
        <v>1.4102642399999998</v>
      </c>
      <c r="U127" s="74"/>
      <c r="V127" s="21" t="s">
        <v>15</v>
      </c>
      <c r="X127" s="894">
        <v>2.2000000000000002</v>
      </c>
      <c r="Y127" s="894">
        <v>20</v>
      </c>
      <c r="Z127" s="894">
        <v>400</v>
      </c>
      <c r="AA127" s="894">
        <v>72</v>
      </c>
      <c r="AB127" s="71">
        <f t="shared" si="8"/>
        <v>1.2672000000000001</v>
      </c>
      <c r="AC127" s="894"/>
      <c r="AD127" s="923"/>
    </row>
    <row r="128" spans="13:30" x14ac:dyDescent="0.25">
      <c r="M128" s="28">
        <v>14</v>
      </c>
      <c r="N128" s="18">
        <v>5419</v>
      </c>
      <c r="O128" s="874" t="s">
        <v>12</v>
      </c>
      <c r="P128" s="874">
        <v>400</v>
      </c>
      <c r="Q128" s="874">
        <v>42</v>
      </c>
      <c r="R128" s="874">
        <v>42</v>
      </c>
      <c r="S128" s="874">
        <v>42</v>
      </c>
      <c r="T128" s="71">
        <f t="shared" si="11"/>
        <v>0.55417824000000004</v>
      </c>
      <c r="U128" s="74"/>
      <c r="V128" s="21" t="s">
        <v>15</v>
      </c>
      <c r="X128" s="894">
        <v>2.2000000000000002</v>
      </c>
      <c r="Y128" s="894">
        <v>20</v>
      </c>
      <c r="Z128" s="894">
        <v>300</v>
      </c>
      <c r="AA128" s="894">
        <v>1</v>
      </c>
      <c r="AB128" s="71">
        <f t="shared" si="8"/>
        <v>1.32E-2</v>
      </c>
      <c r="AC128" s="894"/>
      <c r="AD128" s="923"/>
    </row>
    <row r="129" spans="13:30" x14ac:dyDescent="0.25">
      <c r="M129" s="28">
        <v>15</v>
      </c>
      <c r="N129" s="18">
        <v>5398</v>
      </c>
      <c r="O129" s="874" t="s">
        <v>12</v>
      </c>
      <c r="P129" s="874">
        <v>400</v>
      </c>
      <c r="Q129" s="874">
        <v>48</v>
      </c>
      <c r="R129" s="874">
        <v>48</v>
      </c>
      <c r="S129" s="874">
        <v>48</v>
      </c>
      <c r="T129" s="71">
        <f t="shared" si="11"/>
        <v>0.72382463999999991</v>
      </c>
      <c r="U129" s="74"/>
      <c r="V129" s="21" t="s">
        <v>15</v>
      </c>
      <c r="X129" s="894">
        <v>2.2000000000000002</v>
      </c>
      <c r="Y129" s="894">
        <v>20</v>
      </c>
      <c r="Z129" s="894">
        <v>200</v>
      </c>
      <c r="AA129" s="894">
        <v>1</v>
      </c>
      <c r="AB129" s="71">
        <f t="shared" si="8"/>
        <v>8.8000000000000005E-3</v>
      </c>
      <c r="AC129" s="894"/>
      <c r="AD129" s="923"/>
    </row>
    <row r="130" spans="13:30" x14ac:dyDescent="0.25">
      <c r="M130" s="28">
        <v>16</v>
      </c>
      <c r="N130" s="18">
        <v>5396</v>
      </c>
      <c r="O130" s="874" t="s">
        <v>12</v>
      </c>
      <c r="P130" s="874">
        <v>400</v>
      </c>
      <c r="Q130" s="874">
        <v>52</v>
      </c>
      <c r="R130" s="874">
        <v>52</v>
      </c>
      <c r="S130" s="874">
        <v>52</v>
      </c>
      <c r="T130" s="71">
        <f t="shared" si="11"/>
        <v>0.84948863999999991</v>
      </c>
      <c r="U130" s="74"/>
      <c r="V130" s="21" t="s">
        <v>15</v>
      </c>
      <c r="X130" s="894">
        <v>2.2000000000000002</v>
      </c>
      <c r="Y130" s="894">
        <v>18</v>
      </c>
      <c r="Z130" s="894">
        <v>400</v>
      </c>
      <c r="AA130" s="894">
        <v>41</v>
      </c>
      <c r="AB130" s="71">
        <f t="shared" si="8"/>
        <v>0.64944000000000002</v>
      </c>
      <c r="AC130" s="894"/>
      <c r="AD130" s="923"/>
    </row>
    <row r="131" spans="13:30" x14ac:dyDescent="0.25">
      <c r="M131" s="28">
        <v>17</v>
      </c>
      <c r="N131" s="80">
        <v>5395</v>
      </c>
      <c r="O131" s="874" t="s">
        <v>12</v>
      </c>
      <c r="P131" s="874">
        <v>400</v>
      </c>
      <c r="Q131" s="874">
        <v>66</v>
      </c>
      <c r="R131" s="874">
        <v>66</v>
      </c>
      <c r="S131" s="874">
        <v>66</v>
      </c>
      <c r="T131" s="71">
        <f t="shared" si="11"/>
        <v>1.3684809599999999</v>
      </c>
      <c r="U131" s="74"/>
      <c r="V131" s="21" t="s">
        <v>15</v>
      </c>
      <c r="X131" s="894">
        <v>2.2000000000000002</v>
      </c>
      <c r="Y131" s="894">
        <v>15</v>
      </c>
      <c r="Z131" s="894">
        <v>400</v>
      </c>
      <c r="AA131" s="894">
        <v>139</v>
      </c>
      <c r="AB131" s="71">
        <f t="shared" si="8"/>
        <v>1.8348</v>
      </c>
      <c r="AC131" s="894"/>
      <c r="AD131" s="923"/>
    </row>
    <row r="132" spans="13:30" x14ac:dyDescent="0.25">
      <c r="M132" s="28">
        <v>18</v>
      </c>
      <c r="N132" s="80">
        <v>5553</v>
      </c>
      <c r="O132" s="874" t="s">
        <v>12</v>
      </c>
      <c r="P132" s="874">
        <v>400</v>
      </c>
      <c r="Q132" s="874">
        <v>75</v>
      </c>
      <c r="R132" s="874">
        <v>75</v>
      </c>
      <c r="S132" s="874">
        <v>75</v>
      </c>
      <c r="T132" s="71">
        <f t="shared" si="11"/>
        <v>1.7671499999999998</v>
      </c>
      <c r="U132" s="74"/>
      <c r="V132" s="21" t="s">
        <v>15</v>
      </c>
      <c r="X132" s="894">
        <v>2.2000000000000002</v>
      </c>
      <c r="Y132" s="894">
        <v>15</v>
      </c>
      <c r="Z132" s="894">
        <v>300</v>
      </c>
      <c r="AA132" s="894">
        <v>7</v>
      </c>
      <c r="AB132" s="71">
        <f t="shared" si="8"/>
        <v>6.93E-2</v>
      </c>
      <c r="AC132" s="894"/>
      <c r="AD132" s="923"/>
    </row>
    <row r="133" spans="13:30" x14ac:dyDescent="0.25">
      <c r="M133" s="28">
        <v>19</v>
      </c>
      <c r="N133" s="80">
        <v>5431</v>
      </c>
      <c r="O133" s="874" t="s">
        <v>12</v>
      </c>
      <c r="P133" s="874">
        <v>400</v>
      </c>
      <c r="Q133" s="874">
        <v>71</v>
      </c>
      <c r="R133" s="874">
        <v>71</v>
      </c>
      <c r="S133" s="874">
        <v>71</v>
      </c>
      <c r="T133" s="71">
        <f t="shared" si="11"/>
        <v>1.5836805599999999</v>
      </c>
      <c r="U133" s="74"/>
      <c r="V133" s="21" t="s">
        <v>15</v>
      </c>
      <c r="X133" s="894">
        <v>2.2000000000000002</v>
      </c>
      <c r="Y133" s="894">
        <v>13</v>
      </c>
      <c r="Z133" s="894">
        <v>400</v>
      </c>
      <c r="AA133" s="894">
        <v>41</v>
      </c>
      <c r="AB133" s="71">
        <f t="shared" si="8"/>
        <v>0.46904000000000001</v>
      </c>
      <c r="AC133" s="894"/>
      <c r="AD133" s="923"/>
    </row>
    <row r="134" spans="13:30" x14ac:dyDescent="0.25">
      <c r="M134" s="28">
        <v>20</v>
      </c>
      <c r="N134" s="80">
        <v>5568</v>
      </c>
      <c r="O134" s="874" t="s">
        <v>12</v>
      </c>
      <c r="P134" s="874">
        <v>400</v>
      </c>
      <c r="Q134" s="874">
        <v>70</v>
      </c>
      <c r="R134" s="874">
        <v>70</v>
      </c>
      <c r="S134" s="874">
        <v>70</v>
      </c>
      <c r="T134" s="71">
        <f t="shared" si="11"/>
        <v>1.5393839999999999</v>
      </c>
      <c r="U134" s="74"/>
      <c r="V134" s="21" t="s">
        <v>15</v>
      </c>
      <c r="X134" s="894">
        <v>2.2000000000000002</v>
      </c>
      <c r="Y134" s="894">
        <v>13</v>
      </c>
      <c r="Z134" s="894">
        <v>300</v>
      </c>
      <c r="AA134" s="894">
        <v>3</v>
      </c>
      <c r="AB134" s="71">
        <f t="shared" si="8"/>
        <v>2.5739999999999999E-2</v>
      </c>
      <c r="AC134" s="894"/>
      <c r="AD134" s="923"/>
    </row>
    <row r="135" spans="13:30" x14ac:dyDescent="0.25">
      <c r="M135" s="28">
        <v>21</v>
      </c>
      <c r="N135" s="78">
        <v>5490</v>
      </c>
      <c r="O135" s="874" t="s">
        <v>12</v>
      </c>
      <c r="P135" s="874">
        <v>400</v>
      </c>
      <c r="Q135" s="874">
        <v>51</v>
      </c>
      <c r="R135" s="874">
        <v>51</v>
      </c>
      <c r="S135" s="874">
        <v>51</v>
      </c>
      <c r="T135" s="71">
        <f t="shared" si="11"/>
        <v>0.81713015999999994</v>
      </c>
      <c r="U135" s="74"/>
      <c r="V135" s="21" t="s">
        <v>16</v>
      </c>
      <c r="X135" s="894">
        <v>2.2000000000000002</v>
      </c>
      <c r="Y135" s="894">
        <v>12</v>
      </c>
      <c r="Z135" s="894">
        <v>400</v>
      </c>
      <c r="AA135" s="894">
        <v>3</v>
      </c>
      <c r="AB135" s="71">
        <f t="shared" ref="AB135:AB198" si="12">X135*Y135*Z135*AA135/1000000</f>
        <v>3.168E-2</v>
      </c>
      <c r="AC135" s="894"/>
      <c r="AD135" s="923"/>
    </row>
    <row r="136" spans="13:30" x14ac:dyDescent="0.25">
      <c r="M136" s="28">
        <v>22</v>
      </c>
      <c r="N136" s="78">
        <v>5518</v>
      </c>
      <c r="O136" s="874" t="s">
        <v>12</v>
      </c>
      <c r="P136" s="874">
        <v>400</v>
      </c>
      <c r="Q136" s="874">
        <v>53</v>
      </c>
      <c r="R136" s="874">
        <v>53</v>
      </c>
      <c r="S136" s="874">
        <v>53</v>
      </c>
      <c r="T136" s="71">
        <f t="shared" si="11"/>
        <v>0.88247543999999989</v>
      </c>
      <c r="U136" s="74"/>
      <c r="V136" s="21" t="s">
        <v>16</v>
      </c>
      <c r="X136" s="894">
        <v>2.2000000000000002</v>
      </c>
      <c r="Y136" s="894">
        <v>10</v>
      </c>
      <c r="Z136" s="894">
        <v>400</v>
      </c>
      <c r="AA136" s="894">
        <v>308</v>
      </c>
      <c r="AB136" s="71">
        <f t="shared" si="12"/>
        <v>2.7103999999999999</v>
      </c>
      <c r="AC136" s="894"/>
      <c r="AD136" s="923"/>
    </row>
    <row r="137" spans="13:30" x14ac:dyDescent="0.25">
      <c r="M137" s="28">
        <v>23</v>
      </c>
      <c r="N137" s="78">
        <v>5446</v>
      </c>
      <c r="O137" s="874" t="s">
        <v>12</v>
      </c>
      <c r="P137" s="874">
        <v>400</v>
      </c>
      <c r="Q137" s="874">
        <v>55</v>
      </c>
      <c r="R137" s="874">
        <v>55</v>
      </c>
      <c r="S137" s="874">
        <v>55</v>
      </c>
      <c r="T137" s="71">
        <f t="shared" si="11"/>
        <v>0.95033400000000001</v>
      </c>
      <c r="U137" s="74"/>
      <c r="V137" s="21" t="s">
        <v>16</v>
      </c>
      <c r="X137" s="894">
        <v>2.2000000000000002</v>
      </c>
      <c r="Y137" s="894">
        <v>10</v>
      </c>
      <c r="Z137" s="894">
        <v>300</v>
      </c>
      <c r="AA137" s="894">
        <v>29</v>
      </c>
      <c r="AB137" s="71">
        <f t="shared" si="12"/>
        <v>0.19139999999999999</v>
      </c>
      <c r="AC137" s="894"/>
      <c r="AD137" s="923"/>
    </row>
    <row r="138" spans="13:30" x14ac:dyDescent="0.25">
      <c r="M138" s="28">
        <v>24</v>
      </c>
      <c r="N138" s="406">
        <v>5505</v>
      </c>
      <c r="O138" s="874" t="s">
        <v>12</v>
      </c>
      <c r="P138" s="874">
        <v>400</v>
      </c>
      <c r="Q138" s="874">
        <v>41</v>
      </c>
      <c r="R138" s="874">
        <v>41</v>
      </c>
      <c r="S138" s="874">
        <v>41</v>
      </c>
      <c r="T138" s="71">
        <f t="shared" si="11"/>
        <v>0.52810296000000001</v>
      </c>
      <c r="U138" s="74"/>
      <c r="V138" s="21" t="s">
        <v>15</v>
      </c>
      <c r="X138" s="894">
        <v>2.2000000000000002</v>
      </c>
      <c r="Y138" s="894">
        <v>10</v>
      </c>
      <c r="Z138" s="894">
        <v>250</v>
      </c>
      <c r="AA138" s="894">
        <v>1</v>
      </c>
      <c r="AB138" s="71">
        <f t="shared" si="12"/>
        <v>5.4999999999999997E-3</v>
      </c>
      <c r="AC138" s="894">
        <f>SUM(AA121:AA138)</f>
        <v>676</v>
      </c>
      <c r="AD138" s="937">
        <f>SUM(AB121:AB138)</f>
        <v>7.9558599999999986</v>
      </c>
    </row>
    <row r="139" spans="13:30" x14ac:dyDescent="0.25">
      <c r="M139" s="28">
        <v>25</v>
      </c>
      <c r="N139" s="406">
        <v>5508</v>
      </c>
      <c r="O139" s="874" t="s">
        <v>12</v>
      </c>
      <c r="P139" s="874">
        <v>400</v>
      </c>
      <c r="Q139" s="874">
        <v>55</v>
      </c>
      <c r="R139" s="874">
        <v>55</v>
      </c>
      <c r="S139" s="874">
        <v>55</v>
      </c>
      <c r="T139" s="71">
        <f t="shared" si="11"/>
        <v>0.95033400000000001</v>
      </c>
      <c r="U139" s="74"/>
      <c r="V139" s="21" t="s">
        <v>15</v>
      </c>
      <c r="X139" s="938">
        <v>2</v>
      </c>
      <c r="Y139" s="938">
        <v>3</v>
      </c>
      <c r="Z139" s="938">
        <v>400</v>
      </c>
      <c r="AA139" s="938">
        <v>4100</v>
      </c>
      <c r="AB139" s="776">
        <f t="shared" si="12"/>
        <v>9.84</v>
      </c>
      <c r="AC139" s="938"/>
      <c r="AD139" s="939"/>
    </row>
    <row r="140" spans="13:30" x14ac:dyDescent="0.25">
      <c r="M140" s="28">
        <v>26</v>
      </c>
      <c r="N140" s="406">
        <v>5407</v>
      </c>
      <c r="O140" s="874" t="s">
        <v>12</v>
      </c>
      <c r="P140" s="874">
        <v>400</v>
      </c>
      <c r="Q140" s="874">
        <v>46</v>
      </c>
      <c r="R140" s="874">
        <v>46</v>
      </c>
      <c r="S140" s="874">
        <v>46</v>
      </c>
      <c r="T140" s="71">
        <f t="shared" si="11"/>
        <v>0.66476255999999989</v>
      </c>
      <c r="U140" s="74"/>
      <c r="V140" s="21" t="s">
        <v>15</v>
      </c>
      <c r="X140" s="938">
        <v>2</v>
      </c>
      <c r="Y140" s="938">
        <v>3</v>
      </c>
      <c r="Z140" s="938">
        <v>300</v>
      </c>
      <c r="AA140" s="938">
        <v>150</v>
      </c>
      <c r="AB140" s="776">
        <f t="shared" si="12"/>
        <v>0.27</v>
      </c>
      <c r="AC140" s="938">
        <f>SUM(AA139:AA140)</f>
        <v>4250</v>
      </c>
      <c r="AD140" s="940">
        <f>SUM(AB139:AB140)</f>
        <v>10.11</v>
      </c>
    </row>
    <row r="141" spans="13:30" x14ac:dyDescent="0.25">
      <c r="M141" s="28">
        <v>27</v>
      </c>
      <c r="N141" s="80">
        <v>5567</v>
      </c>
      <c r="O141" s="874" t="s">
        <v>12</v>
      </c>
      <c r="P141" s="874">
        <v>400</v>
      </c>
      <c r="Q141" s="874">
        <v>58</v>
      </c>
      <c r="R141" s="874">
        <v>58</v>
      </c>
      <c r="S141" s="874">
        <v>58</v>
      </c>
      <c r="T141" s="71">
        <f t="shared" si="11"/>
        <v>1.0568342399999999</v>
      </c>
      <c r="U141" s="74"/>
      <c r="V141" s="21" t="s">
        <v>15</v>
      </c>
      <c r="X141" s="894">
        <v>1.7</v>
      </c>
      <c r="Y141" s="894">
        <v>30</v>
      </c>
      <c r="Z141" s="894">
        <v>300</v>
      </c>
      <c r="AA141" s="894">
        <v>1</v>
      </c>
      <c r="AB141" s="71">
        <f t="shared" si="12"/>
        <v>1.5299999999999999E-2</v>
      </c>
      <c r="AC141" s="894"/>
      <c r="AD141" s="923"/>
    </row>
    <row r="142" spans="13:30" x14ac:dyDescent="0.25">
      <c r="M142" s="28">
        <v>28</v>
      </c>
      <c r="N142" s="80">
        <v>5526</v>
      </c>
      <c r="O142" s="874" t="s">
        <v>12</v>
      </c>
      <c r="P142" s="874">
        <v>400</v>
      </c>
      <c r="Q142" s="874">
        <v>43</v>
      </c>
      <c r="R142" s="874">
        <v>43</v>
      </c>
      <c r="S142" s="874">
        <v>43</v>
      </c>
      <c r="T142" s="71">
        <f>0.7854*P142*S142*S142/1000000</f>
        <v>0.58088183999999998</v>
      </c>
      <c r="U142" s="74"/>
      <c r="V142" s="21" t="s">
        <v>15</v>
      </c>
      <c r="X142" s="894">
        <v>1.7</v>
      </c>
      <c r="Y142" s="894">
        <v>25</v>
      </c>
      <c r="Z142" s="894">
        <v>400</v>
      </c>
      <c r="AA142" s="894">
        <v>4</v>
      </c>
      <c r="AB142" s="71">
        <f t="shared" si="12"/>
        <v>6.8000000000000005E-2</v>
      </c>
      <c r="AC142" s="894"/>
      <c r="AD142" s="923"/>
    </row>
    <row r="143" spans="13:30" x14ac:dyDescent="0.25">
      <c r="M143" s="28">
        <v>29</v>
      </c>
      <c r="N143" s="404">
        <v>5425</v>
      </c>
      <c r="O143" s="874" t="s">
        <v>12</v>
      </c>
      <c r="P143" s="874">
        <v>400</v>
      </c>
      <c r="Q143" s="874">
        <v>53</v>
      </c>
      <c r="R143" s="874">
        <v>53</v>
      </c>
      <c r="S143" s="874">
        <v>53</v>
      </c>
      <c r="T143" s="71">
        <f>0.7854*P143*S143*S143/1000000</f>
        <v>0.88247543999999989</v>
      </c>
      <c r="U143" s="74"/>
      <c r="V143" s="21" t="s">
        <v>15</v>
      </c>
      <c r="X143" s="894">
        <v>1.7</v>
      </c>
      <c r="Y143" s="894">
        <v>25</v>
      </c>
      <c r="Z143" s="894">
        <v>300</v>
      </c>
      <c r="AA143" s="894">
        <v>5</v>
      </c>
      <c r="AB143" s="71">
        <f t="shared" si="12"/>
        <v>6.3750000000000001E-2</v>
      </c>
      <c r="AC143" s="894"/>
      <c r="AD143" s="923"/>
    </row>
    <row r="144" spans="13:30" x14ac:dyDescent="0.25">
      <c r="M144" s="28">
        <v>30</v>
      </c>
      <c r="N144" s="404">
        <v>5486</v>
      </c>
      <c r="O144" s="874" t="s">
        <v>12</v>
      </c>
      <c r="P144" s="874">
        <v>400</v>
      </c>
      <c r="Q144" s="874">
        <v>51</v>
      </c>
      <c r="R144" s="874">
        <v>51</v>
      </c>
      <c r="S144" s="874">
        <v>51</v>
      </c>
      <c r="T144" s="71">
        <f>0.7854*P144*S144*S144/1000000</f>
        <v>0.81713015999999994</v>
      </c>
      <c r="U144" s="74"/>
      <c r="V144" s="21" t="s">
        <v>15</v>
      </c>
      <c r="X144" s="894">
        <v>1.7</v>
      </c>
      <c r="Y144" s="894">
        <v>23</v>
      </c>
      <c r="Z144" s="894">
        <v>400</v>
      </c>
      <c r="AA144" s="894">
        <v>2</v>
      </c>
      <c r="AB144" s="71">
        <f t="shared" si="12"/>
        <v>3.1280000000000002E-2</v>
      </c>
      <c r="AC144" s="894"/>
      <c r="AD144" s="923"/>
    </row>
    <row r="145" spans="13:30" x14ac:dyDescent="0.25">
      <c r="M145" s="28">
        <v>31</v>
      </c>
      <c r="N145" s="404">
        <v>5428</v>
      </c>
      <c r="O145" s="874" t="s">
        <v>12</v>
      </c>
      <c r="P145" s="874">
        <v>400</v>
      </c>
      <c r="Q145" s="874">
        <v>75</v>
      </c>
      <c r="R145" s="874">
        <v>75</v>
      </c>
      <c r="S145" s="874">
        <v>75</v>
      </c>
      <c r="T145" s="71">
        <f>0.7854*P145*S145*S145/1000000</f>
        <v>1.7671499999999998</v>
      </c>
      <c r="U145" s="74"/>
      <c r="V145" s="21" t="s">
        <v>15</v>
      </c>
      <c r="X145" s="894">
        <v>1.7</v>
      </c>
      <c r="Y145" s="894">
        <v>20</v>
      </c>
      <c r="Z145" s="894">
        <v>400</v>
      </c>
      <c r="AA145" s="894">
        <v>15</v>
      </c>
      <c r="AB145" s="71">
        <f t="shared" si="12"/>
        <v>0.20399999999999999</v>
      </c>
      <c r="AC145" s="894"/>
      <c r="AD145" s="923"/>
    </row>
    <row r="146" spans="13:30" x14ac:dyDescent="0.25">
      <c r="M146" s="28">
        <v>32</v>
      </c>
      <c r="N146" s="404">
        <v>5552</v>
      </c>
      <c r="O146" s="874" t="s">
        <v>12</v>
      </c>
      <c r="P146" s="874">
        <v>400</v>
      </c>
      <c r="Q146" s="874">
        <v>46</v>
      </c>
      <c r="R146" s="874">
        <v>46</v>
      </c>
      <c r="S146" s="874">
        <v>46</v>
      </c>
      <c r="T146" s="71">
        <f t="shared" si="11"/>
        <v>0.66476255999999989</v>
      </c>
      <c r="U146" s="74"/>
      <c r="V146" s="21" t="s">
        <v>15</v>
      </c>
      <c r="X146" s="894">
        <v>1.7</v>
      </c>
      <c r="Y146" s="894">
        <v>20</v>
      </c>
      <c r="Z146" s="894">
        <v>300</v>
      </c>
      <c r="AA146" s="894">
        <v>3</v>
      </c>
      <c r="AB146" s="71">
        <f t="shared" si="12"/>
        <v>3.0599999999999999E-2</v>
      </c>
      <c r="AC146" s="894"/>
      <c r="AD146" s="923"/>
    </row>
    <row r="147" spans="13:30" x14ac:dyDescent="0.25">
      <c r="M147" s="28">
        <v>33</v>
      </c>
      <c r="N147" s="404">
        <v>5397</v>
      </c>
      <c r="O147" s="874" t="s">
        <v>12</v>
      </c>
      <c r="P147" s="874">
        <v>400</v>
      </c>
      <c r="Q147" s="874">
        <v>40</v>
      </c>
      <c r="R147" s="874">
        <v>40</v>
      </c>
      <c r="S147" s="874">
        <v>40</v>
      </c>
      <c r="T147" s="71">
        <f t="shared" si="11"/>
        <v>0.50265599999999988</v>
      </c>
      <c r="U147" s="74"/>
      <c r="V147" s="21" t="s">
        <v>15</v>
      </c>
      <c r="X147" s="894">
        <v>1.7</v>
      </c>
      <c r="Y147" s="894">
        <v>20</v>
      </c>
      <c r="Z147" s="894">
        <v>250</v>
      </c>
      <c r="AA147" s="894">
        <v>1</v>
      </c>
      <c r="AB147" s="71">
        <f t="shared" si="12"/>
        <v>8.5000000000000006E-3</v>
      </c>
      <c r="AC147" s="894"/>
      <c r="AD147" s="923"/>
    </row>
    <row r="148" spans="13:30" x14ac:dyDescent="0.25">
      <c r="M148" s="28">
        <v>34</v>
      </c>
      <c r="N148" s="424">
        <v>5522</v>
      </c>
      <c r="O148" s="874" t="s">
        <v>12</v>
      </c>
      <c r="P148" s="874">
        <v>400</v>
      </c>
      <c r="Q148" s="874">
        <v>48</v>
      </c>
      <c r="R148" s="874">
        <v>48</v>
      </c>
      <c r="S148" s="874">
        <v>48</v>
      </c>
      <c r="T148" s="71">
        <f t="shared" si="11"/>
        <v>0.72382463999999991</v>
      </c>
      <c r="U148" s="74"/>
      <c r="V148" s="21" t="s">
        <v>164</v>
      </c>
      <c r="X148" s="894">
        <v>1.7</v>
      </c>
      <c r="Y148" s="894">
        <v>18</v>
      </c>
      <c r="Z148" s="894">
        <v>400</v>
      </c>
      <c r="AA148" s="894">
        <v>17</v>
      </c>
      <c r="AB148" s="71">
        <f t="shared" si="12"/>
        <v>0.20807999999999999</v>
      </c>
      <c r="AC148" s="894"/>
      <c r="AD148" s="923"/>
    </row>
    <row r="149" spans="13:30" x14ac:dyDescent="0.25">
      <c r="M149" s="28">
        <v>35</v>
      </c>
      <c r="N149" s="424">
        <v>5436</v>
      </c>
      <c r="O149" s="874" t="s">
        <v>12</v>
      </c>
      <c r="P149" s="874">
        <v>400</v>
      </c>
      <c r="Q149" s="874">
        <v>67</v>
      </c>
      <c r="R149" s="874">
        <v>67</v>
      </c>
      <c r="S149" s="874">
        <v>67</v>
      </c>
      <c r="T149" s="71">
        <f t="shared" si="11"/>
        <v>1.4102642399999998</v>
      </c>
      <c r="U149" s="74"/>
      <c r="V149" s="21" t="s">
        <v>164</v>
      </c>
      <c r="X149" s="894">
        <v>1.7</v>
      </c>
      <c r="Y149" s="894">
        <v>18</v>
      </c>
      <c r="Z149" s="894">
        <v>300</v>
      </c>
      <c r="AA149" s="894">
        <v>4</v>
      </c>
      <c r="AB149" s="71">
        <f t="shared" si="12"/>
        <v>3.6720000000000003E-2</v>
      </c>
      <c r="AC149" s="894"/>
      <c r="AD149" s="923"/>
    </row>
    <row r="150" spans="13:30" x14ac:dyDescent="0.25">
      <c r="M150" s="28">
        <v>36</v>
      </c>
      <c r="N150" s="424">
        <v>5447</v>
      </c>
      <c r="O150" s="874" t="s">
        <v>12</v>
      </c>
      <c r="P150" s="874">
        <v>400</v>
      </c>
      <c r="Q150" s="874">
        <v>51</v>
      </c>
      <c r="R150" s="874">
        <v>51</v>
      </c>
      <c r="S150" s="874">
        <v>51</v>
      </c>
      <c r="T150" s="71">
        <f t="shared" si="11"/>
        <v>0.81713015999999994</v>
      </c>
      <c r="U150" s="74"/>
      <c r="V150" s="21" t="s">
        <v>164</v>
      </c>
      <c r="X150" s="894">
        <v>1.7</v>
      </c>
      <c r="Y150" s="894">
        <v>15</v>
      </c>
      <c r="Z150" s="894">
        <v>400</v>
      </c>
      <c r="AA150" s="894">
        <v>82</v>
      </c>
      <c r="AB150" s="71">
        <f t="shared" si="12"/>
        <v>0.83640000000000003</v>
      </c>
      <c r="AC150" s="894"/>
      <c r="AD150" s="923"/>
    </row>
    <row r="151" spans="13:30" x14ac:dyDescent="0.25">
      <c r="M151" s="28">
        <v>37</v>
      </c>
      <c r="N151" s="424">
        <v>5569</v>
      </c>
      <c r="O151" s="874" t="s">
        <v>12</v>
      </c>
      <c r="P151" s="874">
        <v>400</v>
      </c>
      <c r="Q151" s="874">
        <v>40</v>
      </c>
      <c r="R151" s="874">
        <v>40</v>
      </c>
      <c r="S151" s="874">
        <v>40</v>
      </c>
      <c r="T151" s="71">
        <f t="shared" si="11"/>
        <v>0.50265599999999988</v>
      </c>
      <c r="U151" s="74"/>
      <c r="V151" s="21" t="s">
        <v>159</v>
      </c>
      <c r="X151" s="894">
        <v>1.7</v>
      </c>
      <c r="Y151" s="894">
        <v>15</v>
      </c>
      <c r="Z151" s="894">
        <v>300</v>
      </c>
      <c r="AA151" s="894">
        <v>18</v>
      </c>
      <c r="AB151" s="71">
        <f t="shared" si="12"/>
        <v>0.13769999999999999</v>
      </c>
      <c r="AC151" s="894"/>
      <c r="AD151" s="923"/>
    </row>
    <row r="152" spans="13:30" x14ac:dyDescent="0.25">
      <c r="M152" s="28">
        <v>38</v>
      </c>
      <c r="N152" s="424">
        <v>5394</v>
      </c>
      <c r="O152" s="874" t="s">
        <v>12</v>
      </c>
      <c r="P152" s="874">
        <v>400</v>
      </c>
      <c r="Q152" s="874">
        <v>41</v>
      </c>
      <c r="R152" s="874">
        <v>41</v>
      </c>
      <c r="S152" s="874">
        <v>41</v>
      </c>
      <c r="T152" s="71">
        <f t="shared" si="11"/>
        <v>0.52810296000000001</v>
      </c>
      <c r="U152" s="74"/>
      <c r="V152" s="21" t="s">
        <v>159</v>
      </c>
      <c r="X152" s="894">
        <v>1.7</v>
      </c>
      <c r="Y152" s="894">
        <v>15</v>
      </c>
      <c r="Z152" s="894">
        <v>250</v>
      </c>
      <c r="AA152" s="894">
        <v>6</v>
      </c>
      <c r="AB152" s="71">
        <f t="shared" si="12"/>
        <v>3.8249999999999999E-2</v>
      </c>
      <c r="AC152" s="894"/>
      <c r="AD152" s="923"/>
    </row>
    <row r="153" spans="13:30" x14ac:dyDescent="0.25">
      <c r="M153" s="28">
        <v>39</v>
      </c>
      <c r="N153" s="424">
        <v>5435</v>
      </c>
      <c r="O153" s="874" t="s">
        <v>12</v>
      </c>
      <c r="P153" s="874">
        <v>400</v>
      </c>
      <c r="Q153" s="874">
        <v>40</v>
      </c>
      <c r="R153" s="874">
        <v>40</v>
      </c>
      <c r="S153" s="874">
        <v>40</v>
      </c>
      <c r="T153" s="71">
        <f t="shared" si="11"/>
        <v>0.50265599999999988</v>
      </c>
      <c r="U153" s="74"/>
      <c r="V153" s="21" t="s">
        <v>159</v>
      </c>
      <c r="X153" s="894">
        <v>1.7</v>
      </c>
      <c r="Y153" s="894">
        <v>13</v>
      </c>
      <c r="Z153" s="894">
        <v>400</v>
      </c>
      <c r="AA153" s="894">
        <v>38</v>
      </c>
      <c r="AB153" s="71">
        <f t="shared" si="12"/>
        <v>0.33592</v>
      </c>
      <c r="AC153" s="894"/>
      <c r="AD153" s="923"/>
    </row>
    <row r="154" spans="13:30" x14ac:dyDescent="0.25">
      <c r="M154" s="28">
        <v>40</v>
      </c>
      <c r="N154" s="474">
        <v>5458</v>
      </c>
      <c r="O154" s="874" t="s">
        <v>12</v>
      </c>
      <c r="P154" s="874">
        <v>400</v>
      </c>
      <c r="Q154" s="874">
        <v>50</v>
      </c>
      <c r="R154" s="874">
        <v>50</v>
      </c>
      <c r="S154" s="874">
        <v>50</v>
      </c>
      <c r="T154" s="71">
        <f t="shared" si="11"/>
        <v>0.78539999999999988</v>
      </c>
      <c r="U154" s="74"/>
      <c r="V154" s="21" t="s">
        <v>169</v>
      </c>
      <c r="X154" s="894">
        <v>1.7</v>
      </c>
      <c r="Y154" s="894">
        <v>13</v>
      </c>
      <c r="Z154" s="894">
        <v>300</v>
      </c>
      <c r="AA154" s="894">
        <v>16</v>
      </c>
      <c r="AB154" s="71">
        <f t="shared" si="12"/>
        <v>0.10607999999999998</v>
      </c>
      <c r="AC154" s="894"/>
      <c r="AD154" s="923"/>
    </row>
    <row r="155" spans="13:30" x14ac:dyDescent="0.25">
      <c r="M155" s="28">
        <v>41</v>
      </c>
      <c r="N155" s="474">
        <v>5479</v>
      </c>
      <c r="O155" s="874" t="s">
        <v>12</v>
      </c>
      <c r="P155" s="874">
        <v>400</v>
      </c>
      <c r="Q155" s="874">
        <v>45</v>
      </c>
      <c r="R155" s="874">
        <v>45</v>
      </c>
      <c r="S155" s="874">
        <v>45</v>
      </c>
      <c r="T155" s="71">
        <f t="shared" si="11"/>
        <v>0.63617400000000002</v>
      </c>
      <c r="U155" s="74"/>
      <c r="V155" s="21" t="s">
        <v>169</v>
      </c>
      <c r="X155" s="894">
        <v>1.7</v>
      </c>
      <c r="Y155" s="894">
        <v>12</v>
      </c>
      <c r="Z155" s="894">
        <v>400</v>
      </c>
      <c r="AA155" s="894">
        <v>5</v>
      </c>
      <c r="AB155" s="71">
        <f t="shared" si="12"/>
        <v>4.0799999999999996E-2</v>
      </c>
      <c r="AC155" s="894"/>
      <c r="AD155" s="923"/>
    </row>
    <row r="156" spans="13:30" x14ac:dyDescent="0.25">
      <c r="M156" s="28">
        <v>42</v>
      </c>
      <c r="N156" s="474">
        <v>5464</v>
      </c>
      <c r="O156" s="874" t="s">
        <v>12</v>
      </c>
      <c r="P156" s="874">
        <v>400</v>
      </c>
      <c r="Q156" s="874">
        <v>49</v>
      </c>
      <c r="R156" s="874">
        <v>49</v>
      </c>
      <c r="S156" s="874">
        <v>49</v>
      </c>
      <c r="T156" s="71">
        <f t="shared" si="11"/>
        <v>0.75429815999999994</v>
      </c>
      <c r="U156" s="74"/>
      <c r="V156" s="21" t="s">
        <v>169</v>
      </c>
      <c r="X156" s="894">
        <v>1.7</v>
      </c>
      <c r="Y156" s="894">
        <v>10</v>
      </c>
      <c r="Z156" s="894">
        <v>400</v>
      </c>
      <c r="AA156" s="894">
        <v>417</v>
      </c>
      <c r="AB156" s="71">
        <f t="shared" si="12"/>
        <v>2.8355999999999999</v>
      </c>
      <c r="AC156" s="894"/>
      <c r="AD156" s="923"/>
    </row>
    <row r="157" spans="13:30" x14ac:dyDescent="0.25">
      <c r="M157" s="28">
        <v>43</v>
      </c>
      <c r="N157" s="78">
        <v>5544</v>
      </c>
      <c r="O157" s="874" t="s">
        <v>12</v>
      </c>
      <c r="P157" s="874">
        <v>400</v>
      </c>
      <c r="Q157" s="874">
        <v>45</v>
      </c>
      <c r="R157" s="874">
        <v>45</v>
      </c>
      <c r="S157" s="874">
        <v>45</v>
      </c>
      <c r="T157" s="71">
        <f t="shared" si="11"/>
        <v>0.63617400000000002</v>
      </c>
      <c r="U157" s="74"/>
      <c r="V157" s="21" t="s">
        <v>171</v>
      </c>
      <c r="X157" s="894">
        <v>1.7</v>
      </c>
      <c r="Y157" s="894">
        <v>10</v>
      </c>
      <c r="Z157" s="894">
        <v>300</v>
      </c>
      <c r="AA157" s="894">
        <v>139</v>
      </c>
      <c r="AB157" s="71">
        <f t="shared" si="12"/>
        <v>0.70889999999999997</v>
      </c>
      <c r="AC157" s="894"/>
      <c r="AD157" s="923"/>
    </row>
    <row r="158" spans="13:30" x14ac:dyDescent="0.25">
      <c r="M158" s="28">
        <v>44</v>
      </c>
      <c r="N158" s="78">
        <v>5345</v>
      </c>
      <c r="O158" s="874" t="s">
        <v>12</v>
      </c>
      <c r="P158" s="874">
        <v>400</v>
      </c>
      <c r="Q158" s="874">
        <v>43</v>
      </c>
      <c r="R158" s="874">
        <v>43</v>
      </c>
      <c r="S158" s="874">
        <v>43</v>
      </c>
      <c r="T158" s="71">
        <f t="shared" si="11"/>
        <v>0.58088183999999998</v>
      </c>
      <c r="U158" s="74"/>
      <c r="V158" s="21" t="s">
        <v>171</v>
      </c>
      <c r="X158" s="894">
        <v>1.7</v>
      </c>
      <c r="Y158" s="894">
        <v>10</v>
      </c>
      <c r="Z158" s="894">
        <v>250</v>
      </c>
      <c r="AA158" s="894">
        <v>40</v>
      </c>
      <c r="AB158" s="71">
        <f t="shared" si="12"/>
        <v>0.17</v>
      </c>
      <c r="AC158" s="894"/>
      <c r="AD158" s="923"/>
    </row>
    <row r="159" spans="13:30" x14ac:dyDescent="0.25">
      <c r="M159" s="28">
        <v>45</v>
      </c>
      <c r="N159" s="406">
        <v>5482</v>
      </c>
      <c r="O159" s="874" t="s">
        <v>12</v>
      </c>
      <c r="P159" s="874">
        <v>400</v>
      </c>
      <c r="Q159" s="874">
        <v>51</v>
      </c>
      <c r="R159" s="874">
        <v>51</v>
      </c>
      <c r="S159" s="874">
        <v>51</v>
      </c>
      <c r="T159" s="71">
        <f t="shared" si="11"/>
        <v>0.81713015999999994</v>
      </c>
      <c r="U159" s="74"/>
      <c r="V159" s="21" t="s">
        <v>171</v>
      </c>
      <c r="X159" s="894">
        <v>1.7</v>
      </c>
      <c r="Y159" s="894">
        <v>10</v>
      </c>
      <c r="Z159" s="894">
        <v>200</v>
      </c>
      <c r="AA159" s="894">
        <v>2</v>
      </c>
      <c r="AB159" s="71">
        <f t="shared" si="12"/>
        <v>6.7999999999999996E-3</v>
      </c>
      <c r="AC159" s="894">
        <f>SUM(AA141:AA159)</f>
        <v>815</v>
      </c>
      <c r="AD159" s="937">
        <f>SUM(AB141:AB159)</f>
        <v>5.8826799999999997</v>
      </c>
    </row>
    <row r="160" spans="13:30" x14ac:dyDescent="0.25">
      <c r="M160" s="28">
        <v>46</v>
      </c>
      <c r="N160" s="406">
        <v>5524</v>
      </c>
      <c r="O160" s="874" t="s">
        <v>12</v>
      </c>
      <c r="P160" s="874">
        <v>300</v>
      </c>
      <c r="Q160" s="874">
        <v>53</v>
      </c>
      <c r="R160" s="874">
        <v>53</v>
      </c>
      <c r="S160" s="874">
        <v>53</v>
      </c>
      <c r="T160" s="71">
        <f t="shared" si="11"/>
        <v>0.66185658000000003</v>
      </c>
      <c r="U160" s="74"/>
      <c r="V160" s="21" t="s">
        <v>171</v>
      </c>
      <c r="X160" s="874">
        <v>15</v>
      </c>
      <c r="Y160" s="874">
        <v>25</v>
      </c>
      <c r="Z160" s="874">
        <v>400</v>
      </c>
      <c r="AA160" s="86">
        <v>2</v>
      </c>
      <c r="AB160" s="71">
        <f t="shared" si="12"/>
        <v>0.3</v>
      </c>
      <c r="AC160" s="297"/>
      <c r="AD160" s="297"/>
    </row>
    <row r="161" spans="13:30" x14ac:dyDescent="0.25">
      <c r="M161" s="28">
        <v>47</v>
      </c>
      <c r="N161" s="406">
        <v>5495</v>
      </c>
      <c r="O161" s="874" t="s">
        <v>12</v>
      </c>
      <c r="P161" s="874">
        <v>400</v>
      </c>
      <c r="Q161" s="874">
        <v>40</v>
      </c>
      <c r="R161" s="874">
        <v>40</v>
      </c>
      <c r="S161" s="874">
        <v>40</v>
      </c>
      <c r="T161" s="71">
        <f t="shared" si="11"/>
        <v>0.50265599999999988</v>
      </c>
      <c r="U161" s="74"/>
      <c r="V161" s="21" t="s">
        <v>171</v>
      </c>
      <c r="X161" s="874">
        <v>15</v>
      </c>
      <c r="Y161" s="874">
        <v>15</v>
      </c>
      <c r="Z161" s="874">
        <v>400</v>
      </c>
      <c r="AA161" s="86">
        <v>1</v>
      </c>
      <c r="AB161" s="71">
        <f t="shared" si="12"/>
        <v>0.09</v>
      </c>
      <c r="AC161" s="297"/>
      <c r="AD161" s="297"/>
    </row>
    <row r="162" spans="13:30" ht="15.75" customHeight="1" x14ac:dyDescent="0.25">
      <c r="M162" s="28">
        <v>48</v>
      </c>
      <c r="N162" s="80">
        <v>5440</v>
      </c>
      <c r="O162" s="874" t="s">
        <v>12</v>
      </c>
      <c r="P162" s="874">
        <v>400</v>
      </c>
      <c r="Q162" s="874">
        <v>43</v>
      </c>
      <c r="R162" s="874">
        <v>43</v>
      </c>
      <c r="S162" s="874">
        <v>43</v>
      </c>
      <c r="T162" s="71">
        <f t="shared" si="11"/>
        <v>0.58088183999999998</v>
      </c>
      <c r="U162" s="74"/>
      <c r="V162" s="21" t="s">
        <v>164</v>
      </c>
      <c r="X162" s="874">
        <v>13</v>
      </c>
      <c r="Y162" s="874">
        <v>30</v>
      </c>
      <c r="Z162" s="874">
        <v>400</v>
      </c>
      <c r="AA162" s="86">
        <v>1</v>
      </c>
      <c r="AB162" s="71">
        <f t="shared" si="12"/>
        <v>0.156</v>
      </c>
      <c r="AC162" s="297"/>
      <c r="AD162" s="297"/>
    </row>
    <row r="163" spans="13:30" ht="15.75" customHeight="1" x14ac:dyDescent="0.25">
      <c r="M163" s="28">
        <v>49</v>
      </c>
      <c r="N163" s="80">
        <v>5550</v>
      </c>
      <c r="O163" s="874" t="s">
        <v>12</v>
      </c>
      <c r="P163" s="874">
        <v>400</v>
      </c>
      <c r="Q163" s="874">
        <v>42</v>
      </c>
      <c r="R163" s="874">
        <v>42</v>
      </c>
      <c r="S163" s="874">
        <v>42</v>
      </c>
      <c r="T163" s="71">
        <f t="shared" si="11"/>
        <v>0.55417824000000004</v>
      </c>
      <c r="U163" s="74"/>
      <c r="V163" s="21" t="s">
        <v>164</v>
      </c>
      <c r="X163" s="874">
        <v>13</v>
      </c>
      <c r="Y163" s="874">
        <v>23</v>
      </c>
      <c r="Z163" s="874">
        <v>400</v>
      </c>
      <c r="AA163" s="86">
        <v>1</v>
      </c>
      <c r="AB163" s="71">
        <f t="shared" si="12"/>
        <v>0.1196</v>
      </c>
      <c r="AC163" s="297"/>
      <c r="AD163" s="297"/>
    </row>
    <row r="164" spans="13:30" x14ac:dyDescent="0.25">
      <c r="M164" s="28">
        <v>50</v>
      </c>
      <c r="N164" s="80">
        <v>5485</v>
      </c>
      <c r="O164" s="874" t="s">
        <v>12</v>
      </c>
      <c r="P164" s="874">
        <v>400</v>
      </c>
      <c r="Q164" s="874">
        <v>42</v>
      </c>
      <c r="R164" s="874">
        <v>42</v>
      </c>
      <c r="S164" s="874">
        <v>42</v>
      </c>
      <c r="T164" s="71">
        <f t="shared" si="11"/>
        <v>0.55417824000000004</v>
      </c>
      <c r="U164" s="74"/>
      <c r="V164" s="21" t="s">
        <v>164</v>
      </c>
      <c r="X164" s="874">
        <v>13</v>
      </c>
      <c r="Y164" s="874">
        <v>20</v>
      </c>
      <c r="Z164" s="874">
        <v>400</v>
      </c>
      <c r="AA164" s="86">
        <v>1</v>
      </c>
      <c r="AB164" s="71">
        <f t="shared" si="12"/>
        <v>0.104</v>
      </c>
      <c r="AC164" s="297"/>
      <c r="AD164" s="297"/>
    </row>
    <row r="165" spans="13:30" x14ac:dyDescent="0.25">
      <c r="M165" s="28">
        <v>51</v>
      </c>
      <c r="N165" s="80">
        <v>5496</v>
      </c>
      <c r="O165" s="874" t="s">
        <v>12</v>
      </c>
      <c r="P165" s="874">
        <v>400</v>
      </c>
      <c r="Q165" s="874">
        <v>40</v>
      </c>
      <c r="R165" s="874">
        <v>40</v>
      </c>
      <c r="S165" s="874">
        <v>40</v>
      </c>
      <c r="T165" s="71">
        <f t="shared" si="11"/>
        <v>0.50265599999999988</v>
      </c>
      <c r="U165" s="74"/>
      <c r="V165" s="21" t="s">
        <v>164</v>
      </c>
      <c r="X165" s="874">
        <v>13</v>
      </c>
      <c r="Y165" s="874">
        <v>15</v>
      </c>
      <c r="Z165" s="874">
        <v>400</v>
      </c>
      <c r="AA165" s="86">
        <v>1</v>
      </c>
      <c r="AB165" s="71">
        <f t="shared" si="12"/>
        <v>7.8E-2</v>
      </c>
      <c r="AC165" s="86">
        <f>SUM(AA160:AA165)</f>
        <v>7</v>
      </c>
      <c r="AD165" s="85">
        <f>SUM(AB160:AB165)</f>
        <v>0.84760000000000002</v>
      </c>
    </row>
    <row r="166" spans="13:30" x14ac:dyDescent="0.25">
      <c r="M166" s="28">
        <v>52</v>
      </c>
      <c r="N166" s="474">
        <v>5433</v>
      </c>
      <c r="O166" s="874" t="s">
        <v>12</v>
      </c>
      <c r="P166" s="874">
        <v>400</v>
      </c>
      <c r="Q166" s="874">
        <v>48</v>
      </c>
      <c r="R166" s="874">
        <v>48</v>
      </c>
      <c r="S166" s="874">
        <v>48</v>
      </c>
      <c r="T166" s="71">
        <f t="shared" si="11"/>
        <v>0.72382463999999991</v>
      </c>
      <c r="U166" s="74"/>
      <c r="V166" s="21" t="s">
        <v>164</v>
      </c>
      <c r="X166" s="874">
        <v>10</v>
      </c>
      <c r="Y166" s="874">
        <v>30</v>
      </c>
      <c r="Z166" s="874">
        <v>400</v>
      </c>
      <c r="AA166" s="86">
        <v>2</v>
      </c>
      <c r="AB166" s="71">
        <f t="shared" si="12"/>
        <v>0.24</v>
      </c>
      <c r="AC166" s="874"/>
      <c r="AD166" s="297"/>
    </row>
    <row r="167" spans="13:30" x14ac:dyDescent="0.25">
      <c r="M167" s="28">
        <v>53</v>
      </c>
      <c r="N167" s="80">
        <v>5546</v>
      </c>
      <c r="O167" s="874" t="s">
        <v>12</v>
      </c>
      <c r="P167" s="874">
        <v>400</v>
      </c>
      <c r="Q167" s="874">
        <v>43</v>
      </c>
      <c r="R167" s="874">
        <v>43</v>
      </c>
      <c r="S167" s="874">
        <v>43</v>
      </c>
      <c r="T167" s="71">
        <f t="shared" si="11"/>
        <v>0.58088183999999998</v>
      </c>
      <c r="U167" s="74"/>
      <c r="V167" s="21" t="s">
        <v>164</v>
      </c>
      <c r="X167" s="874">
        <v>10</v>
      </c>
      <c r="Y167" s="874">
        <v>28</v>
      </c>
      <c r="Z167" s="874">
        <v>400</v>
      </c>
      <c r="AA167" s="86">
        <v>1</v>
      </c>
      <c r="AB167" s="71">
        <f t="shared" si="12"/>
        <v>0.112</v>
      </c>
      <c r="AC167" s="874"/>
      <c r="AD167" s="297"/>
    </row>
    <row r="168" spans="13:30" x14ac:dyDescent="0.25">
      <c r="M168" s="28">
        <v>54</v>
      </c>
      <c r="N168" s="406">
        <v>5536</v>
      </c>
      <c r="O168" s="874" t="s">
        <v>12</v>
      </c>
      <c r="P168" s="874">
        <v>400</v>
      </c>
      <c r="Q168" s="874">
        <v>57</v>
      </c>
      <c r="R168" s="874">
        <v>57</v>
      </c>
      <c r="S168" s="874">
        <v>57</v>
      </c>
      <c r="T168" s="71">
        <f t="shared" si="11"/>
        <v>1.02070584</v>
      </c>
      <c r="U168" s="74"/>
      <c r="V168" s="21" t="s">
        <v>15</v>
      </c>
      <c r="X168" s="874">
        <v>10</v>
      </c>
      <c r="Y168" s="874">
        <v>25</v>
      </c>
      <c r="Z168" s="874">
        <v>400</v>
      </c>
      <c r="AA168" s="86">
        <v>4</v>
      </c>
      <c r="AB168" s="71">
        <f t="shared" si="12"/>
        <v>0.4</v>
      </c>
      <c r="AC168" s="874"/>
      <c r="AD168" s="297"/>
    </row>
    <row r="169" spans="13:30" x14ac:dyDescent="0.25">
      <c r="M169" s="28">
        <v>55</v>
      </c>
      <c r="N169" s="406">
        <v>5561</v>
      </c>
      <c r="O169" s="874" t="s">
        <v>12</v>
      </c>
      <c r="P169" s="874">
        <v>400</v>
      </c>
      <c r="Q169" s="874">
        <v>54</v>
      </c>
      <c r="R169" s="874">
        <v>54</v>
      </c>
      <c r="S169" s="874">
        <v>54</v>
      </c>
      <c r="T169" s="71">
        <f t="shared" si="11"/>
        <v>0.91609055999999989</v>
      </c>
      <c r="U169" s="74"/>
      <c r="V169" s="21" t="s">
        <v>15</v>
      </c>
      <c r="X169" s="874">
        <v>10</v>
      </c>
      <c r="Y169" s="874">
        <v>25</v>
      </c>
      <c r="Z169" s="874">
        <v>400</v>
      </c>
      <c r="AA169" s="86">
        <v>1</v>
      </c>
      <c r="AB169" s="71">
        <f t="shared" si="12"/>
        <v>0.1</v>
      </c>
      <c r="AC169" s="874"/>
      <c r="AD169" s="297"/>
    </row>
    <row r="170" spans="13:30" x14ac:dyDescent="0.25">
      <c r="M170" s="28">
        <v>56</v>
      </c>
      <c r="N170" s="406">
        <v>5487</v>
      </c>
      <c r="O170" s="874" t="s">
        <v>12</v>
      </c>
      <c r="P170" s="874">
        <v>400</v>
      </c>
      <c r="Q170" s="874">
        <v>52</v>
      </c>
      <c r="R170" s="874">
        <v>52</v>
      </c>
      <c r="S170" s="874">
        <v>52</v>
      </c>
      <c r="T170" s="71">
        <f t="shared" si="11"/>
        <v>0.84948863999999991</v>
      </c>
      <c r="U170" s="74"/>
      <c r="V170" s="21" t="s">
        <v>15</v>
      </c>
      <c r="X170" s="874">
        <v>10</v>
      </c>
      <c r="Y170" s="874">
        <v>23</v>
      </c>
      <c r="Z170" s="874">
        <v>400</v>
      </c>
      <c r="AA170" s="86">
        <v>3</v>
      </c>
      <c r="AB170" s="71">
        <f t="shared" si="12"/>
        <v>0.27600000000000002</v>
      </c>
      <c r="AC170" s="874"/>
      <c r="AD170" s="297"/>
    </row>
    <row r="171" spans="13:30" x14ac:dyDescent="0.25">
      <c r="M171" s="28">
        <v>57</v>
      </c>
      <c r="N171" s="406">
        <v>5473</v>
      </c>
      <c r="O171" s="874" t="s">
        <v>12</v>
      </c>
      <c r="P171" s="874">
        <v>400</v>
      </c>
      <c r="Q171" s="874">
        <v>70</v>
      </c>
      <c r="R171" s="874">
        <v>70</v>
      </c>
      <c r="S171" s="874">
        <v>70</v>
      </c>
      <c r="T171" s="71">
        <f t="shared" si="11"/>
        <v>1.5393839999999999</v>
      </c>
      <c r="U171" s="74"/>
      <c r="V171" s="21" t="s">
        <v>15</v>
      </c>
      <c r="X171" s="874">
        <v>10</v>
      </c>
      <c r="Y171" s="874">
        <v>23</v>
      </c>
      <c r="Z171" s="874">
        <v>400</v>
      </c>
      <c r="AA171" s="86">
        <v>1</v>
      </c>
      <c r="AB171" s="71">
        <f t="shared" si="12"/>
        <v>9.1999999999999998E-2</v>
      </c>
      <c r="AC171" s="874"/>
      <c r="AD171" s="297"/>
    </row>
    <row r="172" spans="13:30" x14ac:dyDescent="0.25">
      <c r="M172" s="28">
        <v>58</v>
      </c>
      <c r="N172" s="406">
        <v>5492</v>
      </c>
      <c r="O172" s="874" t="s">
        <v>12</v>
      </c>
      <c r="P172" s="874">
        <v>400</v>
      </c>
      <c r="Q172" s="874">
        <v>41</v>
      </c>
      <c r="R172" s="874">
        <v>41</v>
      </c>
      <c r="S172" s="874">
        <v>41</v>
      </c>
      <c r="T172" s="71">
        <f t="shared" si="11"/>
        <v>0.52810296000000001</v>
      </c>
      <c r="U172" s="74"/>
      <c r="V172" s="21" t="s">
        <v>15</v>
      </c>
      <c r="X172" s="874">
        <v>10</v>
      </c>
      <c r="Y172" s="874">
        <v>20</v>
      </c>
      <c r="Z172" s="874">
        <v>400</v>
      </c>
      <c r="AA172" s="86">
        <v>5</v>
      </c>
      <c r="AB172" s="71">
        <f t="shared" si="12"/>
        <v>0.4</v>
      </c>
      <c r="AC172" s="874"/>
      <c r="AD172" s="297"/>
    </row>
    <row r="173" spans="13:30" ht="15.75" customHeight="1" x14ac:dyDescent="0.25">
      <c r="M173" s="28">
        <v>59</v>
      </c>
      <c r="N173" s="406">
        <v>5527</v>
      </c>
      <c r="O173" s="874" t="s">
        <v>12</v>
      </c>
      <c r="P173" s="874">
        <v>400</v>
      </c>
      <c r="Q173" s="874">
        <v>46</v>
      </c>
      <c r="R173" s="874">
        <v>46</v>
      </c>
      <c r="S173" s="874">
        <v>46</v>
      </c>
      <c r="T173" s="71">
        <f t="shared" si="11"/>
        <v>0.66476255999999989</v>
      </c>
      <c r="U173" s="74"/>
      <c r="V173" s="21" t="s">
        <v>15</v>
      </c>
      <c r="X173" s="874">
        <v>10</v>
      </c>
      <c r="Y173" s="874">
        <v>18</v>
      </c>
      <c r="Z173" s="874">
        <v>400</v>
      </c>
      <c r="AA173" s="86">
        <v>1</v>
      </c>
      <c r="AB173" s="71">
        <f t="shared" si="12"/>
        <v>7.1999999999999995E-2</v>
      </c>
      <c r="AC173" s="941"/>
      <c r="AD173" s="297"/>
    </row>
    <row r="174" spans="13:30" ht="15.75" customHeight="1" x14ac:dyDescent="0.25">
      <c r="M174" s="28">
        <v>60</v>
      </c>
      <c r="N174" s="474">
        <v>5488</v>
      </c>
      <c r="O174" s="874" t="s">
        <v>12</v>
      </c>
      <c r="P174" s="874">
        <v>400</v>
      </c>
      <c r="Q174" s="874">
        <v>40</v>
      </c>
      <c r="R174" s="874">
        <v>40</v>
      </c>
      <c r="S174" s="874">
        <v>40</v>
      </c>
      <c r="T174" s="71">
        <f t="shared" si="11"/>
        <v>0.50265599999999988</v>
      </c>
      <c r="U174" s="74"/>
      <c r="V174" s="21" t="s">
        <v>172</v>
      </c>
      <c r="X174" s="874">
        <v>10</v>
      </c>
      <c r="Y174" s="874">
        <v>15</v>
      </c>
      <c r="Z174" s="874">
        <v>400</v>
      </c>
      <c r="AA174" s="86">
        <v>9</v>
      </c>
      <c r="AB174" s="71">
        <f t="shared" si="12"/>
        <v>0.54</v>
      </c>
      <c r="AC174" s="941"/>
      <c r="AD174" s="297"/>
    </row>
    <row r="175" spans="13:30" x14ac:dyDescent="0.25">
      <c r="M175" s="28">
        <v>61</v>
      </c>
      <c r="N175" s="474">
        <v>5455</v>
      </c>
      <c r="O175" s="874" t="s">
        <v>12</v>
      </c>
      <c r="P175" s="874">
        <v>400</v>
      </c>
      <c r="Q175" s="874">
        <v>41</v>
      </c>
      <c r="R175" s="874">
        <v>41</v>
      </c>
      <c r="S175" s="874">
        <v>41</v>
      </c>
      <c r="T175" s="71">
        <f t="shared" si="11"/>
        <v>0.52810296000000001</v>
      </c>
      <c r="U175" s="74"/>
      <c r="V175" s="21" t="s">
        <v>172</v>
      </c>
      <c r="X175" s="874">
        <v>10</v>
      </c>
      <c r="Y175" s="874">
        <v>10</v>
      </c>
      <c r="Z175" s="874">
        <v>400</v>
      </c>
      <c r="AA175" s="86">
        <v>1</v>
      </c>
      <c r="AB175" s="71">
        <f t="shared" si="12"/>
        <v>0.04</v>
      </c>
      <c r="AC175" s="86">
        <f>SUM(AA166:AA175)</f>
        <v>28</v>
      </c>
      <c r="AD175" s="85">
        <f>SUM(AB166:AB175)</f>
        <v>2.2720000000000002</v>
      </c>
    </row>
    <row r="176" spans="13:30" x14ac:dyDescent="0.25">
      <c r="M176" s="28">
        <v>62</v>
      </c>
      <c r="N176" s="474">
        <v>5489</v>
      </c>
      <c r="O176" s="874" t="s">
        <v>12</v>
      </c>
      <c r="P176" s="874">
        <v>400</v>
      </c>
      <c r="Q176" s="874">
        <v>44</v>
      </c>
      <c r="R176" s="874">
        <v>44</v>
      </c>
      <c r="S176" s="874">
        <v>44</v>
      </c>
      <c r="T176" s="71">
        <f t="shared" si="11"/>
        <v>0.60821376000000005</v>
      </c>
      <c r="U176" s="74"/>
      <c r="V176" s="21" t="s">
        <v>172</v>
      </c>
      <c r="X176" s="874">
        <v>7</v>
      </c>
      <c r="Y176" s="874">
        <v>30</v>
      </c>
      <c r="Z176" s="874">
        <v>400</v>
      </c>
      <c r="AA176" s="86">
        <v>1</v>
      </c>
      <c r="AB176" s="71">
        <f t="shared" si="12"/>
        <v>8.4000000000000005E-2</v>
      </c>
      <c r="AC176" s="874"/>
      <c r="AD176" s="297"/>
    </row>
    <row r="177" spans="13:30" x14ac:dyDescent="0.25">
      <c r="M177" s="28">
        <v>63</v>
      </c>
      <c r="N177" s="474">
        <v>5504</v>
      </c>
      <c r="O177" s="874" t="s">
        <v>12</v>
      </c>
      <c r="P177" s="874">
        <v>400</v>
      </c>
      <c r="Q177" s="874">
        <v>48</v>
      </c>
      <c r="R177" s="874">
        <v>48</v>
      </c>
      <c r="S177" s="874">
        <v>48</v>
      </c>
      <c r="T177" s="71">
        <f t="shared" si="11"/>
        <v>0.72382463999999991</v>
      </c>
      <c r="U177" s="74"/>
      <c r="V177" s="21" t="s">
        <v>172</v>
      </c>
      <c r="X177" s="874">
        <v>7</v>
      </c>
      <c r="Y177" s="874">
        <v>25</v>
      </c>
      <c r="Z177" s="874">
        <v>400</v>
      </c>
      <c r="AA177" s="86">
        <v>3</v>
      </c>
      <c r="AB177" s="71">
        <f t="shared" si="12"/>
        <v>0.21</v>
      </c>
      <c r="AC177" s="874"/>
      <c r="AD177" s="297"/>
    </row>
    <row r="178" spans="13:30" x14ac:dyDescent="0.25">
      <c r="M178" s="28">
        <v>64</v>
      </c>
      <c r="N178" s="474">
        <v>5442</v>
      </c>
      <c r="O178" s="874" t="s">
        <v>12</v>
      </c>
      <c r="P178" s="874">
        <v>400</v>
      </c>
      <c r="Q178" s="874">
        <v>42</v>
      </c>
      <c r="R178" s="874">
        <v>42</v>
      </c>
      <c r="S178" s="874">
        <v>42</v>
      </c>
      <c r="T178" s="71">
        <f t="shared" si="11"/>
        <v>0.55417824000000004</v>
      </c>
      <c r="U178" s="74"/>
      <c r="V178" s="21" t="s">
        <v>172</v>
      </c>
      <c r="X178" s="874">
        <v>7</v>
      </c>
      <c r="Y178" s="874">
        <v>25</v>
      </c>
      <c r="Z178" s="874">
        <v>400</v>
      </c>
      <c r="AA178" s="86">
        <v>1</v>
      </c>
      <c r="AB178" s="71">
        <f t="shared" si="12"/>
        <v>7.0000000000000007E-2</v>
      </c>
      <c r="AC178" s="874"/>
      <c r="AD178" s="297"/>
    </row>
    <row r="179" spans="13:30" x14ac:dyDescent="0.25">
      <c r="M179" s="28">
        <v>65</v>
      </c>
      <c r="N179" s="474">
        <v>5566</v>
      </c>
      <c r="O179" s="874" t="s">
        <v>12</v>
      </c>
      <c r="P179" s="874">
        <v>400</v>
      </c>
      <c r="Q179" s="874">
        <v>40</v>
      </c>
      <c r="R179" s="874">
        <v>40</v>
      </c>
      <c r="S179" s="874">
        <v>40</v>
      </c>
      <c r="T179" s="71">
        <f>0.7854*P179*S179*S179/1000000</f>
        <v>0.50265599999999988</v>
      </c>
      <c r="U179" s="74">
        <f>SUM(T123:T179)</f>
        <v>47.041925699999972</v>
      </c>
      <c r="V179" s="21" t="s">
        <v>172</v>
      </c>
      <c r="X179" s="874">
        <v>7</v>
      </c>
      <c r="Y179" s="874">
        <v>23</v>
      </c>
      <c r="Z179" s="874">
        <v>400</v>
      </c>
      <c r="AA179" s="86">
        <v>1</v>
      </c>
      <c r="AB179" s="71">
        <f t="shared" si="12"/>
        <v>6.4399999999999999E-2</v>
      </c>
      <c r="AC179" s="874"/>
      <c r="AD179" s="297"/>
    </row>
    <row r="180" spans="13:30" x14ac:dyDescent="0.25">
      <c r="M180" s="1842" t="s">
        <v>189</v>
      </c>
      <c r="N180" s="1843"/>
      <c r="O180" s="1843"/>
      <c r="P180" s="1843"/>
      <c r="Q180" s="1843"/>
      <c r="R180" s="1843"/>
      <c r="S180" s="1844"/>
      <c r="T180" s="503">
        <f>SUM(T115:T179)</f>
        <v>50.135773379999982</v>
      </c>
      <c r="U180" s="503">
        <f>SUM(U115:U179)</f>
        <v>50.135773379999968</v>
      </c>
      <c r="V180" s="504"/>
      <c r="X180" s="874">
        <v>7</v>
      </c>
      <c r="Y180" s="874">
        <v>20</v>
      </c>
      <c r="Z180" s="874">
        <v>400</v>
      </c>
      <c r="AA180" s="86">
        <v>8</v>
      </c>
      <c r="AB180" s="71">
        <f t="shared" si="12"/>
        <v>0.44800000000000001</v>
      </c>
      <c r="AC180" s="874"/>
      <c r="AD180" s="297"/>
    </row>
    <row r="181" spans="13:30" x14ac:dyDescent="0.25">
      <c r="M181" s="28">
        <v>1</v>
      </c>
      <c r="N181" s="141">
        <v>5514</v>
      </c>
      <c r="O181" s="874" t="s">
        <v>12</v>
      </c>
      <c r="P181" s="874">
        <v>400</v>
      </c>
      <c r="Q181" s="874">
        <v>30</v>
      </c>
      <c r="R181" s="874">
        <v>30</v>
      </c>
      <c r="S181" s="874">
        <v>30</v>
      </c>
      <c r="T181" s="71">
        <f>0.7854*P181*S181*S181/1000000</f>
        <v>0.282744</v>
      </c>
      <c r="U181" s="74"/>
      <c r="V181" s="21" t="s">
        <v>186</v>
      </c>
      <c r="X181" s="874">
        <v>7</v>
      </c>
      <c r="Y181" s="874">
        <v>20</v>
      </c>
      <c r="Z181" s="874">
        <v>400</v>
      </c>
      <c r="AA181" s="86">
        <v>1</v>
      </c>
      <c r="AB181" s="71">
        <f t="shared" si="12"/>
        <v>5.6000000000000001E-2</v>
      </c>
      <c r="AC181" s="874"/>
      <c r="AD181" s="297"/>
    </row>
    <row r="182" spans="13:30" x14ac:dyDescent="0.25">
      <c r="M182" s="28">
        <v>2</v>
      </c>
      <c r="N182" s="141">
        <v>5456</v>
      </c>
      <c r="O182" s="874" t="s">
        <v>12</v>
      </c>
      <c r="P182" s="874">
        <v>400</v>
      </c>
      <c r="Q182" s="874">
        <v>36</v>
      </c>
      <c r="R182" s="874">
        <v>36</v>
      </c>
      <c r="S182" s="874">
        <v>36</v>
      </c>
      <c r="T182" s="71">
        <f>0.7854*P182*S182*S182/1000000</f>
        <v>0.40715135999999991</v>
      </c>
      <c r="U182" s="74"/>
      <c r="V182" s="21" t="s">
        <v>186</v>
      </c>
      <c r="X182" s="874">
        <v>7</v>
      </c>
      <c r="Y182" s="874">
        <v>18</v>
      </c>
      <c r="Z182" s="874">
        <v>400</v>
      </c>
      <c r="AA182" s="86">
        <v>1</v>
      </c>
      <c r="AB182" s="71">
        <f t="shared" si="12"/>
        <v>5.04E-2</v>
      </c>
      <c r="AC182" s="874"/>
      <c r="AD182" s="297"/>
    </row>
    <row r="183" spans="13:30" x14ac:dyDescent="0.25">
      <c r="M183" s="28">
        <v>3</v>
      </c>
      <c r="N183" s="141">
        <v>5477</v>
      </c>
      <c r="O183" s="874" t="s">
        <v>12</v>
      </c>
      <c r="P183" s="874">
        <v>400</v>
      </c>
      <c r="Q183" s="874">
        <v>35</v>
      </c>
      <c r="R183" s="874">
        <v>35</v>
      </c>
      <c r="S183" s="874">
        <v>35</v>
      </c>
      <c r="T183" s="71">
        <f>0.7854*P183*S183*S183/1000000</f>
        <v>0.38484599999999997</v>
      </c>
      <c r="U183" s="74"/>
      <c r="V183" s="21" t="s">
        <v>186</v>
      </c>
      <c r="X183" s="874">
        <v>7</v>
      </c>
      <c r="Y183" s="874">
        <v>15</v>
      </c>
      <c r="Z183" s="874">
        <v>400</v>
      </c>
      <c r="AA183" s="86">
        <v>6</v>
      </c>
      <c r="AB183" s="71">
        <f t="shared" si="12"/>
        <v>0.252</v>
      </c>
      <c r="AC183" s="297"/>
      <c r="AD183" s="297"/>
    </row>
    <row r="184" spans="13:30" x14ac:dyDescent="0.25">
      <c r="M184" s="28">
        <v>4</v>
      </c>
      <c r="N184" s="78">
        <v>5696</v>
      </c>
      <c r="O184" s="874" t="s">
        <v>12</v>
      </c>
      <c r="P184" s="874">
        <v>400</v>
      </c>
      <c r="Q184" s="874">
        <v>30</v>
      </c>
      <c r="R184" s="874">
        <v>30</v>
      </c>
      <c r="S184" s="874">
        <v>30</v>
      </c>
      <c r="T184" s="71">
        <f>0.7854*P184*S184*S184/1000000</f>
        <v>0.282744</v>
      </c>
      <c r="U184" s="74"/>
      <c r="V184" s="21" t="s">
        <v>187</v>
      </c>
      <c r="X184" s="874">
        <v>7</v>
      </c>
      <c r="Y184" s="874">
        <v>10</v>
      </c>
      <c r="Z184" s="874">
        <v>400</v>
      </c>
      <c r="AA184" s="86">
        <v>2</v>
      </c>
      <c r="AB184" s="71">
        <f t="shared" si="12"/>
        <v>5.6000000000000001E-2</v>
      </c>
      <c r="AC184" s="297"/>
      <c r="AD184" s="297"/>
    </row>
    <row r="185" spans="13:30" x14ac:dyDescent="0.25">
      <c r="M185" s="28">
        <v>5</v>
      </c>
      <c r="N185" s="78">
        <v>5717</v>
      </c>
      <c r="O185" s="874" t="s">
        <v>12</v>
      </c>
      <c r="P185" s="874">
        <v>400</v>
      </c>
      <c r="Q185" s="874">
        <v>34</v>
      </c>
      <c r="R185" s="874">
        <v>34</v>
      </c>
      <c r="S185" s="874">
        <v>34</v>
      </c>
      <c r="T185" s="71">
        <f>0.7854*P185*S185*S185/1000000</f>
        <v>0.36316895999999999</v>
      </c>
      <c r="U185" s="74"/>
      <c r="V185" s="21" t="s">
        <v>187</v>
      </c>
      <c r="X185" s="874">
        <v>7</v>
      </c>
      <c r="Y185" s="874">
        <v>10</v>
      </c>
      <c r="Z185" s="874">
        <v>400</v>
      </c>
      <c r="AA185" s="86">
        <v>1</v>
      </c>
      <c r="AB185" s="71">
        <f t="shared" si="12"/>
        <v>2.8000000000000001E-2</v>
      </c>
      <c r="AC185" s="86">
        <f>SUM(AA176:AA185)</f>
        <v>25</v>
      </c>
      <c r="AD185" s="85">
        <f>SUM(AB176:AB185)</f>
        <v>1.3188000000000002</v>
      </c>
    </row>
    <row r="186" spans="13:30" x14ac:dyDescent="0.25">
      <c r="M186" s="28">
        <v>6</v>
      </c>
      <c r="N186" s="78">
        <v>5715</v>
      </c>
      <c r="O186" s="874" t="s">
        <v>12</v>
      </c>
      <c r="P186" s="874">
        <v>400</v>
      </c>
      <c r="Q186" s="874">
        <v>37</v>
      </c>
      <c r="R186" s="874">
        <v>37</v>
      </c>
      <c r="S186" s="874">
        <v>37</v>
      </c>
      <c r="T186" s="71">
        <f t="shared" ref="T186:T196" si="13">0.7854*P186*S186*S186/1000000</f>
        <v>0.43008503999999992</v>
      </c>
      <c r="U186" s="74"/>
      <c r="V186" s="21" t="s">
        <v>187</v>
      </c>
      <c r="X186" s="874">
        <v>4.5</v>
      </c>
      <c r="Y186" s="874">
        <v>25</v>
      </c>
      <c r="Z186" s="874">
        <v>400</v>
      </c>
      <c r="AA186" s="86">
        <v>1</v>
      </c>
      <c r="AB186" s="71">
        <f t="shared" si="12"/>
        <v>4.4999999999999998E-2</v>
      </c>
      <c r="AC186" s="297"/>
      <c r="AD186" s="297"/>
    </row>
    <row r="187" spans="13:30" x14ac:dyDescent="0.25">
      <c r="M187" s="28">
        <v>7</v>
      </c>
      <c r="N187" s="78">
        <v>5708</v>
      </c>
      <c r="O187" s="874" t="s">
        <v>12</v>
      </c>
      <c r="P187" s="874">
        <v>400</v>
      </c>
      <c r="Q187" s="874">
        <v>37</v>
      </c>
      <c r="R187" s="874">
        <v>37</v>
      </c>
      <c r="S187" s="874">
        <v>37</v>
      </c>
      <c r="T187" s="71">
        <f t="shared" si="13"/>
        <v>0.43008503999999992</v>
      </c>
      <c r="U187" s="74"/>
      <c r="V187" s="21" t="s">
        <v>187</v>
      </c>
      <c r="X187" s="874">
        <v>4.5</v>
      </c>
      <c r="Y187" s="874">
        <v>23</v>
      </c>
      <c r="Z187" s="874">
        <v>400</v>
      </c>
      <c r="AA187" s="86">
        <v>1</v>
      </c>
      <c r="AB187" s="71">
        <f t="shared" si="12"/>
        <v>4.1399999999999999E-2</v>
      </c>
      <c r="AC187" s="297"/>
      <c r="AD187" s="297"/>
    </row>
    <row r="188" spans="13:30" x14ac:dyDescent="0.25">
      <c r="M188" s="28">
        <v>8</v>
      </c>
      <c r="N188" s="80">
        <v>5720</v>
      </c>
      <c r="O188" s="874" t="s">
        <v>12</v>
      </c>
      <c r="P188" s="874">
        <v>400</v>
      </c>
      <c r="Q188" s="874">
        <v>35</v>
      </c>
      <c r="R188" s="874">
        <v>35</v>
      </c>
      <c r="S188" s="874">
        <v>35</v>
      </c>
      <c r="T188" s="71">
        <f t="shared" si="13"/>
        <v>0.38484599999999997</v>
      </c>
      <c r="U188" s="74"/>
      <c r="V188" s="21" t="s">
        <v>15</v>
      </c>
      <c r="X188" s="874">
        <v>4.5</v>
      </c>
      <c r="Y188" s="874">
        <v>20</v>
      </c>
      <c r="Z188" s="874">
        <v>400</v>
      </c>
      <c r="AA188" s="86">
        <v>3</v>
      </c>
      <c r="AB188" s="71">
        <f t="shared" si="12"/>
        <v>0.108</v>
      </c>
      <c r="AC188" s="297"/>
      <c r="AD188" s="297"/>
    </row>
    <row r="189" spans="13:30" x14ac:dyDescent="0.25">
      <c r="M189" s="28">
        <v>9</v>
      </c>
      <c r="N189" s="80">
        <v>5735</v>
      </c>
      <c r="O189" s="874" t="s">
        <v>12</v>
      </c>
      <c r="P189" s="874">
        <v>400</v>
      </c>
      <c r="Q189" s="874">
        <v>37</v>
      </c>
      <c r="R189" s="874">
        <v>37</v>
      </c>
      <c r="S189" s="874">
        <v>37</v>
      </c>
      <c r="T189" s="71">
        <f t="shared" si="13"/>
        <v>0.43008503999999992</v>
      </c>
      <c r="U189" s="74"/>
      <c r="V189" s="21" t="s">
        <v>15</v>
      </c>
      <c r="X189" s="874">
        <v>4.5</v>
      </c>
      <c r="Y189" s="874">
        <v>18</v>
      </c>
      <c r="Z189" s="874">
        <v>400</v>
      </c>
      <c r="AA189" s="86">
        <v>2</v>
      </c>
      <c r="AB189" s="71">
        <f t="shared" si="12"/>
        <v>6.4799999999999996E-2</v>
      </c>
      <c r="AC189" s="297"/>
      <c r="AD189" s="297"/>
    </row>
    <row r="190" spans="13:30" x14ac:dyDescent="0.25">
      <c r="M190" s="28">
        <v>10</v>
      </c>
      <c r="N190" s="78">
        <v>5719</v>
      </c>
      <c r="O190" s="874" t="s">
        <v>12</v>
      </c>
      <c r="P190" s="874">
        <v>300</v>
      </c>
      <c r="Q190" s="874">
        <v>35</v>
      </c>
      <c r="R190" s="874">
        <v>35</v>
      </c>
      <c r="S190" s="874">
        <v>35</v>
      </c>
      <c r="T190" s="71">
        <f t="shared" si="13"/>
        <v>0.28863450000000002</v>
      </c>
      <c r="U190" s="74"/>
      <c r="V190" s="21" t="s">
        <v>16</v>
      </c>
      <c r="X190" s="874">
        <v>4.5</v>
      </c>
      <c r="Y190" s="874">
        <v>15</v>
      </c>
      <c r="Z190" s="874">
        <v>400</v>
      </c>
      <c r="AA190" s="86">
        <v>6</v>
      </c>
      <c r="AB190" s="71">
        <f t="shared" si="12"/>
        <v>0.16200000000000001</v>
      </c>
      <c r="AC190" s="297"/>
      <c r="AD190" s="297"/>
    </row>
    <row r="191" spans="13:30" x14ac:dyDescent="0.25">
      <c r="M191" s="28">
        <v>11</v>
      </c>
      <c r="N191" s="141">
        <v>5740</v>
      </c>
      <c r="O191" s="874" t="s">
        <v>12</v>
      </c>
      <c r="P191" s="874">
        <v>400</v>
      </c>
      <c r="Q191" s="874">
        <v>36</v>
      </c>
      <c r="R191" s="874">
        <v>36</v>
      </c>
      <c r="S191" s="874">
        <v>36</v>
      </c>
      <c r="T191" s="71">
        <f t="shared" si="13"/>
        <v>0.40715135999999991</v>
      </c>
      <c r="U191" s="74">
        <f>SUM(T181:T191)</f>
        <v>4.0915412999999994</v>
      </c>
      <c r="V191" s="21" t="s">
        <v>185</v>
      </c>
      <c r="X191" s="874">
        <v>4.5</v>
      </c>
      <c r="Y191" s="874">
        <v>13</v>
      </c>
      <c r="Z191" s="874">
        <v>400</v>
      </c>
      <c r="AA191" s="86">
        <v>6</v>
      </c>
      <c r="AB191" s="71">
        <f t="shared" si="12"/>
        <v>0.1404</v>
      </c>
      <c r="AC191" s="297"/>
      <c r="AD191" s="297"/>
    </row>
    <row r="192" spans="13:30" x14ac:dyDescent="0.25">
      <c r="M192" s="28">
        <v>12</v>
      </c>
      <c r="N192" s="141">
        <v>5716</v>
      </c>
      <c r="O192" s="874" t="s">
        <v>12</v>
      </c>
      <c r="P192" s="874">
        <v>400</v>
      </c>
      <c r="Q192" s="874">
        <v>40</v>
      </c>
      <c r="R192" s="874">
        <v>40</v>
      </c>
      <c r="S192" s="874">
        <v>40</v>
      </c>
      <c r="T192" s="71">
        <f t="shared" si="13"/>
        <v>0.50265599999999988</v>
      </c>
      <c r="U192" s="74"/>
      <c r="V192" s="21" t="s">
        <v>185</v>
      </c>
      <c r="X192" s="874">
        <v>4.5</v>
      </c>
      <c r="Y192" s="874">
        <v>10</v>
      </c>
      <c r="Z192" s="874">
        <v>400</v>
      </c>
      <c r="AA192" s="86">
        <v>44</v>
      </c>
      <c r="AB192" s="71">
        <f t="shared" si="12"/>
        <v>0.79200000000000004</v>
      </c>
      <c r="AC192" s="297"/>
      <c r="AD192" s="297"/>
    </row>
    <row r="193" spans="13:30" x14ac:dyDescent="0.25">
      <c r="M193" s="28">
        <v>13</v>
      </c>
      <c r="N193" s="141">
        <v>5734</v>
      </c>
      <c r="O193" s="874" t="s">
        <v>12</v>
      </c>
      <c r="P193" s="874">
        <v>400</v>
      </c>
      <c r="Q193" s="874">
        <v>40</v>
      </c>
      <c r="R193" s="874">
        <v>40</v>
      </c>
      <c r="S193" s="874">
        <v>40</v>
      </c>
      <c r="T193" s="71">
        <f t="shared" si="13"/>
        <v>0.50265599999999988</v>
      </c>
      <c r="U193" s="74"/>
      <c r="V193" s="21" t="s">
        <v>185</v>
      </c>
      <c r="X193" s="874">
        <v>4.5</v>
      </c>
      <c r="Y193" s="874">
        <v>10</v>
      </c>
      <c r="Z193" s="874">
        <v>400</v>
      </c>
      <c r="AA193" s="86">
        <v>7</v>
      </c>
      <c r="AB193" s="71">
        <f t="shared" si="12"/>
        <v>0.126</v>
      </c>
      <c r="AC193" s="297"/>
      <c r="AD193" s="297"/>
    </row>
    <row r="194" spans="13:30" x14ac:dyDescent="0.25">
      <c r="M194" s="28">
        <v>14</v>
      </c>
      <c r="N194" s="141">
        <v>5721</v>
      </c>
      <c r="O194" s="874" t="s">
        <v>12</v>
      </c>
      <c r="P194" s="874">
        <v>400</v>
      </c>
      <c r="Q194" s="874">
        <v>53</v>
      </c>
      <c r="R194" s="874">
        <v>53</v>
      </c>
      <c r="S194" s="874">
        <v>53</v>
      </c>
      <c r="T194" s="71">
        <f t="shared" si="13"/>
        <v>0.88247543999999989</v>
      </c>
      <c r="U194" s="74"/>
      <c r="V194" s="21" t="s">
        <v>185</v>
      </c>
      <c r="X194" s="874">
        <v>4.5</v>
      </c>
      <c r="Y194" s="874">
        <v>10</v>
      </c>
      <c r="Z194" s="874">
        <v>300</v>
      </c>
      <c r="AA194" s="86">
        <v>2</v>
      </c>
      <c r="AB194" s="71">
        <f t="shared" si="12"/>
        <v>2.7E-2</v>
      </c>
      <c r="AC194" s="86">
        <f>SUM(AA186:AA194)</f>
        <v>72</v>
      </c>
      <c r="AD194" s="85">
        <f>SUM(AB186:AB194)</f>
        <v>1.5065999999999999</v>
      </c>
    </row>
    <row r="195" spans="13:30" x14ac:dyDescent="0.25">
      <c r="M195" s="28">
        <v>15</v>
      </c>
      <c r="N195" s="141">
        <v>5713</v>
      </c>
      <c r="O195" s="874" t="s">
        <v>12</v>
      </c>
      <c r="P195" s="874">
        <v>400</v>
      </c>
      <c r="Q195" s="874">
        <v>55</v>
      </c>
      <c r="R195" s="874">
        <v>55</v>
      </c>
      <c r="S195" s="874">
        <v>55</v>
      </c>
      <c r="T195" s="71">
        <f t="shared" si="13"/>
        <v>0.95033400000000001</v>
      </c>
      <c r="U195" s="74"/>
      <c r="V195" s="21" t="s">
        <v>185</v>
      </c>
      <c r="X195" s="874">
        <v>3.5</v>
      </c>
      <c r="Y195" s="874">
        <v>25</v>
      </c>
      <c r="Z195" s="874">
        <v>400</v>
      </c>
      <c r="AA195" s="86">
        <v>2</v>
      </c>
      <c r="AB195" s="71">
        <f t="shared" si="12"/>
        <v>7.0000000000000007E-2</v>
      </c>
      <c r="AC195" s="874"/>
      <c r="AD195" s="297"/>
    </row>
    <row r="196" spans="13:30" x14ac:dyDescent="0.25">
      <c r="M196" s="28">
        <v>16</v>
      </c>
      <c r="N196" s="141">
        <v>5703</v>
      </c>
      <c r="O196" s="874" t="s">
        <v>12</v>
      </c>
      <c r="P196" s="874">
        <v>400</v>
      </c>
      <c r="Q196" s="874">
        <v>58</v>
      </c>
      <c r="R196" s="874">
        <v>58</v>
      </c>
      <c r="S196" s="874">
        <v>58</v>
      </c>
      <c r="T196" s="71">
        <f t="shared" si="13"/>
        <v>1.0568342399999999</v>
      </c>
      <c r="U196" s="74"/>
      <c r="V196" s="21" t="s">
        <v>185</v>
      </c>
      <c r="X196" s="874">
        <v>3.5</v>
      </c>
      <c r="Y196" s="874">
        <v>20</v>
      </c>
      <c r="Z196" s="874">
        <v>400</v>
      </c>
      <c r="AA196" s="86">
        <v>1</v>
      </c>
      <c r="AB196" s="71">
        <f t="shared" si="12"/>
        <v>2.8000000000000001E-2</v>
      </c>
      <c r="AC196" s="874"/>
      <c r="AD196" s="297"/>
    </row>
    <row r="197" spans="13:30" x14ac:dyDescent="0.25">
      <c r="M197" s="28">
        <v>17</v>
      </c>
      <c r="N197" s="141">
        <v>5494</v>
      </c>
      <c r="O197" s="874" t="s">
        <v>12</v>
      </c>
      <c r="P197" s="874">
        <v>400</v>
      </c>
      <c r="Q197" s="874">
        <v>40</v>
      </c>
      <c r="R197" s="874">
        <v>40</v>
      </c>
      <c r="S197" s="874">
        <v>40</v>
      </c>
      <c r="T197" s="71">
        <f t="shared" ref="T197:T202" si="14">0.7854*P197*S197*S197/1000000</f>
        <v>0.50265599999999988</v>
      </c>
      <c r="U197" s="74"/>
      <c r="V197" s="21" t="s">
        <v>186</v>
      </c>
      <c r="X197" s="874">
        <v>3.5</v>
      </c>
      <c r="Y197" s="874">
        <v>18</v>
      </c>
      <c r="Z197" s="874">
        <v>400</v>
      </c>
      <c r="AA197" s="86">
        <v>1</v>
      </c>
      <c r="AB197" s="71">
        <f t="shared" si="12"/>
        <v>2.52E-2</v>
      </c>
      <c r="AC197" s="874"/>
      <c r="AD197" s="297"/>
    </row>
    <row r="198" spans="13:30" x14ac:dyDescent="0.25">
      <c r="M198" s="28">
        <v>18</v>
      </c>
      <c r="N198" s="78">
        <v>5463</v>
      </c>
      <c r="O198" s="874" t="s">
        <v>12</v>
      </c>
      <c r="P198" s="874">
        <v>400</v>
      </c>
      <c r="Q198" s="874">
        <v>56</v>
      </c>
      <c r="R198" s="874">
        <v>56</v>
      </c>
      <c r="S198" s="874">
        <v>56</v>
      </c>
      <c r="T198" s="71">
        <f t="shared" si="14"/>
        <v>0.98520576000000004</v>
      </c>
      <c r="U198" s="74"/>
      <c r="V198" s="21" t="s">
        <v>186</v>
      </c>
      <c r="X198" s="874">
        <v>3.5</v>
      </c>
      <c r="Y198" s="874">
        <v>15</v>
      </c>
      <c r="Z198" s="874">
        <v>400</v>
      </c>
      <c r="AA198" s="86">
        <v>3</v>
      </c>
      <c r="AB198" s="71">
        <f t="shared" si="12"/>
        <v>6.3E-2</v>
      </c>
      <c r="AC198" s="874"/>
      <c r="AD198" s="297"/>
    </row>
    <row r="199" spans="13:30" ht="15.75" customHeight="1" x14ac:dyDescent="0.25">
      <c r="M199" s="28">
        <v>19</v>
      </c>
      <c r="N199" s="78">
        <v>5559</v>
      </c>
      <c r="O199" s="874" t="s">
        <v>12</v>
      </c>
      <c r="P199" s="874">
        <v>400</v>
      </c>
      <c r="Q199" s="874">
        <v>60</v>
      </c>
      <c r="R199" s="874">
        <v>60</v>
      </c>
      <c r="S199" s="874">
        <v>60</v>
      </c>
      <c r="T199" s="71">
        <f t="shared" si="14"/>
        <v>1.130976</v>
      </c>
      <c r="U199" s="74"/>
      <c r="V199" s="21" t="s">
        <v>186</v>
      </c>
      <c r="X199" s="874">
        <v>3.5</v>
      </c>
      <c r="Y199" s="874">
        <v>15</v>
      </c>
      <c r="Z199" s="874">
        <v>400</v>
      </c>
      <c r="AA199" s="86">
        <v>1</v>
      </c>
      <c r="AB199" s="71">
        <f t="shared" ref="AB199:AB231" si="15">X199*Y199*Z199*AA199/1000000</f>
        <v>2.1000000000000001E-2</v>
      </c>
      <c r="AC199" s="874"/>
      <c r="AD199" s="297"/>
    </row>
    <row r="200" spans="13:30" ht="15.75" customHeight="1" x14ac:dyDescent="0.25">
      <c r="M200" s="28">
        <v>20</v>
      </c>
      <c r="N200" s="141">
        <v>5472</v>
      </c>
      <c r="O200" s="874" t="s">
        <v>12</v>
      </c>
      <c r="P200" s="874">
        <v>400</v>
      </c>
      <c r="Q200" s="874">
        <v>50</v>
      </c>
      <c r="R200" s="874">
        <v>50</v>
      </c>
      <c r="S200" s="874">
        <v>50</v>
      </c>
      <c r="T200" s="71">
        <f t="shared" si="14"/>
        <v>0.78539999999999988</v>
      </c>
      <c r="U200" s="74"/>
      <c r="V200" s="21" t="s">
        <v>186</v>
      </c>
      <c r="X200" s="874">
        <v>3.5</v>
      </c>
      <c r="Y200" s="874">
        <v>13</v>
      </c>
      <c r="Z200" s="874">
        <v>400</v>
      </c>
      <c r="AA200" s="86">
        <v>1</v>
      </c>
      <c r="AB200" s="71">
        <f t="shared" si="15"/>
        <v>1.8200000000000001E-2</v>
      </c>
      <c r="AC200" s="874"/>
      <c r="AD200" s="297"/>
    </row>
    <row r="201" spans="13:30" x14ac:dyDescent="0.25">
      <c r="M201" s="28">
        <v>21</v>
      </c>
      <c r="N201" s="78">
        <v>5707</v>
      </c>
      <c r="O201" s="874" t="s">
        <v>12</v>
      </c>
      <c r="P201" s="874">
        <v>400</v>
      </c>
      <c r="Q201" s="874">
        <v>40</v>
      </c>
      <c r="R201" s="874">
        <v>40</v>
      </c>
      <c r="S201" s="874">
        <v>40</v>
      </c>
      <c r="T201" s="71">
        <f t="shared" si="14"/>
        <v>0.50265599999999988</v>
      </c>
      <c r="U201" s="74"/>
      <c r="V201" s="21" t="s">
        <v>187</v>
      </c>
      <c r="X201" s="874">
        <v>3.5</v>
      </c>
      <c r="Y201" s="874">
        <v>10</v>
      </c>
      <c r="Z201" s="874">
        <v>400</v>
      </c>
      <c r="AA201" s="86">
        <v>15</v>
      </c>
      <c r="AB201" s="71">
        <f t="shared" si="15"/>
        <v>0.21</v>
      </c>
      <c r="AC201" s="874"/>
      <c r="AD201" s="297"/>
    </row>
    <row r="202" spans="13:30" ht="26.25" x14ac:dyDescent="0.25">
      <c r="M202" s="28">
        <v>22</v>
      </c>
      <c r="N202" s="78">
        <v>5709</v>
      </c>
      <c r="O202" s="874" t="s">
        <v>12</v>
      </c>
      <c r="P202" s="874">
        <v>400</v>
      </c>
      <c r="Q202" s="874">
        <v>40</v>
      </c>
      <c r="R202" s="874">
        <v>40</v>
      </c>
      <c r="S202" s="874">
        <v>40</v>
      </c>
      <c r="T202" s="71">
        <f t="shared" si="14"/>
        <v>0.50265599999999988</v>
      </c>
      <c r="U202" s="74"/>
      <c r="V202" s="21" t="s">
        <v>187</v>
      </c>
      <c r="X202" s="874">
        <v>3.5</v>
      </c>
      <c r="Y202" s="874">
        <v>10</v>
      </c>
      <c r="Z202" s="874">
        <v>400</v>
      </c>
      <c r="AA202" s="86">
        <v>4</v>
      </c>
      <c r="AB202" s="71">
        <f t="shared" si="15"/>
        <v>5.6000000000000001E-2</v>
      </c>
      <c r="AC202" s="941"/>
      <c r="AD202" s="297"/>
    </row>
    <row r="203" spans="13:30" x14ac:dyDescent="0.25">
      <c r="M203" s="28">
        <v>23</v>
      </c>
      <c r="N203" s="436">
        <v>5480</v>
      </c>
      <c r="O203" s="874" t="s">
        <v>12</v>
      </c>
      <c r="P203" s="874">
        <v>400</v>
      </c>
      <c r="Q203" s="874">
        <v>40</v>
      </c>
      <c r="R203" s="874">
        <v>40</v>
      </c>
      <c r="S203" s="874">
        <v>40</v>
      </c>
      <c r="T203" s="71">
        <f t="shared" ref="T203:T211" si="16">0.7854*P203*S203*S203/1000000</f>
        <v>0.50265599999999988</v>
      </c>
      <c r="U203" s="74"/>
      <c r="V203" s="21" t="s">
        <v>187</v>
      </c>
      <c r="X203" s="874">
        <v>3.5</v>
      </c>
      <c r="Y203" s="874">
        <v>10</v>
      </c>
      <c r="Z203" s="874">
        <v>300</v>
      </c>
      <c r="AA203" s="86">
        <v>2</v>
      </c>
      <c r="AB203" s="71">
        <f t="shared" si="15"/>
        <v>2.1000000000000001E-2</v>
      </c>
      <c r="AC203" s="86">
        <f>SUM(AA195:AA203)</f>
        <v>30</v>
      </c>
      <c r="AD203" s="85">
        <f>SUM(AB195:AB203)</f>
        <v>0.51239999999999997</v>
      </c>
    </row>
    <row r="204" spans="13:30" x14ac:dyDescent="0.25">
      <c r="M204" s="28">
        <v>24</v>
      </c>
      <c r="N204" s="78">
        <v>5705</v>
      </c>
      <c r="O204" s="874" t="s">
        <v>12</v>
      </c>
      <c r="P204" s="874">
        <v>400</v>
      </c>
      <c r="Q204" s="874">
        <v>44</v>
      </c>
      <c r="R204" s="874">
        <v>44</v>
      </c>
      <c r="S204" s="874">
        <v>44</v>
      </c>
      <c r="T204" s="71">
        <f t="shared" si="16"/>
        <v>0.60821376000000005</v>
      </c>
      <c r="U204" s="74"/>
      <c r="V204" s="21" t="s">
        <v>187</v>
      </c>
      <c r="X204" s="874">
        <v>2.2000000000000002</v>
      </c>
      <c r="Y204" s="874">
        <v>20</v>
      </c>
      <c r="Z204" s="874">
        <v>400</v>
      </c>
      <c r="AA204" s="86">
        <v>3</v>
      </c>
      <c r="AB204" s="71">
        <f t="shared" si="15"/>
        <v>5.28E-2</v>
      </c>
      <c r="AC204" s="874"/>
      <c r="AD204" s="297"/>
    </row>
    <row r="205" spans="13:30" x14ac:dyDescent="0.25">
      <c r="M205" s="28">
        <v>25</v>
      </c>
      <c r="N205" s="78">
        <v>5730</v>
      </c>
      <c r="O205" s="874" t="s">
        <v>12</v>
      </c>
      <c r="P205" s="874">
        <v>400</v>
      </c>
      <c r="Q205" s="874">
        <v>46</v>
      </c>
      <c r="R205" s="874">
        <v>46</v>
      </c>
      <c r="S205" s="874">
        <v>46</v>
      </c>
      <c r="T205" s="71">
        <f t="shared" si="16"/>
        <v>0.66476255999999989</v>
      </c>
      <c r="U205" s="74"/>
      <c r="V205" s="21" t="s">
        <v>187</v>
      </c>
      <c r="X205" s="874">
        <v>2.2000000000000002</v>
      </c>
      <c r="Y205" s="874">
        <v>18</v>
      </c>
      <c r="Z205" s="874">
        <v>400</v>
      </c>
      <c r="AA205" s="86">
        <v>2</v>
      </c>
      <c r="AB205" s="71">
        <f t="shared" si="15"/>
        <v>3.168E-2</v>
      </c>
      <c r="AC205" s="874"/>
      <c r="AD205" s="297"/>
    </row>
    <row r="206" spans="13:30" x14ac:dyDescent="0.25">
      <c r="M206" s="28">
        <v>26</v>
      </c>
      <c r="N206" s="406">
        <v>5732</v>
      </c>
      <c r="O206" s="874" t="s">
        <v>12</v>
      </c>
      <c r="P206" s="874">
        <v>400</v>
      </c>
      <c r="Q206" s="874">
        <v>44</v>
      </c>
      <c r="R206" s="874">
        <v>44</v>
      </c>
      <c r="S206" s="874">
        <v>44</v>
      </c>
      <c r="T206" s="71">
        <f t="shared" si="16"/>
        <v>0.60821376000000005</v>
      </c>
      <c r="U206" s="74"/>
      <c r="V206" s="21" t="s">
        <v>16</v>
      </c>
      <c r="X206" s="874">
        <v>2.2000000000000002</v>
      </c>
      <c r="Y206" s="874">
        <v>18</v>
      </c>
      <c r="Z206" s="874">
        <v>400</v>
      </c>
      <c r="AA206" s="86">
        <v>1</v>
      </c>
      <c r="AB206" s="71">
        <f t="shared" si="15"/>
        <v>1.584E-2</v>
      </c>
      <c r="AC206" s="874"/>
      <c r="AD206" s="297"/>
    </row>
    <row r="207" spans="13:30" x14ac:dyDescent="0.25">
      <c r="M207" s="28">
        <v>27</v>
      </c>
      <c r="N207" s="78">
        <v>5786</v>
      </c>
      <c r="O207" s="874" t="s">
        <v>12</v>
      </c>
      <c r="P207" s="874">
        <v>400</v>
      </c>
      <c r="Q207" s="874">
        <v>42</v>
      </c>
      <c r="R207" s="874">
        <v>42</v>
      </c>
      <c r="S207" s="874">
        <v>42</v>
      </c>
      <c r="T207" s="71">
        <f t="shared" si="16"/>
        <v>0.55417824000000004</v>
      </c>
      <c r="U207" s="74"/>
      <c r="V207" s="21" t="s">
        <v>16</v>
      </c>
      <c r="X207" s="874">
        <v>2.2000000000000002</v>
      </c>
      <c r="Y207" s="874">
        <v>15</v>
      </c>
      <c r="Z207" s="874">
        <v>400</v>
      </c>
      <c r="AA207" s="86">
        <v>4</v>
      </c>
      <c r="AB207" s="71">
        <f t="shared" si="15"/>
        <v>5.28E-2</v>
      </c>
      <c r="AC207" s="874"/>
      <c r="AD207" s="297"/>
    </row>
    <row r="208" spans="13:30" x14ac:dyDescent="0.25">
      <c r="M208" s="28">
        <v>28</v>
      </c>
      <c r="N208" s="78">
        <v>5781</v>
      </c>
      <c r="O208" s="874" t="s">
        <v>12</v>
      </c>
      <c r="P208" s="874">
        <v>400</v>
      </c>
      <c r="Q208" s="874">
        <v>44</v>
      </c>
      <c r="R208" s="874">
        <v>44</v>
      </c>
      <c r="S208" s="874">
        <v>44</v>
      </c>
      <c r="T208" s="71">
        <f t="shared" si="16"/>
        <v>0.60821376000000005</v>
      </c>
      <c r="U208" s="74"/>
      <c r="V208" s="21" t="s">
        <v>16</v>
      </c>
      <c r="X208" s="874">
        <v>2.2000000000000002</v>
      </c>
      <c r="Y208" s="874">
        <v>15</v>
      </c>
      <c r="Z208" s="874">
        <v>300</v>
      </c>
      <c r="AA208" s="86">
        <v>1</v>
      </c>
      <c r="AB208" s="71">
        <f t="shared" si="15"/>
        <v>9.9000000000000008E-3</v>
      </c>
      <c r="AC208" s="874"/>
      <c r="AD208" s="297"/>
    </row>
    <row r="209" spans="13:30" x14ac:dyDescent="0.25">
      <c r="M209" s="28">
        <v>29</v>
      </c>
      <c r="N209" s="78">
        <v>5771</v>
      </c>
      <c r="O209" s="874" t="s">
        <v>12</v>
      </c>
      <c r="P209" s="874">
        <v>400</v>
      </c>
      <c r="Q209" s="874">
        <v>45</v>
      </c>
      <c r="R209" s="874">
        <v>45</v>
      </c>
      <c r="S209" s="874">
        <v>45</v>
      </c>
      <c r="T209" s="71">
        <f t="shared" si="16"/>
        <v>0.63617400000000002</v>
      </c>
      <c r="U209" s="74"/>
      <c r="V209" s="21" t="s">
        <v>16</v>
      </c>
      <c r="X209" s="874">
        <v>2.2000000000000002</v>
      </c>
      <c r="Y209" s="874">
        <v>13</v>
      </c>
      <c r="Z209" s="874">
        <v>400</v>
      </c>
      <c r="AA209" s="86">
        <v>4</v>
      </c>
      <c r="AB209" s="71">
        <f t="shared" si="15"/>
        <v>4.5760000000000002E-2</v>
      </c>
      <c r="AC209" s="297"/>
      <c r="AD209" s="297"/>
    </row>
    <row r="210" spans="13:30" x14ac:dyDescent="0.25">
      <c r="M210" s="28">
        <v>30</v>
      </c>
      <c r="N210" s="78">
        <v>5774</v>
      </c>
      <c r="O210" s="874" t="s">
        <v>12</v>
      </c>
      <c r="P210" s="874">
        <v>400</v>
      </c>
      <c r="Q210" s="874">
        <v>52</v>
      </c>
      <c r="R210" s="874">
        <v>52</v>
      </c>
      <c r="S210" s="874">
        <v>52</v>
      </c>
      <c r="T210" s="71">
        <f t="shared" si="16"/>
        <v>0.84948863999999991</v>
      </c>
      <c r="U210" s="74"/>
      <c r="V210" s="21" t="s">
        <v>16</v>
      </c>
      <c r="X210" s="874">
        <v>2.2000000000000002</v>
      </c>
      <c r="Y210" s="874">
        <v>10</v>
      </c>
      <c r="Z210" s="874">
        <v>400</v>
      </c>
      <c r="AA210" s="86">
        <v>17</v>
      </c>
      <c r="AB210" s="71">
        <f t="shared" si="15"/>
        <v>0.14960000000000001</v>
      </c>
      <c r="AC210" s="297"/>
      <c r="AD210" s="297"/>
    </row>
    <row r="211" spans="13:30" x14ac:dyDescent="0.25">
      <c r="M211" s="28">
        <v>31</v>
      </c>
      <c r="N211" s="406">
        <v>5747</v>
      </c>
      <c r="O211" s="874" t="s">
        <v>12</v>
      </c>
      <c r="P211" s="874">
        <v>400</v>
      </c>
      <c r="Q211" s="874">
        <v>50</v>
      </c>
      <c r="R211" s="874">
        <v>50</v>
      </c>
      <c r="S211" s="874">
        <v>50</v>
      </c>
      <c r="T211" s="71">
        <f t="shared" si="16"/>
        <v>0.78539999999999988</v>
      </c>
      <c r="U211" s="74"/>
      <c r="V211" s="21" t="s">
        <v>16</v>
      </c>
      <c r="X211" s="874">
        <v>2.2000000000000002</v>
      </c>
      <c r="Y211" s="874">
        <v>10</v>
      </c>
      <c r="Z211" s="874">
        <v>400</v>
      </c>
      <c r="AA211" s="86">
        <v>1</v>
      </c>
      <c r="AB211" s="71">
        <f t="shared" si="15"/>
        <v>8.8000000000000005E-3</v>
      </c>
      <c r="AC211" s="86">
        <f>SUM(AA204:AA211)</f>
        <v>33</v>
      </c>
      <c r="AD211" s="85">
        <f>SUM(AB204:AB211)</f>
        <v>0.36717999999999995</v>
      </c>
    </row>
    <row r="212" spans="13:30" x14ac:dyDescent="0.25">
      <c r="M212" s="28">
        <v>32</v>
      </c>
      <c r="N212" s="78">
        <v>5761</v>
      </c>
      <c r="O212" s="874" t="s">
        <v>12</v>
      </c>
      <c r="P212" s="874">
        <v>400</v>
      </c>
      <c r="Q212" s="874">
        <v>55</v>
      </c>
      <c r="R212" s="874">
        <v>55</v>
      </c>
      <c r="S212" s="874">
        <v>55</v>
      </c>
      <c r="T212" s="71">
        <f>0.7854*P212*S212*S212/1000000</f>
        <v>0.95033400000000001</v>
      </c>
      <c r="U212" s="74"/>
      <c r="V212" s="21" t="s">
        <v>16</v>
      </c>
      <c r="X212" s="874">
        <v>1.7</v>
      </c>
      <c r="Y212" s="874">
        <v>30</v>
      </c>
      <c r="Z212" s="874">
        <v>400</v>
      </c>
      <c r="AA212" s="86">
        <v>2</v>
      </c>
      <c r="AB212" s="71">
        <f t="shared" si="15"/>
        <v>4.0800000000000003E-2</v>
      </c>
      <c r="AC212" s="297"/>
      <c r="AD212" s="297"/>
    </row>
    <row r="213" spans="13:30" x14ac:dyDescent="0.25">
      <c r="M213" s="28">
        <v>33</v>
      </c>
      <c r="N213" s="80">
        <v>5760</v>
      </c>
      <c r="O213" s="874" t="s">
        <v>12</v>
      </c>
      <c r="P213" s="874">
        <v>400</v>
      </c>
      <c r="Q213" s="874">
        <v>55</v>
      </c>
      <c r="R213" s="874">
        <v>55</v>
      </c>
      <c r="S213" s="874">
        <v>55</v>
      </c>
      <c r="T213" s="71">
        <f>0.7854*P213*S213*S213/1000000</f>
        <v>0.95033400000000001</v>
      </c>
      <c r="U213" s="74"/>
      <c r="V213" s="21" t="s">
        <v>15</v>
      </c>
      <c r="X213" s="874">
        <v>1.7</v>
      </c>
      <c r="Y213" s="874">
        <v>25</v>
      </c>
      <c r="Z213" s="874">
        <v>400</v>
      </c>
      <c r="AA213" s="86">
        <v>2</v>
      </c>
      <c r="AB213" s="71">
        <f t="shared" si="15"/>
        <v>3.4000000000000002E-2</v>
      </c>
      <c r="AC213" s="297"/>
      <c r="AD213" s="297"/>
    </row>
    <row r="214" spans="13:30" x14ac:dyDescent="0.25">
      <c r="M214" s="28">
        <v>34</v>
      </c>
      <c r="N214" s="80">
        <v>5718</v>
      </c>
      <c r="O214" s="874" t="s">
        <v>12</v>
      </c>
      <c r="P214" s="874">
        <v>400</v>
      </c>
      <c r="Q214" s="874">
        <v>64</v>
      </c>
      <c r="R214" s="874">
        <v>64</v>
      </c>
      <c r="S214" s="874">
        <v>64</v>
      </c>
      <c r="T214" s="71">
        <f t="shared" ref="T214:T234" si="17">0.7854*P214*S214*S214/1000000</f>
        <v>1.2867993599999998</v>
      </c>
      <c r="U214" s="74"/>
      <c r="V214" s="21" t="s">
        <v>15</v>
      </c>
      <c r="X214" s="874">
        <v>1.7</v>
      </c>
      <c r="Y214" s="874">
        <v>20</v>
      </c>
      <c r="Z214" s="874">
        <v>300</v>
      </c>
      <c r="AA214" s="86">
        <v>1</v>
      </c>
      <c r="AB214" s="71">
        <f t="shared" si="15"/>
        <v>1.0200000000000001E-2</v>
      </c>
      <c r="AC214" s="297"/>
      <c r="AD214" s="297"/>
    </row>
    <row r="215" spans="13:30" x14ac:dyDescent="0.25">
      <c r="M215" s="28">
        <v>35</v>
      </c>
      <c r="N215" s="80">
        <v>5758</v>
      </c>
      <c r="O215" s="874" t="s">
        <v>12</v>
      </c>
      <c r="P215" s="874">
        <v>400</v>
      </c>
      <c r="Q215" s="874">
        <v>48</v>
      </c>
      <c r="R215" s="874">
        <v>48</v>
      </c>
      <c r="S215" s="874">
        <v>48</v>
      </c>
      <c r="T215" s="71">
        <f t="shared" si="17"/>
        <v>0.72382463999999991</v>
      </c>
      <c r="U215" s="74"/>
      <c r="V215" s="21" t="s">
        <v>15</v>
      </c>
      <c r="X215" s="874">
        <v>1.7</v>
      </c>
      <c r="Y215" s="874">
        <v>15</v>
      </c>
      <c r="Z215" s="874">
        <v>400</v>
      </c>
      <c r="AA215" s="86">
        <v>4</v>
      </c>
      <c r="AB215" s="71">
        <f t="shared" si="15"/>
        <v>4.0800000000000003E-2</v>
      </c>
      <c r="AC215" s="297"/>
      <c r="AD215" s="297"/>
    </row>
    <row r="216" spans="13:30" x14ac:dyDescent="0.25">
      <c r="M216" s="28">
        <v>36</v>
      </c>
      <c r="N216" s="80">
        <v>5512</v>
      </c>
      <c r="O216" s="874" t="s">
        <v>12</v>
      </c>
      <c r="P216" s="874">
        <v>400</v>
      </c>
      <c r="Q216" s="874">
        <v>41</v>
      </c>
      <c r="R216" s="874">
        <v>41</v>
      </c>
      <c r="S216" s="874">
        <v>41</v>
      </c>
      <c r="T216" s="71">
        <f t="shared" si="17"/>
        <v>0.52810296000000001</v>
      </c>
      <c r="U216" s="74"/>
      <c r="V216" s="21" t="s">
        <v>15</v>
      </c>
      <c r="X216" s="874">
        <v>1.7</v>
      </c>
      <c r="Y216" s="874">
        <v>15</v>
      </c>
      <c r="Z216" s="874">
        <v>300</v>
      </c>
      <c r="AA216" s="86">
        <v>1</v>
      </c>
      <c r="AB216" s="71">
        <f t="shared" si="15"/>
        <v>7.6499999999999997E-3</v>
      </c>
      <c r="AC216" s="297"/>
      <c r="AD216" s="297"/>
    </row>
    <row r="217" spans="13:30" x14ac:dyDescent="0.25">
      <c r="M217" s="28">
        <v>37</v>
      </c>
      <c r="N217" s="80">
        <v>5739</v>
      </c>
      <c r="O217" s="874" t="s">
        <v>12</v>
      </c>
      <c r="P217" s="874">
        <v>400</v>
      </c>
      <c r="Q217" s="874">
        <v>42</v>
      </c>
      <c r="R217" s="874">
        <v>42</v>
      </c>
      <c r="S217" s="874">
        <v>42</v>
      </c>
      <c r="T217" s="71">
        <f t="shared" si="17"/>
        <v>0.55417824000000004</v>
      </c>
      <c r="U217" s="74"/>
      <c r="V217" s="21" t="s">
        <v>15</v>
      </c>
      <c r="X217" s="874">
        <v>1.7</v>
      </c>
      <c r="Y217" s="874">
        <v>13</v>
      </c>
      <c r="Z217" s="874">
        <v>400</v>
      </c>
      <c r="AA217" s="86">
        <v>10</v>
      </c>
      <c r="AB217" s="71">
        <f t="shared" si="15"/>
        <v>8.8400000000000006E-2</v>
      </c>
      <c r="AC217" s="297"/>
      <c r="AD217" s="297"/>
    </row>
    <row r="218" spans="13:30" x14ac:dyDescent="0.25">
      <c r="M218" s="28">
        <v>38</v>
      </c>
      <c r="N218" s="80">
        <v>5768</v>
      </c>
      <c r="O218" s="874" t="s">
        <v>12</v>
      </c>
      <c r="P218" s="874">
        <v>400</v>
      </c>
      <c r="Q218" s="874">
        <v>43</v>
      </c>
      <c r="R218" s="874">
        <v>43</v>
      </c>
      <c r="S218" s="874">
        <v>43</v>
      </c>
      <c r="T218" s="71">
        <f t="shared" si="17"/>
        <v>0.58088183999999998</v>
      </c>
      <c r="U218" s="74"/>
      <c r="V218" s="21" t="s">
        <v>15</v>
      </c>
      <c r="X218" s="874">
        <v>1.7</v>
      </c>
      <c r="Y218" s="874">
        <v>13</v>
      </c>
      <c r="Z218" s="874">
        <v>400</v>
      </c>
      <c r="AA218" s="86">
        <v>2</v>
      </c>
      <c r="AB218" s="71">
        <f t="shared" si="15"/>
        <v>1.7680000000000001E-2</v>
      </c>
      <c r="AC218" s="297"/>
      <c r="AD218" s="297"/>
    </row>
    <row r="219" spans="13:30" x14ac:dyDescent="0.25">
      <c r="M219" s="28">
        <v>39</v>
      </c>
      <c r="N219" s="80">
        <v>5767</v>
      </c>
      <c r="O219" s="874" t="s">
        <v>12</v>
      </c>
      <c r="P219" s="874">
        <v>400</v>
      </c>
      <c r="Q219" s="874">
        <v>44</v>
      </c>
      <c r="R219" s="874">
        <v>44</v>
      </c>
      <c r="S219" s="874">
        <v>44</v>
      </c>
      <c r="T219" s="71">
        <f t="shared" si="17"/>
        <v>0.60821376000000005</v>
      </c>
      <c r="U219" s="74"/>
      <c r="V219" s="21" t="s">
        <v>15</v>
      </c>
      <c r="X219" s="874">
        <v>1.7</v>
      </c>
      <c r="Y219" s="874">
        <v>13</v>
      </c>
      <c r="Z219" s="874">
        <v>300</v>
      </c>
      <c r="AA219" s="86">
        <v>2</v>
      </c>
      <c r="AB219" s="71">
        <f t="shared" si="15"/>
        <v>1.3259999999999997E-2</v>
      </c>
      <c r="AC219" s="297"/>
      <c r="AD219" s="297"/>
    </row>
    <row r="220" spans="13:30" x14ac:dyDescent="0.25">
      <c r="M220" s="28">
        <v>40</v>
      </c>
      <c r="N220" s="141">
        <v>5733</v>
      </c>
      <c r="O220" s="874" t="s">
        <v>12</v>
      </c>
      <c r="P220" s="874">
        <v>400</v>
      </c>
      <c r="Q220" s="874">
        <v>46</v>
      </c>
      <c r="R220" s="874">
        <v>46</v>
      </c>
      <c r="S220" s="874">
        <v>46</v>
      </c>
      <c r="T220" s="71">
        <f t="shared" si="17"/>
        <v>0.66476255999999989</v>
      </c>
      <c r="U220" s="74"/>
      <c r="V220" s="21" t="s">
        <v>15</v>
      </c>
      <c r="X220" s="874">
        <v>1.7</v>
      </c>
      <c r="Y220" s="874">
        <v>10</v>
      </c>
      <c r="Z220" s="874">
        <v>400</v>
      </c>
      <c r="AA220" s="86">
        <v>23</v>
      </c>
      <c r="AB220" s="71">
        <f t="shared" si="15"/>
        <v>0.15640000000000001</v>
      </c>
      <c r="AC220" s="297"/>
      <c r="AD220" s="297"/>
    </row>
    <row r="221" spans="13:30" x14ac:dyDescent="0.25">
      <c r="M221" s="28">
        <v>41</v>
      </c>
      <c r="N221" s="483">
        <v>5515</v>
      </c>
      <c r="O221" s="874" t="s">
        <v>12</v>
      </c>
      <c r="P221" s="874">
        <v>400</v>
      </c>
      <c r="Q221" s="874">
        <v>44</v>
      </c>
      <c r="R221" s="874">
        <v>44</v>
      </c>
      <c r="S221" s="874">
        <v>44</v>
      </c>
      <c r="T221" s="71">
        <f t="shared" si="17"/>
        <v>0.60821376000000005</v>
      </c>
      <c r="U221" s="74"/>
      <c r="V221" s="21" t="s">
        <v>164</v>
      </c>
      <c r="X221" s="874">
        <v>1.7</v>
      </c>
      <c r="Y221" s="874">
        <v>10</v>
      </c>
      <c r="Z221" s="874">
        <v>400</v>
      </c>
      <c r="AA221" s="86">
        <v>3</v>
      </c>
      <c r="AB221" s="71">
        <f t="shared" si="15"/>
        <v>2.0400000000000001E-2</v>
      </c>
      <c r="AC221" s="297"/>
      <c r="AD221" s="297"/>
    </row>
    <row r="222" spans="13:30" x14ac:dyDescent="0.25">
      <c r="M222" s="28">
        <v>42</v>
      </c>
      <c r="N222" s="483">
        <v>5475</v>
      </c>
      <c r="O222" s="874" t="s">
        <v>12</v>
      </c>
      <c r="P222" s="874">
        <v>400</v>
      </c>
      <c r="Q222" s="874">
        <v>47</v>
      </c>
      <c r="R222" s="874">
        <v>47</v>
      </c>
      <c r="S222" s="874">
        <v>47</v>
      </c>
      <c r="T222" s="71">
        <f t="shared" si="17"/>
        <v>0.69397943999999989</v>
      </c>
      <c r="U222" s="74"/>
      <c r="V222" s="21" t="s">
        <v>164</v>
      </c>
      <c r="X222" s="874">
        <v>1.7</v>
      </c>
      <c r="Y222" s="874">
        <v>10</v>
      </c>
      <c r="Z222" s="874">
        <v>400</v>
      </c>
      <c r="AA222" s="86">
        <v>2</v>
      </c>
      <c r="AB222" s="71">
        <f t="shared" si="15"/>
        <v>1.3599999999999999E-2</v>
      </c>
      <c r="AC222" s="297"/>
      <c r="AD222" s="297"/>
    </row>
    <row r="223" spans="13:30" x14ac:dyDescent="0.25">
      <c r="M223" s="28">
        <v>43</v>
      </c>
      <c r="N223" s="483">
        <v>5563</v>
      </c>
      <c r="O223" s="874" t="s">
        <v>12</v>
      </c>
      <c r="P223" s="874">
        <v>400</v>
      </c>
      <c r="Q223" s="874">
        <v>47</v>
      </c>
      <c r="R223" s="874">
        <v>47</v>
      </c>
      <c r="S223" s="874">
        <v>47</v>
      </c>
      <c r="T223" s="71">
        <f>0.7854*P223*S223*S223/1000000</f>
        <v>0.69397943999999989</v>
      </c>
      <c r="U223" s="74"/>
      <c r="V223" s="21" t="s">
        <v>164</v>
      </c>
      <c r="X223" s="874">
        <v>1.7</v>
      </c>
      <c r="Y223" s="874">
        <v>10</v>
      </c>
      <c r="Z223" s="874">
        <v>300</v>
      </c>
      <c r="AA223" s="86">
        <v>10</v>
      </c>
      <c r="AB223" s="71">
        <f t="shared" si="15"/>
        <v>5.0999999999999997E-2</v>
      </c>
      <c r="AC223" s="297"/>
      <c r="AD223" s="297"/>
    </row>
    <row r="224" spans="13:30" x14ac:dyDescent="0.25">
      <c r="M224" s="28">
        <v>44</v>
      </c>
      <c r="N224" s="483">
        <v>5451</v>
      </c>
      <c r="O224" s="874" t="s">
        <v>12</v>
      </c>
      <c r="P224" s="874">
        <v>400</v>
      </c>
      <c r="Q224" s="874">
        <v>48</v>
      </c>
      <c r="R224" s="874">
        <v>48</v>
      </c>
      <c r="S224" s="874">
        <v>48</v>
      </c>
      <c r="T224" s="71">
        <f>0.7854*P224*S224*S224/1000000</f>
        <v>0.72382463999999991</v>
      </c>
      <c r="U224" s="74"/>
      <c r="V224" s="21" t="s">
        <v>164</v>
      </c>
      <c r="X224" s="874">
        <v>1.7</v>
      </c>
      <c r="Y224" s="874">
        <v>10</v>
      </c>
      <c r="Z224" s="874">
        <v>300</v>
      </c>
      <c r="AA224" s="86">
        <v>1</v>
      </c>
      <c r="AB224" s="71">
        <f t="shared" si="15"/>
        <v>5.1000000000000004E-3</v>
      </c>
      <c r="AC224" s="86">
        <f>SUM(AA212:AA224)</f>
        <v>63</v>
      </c>
      <c r="AD224" s="85">
        <f>SUM(AB212:AB224)</f>
        <v>0.49929000000000001</v>
      </c>
    </row>
    <row r="225" spans="13:44" x14ac:dyDescent="0.25">
      <c r="M225" s="28">
        <v>45</v>
      </c>
      <c r="N225" s="483">
        <v>5523</v>
      </c>
      <c r="O225" s="874" t="s">
        <v>12</v>
      </c>
      <c r="P225" s="874">
        <v>400</v>
      </c>
      <c r="Q225" s="874">
        <v>48</v>
      </c>
      <c r="R225" s="874">
        <v>48</v>
      </c>
      <c r="S225" s="874">
        <v>48</v>
      </c>
      <c r="T225" s="71">
        <f t="shared" si="17"/>
        <v>0.72382463999999991</v>
      </c>
      <c r="U225" s="74"/>
      <c r="V225" s="21" t="s">
        <v>164</v>
      </c>
      <c r="X225" s="410">
        <v>5</v>
      </c>
      <c r="Y225" s="410">
        <v>7</v>
      </c>
      <c r="Z225" s="410">
        <v>400</v>
      </c>
      <c r="AA225" s="412">
        <v>32</v>
      </c>
      <c r="AB225" s="776">
        <f t="shared" si="15"/>
        <v>0.44800000000000001</v>
      </c>
      <c r="AC225" s="411"/>
      <c r="AD225" s="411"/>
    </row>
    <row r="226" spans="13:44" x14ac:dyDescent="0.25">
      <c r="M226" s="28">
        <v>46</v>
      </c>
      <c r="N226" s="483">
        <v>5525</v>
      </c>
      <c r="O226" s="874" t="s">
        <v>12</v>
      </c>
      <c r="P226" s="874">
        <v>400</v>
      </c>
      <c r="Q226" s="874">
        <v>53</v>
      </c>
      <c r="R226" s="874">
        <v>53</v>
      </c>
      <c r="S226" s="874">
        <v>53</v>
      </c>
      <c r="T226" s="71">
        <f t="shared" si="17"/>
        <v>0.88247543999999989</v>
      </c>
      <c r="U226" s="74"/>
      <c r="V226" s="21" t="s">
        <v>164</v>
      </c>
      <c r="X226" s="410">
        <v>4</v>
      </c>
      <c r="Y226" s="410">
        <v>6</v>
      </c>
      <c r="Z226" s="410">
        <v>400</v>
      </c>
      <c r="AA226" s="412">
        <v>78</v>
      </c>
      <c r="AB226" s="776">
        <f t="shared" si="15"/>
        <v>0.74880000000000002</v>
      </c>
      <c r="AC226" s="411"/>
      <c r="AD226" s="411"/>
    </row>
    <row r="227" spans="13:44" x14ac:dyDescent="0.25">
      <c r="M227" s="28">
        <v>47</v>
      </c>
      <c r="N227" s="483">
        <v>5483</v>
      </c>
      <c r="O227" s="874" t="s">
        <v>12</v>
      </c>
      <c r="P227" s="874">
        <v>400</v>
      </c>
      <c r="Q227" s="874">
        <v>57</v>
      </c>
      <c r="R227" s="874">
        <v>57</v>
      </c>
      <c r="S227" s="874">
        <v>57</v>
      </c>
      <c r="T227" s="71">
        <f t="shared" si="17"/>
        <v>1.02070584</v>
      </c>
      <c r="U227" s="74"/>
      <c r="V227" s="21" t="s">
        <v>164</v>
      </c>
      <c r="X227" s="410">
        <v>4</v>
      </c>
      <c r="Y227" s="410">
        <v>6</v>
      </c>
      <c r="Z227" s="410">
        <v>400</v>
      </c>
      <c r="AA227" s="412">
        <v>30</v>
      </c>
      <c r="AB227" s="776">
        <f t="shared" si="15"/>
        <v>0.28799999999999998</v>
      </c>
      <c r="AC227" s="411"/>
      <c r="AD227" s="411"/>
    </row>
    <row r="228" spans="13:44" x14ac:dyDescent="0.25">
      <c r="M228" s="28">
        <v>48</v>
      </c>
      <c r="N228" s="483">
        <v>5506</v>
      </c>
      <c r="O228" s="874" t="s">
        <v>12</v>
      </c>
      <c r="P228" s="874">
        <v>400</v>
      </c>
      <c r="Q228" s="874">
        <v>57</v>
      </c>
      <c r="R228" s="874">
        <v>57</v>
      </c>
      <c r="S228" s="874">
        <v>57</v>
      </c>
      <c r="T228" s="71">
        <f t="shared" si="17"/>
        <v>1.02070584</v>
      </c>
      <c r="U228" s="74"/>
      <c r="V228" s="21" t="s">
        <v>164</v>
      </c>
      <c r="X228" s="410">
        <v>3</v>
      </c>
      <c r="Y228" s="410">
        <v>5</v>
      </c>
      <c r="Z228" s="410">
        <v>400</v>
      </c>
      <c r="AA228" s="412">
        <v>130</v>
      </c>
      <c r="AB228" s="776">
        <f t="shared" si="15"/>
        <v>0.78</v>
      </c>
      <c r="AC228" s="411"/>
      <c r="AD228" s="411"/>
    </row>
    <row r="229" spans="13:44" x14ac:dyDescent="0.25">
      <c r="M229" s="28">
        <v>49</v>
      </c>
      <c r="N229" s="483">
        <v>5467</v>
      </c>
      <c r="O229" s="874" t="s">
        <v>12</v>
      </c>
      <c r="P229" s="874">
        <v>400</v>
      </c>
      <c r="Q229" s="874">
        <v>62</v>
      </c>
      <c r="R229" s="874">
        <v>62</v>
      </c>
      <c r="S229" s="874">
        <v>62</v>
      </c>
      <c r="T229" s="71">
        <f t="shared" si="17"/>
        <v>1.2076310399999999</v>
      </c>
      <c r="U229" s="74"/>
      <c r="V229" s="21" t="s">
        <v>164</v>
      </c>
      <c r="X229" s="410">
        <v>3</v>
      </c>
      <c r="Y229" s="410">
        <v>5</v>
      </c>
      <c r="Z229" s="410">
        <v>400</v>
      </c>
      <c r="AA229" s="412">
        <v>20</v>
      </c>
      <c r="AB229" s="776">
        <f t="shared" si="15"/>
        <v>0.12</v>
      </c>
      <c r="AC229" s="411"/>
      <c r="AD229" s="411"/>
    </row>
    <row r="230" spans="13:44" x14ac:dyDescent="0.25">
      <c r="M230" s="28">
        <v>50</v>
      </c>
      <c r="N230" s="78">
        <v>5712</v>
      </c>
      <c r="O230" s="874" t="s">
        <v>12</v>
      </c>
      <c r="P230" s="874">
        <v>400</v>
      </c>
      <c r="Q230" s="874">
        <v>50</v>
      </c>
      <c r="R230" s="874">
        <v>50</v>
      </c>
      <c r="S230" s="874">
        <v>50</v>
      </c>
      <c r="T230" s="71">
        <f t="shared" si="17"/>
        <v>0.78539999999999988</v>
      </c>
      <c r="U230" s="74"/>
      <c r="V230" s="21" t="s">
        <v>187</v>
      </c>
      <c r="X230" s="410">
        <v>2</v>
      </c>
      <c r="Y230" s="410">
        <v>3</v>
      </c>
      <c r="Z230" s="410">
        <v>400</v>
      </c>
      <c r="AA230" s="412">
        <v>175</v>
      </c>
      <c r="AB230" s="776">
        <f t="shared" si="15"/>
        <v>0.42</v>
      </c>
      <c r="AC230" s="411"/>
      <c r="AD230" s="411"/>
    </row>
    <row r="231" spans="13:44" x14ac:dyDescent="0.25">
      <c r="M231" s="28">
        <v>51</v>
      </c>
      <c r="N231" s="78">
        <v>5703</v>
      </c>
      <c r="O231" s="874" t="s">
        <v>12</v>
      </c>
      <c r="P231" s="874">
        <v>400</v>
      </c>
      <c r="Q231" s="874">
        <v>57</v>
      </c>
      <c r="R231" s="874">
        <v>57</v>
      </c>
      <c r="S231" s="874">
        <v>57</v>
      </c>
      <c r="T231" s="71">
        <f t="shared" si="17"/>
        <v>1.02070584</v>
      </c>
      <c r="U231" s="74"/>
      <c r="V231" s="21" t="s">
        <v>187</v>
      </c>
      <c r="X231" s="410">
        <v>2</v>
      </c>
      <c r="Y231" s="410">
        <v>3</v>
      </c>
      <c r="Z231" s="410">
        <v>400</v>
      </c>
      <c r="AA231" s="412">
        <v>25</v>
      </c>
      <c r="AB231" s="776">
        <f t="shared" si="15"/>
        <v>0.06</v>
      </c>
      <c r="AC231" s="412">
        <f>SUM(AA225:AA231)</f>
        <v>490</v>
      </c>
      <c r="AD231" s="827">
        <f>SUM(AB225:AB231)</f>
        <v>2.8648000000000002</v>
      </c>
    </row>
    <row r="232" spans="13:44" ht="16.5" thickBot="1" x14ac:dyDescent="0.3">
      <c r="M232" s="28">
        <v>52</v>
      </c>
      <c r="N232" s="436">
        <v>5710</v>
      </c>
      <c r="O232" s="874" t="s">
        <v>12</v>
      </c>
      <c r="P232" s="874">
        <v>400</v>
      </c>
      <c r="Q232" s="874">
        <v>60</v>
      </c>
      <c r="R232" s="874">
        <v>60</v>
      </c>
      <c r="S232" s="874">
        <v>60</v>
      </c>
      <c r="T232" s="71">
        <f t="shared" si="17"/>
        <v>1.130976</v>
      </c>
      <c r="U232" s="74"/>
      <c r="V232" s="21" t="s">
        <v>187</v>
      </c>
      <c r="X232" s="1845"/>
      <c r="Y232" s="1845"/>
      <c r="Z232" s="1845"/>
      <c r="AA232" s="942">
        <f>SUM(AA6:AA231)</f>
        <v>14871</v>
      </c>
      <c r="AB232" s="943">
        <f>SUM(AB6:AB231)</f>
        <v>212.3665500000001</v>
      </c>
      <c r="AC232" s="942">
        <f>SUM(AC6:AC231)</f>
        <v>14871</v>
      </c>
      <c r="AD232" s="943">
        <f>SUM(AD6:AD231)</f>
        <v>212.36654999999996</v>
      </c>
    </row>
    <row r="233" spans="13:44" ht="16.5" thickTop="1" x14ac:dyDescent="0.25">
      <c r="M233" s="28">
        <v>53</v>
      </c>
      <c r="N233" s="436">
        <v>5618</v>
      </c>
      <c r="O233" s="874" t="s">
        <v>12</v>
      </c>
      <c r="P233" s="874">
        <v>400</v>
      </c>
      <c r="Q233" s="874">
        <v>52</v>
      </c>
      <c r="R233" s="874">
        <v>52</v>
      </c>
      <c r="S233" s="874">
        <v>52</v>
      </c>
      <c r="T233" s="71">
        <f t="shared" si="17"/>
        <v>0.84948863999999991</v>
      </c>
      <c r="U233" s="74"/>
      <c r="V233" s="21" t="s">
        <v>187</v>
      </c>
      <c r="X233" s="944"/>
      <c r="Y233" s="944"/>
      <c r="Z233" s="944"/>
      <c r="AA233" s="945"/>
      <c r="AB233" s="946"/>
      <c r="AC233" s="945"/>
      <c r="AD233" s="946"/>
    </row>
    <row r="234" spans="13:44" x14ac:dyDescent="0.25">
      <c r="M234" s="28">
        <v>54</v>
      </c>
      <c r="N234" s="78">
        <v>5702</v>
      </c>
      <c r="O234" s="874" t="s">
        <v>12</v>
      </c>
      <c r="P234" s="874">
        <v>400</v>
      </c>
      <c r="Q234" s="874">
        <v>53</v>
      </c>
      <c r="R234" s="874">
        <v>53</v>
      </c>
      <c r="S234" s="874">
        <v>53</v>
      </c>
      <c r="T234" s="71">
        <f t="shared" si="17"/>
        <v>0.88247543999999989</v>
      </c>
      <c r="U234" s="74">
        <f>SUM(T192:T234)</f>
        <v>33.213623520000006</v>
      </c>
      <c r="V234" s="21" t="s">
        <v>187</v>
      </c>
      <c r="X234" s="944"/>
      <c r="Y234" s="944"/>
      <c r="Z234" s="944"/>
      <c r="AA234" s="945"/>
      <c r="AB234" s="946"/>
      <c r="AC234" s="945"/>
      <c r="AD234" s="946"/>
    </row>
    <row r="235" spans="13:44" x14ac:dyDescent="0.25">
      <c r="M235" s="1842" t="s">
        <v>203</v>
      </c>
      <c r="N235" s="1843"/>
      <c r="O235" s="1843"/>
      <c r="P235" s="1843"/>
      <c r="Q235" s="1843"/>
      <c r="R235" s="1843"/>
      <c r="S235" s="1844"/>
      <c r="T235" s="503">
        <f>SUM(T181:T234)</f>
        <v>37.305164820000002</v>
      </c>
      <c r="U235" s="503">
        <f>SUM(U181:U234)</f>
        <v>37.305164820000002</v>
      </c>
      <c r="V235" s="504"/>
      <c r="X235" s="1814" t="s">
        <v>372</v>
      </c>
      <c r="Y235" s="1814"/>
      <c r="Z235" s="1814"/>
      <c r="AA235" s="1814"/>
      <c r="AB235" s="1814"/>
      <c r="AC235" s="1814"/>
      <c r="AD235" s="1814"/>
    </row>
    <row r="236" spans="13:44" x14ac:dyDescent="0.25">
      <c r="M236" s="947">
        <v>1</v>
      </c>
      <c r="N236" s="81">
        <v>5638</v>
      </c>
      <c r="O236" s="874" t="s">
        <v>12</v>
      </c>
      <c r="P236" s="874">
        <v>400</v>
      </c>
      <c r="Q236" s="874">
        <v>30</v>
      </c>
      <c r="R236" s="874">
        <v>30</v>
      </c>
      <c r="S236" s="874">
        <v>30</v>
      </c>
      <c r="T236" s="71">
        <f t="shared" ref="T236:T292" si="18">0.7854*P236*S236*S236/1000000</f>
        <v>0.282744</v>
      </c>
      <c r="U236" s="74"/>
      <c r="V236" s="21" t="s">
        <v>207</v>
      </c>
      <c r="X236" s="1814"/>
      <c r="Y236" s="1814"/>
      <c r="Z236" s="1814"/>
      <c r="AA236" s="1814"/>
      <c r="AB236" s="1814"/>
      <c r="AC236" s="1814"/>
      <c r="AD236" s="1814"/>
    </row>
    <row r="237" spans="13:44" x14ac:dyDescent="0.25">
      <c r="M237" s="947">
        <v>2</v>
      </c>
      <c r="N237" s="78">
        <v>5666</v>
      </c>
      <c r="O237" s="874" t="s">
        <v>12</v>
      </c>
      <c r="P237" s="874">
        <v>400</v>
      </c>
      <c r="Q237" s="874">
        <v>30</v>
      </c>
      <c r="R237" s="874">
        <v>30</v>
      </c>
      <c r="S237" s="874">
        <v>30</v>
      </c>
      <c r="T237" s="71">
        <f t="shared" si="18"/>
        <v>0.282744</v>
      </c>
      <c r="U237" s="74"/>
      <c r="V237" s="21" t="s">
        <v>207</v>
      </c>
      <c r="X237" s="10" t="s">
        <v>350</v>
      </c>
      <c r="Y237" s="10"/>
      <c r="Z237" s="10"/>
      <c r="AA237" s="871"/>
      <c r="AB237" s="8"/>
      <c r="AC237" s="8"/>
      <c r="AD237" s="8"/>
    </row>
    <row r="238" spans="13:44" x14ac:dyDescent="0.25">
      <c r="M238" s="947">
        <v>3</v>
      </c>
      <c r="N238" s="81">
        <v>5632</v>
      </c>
      <c r="O238" s="874" t="s">
        <v>12</v>
      </c>
      <c r="P238" s="874">
        <v>400</v>
      </c>
      <c r="Q238" s="874">
        <v>30</v>
      </c>
      <c r="R238" s="874">
        <v>30</v>
      </c>
      <c r="S238" s="874">
        <v>30</v>
      </c>
      <c r="T238" s="71">
        <f t="shared" si="18"/>
        <v>0.282744</v>
      </c>
      <c r="U238" s="74"/>
      <c r="V238" s="21" t="s">
        <v>207</v>
      </c>
      <c r="W238" s="444"/>
      <c r="X238" s="1842" t="s">
        <v>25</v>
      </c>
      <c r="Y238" s="1843"/>
      <c r="Z238" s="1844"/>
      <c r="AA238" s="1842" t="s">
        <v>4</v>
      </c>
      <c r="AB238" s="1844"/>
      <c r="AC238" s="1842" t="s">
        <v>4</v>
      </c>
      <c r="AD238" s="1844"/>
      <c r="AM238" s="948"/>
    </row>
    <row r="239" spans="13:44" x14ac:dyDescent="0.25">
      <c r="M239" s="947">
        <v>4</v>
      </c>
      <c r="N239" s="73">
        <v>5595</v>
      </c>
      <c r="O239" s="874" t="s">
        <v>12</v>
      </c>
      <c r="P239" s="874">
        <v>300</v>
      </c>
      <c r="Q239" s="874">
        <v>30</v>
      </c>
      <c r="R239" s="874">
        <v>30</v>
      </c>
      <c r="S239" s="874">
        <v>30</v>
      </c>
      <c r="T239" s="71">
        <f t="shared" si="18"/>
        <v>0.212058</v>
      </c>
      <c r="U239" s="74"/>
      <c r="V239" s="21" t="s">
        <v>207</v>
      </c>
      <c r="W239" s="444"/>
      <c r="X239" s="877" t="s">
        <v>27</v>
      </c>
      <c r="Y239" s="867" t="s">
        <v>28</v>
      </c>
      <c r="Z239" s="867" t="s">
        <v>26</v>
      </c>
      <c r="AA239" s="868" t="s">
        <v>30</v>
      </c>
      <c r="AB239" s="16" t="s">
        <v>10</v>
      </c>
      <c r="AC239" s="868" t="s">
        <v>30</v>
      </c>
      <c r="AD239" s="16" t="s">
        <v>10</v>
      </c>
      <c r="AM239" s="948"/>
    </row>
    <row r="240" spans="13:44" x14ac:dyDescent="0.25">
      <c r="M240" s="947">
        <v>5</v>
      </c>
      <c r="N240" s="73">
        <v>5795</v>
      </c>
      <c r="O240" s="874" t="s">
        <v>12</v>
      </c>
      <c r="P240" s="874">
        <v>300</v>
      </c>
      <c r="Q240" s="874">
        <v>30</v>
      </c>
      <c r="R240" s="874">
        <v>30</v>
      </c>
      <c r="S240" s="874">
        <v>30</v>
      </c>
      <c r="T240" s="71">
        <f t="shared" si="18"/>
        <v>0.212058</v>
      </c>
      <c r="U240" s="74"/>
      <c r="V240" s="21" t="s">
        <v>207</v>
      </c>
      <c r="W240" s="444"/>
      <c r="X240" s="27">
        <v>2</v>
      </c>
      <c r="Y240" s="29">
        <v>3</v>
      </c>
      <c r="Z240" s="29">
        <v>400</v>
      </c>
      <c r="AA240" s="30">
        <v>375</v>
      </c>
      <c r="AB240" s="31">
        <f t="shared" ref="AB240:AB268" si="19">X240*Y240*Z240*AA240/1000000</f>
        <v>0.9</v>
      </c>
      <c r="AC240" s="31"/>
      <c r="AD240" s="31"/>
      <c r="AM240" s="948"/>
      <c r="AR240" s="138"/>
    </row>
    <row r="241" spans="13:44" x14ac:dyDescent="0.25">
      <c r="M241" s="949">
        <v>6</v>
      </c>
      <c r="N241" s="950">
        <v>5709</v>
      </c>
      <c r="O241" s="951" t="s">
        <v>12</v>
      </c>
      <c r="P241" s="951">
        <v>400</v>
      </c>
      <c r="Q241" s="951">
        <v>30</v>
      </c>
      <c r="R241" s="951">
        <v>30</v>
      </c>
      <c r="S241" s="951">
        <v>30</v>
      </c>
      <c r="T241" s="952">
        <f t="shared" si="18"/>
        <v>0.282744</v>
      </c>
      <c r="U241" s="953"/>
      <c r="V241" s="954" t="s">
        <v>185</v>
      </c>
      <c r="W241" s="444"/>
      <c r="X241" s="24">
        <v>3</v>
      </c>
      <c r="Y241" s="24">
        <v>5</v>
      </c>
      <c r="Z241" s="24">
        <v>300</v>
      </c>
      <c r="AA241" s="25">
        <v>20</v>
      </c>
      <c r="AB241" s="26">
        <f t="shared" si="19"/>
        <v>0.09</v>
      </c>
      <c r="AC241" s="26"/>
      <c r="AD241" s="26"/>
      <c r="AM241" s="948"/>
      <c r="AR241" s="138"/>
    </row>
    <row r="242" spans="13:44" x14ac:dyDescent="0.25">
      <c r="M242" s="949">
        <v>7</v>
      </c>
      <c r="N242" s="955">
        <v>5804</v>
      </c>
      <c r="O242" s="951" t="s">
        <v>12</v>
      </c>
      <c r="P242" s="951">
        <v>400</v>
      </c>
      <c r="Q242" s="951">
        <v>30</v>
      </c>
      <c r="R242" s="951">
        <v>30</v>
      </c>
      <c r="S242" s="951">
        <v>30</v>
      </c>
      <c r="T242" s="952">
        <f t="shared" si="18"/>
        <v>0.282744</v>
      </c>
      <c r="U242" s="953"/>
      <c r="V242" s="954" t="s">
        <v>207</v>
      </c>
      <c r="W242" s="444"/>
      <c r="X242" s="29">
        <v>3</v>
      </c>
      <c r="Y242" s="29">
        <v>5</v>
      </c>
      <c r="Z242" s="24">
        <v>400</v>
      </c>
      <c r="AA242" s="30">
        <v>210</v>
      </c>
      <c r="AB242" s="31">
        <f t="shared" si="19"/>
        <v>1.26</v>
      </c>
      <c r="AC242" s="956">
        <f>SUM(AA240:AA242)</f>
        <v>605</v>
      </c>
      <c r="AD242" s="31">
        <f>SUM(AB240:AB242)</f>
        <v>2.25</v>
      </c>
      <c r="AM242" s="948"/>
      <c r="AR242" s="138"/>
    </row>
    <row r="243" spans="13:44" x14ac:dyDescent="0.25">
      <c r="M243" s="949">
        <v>8</v>
      </c>
      <c r="N243" s="955">
        <v>5609</v>
      </c>
      <c r="O243" s="951" t="s">
        <v>12</v>
      </c>
      <c r="P243" s="951">
        <v>400</v>
      </c>
      <c r="Q243" s="951">
        <v>30</v>
      </c>
      <c r="R243" s="951">
        <v>30</v>
      </c>
      <c r="S243" s="951">
        <v>30</v>
      </c>
      <c r="T243" s="952">
        <f t="shared" si="18"/>
        <v>0.282744</v>
      </c>
      <c r="U243" s="953"/>
      <c r="V243" s="954" t="s">
        <v>207</v>
      </c>
      <c r="W243" s="444"/>
      <c r="X243" s="24">
        <v>1.7</v>
      </c>
      <c r="Y243" s="24">
        <v>10</v>
      </c>
      <c r="Z243" s="24">
        <v>400</v>
      </c>
      <c r="AA243" s="25">
        <v>2</v>
      </c>
      <c r="AB243" s="26">
        <f t="shared" si="19"/>
        <v>1.3599999999999999E-2</v>
      </c>
      <c r="AC243" s="957">
        <f>SUM(AA243)</f>
        <v>2</v>
      </c>
      <c r="AD243" s="26">
        <f>SUM(AB243)</f>
        <v>1.3599999999999999E-2</v>
      </c>
      <c r="AM243" s="948"/>
      <c r="AR243" s="138"/>
    </row>
    <row r="244" spans="13:44" x14ac:dyDescent="0.25">
      <c r="M244" s="949">
        <v>9</v>
      </c>
      <c r="N244" s="950">
        <v>5612</v>
      </c>
      <c r="O244" s="951" t="s">
        <v>12</v>
      </c>
      <c r="P244" s="951">
        <v>400</v>
      </c>
      <c r="Q244" s="951">
        <v>30</v>
      </c>
      <c r="R244" s="951">
        <v>30</v>
      </c>
      <c r="S244" s="951">
        <v>30</v>
      </c>
      <c r="T244" s="952">
        <f t="shared" si="18"/>
        <v>0.282744</v>
      </c>
      <c r="U244" s="953"/>
      <c r="V244" s="954" t="s">
        <v>185</v>
      </c>
      <c r="W244" s="444"/>
      <c r="X244" s="29">
        <v>2</v>
      </c>
      <c r="Y244" s="29">
        <v>10</v>
      </c>
      <c r="Z244" s="29">
        <v>200</v>
      </c>
      <c r="AA244" s="30">
        <v>2</v>
      </c>
      <c r="AB244" s="31">
        <f t="shared" si="19"/>
        <v>8.0000000000000002E-3</v>
      </c>
      <c r="AC244" s="31"/>
      <c r="AD244" s="31"/>
      <c r="AM244" s="948"/>
      <c r="AR244" s="138"/>
    </row>
    <row r="245" spans="13:44" x14ac:dyDescent="0.25">
      <c r="M245" s="949">
        <v>10</v>
      </c>
      <c r="N245" s="958">
        <v>5727</v>
      </c>
      <c r="O245" s="951" t="s">
        <v>12</v>
      </c>
      <c r="P245" s="951">
        <v>400</v>
      </c>
      <c r="Q245" s="951">
        <v>31</v>
      </c>
      <c r="R245" s="951">
        <v>31</v>
      </c>
      <c r="S245" s="951">
        <v>31</v>
      </c>
      <c r="T245" s="952">
        <f t="shared" si="18"/>
        <v>0.30190775999999997</v>
      </c>
      <c r="U245" s="953"/>
      <c r="V245" s="954" t="s">
        <v>15</v>
      </c>
      <c r="W245" s="444"/>
      <c r="X245" s="29">
        <v>2</v>
      </c>
      <c r="Y245" s="29">
        <v>10</v>
      </c>
      <c r="Z245" s="29">
        <v>250</v>
      </c>
      <c r="AA245" s="30">
        <v>11</v>
      </c>
      <c r="AB245" s="31">
        <f t="shared" si="19"/>
        <v>5.5E-2</v>
      </c>
      <c r="AC245" s="31"/>
      <c r="AD245" s="31"/>
      <c r="AM245" s="948"/>
      <c r="AR245" s="138"/>
    </row>
    <row r="246" spans="13:44" x14ac:dyDescent="0.25">
      <c r="M246" s="949">
        <v>11</v>
      </c>
      <c r="N246" s="959">
        <v>5690</v>
      </c>
      <c r="O246" s="951" t="s">
        <v>12</v>
      </c>
      <c r="P246" s="951">
        <v>400</v>
      </c>
      <c r="Q246" s="951">
        <v>36</v>
      </c>
      <c r="R246" s="951">
        <v>36</v>
      </c>
      <c r="S246" s="951">
        <v>36</v>
      </c>
      <c r="T246" s="952">
        <f t="shared" si="18"/>
        <v>0.40715135999999991</v>
      </c>
      <c r="U246" s="953"/>
      <c r="V246" s="954" t="s">
        <v>15</v>
      </c>
      <c r="W246" s="444"/>
      <c r="X246" s="29">
        <v>2</v>
      </c>
      <c r="Y246" s="29">
        <v>10</v>
      </c>
      <c r="Z246" s="29">
        <v>300</v>
      </c>
      <c r="AA246" s="30">
        <v>14</v>
      </c>
      <c r="AB246" s="31">
        <f t="shared" si="19"/>
        <v>8.4000000000000005E-2</v>
      </c>
      <c r="AC246" s="31"/>
      <c r="AD246" s="31"/>
      <c r="AM246" s="948"/>
      <c r="AR246" s="138"/>
    </row>
    <row r="247" spans="13:44" x14ac:dyDescent="0.25">
      <c r="M247" s="949">
        <v>12</v>
      </c>
      <c r="N247" s="959">
        <v>5623</v>
      </c>
      <c r="O247" s="951" t="s">
        <v>12</v>
      </c>
      <c r="P247" s="951">
        <v>400</v>
      </c>
      <c r="Q247" s="951">
        <v>37</v>
      </c>
      <c r="R247" s="951">
        <v>37</v>
      </c>
      <c r="S247" s="951">
        <v>37</v>
      </c>
      <c r="T247" s="952">
        <f t="shared" si="18"/>
        <v>0.43008503999999992</v>
      </c>
      <c r="U247" s="953"/>
      <c r="V247" s="954" t="s">
        <v>207</v>
      </c>
      <c r="W247" s="444"/>
      <c r="X247" s="29">
        <v>2</v>
      </c>
      <c r="Y247" s="29">
        <v>10</v>
      </c>
      <c r="Z247" s="24">
        <v>400</v>
      </c>
      <c r="AA247" s="30">
        <v>174</v>
      </c>
      <c r="AB247" s="31">
        <f t="shared" si="19"/>
        <v>1.3919999999999999</v>
      </c>
      <c r="AC247" s="956">
        <f>SUM(AA244:AA247)</f>
        <v>201</v>
      </c>
      <c r="AD247" s="31">
        <f>SUM(AB244:AB247)</f>
        <v>1.5389999999999999</v>
      </c>
      <c r="AM247" s="948"/>
      <c r="AR247" s="138"/>
    </row>
    <row r="248" spans="13:44" x14ac:dyDescent="0.25">
      <c r="M248" s="949">
        <v>13</v>
      </c>
      <c r="N248" s="959">
        <v>5605</v>
      </c>
      <c r="O248" s="951" t="s">
        <v>12</v>
      </c>
      <c r="P248" s="951">
        <v>400</v>
      </c>
      <c r="Q248" s="951">
        <v>37</v>
      </c>
      <c r="R248" s="951">
        <v>37</v>
      </c>
      <c r="S248" s="951">
        <v>37</v>
      </c>
      <c r="T248" s="952">
        <f t="shared" si="18"/>
        <v>0.43008503999999992</v>
      </c>
      <c r="U248" s="953"/>
      <c r="V248" s="954" t="s">
        <v>207</v>
      </c>
      <c r="W248" s="444"/>
      <c r="X248" s="24">
        <v>3</v>
      </c>
      <c r="Y248" s="24">
        <v>12.5</v>
      </c>
      <c r="Z248" s="24">
        <v>300</v>
      </c>
      <c r="AA248" s="25">
        <v>6</v>
      </c>
      <c r="AB248" s="26">
        <f t="shared" si="19"/>
        <v>6.7500000000000004E-2</v>
      </c>
      <c r="AC248" s="957"/>
      <c r="AD248" s="26"/>
      <c r="AM248" s="948"/>
      <c r="AR248" s="138"/>
    </row>
    <row r="249" spans="13:44" x14ac:dyDescent="0.25">
      <c r="M249" s="949">
        <v>14</v>
      </c>
      <c r="N249" s="958">
        <v>5687</v>
      </c>
      <c r="O249" s="951" t="s">
        <v>12</v>
      </c>
      <c r="P249" s="951">
        <v>400</v>
      </c>
      <c r="Q249" s="951">
        <v>37</v>
      </c>
      <c r="R249" s="951">
        <v>37</v>
      </c>
      <c r="S249" s="951">
        <v>37</v>
      </c>
      <c r="T249" s="952">
        <f t="shared" si="18"/>
        <v>0.43008503999999992</v>
      </c>
      <c r="U249" s="953"/>
      <c r="V249" s="954" t="s">
        <v>207</v>
      </c>
      <c r="W249" s="444"/>
      <c r="X249" s="29">
        <v>3</v>
      </c>
      <c r="Y249" s="29">
        <v>12.5</v>
      </c>
      <c r="Z249" s="24">
        <v>400</v>
      </c>
      <c r="AA249" s="30">
        <v>3</v>
      </c>
      <c r="AB249" s="31">
        <f t="shared" si="19"/>
        <v>4.4999999999999998E-2</v>
      </c>
      <c r="AC249" s="956"/>
      <c r="AD249" s="31"/>
      <c r="AM249" s="948"/>
      <c r="AR249" s="138"/>
    </row>
    <row r="250" spans="13:44" ht="15.75" customHeight="1" x14ac:dyDescent="0.25">
      <c r="M250" s="949">
        <v>15</v>
      </c>
      <c r="N250" s="959">
        <v>5594</v>
      </c>
      <c r="O250" s="951" t="s">
        <v>12</v>
      </c>
      <c r="P250" s="951">
        <v>400</v>
      </c>
      <c r="Q250" s="951">
        <v>37</v>
      </c>
      <c r="R250" s="951">
        <v>37</v>
      </c>
      <c r="S250" s="951">
        <v>37</v>
      </c>
      <c r="T250" s="952">
        <f t="shared" si="18"/>
        <v>0.43008503999999992</v>
      </c>
      <c r="U250" s="953"/>
      <c r="V250" s="954" t="s">
        <v>207</v>
      </c>
      <c r="W250" s="444"/>
      <c r="X250" s="29">
        <v>3</v>
      </c>
      <c r="Y250" s="29">
        <v>13</v>
      </c>
      <c r="Z250" s="24">
        <v>400</v>
      </c>
      <c r="AA250" s="30">
        <v>4</v>
      </c>
      <c r="AB250" s="31">
        <f t="shared" si="19"/>
        <v>6.2399999999999997E-2</v>
      </c>
      <c r="AC250" s="956"/>
      <c r="AD250" s="31"/>
      <c r="AM250" s="948"/>
      <c r="AR250" s="138"/>
    </row>
    <row r="251" spans="13:44" ht="15.75" customHeight="1" x14ac:dyDescent="0.25">
      <c r="M251" s="949">
        <v>16</v>
      </c>
      <c r="N251" s="960">
        <v>5654</v>
      </c>
      <c r="O251" s="951" t="s">
        <v>12</v>
      </c>
      <c r="P251" s="951">
        <v>300</v>
      </c>
      <c r="Q251" s="951">
        <v>38</v>
      </c>
      <c r="R251" s="951">
        <v>38</v>
      </c>
      <c r="S251" s="951">
        <v>38</v>
      </c>
      <c r="T251" s="952">
        <f t="shared" si="18"/>
        <v>0.34023527999999997</v>
      </c>
      <c r="U251" s="953"/>
      <c r="V251" s="954" t="s">
        <v>187</v>
      </c>
      <c r="W251" s="444"/>
      <c r="X251" s="29">
        <v>3</v>
      </c>
      <c r="Y251" s="29">
        <v>15</v>
      </c>
      <c r="Z251" s="24">
        <v>400</v>
      </c>
      <c r="AA251" s="30">
        <v>15</v>
      </c>
      <c r="AB251" s="31">
        <f t="shared" si="19"/>
        <v>0.27</v>
      </c>
      <c r="AC251" s="956">
        <f>SUM(AA248:AA251)</f>
        <v>28</v>
      </c>
      <c r="AD251" s="31">
        <f>SUM(AB248:AB251)</f>
        <v>0.44490000000000002</v>
      </c>
      <c r="AM251" s="948"/>
      <c r="AR251" s="138"/>
    </row>
    <row r="252" spans="13:44" ht="15.75" customHeight="1" x14ac:dyDescent="0.25">
      <c r="M252" s="949">
        <v>17</v>
      </c>
      <c r="N252" s="950">
        <v>5642</v>
      </c>
      <c r="O252" s="951" t="s">
        <v>12</v>
      </c>
      <c r="P252" s="951">
        <v>400</v>
      </c>
      <c r="Q252" s="951">
        <v>38</v>
      </c>
      <c r="R252" s="951">
        <v>38</v>
      </c>
      <c r="S252" s="951">
        <v>38</v>
      </c>
      <c r="T252" s="952">
        <f t="shared" si="18"/>
        <v>0.45364703999999995</v>
      </c>
      <c r="U252" s="953"/>
      <c r="V252" s="954" t="s">
        <v>207</v>
      </c>
      <c r="W252" s="444"/>
      <c r="X252" s="29">
        <v>4</v>
      </c>
      <c r="Y252" s="52">
        <v>9.5</v>
      </c>
      <c r="Z252" s="874">
        <v>400</v>
      </c>
      <c r="AA252" s="30">
        <v>11</v>
      </c>
      <c r="AB252" s="31">
        <f t="shared" si="19"/>
        <v>0.16719999999999999</v>
      </c>
      <c r="AC252" s="956"/>
      <c r="AD252" s="31"/>
      <c r="AM252" s="948"/>
      <c r="AR252" s="138"/>
    </row>
    <row r="253" spans="13:44" x14ac:dyDescent="0.25">
      <c r="M253" s="949">
        <v>18</v>
      </c>
      <c r="N253" s="958">
        <v>5557</v>
      </c>
      <c r="O253" s="951" t="s">
        <v>12</v>
      </c>
      <c r="P253" s="951">
        <v>400</v>
      </c>
      <c r="Q253" s="951">
        <v>38</v>
      </c>
      <c r="R253" s="951">
        <v>38</v>
      </c>
      <c r="S253" s="951">
        <v>38</v>
      </c>
      <c r="T253" s="952">
        <f t="shared" si="18"/>
        <v>0.45364703999999995</v>
      </c>
      <c r="U253" s="953"/>
      <c r="V253" s="954" t="s">
        <v>15</v>
      </c>
      <c r="W253" s="444"/>
      <c r="X253" s="24">
        <v>4.2</v>
      </c>
      <c r="Y253" s="24">
        <v>4.2</v>
      </c>
      <c r="Z253" s="24">
        <v>400</v>
      </c>
      <c r="AA253" s="25">
        <v>12</v>
      </c>
      <c r="AB253" s="26">
        <f t="shared" si="19"/>
        <v>8.4671999999999997E-2</v>
      </c>
      <c r="AC253" s="957"/>
      <c r="AD253" s="26"/>
      <c r="AM253" s="948"/>
      <c r="AR253" s="138"/>
    </row>
    <row r="254" spans="13:44" x14ac:dyDescent="0.25">
      <c r="M254" s="949">
        <v>19</v>
      </c>
      <c r="N254" s="959">
        <v>5790</v>
      </c>
      <c r="O254" s="951" t="s">
        <v>12</v>
      </c>
      <c r="P254" s="951">
        <v>400</v>
      </c>
      <c r="Q254" s="951">
        <v>38</v>
      </c>
      <c r="R254" s="951">
        <v>38</v>
      </c>
      <c r="S254" s="951">
        <v>38</v>
      </c>
      <c r="T254" s="952">
        <f t="shared" si="18"/>
        <v>0.45364703999999995</v>
      </c>
      <c r="U254" s="953"/>
      <c r="V254" s="954" t="s">
        <v>15</v>
      </c>
      <c r="W254" s="444"/>
      <c r="X254" s="29">
        <v>4.5</v>
      </c>
      <c r="Y254" s="29">
        <v>4.5</v>
      </c>
      <c r="Z254" s="24">
        <v>400</v>
      </c>
      <c r="AA254" s="30">
        <v>102</v>
      </c>
      <c r="AB254" s="31">
        <f t="shared" si="19"/>
        <v>0.82620000000000005</v>
      </c>
      <c r="AC254" s="956"/>
      <c r="AD254" s="31"/>
      <c r="AM254" s="948"/>
      <c r="AR254" s="138"/>
    </row>
    <row r="255" spans="13:44" x14ac:dyDescent="0.25">
      <c r="M255" s="949">
        <v>20</v>
      </c>
      <c r="N255" s="955">
        <v>5676</v>
      </c>
      <c r="O255" s="951" t="s">
        <v>12</v>
      </c>
      <c r="P255" s="951">
        <v>400</v>
      </c>
      <c r="Q255" s="951">
        <v>38</v>
      </c>
      <c r="R255" s="951">
        <v>38</v>
      </c>
      <c r="S255" s="951">
        <v>38</v>
      </c>
      <c r="T255" s="952">
        <f t="shared" si="18"/>
        <v>0.45364703999999995</v>
      </c>
      <c r="U255" s="953"/>
      <c r="V255" s="954" t="s">
        <v>207</v>
      </c>
      <c r="W255" s="444"/>
      <c r="X255" s="29">
        <v>4.5</v>
      </c>
      <c r="Y255" s="29">
        <v>9.1999999999999993</v>
      </c>
      <c r="Z255" s="24">
        <v>400</v>
      </c>
      <c r="AA255" s="30">
        <v>6</v>
      </c>
      <c r="AB255" s="31">
        <f t="shared" si="19"/>
        <v>9.9360000000000004E-2</v>
      </c>
      <c r="AC255" s="956"/>
      <c r="AD255" s="31"/>
      <c r="AM255" s="948"/>
      <c r="AR255" s="138"/>
    </row>
    <row r="256" spans="13:44" x14ac:dyDescent="0.25">
      <c r="M256" s="949">
        <v>21</v>
      </c>
      <c r="N256" s="955">
        <v>5597</v>
      </c>
      <c r="O256" s="951" t="s">
        <v>12</v>
      </c>
      <c r="P256" s="951">
        <v>400</v>
      </c>
      <c r="Q256" s="951">
        <v>38</v>
      </c>
      <c r="R256" s="951">
        <v>38</v>
      </c>
      <c r="S256" s="951">
        <v>38</v>
      </c>
      <c r="T256" s="952">
        <f t="shared" si="18"/>
        <v>0.45364703999999995</v>
      </c>
      <c r="U256" s="953"/>
      <c r="V256" s="954" t="s">
        <v>207</v>
      </c>
      <c r="W256" s="444"/>
      <c r="X256" s="29">
        <v>4.5</v>
      </c>
      <c r="Y256" s="29">
        <v>9.5</v>
      </c>
      <c r="Z256" s="24">
        <v>400</v>
      </c>
      <c r="AA256" s="30">
        <v>9</v>
      </c>
      <c r="AB256" s="31">
        <f t="shared" si="19"/>
        <v>0.15390000000000001</v>
      </c>
      <c r="AC256" s="956"/>
      <c r="AD256" s="31"/>
      <c r="AM256" s="948"/>
      <c r="AR256" s="138"/>
    </row>
    <row r="257" spans="13:44" x14ac:dyDescent="0.25">
      <c r="M257" s="949">
        <v>22</v>
      </c>
      <c r="N257" s="950">
        <v>5711</v>
      </c>
      <c r="O257" s="951" t="s">
        <v>12</v>
      </c>
      <c r="P257" s="951">
        <v>400</v>
      </c>
      <c r="Q257" s="951">
        <v>38</v>
      </c>
      <c r="R257" s="951">
        <v>38</v>
      </c>
      <c r="S257" s="951">
        <v>38</v>
      </c>
      <c r="T257" s="952">
        <f t="shared" si="18"/>
        <v>0.45364703999999995</v>
      </c>
      <c r="U257" s="953"/>
      <c r="V257" s="954" t="s">
        <v>185</v>
      </c>
      <c r="W257" s="444"/>
      <c r="X257" s="29">
        <v>4.5</v>
      </c>
      <c r="Y257" s="29">
        <v>10</v>
      </c>
      <c r="Z257" s="24">
        <v>400</v>
      </c>
      <c r="AA257" s="30">
        <v>40</v>
      </c>
      <c r="AB257" s="31">
        <f t="shared" si="19"/>
        <v>0.72</v>
      </c>
      <c r="AC257" s="956">
        <f>SUM(AA252:AA257)</f>
        <v>180</v>
      </c>
      <c r="AD257" s="31">
        <f>SUM(AB252:AB257)</f>
        <v>2.0513319999999999</v>
      </c>
      <c r="AM257" s="948"/>
      <c r="AR257" s="138"/>
    </row>
    <row r="258" spans="13:44" x14ac:dyDescent="0.25">
      <c r="M258" s="949">
        <v>23</v>
      </c>
      <c r="N258" s="959">
        <v>5573</v>
      </c>
      <c r="O258" s="951" t="s">
        <v>12</v>
      </c>
      <c r="P258" s="951">
        <v>400</v>
      </c>
      <c r="Q258" s="951">
        <v>39</v>
      </c>
      <c r="R258" s="951">
        <v>39</v>
      </c>
      <c r="S258" s="951">
        <v>39</v>
      </c>
      <c r="T258" s="952">
        <f t="shared" si="18"/>
        <v>0.47783735999999993</v>
      </c>
      <c r="U258" s="953">
        <f>SUM(T236:T258)</f>
        <v>8.3726781599999995</v>
      </c>
      <c r="V258" s="954" t="s">
        <v>207</v>
      </c>
      <c r="W258" s="444"/>
      <c r="X258" s="29">
        <v>6</v>
      </c>
      <c r="Y258" s="29">
        <v>15</v>
      </c>
      <c r="Z258" s="24">
        <v>400</v>
      </c>
      <c r="AA258" s="30">
        <v>24</v>
      </c>
      <c r="AB258" s="31">
        <f t="shared" si="19"/>
        <v>0.86399999999999999</v>
      </c>
      <c r="AC258" s="956">
        <f>SUM(AA258)</f>
        <v>24</v>
      </c>
      <c r="AD258" s="31">
        <f>SUM(AB258)</f>
        <v>0.86399999999999999</v>
      </c>
      <c r="AM258" s="948"/>
      <c r="AR258" s="138"/>
    </row>
    <row r="259" spans="13:44" x14ac:dyDescent="0.25">
      <c r="M259" s="949">
        <v>24</v>
      </c>
      <c r="N259" s="961">
        <v>5664</v>
      </c>
      <c r="O259" s="951" t="s">
        <v>12</v>
      </c>
      <c r="P259" s="951">
        <v>400</v>
      </c>
      <c r="Q259" s="951">
        <v>40</v>
      </c>
      <c r="R259" s="951">
        <v>40</v>
      </c>
      <c r="S259" s="951">
        <v>40</v>
      </c>
      <c r="T259" s="952">
        <f t="shared" si="18"/>
        <v>0.50265599999999988</v>
      </c>
      <c r="V259" s="954" t="s">
        <v>207</v>
      </c>
      <c r="W259" s="444"/>
      <c r="X259" s="29">
        <v>8</v>
      </c>
      <c r="Y259" s="29">
        <v>15</v>
      </c>
      <c r="Z259" s="24">
        <v>400</v>
      </c>
      <c r="AA259" s="30">
        <v>1</v>
      </c>
      <c r="AB259" s="31">
        <f t="shared" si="19"/>
        <v>4.8000000000000001E-2</v>
      </c>
      <c r="AC259" s="956">
        <f>SUM(AA259)</f>
        <v>1</v>
      </c>
      <c r="AD259" s="31">
        <f>SUM(AB259)</f>
        <v>4.8000000000000001E-2</v>
      </c>
      <c r="AM259" s="948"/>
      <c r="AR259" s="138"/>
    </row>
    <row r="260" spans="13:44" x14ac:dyDescent="0.25">
      <c r="M260" s="949">
        <v>25</v>
      </c>
      <c r="N260" s="961">
        <v>5658</v>
      </c>
      <c r="O260" s="951" t="s">
        <v>12</v>
      </c>
      <c r="P260" s="951">
        <v>400</v>
      </c>
      <c r="Q260" s="951">
        <v>40</v>
      </c>
      <c r="R260" s="951">
        <v>40</v>
      </c>
      <c r="S260" s="951">
        <v>40</v>
      </c>
      <c r="T260" s="952">
        <f t="shared" si="18"/>
        <v>0.50265599999999988</v>
      </c>
      <c r="U260" s="953"/>
      <c r="V260" s="954" t="s">
        <v>207</v>
      </c>
      <c r="W260" s="444"/>
      <c r="X260" s="29">
        <v>9.5</v>
      </c>
      <c r="Y260" s="29">
        <v>9.5</v>
      </c>
      <c r="Z260" s="24">
        <v>400</v>
      </c>
      <c r="AA260" s="30">
        <v>16</v>
      </c>
      <c r="AB260" s="31">
        <f t="shared" si="19"/>
        <v>0.5776</v>
      </c>
      <c r="AC260" s="956"/>
      <c r="AD260" s="31"/>
      <c r="AM260" s="948"/>
      <c r="AR260" s="138"/>
    </row>
    <row r="261" spans="13:44" x14ac:dyDescent="0.25">
      <c r="M261" s="949">
        <v>26</v>
      </c>
      <c r="N261" s="961">
        <v>5619</v>
      </c>
      <c r="O261" s="951" t="s">
        <v>12</v>
      </c>
      <c r="P261" s="951">
        <v>400</v>
      </c>
      <c r="Q261" s="951">
        <v>40</v>
      </c>
      <c r="R261" s="951">
        <v>40</v>
      </c>
      <c r="S261" s="951">
        <v>40</v>
      </c>
      <c r="T261" s="952">
        <f t="shared" si="18"/>
        <v>0.50265599999999988</v>
      </c>
      <c r="U261" s="953"/>
      <c r="V261" s="954" t="s">
        <v>207</v>
      </c>
      <c r="W261" s="444"/>
      <c r="X261" s="29">
        <v>10</v>
      </c>
      <c r="Y261" s="29">
        <v>15</v>
      </c>
      <c r="Z261" s="24">
        <v>400</v>
      </c>
      <c r="AA261" s="30">
        <v>33</v>
      </c>
      <c r="AB261" s="31">
        <f t="shared" si="19"/>
        <v>1.98</v>
      </c>
      <c r="AC261" s="956"/>
      <c r="AD261" s="31"/>
      <c r="AM261" s="948"/>
      <c r="AR261" s="138"/>
    </row>
    <row r="262" spans="13:44" x14ac:dyDescent="0.25">
      <c r="M262" s="949">
        <v>27</v>
      </c>
      <c r="N262" s="950">
        <v>5741</v>
      </c>
      <c r="O262" s="951" t="s">
        <v>12</v>
      </c>
      <c r="P262" s="951">
        <v>400</v>
      </c>
      <c r="Q262" s="951">
        <v>40</v>
      </c>
      <c r="R262" s="951">
        <v>40</v>
      </c>
      <c r="S262" s="951">
        <v>40</v>
      </c>
      <c r="T262" s="952">
        <f t="shared" si="18"/>
        <v>0.50265599999999988</v>
      </c>
      <c r="U262" s="953"/>
      <c r="V262" s="954" t="s">
        <v>187</v>
      </c>
      <c r="W262" s="444"/>
      <c r="X262" s="29">
        <v>10</v>
      </c>
      <c r="Y262" s="29">
        <v>20</v>
      </c>
      <c r="Z262" s="24">
        <v>400</v>
      </c>
      <c r="AA262" s="30">
        <v>1</v>
      </c>
      <c r="AB262" s="31">
        <f t="shared" si="19"/>
        <v>0.08</v>
      </c>
      <c r="AC262" s="956">
        <f>SUM(AA260:AA262)</f>
        <v>50</v>
      </c>
      <c r="AD262" s="31">
        <f>SUM(AB260:AB262)</f>
        <v>2.6375999999999999</v>
      </c>
      <c r="AM262" s="948"/>
      <c r="AR262" s="138"/>
    </row>
    <row r="263" spans="13:44" x14ac:dyDescent="0.25">
      <c r="M263" s="949">
        <v>28</v>
      </c>
      <c r="N263" s="958">
        <v>5738</v>
      </c>
      <c r="O263" s="951" t="s">
        <v>12</v>
      </c>
      <c r="P263" s="951">
        <v>400</v>
      </c>
      <c r="Q263" s="951">
        <v>40</v>
      </c>
      <c r="R263" s="951">
        <v>40</v>
      </c>
      <c r="S263" s="951">
        <v>40</v>
      </c>
      <c r="T263" s="952">
        <f t="shared" si="18"/>
        <v>0.50265599999999988</v>
      </c>
      <c r="U263" s="953"/>
      <c r="V263" s="954" t="s">
        <v>15</v>
      </c>
      <c r="W263" s="444"/>
      <c r="X263" s="29">
        <v>12</v>
      </c>
      <c r="Y263" s="29">
        <v>15</v>
      </c>
      <c r="Z263" s="24">
        <v>300</v>
      </c>
      <c r="AA263" s="30">
        <v>1</v>
      </c>
      <c r="AB263" s="31">
        <f t="shared" si="19"/>
        <v>5.3999999999999999E-2</v>
      </c>
      <c r="AC263" s="956"/>
      <c r="AD263" s="31"/>
      <c r="AM263" s="948"/>
      <c r="AR263" s="138"/>
    </row>
    <row r="264" spans="13:44" x14ac:dyDescent="0.25">
      <c r="M264" s="949">
        <v>29</v>
      </c>
      <c r="N264" s="961">
        <v>5744</v>
      </c>
      <c r="O264" s="951" t="s">
        <v>12</v>
      </c>
      <c r="P264" s="951">
        <v>400</v>
      </c>
      <c r="Q264" s="951">
        <v>40</v>
      </c>
      <c r="R264" s="951">
        <v>40</v>
      </c>
      <c r="S264" s="951">
        <v>40</v>
      </c>
      <c r="T264" s="952">
        <f t="shared" si="18"/>
        <v>0.50265599999999988</v>
      </c>
      <c r="U264" s="953"/>
      <c r="V264" s="954" t="s">
        <v>207</v>
      </c>
      <c r="W264" s="444"/>
      <c r="X264" s="29">
        <v>12</v>
      </c>
      <c r="Y264" s="29">
        <v>15</v>
      </c>
      <c r="Z264" s="24">
        <v>400</v>
      </c>
      <c r="AA264" s="30">
        <v>25</v>
      </c>
      <c r="AB264" s="31">
        <f t="shared" si="19"/>
        <v>1.8</v>
      </c>
      <c r="AC264" s="956"/>
      <c r="AD264" s="31"/>
      <c r="AM264" s="948"/>
      <c r="AR264" s="138"/>
    </row>
    <row r="265" spans="13:44" x14ac:dyDescent="0.25">
      <c r="M265" s="949">
        <v>30</v>
      </c>
      <c r="N265" s="961">
        <v>5707</v>
      </c>
      <c r="O265" s="951" t="s">
        <v>12</v>
      </c>
      <c r="P265" s="951">
        <v>400</v>
      </c>
      <c r="Q265" s="951">
        <v>40</v>
      </c>
      <c r="R265" s="951">
        <v>40</v>
      </c>
      <c r="S265" s="951">
        <v>40</v>
      </c>
      <c r="T265" s="952">
        <f t="shared" si="18"/>
        <v>0.50265599999999988</v>
      </c>
      <c r="U265" s="953"/>
      <c r="V265" s="954" t="s">
        <v>207</v>
      </c>
      <c r="W265" s="444"/>
      <c r="X265" s="29">
        <v>12</v>
      </c>
      <c r="Y265" s="29">
        <v>20</v>
      </c>
      <c r="Z265" s="24">
        <v>400</v>
      </c>
      <c r="AA265" s="30">
        <v>1</v>
      </c>
      <c r="AB265" s="31">
        <f t="shared" si="19"/>
        <v>9.6000000000000002E-2</v>
      </c>
      <c r="AC265" s="956">
        <f>SUM(AA263:AA265)</f>
        <v>27</v>
      </c>
      <c r="AD265" s="31">
        <f>SUM(AB263:AB265)</f>
        <v>1.9500000000000002</v>
      </c>
      <c r="AM265" s="948"/>
      <c r="AR265" s="138"/>
    </row>
    <row r="266" spans="13:44" x14ac:dyDescent="0.25">
      <c r="M266" s="949">
        <v>31</v>
      </c>
      <c r="N266" s="961">
        <v>5685</v>
      </c>
      <c r="O266" s="951" t="s">
        <v>12</v>
      </c>
      <c r="P266" s="951">
        <v>400</v>
      </c>
      <c r="Q266" s="951">
        <v>40</v>
      </c>
      <c r="R266" s="951">
        <v>40</v>
      </c>
      <c r="S266" s="951">
        <v>40</v>
      </c>
      <c r="T266" s="952">
        <f t="shared" si="18"/>
        <v>0.50265599999999988</v>
      </c>
      <c r="U266" s="953"/>
      <c r="V266" s="954" t="s">
        <v>207</v>
      </c>
      <c r="W266" s="444"/>
      <c r="X266" s="29">
        <v>15</v>
      </c>
      <c r="Y266" s="29">
        <v>15</v>
      </c>
      <c r="Z266" s="24">
        <v>400</v>
      </c>
      <c r="AA266" s="30">
        <v>13</v>
      </c>
      <c r="AB266" s="31">
        <f t="shared" si="19"/>
        <v>1.17</v>
      </c>
      <c r="AC266" s="956"/>
      <c r="AD266" s="31"/>
      <c r="AM266" s="948"/>
      <c r="AR266" s="138"/>
    </row>
    <row r="267" spans="13:44" x14ac:dyDescent="0.25">
      <c r="M267" s="949">
        <v>32</v>
      </c>
      <c r="N267" s="959">
        <v>5643</v>
      </c>
      <c r="O267" s="951" t="s">
        <v>12</v>
      </c>
      <c r="P267" s="951">
        <v>400</v>
      </c>
      <c r="Q267" s="951">
        <v>40</v>
      </c>
      <c r="R267" s="951">
        <v>40</v>
      </c>
      <c r="S267" s="951">
        <v>40</v>
      </c>
      <c r="T267" s="952">
        <f t="shared" si="18"/>
        <v>0.50265599999999988</v>
      </c>
      <c r="U267" s="953"/>
      <c r="V267" s="954" t="s">
        <v>207</v>
      </c>
      <c r="W267" s="444"/>
      <c r="X267" s="951">
        <v>15</v>
      </c>
      <c r="Y267" s="951">
        <v>20</v>
      </c>
      <c r="Z267" s="951">
        <v>400</v>
      </c>
      <c r="AA267" s="962">
        <v>3</v>
      </c>
      <c r="AB267" s="952">
        <f t="shared" si="19"/>
        <v>0.36</v>
      </c>
      <c r="AC267" s="962"/>
      <c r="AD267" s="952"/>
      <c r="AM267" s="948"/>
      <c r="AR267" s="138"/>
    </row>
    <row r="268" spans="13:44" x14ac:dyDescent="0.25">
      <c r="M268" s="949">
        <v>33</v>
      </c>
      <c r="N268" s="958">
        <v>5648</v>
      </c>
      <c r="O268" s="951" t="s">
        <v>12</v>
      </c>
      <c r="P268" s="951">
        <v>400</v>
      </c>
      <c r="Q268" s="951">
        <v>43</v>
      </c>
      <c r="R268" s="951">
        <v>43</v>
      </c>
      <c r="S268" s="951">
        <v>43</v>
      </c>
      <c r="T268" s="952">
        <f t="shared" si="18"/>
        <v>0.58088183999999998</v>
      </c>
      <c r="U268" s="953"/>
      <c r="V268" s="954" t="s">
        <v>15</v>
      </c>
      <c r="W268" s="444"/>
      <c r="X268" s="951">
        <v>15</v>
      </c>
      <c r="Y268" s="951">
        <v>23</v>
      </c>
      <c r="Z268" s="951">
        <v>400</v>
      </c>
      <c r="AA268" s="962">
        <v>2</v>
      </c>
      <c r="AB268" s="952">
        <f t="shared" si="19"/>
        <v>0.27600000000000002</v>
      </c>
      <c r="AC268" s="962">
        <f>SUM(AA266:AA268)</f>
        <v>18</v>
      </c>
      <c r="AD268" s="952">
        <f>SUM(AB266:AB268)</f>
        <v>1.8059999999999998</v>
      </c>
      <c r="AM268" s="948"/>
      <c r="AR268" s="138"/>
    </row>
    <row r="269" spans="13:44" x14ac:dyDescent="0.25">
      <c r="M269" s="949">
        <v>34</v>
      </c>
      <c r="N269" s="958">
        <v>5778</v>
      </c>
      <c r="O269" s="951" t="s">
        <v>12</v>
      </c>
      <c r="P269" s="951">
        <v>400</v>
      </c>
      <c r="Q269" s="951">
        <v>45</v>
      </c>
      <c r="R269" s="951">
        <v>45</v>
      </c>
      <c r="S269" s="951">
        <v>45</v>
      </c>
      <c r="T269" s="952">
        <f t="shared" si="18"/>
        <v>0.63617400000000002</v>
      </c>
      <c r="U269" s="953"/>
      <c r="V269" s="954" t="s">
        <v>15</v>
      </c>
      <c r="W269" s="444"/>
      <c r="X269" s="1846" t="s">
        <v>373</v>
      </c>
      <c r="Y269" s="1846"/>
      <c r="Z269" s="1847"/>
      <c r="AA269" s="963">
        <f>SUM(AA240:AA268)</f>
        <v>1136</v>
      </c>
      <c r="AB269" s="953">
        <f>SUM(AB240:AB268)</f>
        <v>13.604432000000001</v>
      </c>
      <c r="AC269" s="963">
        <f>SUM(AC240:AC268)</f>
        <v>1136</v>
      </c>
      <c r="AD269" s="953">
        <f>SUM(AD240:AD268)</f>
        <v>13.604431999999997</v>
      </c>
      <c r="AM269" s="948"/>
      <c r="AR269" s="138"/>
    </row>
    <row r="270" spans="13:44" x14ac:dyDescent="0.25">
      <c r="M270" s="949">
        <v>35</v>
      </c>
      <c r="N270" s="961">
        <v>5710</v>
      </c>
      <c r="O270" s="951" t="s">
        <v>12</v>
      </c>
      <c r="P270" s="951">
        <v>400</v>
      </c>
      <c r="Q270" s="951">
        <v>45</v>
      </c>
      <c r="R270" s="951">
        <v>45</v>
      </c>
      <c r="S270" s="951">
        <v>45</v>
      </c>
      <c r="T270" s="952">
        <f t="shared" si="18"/>
        <v>0.63617400000000002</v>
      </c>
      <c r="U270" s="953"/>
      <c r="V270" s="954" t="s">
        <v>187</v>
      </c>
      <c r="W270" s="444"/>
      <c r="X270" s="964">
        <v>12</v>
      </c>
      <c r="Y270" s="964">
        <v>15</v>
      </c>
      <c r="Z270" s="965">
        <v>400</v>
      </c>
      <c r="AA270" s="966">
        <v>3</v>
      </c>
      <c r="AB270" s="967">
        <f t="shared" ref="AB270:AB275" si="20">X270*Y270*Z270*AA270/1000000</f>
        <v>0.216</v>
      </c>
      <c r="AC270" s="967"/>
      <c r="AD270" s="967"/>
      <c r="AM270" s="948"/>
      <c r="AR270" s="138"/>
    </row>
    <row r="271" spans="13:44" x14ac:dyDescent="0.25">
      <c r="M271" s="949">
        <v>36</v>
      </c>
      <c r="N271" s="950">
        <v>5793</v>
      </c>
      <c r="O271" s="951" t="s">
        <v>12</v>
      </c>
      <c r="P271" s="951">
        <v>400</v>
      </c>
      <c r="Q271" s="951">
        <v>45</v>
      </c>
      <c r="R271" s="951">
        <v>45</v>
      </c>
      <c r="S271" s="951">
        <v>45</v>
      </c>
      <c r="T271" s="952">
        <f t="shared" si="18"/>
        <v>0.63617400000000002</v>
      </c>
      <c r="U271" s="953"/>
      <c r="V271" s="954" t="s">
        <v>187</v>
      </c>
      <c r="W271" s="444"/>
      <c r="X271" s="964">
        <v>10</v>
      </c>
      <c r="Y271" s="964">
        <v>15</v>
      </c>
      <c r="Z271" s="964">
        <v>400</v>
      </c>
      <c r="AA271" s="968">
        <v>2</v>
      </c>
      <c r="AB271" s="969">
        <f t="shared" si="20"/>
        <v>0.12</v>
      </c>
      <c r="AC271" s="969"/>
      <c r="AD271" s="969"/>
      <c r="AM271" s="948"/>
      <c r="AR271" s="138"/>
    </row>
    <row r="272" spans="13:44" x14ac:dyDescent="0.25">
      <c r="M272" s="949">
        <v>37</v>
      </c>
      <c r="N272" s="961">
        <v>5682</v>
      </c>
      <c r="O272" s="951" t="s">
        <v>12</v>
      </c>
      <c r="P272" s="951">
        <v>400</v>
      </c>
      <c r="Q272" s="951">
        <v>45</v>
      </c>
      <c r="R272" s="951">
        <v>45</v>
      </c>
      <c r="S272" s="951">
        <v>45</v>
      </c>
      <c r="T272" s="952">
        <f t="shared" si="18"/>
        <v>0.63617400000000002</v>
      </c>
      <c r="U272" s="953"/>
      <c r="V272" s="954" t="s">
        <v>207</v>
      </c>
      <c r="W272" s="444"/>
      <c r="X272" s="964">
        <v>6</v>
      </c>
      <c r="Y272" s="964">
        <v>15</v>
      </c>
      <c r="Z272" s="964">
        <v>400</v>
      </c>
      <c r="AA272" s="968">
        <v>4</v>
      </c>
      <c r="AB272" s="969">
        <f t="shared" si="20"/>
        <v>0.14399999999999999</v>
      </c>
      <c r="AC272" s="969"/>
      <c r="AD272" s="969"/>
      <c r="AM272" s="948"/>
      <c r="AR272" s="138"/>
    </row>
    <row r="273" spans="13:44" x14ac:dyDescent="0.25">
      <c r="M273" s="949">
        <v>38</v>
      </c>
      <c r="N273" s="959">
        <v>5624</v>
      </c>
      <c r="O273" s="951" t="s">
        <v>12</v>
      </c>
      <c r="P273" s="951">
        <v>300</v>
      </c>
      <c r="Q273" s="951">
        <v>45</v>
      </c>
      <c r="R273" s="951">
        <v>45</v>
      </c>
      <c r="S273" s="951">
        <v>45</v>
      </c>
      <c r="T273" s="952">
        <f t="shared" si="18"/>
        <v>0.47713050000000001</v>
      </c>
      <c r="U273" s="953"/>
      <c r="V273" s="954" t="s">
        <v>207</v>
      </c>
      <c r="W273" s="444"/>
      <c r="X273" s="964">
        <v>4.5</v>
      </c>
      <c r="Y273" s="964">
        <v>10</v>
      </c>
      <c r="Z273" s="964">
        <v>400</v>
      </c>
      <c r="AA273" s="968">
        <v>5</v>
      </c>
      <c r="AB273" s="969">
        <f t="shared" si="20"/>
        <v>0.09</v>
      </c>
      <c r="AC273" s="969"/>
      <c r="AD273" s="969"/>
      <c r="AM273" s="948"/>
      <c r="AR273" s="138"/>
    </row>
    <row r="274" spans="13:44" x14ac:dyDescent="0.25">
      <c r="M274" s="949">
        <v>39</v>
      </c>
      <c r="N274" s="958">
        <v>5722</v>
      </c>
      <c r="O274" s="951" t="s">
        <v>12</v>
      </c>
      <c r="P274" s="951">
        <v>400</v>
      </c>
      <c r="Q274" s="951">
        <v>46</v>
      </c>
      <c r="R274" s="951">
        <v>46</v>
      </c>
      <c r="S274" s="951">
        <v>46</v>
      </c>
      <c r="T274" s="952">
        <f t="shared" si="18"/>
        <v>0.66476255999999989</v>
      </c>
      <c r="U274" s="953"/>
      <c r="V274" s="954" t="s">
        <v>15</v>
      </c>
      <c r="W274" s="444"/>
      <c r="X274" s="964">
        <v>2</v>
      </c>
      <c r="Y274" s="964">
        <v>10</v>
      </c>
      <c r="Z274" s="964">
        <v>400</v>
      </c>
      <c r="AA274" s="968">
        <v>6</v>
      </c>
      <c r="AB274" s="969">
        <f t="shared" si="20"/>
        <v>4.8000000000000001E-2</v>
      </c>
      <c r="AC274" s="969"/>
      <c r="AD274" s="969"/>
      <c r="AM274" s="948"/>
      <c r="AR274" s="138"/>
    </row>
    <row r="275" spans="13:44" x14ac:dyDescent="0.25">
      <c r="M275" s="949">
        <v>40</v>
      </c>
      <c r="N275" s="961">
        <v>5748</v>
      </c>
      <c r="O275" s="951" t="s">
        <v>12</v>
      </c>
      <c r="P275" s="951">
        <v>400</v>
      </c>
      <c r="Q275" s="951">
        <v>47</v>
      </c>
      <c r="R275" s="951">
        <v>47</v>
      </c>
      <c r="S275" s="951">
        <v>47</v>
      </c>
      <c r="T275" s="952">
        <f t="shared" si="18"/>
        <v>0.69397943999999989</v>
      </c>
      <c r="U275" s="953"/>
      <c r="V275" s="954" t="s">
        <v>207</v>
      </c>
      <c r="W275" s="444"/>
      <c r="X275" s="964">
        <v>4.5</v>
      </c>
      <c r="Y275" s="964">
        <v>4.5</v>
      </c>
      <c r="Z275" s="964">
        <v>400</v>
      </c>
      <c r="AA275" s="968">
        <v>12</v>
      </c>
      <c r="AB275" s="969">
        <f t="shared" si="20"/>
        <v>9.7199999999999995E-2</v>
      </c>
      <c r="AC275" s="968">
        <f>SUM(AA270:AA275)</f>
        <v>32</v>
      </c>
      <c r="AD275" s="969">
        <f>SUM(AB270:AB275)</f>
        <v>0.71519999999999995</v>
      </c>
      <c r="AM275" s="948"/>
      <c r="AR275" s="138"/>
    </row>
    <row r="276" spans="13:44" x14ac:dyDescent="0.25">
      <c r="M276" s="949">
        <v>41</v>
      </c>
      <c r="N276" s="950">
        <v>5613</v>
      </c>
      <c r="O276" s="951" t="s">
        <v>12</v>
      </c>
      <c r="P276" s="951">
        <v>400</v>
      </c>
      <c r="Q276" s="951">
        <v>47</v>
      </c>
      <c r="R276" s="951">
        <v>47</v>
      </c>
      <c r="S276" s="951">
        <v>47</v>
      </c>
      <c r="T276" s="952">
        <f t="shared" si="18"/>
        <v>0.69397943999999989</v>
      </c>
      <c r="U276" s="953"/>
      <c r="V276" s="954" t="s">
        <v>207</v>
      </c>
      <c r="W276" s="444"/>
      <c r="X276" s="1848" t="s">
        <v>201</v>
      </c>
      <c r="Y276" s="1848"/>
      <c r="Z276" s="1849"/>
      <c r="AA276" s="963">
        <f>SUM(AA270:AA275)</f>
        <v>32</v>
      </c>
      <c r="AB276" s="970">
        <f>SUM(AB270:AB275)</f>
        <v>0.71519999999999995</v>
      </c>
      <c r="AC276" s="963">
        <f>SUM(AC270:AC275)</f>
        <v>32</v>
      </c>
      <c r="AD276" s="970">
        <f>SUM(AD270:AD275)</f>
        <v>0.71519999999999995</v>
      </c>
      <c r="AM276" s="948"/>
      <c r="AR276" s="138"/>
    </row>
    <row r="277" spans="13:44" x14ac:dyDescent="0.25">
      <c r="M277" s="949">
        <v>42</v>
      </c>
      <c r="N277" s="950">
        <v>5529</v>
      </c>
      <c r="O277" s="951" t="s">
        <v>12</v>
      </c>
      <c r="P277" s="951">
        <v>400</v>
      </c>
      <c r="Q277" s="951">
        <v>47</v>
      </c>
      <c r="R277" s="951">
        <v>47</v>
      </c>
      <c r="S277" s="951">
        <v>47</v>
      </c>
      <c r="T277" s="952">
        <f t="shared" si="18"/>
        <v>0.69397943999999989</v>
      </c>
      <c r="U277" s="953"/>
      <c r="V277" s="954" t="s">
        <v>187</v>
      </c>
      <c r="W277" s="444"/>
      <c r="AA277" s="971">
        <f>SUM(AA276,AA269)</f>
        <v>1168</v>
      </c>
      <c r="AB277" s="972">
        <f>SUM(AB276,AB269)</f>
        <v>14.319632</v>
      </c>
      <c r="AC277" s="971">
        <f>SUM(AC276,AC269)</f>
        <v>1168</v>
      </c>
      <c r="AD277" s="972">
        <f>SUM(AD276,AD269)</f>
        <v>14.319631999999997</v>
      </c>
      <c r="AM277" s="948"/>
      <c r="AR277" s="138"/>
    </row>
    <row r="278" spans="13:44" ht="16.5" customHeight="1" x14ac:dyDescent="0.25">
      <c r="M278" s="949">
        <v>43</v>
      </c>
      <c r="N278" s="959">
        <v>5655</v>
      </c>
      <c r="O278" s="951" t="s">
        <v>12</v>
      </c>
      <c r="P278" s="951">
        <v>400</v>
      </c>
      <c r="Q278" s="951">
        <v>47</v>
      </c>
      <c r="R278" s="951">
        <v>47</v>
      </c>
      <c r="S278" s="951">
        <v>47</v>
      </c>
      <c r="T278" s="952">
        <f t="shared" si="18"/>
        <v>0.69397943999999989</v>
      </c>
      <c r="U278" s="953"/>
      <c r="V278" s="954" t="s">
        <v>207</v>
      </c>
      <c r="W278" s="444"/>
      <c r="AD278" s="138"/>
      <c r="AM278" s="948"/>
      <c r="AR278" s="138"/>
    </row>
    <row r="279" spans="13:44" ht="15.75" customHeight="1" x14ac:dyDescent="0.25">
      <c r="M279" s="949">
        <v>44</v>
      </c>
      <c r="N279" s="950">
        <v>5579</v>
      </c>
      <c r="O279" s="951" t="s">
        <v>12</v>
      </c>
      <c r="P279" s="951">
        <v>400</v>
      </c>
      <c r="Q279" s="951">
        <v>48</v>
      </c>
      <c r="R279" s="951">
        <v>48</v>
      </c>
      <c r="S279" s="951">
        <v>48</v>
      </c>
      <c r="T279" s="952">
        <f t="shared" si="18"/>
        <v>0.72382463999999991</v>
      </c>
      <c r="U279" s="953"/>
      <c r="V279" s="954" t="s">
        <v>207</v>
      </c>
      <c r="W279" s="444"/>
      <c r="AD279" s="138"/>
      <c r="AM279" s="948"/>
      <c r="AR279" s="138"/>
    </row>
    <row r="280" spans="13:44" x14ac:dyDescent="0.25">
      <c r="M280" s="949">
        <v>45</v>
      </c>
      <c r="N280" s="959">
        <v>5585</v>
      </c>
      <c r="O280" s="951" t="s">
        <v>12</v>
      </c>
      <c r="P280" s="951">
        <v>400</v>
      </c>
      <c r="Q280" s="951">
        <v>48</v>
      </c>
      <c r="R280" s="951">
        <v>48</v>
      </c>
      <c r="S280" s="951">
        <v>48</v>
      </c>
      <c r="T280" s="952">
        <f t="shared" si="18"/>
        <v>0.72382463999999991</v>
      </c>
      <c r="U280" s="953"/>
      <c r="V280" s="954" t="s">
        <v>207</v>
      </c>
      <c r="W280" s="444"/>
      <c r="AD280" s="138"/>
      <c r="AM280" s="948"/>
      <c r="AR280" s="138"/>
    </row>
    <row r="281" spans="13:44" x14ac:dyDescent="0.25">
      <c r="M281" s="949">
        <v>46</v>
      </c>
      <c r="N281" s="961">
        <v>5665</v>
      </c>
      <c r="O281" s="951" t="s">
        <v>12</v>
      </c>
      <c r="P281" s="951">
        <v>400</v>
      </c>
      <c r="Q281" s="951">
        <v>50</v>
      </c>
      <c r="R281" s="951">
        <v>50</v>
      </c>
      <c r="S281" s="951">
        <v>50</v>
      </c>
      <c r="T281" s="952">
        <f t="shared" si="18"/>
        <v>0.78539999999999988</v>
      </c>
      <c r="U281" s="953"/>
      <c r="V281" s="954" t="s">
        <v>207</v>
      </c>
      <c r="W281" s="444"/>
      <c r="AD281" s="138"/>
      <c r="AM281" s="948"/>
      <c r="AR281" s="138"/>
    </row>
    <row r="282" spans="13:44" x14ac:dyDescent="0.25">
      <c r="M282" s="949">
        <v>47</v>
      </c>
      <c r="N282" s="961">
        <v>5622</v>
      </c>
      <c r="O282" s="951" t="s">
        <v>12</v>
      </c>
      <c r="P282" s="951">
        <v>400</v>
      </c>
      <c r="Q282" s="951">
        <v>50</v>
      </c>
      <c r="R282" s="951">
        <v>50</v>
      </c>
      <c r="S282" s="951">
        <v>50</v>
      </c>
      <c r="T282" s="952">
        <f t="shared" si="18"/>
        <v>0.78539999999999988</v>
      </c>
      <c r="U282" s="953"/>
      <c r="V282" s="954" t="s">
        <v>207</v>
      </c>
      <c r="W282" s="444"/>
      <c r="AD282" s="138"/>
      <c r="AM282" s="948"/>
      <c r="AR282" s="138"/>
    </row>
    <row r="283" spans="13:44" x14ac:dyDescent="0.25">
      <c r="M283" s="949">
        <v>48</v>
      </c>
      <c r="N283" s="961">
        <v>5695</v>
      </c>
      <c r="O283" s="951" t="s">
        <v>12</v>
      </c>
      <c r="P283" s="951">
        <v>400</v>
      </c>
      <c r="Q283" s="951">
        <v>50</v>
      </c>
      <c r="R283" s="951">
        <v>50</v>
      </c>
      <c r="S283" s="951">
        <v>50</v>
      </c>
      <c r="T283" s="952">
        <f t="shared" si="18"/>
        <v>0.78539999999999988</v>
      </c>
      <c r="U283" s="953"/>
      <c r="V283" s="954" t="s">
        <v>207</v>
      </c>
      <c r="W283" s="444"/>
      <c r="AD283" s="138"/>
      <c r="AM283" s="948"/>
      <c r="AR283" s="138"/>
    </row>
    <row r="284" spans="13:44" x14ac:dyDescent="0.25">
      <c r="M284" s="949">
        <v>49</v>
      </c>
      <c r="N284" s="961">
        <v>5791</v>
      </c>
      <c r="O284" s="951" t="s">
        <v>12</v>
      </c>
      <c r="P284" s="951">
        <v>400</v>
      </c>
      <c r="Q284" s="951">
        <v>52</v>
      </c>
      <c r="R284" s="951">
        <v>52</v>
      </c>
      <c r="S284" s="951">
        <v>52</v>
      </c>
      <c r="T284" s="952">
        <f t="shared" si="18"/>
        <v>0.84948863999999991</v>
      </c>
      <c r="U284" s="953"/>
      <c r="V284" s="954" t="s">
        <v>207</v>
      </c>
      <c r="W284" s="444"/>
      <c r="AD284" s="138"/>
      <c r="AM284" s="948"/>
      <c r="AR284" s="138"/>
    </row>
    <row r="285" spans="13:44" x14ac:dyDescent="0.25">
      <c r="M285" s="949">
        <v>50</v>
      </c>
      <c r="N285" s="950">
        <v>5631</v>
      </c>
      <c r="O285" s="951" t="s">
        <v>12</v>
      </c>
      <c r="P285" s="951">
        <v>400</v>
      </c>
      <c r="Q285" s="951">
        <v>52</v>
      </c>
      <c r="R285" s="951">
        <v>52</v>
      </c>
      <c r="S285" s="951">
        <v>52</v>
      </c>
      <c r="T285" s="952">
        <f t="shared" si="18"/>
        <v>0.84948863999999991</v>
      </c>
      <c r="U285" s="953"/>
      <c r="V285" s="954" t="s">
        <v>207</v>
      </c>
      <c r="W285" s="444"/>
      <c r="AD285" s="138"/>
      <c r="AM285" s="948"/>
      <c r="AR285" s="138"/>
    </row>
    <row r="286" spans="13:44" x14ac:dyDescent="0.25">
      <c r="M286" s="949">
        <v>51</v>
      </c>
      <c r="N286" s="958">
        <v>5780</v>
      </c>
      <c r="O286" s="951" t="s">
        <v>12</v>
      </c>
      <c r="P286" s="951">
        <v>400</v>
      </c>
      <c r="Q286" s="951">
        <v>52</v>
      </c>
      <c r="R286" s="951">
        <v>52</v>
      </c>
      <c r="S286" s="951">
        <v>52</v>
      </c>
      <c r="T286" s="952">
        <f t="shared" si="18"/>
        <v>0.84948863999999991</v>
      </c>
      <c r="U286" s="953"/>
      <c r="V286" s="954" t="s">
        <v>15</v>
      </c>
      <c r="W286" s="444"/>
      <c r="AM286" s="948"/>
      <c r="AR286" s="138"/>
    </row>
    <row r="287" spans="13:44" x14ac:dyDescent="0.25">
      <c r="M287" s="949">
        <v>52</v>
      </c>
      <c r="N287" s="961">
        <v>5692</v>
      </c>
      <c r="O287" s="951" t="s">
        <v>12</v>
      </c>
      <c r="P287" s="951">
        <v>400</v>
      </c>
      <c r="Q287" s="951">
        <v>53</v>
      </c>
      <c r="R287" s="951">
        <v>53</v>
      </c>
      <c r="S287" s="951">
        <v>53</v>
      </c>
      <c r="T287" s="952">
        <f t="shared" si="18"/>
        <v>0.88247543999999989</v>
      </c>
      <c r="U287" s="953"/>
      <c r="V287" s="954" t="s">
        <v>207</v>
      </c>
      <c r="W287" s="444"/>
      <c r="AM287" s="948"/>
      <c r="AR287" s="138"/>
    </row>
    <row r="288" spans="13:44" x14ac:dyDescent="0.25">
      <c r="M288" s="949">
        <v>53</v>
      </c>
      <c r="N288" s="950">
        <v>5633</v>
      </c>
      <c r="O288" s="951" t="s">
        <v>12</v>
      </c>
      <c r="P288" s="951">
        <v>400</v>
      </c>
      <c r="Q288" s="951">
        <v>54</v>
      </c>
      <c r="R288" s="951">
        <v>54</v>
      </c>
      <c r="S288" s="951">
        <v>54</v>
      </c>
      <c r="T288" s="952">
        <f t="shared" si="18"/>
        <v>0.91609055999999989</v>
      </c>
      <c r="U288" s="953"/>
      <c r="V288" s="954" t="s">
        <v>207</v>
      </c>
      <c r="W288" s="444"/>
      <c r="AM288" s="948"/>
      <c r="AR288" s="138"/>
    </row>
    <row r="289" spans="13:44" x14ac:dyDescent="0.25">
      <c r="M289" s="949">
        <v>54</v>
      </c>
      <c r="N289" s="973">
        <v>5782</v>
      </c>
      <c r="O289" s="951" t="s">
        <v>12</v>
      </c>
      <c r="P289" s="951">
        <v>400</v>
      </c>
      <c r="Q289" s="951">
        <v>55</v>
      </c>
      <c r="R289" s="951">
        <v>55</v>
      </c>
      <c r="S289" s="951">
        <v>55</v>
      </c>
      <c r="T289" s="952">
        <f t="shared" si="18"/>
        <v>0.95033400000000001</v>
      </c>
      <c r="U289" s="953"/>
      <c r="V289" s="954" t="s">
        <v>15</v>
      </c>
      <c r="W289" s="444"/>
      <c r="AM289" s="948"/>
      <c r="AR289" s="138"/>
    </row>
    <row r="290" spans="13:44" x14ac:dyDescent="0.25">
      <c r="M290" s="949">
        <v>55</v>
      </c>
      <c r="N290" s="973">
        <v>5762</v>
      </c>
      <c r="O290" s="951" t="s">
        <v>12</v>
      </c>
      <c r="P290" s="951">
        <v>400</v>
      </c>
      <c r="Q290" s="951">
        <v>56</v>
      </c>
      <c r="R290" s="951">
        <v>56</v>
      </c>
      <c r="S290" s="951">
        <v>56</v>
      </c>
      <c r="T290" s="952">
        <f t="shared" si="18"/>
        <v>0.98520576000000004</v>
      </c>
      <c r="U290" s="953"/>
      <c r="V290" s="954" t="s">
        <v>15</v>
      </c>
      <c r="W290" s="444"/>
      <c r="AM290" s="948"/>
      <c r="AR290" s="138"/>
    </row>
    <row r="291" spans="13:44" x14ac:dyDescent="0.25">
      <c r="M291" s="949">
        <v>56</v>
      </c>
      <c r="N291" s="950">
        <v>5670</v>
      </c>
      <c r="O291" s="951" t="s">
        <v>12</v>
      </c>
      <c r="P291" s="951">
        <v>400</v>
      </c>
      <c r="Q291" s="951">
        <v>56</v>
      </c>
      <c r="R291" s="951">
        <v>56</v>
      </c>
      <c r="S291" s="951">
        <v>56</v>
      </c>
      <c r="T291" s="952">
        <f t="shared" si="18"/>
        <v>0.98520576000000004</v>
      </c>
      <c r="U291" s="953"/>
      <c r="V291" s="954" t="s">
        <v>207</v>
      </c>
      <c r="W291" s="444"/>
      <c r="AM291" s="948"/>
      <c r="AR291" s="138"/>
    </row>
    <row r="292" spans="13:44" x14ac:dyDescent="0.25">
      <c r="M292" s="949">
        <v>57</v>
      </c>
      <c r="N292" s="950">
        <v>5653</v>
      </c>
      <c r="O292" s="951" t="s">
        <v>12</v>
      </c>
      <c r="P292" s="951">
        <v>400</v>
      </c>
      <c r="Q292" s="951">
        <v>60</v>
      </c>
      <c r="R292" s="951">
        <v>60</v>
      </c>
      <c r="S292" s="951">
        <v>60</v>
      </c>
      <c r="T292" s="952">
        <f t="shared" si="18"/>
        <v>1.130976</v>
      </c>
      <c r="U292" s="953"/>
      <c r="V292" s="954" t="s">
        <v>207</v>
      </c>
      <c r="W292" s="444"/>
      <c r="AM292" s="948"/>
      <c r="AR292" s="138"/>
    </row>
    <row r="293" spans="13:44" x14ac:dyDescent="0.25">
      <c r="M293" s="949">
        <v>58</v>
      </c>
      <c r="N293" s="973">
        <v>5788</v>
      </c>
      <c r="O293" s="951" t="s">
        <v>12</v>
      </c>
      <c r="P293" s="951">
        <v>400</v>
      </c>
      <c r="Q293" s="951">
        <v>61</v>
      </c>
      <c r="R293" s="951">
        <v>61</v>
      </c>
      <c r="S293" s="951">
        <v>61</v>
      </c>
      <c r="T293" s="952">
        <f>0.7854*P293*S293*S293/1000000</f>
        <v>1.1689893599999999</v>
      </c>
      <c r="U293" s="953"/>
      <c r="V293" s="954" t="s">
        <v>15</v>
      </c>
      <c r="W293" s="444"/>
      <c r="AM293" s="948"/>
      <c r="AR293" s="138"/>
    </row>
    <row r="294" spans="13:44" x14ac:dyDescent="0.25">
      <c r="M294" s="949">
        <v>59</v>
      </c>
      <c r="N294" s="973">
        <v>5450</v>
      </c>
      <c r="O294" s="951" t="s">
        <v>12</v>
      </c>
      <c r="P294" s="951">
        <v>400</v>
      </c>
      <c r="Q294" s="951">
        <v>67</v>
      </c>
      <c r="R294" s="951">
        <v>67</v>
      </c>
      <c r="S294" s="951">
        <v>67</v>
      </c>
      <c r="T294" s="952">
        <f>0.7854*P294*S294*S294/1000000</f>
        <v>1.4102642399999998</v>
      </c>
      <c r="U294" s="953"/>
      <c r="V294" s="954" t="s">
        <v>15</v>
      </c>
      <c r="W294" s="444"/>
      <c r="AM294" s="948"/>
      <c r="AR294" s="138"/>
    </row>
    <row r="295" spans="13:44" x14ac:dyDescent="0.25">
      <c r="M295" s="949">
        <v>60</v>
      </c>
      <c r="N295" s="973">
        <v>5796</v>
      </c>
      <c r="O295" s="951" t="s">
        <v>12</v>
      </c>
      <c r="P295" s="951">
        <v>400</v>
      </c>
      <c r="Q295" s="951">
        <v>70</v>
      </c>
      <c r="R295" s="951">
        <v>70</v>
      </c>
      <c r="S295" s="951">
        <v>70</v>
      </c>
      <c r="T295" s="952">
        <f t="shared" ref="T295:T301" si="21">0.7854*P295*S295*S295/1000000</f>
        <v>1.5393839999999999</v>
      </c>
      <c r="U295" s="953"/>
      <c r="V295" s="954" t="s">
        <v>15</v>
      </c>
      <c r="W295" s="444"/>
      <c r="AM295" s="948"/>
      <c r="AR295" s="138"/>
    </row>
    <row r="296" spans="13:44" x14ac:dyDescent="0.25">
      <c r="M296" s="949">
        <v>61</v>
      </c>
      <c r="N296" s="961">
        <v>5684</v>
      </c>
      <c r="O296" s="951" t="s">
        <v>12</v>
      </c>
      <c r="P296" s="951">
        <v>400</v>
      </c>
      <c r="Q296" s="951">
        <v>60</v>
      </c>
      <c r="R296" s="951">
        <v>60</v>
      </c>
      <c r="S296" s="951">
        <v>60</v>
      </c>
      <c r="T296" s="952">
        <f t="shared" si="21"/>
        <v>1.130976</v>
      </c>
      <c r="U296" s="953"/>
      <c r="V296" s="954" t="s">
        <v>207</v>
      </c>
      <c r="W296" s="444"/>
      <c r="AM296" s="948"/>
      <c r="AR296" s="138"/>
    </row>
    <row r="297" spans="13:44" x14ac:dyDescent="0.25">
      <c r="M297" s="949">
        <v>62</v>
      </c>
      <c r="N297" s="961">
        <v>5765</v>
      </c>
      <c r="O297" s="951" t="s">
        <v>12</v>
      </c>
      <c r="P297" s="951">
        <v>400</v>
      </c>
      <c r="Q297" s="951">
        <v>54</v>
      </c>
      <c r="R297" s="951">
        <v>54</v>
      </c>
      <c r="S297" s="951">
        <v>54</v>
      </c>
      <c r="T297" s="952">
        <f t="shared" si="21"/>
        <v>0.91609055999999989</v>
      </c>
      <c r="U297" s="953"/>
      <c r="V297" s="954" t="s">
        <v>207</v>
      </c>
      <c r="W297" s="444"/>
      <c r="AM297" s="948"/>
      <c r="AR297" s="138"/>
    </row>
    <row r="298" spans="13:44" x14ac:dyDescent="0.25">
      <c r="M298" s="949">
        <v>63</v>
      </c>
      <c r="N298" s="959">
        <v>5662</v>
      </c>
      <c r="O298" s="951" t="s">
        <v>12</v>
      </c>
      <c r="P298" s="951">
        <v>400</v>
      </c>
      <c r="Q298" s="951">
        <v>52</v>
      </c>
      <c r="R298" s="951">
        <v>52</v>
      </c>
      <c r="S298" s="951">
        <v>52</v>
      </c>
      <c r="T298" s="952">
        <f t="shared" si="21"/>
        <v>0.84948863999999991</v>
      </c>
      <c r="U298" s="953"/>
      <c r="V298" s="954" t="s">
        <v>207</v>
      </c>
      <c r="W298" s="444"/>
      <c r="AM298" s="948"/>
      <c r="AR298" s="138"/>
    </row>
    <row r="299" spans="13:44" x14ac:dyDescent="0.25">
      <c r="M299" s="949">
        <v>64</v>
      </c>
      <c r="N299" s="959">
        <v>5663</v>
      </c>
      <c r="O299" s="951" t="s">
        <v>12</v>
      </c>
      <c r="P299" s="951">
        <v>400</v>
      </c>
      <c r="Q299" s="951">
        <v>53</v>
      </c>
      <c r="R299" s="951">
        <v>53</v>
      </c>
      <c r="S299" s="951">
        <v>53</v>
      </c>
      <c r="T299" s="952">
        <f t="shared" si="21"/>
        <v>0.88247543999999989</v>
      </c>
      <c r="U299" s="953"/>
      <c r="V299" s="954" t="s">
        <v>207</v>
      </c>
      <c r="W299" s="444"/>
      <c r="AM299" s="948"/>
      <c r="AR299" s="138"/>
    </row>
    <row r="300" spans="13:44" x14ac:dyDescent="0.25">
      <c r="M300" s="949">
        <v>65</v>
      </c>
      <c r="N300" s="959">
        <v>5650</v>
      </c>
      <c r="O300" s="951" t="s">
        <v>12</v>
      </c>
      <c r="P300" s="951">
        <v>300</v>
      </c>
      <c r="Q300" s="951">
        <v>40</v>
      </c>
      <c r="R300" s="951">
        <v>40</v>
      </c>
      <c r="S300" s="951">
        <v>40</v>
      </c>
      <c r="T300" s="952">
        <f t="shared" si="21"/>
        <v>0.37699199999999999</v>
      </c>
      <c r="U300" s="953"/>
      <c r="V300" s="954" t="s">
        <v>207</v>
      </c>
      <c r="W300" s="444"/>
      <c r="AM300" s="948"/>
      <c r="AR300" s="138"/>
    </row>
    <row r="301" spans="13:44" x14ac:dyDescent="0.25">
      <c r="M301" s="949">
        <v>66</v>
      </c>
      <c r="N301" s="959">
        <v>5621</v>
      </c>
      <c r="O301" s="951" t="s">
        <v>12</v>
      </c>
      <c r="P301" s="951">
        <v>400</v>
      </c>
      <c r="Q301" s="951">
        <v>57</v>
      </c>
      <c r="R301" s="951">
        <v>57</v>
      </c>
      <c r="S301" s="951">
        <v>57</v>
      </c>
      <c r="T301" s="952">
        <f t="shared" si="21"/>
        <v>1.02070584</v>
      </c>
      <c r="U301" s="953"/>
      <c r="V301" s="954" t="s">
        <v>207</v>
      </c>
      <c r="W301" s="444"/>
      <c r="AM301" s="948"/>
      <c r="AR301" s="138"/>
    </row>
    <row r="302" spans="13:44" x14ac:dyDescent="0.25">
      <c r="M302" s="949">
        <v>67</v>
      </c>
      <c r="N302" s="960">
        <v>5574</v>
      </c>
      <c r="O302" s="951" t="s">
        <v>12</v>
      </c>
      <c r="P302" s="951">
        <v>400</v>
      </c>
      <c r="Q302" s="951">
        <v>51</v>
      </c>
      <c r="R302" s="951">
        <v>51</v>
      </c>
      <c r="S302" s="951">
        <v>51</v>
      </c>
      <c r="T302" s="952">
        <f>0.7854*P302*S302*S302/1000000</f>
        <v>0.81713015999999994</v>
      </c>
      <c r="U302" s="953"/>
      <c r="V302" s="954" t="s">
        <v>15</v>
      </c>
      <c r="W302" s="444"/>
      <c r="AM302" s="948"/>
      <c r="AR302" s="138"/>
    </row>
    <row r="303" spans="13:44" x14ac:dyDescent="0.25">
      <c r="M303" s="949">
        <v>68</v>
      </c>
      <c r="N303" s="960">
        <v>5581</v>
      </c>
      <c r="O303" s="951" t="s">
        <v>12</v>
      </c>
      <c r="P303" s="951">
        <v>400</v>
      </c>
      <c r="Q303" s="951">
        <v>69</v>
      </c>
      <c r="R303" s="951">
        <v>69</v>
      </c>
      <c r="S303" s="951">
        <v>69</v>
      </c>
      <c r="T303" s="952">
        <f t="shared" ref="T303:T350" si="22">0.7854*P303*S303*S303/1000000</f>
        <v>1.4957157599999997</v>
      </c>
      <c r="U303" s="953"/>
      <c r="V303" s="954" t="s">
        <v>15</v>
      </c>
      <c r="W303" s="444"/>
      <c r="AM303" s="948"/>
      <c r="AR303" s="138"/>
    </row>
    <row r="304" spans="13:44" x14ac:dyDescent="0.25">
      <c r="M304" s="949">
        <v>69</v>
      </c>
      <c r="N304" s="960">
        <v>5601</v>
      </c>
      <c r="O304" s="951" t="s">
        <v>12</v>
      </c>
      <c r="P304" s="951">
        <v>400</v>
      </c>
      <c r="Q304" s="951">
        <v>54</v>
      </c>
      <c r="R304" s="951">
        <v>54</v>
      </c>
      <c r="S304" s="951">
        <v>54</v>
      </c>
      <c r="T304" s="952">
        <f t="shared" si="22"/>
        <v>0.91609055999999989</v>
      </c>
      <c r="U304" s="953"/>
      <c r="V304" s="954" t="s">
        <v>15</v>
      </c>
      <c r="W304" s="444"/>
      <c r="AM304" s="948"/>
      <c r="AR304" s="138"/>
    </row>
    <row r="305" spans="13:44" x14ac:dyDescent="0.25">
      <c r="M305" s="949">
        <v>70</v>
      </c>
      <c r="N305" s="960">
        <v>5596</v>
      </c>
      <c r="O305" s="951" t="s">
        <v>12</v>
      </c>
      <c r="P305" s="951">
        <v>400</v>
      </c>
      <c r="Q305" s="951">
        <v>63</v>
      </c>
      <c r="R305" s="951">
        <v>63</v>
      </c>
      <c r="S305" s="951">
        <v>63</v>
      </c>
      <c r="T305" s="952">
        <f t="shared" si="22"/>
        <v>1.2469010399999998</v>
      </c>
      <c r="U305" s="953"/>
      <c r="V305" s="954" t="s">
        <v>15</v>
      </c>
      <c r="W305" s="444"/>
      <c r="AM305" s="948"/>
      <c r="AR305" s="138"/>
    </row>
    <row r="306" spans="13:44" x14ac:dyDescent="0.25">
      <c r="M306" s="949">
        <v>71</v>
      </c>
      <c r="N306" s="959">
        <v>5802</v>
      </c>
      <c r="O306" s="951" t="s">
        <v>12</v>
      </c>
      <c r="P306" s="951">
        <v>400</v>
      </c>
      <c r="Q306" s="951">
        <v>45</v>
      </c>
      <c r="R306" s="951">
        <v>45</v>
      </c>
      <c r="S306" s="951">
        <v>45</v>
      </c>
      <c r="T306" s="952">
        <f t="shared" si="22"/>
        <v>0.63617400000000002</v>
      </c>
      <c r="U306" s="953"/>
      <c r="V306" s="954" t="s">
        <v>207</v>
      </c>
      <c r="W306" s="444"/>
      <c r="AM306" s="948"/>
      <c r="AR306" s="138"/>
    </row>
    <row r="307" spans="13:44" x14ac:dyDescent="0.25">
      <c r="M307" s="949">
        <v>72</v>
      </c>
      <c r="N307" s="959">
        <v>5611</v>
      </c>
      <c r="O307" s="951" t="s">
        <v>12</v>
      </c>
      <c r="P307" s="951">
        <v>400</v>
      </c>
      <c r="Q307" s="951">
        <v>40</v>
      </c>
      <c r="R307" s="951">
        <v>40</v>
      </c>
      <c r="S307" s="951">
        <v>40</v>
      </c>
      <c r="T307" s="952">
        <f t="shared" si="22"/>
        <v>0.50265599999999988</v>
      </c>
      <c r="U307" s="953"/>
      <c r="V307" s="954" t="s">
        <v>207</v>
      </c>
      <c r="W307" s="444"/>
      <c r="AM307" s="948"/>
      <c r="AR307" s="138"/>
    </row>
    <row r="308" spans="13:44" x14ac:dyDescent="0.25">
      <c r="M308" s="949">
        <v>73</v>
      </c>
      <c r="N308" s="959">
        <v>5598</v>
      </c>
      <c r="O308" s="951" t="s">
        <v>12</v>
      </c>
      <c r="P308" s="951">
        <v>400</v>
      </c>
      <c r="Q308" s="951">
        <v>46</v>
      </c>
      <c r="R308" s="951">
        <v>46</v>
      </c>
      <c r="S308" s="951">
        <v>46</v>
      </c>
      <c r="T308" s="952">
        <f t="shared" si="22"/>
        <v>0.66476255999999989</v>
      </c>
      <c r="U308" s="953"/>
      <c r="V308" s="954" t="s">
        <v>207</v>
      </c>
      <c r="W308" s="444"/>
      <c r="AM308" s="948"/>
      <c r="AR308" s="138"/>
    </row>
    <row r="309" spans="13:44" x14ac:dyDescent="0.25">
      <c r="M309" s="949">
        <v>74</v>
      </c>
      <c r="N309" s="959">
        <v>5599</v>
      </c>
      <c r="O309" s="951" t="s">
        <v>12</v>
      </c>
      <c r="P309" s="951">
        <v>400</v>
      </c>
      <c r="Q309" s="951">
        <v>40</v>
      </c>
      <c r="R309" s="951">
        <v>40</v>
      </c>
      <c r="S309" s="951">
        <v>40</v>
      </c>
      <c r="T309" s="952">
        <f t="shared" si="22"/>
        <v>0.50265599999999988</v>
      </c>
      <c r="U309" s="953"/>
      <c r="V309" s="954" t="s">
        <v>207</v>
      </c>
      <c r="W309" s="444"/>
      <c r="AM309" s="948"/>
      <c r="AR309" s="138"/>
    </row>
    <row r="310" spans="13:44" x14ac:dyDescent="0.25">
      <c r="M310" s="949">
        <v>75</v>
      </c>
      <c r="N310" s="959">
        <v>5584</v>
      </c>
      <c r="O310" s="951" t="s">
        <v>12</v>
      </c>
      <c r="P310" s="951">
        <v>400</v>
      </c>
      <c r="Q310" s="951">
        <v>40</v>
      </c>
      <c r="R310" s="951">
        <v>40</v>
      </c>
      <c r="S310" s="951">
        <v>40</v>
      </c>
      <c r="T310" s="952">
        <f t="shared" si="22"/>
        <v>0.50265599999999988</v>
      </c>
      <c r="U310" s="953"/>
      <c r="V310" s="954" t="s">
        <v>207</v>
      </c>
      <c r="W310" s="444"/>
      <c r="AM310" s="948"/>
      <c r="AR310" s="138"/>
    </row>
    <row r="311" spans="13:44" x14ac:dyDescent="0.25">
      <c r="M311" s="949">
        <v>76</v>
      </c>
      <c r="N311" s="959">
        <v>5571</v>
      </c>
      <c r="O311" s="951" t="s">
        <v>12</v>
      </c>
      <c r="P311" s="951">
        <v>400</v>
      </c>
      <c r="Q311" s="951">
        <v>40</v>
      </c>
      <c r="R311" s="951">
        <v>40</v>
      </c>
      <c r="S311" s="951">
        <v>40</v>
      </c>
      <c r="T311" s="952">
        <f t="shared" si="22"/>
        <v>0.50265599999999988</v>
      </c>
      <c r="U311" s="953"/>
      <c r="V311" s="954" t="s">
        <v>207</v>
      </c>
      <c r="W311" s="444"/>
      <c r="AM311" s="948"/>
      <c r="AR311" s="138"/>
    </row>
    <row r="312" spans="13:44" x14ac:dyDescent="0.25">
      <c r="M312" s="949">
        <v>77</v>
      </c>
      <c r="N312" s="959">
        <v>5587</v>
      </c>
      <c r="O312" s="951" t="s">
        <v>12</v>
      </c>
      <c r="P312" s="951">
        <v>400</v>
      </c>
      <c r="Q312" s="951">
        <v>40</v>
      </c>
      <c r="R312" s="951">
        <v>40</v>
      </c>
      <c r="S312" s="951">
        <v>40</v>
      </c>
      <c r="T312" s="952">
        <f t="shared" si="22"/>
        <v>0.50265599999999988</v>
      </c>
      <c r="U312" s="953"/>
      <c r="V312" s="954" t="s">
        <v>207</v>
      </c>
      <c r="W312" s="444"/>
      <c r="AM312" s="948"/>
      <c r="AR312" s="138"/>
    </row>
    <row r="313" spans="13:44" x14ac:dyDescent="0.25">
      <c r="M313" s="949">
        <v>78</v>
      </c>
      <c r="N313" s="974">
        <v>5799</v>
      </c>
      <c r="O313" s="951" t="s">
        <v>12</v>
      </c>
      <c r="P313" s="951">
        <v>400</v>
      </c>
      <c r="Q313" s="951">
        <v>40</v>
      </c>
      <c r="R313" s="951">
        <v>40</v>
      </c>
      <c r="S313" s="951">
        <v>40</v>
      </c>
      <c r="T313" s="952">
        <f t="shared" si="22"/>
        <v>0.50265599999999988</v>
      </c>
      <c r="U313" s="953"/>
      <c r="V313" s="954" t="s">
        <v>159</v>
      </c>
      <c r="W313" s="444"/>
      <c r="AM313" s="948"/>
      <c r="AR313" s="138"/>
    </row>
    <row r="314" spans="13:44" x14ac:dyDescent="0.25">
      <c r="M314" s="949">
        <v>79</v>
      </c>
      <c r="N314" s="955">
        <v>5586</v>
      </c>
      <c r="O314" s="951" t="s">
        <v>12</v>
      </c>
      <c r="P314" s="951">
        <v>400</v>
      </c>
      <c r="Q314" s="951">
        <v>40</v>
      </c>
      <c r="R314" s="951">
        <v>40</v>
      </c>
      <c r="S314" s="951">
        <v>40</v>
      </c>
      <c r="T314" s="952">
        <f t="shared" si="22"/>
        <v>0.50265599999999988</v>
      </c>
      <c r="U314" s="953"/>
      <c r="V314" s="954" t="s">
        <v>207</v>
      </c>
      <c r="W314" s="444"/>
      <c r="AM314" s="948"/>
      <c r="AR314" s="138"/>
    </row>
    <row r="315" spans="13:44" x14ac:dyDescent="0.25">
      <c r="M315" s="949">
        <v>80</v>
      </c>
      <c r="N315" s="958">
        <v>5656</v>
      </c>
      <c r="O315" s="951" t="s">
        <v>12</v>
      </c>
      <c r="P315" s="951">
        <v>400</v>
      </c>
      <c r="Q315" s="951">
        <v>40</v>
      </c>
      <c r="R315" s="951">
        <v>40</v>
      </c>
      <c r="S315" s="951">
        <v>40</v>
      </c>
      <c r="T315" s="952">
        <f t="shared" si="22"/>
        <v>0.50265599999999988</v>
      </c>
      <c r="U315" s="953"/>
      <c r="V315" s="954" t="s">
        <v>207</v>
      </c>
      <c r="W315" s="444"/>
      <c r="AM315" s="948"/>
      <c r="AR315" s="138"/>
    </row>
    <row r="316" spans="13:44" x14ac:dyDescent="0.25">
      <c r="M316" s="949">
        <v>81</v>
      </c>
      <c r="N316" s="955">
        <v>5600</v>
      </c>
      <c r="O316" s="951" t="s">
        <v>12</v>
      </c>
      <c r="P316" s="951">
        <v>400</v>
      </c>
      <c r="Q316" s="951">
        <v>40</v>
      </c>
      <c r="R316" s="951">
        <v>40</v>
      </c>
      <c r="S316" s="951">
        <v>40</v>
      </c>
      <c r="T316" s="952">
        <f t="shared" si="22"/>
        <v>0.50265599999999988</v>
      </c>
      <c r="U316" s="953"/>
      <c r="V316" s="954" t="s">
        <v>207</v>
      </c>
      <c r="W316" s="444"/>
      <c r="AM316" s="948"/>
      <c r="AR316" s="138"/>
    </row>
    <row r="317" spans="13:44" x14ac:dyDescent="0.25">
      <c r="M317" s="949">
        <v>82</v>
      </c>
      <c r="N317" s="955">
        <v>5603</v>
      </c>
      <c r="O317" s="951" t="s">
        <v>12</v>
      </c>
      <c r="P317" s="951">
        <v>400</v>
      </c>
      <c r="Q317" s="951">
        <v>40</v>
      </c>
      <c r="R317" s="951">
        <v>40</v>
      </c>
      <c r="S317" s="951">
        <v>40</v>
      </c>
      <c r="T317" s="952">
        <f t="shared" si="22"/>
        <v>0.50265599999999988</v>
      </c>
      <c r="U317" s="953"/>
      <c r="V317" s="954" t="s">
        <v>207</v>
      </c>
      <c r="W317" s="444"/>
      <c r="AM317" s="948"/>
      <c r="AR317" s="138"/>
    </row>
    <row r="318" spans="13:44" x14ac:dyDescent="0.25">
      <c r="M318" s="949">
        <v>83</v>
      </c>
      <c r="N318" s="950">
        <v>5603</v>
      </c>
      <c r="O318" s="951" t="s">
        <v>12</v>
      </c>
      <c r="P318" s="951">
        <v>400</v>
      </c>
      <c r="Q318" s="951">
        <v>40</v>
      </c>
      <c r="R318" s="951">
        <v>40</v>
      </c>
      <c r="S318" s="951">
        <v>40</v>
      </c>
      <c r="T318" s="952">
        <f t="shared" si="22"/>
        <v>0.50265599999999988</v>
      </c>
      <c r="U318" s="953"/>
      <c r="V318" s="954" t="s">
        <v>185</v>
      </c>
      <c r="W318" s="444"/>
      <c r="AM318" s="948"/>
      <c r="AR318" s="138"/>
    </row>
    <row r="319" spans="13:44" x14ac:dyDescent="0.25">
      <c r="M319" s="949">
        <v>84</v>
      </c>
      <c r="N319" s="974">
        <v>5572</v>
      </c>
      <c r="O319" s="951" t="s">
        <v>12</v>
      </c>
      <c r="P319" s="951">
        <v>400</v>
      </c>
      <c r="Q319" s="951">
        <v>41</v>
      </c>
      <c r="R319" s="951">
        <v>41</v>
      </c>
      <c r="S319" s="951">
        <v>41</v>
      </c>
      <c r="T319" s="952">
        <f t="shared" si="22"/>
        <v>0.52810296000000001</v>
      </c>
      <c r="U319" s="953"/>
      <c r="V319" s="954" t="s">
        <v>159</v>
      </c>
      <c r="W319" s="444"/>
      <c r="AM319" s="948"/>
      <c r="AR319" s="138"/>
    </row>
    <row r="320" spans="13:44" x14ac:dyDescent="0.25">
      <c r="M320" s="949">
        <v>85</v>
      </c>
      <c r="N320" s="974">
        <v>5589</v>
      </c>
      <c r="O320" s="951" t="s">
        <v>12</v>
      </c>
      <c r="P320" s="951">
        <v>400</v>
      </c>
      <c r="Q320" s="951">
        <v>42</v>
      </c>
      <c r="R320" s="951">
        <v>42</v>
      </c>
      <c r="S320" s="951">
        <v>42</v>
      </c>
      <c r="T320" s="952">
        <f t="shared" si="22"/>
        <v>0.55417824000000004</v>
      </c>
      <c r="U320" s="953"/>
      <c r="V320" s="954" t="s">
        <v>159</v>
      </c>
      <c r="W320" s="444"/>
      <c r="AM320" s="948"/>
      <c r="AR320" s="138"/>
    </row>
    <row r="321" spans="13:44" x14ac:dyDescent="0.25">
      <c r="M321" s="949">
        <v>86</v>
      </c>
      <c r="N321" s="974">
        <v>5639</v>
      </c>
      <c r="O321" s="951" t="s">
        <v>12</v>
      </c>
      <c r="P321" s="951">
        <v>400</v>
      </c>
      <c r="Q321" s="951">
        <v>42</v>
      </c>
      <c r="R321" s="951">
        <v>42</v>
      </c>
      <c r="S321" s="951">
        <v>42</v>
      </c>
      <c r="T321" s="952">
        <f t="shared" si="22"/>
        <v>0.55417824000000004</v>
      </c>
      <c r="U321" s="953"/>
      <c r="V321" s="954" t="s">
        <v>159</v>
      </c>
      <c r="W321" s="444"/>
      <c r="AM321" s="948"/>
      <c r="AR321" s="138"/>
    </row>
    <row r="322" spans="13:44" x14ac:dyDescent="0.25">
      <c r="M322" s="949">
        <v>87</v>
      </c>
      <c r="N322" s="955">
        <v>5576</v>
      </c>
      <c r="O322" s="951" t="s">
        <v>12</v>
      </c>
      <c r="P322" s="951">
        <v>400</v>
      </c>
      <c r="Q322" s="951">
        <v>42</v>
      </c>
      <c r="R322" s="951">
        <v>42</v>
      </c>
      <c r="S322" s="951">
        <v>42</v>
      </c>
      <c r="T322" s="952">
        <f t="shared" si="22"/>
        <v>0.55417824000000004</v>
      </c>
      <c r="U322" s="953"/>
      <c r="V322" s="954" t="s">
        <v>207</v>
      </c>
      <c r="W322" s="444"/>
      <c r="AM322" s="948"/>
      <c r="AR322" s="138"/>
    </row>
    <row r="323" spans="13:44" x14ac:dyDescent="0.25">
      <c r="M323" s="949">
        <v>88</v>
      </c>
      <c r="N323" s="955">
        <v>5608</v>
      </c>
      <c r="O323" s="951" t="s">
        <v>12</v>
      </c>
      <c r="P323" s="951">
        <v>400</v>
      </c>
      <c r="Q323" s="951">
        <v>42</v>
      </c>
      <c r="R323" s="951">
        <v>42</v>
      </c>
      <c r="S323" s="951">
        <v>42</v>
      </c>
      <c r="T323" s="952">
        <f t="shared" si="22"/>
        <v>0.55417824000000004</v>
      </c>
      <c r="U323" s="953"/>
      <c r="V323" s="954" t="s">
        <v>207</v>
      </c>
      <c r="W323" s="444"/>
      <c r="AM323" s="948"/>
      <c r="AR323" s="138"/>
    </row>
    <row r="324" spans="13:44" x14ac:dyDescent="0.25">
      <c r="M324" s="949">
        <v>89</v>
      </c>
      <c r="N324" s="974">
        <v>5629</v>
      </c>
      <c r="O324" s="951" t="s">
        <v>12</v>
      </c>
      <c r="P324" s="951">
        <v>400</v>
      </c>
      <c r="Q324" s="951">
        <v>43</v>
      </c>
      <c r="R324" s="951">
        <v>43</v>
      </c>
      <c r="S324" s="951">
        <v>43</v>
      </c>
      <c r="T324" s="952">
        <f t="shared" si="22"/>
        <v>0.58088183999999998</v>
      </c>
      <c r="U324" s="953"/>
      <c r="V324" s="954" t="s">
        <v>16</v>
      </c>
      <c r="W324" s="444"/>
      <c r="AM324" s="948"/>
      <c r="AR324" s="138"/>
    </row>
    <row r="325" spans="13:44" x14ac:dyDescent="0.25">
      <c r="M325" s="949">
        <v>90</v>
      </c>
      <c r="N325" s="974">
        <v>5577</v>
      </c>
      <c r="O325" s="951" t="s">
        <v>12</v>
      </c>
      <c r="P325" s="951">
        <v>400</v>
      </c>
      <c r="Q325" s="951">
        <v>43</v>
      </c>
      <c r="R325" s="951">
        <v>43</v>
      </c>
      <c r="S325" s="951">
        <v>43</v>
      </c>
      <c r="T325" s="952">
        <f t="shared" si="22"/>
        <v>0.58088183999999998</v>
      </c>
      <c r="U325" s="953"/>
      <c r="V325" s="954" t="s">
        <v>159</v>
      </c>
      <c r="W325" s="444"/>
      <c r="AM325" s="948"/>
      <c r="AR325" s="138"/>
    </row>
    <row r="326" spans="13:44" x14ac:dyDescent="0.25">
      <c r="M326" s="949">
        <v>91</v>
      </c>
      <c r="N326" s="974">
        <v>5634</v>
      </c>
      <c r="O326" s="951" t="s">
        <v>12</v>
      </c>
      <c r="P326" s="951">
        <v>400</v>
      </c>
      <c r="Q326" s="951">
        <v>43</v>
      </c>
      <c r="R326" s="951">
        <v>43</v>
      </c>
      <c r="S326" s="951">
        <v>43</v>
      </c>
      <c r="T326" s="952">
        <f t="shared" si="22"/>
        <v>0.58088183999999998</v>
      </c>
      <c r="U326" s="953"/>
      <c r="V326" s="954" t="s">
        <v>159</v>
      </c>
      <c r="W326" s="444"/>
      <c r="AM326" s="948"/>
      <c r="AR326" s="138"/>
    </row>
    <row r="327" spans="13:44" x14ac:dyDescent="0.25">
      <c r="M327" s="949">
        <v>92</v>
      </c>
      <c r="N327" s="959">
        <v>5580</v>
      </c>
      <c r="O327" s="951" t="s">
        <v>12</v>
      </c>
      <c r="P327" s="951">
        <v>400</v>
      </c>
      <c r="Q327" s="951">
        <v>44</v>
      </c>
      <c r="R327" s="951">
        <v>44</v>
      </c>
      <c r="S327" s="951">
        <v>44</v>
      </c>
      <c r="T327" s="952">
        <f t="shared" si="22"/>
        <v>0.60821376000000005</v>
      </c>
      <c r="U327" s="953"/>
      <c r="V327" s="954" t="s">
        <v>207</v>
      </c>
      <c r="W327" s="444"/>
      <c r="AM327" s="948"/>
      <c r="AR327" s="138"/>
    </row>
    <row r="328" spans="13:44" x14ac:dyDescent="0.25">
      <c r="M328" s="949">
        <v>93</v>
      </c>
      <c r="N328" s="959">
        <v>5610</v>
      </c>
      <c r="O328" s="951" t="s">
        <v>12</v>
      </c>
      <c r="P328" s="951">
        <v>400</v>
      </c>
      <c r="Q328" s="951">
        <v>44</v>
      </c>
      <c r="R328" s="951">
        <v>44</v>
      </c>
      <c r="S328" s="951">
        <v>44</v>
      </c>
      <c r="T328" s="952">
        <f t="shared" si="22"/>
        <v>0.60821376000000005</v>
      </c>
      <c r="U328" s="953"/>
      <c r="V328" s="954" t="s">
        <v>207</v>
      </c>
      <c r="W328" s="444"/>
      <c r="AM328" s="948"/>
      <c r="AR328" s="138"/>
    </row>
    <row r="329" spans="13:44" x14ac:dyDescent="0.25">
      <c r="M329" s="949">
        <v>94</v>
      </c>
      <c r="N329" s="974">
        <v>5592</v>
      </c>
      <c r="O329" s="951" t="s">
        <v>12</v>
      </c>
      <c r="P329" s="951">
        <v>400</v>
      </c>
      <c r="Q329" s="951">
        <v>44</v>
      </c>
      <c r="R329" s="951">
        <v>44</v>
      </c>
      <c r="S329" s="951">
        <v>44</v>
      </c>
      <c r="T329" s="952">
        <f t="shared" si="22"/>
        <v>0.60821376000000005</v>
      </c>
      <c r="U329" s="953"/>
      <c r="V329" s="954" t="s">
        <v>159</v>
      </c>
      <c r="W329" s="444"/>
      <c r="AM329" s="948"/>
      <c r="AR329" s="138"/>
    </row>
    <row r="330" spans="13:44" x14ac:dyDescent="0.25">
      <c r="M330" s="949">
        <v>95</v>
      </c>
      <c r="N330" s="955">
        <v>5686</v>
      </c>
      <c r="O330" s="951" t="s">
        <v>12</v>
      </c>
      <c r="P330" s="951">
        <v>400</v>
      </c>
      <c r="Q330" s="951">
        <v>44</v>
      </c>
      <c r="R330" s="951">
        <v>44</v>
      </c>
      <c r="S330" s="951">
        <v>44</v>
      </c>
      <c r="T330" s="952">
        <f t="shared" si="22"/>
        <v>0.60821376000000005</v>
      </c>
      <c r="U330" s="953"/>
      <c r="V330" s="954" t="s">
        <v>207</v>
      </c>
      <c r="W330" s="444"/>
      <c r="AM330" s="948"/>
      <c r="AR330" s="138"/>
    </row>
    <row r="331" spans="13:44" x14ac:dyDescent="0.25">
      <c r="M331" s="949">
        <v>96</v>
      </c>
      <c r="N331" s="955">
        <v>5783</v>
      </c>
      <c r="O331" s="951" t="s">
        <v>12</v>
      </c>
      <c r="P331" s="951">
        <v>400</v>
      </c>
      <c r="Q331" s="951">
        <v>45</v>
      </c>
      <c r="R331" s="951">
        <v>45</v>
      </c>
      <c r="S331" s="951">
        <v>45</v>
      </c>
      <c r="T331" s="952">
        <f t="shared" si="22"/>
        <v>0.63617400000000002</v>
      </c>
      <c r="U331" s="953"/>
      <c r="V331" s="954" t="s">
        <v>207</v>
      </c>
      <c r="W331" s="444"/>
      <c r="AM331" s="948"/>
      <c r="AR331" s="138"/>
    </row>
    <row r="332" spans="13:44" x14ac:dyDescent="0.25">
      <c r="M332" s="949">
        <v>97</v>
      </c>
      <c r="N332" s="955">
        <v>5583</v>
      </c>
      <c r="O332" s="951" t="s">
        <v>12</v>
      </c>
      <c r="P332" s="951">
        <v>400</v>
      </c>
      <c r="Q332" s="951">
        <v>45</v>
      </c>
      <c r="R332" s="951">
        <v>45</v>
      </c>
      <c r="S332" s="951">
        <v>45</v>
      </c>
      <c r="T332" s="952">
        <f t="shared" si="22"/>
        <v>0.63617400000000002</v>
      </c>
      <c r="U332" s="953"/>
      <c r="V332" s="954" t="s">
        <v>207</v>
      </c>
      <c r="W332" s="444"/>
      <c r="AM332" s="948"/>
      <c r="AR332" s="138"/>
    </row>
    <row r="333" spans="13:44" x14ac:dyDescent="0.25">
      <c r="M333" s="949">
        <v>98</v>
      </c>
      <c r="N333" s="958">
        <v>5627</v>
      </c>
      <c r="O333" s="951" t="s">
        <v>12</v>
      </c>
      <c r="P333" s="951">
        <v>400</v>
      </c>
      <c r="Q333" s="951">
        <v>45</v>
      </c>
      <c r="R333" s="951">
        <v>45</v>
      </c>
      <c r="S333" s="951">
        <v>45</v>
      </c>
      <c r="T333" s="952">
        <f t="shared" si="22"/>
        <v>0.63617400000000002</v>
      </c>
      <c r="U333" s="953"/>
      <c r="V333" s="954" t="s">
        <v>207</v>
      </c>
      <c r="W333" s="444"/>
      <c r="AM333" s="948"/>
      <c r="AR333" s="138"/>
    </row>
    <row r="334" spans="13:44" x14ac:dyDescent="0.25">
      <c r="M334" s="949">
        <v>99</v>
      </c>
      <c r="N334" s="958">
        <v>5787</v>
      </c>
      <c r="O334" s="951" t="s">
        <v>12</v>
      </c>
      <c r="P334" s="951">
        <v>400</v>
      </c>
      <c r="Q334" s="951">
        <v>45</v>
      </c>
      <c r="R334" s="951">
        <v>45</v>
      </c>
      <c r="S334" s="951">
        <v>45</v>
      </c>
      <c r="T334" s="952">
        <f t="shared" si="22"/>
        <v>0.63617400000000002</v>
      </c>
      <c r="U334" s="953"/>
      <c r="V334" s="954" t="s">
        <v>207</v>
      </c>
      <c r="W334" s="444"/>
      <c r="AM334" s="948"/>
      <c r="AR334" s="138"/>
    </row>
    <row r="335" spans="13:44" x14ac:dyDescent="0.25">
      <c r="M335" s="949">
        <v>100</v>
      </c>
      <c r="N335" s="950">
        <v>5674</v>
      </c>
      <c r="O335" s="951" t="s">
        <v>12</v>
      </c>
      <c r="P335" s="951">
        <v>400</v>
      </c>
      <c r="Q335" s="951">
        <v>45</v>
      </c>
      <c r="R335" s="951">
        <v>45</v>
      </c>
      <c r="S335" s="951">
        <v>45</v>
      </c>
      <c r="T335" s="952">
        <f t="shared" si="22"/>
        <v>0.63617400000000002</v>
      </c>
      <c r="U335" s="953"/>
      <c r="V335" s="954" t="s">
        <v>185</v>
      </c>
      <c r="W335" s="444"/>
      <c r="AM335" s="948"/>
      <c r="AR335" s="138"/>
    </row>
    <row r="336" spans="13:44" x14ac:dyDescent="0.25">
      <c r="M336" s="949">
        <v>101</v>
      </c>
      <c r="N336" s="955">
        <v>5818</v>
      </c>
      <c r="O336" s="951" t="s">
        <v>12</v>
      </c>
      <c r="P336" s="951">
        <v>400</v>
      </c>
      <c r="Q336" s="951">
        <v>46</v>
      </c>
      <c r="R336" s="951">
        <v>46</v>
      </c>
      <c r="S336" s="951">
        <v>46</v>
      </c>
      <c r="T336" s="952">
        <f t="shared" si="22"/>
        <v>0.66476255999999989</v>
      </c>
      <c r="U336" s="953"/>
      <c r="V336" s="954" t="s">
        <v>16</v>
      </c>
      <c r="W336" s="444"/>
      <c r="AM336" s="948"/>
      <c r="AR336" s="138"/>
    </row>
    <row r="337" spans="13:44" x14ac:dyDescent="0.25">
      <c r="M337" s="949">
        <v>102</v>
      </c>
      <c r="N337" s="958">
        <v>5784</v>
      </c>
      <c r="O337" s="951" t="s">
        <v>12</v>
      </c>
      <c r="P337" s="951">
        <v>400</v>
      </c>
      <c r="Q337" s="951">
        <v>46</v>
      </c>
      <c r="R337" s="951">
        <v>46</v>
      </c>
      <c r="S337" s="951">
        <v>46</v>
      </c>
      <c r="T337" s="952">
        <f t="shared" si="22"/>
        <v>0.66476255999999989</v>
      </c>
      <c r="U337" s="953"/>
      <c r="V337" s="954" t="s">
        <v>207</v>
      </c>
      <c r="W337" s="444"/>
      <c r="AM337" s="948"/>
      <c r="AR337" s="138"/>
    </row>
    <row r="338" spans="13:44" x14ac:dyDescent="0.25">
      <c r="M338" s="949">
        <v>103</v>
      </c>
      <c r="N338" s="955">
        <v>5578</v>
      </c>
      <c r="O338" s="951" t="s">
        <v>12</v>
      </c>
      <c r="P338" s="951">
        <v>400</v>
      </c>
      <c r="Q338" s="951">
        <v>46</v>
      </c>
      <c r="R338" s="951">
        <v>46</v>
      </c>
      <c r="S338" s="951">
        <v>46</v>
      </c>
      <c r="T338" s="952">
        <f t="shared" si="22"/>
        <v>0.66476255999999989</v>
      </c>
      <c r="U338" s="953"/>
      <c r="V338" s="954" t="s">
        <v>207</v>
      </c>
      <c r="W338" s="444"/>
      <c r="AM338" s="948"/>
      <c r="AR338" s="138"/>
    </row>
    <row r="339" spans="13:44" x14ac:dyDescent="0.25">
      <c r="M339" s="949">
        <v>104</v>
      </c>
      <c r="N339" s="950">
        <v>5606</v>
      </c>
      <c r="O339" s="951" t="s">
        <v>12</v>
      </c>
      <c r="P339" s="951">
        <v>400</v>
      </c>
      <c r="Q339" s="951">
        <v>47</v>
      </c>
      <c r="R339" s="951">
        <v>47</v>
      </c>
      <c r="S339" s="951">
        <v>47</v>
      </c>
      <c r="T339" s="952">
        <f t="shared" si="22"/>
        <v>0.69397943999999989</v>
      </c>
      <c r="U339" s="953"/>
      <c r="V339" s="954" t="s">
        <v>185</v>
      </c>
      <c r="W339" s="444"/>
      <c r="AM339" s="948"/>
      <c r="AR339" s="138"/>
    </row>
    <row r="340" spans="13:44" x14ac:dyDescent="0.25">
      <c r="M340" s="949">
        <v>105</v>
      </c>
      <c r="N340" s="955">
        <v>5779</v>
      </c>
      <c r="O340" s="951" t="s">
        <v>12</v>
      </c>
      <c r="P340" s="951">
        <v>400</v>
      </c>
      <c r="Q340" s="951">
        <v>48</v>
      </c>
      <c r="R340" s="951">
        <v>48</v>
      </c>
      <c r="S340" s="951">
        <v>48</v>
      </c>
      <c r="T340" s="952">
        <f t="shared" si="22"/>
        <v>0.72382463999999991</v>
      </c>
      <c r="U340" s="953"/>
      <c r="V340" s="954" t="s">
        <v>207</v>
      </c>
      <c r="W340" s="444"/>
      <c r="AM340" s="948"/>
      <c r="AR340" s="138"/>
    </row>
    <row r="341" spans="13:44" x14ac:dyDescent="0.25">
      <c r="M341" s="949">
        <v>106</v>
      </c>
      <c r="N341" s="974">
        <v>5798</v>
      </c>
      <c r="O341" s="951" t="s">
        <v>12</v>
      </c>
      <c r="P341" s="951">
        <v>400</v>
      </c>
      <c r="Q341" s="951">
        <v>50</v>
      </c>
      <c r="R341" s="951">
        <v>50</v>
      </c>
      <c r="S341" s="951">
        <v>50</v>
      </c>
      <c r="T341" s="952">
        <f t="shared" si="22"/>
        <v>0.78539999999999988</v>
      </c>
      <c r="U341" s="953"/>
      <c r="V341" s="954" t="s">
        <v>16</v>
      </c>
      <c r="W341" s="444"/>
      <c r="AM341" s="948"/>
      <c r="AR341" s="138"/>
    </row>
    <row r="342" spans="13:44" x14ac:dyDescent="0.25">
      <c r="M342" s="949">
        <v>107</v>
      </c>
      <c r="N342" s="958">
        <v>5628</v>
      </c>
      <c r="O342" s="951" t="s">
        <v>12</v>
      </c>
      <c r="P342" s="951">
        <v>400</v>
      </c>
      <c r="Q342" s="951">
        <v>50</v>
      </c>
      <c r="R342" s="951">
        <v>50</v>
      </c>
      <c r="S342" s="951">
        <v>50</v>
      </c>
      <c r="T342" s="952">
        <f t="shared" si="22"/>
        <v>0.78539999999999988</v>
      </c>
      <c r="U342" s="953"/>
      <c r="V342" s="954" t="s">
        <v>159</v>
      </c>
      <c r="W342" s="444"/>
      <c r="AM342" s="948"/>
      <c r="AR342" s="138"/>
    </row>
    <row r="343" spans="13:44" x14ac:dyDescent="0.25">
      <c r="M343" s="949">
        <v>108</v>
      </c>
      <c r="N343" s="955">
        <v>5604</v>
      </c>
      <c r="O343" s="951" t="s">
        <v>12</v>
      </c>
      <c r="P343" s="951">
        <v>400</v>
      </c>
      <c r="Q343" s="951">
        <v>50</v>
      </c>
      <c r="R343" s="951">
        <v>50</v>
      </c>
      <c r="S343" s="951">
        <v>50</v>
      </c>
      <c r="T343" s="952">
        <f t="shared" si="22"/>
        <v>0.78539999999999988</v>
      </c>
      <c r="U343" s="953"/>
      <c r="V343" s="954" t="s">
        <v>207</v>
      </c>
      <c r="W343" s="444"/>
      <c r="AM343" s="948"/>
      <c r="AR343" s="138"/>
    </row>
    <row r="344" spans="13:44" x14ac:dyDescent="0.25">
      <c r="M344" s="949">
        <v>109</v>
      </c>
      <c r="N344" s="955">
        <v>5602</v>
      </c>
      <c r="O344" s="951" t="s">
        <v>12</v>
      </c>
      <c r="P344" s="951">
        <v>400</v>
      </c>
      <c r="Q344" s="951">
        <v>50</v>
      </c>
      <c r="R344" s="951">
        <v>50</v>
      </c>
      <c r="S344" s="951">
        <v>50</v>
      </c>
      <c r="T344" s="952">
        <f t="shared" si="22"/>
        <v>0.78539999999999988</v>
      </c>
      <c r="U344" s="953"/>
      <c r="V344" s="954" t="s">
        <v>207</v>
      </c>
      <c r="W344" s="444"/>
      <c r="AM344" s="948"/>
      <c r="AR344" s="138"/>
    </row>
    <row r="345" spans="13:44" x14ac:dyDescent="0.25">
      <c r="M345" s="949">
        <v>110</v>
      </c>
      <c r="N345" s="955">
        <v>5661</v>
      </c>
      <c r="O345" s="951" t="s">
        <v>12</v>
      </c>
      <c r="P345" s="951">
        <v>400</v>
      </c>
      <c r="Q345" s="951">
        <v>50</v>
      </c>
      <c r="R345" s="951">
        <v>50</v>
      </c>
      <c r="S345" s="951">
        <v>50</v>
      </c>
      <c r="T345" s="952">
        <f t="shared" si="22"/>
        <v>0.78539999999999988</v>
      </c>
      <c r="U345" s="953"/>
      <c r="V345" s="954" t="s">
        <v>207</v>
      </c>
      <c r="W345" s="444"/>
      <c r="AM345" s="948"/>
      <c r="AR345" s="138"/>
    </row>
    <row r="346" spans="13:44" x14ac:dyDescent="0.25">
      <c r="M346" s="949">
        <v>111</v>
      </c>
      <c r="N346" s="955">
        <v>5773</v>
      </c>
      <c r="O346" s="951" t="s">
        <v>12</v>
      </c>
      <c r="P346" s="951">
        <v>400</v>
      </c>
      <c r="Q346" s="951">
        <v>50</v>
      </c>
      <c r="R346" s="951">
        <v>50</v>
      </c>
      <c r="S346" s="951">
        <v>50</v>
      </c>
      <c r="T346" s="952">
        <f t="shared" si="22"/>
        <v>0.78539999999999988</v>
      </c>
      <c r="U346" s="953"/>
      <c r="V346" s="954" t="s">
        <v>207</v>
      </c>
      <c r="W346" s="444"/>
      <c r="AM346" s="948"/>
      <c r="AR346" s="138"/>
    </row>
    <row r="347" spans="13:44" x14ac:dyDescent="0.25">
      <c r="M347" s="949">
        <v>112</v>
      </c>
      <c r="N347" s="955">
        <v>5649</v>
      </c>
      <c r="O347" s="951" t="s">
        <v>12</v>
      </c>
      <c r="P347" s="951">
        <v>400</v>
      </c>
      <c r="Q347" s="951">
        <v>50</v>
      </c>
      <c r="R347" s="951">
        <v>50</v>
      </c>
      <c r="S347" s="951">
        <v>50</v>
      </c>
      <c r="T347" s="952">
        <f t="shared" si="22"/>
        <v>0.78539999999999988</v>
      </c>
      <c r="U347" s="953"/>
      <c r="V347" s="954" t="s">
        <v>207</v>
      </c>
      <c r="W347" s="444"/>
      <c r="AM347" s="948"/>
      <c r="AR347" s="138"/>
    </row>
    <row r="348" spans="13:44" x14ac:dyDescent="0.25">
      <c r="M348" s="949">
        <v>113</v>
      </c>
      <c r="N348" s="950">
        <v>5797</v>
      </c>
      <c r="O348" s="951" t="s">
        <v>12</v>
      </c>
      <c r="P348" s="951">
        <v>400</v>
      </c>
      <c r="Q348" s="951">
        <v>50</v>
      </c>
      <c r="R348" s="951">
        <v>50</v>
      </c>
      <c r="S348" s="951">
        <v>50</v>
      </c>
      <c r="T348" s="952">
        <f t="shared" si="22"/>
        <v>0.78539999999999988</v>
      </c>
      <c r="U348" s="953"/>
      <c r="V348" s="954" t="s">
        <v>185</v>
      </c>
      <c r="W348" s="444"/>
      <c r="AM348" s="948"/>
      <c r="AR348" s="138"/>
    </row>
    <row r="349" spans="13:44" x14ac:dyDescent="0.25">
      <c r="M349" s="949">
        <v>114</v>
      </c>
      <c r="N349" s="950">
        <v>5570</v>
      </c>
      <c r="O349" s="951" t="s">
        <v>12</v>
      </c>
      <c r="P349" s="951">
        <v>400</v>
      </c>
      <c r="Q349" s="951">
        <v>52</v>
      </c>
      <c r="R349" s="951">
        <v>52</v>
      </c>
      <c r="S349" s="951">
        <v>52</v>
      </c>
      <c r="T349" s="952">
        <f t="shared" si="22"/>
        <v>0.84948863999999991</v>
      </c>
      <c r="U349" s="953"/>
      <c r="V349" s="954" t="s">
        <v>164</v>
      </c>
      <c r="W349" s="444"/>
      <c r="AM349" s="948"/>
      <c r="AR349" s="138"/>
    </row>
    <row r="350" spans="13:44" x14ac:dyDescent="0.25">
      <c r="M350" s="949">
        <v>115</v>
      </c>
      <c r="N350" s="974">
        <v>5625</v>
      </c>
      <c r="O350" s="951" t="s">
        <v>12</v>
      </c>
      <c r="P350" s="951">
        <v>400</v>
      </c>
      <c r="Q350" s="951">
        <v>53</v>
      </c>
      <c r="R350" s="951">
        <v>53</v>
      </c>
      <c r="S350" s="951">
        <v>53</v>
      </c>
      <c r="T350" s="952">
        <f t="shared" si="22"/>
        <v>0.88247543999999989</v>
      </c>
      <c r="U350" s="953"/>
      <c r="V350" s="954" t="s">
        <v>159</v>
      </c>
      <c r="W350" s="444"/>
      <c r="AM350" s="948"/>
      <c r="AR350" s="138"/>
    </row>
    <row r="351" spans="13:44" x14ac:dyDescent="0.25">
      <c r="M351" s="949">
        <v>116</v>
      </c>
      <c r="N351" s="974">
        <v>5785</v>
      </c>
      <c r="O351" s="951" t="s">
        <v>12</v>
      </c>
      <c r="P351" s="951">
        <v>400</v>
      </c>
      <c r="Q351" s="951">
        <v>53</v>
      </c>
      <c r="R351" s="951">
        <v>53</v>
      </c>
      <c r="S351" s="951">
        <v>53</v>
      </c>
      <c r="T351" s="952">
        <f>0.7854*P351*S351*S351/1000000</f>
        <v>0.88247543999999989</v>
      </c>
      <c r="U351" s="953"/>
      <c r="V351" s="954" t="s">
        <v>16</v>
      </c>
      <c r="W351" s="444"/>
      <c r="AM351" s="948"/>
      <c r="AR351" s="138"/>
    </row>
    <row r="352" spans="13:44" x14ac:dyDescent="0.25">
      <c r="M352" s="949">
        <v>117</v>
      </c>
      <c r="N352" s="958">
        <v>5710</v>
      </c>
      <c r="O352" s="951" t="s">
        <v>12</v>
      </c>
      <c r="P352" s="951">
        <v>400</v>
      </c>
      <c r="Q352" s="951">
        <v>56</v>
      </c>
      <c r="R352" s="951">
        <v>56</v>
      </c>
      <c r="S352" s="951">
        <v>56</v>
      </c>
      <c r="T352" s="952">
        <f>0.7854*P352*S352*S352/1000000</f>
        <v>0.98520576000000004</v>
      </c>
      <c r="U352" s="953"/>
      <c r="V352" s="954" t="s">
        <v>207</v>
      </c>
      <c r="W352" s="444"/>
      <c r="AM352" s="948"/>
      <c r="AR352" s="138"/>
    </row>
    <row r="353" spans="13:44" x14ac:dyDescent="0.25">
      <c r="M353" s="949">
        <v>118</v>
      </c>
      <c r="N353" s="974">
        <v>5803</v>
      </c>
      <c r="O353" s="951" t="s">
        <v>12</v>
      </c>
      <c r="P353" s="951">
        <v>400</v>
      </c>
      <c r="Q353" s="951">
        <v>57</v>
      </c>
      <c r="R353" s="951">
        <v>57</v>
      </c>
      <c r="S353" s="951">
        <v>57</v>
      </c>
      <c r="T353" s="952">
        <f>0.7854*P353*S353*S353/1000000</f>
        <v>1.02070584</v>
      </c>
      <c r="U353" s="953"/>
      <c r="V353" s="954" t="s">
        <v>16</v>
      </c>
      <c r="W353" s="444"/>
      <c r="AM353" s="948"/>
      <c r="AR353" s="138"/>
    </row>
    <row r="354" spans="13:44" x14ac:dyDescent="0.25">
      <c r="M354" s="949">
        <v>119</v>
      </c>
      <c r="N354" s="974">
        <v>5659</v>
      </c>
      <c r="O354" s="951" t="s">
        <v>12</v>
      </c>
      <c r="P354" s="951">
        <v>400</v>
      </c>
      <c r="Q354" s="951">
        <v>60</v>
      </c>
      <c r="R354" s="951">
        <v>60</v>
      </c>
      <c r="S354" s="951">
        <v>60</v>
      </c>
      <c r="T354" s="952">
        <f>0.7854*P354*S354*S354/1000000</f>
        <v>1.130976</v>
      </c>
      <c r="U354" s="953"/>
      <c r="V354" s="954" t="s">
        <v>16</v>
      </c>
      <c r="W354" s="444"/>
      <c r="AM354" s="948"/>
      <c r="AR354" s="138"/>
    </row>
    <row r="355" spans="13:44" x14ac:dyDescent="0.25">
      <c r="M355" s="949">
        <v>120</v>
      </c>
      <c r="N355" s="955">
        <v>5731</v>
      </c>
      <c r="O355" s="951" t="s">
        <v>12</v>
      </c>
      <c r="P355" s="951">
        <v>400</v>
      </c>
      <c r="Q355" s="951">
        <v>60</v>
      </c>
      <c r="R355" s="951">
        <v>60</v>
      </c>
      <c r="S355" s="951">
        <v>60</v>
      </c>
      <c r="T355" s="952">
        <f>0.7854*P355*S355*S355/1000000</f>
        <v>1.130976</v>
      </c>
      <c r="U355" s="953">
        <f>SUM(T259:T355)</f>
        <v>71.050032900000005</v>
      </c>
      <c r="V355" s="954" t="s">
        <v>207</v>
      </c>
      <c r="W355" s="444"/>
      <c r="AM355" s="948"/>
      <c r="AR355" s="138"/>
    </row>
    <row r="356" spans="13:44" x14ac:dyDescent="0.25">
      <c r="M356" s="1850" t="s">
        <v>225</v>
      </c>
      <c r="N356" s="1851"/>
      <c r="O356" s="1851"/>
      <c r="P356" s="1851"/>
      <c r="Q356" s="1851"/>
      <c r="R356" s="1851"/>
      <c r="S356" s="1852"/>
      <c r="T356" s="972">
        <f>SUM(T236:T355)</f>
        <v>79.422711059999955</v>
      </c>
      <c r="U356" s="972">
        <f>SUM(U236:U355)</f>
        <v>79.422711060000012</v>
      </c>
      <c r="V356" s="975"/>
      <c r="W356" s="444"/>
      <c r="AM356" s="948"/>
      <c r="AR356" s="138"/>
    </row>
    <row r="357" spans="13:44" x14ac:dyDescent="0.25">
      <c r="M357" s="949">
        <v>1</v>
      </c>
      <c r="N357" s="955">
        <v>5829</v>
      </c>
      <c r="O357" s="951" t="s">
        <v>12</v>
      </c>
      <c r="P357" s="951">
        <v>400</v>
      </c>
      <c r="Q357" s="951">
        <v>54</v>
      </c>
      <c r="R357" s="951">
        <v>54</v>
      </c>
      <c r="S357" s="951">
        <v>54</v>
      </c>
      <c r="T357" s="952">
        <f t="shared" ref="T357:T401" si="23">0.7854*P357*S357*S357/1000000</f>
        <v>0.91609055999999989</v>
      </c>
      <c r="U357" s="953"/>
      <c r="V357" s="954" t="s">
        <v>207</v>
      </c>
      <c r="W357" s="444"/>
      <c r="AM357" s="948"/>
      <c r="AR357" s="138"/>
    </row>
    <row r="358" spans="13:44" ht="16.5" thickBot="1" x14ac:dyDescent="0.3">
      <c r="M358" s="949">
        <v>2</v>
      </c>
      <c r="N358" s="950">
        <v>5821</v>
      </c>
      <c r="O358" s="951" t="s">
        <v>12</v>
      </c>
      <c r="P358" s="951">
        <v>400</v>
      </c>
      <c r="Q358" s="951">
        <v>57</v>
      </c>
      <c r="R358" s="951">
        <v>57</v>
      </c>
      <c r="S358" s="951">
        <v>57</v>
      </c>
      <c r="T358" s="952">
        <f t="shared" si="23"/>
        <v>1.02070584</v>
      </c>
      <c r="U358" s="953"/>
      <c r="V358" s="954" t="s">
        <v>207</v>
      </c>
      <c r="W358" s="843"/>
      <c r="AR358" s="138"/>
    </row>
    <row r="359" spans="13:44" ht="16.5" customHeight="1" thickTop="1" x14ac:dyDescent="0.25">
      <c r="M359" s="949">
        <v>3</v>
      </c>
      <c r="N359" s="955">
        <v>5644</v>
      </c>
      <c r="O359" s="951" t="s">
        <v>12</v>
      </c>
      <c r="P359" s="951">
        <v>400</v>
      </c>
      <c r="Q359" s="951">
        <v>50</v>
      </c>
      <c r="R359" s="951">
        <v>50</v>
      </c>
      <c r="S359" s="951">
        <v>50</v>
      </c>
      <c r="T359" s="952">
        <f t="shared" si="23"/>
        <v>0.78539999999999988</v>
      </c>
      <c r="U359" s="953"/>
      <c r="V359" s="954" t="s">
        <v>207</v>
      </c>
      <c r="AR359" s="138"/>
    </row>
    <row r="360" spans="13:44" ht="15.75" customHeight="1" x14ac:dyDescent="0.25">
      <c r="M360" s="949">
        <v>4</v>
      </c>
      <c r="N360" s="950">
        <v>5575</v>
      </c>
      <c r="O360" s="951" t="s">
        <v>12</v>
      </c>
      <c r="P360" s="951">
        <v>400</v>
      </c>
      <c r="Q360" s="951">
        <v>52</v>
      </c>
      <c r="R360" s="951">
        <v>52</v>
      </c>
      <c r="S360" s="951">
        <v>52</v>
      </c>
      <c r="T360" s="952">
        <f t="shared" si="23"/>
        <v>0.84948863999999991</v>
      </c>
      <c r="U360" s="953"/>
      <c r="V360" s="954" t="s">
        <v>207</v>
      </c>
    </row>
    <row r="361" spans="13:44" x14ac:dyDescent="0.25">
      <c r="M361" s="949">
        <v>5</v>
      </c>
      <c r="N361" s="950">
        <v>5819</v>
      </c>
      <c r="O361" s="951" t="s">
        <v>12</v>
      </c>
      <c r="P361" s="951">
        <v>300</v>
      </c>
      <c r="Q361" s="951">
        <v>30</v>
      </c>
      <c r="R361" s="951">
        <v>30</v>
      </c>
      <c r="S361" s="951">
        <v>30</v>
      </c>
      <c r="T361" s="952">
        <f t="shared" si="23"/>
        <v>0.212058</v>
      </c>
      <c r="U361" s="953"/>
      <c r="V361" s="954" t="s">
        <v>207</v>
      </c>
    </row>
    <row r="362" spans="13:44" x14ac:dyDescent="0.25">
      <c r="M362" s="949">
        <v>6</v>
      </c>
      <c r="N362" s="950">
        <v>5812</v>
      </c>
      <c r="O362" s="951" t="s">
        <v>12</v>
      </c>
      <c r="P362" s="951">
        <v>400</v>
      </c>
      <c r="Q362" s="951">
        <v>45</v>
      </c>
      <c r="R362" s="951">
        <v>45</v>
      </c>
      <c r="S362" s="951">
        <v>45</v>
      </c>
      <c r="T362" s="952">
        <f t="shared" si="23"/>
        <v>0.63617400000000002</v>
      </c>
      <c r="U362" s="953"/>
      <c r="V362" s="954" t="s">
        <v>207</v>
      </c>
    </row>
    <row r="363" spans="13:44" x14ac:dyDescent="0.25">
      <c r="M363" s="949">
        <v>7</v>
      </c>
      <c r="N363" s="950">
        <v>5590</v>
      </c>
      <c r="O363" s="951" t="s">
        <v>12</v>
      </c>
      <c r="P363" s="951">
        <v>400</v>
      </c>
      <c r="Q363" s="951">
        <v>30</v>
      </c>
      <c r="R363" s="951">
        <v>30</v>
      </c>
      <c r="S363" s="951">
        <v>30</v>
      </c>
      <c r="T363" s="952">
        <f t="shared" si="23"/>
        <v>0.282744</v>
      </c>
      <c r="U363" s="953"/>
      <c r="V363" s="954" t="s">
        <v>207</v>
      </c>
    </row>
    <row r="364" spans="13:44" x14ac:dyDescent="0.25">
      <c r="M364" s="949">
        <v>8</v>
      </c>
      <c r="N364" s="950">
        <v>5588</v>
      </c>
      <c r="O364" s="951" t="s">
        <v>12</v>
      </c>
      <c r="P364" s="951">
        <v>400</v>
      </c>
      <c r="Q364" s="951">
        <v>58</v>
      </c>
      <c r="R364" s="951">
        <v>58</v>
      </c>
      <c r="S364" s="951">
        <v>58</v>
      </c>
      <c r="T364" s="952">
        <f t="shared" si="23"/>
        <v>1.0568342399999999</v>
      </c>
      <c r="U364" s="953"/>
      <c r="V364" s="954" t="s">
        <v>207</v>
      </c>
    </row>
    <row r="365" spans="13:44" x14ac:dyDescent="0.25">
      <c r="M365" s="949">
        <v>9</v>
      </c>
      <c r="N365" s="955">
        <v>5823</v>
      </c>
      <c r="O365" s="951" t="s">
        <v>12</v>
      </c>
      <c r="P365" s="951">
        <v>300</v>
      </c>
      <c r="Q365" s="951">
        <v>25</v>
      </c>
      <c r="R365" s="951">
        <v>25</v>
      </c>
      <c r="S365" s="951">
        <v>25</v>
      </c>
      <c r="T365" s="952">
        <f t="shared" si="23"/>
        <v>0.14726249999999999</v>
      </c>
      <c r="U365" s="953"/>
      <c r="V365" s="954" t="s">
        <v>207</v>
      </c>
    </row>
    <row r="366" spans="13:44" x14ac:dyDescent="0.25">
      <c r="M366" s="949">
        <v>10</v>
      </c>
      <c r="N366" s="950">
        <v>5824</v>
      </c>
      <c r="O366" s="951" t="s">
        <v>12</v>
      </c>
      <c r="P366" s="951">
        <v>400</v>
      </c>
      <c r="Q366" s="951">
        <v>40</v>
      </c>
      <c r="R366" s="951">
        <v>40</v>
      </c>
      <c r="S366" s="951">
        <v>40</v>
      </c>
      <c r="T366" s="952">
        <f t="shared" si="23"/>
        <v>0.50265599999999988</v>
      </c>
      <c r="U366" s="953">
        <f>SUM(T357:T366)</f>
        <v>6.4094137799999995</v>
      </c>
      <c r="V366" s="954" t="s">
        <v>207</v>
      </c>
    </row>
    <row r="367" spans="13:44" x14ac:dyDescent="0.25">
      <c r="M367" s="949">
        <v>11</v>
      </c>
      <c r="N367" s="955">
        <v>1</v>
      </c>
      <c r="O367" s="951" t="s">
        <v>12</v>
      </c>
      <c r="P367" s="951">
        <v>400</v>
      </c>
      <c r="Q367" s="951">
        <v>44</v>
      </c>
      <c r="R367" s="951">
        <v>44</v>
      </c>
      <c r="S367" s="951">
        <v>44</v>
      </c>
      <c r="T367" s="952">
        <f t="shared" si="23"/>
        <v>0.60821376000000005</v>
      </c>
      <c r="U367" s="953"/>
      <c r="V367" s="954" t="s">
        <v>207</v>
      </c>
    </row>
    <row r="368" spans="13:44" x14ac:dyDescent="0.25">
      <c r="M368" s="949">
        <v>12</v>
      </c>
      <c r="N368" s="955">
        <v>2</v>
      </c>
      <c r="O368" s="951" t="s">
        <v>12</v>
      </c>
      <c r="P368" s="951">
        <v>400</v>
      </c>
      <c r="Q368" s="951">
        <v>58</v>
      </c>
      <c r="R368" s="951">
        <v>58</v>
      </c>
      <c r="S368" s="951">
        <v>58</v>
      </c>
      <c r="T368" s="952">
        <f t="shared" si="23"/>
        <v>1.0568342399999999</v>
      </c>
      <c r="U368" s="953"/>
      <c r="V368" s="954" t="s">
        <v>207</v>
      </c>
    </row>
    <row r="369" spans="13:22" x14ac:dyDescent="0.25">
      <c r="M369" s="949">
        <v>13</v>
      </c>
      <c r="N369" s="955">
        <v>3</v>
      </c>
      <c r="O369" s="951" t="s">
        <v>12</v>
      </c>
      <c r="P369" s="951">
        <v>400</v>
      </c>
      <c r="Q369" s="951">
        <v>40</v>
      </c>
      <c r="R369" s="951">
        <v>40</v>
      </c>
      <c r="S369" s="951">
        <v>40</v>
      </c>
      <c r="T369" s="952">
        <f t="shared" si="23"/>
        <v>0.50265599999999988</v>
      </c>
      <c r="U369" s="953"/>
      <c r="V369" s="954" t="s">
        <v>207</v>
      </c>
    </row>
    <row r="370" spans="13:22" x14ac:dyDescent="0.25">
      <c r="M370" s="949">
        <v>14</v>
      </c>
      <c r="N370" s="955">
        <v>4</v>
      </c>
      <c r="O370" s="951" t="s">
        <v>12</v>
      </c>
      <c r="P370" s="951">
        <v>400</v>
      </c>
      <c r="Q370" s="951">
        <v>36</v>
      </c>
      <c r="R370" s="951">
        <v>36</v>
      </c>
      <c r="S370" s="951">
        <v>36</v>
      </c>
      <c r="T370" s="952">
        <f t="shared" si="23"/>
        <v>0.40715135999999991</v>
      </c>
      <c r="U370" s="953"/>
      <c r="V370" s="954" t="s">
        <v>207</v>
      </c>
    </row>
    <row r="371" spans="13:22" x14ac:dyDescent="0.25">
      <c r="M371" s="949">
        <v>15</v>
      </c>
      <c r="N371" s="955">
        <v>5</v>
      </c>
      <c r="O371" s="951" t="s">
        <v>12</v>
      </c>
      <c r="P371" s="951">
        <v>400</v>
      </c>
      <c r="Q371" s="951">
        <v>36</v>
      </c>
      <c r="R371" s="951">
        <v>36</v>
      </c>
      <c r="S371" s="951">
        <v>36</v>
      </c>
      <c r="T371" s="952">
        <f t="shared" si="23"/>
        <v>0.40715135999999991</v>
      </c>
      <c r="U371" s="953"/>
      <c r="V371" s="954" t="s">
        <v>207</v>
      </c>
    </row>
    <row r="372" spans="13:22" x14ac:dyDescent="0.25">
      <c r="M372" s="949">
        <v>16</v>
      </c>
      <c r="N372" s="955">
        <v>6</v>
      </c>
      <c r="O372" s="951" t="s">
        <v>12</v>
      </c>
      <c r="P372" s="951">
        <v>400</v>
      </c>
      <c r="Q372" s="951">
        <v>45</v>
      </c>
      <c r="R372" s="951">
        <v>45</v>
      </c>
      <c r="S372" s="951">
        <v>45</v>
      </c>
      <c r="T372" s="952">
        <f t="shared" si="23"/>
        <v>0.63617400000000002</v>
      </c>
      <c r="U372" s="953"/>
      <c r="V372" s="954" t="s">
        <v>207</v>
      </c>
    </row>
    <row r="373" spans="13:22" x14ac:dyDescent="0.25">
      <c r="M373" s="949">
        <v>17</v>
      </c>
      <c r="N373" s="955">
        <v>7</v>
      </c>
      <c r="O373" s="951" t="s">
        <v>12</v>
      </c>
      <c r="P373" s="951">
        <v>400</v>
      </c>
      <c r="Q373" s="951">
        <v>50</v>
      </c>
      <c r="R373" s="951">
        <v>50</v>
      </c>
      <c r="S373" s="951">
        <v>50</v>
      </c>
      <c r="T373" s="952">
        <f t="shared" si="23"/>
        <v>0.78539999999999988</v>
      </c>
      <c r="U373" s="953"/>
      <c r="V373" s="954" t="s">
        <v>207</v>
      </c>
    </row>
    <row r="374" spans="13:22" x14ac:dyDescent="0.25">
      <c r="M374" s="949">
        <v>18</v>
      </c>
      <c r="N374" s="955">
        <v>8</v>
      </c>
      <c r="O374" s="951" t="s">
        <v>12</v>
      </c>
      <c r="P374" s="951">
        <v>400</v>
      </c>
      <c r="Q374" s="951">
        <v>40</v>
      </c>
      <c r="R374" s="951">
        <v>40</v>
      </c>
      <c r="S374" s="951">
        <v>40</v>
      </c>
      <c r="T374" s="952">
        <f t="shared" si="23"/>
        <v>0.50265599999999988</v>
      </c>
      <c r="U374" s="953"/>
      <c r="V374" s="954" t="s">
        <v>207</v>
      </c>
    </row>
    <row r="375" spans="13:22" x14ac:dyDescent="0.25">
      <c r="M375" s="949">
        <v>19</v>
      </c>
      <c r="N375" s="955">
        <v>9</v>
      </c>
      <c r="O375" s="951" t="s">
        <v>12</v>
      </c>
      <c r="P375" s="951">
        <v>400</v>
      </c>
      <c r="Q375" s="951">
        <v>56</v>
      </c>
      <c r="R375" s="951">
        <v>56</v>
      </c>
      <c r="S375" s="951">
        <v>56</v>
      </c>
      <c r="T375" s="952">
        <f t="shared" si="23"/>
        <v>0.98520576000000004</v>
      </c>
      <c r="U375" s="953"/>
      <c r="V375" s="954" t="s">
        <v>207</v>
      </c>
    </row>
    <row r="376" spans="13:22" x14ac:dyDescent="0.25">
      <c r="M376" s="949">
        <v>20</v>
      </c>
      <c r="N376" s="955">
        <v>10</v>
      </c>
      <c r="O376" s="951" t="s">
        <v>12</v>
      </c>
      <c r="P376" s="951">
        <v>400</v>
      </c>
      <c r="Q376" s="951">
        <v>37</v>
      </c>
      <c r="R376" s="951">
        <v>37</v>
      </c>
      <c r="S376" s="951">
        <v>37</v>
      </c>
      <c r="T376" s="952">
        <f t="shared" si="23"/>
        <v>0.43008503999999992</v>
      </c>
      <c r="U376" s="953"/>
      <c r="V376" s="954" t="s">
        <v>207</v>
      </c>
    </row>
    <row r="377" spans="13:22" x14ac:dyDescent="0.25">
      <c r="M377" s="949">
        <v>21</v>
      </c>
      <c r="N377" s="955">
        <v>11</v>
      </c>
      <c r="O377" s="951" t="s">
        <v>12</v>
      </c>
      <c r="P377" s="951">
        <v>400</v>
      </c>
      <c r="Q377" s="951">
        <v>30</v>
      </c>
      <c r="R377" s="951">
        <v>30</v>
      </c>
      <c r="S377" s="951">
        <v>30</v>
      </c>
      <c r="T377" s="952">
        <f t="shared" si="23"/>
        <v>0.282744</v>
      </c>
      <c r="U377" s="953">
        <f>SUM(T367:T377)</f>
        <v>6.6042715200000002</v>
      </c>
      <c r="V377" s="954" t="s">
        <v>207</v>
      </c>
    </row>
    <row r="378" spans="13:22" x14ac:dyDescent="0.25">
      <c r="M378" s="949">
        <v>22</v>
      </c>
      <c r="N378" s="955">
        <v>6077</v>
      </c>
      <c r="O378" s="951" t="s">
        <v>12</v>
      </c>
      <c r="P378" s="951">
        <v>400</v>
      </c>
      <c r="Q378" s="951">
        <v>53</v>
      </c>
      <c r="R378" s="951">
        <v>53</v>
      </c>
      <c r="S378" s="951">
        <v>53</v>
      </c>
      <c r="T378" s="952">
        <f t="shared" si="23"/>
        <v>0.88247543999999989</v>
      </c>
      <c r="U378" s="953">
        <f>SUM(T378)</f>
        <v>0.88247543999999989</v>
      </c>
      <c r="V378" s="954" t="s">
        <v>186</v>
      </c>
    </row>
    <row r="379" spans="13:22" x14ac:dyDescent="0.25">
      <c r="M379" s="949">
        <v>23</v>
      </c>
      <c r="N379" s="976">
        <v>6106</v>
      </c>
      <c r="O379" s="951" t="s">
        <v>12</v>
      </c>
      <c r="P379" s="951">
        <v>400</v>
      </c>
      <c r="Q379" s="951">
        <v>36</v>
      </c>
      <c r="R379" s="951">
        <v>36</v>
      </c>
      <c r="S379" s="951">
        <v>36</v>
      </c>
      <c r="T379" s="952">
        <f t="shared" si="23"/>
        <v>0.40715135999999991</v>
      </c>
      <c r="U379" s="953"/>
      <c r="V379" s="954" t="s">
        <v>207</v>
      </c>
    </row>
    <row r="380" spans="13:22" x14ac:dyDescent="0.25">
      <c r="M380" s="949">
        <v>24</v>
      </c>
      <c r="N380" s="976">
        <v>6094</v>
      </c>
      <c r="O380" s="951" t="s">
        <v>12</v>
      </c>
      <c r="P380" s="951">
        <v>300</v>
      </c>
      <c r="Q380" s="951">
        <v>38</v>
      </c>
      <c r="R380" s="951">
        <v>38</v>
      </c>
      <c r="S380" s="951">
        <v>38</v>
      </c>
      <c r="T380" s="952">
        <f t="shared" si="23"/>
        <v>0.34023527999999997</v>
      </c>
      <c r="U380" s="953"/>
      <c r="V380" s="954" t="s">
        <v>207</v>
      </c>
    </row>
    <row r="381" spans="13:22" x14ac:dyDescent="0.25">
      <c r="M381" s="949">
        <v>25</v>
      </c>
      <c r="N381" s="976">
        <v>6102</v>
      </c>
      <c r="O381" s="951" t="s">
        <v>12</v>
      </c>
      <c r="P381" s="951">
        <v>400</v>
      </c>
      <c r="Q381" s="951">
        <v>41</v>
      </c>
      <c r="R381" s="951">
        <v>41</v>
      </c>
      <c r="S381" s="951">
        <v>41</v>
      </c>
      <c r="T381" s="952">
        <f t="shared" si="23"/>
        <v>0.52810296000000001</v>
      </c>
      <c r="U381" s="953"/>
      <c r="V381" s="954" t="s">
        <v>207</v>
      </c>
    </row>
    <row r="382" spans="13:22" x14ac:dyDescent="0.25">
      <c r="M382" s="949">
        <v>26</v>
      </c>
      <c r="N382" s="976">
        <v>6101</v>
      </c>
      <c r="O382" s="951" t="s">
        <v>12</v>
      </c>
      <c r="P382" s="951">
        <v>400</v>
      </c>
      <c r="Q382" s="951">
        <v>30</v>
      </c>
      <c r="R382" s="951">
        <v>30</v>
      </c>
      <c r="S382" s="951">
        <v>30</v>
      </c>
      <c r="T382" s="952">
        <f t="shared" si="23"/>
        <v>0.282744</v>
      </c>
      <c r="U382" s="953"/>
      <c r="V382" s="954" t="s">
        <v>207</v>
      </c>
    </row>
    <row r="383" spans="13:22" x14ac:dyDescent="0.25">
      <c r="M383" s="949">
        <v>27</v>
      </c>
      <c r="N383" s="976">
        <v>6104</v>
      </c>
      <c r="O383" s="951" t="s">
        <v>12</v>
      </c>
      <c r="P383" s="951">
        <v>400</v>
      </c>
      <c r="Q383" s="951">
        <v>37</v>
      </c>
      <c r="R383" s="951">
        <v>37</v>
      </c>
      <c r="S383" s="951">
        <v>37</v>
      </c>
      <c r="T383" s="952">
        <f t="shared" si="23"/>
        <v>0.43008503999999992</v>
      </c>
      <c r="U383" s="953"/>
      <c r="V383" s="954" t="s">
        <v>207</v>
      </c>
    </row>
    <row r="384" spans="13:22" x14ac:dyDescent="0.25">
      <c r="M384" s="949">
        <v>28</v>
      </c>
      <c r="N384" s="976">
        <v>6098</v>
      </c>
      <c r="O384" s="951" t="s">
        <v>12</v>
      </c>
      <c r="P384" s="951">
        <v>400</v>
      </c>
      <c r="Q384" s="951">
        <v>45</v>
      </c>
      <c r="R384" s="951">
        <v>45</v>
      </c>
      <c r="S384" s="951">
        <v>45</v>
      </c>
      <c r="T384" s="952">
        <f t="shared" si="23"/>
        <v>0.63617400000000002</v>
      </c>
      <c r="U384" s="953"/>
      <c r="V384" s="954" t="s">
        <v>207</v>
      </c>
    </row>
    <row r="385" spans="13:22" x14ac:dyDescent="0.25">
      <c r="M385" s="949">
        <v>29</v>
      </c>
      <c r="N385" s="976">
        <v>6117</v>
      </c>
      <c r="O385" s="951" t="s">
        <v>12</v>
      </c>
      <c r="P385" s="951">
        <v>400</v>
      </c>
      <c r="Q385" s="951">
        <v>40</v>
      </c>
      <c r="R385" s="951">
        <v>40</v>
      </c>
      <c r="S385" s="951">
        <v>40</v>
      </c>
      <c r="T385" s="952">
        <f t="shared" si="23"/>
        <v>0.50265599999999988</v>
      </c>
      <c r="U385" s="953"/>
      <c r="V385" s="954" t="s">
        <v>207</v>
      </c>
    </row>
    <row r="386" spans="13:22" x14ac:dyDescent="0.25">
      <c r="M386" s="949">
        <v>30</v>
      </c>
      <c r="N386" s="976">
        <v>6060</v>
      </c>
      <c r="O386" s="951" t="s">
        <v>12</v>
      </c>
      <c r="P386" s="951">
        <v>400</v>
      </c>
      <c r="Q386" s="951">
        <v>40</v>
      </c>
      <c r="R386" s="951">
        <v>40</v>
      </c>
      <c r="S386" s="951">
        <v>40</v>
      </c>
      <c r="T386" s="952">
        <f t="shared" si="23"/>
        <v>0.50265599999999988</v>
      </c>
      <c r="U386" s="953"/>
      <c r="V386" s="954" t="s">
        <v>207</v>
      </c>
    </row>
    <row r="387" spans="13:22" x14ac:dyDescent="0.25">
      <c r="M387" s="949">
        <v>31</v>
      </c>
      <c r="N387" s="976">
        <v>6062</v>
      </c>
      <c r="O387" s="951" t="s">
        <v>12</v>
      </c>
      <c r="P387" s="951">
        <v>400</v>
      </c>
      <c r="Q387" s="951">
        <v>41</v>
      </c>
      <c r="R387" s="951">
        <v>41</v>
      </c>
      <c r="S387" s="951">
        <v>41</v>
      </c>
      <c r="T387" s="952">
        <f t="shared" si="23"/>
        <v>0.52810296000000001</v>
      </c>
      <c r="U387" s="953"/>
      <c r="V387" s="954" t="s">
        <v>207</v>
      </c>
    </row>
    <row r="388" spans="13:22" x14ac:dyDescent="0.25">
      <c r="M388" s="949">
        <v>32</v>
      </c>
      <c r="N388" s="976">
        <v>6063</v>
      </c>
      <c r="O388" s="951" t="s">
        <v>12</v>
      </c>
      <c r="P388" s="951">
        <v>400</v>
      </c>
      <c r="Q388" s="951">
        <v>40</v>
      </c>
      <c r="R388" s="951">
        <v>40</v>
      </c>
      <c r="S388" s="951">
        <v>40</v>
      </c>
      <c r="T388" s="952">
        <f t="shared" si="23"/>
        <v>0.50265599999999988</v>
      </c>
      <c r="U388" s="953"/>
      <c r="V388" s="954" t="s">
        <v>207</v>
      </c>
    </row>
    <row r="389" spans="13:22" x14ac:dyDescent="0.25">
      <c r="M389" s="949">
        <v>33</v>
      </c>
      <c r="N389" s="976">
        <v>6057</v>
      </c>
      <c r="O389" s="951" t="s">
        <v>12</v>
      </c>
      <c r="P389" s="951">
        <v>400</v>
      </c>
      <c r="Q389" s="951">
        <v>40</v>
      </c>
      <c r="R389" s="951">
        <v>40</v>
      </c>
      <c r="S389" s="951">
        <v>40</v>
      </c>
      <c r="T389" s="952">
        <f t="shared" si="23"/>
        <v>0.50265599999999988</v>
      </c>
      <c r="U389" s="953"/>
      <c r="V389" s="954" t="s">
        <v>207</v>
      </c>
    </row>
    <row r="390" spans="13:22" x14ac:dyDescent="0.25">
      <c r="M390" s="949">
        <v>34</v>
      </c>
      <c r="N390" s="976">
        <v>6055</v>
      </c>
      <c r="O390" s="951" t="s">
        <v>12</v>
      </c>
      <c r="P390" s="951">
        <v>400</v>
      </c>
      <c r="Q390" s="951">
        <v>35</v>
      </c>
      <c r="R390" s="951">
        <v>35</v>
      </c>
      <c r="S390" s="951">
        <v>35</v>
      </c>
      <c r="T390" s="952">
        <f t="shared" si="23"/>
        <v>0.38484599999999997</v>
      </c>
      <c r="U390" s="953"/>
      <c r="V390" s="954" t="s">
        <v>207</v>
      </c>
    </row>
    <row r="391" spans="13:22" x14ac:dyDescent="0.25">
      <c r="M391" s="949">
        <v>35</v>
      </c>
      <c r="N391" s="976">
        <v>6059</v>
      </c>
      <c r="O391" s="951" t="s">
        <v>12</v>
      </c>
      <c r="P391" s="951">
        <v>400</v>
      </c>
      <c r="Q391" s="951">
        <v>35</v>
      </c>
      <c r="R391" s="951">
        <v>35</v>
      </c>
      <c r="S391" s="951">
        <v>35</v>
      </c>
      <c r="T391" s="952">
        <f t="shared" si="23"/>
        <v>0.38484599999999997</v>
      </c>
      <c r="U391" s="953"/>
      <c r="V391" s="954" t="s">
        <v>207</v>
      </c>
    </row>
    <row r="392" spans="13:22" x14ac:dyDescent="0.25">
      <c r="M392" s="949">
        <v>36</v>
      </c>
      <c r="N392" s="976">
        <v>6068</v>
      </c>
      <c r="O392" s="951" t="s">
        <v>12</v>
      </c>
      <c r="P392" s="951">
        <v>300</v>
      </c>
      <c r="Q392" s="951">
        <v>40</v>
      </c>
      <c r="R392" s="951">
        <v>40</v>
      </c>
      <c r="S392" s="951">
        <v>40</v>
      </c>
      <c r="T392" s="952">
        <f t="shared" si="23"/>
        <v>0.37699199999999999</v>
      </c>
      <c r="U392" s="953">
        <f>SUM(T379:T392)</f>
        <v>6.3099035999999984</v>
      </c>
      <c r="V392" s="954" t="s">
        <v>207</v>
      </c>
    </row>
    <row r="393" spans="13:22" x14ac:dyDescent="0.25">
      <c r="M393" s="949">
        <v>37</v>
      </c>
      <c r="N393" s="950">
        <v>6131</v>
      </c>
      <c r="O393" s="951" t="s">
        <v>12</v>
      </c>
      <c r="P393" s="951">
        <v>400</v>
      </c>
      <c r="Q393" s="951">
        <v>30</v>
      </c>
      <c r="R393" s="951">
        <v>30</v>
      </c>
      <c r="S393" s="951">
        <v>30</v>
      </c>
      <c r="T393" s="952">
        <f t="shared" si="23"/>
        <v>0.282744</v>
      </c>
      <c r="U393" s="953"/>
      <c r="V393" s="954" t="s">
        <v>207</v>
      </c>
    </row>
    <row r="394" spans="13:22" x14ac:dyDescent="0.25">
      <c r="M394" s="949">
        <v>38</v>
      </c>
      <c r="N394" s="976">
        <v>6100</v>
      </c>
      <c r="O394" s="951" t="s">
        <v>12</v>
      </c>
      <c r="P394" s="951">
        <v>400</v>
      </c>
      <c r="Q394" s="951">
        <v>60</v>
      </c>
      <c r="R394" s="951">
        <v>60</v>
      </c>
      <c r="S394" s="951">
        <v>60</v>
      </c>
      <c r="T394" s="952">
        <f t="shared" si="23"/>
        <v>1.130976</v>
      </c>
      <c r="U394" s="953"/>
      <c r="V394" s="954" t="s">
        <v>207</v>
      </c>
    </row>
    <row r="395" spans="13:22" x14ac:dyDescent="0.25">
      <c r="M395" s="949">
        <v>39</v>
      </c>
      <c r="N395" s="976">
        <v>6040</v>
      </c>
      <c r="O395" s="951" t="s">
        <v>12</v>
      </c>
      <c r="P395" s="951">
        <v>400</v>
      </c>
      <c r="Q395" s="951">
        <v>44</v>
      </c>
      <c r="R395" s="951">
        <v>44</v>
      </c>
      <c r="S395" s="951">
        <v>44</v>
      </c>
      <c r="T395" s="952">
        <f t="shared" si="23"/>
        <v>0.60821376000000005</v>
      </c>
      <c r="U395" s="953"/>
      <c r="V395" s="954" t="s">
        <v>207</v>
      </c>
    </row>
    <row r="396" spans="13:22" x14ac:dyDescent="0.25">
      <c r="M396" s="949">
        <v>40</v>
      </c>
      <c r="N396" s="976">
        <v>6116</v>
      </c>
      <c r="O396" s="951" t="s">
        <v>12</v>
      </c>
      <c r="P396" s="951">
        <v>400</v>
      </c>
      <c r="Q396" s="951">
        <v>50</v>
      </c>
      <c r="R396" s="951">
        <v>50</v>
      </c>
      <c r="S396" s="951">
        <v>50</v>
      </c>
      <c r="T396" s="952">
        <f t="shared" si="23"/>
        <v>0.78539999999999988</v>
      </c>
      <c r="U396" s="953"/>
      <c r="V396" s="954" t="s">
        <v>207</v>
      </c>
    </row>
    <row r="397" spans="13:22" x14ac:dyDescent="0.25">
      <c r="M397" s="949">
        <v>41</v>
      </c>
      <c r="N397" s="976">
        <v>5807</v>
      </c>
      <c r="O397" s="951" t="s">
        <v>12</v>
      </c>
      <c r="P397" s="951">
        <v>400</v>
      </c>
      <c r="Q397" s="951">
        <v>54</v>
      </c>
      <c r="R397" s="951">
        <v>54</v>
      </c>
      <c r="S397" s="951">
        <v>54</v>
      </c>
      <c r="T397" s="952">
        <f t="shared" si="23"/>
        <v>0.91609055999999989</v>
      </c>
      <c r="U397" s="953"/>
      <c r="V397" s="954" t="s">
        <v>207</v>
      </c>
    </row>
    <row r="398" spans="13:22" x14ac:dyDescent="0.25">
      <c r="M398" s="949">
        <v>42</v>
      </c>
      <c r="N398" s="976">
        <v>6082</v>
      </c>
      <c r="O398" s="951" t="s">
        <v>12</v>
      </c>
      <c r="P398" s="951">
        <v>400</v>
      </c>
      <c r="Q398" s="951">
        <v>43</v>
      </c>
      <c r="R398" s="951">
        <v>43</v>
      </c>
      <c r="S398" s="951">
        <v>43</v>
      </c>
      <c r="T398" s="952">
        <f t="shared" si="23"/>
        <v>0.58088183999999998</v>
      </c>
      <c r="U398" s="953"/>
      <c r="V398" s="954" t="s">
        <v>207</v>
      </c>
    </row>
    <row r="399" spans="13:22" x14ac:dyDescent="0.25">
      <c r="M399" s="949">
        <v>43</v>
      </c>
      <c r="N399" s="976">
        <v>6087</v>
      </c>
      <c r="O399" s="951" t="s">
        <v>12</v>
      </c>
      <c r="P399" s="951">
        <v>400</v>
      </c>
      <c r="Q399" s="951">
        <v>53</v>
      </c>
      <c r="R399" s="951">
        <v>53</v>
      </c>
      <c r="S399" s="951">
        <v>53</v>
      </c>
      <c r="T399" s="952">
        <f t="shared" si="23"/>
        <v>0.88247543999999989</v>
      </c>
      <c r="U399" s="953"/>
      <c r="V399" s="954" t="s">
        <v>207</v>
      </c>
    </row>
    <row r="400" spans="13:22" x14ac:dyDescent="0.25">
      <c r="M400" s="949">
        <v>44</v>
      </c>
      <c r="N400" s="950">
        <v>6086</v>
      </c>
      <c r="O400" s="951" t="s">
        <v>12</v>
      </c>
      <c r="P400" s="951">
        <v>400</v>
      </c>
      <c r="Q400" s="951">
        <v>50</v>
      </c>
      <c r="R400" s="951">
        <v>50</v>
      </c>
      <c r="S400" s="951">
        <v>50</v>
      </c>
      <c r="T400" s="952">
        <f t="shared" si="23"/>
        <v>0.78539999999999988</v>
      </c>
      <c r="U400" s="953"/>
      <c r="V400" s="954" t="s">
        <v>207</v>
      </c>
    </row>
    <row r="401" spans="13:22" x14ac:dyDescent="0.25">
      <c r="M401" s="949">
        <v>45</v>
      </c>
      <c r="N401" s="976">
        <v>6080</v>
      </c>
      <c r="O401" s="951" t="s">
        <v>12</v>
      </c>
      <c r="P401" s="951">
        <v>400</v>
      </c>
      <c r="Q401" s="951">
        <v>60</v>
      </c>
      <c r="R401" s="951">
        <v>60</v>
      </c>
      <c r="S401" s="951">
        <v>60</v>
      </c>
      <c r="T401" s="952">
        <f t="shared" si="23"/>
        <v>1.130976</v>
      </c>
      <c r="U401" s="953">
        <f>SUM(T393:T401)</f>
        <v>7.1031575999999994</v>
      </c>
      <c r="V401" s="954" t="s">
        <v>207</v>
      </c>
    </row>
    <row r="402" spans="13:22" x14ac:dyDescent="0.25">
      <c r="M402" s="949">
        <v>46</v>
      </c>
      <c r="N402" s="950">
        <v>6105</v>
      </c>
      <c r="O402" s="951" t="s">
        <v>12</v>
      </c>
      <c r="P402" s="951">
        <v>400</v>
      </c>
      <c r="Q402" s="951">
        <v>55</v>
      </c>
      <c r="R402" s="951">
        <v>55</v>
      </c>
      <c r="S402" s="951">
        <v>55</v>
      </c>
      <c r="T402" s="952">
        <f>0.7854*P402*S402*S402/1000000</f>
        <v>0.95033400000000001</v>
      </c>
      <c r="U402" s="953"/>
      <c r="V402" s="954" t="s">
        <v>207</v>
      </c>
    </row>
    <row r="403" spans="13:22" x14ac:dyDescent="0.25">
      <c r="M403" s="949">
        <v>47</v>
      </c>
      <c r="N403" s="951">
        <v>5032</v>
      </c>
      <c r="O403" s="951" t="s">
        <v>12</v>
      </c>
      <c r="P403" s="951">
        <v>400</v>
      </c>
      <c r="Q403" s="951">
        <v>50</v>
      </c>
      <c r="R403" s="951">
        <v>50</v>
      </c>
      <c r="S403" s="951">
        <v>50</v>
      </c>
      <c r="T403" s="952">
        <f t="shared" ref="T403:T411" si="24">0.7854*P403*S403*S403/1000000</f>
        <v>0.78539999999999988</v>
      </c>
      <c r="U403" s="953"/>
      <c r="V403" s="954" t="s">
        <v>207</v>
      </c>
    </row>
    <row r="404" spans="13:22" x14ac:dyDescent="0.25">
      <c r="M404" s="949">
        <v>48</v>
      </c>
      <c r="N404" s="951">
        <v>6004</v>
      </c>
      <c r="O404" s="951" t="s">
        <v>12</v>
      </c>
      <c r="P404" s="951">
        <v>400</v>
      </c>
      <c r="Q404" s="951">
        <v>45</v>
      </c>
      <c r="R404" s="951">
        <v>45</v>
      </c>
      <c r="S404" s="951">
        <v>45</v>
      </c>
      <c r="T404" s="952">
        <f t="shared" si="24"/>
        <v>0.63617400000000002</v>
      </c>
      <c r="U404" s="953"/>
      <c r="V404" s="954" t="s">
        <v>207</v>
      </c>
    </row>
    <row r="405" spans="13:22" x14ac:dyDescent="0.25">
      <c r="M405" s="949">
        <v>49</v>
      </c>
      <c r="N405" s="951">
        <v>5985</v>
      </c>
      <c r="O405" s="951" t="s">
        <v>12</v>
      </c>
      <c r="P405" s="951">
        <v>400</v>
      </c>
      <c r="Q405" s="951">
        <v>53</v>
      </c>
      <c r="R405" s="951">
        <v>53</v>
      </c>
      <c r="S405" s="951">
        <v>53</v>
      </c>
      <c r="T405" s="952">
        <f t="shared" si="24"/>
        <v>0.88247543999999989</v>
      </c>
      <c r="U405" s="953"/>
      <c r="V405" s="954" t="s">
        <v>207</v>
      </c>
    </row>
    <row r="406" spans="13:22" x14ac:dyDescent="0.25">
      <c r="M406" s="949">
        <v>50</v>
      </c>
      <c r="N406" s="951">
        <v>6120</v>
      </c>
      <c r="O406" s="951" t="s">
        <v>12</v>
      </c>
      <c r="P406" s="951">
        <v>400</v>
      </c>
      <c r="Q406" s="951">
        <v>42</v>
      </c>
      <c r="R406" s="951">
        <v>42</v>
      </c>
      <c r="S406" s="951">
        <v>42</v>
      </c>
      <c r="T406" s="952">
        <f t="shared" si="24"/>
        <v>0.55417824000000004</v>
      </c>
      <c r="U406" s="953"/>
      <c r="V406" s="954" t="s">
        <v>207</v>
      </c>
    </row>
    <row r="407" spans="13:22" x14ac:dyDescent="0.25">
      <c r="M407" s="949">
        <v>51</v>
      </c>
      <c r="N407" s="951">
        <v>6072</v>
      </c>
      <c r="O407" s="951" t="s">
        <v>12</v>
      </c>
      <c r="P407" s="951">
        <v>300</v>
      </c>
      <c r="Q407" s="951">
        <v>35</v>
      </c>
      <c r="R407" s="951">
        <v>35</v>
      </c>
      <c r="S407" s="951">
        <v>35</v>
      </c>
      <c r="T407" s="952">
        <f t="shared" si="24"/>
        <v>0.28863450000000002</v>
      </c>
      <c r="U407" s="953"/>
      <c r="V407" s="954" t="s">
        <v>207</v>
      </c>
    </row>
    <row r="408" spans="13:22" x14ac:dyDescent="0.25">
      <c r="M408" s="949">
        <v>52</v>
      </c>
      <c r="N408" s="951">
        <v>6114</v>
      </c>
      <c r="O408" s="951" t="s">
        <v>12</v>
      </c>
      <c r="P408" s="951">
        <v>400</v>
      </c>
      <c r="Q408" s="951">
        <v>37</v>
      </c>
      <c r="R408" s="951">
        <v>37</v>
      </c>
      <c r="S408" s="951">
        <v>37</v>
      </c>
      <c r="T408" s="952">
        <f t="shared" si="24"/>
        <v>0.43008503999999992</v>
      </c>
      <c r="U408" s="953"/>
      <c r="V408" s="954" t="s">
        <v>207</v>
      </c>
    </row>
    <row r="409" spans="13:22" x14ac:dyDescent="0.25">
      <c r="M409" s="949">
        <v>53</v>
      </c>
      <c r="N409" s="951">
        <v>6126</v>
      </c>
      <c r="O409" s="951" t="s">
        <v>12</v>
      </c>
      <c r="P409" s="951">
        <v>400</v>
      </c>
      <c r="Q409" s="951">
        <v>51</v>
      </c>
      <c r="R409" s="951">
        <v>51</v>
      </c>
      <c r="S409" s="951">
        <v>51</v>
      </c>
      <c r="T409" s="952">
        <f t="shared" si="24"/>
        <v>0.81713015999999994</v>
      </c>
      <c r="U409" s="953"/>
      <c r="V409" s="954" t="s">
        <v>207</v>
      </c>
    </row>
    <row r="410" spans="13:22" x14ac:dyDescent="0.25">
      <c r="M410" s="949">
        <v>54</v>
      </c>
      <c r="N410" s="951">
        <v>6039</v>
      </c>
      <c r="O410" s="951" t="s">
        <v>12</v>
      </c>
      <c r="P410" s="951">
        <v>400</v>
      </c>
      <c r="Q410" s="951">
        <v>41</v>
      </c>
      <c r="R410" s="951">
        <v>41</v>
      </c>
      <c r="S410" s="951">
        <v>41</v>
      </c>
      <c r="T410" s="952">
        <f t="shared" si="24"/>
        <v>0.52810296000000001</v>
      </c>
      <c r="U410" s="953"/>
      <c r="V410" s="954" t="s">
        <v>207</v>
      </c>
    </row>
    <row r="411" spans="13:22" x14ac:dyDescent="0.25">
      <c r="M411" s="949">
        <v>55</v>
      </c>
      <c r="N411" s="951">
        <v>6074</v>
      </c>
      <c r="O411" s="951" t="s">
        <v>12</v>
      </c>
      <c r="P411" s="951">
        <v>400</v>
      </c>
      <c r="Q411" s="951">
        <v>46</v>
      </c>
      <c r="R411" s="951">
        <v>46</v>
      </c>
      <c r="S411" s="951">
        <v>46</v>
      </c>
      <c r="T411" s="952">
        <f t="shared" si="24"/>
        <v>0.66476255999999989</v>
      </c>
      <c r="U411" s="953">
        <f>SUM(T402:T411)</f>
        <v>6.5372768999999993</v>
      </c>
      <c r="V411" s="954" t="s">
        <v>207</v>
      </c>
    </row>
    <row r="412" spans="13:22" x14ac:dyDescent="0.25">
      <c r="M412" s="1850" t="s">
        <v>374</v>
      </c>
      <c r="N412" s="1851"/>
      <c r="O412" s="1851"/>
      <c r="P412" s="1851"/>
      <c r="Q412" s="1851"/>
      <c r="R412" s="1851"/>
      <c r="S412" s="1852"/>
      <c r="T412" s="977">
        <f>SUM(T357:T411)</f>
        <v>33.846498839999995</v>
      </c>
      <c r="U412" s="977">
        <f>SUM(U357:U411)</f>
        <v>33.846498839999995</v>
      </c>
      <c r="V412" s="978"/>
    </row>
    <row r="413" spans="13:22" ht="16.5" thickBot="1" x14ac:dyDescent="0.3">
      <c r="M413" s="979">
        <f>SUM(M234,M179,M113,M355,M411)</f>
        <v>402</v>
      </c>
      <c r="T413" s="60">
        <f>SUM(T356,T235,T180,T114,T412)</f>
        <v>300.22441217999994</v>
      </c>
      <c r="U413" s="60">
        <f>SUM(U356,U235,U180,U114,U412)</f>
        <v>300.22441217999994</v>
      </c>
      <c r="V413" s="843"/>
    </row>
    <row r="414" spans="13:22" ht="16.5" thickTop="1" x14ac:dyDescent="0.25">
      <c r="M414" s="876"/>
    </row>
    <row r="415" spans="13:22" ht="15.75" customHeight="1" x14ac:dyDescent="0.25">
      <c r="M415" s="1814" t="s">
        <v>20</v>
      </c>
      <c r="N415" s="1814"/>
      <c r="O415" s="1814"/>
      <c r="P415" s="1814"/>
      <c r="Q415" s="1814"/>
      <c r="R415" s="1814"/>
      <c r="S415" s="1814"/>
      <c r="T415" s="1814"/>
      <c r="U415" s="1814"/>
      <c r="V415" s="1814"/>
    </row>
    <row r="416" spans="13:22" ht="15.75" customHeight="1" x14ac:dyDescent="0.25">
      <c r="M416" s="1814"/>
      <c r="N416" s="1814"/>
      <c r="O416" s="1814"/>
      <c r="P416" s="1814"/>
      <c r="Q416" s="1814"/>
      <c r="R416" s="1814"/>
      <c r="S416" s="1814"/>
      <c r="T416" s="1814"/>
      <c r="U416" s="1814"/>
      <c r="V416" s="1814"/>
    </row>
    <row r="417" spans="13:22" x14ac:dyDescent="0.25">
      <c r="N417" s="6"/>
      <c r="U417" s="8"/>
    </row>
    <row r="418" spans="13:22" x14ac:dyDescent="0.25">
      <c r="M418" s="1853" t="s">
        <v>21</v>
      </c>
      <c r="N418" s="1853" t="s">
        <v>2</v>
      </c>
      <c r="O418" s="1853" t="s">
        <v>3</v>
      </c>
      <c r="P418" s="1853" t="s">
        <v>4</v>
      </c>
      <c r="Q418" s="1853"/>
      <c r="R418" s="1853"/>
      <c r="S418" s="1853"/>
      <c r="T418" s="1853"/>
      <c r="U418" s="1853"/>
      <c r="V418" s="1853" t="s">
        <v>5</v>
      </c>
    </row>
    <row r="419" spans="13:22" x14ac:dyDescent="0.25">
      <c r="M419" s="1853"/>
      <c r="N419" s="1853"/>
      <c r="O419" s="1853"/>
      <c r="P419" s="980" t="s">
        <v>6</v>
      </c>
      <c r="Q419" s="980" t="s">
        <v>7</v>
      </c>
      <c r="R419" s="980" t="s">
        <v>8</v>
      </c>
      <c r="S419" s="980" t="s">
        <v>9</v>
      </c>
      <c r="T419" s="980" t="s">
        <v>10</v>
      </c>
      <c r="U419" s="980" t="s">
        <v>11</v>
      </c>
      <c r="V419" s="1853"/>
    </row>
    <row r="420" spans="13:22" x14ac:dyDescent="0.25">
      <c r="M420" s="981">
        <v>1</v>
      </c>
      <c r="N420" s="982">
        <v>5367</v>
      </c>
      <c r="O420" s="951" t="s">
        <v>14</v>
      </c>
      <c r="P420" s="951">
        <v>400</v>
      </c>
      <c r="Q420" s="951">
        <v>32</v>
      </c>
      <c r="R420" s="951">
        <v>32</v>
      </c>
      <c r="S420" s="951">
        <v>32</v>
      </c>
      <c r="T420" s="952">
        <f t="shared" ref="T420:T434" si="25">0.7854*P420*Q420*Q420/1000000</f>
        <v>0.32169983999999996</v>
      </c>
      <c r="U420" s="953"/>
      <c r="V420" s="954" t="s">
        <v>15</v>
      </c>
    </row>
    <row r="421" spans="13:22" x14ac:dyDescent="0.25">
      <c r="M421" s="981">
        <v>2</v>
      </c>
      <c r="N421" s="982">
        <v>5375</v>
      </c>
      <c r="O421" s="951" t="s">
        <v>14</v>
      </c>
      <c r="P421" s="951">
        <v>400</v>
      </c>
      <c r="Q421" s="951">
        <v>34</v>
      </c>
      <c r="R421" s="951">
        <v>34</v>
      </c>
      <c r="S421" s="951">
        <v>34</v>
      </c>
      <c r="T421" s="952">
        <f t="shared" si="25"/>
        <v>0.36316895999999999</v>
      </c>
      <c r="U421" s="953"/>
      <c r="V421" s="954" t="s">
        <v>15</v>
      </c>
    </row>
    <row r="422" spans="13:22" x14ac:dyDescent="0.25">
      <c r="M422" s="981">
        <v>3</v>
      </c>
      <c r="N422" s="982">
        <v>5334</v>
      </c>
      <c r="O422" s="951" t="s">
        <v>14</v>
      </c>
      <c r="P422" s="951">
        <v>400</v>
      </c>
      <c r="Q422" s="951">
        <v>37</v>
      </c>
      <c r="R422" s="951">
        <v>37</v>
      </c>
      <c r="S422" s="951">
        <v>37</v>
      </c>
      <c r="T422" s="952">
        <f t="shared" si="25"/>
        <v>0.43008503999999992</v>
      </c>
      <c r="U422" s="953"/>
      <c r="V422" s="954" t="s">
        <v>15</v>
      </c>
    </row>
    <row r="423" spans="13:22" x14ac:dyDescent="0.25">
      <c r="M423" s="981">
        <v>4</v>
      </c>
      <c r="N423" s="982">
        <v>5378</v>
      </c>
      <c r="O423" s="951" t="s">
        <v>14</v>
      </c>
      <c r="P423" s="951">
        <v>400</v>
      </c>
      <c r="Q423" s="951">
        <v>37</v>
      </c>
      <c r="R423" s="951">
        <v>37</v>
      </c>
      <c r="S423" s="951">
        <v>37</v>
      </c>
      <c r="T423" s="952">
        <f t="shared" si="25"/>
        <v>0.43008503999999992</v>
      </c>
      <c r="U423" s="953"/>
      <c r="V423" s="954" t="s">
        <v>15</v>
      </c>
    </row>
    <row r="424" spans="13:22" x14ac:dyDescent="0.25">
      <c r="M424" s="981">
        <v>5</v>
      </c>
      <c r="N424" s="982">
        <v>5345</v>
      </c>
      <c r="O424" s="951" t="s">
        <v>14</v>
      </c>
      <c r="P424" s="951">
        <v>400</v>
      </c>
      <c r="Q424" s="951">
        <v>45</v>
      </c>
      <c r="R424" s="951">
        <v>45</v>
      </c>
      <c r="S424" s="951">
        <v>45</v>
      </c>
      <c r="T424" s="952">
        <f t="shared" si="25"/>
        <v>0.63617400000000002</v>
      </c>
      <c r="U424" s="953"/>
      <c r="V424" s="954" t="s">
        <v>15</v>
      </c>
    </row>
    <row r="425" spans="13:22" x14ac:dyDescent="0.25">
      <c r="M425" s="981">
        <v>6</v>
      </c>
      <c r="N425" s="982">
        <v>5360</v>
      </c>
      <c r="O425" s="951" t="s">
        <v>14</v>
      </c>
      <c r="P425" s="951">
        <v>300</v>
      </c>
      <c r="Q425" s="951">
        <v>40</v>
      </c>
      <c r="R425" s="951">
        <v>40</v>
      </c>
      <c r="S425" s="951">
        <v>40</v>
      </c>
      <c r="T425" s="952">
        <f t="shared" si="25"/>
        <v>0.37699199999999999</v>
      </c>
      <c r="U425" s="953"/>
      <c r="V425" s="954" t="s">
        <v>15</v>
      </c>
    </row>
    <row r="426" spans="13:22" x14ac:dyDescent="0.25">
      <c r="M426" s="981">
        <v>7</v>
      </c>
      <c r="N426" s="961">
        <v>5327</v>
      </c>
      <c r="O426" s="951" t="s">
        <v>14</v>
      </c>
      <c r="P426" s="951">
        <v>400</v>
      </c>
      <c r="Q426" s="951">
        <v>47</v>
      </c>
      <c r="R426" s="951">
        <v>47</v>
      </c>
      <c r="S426" s="951">
        <v>47</v>
      </c>
      <c r="T426" s="952">
        <f t="shared" si="25"/>
        <v>0.69397943999999989</v>
      </c>
      <c r="U426" s="953"/>
      <c r="V426" s="954" t="s">
        <v>16</v>
      </c>
    </row>
    <row r="427" spans="13:22" x14ac:dyDescent="0.25">
      <c r="M427" s="981">
        <v>8</v>
      </c>
      <c r="N427" s="983">
        <v>5240</v>
      </c>
      <c r="O427" s="951" t="s">
        <v>14</v>
      </c>
      <c r="P427" s="951">
        <v>400</v>
      </c>
      <c r="Q427" s="951">
        <v>40</v>
      </c>
      <c r="R427" s="951">
        <v>40</v>
      </c>
      <c r="S427" s="951">
        <v>40</v>
      </c>
      <c r="T427" s="952">
        <f t="shared" si="25"/>
        <v>0.50265599999999988</v>
      </c>
      <c r="U427" s="953"/>
      <c r="V427" s="954" t="s">
        <v>150</v>
      </c>
    </row>
    <row r="428" spans="13:22" x14ac:dyDescent="0.25">
      <c r="M428" s="981">
        <v>9</v>
      </c>
      <c r="N428" s="983">
        <v>5516</v>
      </c>
      <c r="O428" s="951" t="s">
        <v>14</v>
      </c>
      <c r="P428" s="951">
        <v>400</v>
      </c>
      <c r="Q428" s="951">
        <v>32</v>
      </c>
      <c r="R428" s="951">
        <v>32</v>
      </c>
      <c r="S428" s="951">
        <v>32</v>
      </c>
      <c r="T428" s="952">
        <f t="shared" si="25"/>
        <v>0.32169983999999996</v>
      </c>
      <c r="U428" s="953">
        <f>SUM(T420:T428)</f>
        <v>4.0765401599999995</v>
      </c>
      <c r="V428" s="954" t="s">
        <v>150</v>
      </c>
    </row>
    <row r="429" spans="13:22" x14ac:dyDescent="0.25">
      <c r="M429" s="981">
        <v>10</v>
      </c>
      <c r="N429" s="950">
        <v>5349</v>
      </c>
      <c r="O429" s="951" t="s">
        <v>14</v>
      </c>
      <c r="P429" s="951">
        <v>400</v>
      </c>
      <c r="Q429" s="951">
        <v>53</v>
      </c>
      <c r="R429" s="951">
        <v>53</v>
      </c>
      <c r="S429" s="951">
        <v>53</v>
      </c>
      <c r="T429" s="952">
        <f t="shared" si="25"/>
        <v>0.88247543999999989</v>
      </c>
      <c r="U429" s="952"/>
      <c r="V429" s="954"/>
    </row>
    <row r="430" spans="13:22" x14ac:dyDescent="0.25">
      <c r="M430" s="981">
        <v>11</v>
      </c>
      <c r="N430" s="959">
        <v>5379</v>
      </c>
      <c r="O430" s="951" t="s">
        <v>14</v>
      </c>
      <c r="P430" s="951">
        <v>400</v>
      </c>
      <c r="Q430" s="951">
        <v>52</v>
      </c>
      <c r="R430" s="951">
        <v>52</v>
      </c>
      <c r="S430" s="951">
        <v>52</v>
      </c>
      <c r="T430" s="952">
        <f t="shared" si="25"/>
        <v>0.84948863999999991</v>
      </c>
      <c r="U430" s="952"/>
      <c r="V430" s="954"/>
    </row>
    <row r="431" spans="13:22" x14ac:dyDescent="0.25">
      <c r="M431" s="981">
        <v>12</v>
      </c>
      <c r="N431" s="959">
        <v>5350</v>
      </c>
      <c r="O431" s="951" t="s">
        <v>14</v>
      </c>
      <c r="P431" s="951">
        <v>400</v>
      </c>
      <c r="Q431" s="951">
        <v>51</v>
      </c>
      <c r="R431" s="951">
        <v>51</v>
      </c>
      <c r="S431" s="951">
        <v>51</v>
      </c>
      <c r="T431" s="952">
        <f t="shared" si="25"/>
        <v>0.81713015999999994</v>
      </c>
      <c r="U431" s="953"/>
      <c r="V431" s="954"/>
    </row>
    <row r="432" spans="13:22" x14ac:dyDescent="0.25">
      <c r="M432" s="981">
        <v>13</v>
      </c>
      <c r="N432" s="984">
        <v>5377</v>
      </c>
      <c r="O432" s="951" t="s">
        <v>14</v>
      </c>
      <c r="P432" s="951">
        <v>400</v>
      </c>
      <c r="Q432" s="951">
        <v>54</v>
      </c>
      <c r="R432" s="951">
        <v>54</v>
      </c>
      <c r="S432" s="951">
        <v>54</v>
      </c>
      <c r="T432" s="952">
        <f t="shared" si="25"/>
        <v>0.91609055999999989</v>
      </c>
      <c r="U432" s="953"/>
      <c r="V432" s="954"/>
    </row>
    <row r="433" spans="13:22" x14ac:dyDescent="0.25">
      <c r="M433" s="981">
        <v>14</v>
      </c>
      <c r="N433" s="961">
        <v>5316</v>
      </c>
      <c r="O433" s="951" t="s">
        <v>14</v>
      </c>
      <c r="P433" s="951">
        <v>400</v>
      </c>
      <c r="Q433" s="951">
        <v>50</v>
      </c>
      <c r="R433" s="951">
        <v>50</v>
      </c>
      <c r="S433" s="951">
        <v>50</v>
      </c>
      <c r="T433" s="952">
        <f t="shared" si="25"/>
        <v>0.78539999999999988</v>
      </c>
      <c r="U433" s="953"/>
      <c r="V433" s="954"/>
    </row>
    <row r="434" spans="13:22" x14ac:dyDescent="0.25">
      <c r="M434" s="981">
        <v>15</v>
      </c>
      <c r="N434" s="961">
        <v>5375</v>
      </c>
      <c r="O434" s="951" t="s">
        <v>14</v>
      </c>
      <c r="P434" s="951">
        <v>400</v>
      </c>
      <c r="Q434" s="951">
        <v>52</v>
      </c>
      <c r="R434" s="951">
        <v>52</v>
      </c>
      <c r="S434" s="951">
        <v>52</v>
      </c>
      <c r="T434" s="952">
        <f t="shared" si="25"/>
        <v>0.84948863999999991</v>
      </c>
      <c r="U434" s="953">
        <f>SUM(T429:T434)</f>
        <v>5.1000734399999992</v>
      </c>
      <c r="V434" s="954"/>
    </row>
    <row r="435" spans="13:22" x14ac:dyDescent="0.25">
      <c r="M435" s="985" t="s">
        <v>188</v>
      </c>
      <c r="N435" s="985"/>
      <c r="O435" s="985"/>
      <c r="P435" s="985"/>
      <c r="Q435" s="985"/>
      <c r="R435" s="985"/>
      <c r="S435" s="986"/>
      <c r="T435" s="953">
        <f>SUM(T420:T434)</f>
        <v>9.1766135999999978</v>
      </c>
      <c r="U435" s="953">
        <f>SUM(U420:U434)</f>
        <v>9.1766135999999996</v>
      </c>
      <c r="V435" s="987"/>
    </row>
    <row r="436" spans="13:22" x14ac:dyDescent="0.25">
      <c r="M436" s="981">
        <v>1</v>
      </c>
      <c r="N436" s="974">
        <v>1</v>
      </c>
      <c r="O436" s="951" t="s">
        <v>14</v>
      </c>
      <c r="P436" s="951">
        <v>400</v>
      </c>
      <c r="Q436" s="951">
        <v>55</v>
      </c>
      <c r="R436" s="951">
        <v>55</v>
      </c>
      <c r="S436" s="951">
        <v>55</v>
      </c>
      <c r="T436" s="431">
        <f t="shared" ref="T436:T447" si="26">0.7854*P436*Q436*Q436/1000000</f>
        <v>0.95033400000000001</v>
      </c>
      <c r="U436" s="432"/>
      <c r="V436" s="433" t="s">
        <v>15</v>
      </c>
    </row>
    <row r="437" spans="13:22" x14ac:dyDescent="0.25">
      <c r="M437" s="981">
        <v>2</v>
      </c>
      <c r="N437" s="974">
        <v>2</v>
      </c>
      <c r="O437" s="951" t="s">
        <v>14</v>
      </c>
      <c r="P437" s="951">
        <v>400</v>
      </c>
      <c r="Q437" s="951">
        <v>62</v>
      </c>
      <c r="R437" s="951">
        <v>62</v>
      </c>
      <c r="S437" s="951">
        <v>62</v>
      </c>
      <c r="T437" s="952">
        <f t="shared" si="26"/>
        <v>1.2076310399999999</v>
      </c>
      <c r="U437" s="953"/>
      <c r="V437" s="954" t="s">
        <v>15</v>
      </c>
    </row>
    <row r="438" spans="13:22" x14ac:dyDescent="0.25">
      <c r="M438" s="981">
        <v>3</v>
      </c>
      <c r="N438" s="974">
        <v>3</v>
      </c>
      <c r="O438" s="951" t="s">
        <v>14</v>
      </c>
      <c r="P438" s="951">
        <v>400</v>
      </c>
      <c r="Q438" s="951">
        <v>58</v>
      </c>
      <c r="R438" s="951">
        <v>58</v>
      </c>
      <c r="S438" s="951">
        <v>58</v>
      </c>
      <c r="T438" s="952">
        <f t="shared" si="26"/>
        <v>1.0568342399999999</v>
      </c>
      <c r="U438" s="953"/>
      <c r="V438" s="954" t="s">
        <v>15</v>
      </c>
    </row>
    <row r="439" spans="13:22" x14ac:dyDescent="0.25">
      <c r="M439" s="981">
        <v>4</v>
      </c>
      <c r="N439" s="974">
        <v>4</v>
      </c>
      <c r="O439" s="951" t="s">
        <v>14</v>
      </c>
      <c r="P439" s="951">
        <v>400</v>
      </c>
      <c r="Q439" s="951">
        <v>57</v>
      </c>
      <c r="R439" s="951">
        <v>57</v>
      </c>
      <c r="S439" s="951">
        <v>57</v>
      </c>
      <c r="T439" s="952">
        <f t="shared" si="26"/>
        <v>1.02070584</v>
      </c>
      <c r="U439" s="953"/>
      <c r="V439" s="954" t="s">
        <v>15</v>
      </c>
    </row>
    <row r="440" spans="13:22" x14ac:dyDescent="0.25">
      <c r="M440" s="981">
        <v>5</v>
      </c>
      <c r="N440" s="974">
        <v>5</v>
      </c>
      <c r="O440" s="951" t="s">
        <v>14</v>
      </c>
      <c r="P440" s="951">
        <v>400</v>
      </c>
      <c r="Q440" s="951">
        <v>68</v>
      </c>
      <c r="R440" s="951">
        <v>68</v>
      </c>
      <c r="S440" s="951">
        <v>68</v>
      </c>
      <c r="T440" s="952">
        <f t="shared" si="26"/>
        <v>1.4526758399999999</v>
      </c>
      <c r="U440" s="953"/>
      <c r="V440" s="954" t="s">
        <v>15</v>
      </c>
    </row>
    <row r="441" spans="13:22" x14ac:dyDescent="0.25">
      <c r="M441" s="981">
        <v>6</v>
      </c>
      <c r="N441" s="950">
        <v>5498</v>
      </c>
      <c r="O441" s="951" t="s">
        <v>14</v>
      </c>
      <c r="P441" s="951">
        <v>400</v>
      </c>
      <c r="Q441" s="951">
        <v>50</v>
      </c>
      <c r="R441" s="951">
        <v>50</v>
      </c>
      <c r="S441" s="951">
        <v>50</v>
      </c>
      <c r="T441" s="952">
        <f t="shared" si="26"/>
        <v>0.78539999999999988</v>
      </c>
      <c r="U441" s="953">
        <f>SUM(T436:T441)</f>
        <v>6.4735809599999987</v>
      </c>
      <c r="V441" s="954" t="s">
        <v>16</v>
      </c>
    </row>
    <row r="442" spans="13:22" x14ac:dyDescent="0.25">
      <c r="M442" s="981">
        <v>7</v>
      </c>
      <c r="N442" s="974">
        <v>5393</v>
      </c>
      <c r="O442" s="951" t="s">
        <v>14</v>
      </c>
      <c r="P442" s="951">
        <v>400</v>
      </c>
      <c r="Q442" s="951">
        <v>49</v>
      </c>
      <c r="R442" s="951">
        <v>49</v>
      </c>
      <c r="S442" s="951">
        <v>49</v>
      </c>
      <c r="T442" s="952">
        <f t="shared" si="26"/>
        <v>0.75429815999999994</v>
      </c>
      <c r="U442" s="953"/>
      <c r="V442" s="954" t="s">
        <v>159</v>
      </c>
    </row>
    <row r="443" spans="13:22" x14ac:dyDescent="0.25">
      <c r="M443" s="981">
        <v>8</v>
      </c>
      <c r="N443" s="974">
        <v>5399</v>
      </c>
      <c r="O443" s="951" t="s">
        <v>14</v>
      </c>
      <c r="P443" s="951">
        <v>400</v>
      </c>
      <c r="Q443" s="951">
        <v>44</v>
      </c>
      <c r="R443" s="951">
        <v>44</v>
      </c>
      <c r="S443" s="951">
        <v>44</v>
      </c>
      <c r="T443" s="952">
        <f t="shared" si="26"/>
        <v>0.60821376000000005</v>
      </c>
      <c r="U443" s="953"/>
      <c r="V443" s="954" t="s">
        <v>159</v>
      </c>
    </row>
    <row r="444" spans="13:22" x14ac:dyDescent="0.25">
      <c r="M444" s="981">
        <v>9</v>
      </c>
      <c r="N444" s="974">
        <v>441</v>
      </c>
      <c r="O444" s="951" t="s">
        <v>14</v>
      </c>
      <c r="P444" s="951">
        <v>400</v>
      </c>
      <c r="Q444" s="951">
        <v>40</v>
      </c>
      <c r="R444" s="951">
        <v>40</v>
      </c>
      <c r="S444" s="951">
        <v>40</v>
      </c>
      <c r="T444" s="952">
        <f t="shared" si="26"/>
        <v>0.50265599999999988</v>
      </c>
      <c r="U444" s="953"/>
      <c r="V444" s="954" t="s">
        <v>159</v>
      </c>
    </row>
    <row r="445" spans="13:22" x14ac:dyDescent="0.25">
      <c r="M445" s="981">
        <v>10</v>
      </c>
      <c r="N445" s="988">
        <v>5402</v>
      </c>
      <c r="O445" s="951" t="s">
        <v>14</v>
      </c>
      <c r="P445" s="951">
        <v>400</v>
      </c>
      <c r="Q445" s="951">
        <v>44</v>
      </c>
      <c r="R445" s="951">
        <v>44</v>
      </c>
      <c r="S445" s="951">
        <v>44</v>
      </c>
      <c r="T445" s="952">
        <f t="shared" si="26"/>
        <v>0.60821376000000005</v>
      </c>
      <c r="U445" s="953"/>
      <c r="V445" s="954" t="s">
        <v>15</v>
      </c>
    </row>
    <row r="446" spans="13:22" x14ac:dyDescent="0.25">
      <c r="M446" s="981">
        <v>11</v>
      </c>
      <c r="N446" s="950">
        <v>5433</v>
      </c>
      <c r="O446" s="951" t="s">
        <v>14</v>
      </c>
      <c r="P446" s="951">
        <v>400</v>
      </c>
      <c r="Q446" s="951">
        <v>38</v>
      </c>
      <c r="R446" s="951">
        <v>38</v>
      </c>
      <c r="S446" s="951">
        <v>38</v>
      </c>
      <c r="T446" s="952">
        <f t="shared" si="26"/>
        <v>0.45364703999999995</v>
      </c>
      <c r="U446" s="953"/>
      <c r="V446" s="954" t="s">
        <v>16</v>
      </c>
    </row>
    <row r="447" spans="13:22" x14ac:dyDescent="0.25">
      <c r="M447" s="951">
        <v>12</v>
      </c>
      <c r="N447" s="950">
        <v>5521</v>
      </c>
      <c r="O447" s="951" t="s">
        <v>14</v>
      </c>
      <c r="P447" s="951">
        <v>400</v>
      </c>
      <c r="Q447" s="951">
        <v>40</v>
      </c>
      <c r="R447" s="951">
        <v>40</v>
      </c>
      <c r="S447" s="951">
        <v>40</v>
      </c>
      <c r="T447" s="952">
        <f t="shared" si="26"/>
        <v>0.50265599999999988</v>
      </c>
      <c r="U447" s="953">
        <f>SUM(T442:T447)</f>
        <v>3.4296847199999996</v>
      </c>
      <c r="V447" s="954" t="s">
        <v>16</v>
      </c>
    </row>
    <row r="448" spans="13:22" x14ac:dyDescent="0.25">
      <c r="M448" s="1854" t="s">
        <v>189</v>
      </c>
      <c r="N448" s="1854"/>
      <c r="O448" s="1854"/>
      <c r="P448" s="1854"/>
      <c r="Q448" s="1854"/>
      <c r="R448" s="1854"/>
      <c r="S448" s="1855"/>
      <c r="T448" s="953">
        <f>SUM(T436:T447)</f>
        <v>9.9032656799999987</v>
      </c>
      <c r="U448" s="953">
        <f>SUM(U436:U447)</f>
        <v>9.9032656799999987</v>
      </c>
      <c r="V448" s="987"/>
    </row>
    <row r="449" spans="13:22" x14ac:dyDescent="0.25">
      <c r="M449" s="981">
        <v>1</v>
      </c>
      <c r="N449" s="950">
        <v>5268</v>
      </c>
      <c r="O449" s="951" t="s">
        <v>14</v>
      </c>
      <c r="P449" s="951">
        <v>400</v>
      </c>
      <c r="Q449" s="951">
        <v>53</v>
      </c>
      <c r="R449" s="951">
        <v>53</v>
      </c>
      <c r="S449" s="951">
        <v>53</v>
      </c>
      <c r="T449" s="952">
        <f>0.7854*P449*Q449*Q449/1000000</f>
        <v>0.88247543999999989</v>
      </c>
      <c r="U449" s="953"/>
      <c r="V449" s="954" t="s">
        <v>15</v>
      </c>
    </row>
    <row r="450" spans="13:22" x14ac:dyDescent="0.25">
      <c r="M450" s="981">
        <v>2</v>
      </c>
      <c r="N450" s="950">
        <v>5265</v>
      </c>
      <c r="O450" s="951" t="s">
        <v>14</v>
      </c>
      <c r="P450" s="951">
        <v>400</v>
      </c>
      <c r="Q450" s="951">
        <v>41</v>
      </c>
      <c r="R450" s="951">
        <v>41</v>
      </c>
      <c r="S450" s="951">
        <v>41</v>
      </c>
      <c r="T450" s="952">
        <f>0.7854*P450*Q450*Q450/1000000</f>
        <v>0.52810296000000001</v>
      </c>
      <c r="U450" s="953"/>
      <c r="V450" s="954" t="s">
        <v>15</v>
      </c>
    </row>
    <row r="451" spans="13:22" x14ac:dyDescent="0.25">
      <c r="M451" s="981">
        <v>3</v>
      </c>
      <c r="N451" s="950">
        <v>5270</v>
      </c>
      <c r="O451" s="951" t="s">
        <v>14</v>
      </c>
      <c r="P451" s="951">
        <v>400</v>
      </c>
      <c r="Q451" s="951">
        <v>40</v>
      </c>
      <c r="R451" s="951">
        <v>40</v>
      </c>
      <c r="S451" s="951">
        <v>40</v>
      </c>
      <c r="T451" s="952">
        <f>0.7854*P451*Q451*Q451/1000000</f>
        <v>0.50265599999999988</v>
      </c>
      <c r="U451" s="953"/>
      <c r="V451" s="954" t="s">
        <v>15</v>
      </c>
    </row>
    <row r="452" spans="13:22" x14ac:dyDescent="0.25">
      <c r="M452" s="981">
        <v>4</v>
      </c>
      <c r="N452" s="950">
        <v>5240</v>
      </c>
      <c r="O452" s="951" t="s">
        <v>14</v>
      </c>
      <c r="P452" s="951">
        <v>400</v>
      </c>
      <c r="Q452" s="951">
        <v>52</v>
      </c>
      <c r="R452" s="951">
        <v>52</v>
      </c>
      <c r="S452" s="951">
        <v>52</v>
      </c>
      <c r="T452" s="952">
        <f>0.7854*P452*Q452*Q452/1000000</f>
        <v>0.84948863999999991</v>
      </c>
      <c r="U452" s="953">
        <f>SUM(T449:T452)</f>
        <v>2.76272304</v>
      </c>
      <c r="V452" s="954" t="s">
        <v>15</v>
      </c>
    </row>
    <row r="453" spans="13:22" x14ac:dyDescent="0.25">
      <c r="M453" s="1856" t="s">
        <v>225</v>
      </c>
      <c r="N453" s="1856"/>
      <c r="O453" s="1856"/>
      <c r="P453" s="1856"/>
      <c r="Q453" s="1856"/>
      <c r="R453" s="1856"/>
      <c r="S453" s="1857"/>
      <c r="T453" s="953">
        <f>SUM(T449:T452)</f>
        <v>2.76272304</v>
      </c>
      <c r="U453" s="953">
        <f>SUM(U452)</f>
        <v>2.76272304</v>
      </c>
      <c r="V453" s="987"/>
    </row>
    <row r="454" spans="13:22" ht="16.5" thickBot="1" x14ac:dyDescent="0.3">
      <c r="T454" s="434">
        <f>SUM(T453,T448,T435)</f>
        <v>21.842602319999997</v>
      </c>
      <c r="U454" s="434">
        <f>SUM(U448,U435,U453)</f>
        <v>21.842602320000001</v>
      </c>
      <c r="V454" s="435"/>
    </row>
    <row r="455" spans="13:22" ht="16.5" thickTop="1" x14ac:dyDescent="0.25"/>
    <row r="456" spans="13:22" x14ac:dyDescent="0.25">
      <c r="M456" s="1858" t="s">
        <v>335</v>
      </c>
      <c r="N456" s="1858"/>
      <c r="O456" s="1858"/>
      <c r="P456" s="1858"/>
      <c r="Q456" s="1821" t="s">
        <v>375</v>
      </c>
      <c r="R456" s="1821"/>
      <c r="S456" s="1821"/>
      <c r="T456" s="488"/>
      <c r="U456" s="488" t="s">
        <v>163</v>
      </c>
      <c r="V456" s="488"/>
    </row>
    <row r="457" spans="13:22" x14ac:dyDescent="0.25">
      <c r="M457" s="10" t="s">
        <v>142</v>
      </c>
      <c r="O457" s="1833">
        <f>SUM(T413)</f>
        <v>300.22441217999994</v>
      </c>
      <c r="P457" s="1833"/>
      <c r="Q457" s="138" t="s">
        <v>355</v>
      </c>
      <c r="R457" s="1859">
        <f>SUM(G5)</f>
        <v>202.36703000000003</v>
      </c>
      <c r="S457" s="1859"/>
      <c r="U457" s="989">
        <v>10.428000000000001</v>
      </c>
    </row>
    <row r="458" spans="13:22" x14ac:dyDescent="0.25">
      <c r="M458" s="8"/>
      <c r="O458" s="1833">
        <v>0</v>
      </c>
      <c r="P458" s="1833"/>
      <c r="Q458" s="138" t="s">
        <v>51</v>
      </c>
      <c r="R458" s="1860">
        <f>SUM(G6)</f>
        <v>66.465199999999996</v>
      </c>
      <c r="S458" s="1860"/>
    </row>
    <row r="459" spans="13:22" ht="16.5" thickBot="1" x14ac:dyDescent="0.3">
      <c r="M459" s="8"/>
      <c r="O459" s="1836">
        <f>SUM(O457:P458)</f>
        <v>300.22441217999994</v>
      </c>
      <c r="P459" s="1836"/>
      <c r="R459" s="1861">
        <f>SUM(R457:S458)</f>
        <v>268.83223000000004</v>
      </c>
      <c r="S459" s="1861"/>
      <c r="T459" s="990">
        <f>SUM(R459/O457)</f>
        <v>0.89543760964655106</v>
      </c>
      <c r="U459" s="991">
        <f>SUM(U457:U458)</f>
        <v>10.428000000000001</v>
      </c>
    </row>
    <row r="460" spans="13:22" ht="16.5" thickTop="1" x14ac:dyDescent="0.25">
      <c r="M460" s="8"/>
      <c r="R460" s="1860"/>
      <c r="S460" s="1860"/>
    </row>
    <row r="461" spans="13:22" x14ac:dyDescent="0.25">
      <c r="M461" s="8" t="s">
        <v>357</v>
      </c>
      <c r="O461" s="1862">
        <f>SUM(T454)</f>
        <v>21.842602319999997</v>
      </c>
      <c r="P461" s="1862"/>
      <c r="Q461" s="138" t="s">
        <v>358</v>
      </c>
      <c r="R461" s="1859">
        <v>11.3544</v>
      </c>
      <c r="S461" s="1859"/>
      <c r="U461" s="989">
        <v>0.71519999999999995</v>
      </c>
    </row>
    <row r="462" spans="13:22" x14ac:dyDescent="0.25">
      <c r="Q462" s="138" t="s">
        <v>51</v>
      </c>
      <c r="R462" s="1859">
        <v>2.25</v>
      </c>
      <c r="S462" s="1859"/>
      <c r="U462" s="989">
        <v>0.69389999999999996</v>
      </c>
    </row>
    <row r="463" spans="13:22" ht="16.5" thickBot="1" x14ac:dyDescent="0.3">
      <c r="R463" s="1863">
        <f>SUM(R461:S462)</f>
        <v>13.6044</v>
      </c>
      <c r="S463" s="1863"/>
      <c r="T463" s="990">
        <f>SUM(R463/O461)</f>
        <v>0.62283787438382487</v>
      </c>
      <c r="U463" s="989">
        <v>0.23419999999999999</v>
      </c>
    </row>
    <row r="464" spans="13:22" ht="16.5" thickTop="1" x14ac:dyDescent="0.25">
      <c r="U464" s="989">
        <v>0.32619999999999999</v>
      </c>
    </row>
    <row r="465" spans="13:21" x14ac:dyDescent="0.25">
      <c r="U465" s="989">
        <v>0.20799999999999999</v>
      </c>
    </row>
    <row r="466" spans="13:21" ht="16.5" thickBot="1" x14ac:dyDescent="0.3">
      <c r="U466" s="991">
        <f>SUM(U461:U465)</f>
        <v>2.1775000000000002</v>
      </c>
    </row>
    <row r="467" spans="13:21" ht="16.5" thickTop="1" x14ac:dyDescent="0.25">
      <c r="M467" s="8" t="s">
        <v>144</v>
      </c>
      <c r="O467" s="1862">
        <v>2.7027999999999999</v>
      </c>
      <c r="P467" s="1862"/>
      <c r="R467" s="1860">
        <v>3.2915999999999999</v>
      </c>
      <c r="S467" s="1860"/>
    </row>
    <row r="468" spans="13:21" x14ac:dyDescent="0.25">
      <c r="O468" s="1862">
        <v>1.972</v>
      </c>
      <c r="P468" s="1862"/>
      <c r="R468" s="1860">
        <v>2.0183</v>
      </c>
      <c r="S468" s="1860"/>
    </row>
    <row r="469" spans="13:21" ht="16.5" thickBot="1" x14ac:dyDescent="0.3">
      <c r="O469" s="1836">
        <f>SUM(O467:P468)</f>
        <v>4.6747999999999994</v>
      </c>
      <c r="P469" s="1836"/>
      <c r="R469" s="1863">
        <f>SUM(R467:S468)</f>
        <v>5.3098999999999998</v>
      </c>
      <c r="S469" s="1863"/>
      <c r="T469" s="992">
        <f>SUM(R469/O469)</f>
        <v>1.1358560794044665</v>
      </c>
    </row>
    <row r="470" spans="13:21" ht="16.5" thickTop="1" x14ac:dyDescent="0.25"/>
  </sheetData>
  <mergeCells count="100">
    <mergeCell ref="O468:P468"/>
    <mergeCell ref="R468:S468"/>
    <mergeCell ref="O469:P469"/>
    <mergeCell ref="R469:S469"/>
    <mergeCell ref="O461:P461"/>
    <mergeCell ref="R461:S461"/>
    <mergeCell ref="R462:S462"/>
    <mergeCell ref="R463:S463"/>
    <mergeCell ref="O467:P467"/>
    <mergeCell ref="R467:S467"/>
    <mergeCell ref="O458:P458"/>
    <mergeCell ref="R458:S458"/>
    <mergeCell ref="O459:P459"/>
    <mergeCell ref="R459:S459"/>
    <mergeCell ref="R460:S460"/>
    <mergeCell ref="M448:S448"/>
    <mergeCell ref="M453:S453"/>
    <mergeCell ref="M456:P456"/>
    <mergeCell ref="Q456:S456"/>
    <mergeCell ref="O457:P457"/>
    <mergeCell ref="R457:S457"/>
    <mergeCell ref="M418:M419"/>
    <mergeCell ref="N418:N419"/>
    <mergeCell ref="O418:O419"/>
    <mergeCell ref="P418:U418"/>
    <mergeCell ref="V418:V419"/>
    <mergeCell ref="X269:Z269"/>
    <mergeCell ref="X276:Z276"/>
    <mergeCell ref="M356:S356"/>
    <mergeCell ref="M412:S412"/>
    <mergeCell ref="M415:V416"/>
    <mergeCell ref="X232:Z232"/>
    <mergeCell ref="M235:S235"/>
    <mergeCell ref="X235:AD236"/>
    <mergeCell ref="X238:Z238"/>
    <mergeCell ref="AA238:AB238"/>
    <mergeCell ref="AC238:AD238"/>
    <mergeCell ref="C43:D43"/>
    <mergeCell ref="E43:F43"/>
    <mergeCell ref="H43:I43"/>
    <mergeCell ref="M114:S114"/>
    <mergeCell ref="M180:S180"/>
    <mergeCell ref="C41:D41"/>
    <mergeCell ref="E41:F41"/>
    <mergeCell ref="H41:I41"/>
    <mergeCell ref="C42:D42"/>
    <mergeCell ref="E42:F42"/>
    <mergeCell ref="B39:D39"/>
    <mergeCell ref="E39:F39"/>
    <mergeCell ref="H39:I39"/>
    <mergeCell ref="C40:D40"/>
    <mergeCell ref="E40:F40"/>
    <mergeCell ref="H40:I40"/>
    <mergeCell ref="AF34:AH34"/>
    <mergeCell ref="C35:D35"/>
    <mergeCell ref="E35:F35"/>
    <mergeCell ref="AF35:AH35"/>
    <mergeCell ref="C36:D36"/>
    <mergeCell ref="E36:F36"/>
    <mergeCell ref="H36:I36"/>
    <mergeCell ref="C33:D33"/>
    <mergeCell ref="E33:F33"/>
    <mergeCell ref="H33:I33"/>
    <mergeCell ref="C34:D34"/>
    <mergeCell ref="E34:F34"/>
    <mergeCell ref="AN29:AP29"/>
    <mergeCell ref="B31:D31"/>
    <mergeCell ref="E31:F31"/>
    <mergeCell ref="H31:I31"/>
    <mergeCell ref="C32:D32"/>
    <mergeCell ref="E32:F32"/>
    <mergeCell ref="H32:I32"/>
    <mergeCell ref="G16:I16"/>
    <mergeCell ref="G18:H18"/>
    <mergeCell ref="I18:J18"/>
    <mergeCell ref="AN25:AP25"/>
    <mergeCell ref="G28:I28"/>
    <mergeCell ref="AN1:AT2"/>
    <mergeCell ref="B2:J3"/>
    <mergeCell ref="AB3:AD3"/>
    <mergeCell ref="G4:H4"/>
    <mergeCell ref="I4:J4"/>
    <mergeCell ref="M4:M5"/>
    <mergeCell ref="V4:V5"/>
    <mergeCell ref="X4:Z4"/>
    <mergeCell ref="AA4:AB4"/>
    <mergeCell ref="AC4:AD4"/>
    <mergeCell ref="AF4:AH4"/>
    <mergeCell ref="AI4:AJ4"/>
    <mergeCell ref="AK4:AL4"/>
    <mergeCell ref="AN4:AP4"/>
    <mergeCell ref="AQ4:AR4"/>
    <mergeCell ref="AS4:AT4"/>
    <mergeCell ref="O4:O5"/>
    <mergeCell ref="P4:U4"/>
    <mergeCell ref="AF15:AH15"/>
    <mergeCell ref="N4:N5"/>
    <mergeCell ref="M1:V2"/>
    <mergeCell ref="X1:AD2"/>
    <mergeCell ref="AF1:A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3A34-5007-4E34-B675-BF9009965463}">
  <dimension ref="A1:AE1639"/>
  <sheetViews>
    <sheetView tabSelected="1" topLeftCell="A1615" workbookViewId="0">
      <selection activeCell="J1624" sqref="J1624"/>
    </sheetView>
  </sheetViews>
  <sheetFormatPr defaultRowHeight="15.75" x14ac:dyDescent="0.25"/>
  <cols>
    <col min="1" max="1" width="9.140625" style="138"/>
    <col min="2" max="2" width="11.5703125" style="138" customWidth="1"/>
    <col min="3" max="3" width="10.140625" style="138" bestFit="1" customWidth="1"/>
    <col min="4" max="4" width="9.140625" style="138"/>
    <col min="5" max="5" width="9.28515625" style="138" bestFit="1" customWidth="1"/>
    <col min="6" max="6" width="9.42578125" style="138" customWidth="1"/>
    <col min="7" max="8" width="9.28515625" style="138" bestFit="1" customWidth="1"/>
    <col min="9" max="9" width="14.42578125" style="138" customWidth="1"/>
    <col min="10" max="10" width="13.28515625" style="138" customWidth="1"/>
    <col min="11" max="11" width="13.7109375" style="138" customWidth="1"/>
    <col min="12" max="12" width="7.140625" style="842" customWidth="1"/>
    <col min="13" max="13" width="9" style="383" customWidth="1"/>
    <col min="14" max="14" width="11.5703125" style="138" bestFit="1" customWidth="1"/>
    <col min="15" max="15" width="9.28515625" style="138" bestFit="1" customWidth="1"/>
    <col min="16" max="16" width="9.140625" style="138"/>
    <col min="17" max="18" width="9.28515625" style="138" bestFit="1" customWidth="1"/>
    <col min="19" max="20" width="9.7109375" style="138" bestFit="1" customWidth="1"/>
    <col min="21" max="21" width="11.85546875" style="138" customWidth="1"/>
    <col min="22" max="22" width="15" style="138" customWidth="1"/>
    <col min="23" max="23" width="9" style="383" customWidth="1"/>
    <col min="24" max="25" width="9.28515625" style="138" bestFit="1" customWidth="1"/>
    <col min="26" max="26" width="9.140625" style="138"/>
    <col min="27" max="28" width="9.28515625" style="138" bestFit="1" customWidth="1"/>
    <col min="29" max="30" width="9.7109375" style="138" bestFit="1" customWidth="1"/>
    <col min="31" max="31" width="11.85546875" style="138" customWidth="1"/>
    <col min="32" max="16384" width="9.140625" style="138"/>
  </cols>
  <sheetData>
    <row r="1" spans="1:31" s="142" customFormat="1" ht="17.25" customHeight="1" x14ac:dyDescent="0.25">
      <c r="B1" s="1814" t="s">
        <v>0</v>
      </c>
      <c r="C1" s="1814"/>
      <c r="D1" s="1814"/>
      <c r="E1" s="1814"/>
      <c r="F1" s="1814"/>
      <c r="G1" s="1814"/>
      <c r="H1" s="1814"/>
      <c r="I1" s="1814"/>
      <c r="J1" s="1814"/>
      <c r="K1" s="1814"/>
      <c r="L1" s="1183"/>
      <c r="M1" s="500"/>
      <c r="N1" s="1814" t="s">
        <v>20</v>
      </c>
      <c r="O1" s="1814"/>
      <c r="P1" s="1814"/>
      <c r="Q1" s="1814"/>
      <c r="R1" s="1814"/>
      <c r="S1" s="1814"/>
      <c r="T1" s="1814"/>
      <c r="U1" s="1814"/>
      <c r="W1" s="500"/>
      <c r="X1" s="1814" t="s">
        <v>20</v>
      </c>
      <c r="Y1" s="1814"/>
      <c r="Z1" s="1814"/>
      <c r="AA1" s="1814"/>
      <c r="AB1" s="1814"/>
      <c r="AC1" s="1814"/>
      <c r="AD1" s="1814"/>
      <c r="AE1" s="1814"/>
    </row>
    <row r="2" spans="1:31" s="142" customFormat="1" ht="17.25" customHeight="1" x14ac:dyDescent="0.25">
      <c r="B2" s="1814"/>
      <c r="C2" s="1814"/>
      <c r="D2" s="1814"/>
      <c r="E2" s="1814"/>
      <c r="F2" s="1814"/>
      <c r="G2" s="1814"/>
      <c r="H2" s="1814"/>
      <c r="I2" s="1814"/>
      <c r="J2" s="1814"/>
      <c r="K2" s="1814"/>
      <c r="L2" s="1183"/>
      <c r="M2" s="500"/>
      <c r="N2" s="1814"/>
      <c r="O2" s="1814"/>
      <c r="P2" s="1814"/>
      <c r="Q2" s="1814"/>
      <c r="R2" s="1814"/>
      <c r="S2" s="1814"/>
      <c r="T2" s="1814"/>
      <c r="U2" s="1814"/>
      <c r="W2" s="500"/>
      <c r="X2" s="1814"/>
      <c r="Y2" s="1814"/>
      <c r="Z2" s="1814"/>
      <c r="AA2" s="1814"/>
      <c r="AB2" s="1814"/>
      <c r="AC2" s="1814"/>
      <c r="AD2" s="1814"/>
      <c r="AE2" s="1814"/>
    </row>
    <row r="3" spans="1:31" x14ac:dyDescent="0.25">
      <c r="B3" s="8"/>
      <c r="K3" s="8"/>
      <c r="N3" s="6"/>
      <c r="U3" s="8"/>
      <c r="X3" s="6"/>
      <c r="AE3" s="8"/>
    </row>
    <row r="4" spans="1:31" x14ac:dyDescent="0.25">
      <c r="B4" s="1812" t="s">
        <v>1</v>
      </c>
      <c r="C4" s="1812" t="s">
        <v>2</v>
      </c>
      <c r="D4" s="1805" t="s">
        <v>3</v>
      </c>
      <c r="E4" s="1805" t="s">
        <v>4</v>
      </c>
      <c r="F4" s="1807"/>
      <c r="G4" s="1807"/>
      <c r="H4" s="1807"/>
      <c r="I4" s="1807"/>
      <c r="J4" s="1808"/>
      <c r="K4" s="1812" t="s">
        <v>5</v>
      </c>
      <c r="N4" s="1812" t="s">
        <v>1</v>
      </c>
      <c r="O4" s="1812" t="s">
        <v>2</v>
      </c>
      <c r="P4" s="1805" t="s">
        <v>3</v>
      </c>
      <c r="Q4" s="1805" t="s">
        <v>4</v>
      </c>
      <c r="R4" s="1807"/>
      <c r="S4" s="1807"/>
      <c r="T4" s="1808"/>
      <c r="U4" s="1812" t="s">
        <v>5</v>
      </c>
      <c r="X4" s="1812" t="s">
        <v>1</v>
      </c>
      <c r="Y4" s="1812" t="s">
        <v>2</v>
      </c>
      <c r="Z4" s="1805" t="s">
        <v>3</v>
      </c>
      <c r="AA4" s="1805" t="s">
        <v>4</v>
      </c>
      <c r="AB4" s="1807"/>
      <c r="AC4" s="1807"/>
      <c r="AD4" s="1808"/>
      <c r="AE4" s="1812" t="s">
        <v>5</v>
      </c>
    </row>
    <row r="5" spans="1:31" x14ac:dyDescent="0.25">
      <c r="B5" s="1813"/>
      <c r="C5" s="1813"/>
      <c r="D5" s="1806"/>
      <c r="E5" s="84" t="s">
        <v>6</v>
      </c>
      <c r="F5" s="84" t="s">
        <v>7</v>
      </c>
      <c r="G5" s="84" t="s">
        <v>8</v>
      </c>
      <c r="H5" s="84" t="s">
        <v>9</v>
      </c>
      <c r="I5" s="390" t="s">
        <v>10</v>
      </c>
      <c r="J5" s="84" t="s">
        <v>11</v>
      </c>
      <c r="K5" s="1813"/>
      <c r="N5" s="1813"/>
      <c r="O5" s="1813"/>
      <c r="P5" s="1806"/>
      <c r="Q5" s="84" t="s">
        <v>6</v>
      </c>
      <c r="R5" s="84" t="s">
        <v>9</v>
      </c>
      <c r="S5" s="390" t="s">
        <v>10</v>
      </c>
      <c r="T5" s="84" t="s">
        <v>11</v>
      </c>
      <c r="U5" s="1813"/>
      <c r="X5" s="1813"/>
      <c r="Y5" s="1813"/>
      <c r="Z5" s="1806"/>
      <c r="AA5" s="1065" t="s">
        <v>6</v>
      </c>
      <c r="AB5" s="1065" t="s">
        <v>9</v>
      </c>
      <c r="AC5" s="1064" t="s">
        <v>10</v>
      </c>
      <c r="AD5" s="1065" t="s">
        <v>11</v>
      </c>
      <c r="AE5" s="1813"/>
    </row>
    <row r="6" spans="1:31" x14ac:dyDescent="0.25">
      <c r="A6" s="383"/>
      <c r="B6" s="1872" t="s">
        <v>151</v>
      </c>
      <c r="C6" s="410">
        <v>5357</v>
      </c>
      <c r="D6" s="410" t="s">
        <v>12</v>
      </c>
      <c r="E6" s="410">
        <v>400</v>
      </c>
      <c r="F6" s="410">
        <v>48</v>
      </c>
      <c r="G6" s="410">
        <v>48</v>
      </c>
      <c r="H6" s="410">
        <v>48</v>
      </c>
      <c r="I6" s="776">
        <f t="shared" ref="I6:I29" si="0">0.7854*E6*H6*H6/1000000</f>
        <v>0.72382463999999991</v>
      </c>
      <c r="J6" s="827"/>
      <c r="K6" s="777" t="s">
        <v>13</v>
      </c>
      <c r="M6" s="501"/>
      <c r="N6" s="402">
        <v>46172</v>
      </c>
      <c r="O6" s="141">
        <v>5367</v>
      </c>
      <c r="P6" s="393" t="s">
        <v>14</v>
      </c>
      <c r="Q6" s="393">
        <v>400</v>
      </c>
      <c r="R6" s="393">
        <v>32</v>
      </c>
      <c r="S6" s="71">
        <f t="shared" ref="S6:S20" si="1">0.7854*Q6*R6*R6/1000000</f>
        <v>0.32169983999999996</v>
      </c>
      <c r="T6" s="74"/>
      <c r="U6" s="21" t="s">
        <v>15</v>
      </c>
      <c r="W6" s="501"/>
      <c r="X6" s="402">
        <v>46172</v>
      </c>
      <c r="Y6" s="141">
        <v>5367</v>
      </c>
      <c r="Z6" s="1072" t="s">
        <v>14</v>
      </c>
      <c r="AA6" s="1072">
        <v>400</v>
      </c>
      <c r="AB6" s="1072">
        <v>32</v>
      </c>
      <c r="AC6" s="71">
        <f t="shared" ref="AC6:AC20" si="2">0.7854*AA6*AB6*AB6/1000000</f>
        <v>0.32169983999999996</v>
      </c>
      <c r="AD6" s="74"/>
      <c r="AE6" s="21" t="s">
        <v>15</v>
      </c>
    </row>
    <row r="7" spans="1:31" x14ac:dyDescent="0.25">
      <c r="B7" s="1873"/>
      <c r="C7" s="410">
        <v>5746</v>
      </c>
      <c r="D7" s="410" t="s">
        <v>12</v>
      </c>
      <c r="E7" s="410">
        <v>400</v>
      </c>
      <c r="F7" s="410">
        <v>48</v>
      </c>
      <c r="G7" s="410">
        <v>48</v>
      </c>
      <c r="H7" s="410">
        <v>48</v>
      </c>
      <c r="I7" s="776">
        <f t="shared" si="0"/>
        <v>0.72382463999999991</v>
      </c>
      <c r="J7" s="827"/>
      <c r="K7" s="777" t="s">
        <v>16</v>
      </c>
      <c r="M7" s="501"/>
      <c r="N7" s="402">
        <v>46172</v>
      </c>
      <c r="O7" s="141">
        <v>5375</v>
      </c>
      <c r="P7" s="393" t="s">
        <v>14</v>
      </c>
      <c r="Q7" s="393">
        <v>400</v>
      </c>
      <c r="R7" s="393">
        <v>34</v>
      </c>
      <c r="S7" s="71">
        <f t="shared" si="1"/>
        <v>0.36316895999999999</v>
      </c>
      <c r="T7" s="74"/>
      <c r="U7" s="21" t="s">
        <v>15</v>
      </c>
      <c r="W7" s="501"/>
      <c r="X7" s="402">
        <v>46172</v>
      </c>
      <c r="Y7" s="141">
        <v>5375</v>
      </c>
      <c r="Z7" s="1072" t="s">
        <v>14</v>
      </c>
      <c r="AA7" s="1072">
        <v>400</v>
      </c>
      <c r="AB7" s="1072">
        <v>34</v>
      </c>
      <c r="AC7" s="71">
        <f t="shared" si="2"/>
        <v>0.36316895999999999</v>
      </c>
      <c r="AD7" s="74"/>
      <c r="AE7" s="21" t="s">
        <v>15</v>
      </c>
    </row>
    <row r="8" spans="1:31" x14ac:dyDescent="0.25">
      <c r="B8" s="1873"/>
      <c r="C8" s="410">
        <v>5766</v>
      </c>
      <c r="D8" s="410" t="s">
        <v>12</v>
      </c>
      <c r="E8" s="410">
        <v>400</v>
      </c>
      <c r="F8" s="410">
        <v>41</v>
      </c>
      <c r="G8" s="410">
        <v>41</v>
      </c>
      <c r="H8" s="410">
        <v>41</v>
      </c>
      <c r="I8" s="776">
        <f t="shared" si="0"/>
        <v>0.52810296000000001</v>
      </c>
      <c r="J8" s="827"/>
      <c r="K8" s="777" t="s">
        <v>16</v>
      </c>
      <c r="M8" s="501"/>
      <c r="N8" s="402">
        <v>46172</v>
      </c>
      <c r="O8" s="141">
        <v>5334</v>
      </c>
      <c r="P8" s="393" t="s">
        <v>14</v>
      </c>
      <c r="Q8" s="393">
        <v>400</v>
      </c>
      <c r="R8" s="393">
        <v>37</v>
      </c>
      <c r="S8" s="71">
        <f t="shared" si="1"/>
        <v>0.43008503999999992</v>
      </c>
      <c r="T8" s="74"/>
      <c r="U8" s="21" t="s">
        <v>15</v>
      </c>
      <c r="W8" s="501"/>
      <c r="X8" s="402">
        <v>46172</v>
      </c>
      <c r="Y8" s="141">
        <v>5334</v>
      </c>
      <c r="Z8" s="1072" t="s">
        <v>14</v>
      </c>
      <c r="AA8" s="1072">
        <v>400</v>
      </c>
      <c r="AB8" s="1072">
        <v>37</v>
      </c>
      <c r="AC8" s="71">
        <f t="shared" si="2"/>
        <v>0.43008503999999992</v>
      </c>
      <c r="AD8" s="74"/>
      <c r="AE8" s="21" t="s">
        <v>15</v>
      </c>
    </row>
    <row r="9" spans="1:31" x14ac:dyDescent="0.25">
      <c r="B9" s="1873"/>
      <c r="C9" s="410">
        <v>5750</v>
      </c>
      <c r="D9" s="410" t="s">
        <v>12</v>
      </c>
      <c r="E9" s="410">
        <v>400</v>
      </c>
      <c r="F9" s="410">
        <v>62</v>
      </c>
      <c r="G9" s="410">
        <v>62</v>
      </c>
      <c r="H9" s="410">
        <v>62</v>
      </c>
      <c r="I9" s="776">
        <f t="shared" si="0"/>
        <v>1.2076310399999999</v>
      </c>
      <c r="J9" s="827"/>
      <c r="K9" s="777" t="s">
        <v>16</v>
      </c>
      <c r="M9" s="501"/>
      <c r="N9" s="402">
        <v>46172</v>
      </c>
      <c r="O9" s="141">
        <v>5378</v>
      </c>
      <c r="P9" s="393" t="s">
        <v>14</v>
      </c>
      <c r="Q9" s="393">
        <v>400</v>
      </c>
      <c r="R9" s="393">
        <v>37</v>
      </c>
      <c r="S9" s="71">
        <f t="shared" si="1"/>
        <v>0.43008503999999992</v>
      </c>
      <c r="T9" s="74"/>
      <c r="U9" s="21" t="s">
        <v>15</v>
      </c>
      <c r="W9" s="501"/>
      <c r="X9" s="402">
        <v>46172</v>
      </c>
      <c r="Y9" s="141">
        <v>5378</v>
      </c>
      <c r="Z9" s="1072" t="s">
        <v>14</v>
      </c>
      <c r="AA9" s="1072">
        <v>400</v>
      </c>
      <c r="AB9" s="1072">
        <v>37</v>
      </c>
      <c r="AC9" s="71">
        <f t="shared" si="2"/>
        <v>0.43008503999999992</v>
      </c>
      <c r="AD9" s="74"/>
      <c r="AE9" s="21" t="s">
        <v>15</v>
      </c>
    </row>
    <row r="10" spans="1:31" x14ac:dyDescent="0.25">
      <c r="B10" s="1873"/>
      <c r="C10" s="410">
        <v>5751</v>
      </c>
      <c r="D10" s="410" t="s">
        <v>12</v>
      </c>
      <c r="E10" s="410">
        <v>400</v>
      </c>
      <c r="F10" s="410">
        <v>45</v>
      </c>
      <c r="G10" s="410">
        <v>45</v>
      </c>
      <c r="H10" s="410">
        <v>45</v>
      </c>
      <c r="I10" s="776">
        <f t="shared" si="0"/>
        <v>0.63617400000000002</v>
      </c>
      <c r="J10" s="827"/>
      <c r="K10" s="777" t="s">
        <v>16</v>
      </c>
      <c r="M10" s="501"/>
      <c r="N10" s="402">
        <v>46172</v>
      </c>
      <c r="O10" s="141">
        <v>5345</v>
      </c>
      <c r="P10" s="393" t="s">
        <v>14</v>
      </c>
      <c r="Q10" s="393">
        <v>400</v>
      </c>
      <c r="R10" s="393">
        <v>45</v>
      </c>
      <c r="S10" s="71">
        <f t="shared" si="1"/>
        <v>0.63617400000000002</v>
      </c>
      <c r="T10" s="74"/>
      <c r="U10" s="21" t="s">
        <v>15</v>
      </c>
      <c r="W10" s="501"/>
      <c r="X10" s="402">
        <v>46172</v>
      </c>
      <c r="Y10" s="141">
        <v>5345</v>
      </c>
      <c r="Z10" s="1072" t="s">
        <v>14</v>
      </c>
      <c r="AA10" s="1072">
        <v>400</v>
      </c>
      <c r="AB10" s="1072">
        <v>45</v>
      </c>
      <c r="AC10" s="71">
        <f t="shared" si="2"/>
        <v>0.63617400000000002</v>
      </c>
      <c r="AD10" s="74"/>
      <c r="AE10" s="21" t="s">
        <v>15</v>
      </c>
    </row>
    <row r="11" spans="1:31" x14ac:dyDescent="0.25">
      <c r="A11" s="383"/>
      <c r="B11" s="1874"/>
      <c r="C11" s="410">
        <v>5743</v>
      </c>
      <c r="D11" s="410" t="s">
        <v>12</v>
      </c>
      <c r="E11" s="410">
        <v>400</v>
      </c>
      <c r="F11" s="410">
        <v>42</v>
      </c>
      <c r="G11" s="410">
        <v>42</v>
      </c>
      <c r="H11" s="410">
        <v>42</v>
      </c>
      <c r="I11" s="776">
        <f t="shared" si="0"/>
        <v>0.55417824000000004</v>
      </c>
      <c r="J11" s="828">
        <f>SUM(I6:I11)</f>
        <v>4.3737355199999994</v>
      </c>
      <c r="K11" s="777" t="s">
        <v>16</v>
      </c>
      <c r="M11" s="501"/>
      <c r="N11" s="402">
        <v>46172</v>
      </c>
      <c r="O11" s="141">
        <v>5360</v>
      </c>
      <c r="P11" s="393" t="s">
        <v>14</v>
      </c>
      <c r="Q11" s="393">
        <v>300</v>
      </c>
      <c r="R11" s="393">
        <v>40</v>
      </c>
      <c r="S11" s="71">
        <f t="shared" si="1"/>
        <v>0.37699199999999999</v>
      </c>
      <c r="T11" s="74"/>
      <c r="U11" s="21" t="s">
        <v>15</v>
      </c>
      <c r="W11" s="501"/>
      <c r="X11" s="402">
        <v>46172</v>
      </c>
      <c r="Y11" s="141">
        <v>5360</v>
      </c>
      <c r="Z11" s="1072" t="s">
        <v>14</v>
      </c>
      <c r="AA11" s="1072">
        <v>300</v>
      </c>
      <c r="AB11" s="1072">
        <v>40</v>
      </c>
      <c r="AC11" s="71">
        <f t="shared" si="2"/>
        <v>0.37699199999999999</v>
      </c>
      <c r="AD11" s="74"/>
      <c r="AE11" s="21" t="s">
        <v>15</v>
      </c>
    </row>
    <row r="12" spans="1:31" x14ac:dyDescent="0.25">
      <c r="B12" s="778" t="s">
        <v>208</v>
      </c>
      <c r="C12" s="410">
        <v>5630</v>
      </c>
      <c r="D12" s="410" t="s">
        <v>12</v>
      </c>
      <c r="E12" s="410">
        <v>400</v>
      </c>
      <c r="F12" s="410">
        <v>40</v>
      </c>
      <c r="G12" s="410">
        <v>40</v>
      </c>
      <c r="H12" s="410">
        <v>40</v>
      </c>
      <c r="I12" s="776">
        <f t="shared" si="0"/>
        <v>0.50265599999999988</v>
      </c>
      <c r="J12" s="779"/>
      <c r="K12" s="777" t="s">
        <v>187</v>
      </c>
      <c r="M12" s="501"/>
      <c r="N12" s="402">
        <v>46168</v>
      </c>
      <c r="O12" s="81">
        <v>5327</v>
      </c>
      <c r="P12" s="393" t="s">
        <v>14</v>
      </c>
      <c r="Q12" s="393">
        <v>400</v>
      </c>
      <c r="R12" s="393">
        <v>47</v>
      </c>
      <c r="S12" s="71">
        <f t="shared" si="1"/>
        <v>0.69397943999999989</v>
      </c>
      <c r="T12" s="74"/>
      <c r="U12" s="21" t="s">
        <v>16</v>
      </c>
      <c r="W12" s="501"/>
      <c r="X12" s="402">
        <v>46168</v>
      </c>
      <c r="Y12" s="81">
        <v>5327</v>
      </c>
      <c r="Z12" s="1072" t="s">
        <v>14</v>
      </c>
      <c r="AA12" s="1072">
        <v>400</v>
      </c>
      <c r="AB12" s="1072">
        <v>47</v>
      </c>
      <c r="AC12" s="71">
        <f t="shared" si="2"/>
        <v>0.69397943999999989</v>
      </c>
      <c r="AD12" s="74"/>
      <c r="AE12" s="21" t="s">
        <v>16</v>
      </c>
    </row>
    <row r="13" spans="1:31" x14ac:dyDescent="0.25">
      <c r="B13" s="778"/>
      <c r="C13" s="410">
        <v>5800</v>
      </c>
      <c r="D13" s="410" t="s">
        <v>12</v>
      </c>
      <c r="E13" s="410">
        <v>400</v>
      </c>
      <c r="F13" s="410">
        <v>36</v>
      </c>
      <c r="G13" s="410">
        <v>36</v>
      </c>
      <c r="H13" s="410">
        <v>36</v>
      </c>
      <c r="I13" s="776">
        <f t="shared" si="0"/>
        <v>0.40715135999999991</v>
      </c>
      <c r="J13" s="779"/>
      <c r="K13" s="777" t="s">
        <v>16</v>
      </c>
      <c r="M13" s="501"/>
      <c r="N13" s="403">
        <v>46146</v>
      </c>
      <c r="O13" s="382">
        <v>5240</v>
      </c>
      <c r="P13" s="393" t="s">
        <v>14</v>
      </c>
      <c r="Q13" s="393">
        <v>400</v>
      </c>
      <c r="R13" s="393">
        <v>40</v>
      </c>
      <c r="S13" s="71">
        <f t="shared" si="1"/>
        <v>0.50265599999999988</v>
      </c>
      <c r="T13" s="74"/>
      <c r="U13" s="21" t="s">
        <v>150</v>
      </c>
      <c r="W13" s="501"/>
      <c r="X13" s="403">
        <v>46146</v>
      </c>
      <c r="Y13" s="382">
        <v>5240</v>
      </c>
      <c r="Z13" s="1072" t="s">
        <v>14</v>
      </c>
      <c r="AA13" s="1072">
        <v>400</v>
      </c>
      <c r="AB13" s="1072">
        <v>40</v>
      </c>
      <c r="AC13" s="71">
        <f t="shared" si="2"/>
        <v>0.50265599999999988</v>
      </c>
      <c r="AD13" s="74"/>
      <c r="AE13" s="21" t="s">
        <v>150</v>
      </c>
    </row>
    <row r="14" spans="1:31" x14ac:dyDescent="0.25">
      <c r="B14" s="778"/>
      <c r="C14" s="410">
        <v>5694</v>
      </c>
      <c r="D14" s="410" t="s">
        <v>12</v>
      </c>
      <c r="E14" s="410">
        <v>400</v>
      </c>
      <c r="F14" s="410">
        <v>41</v>
      </c>
      <c r="G14" s="410">
        <v>41</v>
      </c>
      <c r="H14" s="410">
        <v>41</v>
      </c>
      <c r="I14" s="776">
        <f t="shared" si="0"/>
        <v>0.52810296000000001</v>
      </c>
      <c r="J14" s="779"/>
      <c r="K14" s="777" t="s">
        <v>16</v>
      </c>
      <c r="M14" s="501"/>
      <c r="N14" s="28"/>
      <c r="O14" s="382">
        <v>5516</v>
      </c>
      <c r="P14" s="393" t="s">
        <v>14</v>
      </c>
      <c r="Q14" s="393">
        <v>400</v>
      </c>
      <c r="R14" s="393">
        <v>32</v>
      </c>
      <c r="S14" s="71">
        <f t="shared" si="1"/>
        <v>0.32169983999999996</v>
      </c>
      <c r="T14" s="74">
        <f>SUM(S6:S14)</f>
        <v>4.0765401599999995</v>
      </c>
      <c r="U14" s="21" t="s">
        <v>150</v>
      </c>
      <c r="W14" s="501"/>
      <c r="X14" s="28"/>
      <c r="Y14" s="382">
        <v>5516</v>
      </c>
      <c r="Z14" s="1072" t="s">
        <v>14</v>
      </c>
      <c r="AA14" s="1072">
        <v>400</v>
      </c>
      <c r="AB14" s="1072">
        <v>32</v>
      </c>
      <c r="AC14" s="71">
        <f t="shared" si="2"/>
        <v>0.32169983999999996</v>
      </c>
      <c r="AD14" s="74">
        <f>SUM(AC6:AC14)</f>
        <v>4.0765401599999995</v>
      </c>
      <c r="AE14" s="21" t="s">
        <v>150</v>
      </c>
    </row>
    <row r="15" spans="1:31" x14ac:dyDescent="0.25">
      <c r="B15" s="778"/>
      <c r="C15" s="410">
        <v>5742</v>
      </c>
      <c r="D15" s="410" t="s">
        <v>12</v>
      </c>
      <c r="E15" s="410">
        <v>400</v>
      </c>
      <c r="F15" s="410">
        <v>37</v>
      </c>
      <c r="G15" s="410">
        <v>37</v>
      </c>
      <c r="H15" s="410">
        <v>37</v>
      </c>
      <c r="I15" s="776">
        <f t="shared" si="0"/>
        <v>0.43008503999999992</v>
      </c>
      <c r="J15" s="779"/>
      <c r="K15" s="777" t="s">
        <v>16</v>
      </c>
      <c r="M15" s="501"/>
      <c r="N15" s="402">
        <v>46173</v>
      </c>
      <c r="O15" s="78">
        <v>5349</v>
      </c>
      <c r="P15" s="393" t="s">
        <v>14</v>
      </c>
      <c r="Q15" s="393">
        <v>400</v>
      </c>
      <c r="R15" s="393">
        <v>53</v>
      </c>
      <c r="S15" s="71">
        <f t="shared" si="1"/>
        <v>0.88247543999999989</v>
      </c>
      <c r="T15" s="71"/>
      <c r="U15" s="21"/>
      <c r="W15" s="501"/>
      <c r="X15" s="402">
        <v>46173</v>
      </c>
      <c r="Y15" s="78">
        <v>5349</v>
      </c>
      <c r="Z15" s="1072" t="s">
        <v>14</v>
      </c>
      <c r="AA15" s="1072">
        <v>400</v>
      </c>
      <c r="AB15" s="1072">
        <v>53</v>
      </c>
      <c r="AC15" s="71">
        <f t="shared" si="2"/>
        <v>0.88247543999999989</v>
      </c>
      <c r="AD15" s="71"/>
      <c r="AE15" s="21"/>
    </row>
    <row r="16" spans="1:31" x14ac:dyDescent="0.25">
      <c r="B16" s="778" t="s">
        <v>209</v>
      </c>
      <c r="C16" s="410">
        <v>5582</v>
      </c>
      <c r="D16" s="410" t="s">
        <v>12</v>
      </c>
      <c r="E16" s="410">
        <v>400</v>
      </c>
      <c r="F16" s="410">
        <v>73</v>
      </c>
      <c r="G16" s="410">
        <v>73</v>
      </c>
      <c r="H16" s="410">
        <v>73</v>
      </c>
      <c r="I16" s="776">
        <f t="shared" si="0"/>
        <v>1.6741586399999997</v>
      </c>
      <c r="J16" s="779"/>
      <c r="K16" s="777" t="s">
        <v>15</v>
      </c>
      <c r="M16" s="501"/>
      <c r="N16" s="402">
        <v>46173</v>
      </c>
      <c r="O16" s="73">
        <v>5379</v>
      </c>
      <c r="P16" s="393" t="s">
        <v>14</v>
      </c>
      <c r="Q16" s="393">
        <v>400</v>
      </c>
      <c r="R16" s="393">
        <v>52</v>
      </c>
      <c r="S16" s="71">
        <f t="shared" si="1"/>
        <v>0.84948863999999991</v>
      </c>
      <c r="T16" s="71"/>
      <c r="U16" s="21"/>
      <c r="W16" s="501"/>
      <c r="X16" s="402">
        <v>46173</v>
      </c>
      <c r="Y16" s="73">
        <v>5379</v>
      </c>
      <c r="Z16" s="1072" t="s">
        <v>14</v>
      </c>
      <c r="AA16" s="1072">
        <v>400</v>
      </c>
      <c r="AB16" s="1072">
        <v>52</v>
      </c>
      <c r="AC16" s="71">
        <f t="shared" si="2"/>
        <v>0.84948863999999991</v>
      </c>
      <c r="AD16" s="71"/>
      <c r="AE16" s="21"/>
    </row>
    <row r="17" spans="1:31" x14ac:dyDescent="0.25">
      <c r="B17" s="778"/>
      <c r="C17" s="410">
        <v>6050</v>
      </c>
      <c r="D17" s="410" t="s">
        <v>12</v>
      </c>
      <c r="E17" s="410">
        <v>400</v>
      </c>
      <c r="F17" s="410">
        <v>54</v>
      </c>
      <c r="G17" s="410">
        <v>54</v>
      </c>
      <c r="H17" s="410">
        <v>54</v>
      </c>
      <c r="I17" s="776">
        <f t="shared" si="0"/>
        <v>0.91609055999999989</v>
      </c>
      <c r="J17" s="779"/>
      <c r="K17" s="777" t="s">
        <v>16</v>
      </c>
      <c r="M17" s="501"/>
      <c r="N17" s="402">
        <v>46173</v>
      </c>
      <c r="O17" s="73">
        <v>5350</v>
      </c>
      <c r="P17" s="393" t="s">
        <v>14</v>
      </c>
      <c r="Q17" s="393">
        <v>400</v>
      </c>
      <c r="R17" s="393">
        <v>51</v>
      </c>
      <c r="S17" s="71">
        <f t="shared" si="1"/>
        <v>0.81713015999999994</v>
      </c>
      <c r="T17" s="74"/>
      <c r="U17" s="21"/>
      <c r="W17" s="501"/>
      <c r="X17" s="402">
        <v>46173</v>
      </c>
      <c r="Y17" s="73">
        <v>5350</v>
      </c>
      <c r="Z17" s="1072" t="s">
        <v>14</v>
      </c>
      <c r="AA17" s="1072">
        <v>400</v>
      </c>
      <c r="AB17" s="1072">
        <v>51</v>
      </c>
      <c r="AC17" s="71">
        <f t="shared" si="2"/>
        <v>0.81713015999999994</v>
      </c>
      <c r="AD17" s="74"/>
      <c r="AE17" s="21"/>
    </row>
    <row r="18" spans="1:31" x14ac:dyDescent="0.25">
      <c r="B18" s="778"/>
      <c r="C18" s="410">
        <v>6053</v>
      </c>
      <c r="D18" s="410" t="s">
        <v>12</v>
      </c>
      <c r="E18" s="410">
        <v>400</v>
      </c>
      <c r="F18" s="410">
        <v>47</v>
      </c>
      <c r="G18" s="410">
        <v>47</v>
      </c>
      <c r="H18" s="410">
        <v>47</v>
      </c>
      <c r="I18" s="776">
        <f t="shared" si="0"/>
        <v>0.69397943999999989</v>
      </c>
      <c r="J18" s="779"/>
      <c r="K18" s="777" t="s">
        <v>16</v>
      </c>
      <c r="M18" s="501"/>
      <c r="N18" s="402">
        <v>46173</v>
      </c>
      <c r="O18" s="79">
        <v>5377</v>
      </c>
      <c r="P18" s="393" t="s">
        <v>14</v>
      </c>
      <c r="Q18" s="393">
        <v>400</v>
      </c>
      <c r="R18" s="393">
        <v>54</v>
      </c>
      <c r="S18" s="71">
        <f t="shared" si="1"/>
        <v>0.91609055999999989</v>
      </c>
      <c r="T18" s="74"/>
      <c r="U18" s="21"/>
      <c r="W18" s="501"/>
      <c r="X18" s="402">
        <v>46173</v>
      </c>
      <c r="Y18" s="79">
        <v>5377</v>
      </c>
      <c r="Z18" s="1072" t="s">
        <v>14</v>
      </c>
      <c r="AA18" s="1072">
        <v>400</v>
      </c>
      <c r="AB18" s="1072">
        <v>54</v>
      </c>
      <c r="AC18" s="71">
        <f t="shared" si="2"/>
        <v>0.91609055999999989</v>
      </c>
      <c r="AD18" s="74"/>
      <c r="AE18" s="21"/>
    </row>
    <row r="19" spans="1:31" x14ac:dyDescent="0.25">
      <c r="B19" s="778"/>
      <c r="C19" s="410">
        <v>5979</v>
      </c>
      <c r="D19" s="410" t="s">
        <v>12</v>
      </c>
      <c r="E19" s="410">
        <v>400</v>
      </c>
      <c r="F19" s="410">
        <v>50</v>
      </c>
      <c r="G19" s="410">
        <v>50</v>
      </c>
      <c r="H19" s="410">
        <v>50</v>
      </c>
      <c r="I19" s="776">
        <f t="shared" si="0"/>
        <v>0.78539999999999988</v>
      </c>
      <c r="J19" s="779"/>
      <c r="K19" s="777" t="s">
        <v>16</v>
      </c>
      <c r="M19" s="501"/>
      <c r="N19" s="402">
        <v>46168</v>
      </c>
      <c r="O19" s="81">
        <v>5316</v>
      </c>
      <c r="P19" s="393" t="s">
        <v>14</v>
      </c>
      <c r="Q19" s="393">
        <v>400</v>
      </c>
      <c r="R19" s="393">
        <v>50</v>
      </c>
      <c r="S19" s="71">
        <f t="shared" si="1"/>
        <v>0.78539999999999988</v>
      </c>
      <c r="T19" s="74"/>
      <c r="U19" s="21"/>
      <c r="W19" s="501"/>
      <c r="X19" s="402">
        <v>46168</v>
      </c>
      <c r="Y19" s="81">
        <v>5316</v>
      </c>
      <c r="Z19" s="1072" t="s">
        <v>14</v>
      </c>
      <c r="AA19" s="1072">
        <v>400</v>
      </c>
      <c r="AB19" s="1072">
        <v>50</v>
      </c>
      <c r="AC19" s="71">
        <f t="shared" si="2"/>
        <v>0.78539999999999988</v>
      </c>
      <c r="AD19" s="74"/>
      <c r="AE19" s="21"/>
    </row>
    <row r="20" spans="1:31" x14ac:dyDescent="0.25">
      <c r="B20" s="778"/>
      <c r="C20" s="410">
        <v>5954</v>
      </c>
      <c r="D20" s="410" t="s">
        <v>12</v>
      </c>
      <c r="E20" s="410">
        <v>400</v>
      </c>
      <c r="F20" s="410">
        <v>52</v>
      </c>
      <c r="G20" s="410">
        <v>52</v>
      </c>
      <c r="H20" s="410">
        <v>52</v>
      </c>
      <c r="I20" s="776">
        <f t="shared" si="0"/>
        <v>0.84948863999999991</v>
      </c>
      <c r="J20" s="779"/>
      <c r="K20" s="777" t="s">
        <v>16</v>
      </c>
      <c r="M20" s="501"/>
      <c r="N20" s="402">
        <v>46168</v>
      </c>
      <c r="O20" s="81">
        <v>5375</v>
      </c>
      <c r="P20" s="393" t="s">
        <v>14</v>
      </c>
      <c r="Q20" s="393">
        <v>400</v>
      </c>
      <c r="R20" s="393">
        <v>52</v>
      </c>
      <c r="S20" s="71">
        <f t="shared" si="1"/>
        <v>0.84948863999999991</v>
      </c>
      <c r="T20" s="74">
        <f>SUM(S15:S20)</f>
        <v>5.1000734399999992</v>
      </c>
      <c r="U20" s="21"/>
      <c r="W20" s="501"/>
      <c r="X20" s="402">
        <v>46168</v>
      </c>
      <c r="Y20" s="81">
        <v>5375</v>
      </c>
      <c r="Z20" s="1072" t="s">
        <v>14</v>
      </c>
      <c r="AA20" s="1072">
        <v>400</v>
      </c>
      <c r="AB20" s="1072">
        <v>52</v>
      </c>
      <c r="AC20" s="71">
        <f t="shared" si="2"/>
        <v>0.84948863999999991</v>
      </c>
      <c r="AD20" s="74">
        <f>SUM(AC15:AC20)</f>
        <v>5.1000734399999992</v>
      </c>
      <c r="AE20" s="21"/>
    </row>
    <row r="21" spans="1:31" x14ac:dyDescent="0.25">
      <c r="B21" s="780"/>
      <c r="C21" s="410">
        <v>5970</v>
      </c>
      <c r="D21" s="410" t="s">
        <v>12</v>
      </c>
      <c r="E21" s="410">
        <v>400</v>
      </c>
      <c r="F21" s="410">
        <v>56</v>
      </c>
      <c r="G21" s="410">
        <v>56</v>
      </c>
      <c r="H21" s="410">
        <v>56</v>
      </c>
      <c r="I21" s="776">
        <f t="shared" si="0"/>
        <v>0.98520576000000004</v>
      </c>
      <c r="J21" s="779"/>
      <c r="K21" s="777" t="s">
        <v>16</v>
      </c>
      <c r="N21" s="1865" t="s">
        <v>188</v>
      </c>
      <c r="O21" s="1865"/>
      <c r="P21" s="1865"/>
      <c r="Q21" s="1865"/>
      <c r="R21" s="1866"/>
      <c r="S21" s="498">
        <f>SUM(S6:S20)</f>
        <v>9.1766135999999978</v>
      </c>
      <c r="T21" s="498">
        <f>SUM(T6:T20)</f>
        <v>9.1766135999999996</v>
      </c>
      <c r="U21" s="499"/>
      <c r="X21" s="1865" t="s">
        <v>188</v>
      </c>
      <c r="Y21" s="1865"/>
      <c r="Z21" s="1865"/>
      <c r="AA21" s="1865"/>
      <c r="AB21" s="1866"/>
      <c r="AC21" s="498">
        <f>SUM(AC6:AC20)</f>
        <v>9.1766135999999978</v>
      </c>
      <c r="AD21" s="498">
        <f>SUM(AD6:AD20)</f>
        <v>9.1766135999999996</v>
      </c>
      <c r="AE21" s="499"/>
    </row>
    <row r="22" spans="1:31" x14ac:dyDescent="0.25">
      <c r="B22" s="778"/>
      <c r="C22" s="410">
        <v>5937</v>
      </c>
      <c r="D22" s="410" t="s">
        <v>12</v>
      </c>
      <c r="E22" s="410">
        <v>400</v>
      </c>
      <c r="F22" s="410">
        <v>43</v>
      </c>
      <c r="G22" s="410">
        <v>43</v>
      </c>
      <c r="H22" s="410">
        <v>43</v>
      </c>
      <c r="I22" s="776">
        <f t="shared" si="0"/>
        <v>0.58088183999999998</v>
      </c>
      <c r="J22" s="779"/>
      <c r="K22" s="777" t="s">
        <v>252</v>
      </c>
      <c r="M22" s="139"/>
      <c r="N22" s="405">
        <v>46182</v>
      </c>
      <c r="O22" s="424">
        <v>1</v>
      </c>
      <c r="P22" s="423" t="s">
        <v>14</v>
      </c>
      <c r="Q22" s="423">
        <v>400</v>
      </c>
      <c r="R22" s="423">
        <v>55</v>
      </c>
      <c r="S22" s="431">
        <f t="shared" ref="S22:S33" si="3">0.7854*Q22*R22*R22/1000000</f>
        <v>0.95033400000000001</v>
      </c>
      <c r="T22" s="432"/>
      <c r="U22" s="433" t="s">
        <v>15</v>
      </c>
      <c r="W22" s="139"/>
      <c r="X22" s="405">
        <v>46182</v>
      </c>
      <c r="Y22" s="424">
        <v>1</v>
      </c>
      <c r="Z22" s="1072" t="s">
        <v>14</v>
      </c>
      <c r="AA22" s="1072">
        <v>400</v>
      </c>
      <c r="AB22" s="1072">
        <v>55</v>
      </c>
      <c r="AC22" s="431">
        <f t="shared" ref="AC22:AC33" si="4">0.7854*AA22*AB22*AB22/1000000</f>
        <v>0.95033400000000001</v>
      </c>
      <c r="AD22" s="432"/>
      <c r="AE22" s="433" t="s">
        <v>15</v>
      </c>
    </row>
    <row r="23" spans="1:31" x14ac:dyDescent="0.25">
      <c r="B23" s="778"/>
      <c r="C23" s="410">
        <v>5957</v>
      </c>
      <c r="D23" s="410" t="s">
        <v>12</v>
      </c>
      <c r="E23" s="410">
        <v>400</v>
      </c>
      <c r="F23" s="410">
        <v>61</v>
      </c>
      <c r="G23" s="410">
        <v>61</v>
      </c>
      <c r="H23" s="410">
        <v>61</v>
      </c>
      <c r="I23" s="776">
        <f t="shared" si="0"/>
        <v>1.1689893599999999</v>
      </c>
      <c r="J23" s="779">
        <f>SUM(I12:I23)</f>
        <v>9.522189599999999</v>
      </c>
      <c r="K23" s="777" t="s">
        <v>16</v>
      </c>
      <c r="M23" s="139"/>
      <c r="N23" s="28"/>
      <c r="O23" s="424">
        <v>2</v>
      </c>
      <c r="P23" s="423" t="s">
        <v>14</v>
      </c>
      <c r="Q23" s="423">
        <v>400</v>
      </c>
      <c r="R23" s="423">
        <v>62</v>
      </c>
      <c r="S23" s="71">
        <f t="shared" si="3"/>
        <v>1.2076310399999999</v>
      </c>
      <c r="T23" s="74"/>
      <c r="U23" s="21" t="s">
        <v>15</v>
      </c>
      <c r="W23" s="139"/>
      <c r="X23" s="28"/>
      <c r="Y23" s="424">
        <v>2</v>
      </c>
      <c r="Z23" s="1072" t="s">
        <v>14</v>
      </c>
      <c r="AA23" s="1072">
        <v>400</v>
      </c>
      <c r="AB23" s="1072">
        <v>62</v>
      </c>
      <c r="AC23" s="71">
        <f t="shared" si="4"/>
        <v>1.2076310399999999</v>
      </c>
      <c r="AD23" s="74"/>
      <c r="AE23" s="21" t="s">
        <v>15</v>
      </c>
    </row>
    <row r="24" spans="1:31" x14ac:dyDescent="0.25">
      <c r="B24" s="778"/>
      <c r="C24" s="410">
        <v>6067</v>
      </c>
      <c r="D24" s="410" t="s">
        <v>12</v>
      </c>
      <c r="E24" s="410">
        <v>400</v>
      </c>
      <c r="F24" s="410">
        <v>64</v>
      </c>
      <c r="G24" s="410">
        <v>64</v>
      </c>
      <c r="H24" s="410">
        <v>64</v>
      </c>
      <c r="I24" s="776">
        <f t="shared" si="0"/>
        <v>1.2867993599999998</v>
      </c>
      <c r="J24" s="779"/>
      <c r="K24" s="777" t="s">
        <v>16</v>
      </c>
      <c r="M24" s="139"/>
      <c r="N24" s="28"/>
      <c r="O24" s="424">
        <v>3</v>
      </c>
      <c r="P24" s="423" t="s">
        <v>14</v>
      </c>
      <c r="Q24" s="423">
        <v>400</v>
      </c>
      <c r="R24" s="423">
        <v>58</v>
      </c>
      <c r="S24" s="71">
        <f t="shared" si="3"/>
        <v>1.0568342399999999</v>
      </c>
      <c r="T24" s="74"/>
      <c r="U24" s="21" t="s">
        <v>15</v>
      </c>
      <c r="W24" s="139"/>
      <c r="X24" s="28"/>
      <c r="Y24" s="424">
        <v>3</v>
      </c>
      <c r="Z24" s="1072" t="s">
        <v>14</v>
      </c>
      <c r="AA24" s="1072">
        <v>400</v>
      </c>
      <c r="AB24" s="1072">
        <v>58</v>
      </c>
      <c r="AC24" s="71">
        <f t="shared" si="4"/>
        <v>1.0568342399999999</v>
      </c>
      <c r="AD24" s="74"/>
      <c r="AE24" s="21" t="s">
        <v>15</v>
      </c>
    </row>
    <row r="25" spans="1:31" x14ac:dyDescent="0.25">
      <c r="B25" s="778"/>
      <c r="C25" s="410">
        <v>6195</v>
      </c>
      <c r="D25" s="410" t="s">
        <v>12</v>
      </c>
      <c r="E25" s="410">
        <v>400</v>
      </c>
      <c r="F25" s="410">
        <v>41</v>
      </c>
      <c r="G25" s="410">
        <v>41</v>
      </c>
      <c r="H25" s="410">
        <v>41</v>
      </c>
      <c r="I25" s="776">
        <f t="shared" si="0"/>
        <v>0.52810296000000001</v>
      </c>
      <c r="J25" s="779"/>
      <c r="K25" s="777" t="s">
        <v>15</v>
      </c>
      <c r="M25" s="139"/>
      <c r="N25" s="28"/>
      <c r="O25" s="424">
        <v>4</v>
      </c>
      <c r="P25" s="423" t="s">
        <v>14</v>
      </c>
      <c r="Q25" s="423">
        <v>400</v>
      </c>
      <c r="R25" s="423">
        <v>57</v>
      </c>
      <c r="S25" s="71">
        <f t="shared" si="3"/>
        <v>1.02070584</v>
      </c>
      <c r="T25" s="74"/>
      <c r="U25" s="21" t="s">
        <v>15</v>
      </c>
      <c r="W25" s="139"/>
      <c r="X25" s="28"/>
      <c r="Y25" s="424">
        <v>4</v>
      </c>
      <c r="Z25" s="1072" t="s">
        <v>14</v>
      </c>
      <c r="AA25" s="1072">
        <v>400</v>
      </c>
      <c r="AB25" s="1072">
        <v>57</v>
      </c>
      <c r="AC25" s="71">
        <f t="shared" si="4"/>
        <v>1.02070584</v>
      </c>
      <c r="AD25" s="74"/>
      <c r="AE25" s="21" t="s">
        <v>15</v>
      </c>
    </row>
    <row r="26" spans="1:31" x14ac:dyDescent="0.25">
      <c r="B26" s="778"/>
      <c r="C26" s="410">
        <v>6196</v>
      </c>
      <c r="D26" s="410" t="s">
        <v>12</v>
      </c>
      <c r="E26" s="410">
        <v>400</v>
      </c>
      <c r="F26" s="410">
        <v>42</v>
      </c>
      <c r="G26" s="410">
        <v>42</v>
      </c>
      <c r="H26" s="410">
        <v>42</v>
      </c>
      <c r="I26" s="776">
        <f t="shared" si="0"/>
        <v>0.55417824000000004</v>
      </c>
      <c r="J26" s="779"/>
      <c r="K26" s="777" t="s">
        <v>15</v>
      </c>
      <c r="M26" s="139"/>
      <c r="N26" s="28"/>
      <c r="O26" s="424">
        <v>5</v>
      </c>
      <c r="P26" s="423" t="s">
        <v>14</v>
      </c>
      <c r="Q26" s="423">
        <v>400</v>
      </c>
      <c r="R26" s="423">
        <v>68</v>
      </c>
      <c r="S26" s="71">
        <f t="shared" si="3"/>
        <v>1.4526758399999999</v>
      </c>
      <c r="T26" s="74"/>
      <c r="U26" s="21" t="s">
        <v>15</v>
      </c>
      <c r="W26" s="139"/>
      <c r="X26" s="28"/>
      <c r="Y26" s="424">
        <v>5</v>
      </c>
      <c r="Z26" s="1072" t="s">
        <v>14</v>
      </c>
      <c r="AA26" s="1072">
        <v>400</v>
      </c>
      <c r="AB26" s="1072">
        <v>68</v>
      </c>
      <c r="AC26" s="71">
        <f t="shared" si="4"/>
        <v>1.4526758399999999</v>
      </c>
      <c r="AD26" s="74"/>
      <c r="AE26" s="21" t="s">
        <v>15</v>
      </c>
    </row>
    <row r="27" spans="1:31" x14ac:dyDescent="0.25">
      <c r="B27" s="778"/>
      <c r="C27" s="410">
        <v>6159</v>
      </c>
      <c r="D27" s="410" t="s">
        <v>12</v>
      </c>
      <c r="E27" s="410">
        <v>400</v>
      </c>
      <c r="F27" s="410">
        <v>44</v>
      </c>
      <c r="G27" s="410">
        <v>44</v>
      </c>
      <c r="H27" s="410">
        <v>44</v>
      </c>
      <c r="I27" s="776">
        <f t="shared" si="0"/>
        <v>0.60821376000000005</v>
      </c>
      <c r="J27" s="779"/>
      <c r="K27" s="777" t="s">
        <v>15</v>
      </c>
      <c r="M27" s="139"/>
      <c r="N27" s="28"/>
      <c r="O27" s="78">
        <v>5498</v>
      </c>
      <c r="P27" s="393" t="s">
        <v>14</v>
      </c>
      <c r="Q27" s="393">
        <v>400</v>
      </c>
      <c r="R27" s="393">
        <v>50</v>
      </c>
      <c r="S27" s="71">
        <f t="shared" si="3"/>
        <v>0.78539999999999988</v>
      </c>
      <c r="T27" s="74">
        <f>SUM(S22:S27)</f>
        <v>6.4735809599999987</v>
      </c>
      <c r="U27" s="21" t="s">
        <v>16</v>
      </c>
      <c r="W27" s="139"/>
      <c r="X27" s="28"/>
      <c r="Y27" s="78">
        <v>5498</v>
      </c>
      <c r="Z27" s="1072" t="s">
        <v>14</v>
      </c>
      <c r="AA27" s="1072">
        <v>400</v>
      </c>
      <c r="AB27" s="1072">
        <v>50</v>
      </c>
      <c r="AC27" s="71">
        <f t="shared" si="4"/>
        <v>0.78539999999999988</v>
      </c>
      <c r="AD27" s="74">
        <f>SUM(AC22:AC27)</f>
        <v>6.4735809599999987</v>
      </c>
      <c r="AE27" s="21" t="s">
        <v>16</v>
      </c>
    </row>
    <row r="28" spans="1:31" x14ac:dyDescent="0.25">
      <c r="B28" s="778"/>
      <c r="C28" s="410">
        <v>6164</v>
      </c>
      <c r="D28" s="410" t="s">
        <v>12</v>
      </c>
      <c r="E28" s="410">
        <v>400</v>
      </c>
      <c r="F28" s="410">
        <v>43</v>
      </c>
      <c r="G28" s="410">
        <v>43</v>
      </c>
      <c r="H28" s="410">
        <v>43</v>
      </c>
      <c r="I28" s="776">
        <f t="shared" si="0"/>
        <v>0.58088183999999998</v>
      </c>
      <c r="J28" s="779"/>
      <c r="K28" s="777" t="s">
        <v>15</v>
      </c>
      <c r="M28" s="139"/>
      <c r="N28" s="405">
        <v>46182</v>
      </c>
      <c r="O28" s="424">
        <v>5393</v>
      </c>
      <c r="P28" s="399" t="s">
        <v>14</v>
      </c>
      <c r="Q28" s="399">
        <v>400</v>
      </c>
      <c r="R28" s="399">
        <v>49</v>
      </c>
      <c r="S28" s="71">
        <f t="shared" si="3"/>
        <v>0.75429815999999994</v>
      </c>
      <c r="T28" s="74"/>
      <c r="U28" s="21" t="s">
        <v>159</v>
      </c>
      <c r="W28" s="139"/>
      <c r="X28" s="405">
        <v>46182</v>
      </c>
      <c r="Y28" s="424">
        <v>5393</v>
      </c>
      <c r="Z28" s="1072" t="s">
        <v>14</v>
      </c>
      <c r="AA28" s="1072">
        <v>400</v>
      </c>
      <c r="AB28" s="1072">
        <v>49</v>
      </c>
      <c r="AC28" s="71">
        <f t="shared" si="4"/>
        <v>0.75429815999999994</v>
      </c>
      <c r="AD28" s="74"/>
      <c r="AE28" s="21" t="s">
        <v>159</v>
      </c>
    </row>
    <row r="29" spans="1:31" x14ac:dyDescent="0.25">
      <c r="B29" s="1185"/>
      <c r="C29" s="1184">
        <v>6160</v>
      </c>
      <c r="D29" s="410" t="s">
        <v>12</v>
      </c>
      <c r="E29" s="410">
        <v>400</v>
      </c>
      <c r="F29" s="410">
        <v>30</v>
      </c>
      <c r="G29" s="410">
        <v>30</v>
      </c>
      <c r="H29" s="410">
        <v>30</v>
      </c>
      <c r="I29" s="776">
        <f t="shared" si="0"/>
        <v>0.282744</v>
      </c>
      <c r="J29" s="779">
        <f>SUM(I24:I29)</f>
        <v>3.84092016</v>
      </c>
      <c r="K29" s="777" t="s">
        <v>15</v>
      </c>
      <c r="M29" s="139"/>
      <c r="N29" s="28"/>
      <c r="O29" s="424">
        <v>5399</v>
      </c>
      <c r="P29" s="399" t="s">
        <v>14</v>
      </c>
      <c r="Q29" s="399">
        <v>400</v>
      </c>
      <c r="R29" s="399">
        <v>44</v>
      </c>
      <c r="S29" s="71">
        <f t="shared" si="3"/>
        <v>0.60821376000000005</v>
      </c>
      <c r="T29" s="74"/>
      <c r="U29" s="21" t="s">
        <v>159</v>
      </c>
      <c r="W29" s="139"/>
      <c r="X29" s="28"/>
      <c r="Y29" s="424">
        <v>5399</v>
      </c>
      <c r="Z29" s="1072" t="s">
        <v>14</v>
      </c>
      <c r="AA29" s="1072">
        <v>400</v>
      </c>
      <c r="AB29" s="1072">
        <v>44</v>
      </c>
      <c r="AC29" s="71">
        <f t="shared" si="4"/>
        <v>0.60821376000000005</v>
      </c>
      <c r="AD29" s="74"/>
      <c r="AE29" s="21" t="s">
        <v>159</v>
      </c>
    </row>
    <row r="30" spans="1:31" x14ac:dyDescent="0.25">
      <c r="A30" s="383"/>
      <c r="B30" s="1875"/>
      <c r="C30" s="1876"/>
      <c r="D30" s="1876"/>
      <c r="E30" s="1876"/>
      <c r="F30" s="1876"/>
      <c r="G30" s="1876"/>
      <c r="H30" s="1877"/>
      <c r="I30" s="437">
        <f>SUM(I6:I29)</f>
        <v>17.736845280000001</v>
      </c>
      <c r="J30" s="437">
        <f>SUM(J29,J23,J11)</f>
        <v>17.736845279999997</v>
      </c>
      <c r="K30" s="438"/>
      <c r="M30" s="139"/>
      <c r="N30" s="28"/>
      <c r="O30" s="424">
        <v>441</v>
      </c>
      <c r="P30" s="399" t="s">
        <v>14</v>
      </c>
      <c r="Q30" s="399">
        <v>400</v>
      </c>
      <c r="R30" s="399">
        <v>40</v>
      </c>
      <c r="S30" s="71">
        <f t="shared" si="3"/>
        <v>0.50265599999999988</v>
      </c>
      <c r="T30" s="74"/>
      <c r="U30" s="21" t="s">
        <v>159</v>
      </c>
      <c r="W30" s="139"/>
      <c r="X30" s="28"/>
      <c r="Y30" s="424">
        <v>441</v>
      </c>
      <c r="Z30" s="1072" t="s">
        <v>14</v>
      </c>
      <c r="AA30" s="1072">
        <v>400</v>
      </c>
      <c r="AB30" s="1072">
        <v>40</v>
      </c>
      <c r="AC30" s="71">
        <f t="shared" si="4"/>
        <v>0.50265599999999988</v>
      </c>
      <c r="AD30" s="74"/>
      <c r="AE30" s="21" t="s">
        <v>159</v>
      </c>
    </row>
    <row r="31" spans="1:31" x14ac:dyDescent="0.25">
      <c r="A31" s="139">
        <v>1</v>
      </c>
      <c r="B31" s="28"/>
      <c r="C31" s="18">
        <v>5372</v>
      </c>
      <c r="D31" s="393" t="s">
        <v>12</v>
      </c>
      <c r="E31" s="393">
        <v>400</v>
      </c>
      <c r="F31" s="393">
        <v>38</v>
      </c>
      <c r="G31" s="393">
        <v>38</v>
      </c>
      <c r="H31" s="393">
        <v>38</v>
      </c>
      <c r="I31" s="71">
        <f t="shared" ref="I31:I62" si="5">0.7854*E31*H31*H31/1000000</f>
        <v>0.45364703999999995</v>
      </c>
      <c r="J31" s="74"/>
      <c r="K31" s="21" t="s">
        <v>13</v>
      </c>
      <c r="M31" s="139"/>
      <c r="N31" s="403">
        <v>46179</v>
      </c>
      <c r="O31" s="406">
        <v>5402</v>
      </c>
      <c r="P31" s="393" t="s">
        <v>14</v>
      </c>
      <c r="Q31" s="393">
        <v>400</v>
      </c>
      <c r="R31" s="393">
        <v>44</v>
      </c>
      <c r="S31" s="71">
        <f t="shared" si="3"/>
        <v>0.60821376000000005</v>
      </c>
      <c r="T31" s="74"/>
      <c r="U31" s="21" t="s">
        <v>15</v>
      </c>
      <c r="W31" s="139"/>
      <c r="X31" s="403">
        <v>46179</v>
      </c>
      <c r="Y31" s="406">
        <v>5402</v>
      </c>
      <c r="Z31" s="1072" t="s">
        <v>14</v>
      </c>
      <c r="AA31" s="1072">
        <v>400</v>
      </c>
      <c r="AB31" s="1072">
        <v>44</v>
      </c>
      <c r="AC31" s="71">
        <f t="shared" si="4"/>
        <v>0.60821376000000005</v>
      </c>
      <c r="AD31" s="74"/>
      <c r="AE31" s="21" t="s">
        <v>15</v>
      </c>
    </row>
    <row r="32" spans="1:31" x14ac:dyDescent="0.25">
      <c r="A32" s="139">
        <v>2</v>
      </c>
      <c r="B32" s="28"/>
      <c r="C32" s="18">
        <v>5351</v>
      </c>
      <c r="D32" s="393" t="s">
        <v>12</v>
      </c>
      <c r="E32" s="393">
        <v>400</v>
      </c>
      <c r="F32" s="393">
        <v>37</v>
      </c>
      <c r="G32" s="393">
        <v>37</v>
      </c>
      <c r="H32" s="393">
        <v>37</v>
      </c>
      <c r="I32" s="71">
        <f t="shared" si="5"/>
        <v>0.43008503999999992</v>
      </c>
      <c r="J32" s="74"/>
      <c r="K32" s="21" t="s">
        <v>13</v>
      </c>
      <c r="M32" s="139"/>
      <c r="N32" s="28"/>
      <c r="O32" s="78">
        <v>5433</v>
      </c>
      <c r="P32" s="393" t="s">
        <v>14</v>
      </c>
      <c r="Q32" s="393">
        <v>400</v>
      </c>
      <c r="R32" s="393">
        <v>38</v>
      </c>
      <c r="S32" s="71">
        <f t="shared" si="3"/>
        <v>0.45364703999999995</v>
      </c>
      <c r="T32" s="74"/>
      <c r="U32" s="21" t="s">
        <v>16</v>
      </c>
      <c r="W32" s="139"/>
      <c r="X32" s="28"/>
      <c r="Y32" s="78">
        <v>5433</v>
      </c>
      <c r="Z32" s="1072" t="s">
        <v>14</v>
      </c>
      <c r="AA32" s="1072">
        <v>400</v>
      </c>
      <c r="AB32" s="1072">
        <v>38</v>
      </c>
      <c r="AC32" s="71">
        <f t="shared" si="4"/>
        <v>0.45364703999999995</v>
      </c>
      <c r="AD32" s="74"/>
      <c r="AE32" s="21" t="s">
        <v>16</v>
      </c>
    </row>
    <row r="33" spans="1:31" x14ac:dyDescent="0.25">
      <c r="A33" s="139">
        <v>3</v>
      </c>
      <c r="B33" s="28"/>
      <c r="C33" s="81">
        <v>5366</v>
      </c>
      <c r="D33" s="393" t="s">
        <v>12</v>
      </c>
      <c r="E33" s="393">
        <v>400</v>
      </c>
      <c r="F33" s="393">
        <v>39</v>
      </c>
      <c r="G33" s="393">
        <v>39</v>
      </c>
      <c r="H33" s="393">
        <v>39</v>
      </c>
      <c r="I33" s="71">
        <f t="shared" si="5"/>
        <v>0.47783735999999993</v>
      </c>
      <c r="J33" s="74"/>
      <c r="K33" s="21" t="s">
        <v>13</v>
      </c>
      <c r="M33" s="139"/>
      <c r="N33" s="28"/>
      <c r="O33" s="78">
        <v>5521</v>
      </c>
      <c r="P33" s="393" t="s">
        <v>14</v>
      </c>
      <c r="Q33" s="393">
        <v>400</v>
      </c>
      <c r="R33" s="393">
        <v>40</v>
      </c>
      <c r="S33" s="71">
        <f t="shared" si="3"/>
        <v>0.50265599999999988</v>
      </c>
      <c r="T33" s="74">
        <f>SUM(S28:S33)</f>
        <v>3.4296847199999996</v>
      </c>
      <c r="U33" s="21" t="s">
        <v>16</v>
      </c>
      <c r="W33" s="139"/>
      <c r="X33" s="28"/>
      <c r="Y33" s="78">
        <v>5521</v>
      </c>
      <c r="Z33" s="1072" t="s">
        <v>14</v>
      </c>
      <c r="AA33" s="1072">
        <v>400</v>
      </c>
      <c r="AB33" s="1072">
        <v>40</v>
      </c>
      <c r="AC33" s="71">
        <f t="shared" si="4"/>
        <v>0.50265599999999988</v>
      </c>
      <c r="AD33" s="74">
        <f>SUM(AC28:AC33)</f>
        <v>3.4296847199999996</v>
      </c>
      <c r="AE33" s="21" t="s">
        <v>16</v>
      </c>
    </row>
    <row r="34" spans="1:31" x14ac:dyDescent="0.25">
      <c r="A34" s="139">
        <v>4</v>
      </c>
      <c r="B34" s="28"/>
      <c r="C34" s="81">
        <v>5355</v>
      </c>
      <c r="D34" s="393" t="s">
        <v>12</v>
      </c>
      <c r="E34" s="393">
        <v>400</v>
      </c>
      <c r="F34" s="393">
        <v>39</v>
      </c>
      <c r="G34" s="393">
        <v>39</v>
      </c>
      <c r="H34" s="393">
        <v>39</v>
      </c>
      <c r="I34" s="71">
        <f t="shared" si="5"/>
        <v>0.47783735999999993</v>
      </c>
      <c r="J34" s="74"/>
      <c r="K34" s="21" t="s">
        <v>13</v>
      </c>
      <c r="N34" s="1865" t="s">
        <v>189</v>
      </c>
      <c r="O34" s="1865"/>
      <c r="P34" s="1865"/>
      <c r="Q34" s="1865"/>
      <c r="R34" s="1866"/>
      <c r="S34" s="503">
        <f>SUM(S22:S33)</f>
        <v>9.9032656799999987</v>
      </c>
      <c r="T34" s="503">
        <f>SUM(T22:T33)</f>
        <v>9.9032656799999987</v>
      </c>
      <c r="U34" s="505"/>
      <c r="X34" s="1865" t="s">
        <v>189</v>
      </c>
      <c r="Y34" s="1865"/>
      <c r="Z34" s="1865"/>
      <c r="AA34" s="1865"/>
      <c r="AB34" s="1866"/>
      <c r="AC34" s="503">
        <f>SUM(AC22:AC33)</f>
        <v>9.9032656799999987</v>
      </c>
      <c r="AD34" s="503">
        <f>SUM(AD22:AD33)</f>
        <v>9.9032656799999987</v>
      </c>
      <c r="AE34" s="505"/>
    </row>
    <row r="35" spans="1:31" x14ac:dyDescent="0.25">
      <c r="A35" s="139">
        <v>5</v>
      </c>
      <c r="B35" s="28"/>
      <c r="C35" s="382">
        <v>5426</v>
      </c>
      <c r="D35" s="393" t="s">
        <v>12</v>
      </c>
      <c r="E35" s="393">
        <v>400</v>
      </c>
      <c r="F35" s="393">
        <v>35</v>
      </c>
      <c r="G35" s="393">
        <v>35</v>
      </c>
      <c r="H35" s="393">
        <v>35</v>
      </c>
      <c r="I35" s="71">
        <f t="shared" si="5"/>
        <v>0.38484599999999997</v>
      </c>
      <c r="J35" s="74"/>
      <c r="K35" s="21" t="s">
        <v>13</v>
      </c>
      <c r="M35" s="496"/>
      <c r="N35" s="443">
        <v>46144</v>
      </c>
      <c r="O35" s="78">
        <v>5268</v>
      </c>
      <c r="P35" s="409" t="s">
        <v>14</v>
      </c>
      <c r="Q35" s="409">
        <v>400</v>
      </c>
      <c r="R35" s="409">
        <v>53</v>
      </c>
      <c r="S35" s="497">
        <f>0.7854*Q35*R35*R35/1000000</f>
        <v>0.88247543999999989</v>
      </c>
      <c r="T35" s="437"/>
      <c r="U35" s="21" t="s">
        <v>15</v>
      </c>
      <c r="W35" s="496"/>
      <c r="X35" s="1067">
        <v>46144</v>
      </c>
      <c r="Y35" s="78">
        <v>5268</v>
      </c>
      <c r="Z35" s="409" t="s">
        <v>14</v>
      </c>
      <c r="AA35" s="409">
        <v>400</v>
      </c>
      <c r="AB35" s="409">
        <v>53</v>
      </c>
      <c r="AC35" s="497">
        <f>0.7854*AA35*AB35*AB35/1000000</f>
        <v>0.88247543999999989</v>
      </c>
      <c r="AD35" s="437"/>
      <c r="AE35" s="21" t="s">
        <v>15</v>
      </c>
    </row>
    <row r="36" spans="1:31" x14ac:dyDescent="0.25">
      <c r="A36" s="139">
        <v>6</v>
      </c>
      <c r="B36" s="28"/>
      <c r="C36" s="80">
        <v>5502</v>
      </c>
      <c r="D36" s="393" t="s">
        <v>12</v>
      </c>
      <c r="E36" s="393">
        <v>400</v>
      </c>
      <c r="F36" s="393">
        <v>30</v>
      </c>
      <c r="G36" s="393">
        <v>30</v>
      </c>
      <c r="H36" s="393">
        <v>30</v>
      </c>
      <c r="I36" s="71">
        <f t="shared" si="5"/>
        <v>0.282744</v>
      </c>
      <c r="J36" s="74"/>
      <c r="K36" s="21" t="s">
        <v>18</v>
      </c>
      <c r="M36" s="496"/>
      <c r="N36" s="443">
        <v>46144</v>
      </c>
      <c r="O36" s="78">
        <v>5265</v>
      </c>
      <c r="P36" s="409" t="s">
        <v>14</v>
      </c>
      <c r="Q36" s="409">
        <v>400</v>
      </c>
      <c r="R36" s="409">
        <v>41</v>
      </c>
      <c r="S36" s="497">
        <f>0.7854*Q36*R36*R36/1000000</f>
        <v>0.52810296000000001</v>
      </c>
      <c r="T36" s="437"/>
      <c r="U36" s="21" t="s">
        <v>15</v>
      </c>
      <c r="W36" s="496"/>
      <c r="X36" s="1067">
        <v>46144</v>
      </c>
      <c r="Y36" s="78">
        <v>5265</v>
      </c>
      <c r="Z36" s="409" t="s">
        <v>14</v>
      </c>
      <c r="AA36" s="409">
        <v>400</v>
      </c>
      <c r="AB36" s="409">
        <v>41</v>
      </c>
      <c r="AC36" s="497">
        <f>0.7854*AA36*AB36*AB36/1000000</f>
        <v>0.52810296000000001</v>
      </c>
      <c r="AD36" s="437"/>
      <c r="AE36" s="21" t="s">
        <v>15</v>
      </c>
    </row>
    <row r="37" spans="1:31" x14ac:dyDescent="0.25">
      <c r="A37" s="139">
        <v>7</v>
      </c>
      <c r="B37" s="28"/>
      <c r="C37" s="80">
        <v>5449</v>
      </c>
      <c r="D37" s="393" t="s">
        <v>12</v>
      </c>
      <c r="E37" s="393">
        <v>400</v>
      </c>
      <c r="F37" s="393">
        <v>35</v>
      </c>
      <c r="G37" s="393">
        <v>36</v>
      </c>
      <c r="H37" s="393">
        <v>35</v>
      </c>
      <c r="I37" s="71">
        <f t="shared" si="5"/>
        <v>0.38484599999999997</v>
      </c>
      <c r="J37" s="74"/>
      <c r="K37" s="21" t="s">
        <v>18</v>
      </c>
      <c r="M37" s="496"/>
      <c r="N37" s="443">
        <v>46144</v>
      </c>
      <c r="O37" s="78">
        <v>5270</v>
      </c>
      <c r="P37" s="409" t="s">
        <v>14</v>
      </c>
      <c r="Q37" s="409">
        <v>400</v>
      </c>
      <c r="R37" s="409">
        <v>40</v>
      </c>
      <c r="S37" s="497">
        <f>0.7854*Q37*R37*R37/1000000</f>
        <v>0.50265599999999988</v>
      </c>
      <c r="T37" s="437"/>
      <c r="U37" s="21" t="s">
        <v>15</v>
      </c>
      <c r="W37" s="496"/>
      <c r="X37" s="1067">
        <v>46144</v>
      </c>
      <c r="Y37" s="78">
        <v>5270</v>
      </c>
      <c r="Z37" s="409" t="s">
        <v>14</v>
      </c>
      <c r="AA37" s="409">
        <v>400</v>
      </c>
      <c r="AB37" s="409">
        <v>40</v>
      </c>
      <c r="AC37" s="497">
        <f>0.7854*AA37*AB37*AB37/1000000</f>
        <v>0.50265599999999988</v>
      </c>
      <c r="AD37" s="437"/>
      <c r="AE37" s="21" t="s">
        <v>15</v>
      </c>
    </row>
    <row r="38" spans="1:31" x14ac:dyDescent="0.25">
      <c r="A38" s="139">
        <v>8</v>
      </c>
      <c r="B38" s="403"/>
      <c r="C38" s="70">
        <v>5344</v>
      </c>
      <c r="D38" s="393" t="s">
        <v>12</v>
      </c>
      <c r="E38" s="393">
        <v>400</v>
      </c>
      <c r="F38" s="393">
        <v>37</v>
      </c>
      <c r="G38" s="393">
        <v>37</v>
      </c>
      <c r="H38" s="393">
        <v>37</v>
      </c>
      <c r="I38" s="71">
        <f t="shared" si="5"/>
        <v>0.43008503999999992</v>
      </c>
      <c r="J38" s="20"/>
      <c r="K38" s="21" t="s">
        <v>15</v>
      </c>
      <c r="M38" s="496"/>
      <c r="N38" s="443">
        <v>46144</v>
      </c>
      <c r="O38" s="78">
        <v>5240</v>
      </c>
      <c r="P38" s="409" t="s">
        <v>14</v>
      </c>
      <c r="Q38" s="409">
        <v>400</v>
      </c>
      <c r="R38" s="409">
        <v>52</v>
      </c>
      <c r="S38" s="497">
        <f>0.7854*Q38*R38*R38/1000000</f>
        <v>0.84948863999999991</v>
      </c>
      <c r="T38" s="437">
        <f>SUM(S35:S38)</f>
        <v>2.76272304</v>
      </c>
      <c r="U38" s="21" t="s">
        <v>15</v>
      </c>
      <c r="W38" s="496"/>
      <c r="X38" s="1067">
        <v>46144</v>
      </c>
      <c r="Y38" s="78">
        <v>5240</v>
      </c>
      <c r="Z38" s="409" t="s">
        <v>14</v>
      </c>
      <c r="AA38" s="409">
        <v>400</v>
      </c>
      <c r="AB38" s="409">
        <v>52</v>
      </c>
      <c r="AC38" s="497">
        <f>0.7854*AA38*AB38*AB38/1000000</f>
        <v>0.84948863999999991</v>
      </c>
      <c r="AD38" s="437">
        <f>SUM(AC35:AC38)</f>
        <v>2.76272304</v>
      </c>
      <c r="AE38" s="21" t="s">
        <v>15</v>
      </c>
    </row>
    <row r="39" spans="1:31" x14ac:dyDescent="0.25">
      <c r="A39" s="139">
        <v>9</v>
      </c>
      <c r="B39" s="403"/>
      <c r="C39" s="73">
        <v>5317</v>
      </c>
      <c r="D39" s="393" t="s">
        <v>12</v>
      </c>
      <c r="E39" s="393">
        <v>400</v>
      </c>
      <c r="F39" s="393">
        <v>34</v>
      </c>
      <c r="G39" s="393">
        <v>42</v>
      </c>
      <c r="H39" s="393">
        <v>38</v>
      </c>
      <c r="I39" s="71">
        <f t="shared" si="5"/>
        <v>0.45364703999999995</v>
      </c>
      <c r="J39" s="71"/>
      <c r="K39" s="21" t="s">
        <v>16</v>
      </c>
      <c r="N39" s="1865" t="s">
        <v>203</v>
      </c>
      <c r="O39" s="1865"/>
      <c r="P39" s="1865"/>
      <c r="Q39" s="1865"/>
      <c r="R39" s="1866"/>
      <c r="S39" s="595">
        <f>SUM(S35:S38)</f>
        <v>2.76272304</v>
      </c>
      <c r="T39" s="595">
        <f>SUM(T38)</f>
        <v>2.76272304</v>
      </c>
      <c r="U39" s="438"/>
      <c r="X39" s="1865" t="s">
        <v>203</v>
      </c>
      <c r="Y39" s="1865"/>
      <c r="Z39" s="1865"/>
      <c r="AA39" s="1865"/>
      <c r="AB39" s="1866"/>
      <c r="AC39" s="595">
        <f>SUM(AC35:AC38)</f>
        <v>2.76272304</v>
      </c>
      <c r="AD39" s="595">
        <f>SUM(AD38)</f>
        <v>2.76272304</v>
      </c>
      <c r="AE39" s="438"/>
    </row>
    <row r="40" spans="1:31" ht="16.5" thickBot="1" x14ac:dyDescent="0.3">
      <c r="A40" s="139">
        <v>10</v>
      </c>
      <c r="B40" s="403"/>
      <c r="C40" s="73">
        <v>5322</v>
      </c>
      <c r="D40" s="393" t="s">
        <v>12</v>
      </c>
      <c r="E40" s="393">
        <v>300</v>
      </c>
      <c r="F40" s="393">
        <v>30</v>
      </c>
      <c r="G40" s="393">
        <v>30</v>
      </c>
      <c r="H40" s="393">
        <v>30</v>
      </c>
      <c r="I40" s="71">
        <f t="shared" si="5"/>
        <v>0.212058</v>
      </c>
      <c r="J40" s="71"/>
      <c r="K40" s="21" t="s">
        <v>16</v>
      </c>
      <c r="S40" s="434">
        <f>SUM(S39,S34,S21)</f>
        <v>21.842602319999997</v>
      </c>
      <c r="T40" s="434">
        <f>SUM(T39,T34,T21)</f>
        <v>21.842602319999997</v>
      </c>
      <c r="U40" s="435"/>
      <c r="AC40" s="434">
        <f>SUM(AC39,AC34,AC21)</f>
        <v>21.842602319999997</v>
      </c>
      <c r="AD40" s="434">
        <f>SUM(AD39,AD34,AD21)</f>
        <v>21.842602319999997</v>
      </c>
      <c r="AE40" s="435"/>
    </row>
    <row r="41" spans="1:31" ht="16.5" thickTop="1" x14ac:dyDescent="0.25">
      <c r="A41" s="139">
        <v>11</v>
      </c>
      <c r="B41" s="403"/>
      <c r="C41" s="73">
        <v>354</v>
      </c>
      <c r="D41" s="393" t="s">
        <v>12</v>
      </c>
      <c r="E41" s="393">
        <v>400</v>
      </c>
      <c r="F41" s="393">
        <v>39</v>
      </c>
      <c r="G41" s="393">
        <v>38</v>
      </c>
      <c r="H41" s="393">
        <v>38</v>
      </c>
      <c r="I41" s="71">
        <f t="shared" si="5"/>
        <v>0.45364703999999995</v>
      </c>
      <c r="J41" s="74">
        <f>SUM(I31:I41)</f>
        <v>4.4412799199999995</v>
      </c>
      <c r="K41" s="21" t="s">
        <v>17</v>
      </c>
    </row>
    <row r="42" spans="1:31" x14ac:dyDescent="0.25">
      <c r="A42" s="139">
        <v>12</v>
      </c>
      <c r="B42" s="403">
        <v>46168</v>
      </c>
      <c r="C42" s="73">
        <v>5320</v>
      </c>
      <c r="D42" s="393" t="s">
        <v>12</v>
      </c>
      <c r="E42" s="393">
        <v>400</v>
      </c>
      <c r="F42" s="393">
        <v>51</v>
      </c>
      <c r="G42" s="393">
        <v>55</v>
      </c>
      <c r="H42" s="393">
        <v>53</v>
      </c>
      <c r="I42" s="71">
        <f t="shared" si="5"/>
        <v>0.88247543999999989</v>
      </c>
      <c r="J42" s="71"/>
      <c r="K42" s="21" t="s">
        <v>16</v>
      </c>
      <c r="N42" s="1814" t="s">
        <v>20</v>
      </c>
      <c r="O42" s="1814"/>
      <c r="P42" s="1814"/>
      <c r="Q42" s="1814"/>
      <c r="R42" s="1814"/>
      <c r="S42" s="1814"/>
      <c r="T42" s="1814"/>
      <c r="U42" s="1814"/>
      <c r="X42" s="1814" t="s">
        <v>20</v>
      </c>
      <c r="Y42" s="1814"/>
      <c r="Z42" s="1814"/>
      <c r="AA42" s="1814"/>
      <c r="AB42" s="1814"/>
      <c r="AC42" s="1814"/>
      <c r="AD42" s="1814"/>
      <c r="AE42" s="1814"/>
    </row>
    <row r="43" spans="1:31" x14ac:dyDescent="0.25">
      <c r="A43" s="139">
        <v>13</v>
      </c>
      <c r="B43" s="403"/>
      <c r="C43" s="73">
        <v>5302</v>
      </c>
      <c r="D43" s="393" t="s">
        <v>12</v>
      </c>
      <c r="E43" s="393">
        <v>400</v>
      </c>
      <c r="F43" s="393">
        <v>55</v>
      </c>
      <c r="G43" s="393">
        <v>57</v>
      </c>
      <c r="H43" s="393">
        <v>56</v>
      </c>
      <c r="I43" s="71">
        <f t="shared" si="5"/>
        <v>0.98520576000000004</v>
      </c>
      <c r="J43" s="71"/>
      <c r="K43" s="21" t="s">
        <v>16</v>
      </c>
      <c r="N43" s="1814"/>
      <c r="O43" s="1814"/>
      <c r="P43" s="1814"/>
      <c r="Q43" s="1814"/>
      <c r="R43" s="1814"/>
      <c r="S43" s="1814"/>
      <c r="T43" s="1814"/>
      <c r="U43" s="1814"/>
      <c r="X43" s="1814"/>
      <c r="Y43" s="1814"/>
      <c r="Z43" s="1814"/>
      <c r="AA43" s="1814"/>
      <c r="AB43" s="1814"/>
      <c r="AC43" s="1814"/>
      <c r="AD43" s="1814"/>
      <c r="AE43" s="1814"/>
    </row>
    <row r="44" spans="1:31" x14ac:dyDescent="0.25">
      <c r="A44" s="139">
        <v>14</v>
      </c>
      <c r="B44" s="405"/>
      <c r="C44" s="406">
        <v>5359</v>
      </c>
      <c r="D44" s="393" t="s">
        <v>12</v>
      </c>
      <c r="E44" s="393">
        <v>400</v>
      </c>
      <c r="F44" s="393">
        <v>40</v>
      </c>
      <c r="G44" s="393">
        <v>40</v>
      </c>
      <c r="H44" s="393">
        <v>40</v>
      </c>
      <c r="I44" s="71">
        <f t="shared" si="5"/>
        <v>0.50265599999999988</v>
      </c>
      <c r="J44" s="74"/>
      <c r="K44" s="21" t="s">
        <v>13</v>
      </c>
      <c r="N44" s="6"/>
      <c r="U44" s="8"/>
      <c r="X44" s="6"/>
      <c r="AE44" s="8"/>
    </row>
    <row r="45" spans="1:31" x14ac:dyDescent="0.25">
      <c r="A45" s="139">
        <v>15</v>
      </c>
      <c r="B45" s="28"/>
      <c r="C45" s="78">
        <v>5296</v>
      </c>
      <c r="D45" s="393" t="s">
        <v>12</v>
      </c>
      <c r="E45" s="393">
        <v>400</v>
      </c>
      <c r="F45" s="393">
        <v>41</v>
      </c>
      <c r="G45" s="393">
        <v>41</v>
      </c>
      <c r="H45" s="393">
        <v>41</v>
      </c>
      <c r="I45" s="71">
        <f t="shared" si="5"/>
        <v>0.52810296000000001</v>
      </c>
      <c r="J45" s="74"/>
      <c r="K45" s="21" t="s">
        <v>13</v>
      </c>
      <c r="N45" s="1812" t="s">
        <v>1</v>
      </c>
      <c r="O45" s="1812" t="s">
        <v>2</v>
      </c>
      <c r="P45" s="1805" t="s">
        <v>3</v>
      </c>
      <c r="Q45" s="1805" t="s">
        <v>4</v>
      </c>
      <c r="R45" s="1807"/>
      <c r="S45" s="1807"/>
      <c r="T45" s="1808"/>
      <c r="U45" s="1812" t="s">
        <v>5</v>
      </c>
      <c r="X45" s="1812" t="s">
        <v>1</v>
      </c>
      <c r="Y45" s="1812" t="s">
        <v>2</v>
      </c>
      <c r="Z45" s="1805" t="s">
        <v>3</v>
      </c>
      <c r="AA45" s="1805" t="s">
        <v>4</v>
      </c>
      <c r="AB45" s="1807"/>
      <c r="AC45" s="1807"/>
      <c r="AD45" s="1808"/>
      <c r="AE45" s="1812" t="s">
        <v>5</v>
      </c>
    </row>
    <row r="46" spans="1:31" x14ac:dyDescent="0.25">
      <c r="A46" s="139">
        <v>16</v>
      </c>
      <c r="B46" s="28"/>
      <c r="C46" s="78">
        <v>5318</v>
      </c>
      <c r="D46" s="393" t="s">
        <v>12</v>
      </c>
      <c r="E46" s="393">
        <v>400</v>
      </c>
      <c r="F46" s="393">
        <v>63</v>
      </c>
      <c r="G46" s="393">
        <v>63</v>
      </c>
      <c r="H46" s="393">
        <v>63</v>
      </c>
      <c r="I46" s="71">
        <f t="shared" si="5"/>
        <v>1.2469010399999998</v>
      </c>
      <c r="J46" s="74"/>
      <c r="K46" s="21" t="s">
        <v>13</v>
      </c>
      <c r="N46" s="1813"/>
      <c r="O46" s="1813"/>
      <c r="P46" s="1806"/>
      <c r="Q46" s="831" t="s">
        <v>6</v>
      </c>
      <c r="R46" s="831" t="s">
        <v>9</v>
      </c>
      <c r="S46" s="831" t="s">
        <v>10</v>
      </c>
      <c r="T46" s="831" t="s">
        <v>11</v>
      </c>
      <c r="U46" s="1813"/>
      <c r="X46" s="1813"/>
      <c r="Y46" s="1813"/>
      <c r="Z46" s="1806"/>
      <c r="AA46" s="1065" t="s">
        <v>6</v>
      </c>
      <c r="AB46" s="1065" t="s">
        <v>9</v>
      </c>
      <c r="AC46" s="1065" t="s">
        <v>10</v>
      </c>
      <c r="AD46" s="1065" t="s">
        <v>11</v>
      </c>
      <c r="AE46" s="1813"/>
    </row>
    <row r="47" spans="1:31" x14ac:dyDescent="0.25">
      <c r="A47" s="139">
        <v>17</v>
      </c>
      <c r="B47" s="28"/>
      <c r="C47" s="78">
        <v>5328</v>
      </c>
      <c r="D47" s="393" t="s">
        <v>12</v>
      </c>
      <c r="E47" s="393">
        <v>400</v>
      </c>
      <c r="F47" s="393">
        <v>57</v>
      </c>
      <c r="G47" s="393">
        <v>57</v>
      </c>
      <c r="H47" s="393">
        <v>57</v>
      </c>
      <c r="I47" s="71">
        <f t="shared" si="5"/>
        <v>1.02070584</v>
      </c>
      <c r="J47" s="74"/>
      <c r="K47" s="21" t="s">
        <v>13</v>
      </c>
      <c r="N47" s="1074" t="s">
        <v>334</v>
      </c>
      <c r="O47" s="406">
        <v>6475</v>
      </c>
      <c r="P47" s="406" t="s">
        <v>14</v>
      </c>
      <c r="Q47" s="406">
        <v>400</v>
      </c>
      <c r="R47" s="1080">
        <v>20</v>
      </c>
      <c r="S47" s="1081">
        <f t="shared" ref="S47:S78" si="6">0.7854*Q47*R47*R47/1000000</f>
        <v>0.12566399999999997</v>
      </c>
      <c r="T47" s="1082"/>
      <c r="U47" s="1083" t="s">
        <v>15</v>
      </c>
      <c r="V47" s="8" t="s">
        <v>402</v>
      </c>
      <c r="X47" s="403" t="s">
        <v>339</v>
      </c>
      <c r="Y47" s="409">
        <v>6454</v>
      </c>
      <c r="Z47" s="1072" t="s">
        <v>14</v>
      </c>
      <c r="AA47" s="1072">
        <v>400</v>
      </c>
      <c r="AB47" s="23">
        <v>43</v>
      </c>
      <c r="AC47" s="431">
        <f t="shared" ref="AC47:AC78" si="7">0.7854*AA47*AB47*AB47/1000000</f>
        <v>0.58088183999999998</v>
      </c>
      <c r="AD47" s="432"/>
      <c r="AE47" s="433" t="s">
        <v>185</v>
      </c>
    </row>
    <row r="48" spans="1:31" x14ac:dyDescent="0.25">
      <c r="A48" s="139">
        <v>18</v>
      </c>
      <c r="B48" s="28"/>
      <c r="C48" s="18">
        <v>5386</v>
      </c>
      <c r="D48" s="393" t="s">
        <v>12</v>
      </c>
      <c r="E48" s="393">
        <v>400</v>
      </c>
      <c r="F48" s="393">
        <v>49</v>
      </c>
      <c r="G48" s="393">
        <v>49</v>
      </c>
      <c r="H48" s="393">
        <v>49</v>
      </c>
      <c r="I48" s="71">
        <f t="shared" si="5"/>
        <v>0.75429815999999994</v>
      </c>
      <c r="J48" s="74"/>
      <c r="K48" s="21" t="s">
        <v>13</v>
      </c>
      <c r="N48" s="1108"/>
      <c r="O48" s="406">
        <v>6421</v>
      </c>
      <c r="P48" s="406" t="s">
        <v>14</v>
      </c>
      <c r="Q48" s="406">
        <v>400</v>
      </c>
      <c r="R48" s="406">
        <v>30</v>
      </c>
      <c r="S48" s="524">
        <f t="shared" si="6"/>
        <v>0.282744</v>
      </c>
      <c r="T48" s="1109">
        <f>SUM(S47:S48)</f>
        <v>0.40840799999999999</v>
      </c>
      <c r="U48" s="1083" t="s">
        <v>185</v>
      </c>
      <c r="V48" s="8" t="s">
        <v>402</v>
      </c>
      <c r="X48" s="403"/>
      <c r="Y48" s="409">
        <v>6335</v>
      </c>
      <c r="Z48" s="1072" t="s">
        <v>14</v>
      </c>
      <c r="AA48" s="1072">
        <v>400</v>
      </c>
      <c r="AB48" s="23">
        <v>62</v>
      </c>
      <c r="AC48" s="431">
        <f t="shared" si="7"/>
        <v>1.2076310399999999</v>
      </c>
      <c r="AD48" s="432"/>
      <c r="AE48" s="433" t="s">
        <v>185</v>
      </c>
    </row>
    <row r="49" spans="1:31" x14ac:dyDescent="0.25">
      <c r="A49" s="139">
        <v>19</v>
      </c>
      <c r="B49" s="28"/>
      <c r="C49" s="18">
        <v>5389</v>
      </c>
      <c r="D49" s="393" t="s">
        <v>12</v>
      </c>
      <c r="E49" s="393">
        <v>400</v>
      </c>
      <c r="F49" s="393">
        <v>48</v>
      </c>
      <c r="G49" s="393">
        <v>48</v>
      </c>
      <c r="H49" s="393">
        <v>48</v>
      </c>
      <c r="I49" s="71">
        <f t="shared" si="5"/>
        <v>0.72382463999999991</v>
      </c>
      <c r="J49" s="74"/>
      <c r="K49" s="21" t="s">
        <v>13</v>
      </c>
      <c r="N49" s="403" t="s">
        <v>339</v>
      </c>
      <c r="O49" s="78">
        <v>6454</v>
      </c>
      <c r="P49" s="840" t="s">
        <v>14</v>
      </c>
      <c r="Q49" s="840">
        <v>400</v>
      </c>
      <c r="R49" s="23">
        <v>43</v>
      </c>
      <c r="S49" s="431">
        <f t="shared" si="6"/>
        <v>0.58088183999999998</v>
      </c>
      <c r="T49" s="432"/>
      <c r="U49" s="433" t="s">
        <v>185</v>
      </c>
      <c r="X49" s="28"/>
      <c r="Y49" s="409">
        <v>6348</v>
      </c>
      <c r="Z49" s="1072" t="s">
        <v>14</v>
      </c>
      <c r="AA49" s="1072">
        <v>400</v>
      </c>
      <c r="AB49" s="1072">
        <v>51</v>
      </c>
      <c r="AC49" s="71">
        <f t="shared" si="7"/>
        <v>0.81713015999999994</v>
      </c>
      <c r="AD49" s="74">
        <f>SUM(AC47:AC49)</f>
        <v>2.6056430399999999</v>
      </c>
      <c r="AE49" s="433" t="s">
        <v>185</v>
      </c>
    </row>
    <row r="50" spans="1:31" x14ac:dyDescent="0.25">
      <c r="A50" s="139">
        <v>20</v>
      </c>
      <c r="B50" s="28"/>
      <c r="C50" s="18">
        <v>5323</v>
      </c>
      <c r="D50" s="393" t="s">
        <v>12</v>
      </c>
      <c r="E50" s="393">
        <v>400</v>
      </c>
      <c r="F50" s="393">
        <v>46</v>
      </c>
      <c r="G50" s="393">
        <v>46</v>
      </c>
      <c r="H50" s="393">
        <v>46</v>
      </c>
      <c r="I50" s="71">
        <f t="shared" si="5"/>
        <v>0.66476255999999989</v>
      </c>
      <c r="J50" s="74"/>
      <c r="K50" s="21" t="s">
        <v>13</v>
      </c>
      <c r="N50" s="403"/>
      <c r="O50" s="1148">
        <v>6335</v>
      </c>
      <c r="P50" s="840" t="s">
        <v>14</v>
      </c>
      <c r="Q50" s="840">
        <v>400</v>
      </c>
      <c r="R50" s="23">
        <v>62</v>
      </c>
      <c r="S50" s="431">
        <f t="shared" si="6"/>
        <v>1.2076310399999999</v>
      </c>
      <c r="T50" s="432"/>
      <c r="U50" s="433" t="s">
        <v>185</v>
      </c>
      <c r="X50" s="28"/>
      <c r="Y50" s="409">
        <v>6451</v>
      </c>
      <c r="Z50" s="1072" t="s">
        <v>14</v>
      </c>
      <c r="AA50" s="1072">
        <v>400</v>
      </c>
      <c r="AB50" s="1072">
        <v>61</v>
      </c>
      <c r="AC50" s="71">
        <f t="shared" si="7"/>
        <v>1.1689893599999999</v>
      </c>
      <c r="AD50" s="74">
        <f>SUM(AC50)</f>
        <v>1.1689893599999999</v>
      </c>
      <c r="AE50" s="433" t="s">
        <v>185</v>
      </c>
    </row>
    <row r="51" spans="1:31" x14ac:dyDescent="0.25">
      <c r="A51" s="139">
        <v>21</v>
      </c>
      <c r="B51" s="28"/>
      <c r="C51" s="18">
        <v>5273</v>
      </c>
      <c r="D51" s="393" t="s">
        <v>12</v>
      </c>
      <c r="E51" s="393">
        <v>400</v>
      </c>
      <c r="F51" s="393">
        <v>43</v>
      </c>
      <c r="G51" s="393">
        <v>43</v>
      </c>
      <c r="H51" s="393">
        <v>43</v>
      </c>
      <c r="I51" s="71">
        <f t="shared" si="5"/>
        <v>0.58088183999999998</v>
      </c>
      <c r="J51" s="74"/>
      <c r="K51" s="21" t="s">
        <v>13</v>
      </c>
      <c r="N51" s="28"/>
      <c r="O51" s="1148">
        <v>6348</v>
      </c>
      <c r="P51" s="840" t="s">
        <v>14</v>
      </c>
      <c r="Q51" s="840">
        <v>400</v>
      </c>
      <c r="R51" s="840">
        <v>51</v>
      </c>
      <c r="S51" s="71">
        <f t="shared" si="6"/>
        <v>0.81713015999999994</v>
      </c>
      <c r="T51" s="74">
        <f>SUM(S49:S51)</f>
        <v>2.6056430399999999</v>
      </c>
      <c r="U51" s="433" t="s">
        <v>185</v>
      </c>
      <c r="X51" s="403" t="s">
        <v>339</v>
      </c>
      <c r="Y51" s="80">
        <v>6309</v>
      </c>
      <c r="Z51" s="1072" t="s">
        <v>14</v>
      </c>
      <c r="AA51" s="1072">
        <v>400</v>
      </c>
      <c r="AB51" s="23">
        <v>52</v>
      </c>
      <c r="AC51" s="431">
        <f t="shared" si="7"/>
        <v>0.84948863999999991</v>
      </c>
      <c r="AD51" s="432"/>
      <c r="AE51" s="433" t="s">
        <v>16</v>
      </c>
    </row>
    <row r="52" spans="1:31" x14ac:dyDescent="0.25">
      <c r="A52" s="139">
        <v>22</v>
      </c>
      <c r="B52" s="28"/>
      <c r="C52" s="18">
        <v>5326</v>
      </c>
      <c r="D52" s="393" t="s">
        <v>12</v>
      </c>
      <c r="E52" s="393">
        <v>400</v>
      </c>
      <c r="F52" s="393">
        <v>64</v>
      </c>
      <c r="G52" s="393">
        <v>64</v>
      </c>
      <c r="H52" s="393">
        <v>64</v>
      </c>
      <c r="I52" s="71">
        <f t="shared" si="5"/>
        <v>1.2867993599999998</v>
      </c>
      <c r="J52" s="74"/>
      <c r="K52" s="21" t="s">
        <v>13</v>
      </c>
      <c r="N52" s="1150"/>
      <c r="O52" s="78">
        <v>6451</v>
      </c>
      <c r="P52" s="483" t="s">
        <v>14</v>
      </c>
      <c r="Q52" s="483">
        <v>400</v>
      </c>
      <c r="R52" s="483">
        <v>45</v>
      </c>
      <c r="S52" s="1151">
        <f t="shared" si="6"/>
        <v>0.63617400000000002</v>
      </c>
      <c r="T52" s="1152">
        <f>SUM(S52)</f>
        <v>0.63617400000000002</v>
      </c>
      <c r="U52" s="1153" t="s">
        <v>185</v>
      </c>
      <c r="V52" s="1079" t="s">
        <v>401</v>
      </c>
      <c r="X52" s="28"/>
      <c r="Y52" s="80">
        <v>6353</v>
      </c>
      <c r="Z52" s="1072" t="s">
        <v>14</v>
      </c>
      <c r="AA52" s="1072">
        <v>400</v>
      </c>
      <c r="AB52" s="1072">
        <v>52</v>
      </c>
      <c r="AC52" s="71">
        <f t="shared" si="7"/>
        <v>0.84948863999999991</v>
      </c>
      <c r="AD52" s="74"/>
      <c r="AE52" s="433" t="s">
        <v>16</v>
      </c>
    </row>
    <row r="53" spans="1:31" x14ac:dyDescent="0.25">
      <c r="A53" s="139">
        <v>23</v>
      </c>
      <c r="B53" s="28"/>
      <c r="C53" s="78">
        <v>5392</v>
      </c>
      <c r="D53" s="393" t="s">
        <v>12</v>
      </c>
      <c r="E53" s="393">
        <v>400</v>
      </c>
      <c r="F53" s="393">
        <v>66</v>
      </c>
      <c r="G53" s="393">
        <v>66</v>
      </c>
      <c r="H53" s="393">
        <v>66</v>
      </c>
      <c r="I53" s="71">
        <f t="shared" si="5"/>
        <v>1.3684809599999999</v>
      </c>
      <c r="J53" s="74"/>
      <c r="K53" s="21" t="s">
        <v>13</v>
      </c>
      <c r="N53" s="403" t="s">
        <v>339</v>
      </c>
      <c r="O53" s="80">
        <v>6309</v>
      </c>
      <c r="P53" s="840" t="s">
        <v>14</v>
      </c>
      <c r="Q53" s="840">
        <v>400</v>
      </c>
      <c r="R53" s="23">
        <v>52</v>
      </c>
      <c r="S53" s="431">
        <f t="shared" si="6"/>
        <v>0.84948863999999991</v>
      </c>
      <c r="T53" s="432"/>
      <c r="U53" s="433" t="s">
        <v>16</v>
      </c>
      <c r="X53" s="28"/>
      <c r="Y53" s="141">
        <v>6423</v>
      </c>
      <c r="Z53" s="1072" t="s">
        <v>14</v>
      </c>
      <c r="AA53" s="1072">
        <v>400</v>
      </c>
      <c r="AB53" s="1072">
        <v>49</v>
      </c>
      <c r="AC53" s="71">
        <f t="shared" si="7"/>
        <v>0.75429815999999994</v>
      </c>
      <c r="AD53" s="74"/>
      <c r="AE53" s="433" t="s">
        <v>16</v>
      </c>
    </row>
    <row r="54" spans="1:31" x14ac:dyDescent="0.25">
      <c r="A54" s="139">
        <v>24</v>
      </c>
      <c r="B54" s="28"/>
      <c r="C54" s="78">
        <v>5385</v>
      </c>
      <c r="D54" s="393" t="s">
        <v>12</v>
      </c>
      <c r="E54" s="393">
        <v>400</v>
      </c>
      <c r="F54" s="393">
        <v>69</v>
      </c>
      <c r="G54" s="393">
        <v>69</v>
      </c>
      <c r="H54" s="393">
        <v>69</v>
      </c>
      <c r="I54" s="71">
        <f t="shared" si="5"/>
        <v>1.4957157599999997</v>
      </c>
      <c r="J54" s="74"/>
      <c r="K54" s="21" t="s">
        <v>13</v>
      </c>
      <c r="N54" s="28"/>
      <c r="O54" s="80">
        <v>6353</v>
      </c>
      <c r="P54" s="840" t="s">
        <v>14</v>
      </c>
      <c r="Q54" s="840">
        <v>400</v>
      </c>
      <c r="R54" s="840">
        <v>52</v>
      </c>
      <c r="S54" s="71">
        <f t="shared" si="6"/>
        <v>0.84948863999999991</v>
      </c>
      <c r="T54" s="74"/>
      <c r="U54" s="433" t="s">
        <v>16</v>
      </c>
      <c r="X54" s="28"/>
      <c r="Y54" s="80">
        <v>6427</v>
      </c>
      <c r="Z54" s="1072" t="s">
        <v>14</v>
      </c>
      <c r="AA54" s="1072">
        <v>400</v>
      </c>
      <c r="AB54" s="1072">
        <v>30</v>
      </c>
      <c r="AC54" s="71">
        <f t="shared" si="7"/>
        <v>0.282744</v>
      </c>
      <c r="AD54" s="74"/>
      <c r="AE54" s="433" t="s">
        <v>16</v>
      </c>
    </row>
    <row r="55" spans="1:31" x14ac:dyDescent="0.25">
      <c r="A55" s="139">
        <v>25</v>
      </c>
      <c r="B55" s="28"/>
      <c r="C55" s="79">
        <v>5343</v>
      </c>
      <c r="D55" s="393" t="s">
        <v>12</v>
      </c>
      <c r="E55" s="393">
        <v>400</v>
      </c>
      <c r="F55" s="393">
        <v>68</v>
      </c>
      <c r="G55" s="393">
        <v>68</v>
      </c>
      <c r="H55" s="393">
        <v>68</v>
      </c>
      <c r="I55" s="71">
        <f t="shared" si="5"/>
        <v>1.4526758399999999</v>
      </c>
      <c r="J55" s="74"/>
      <c r="K55" s="21" t="s">
        <v>13</v>
      </c>
      <c r="N55" s="28"/>
      <c r="O55" s="141">
        <v>6423</v>
      </c>
      <c r="P55" s="840" t="s">
        <v>14</v>
      </c>
      <c r="Q55" s="840">
        <v>400</v>
      </c>
      <c r="R55" s="840">
        <v>49</v>
      </c>
      <c r="S55" s="71">
        <f t="shared" si="6"/>
        <v>0.75429815999999994</v>
      </c>
      <c r="T55" s="74"/>
      <c r="U55" s="433" t="s">
        <v>16</v>
      </c>
      <c r="X55" s="28"/>
      <c r="Y55" s="78">
        <v>6337</v>
      </c>
      <c r="Z55" s="1072" t="s">
        <v>14</v>
      </c>
      <c r="AA55" s="1072">
        <v>400</v>
      </c>
      <c r="AB55" s="1072">
        <v>44</v>
      </c>
      <c r="AC55" s="71">
        <f t="shared" si="7"/>
        <v>0.60821376000000005</v>
      </c>
      <c r="AD55" s="74"/>
      <c r="AE55" s="433" t="s">
        <v>16</v>
      </c>
    </row>
    <row r="56" spans="1:31" x14ac:dyDescent="0.25">
      <c r="A56" s="139">
        <v>26</v>
      </c>
      <c r="B56" s="28"/>
      <c r="C56" s="79">
        <v>5381</v>
      </c>
      <c r="D56" s="393" t="s">
        <v>12</v>
      </c>
      <c r="E56" s="393">
        <v>400</v>
      </c>
      <c r="F56" s="393">
        <v>75</v>
      </c>
      <c r="G56" s="393">
        <v>75</v>
      </c>
      <c r="H56" s="393">
        <v>75</v>
      </c>
      <c r="I56" s="71">
        <f t="shared" si="5"/>
        <v>1.7671499999999998</v>
      </c>
      <c r="J56" s="74"/>
      <c r="K56" s="21" t="s">
        <v>13</v>
      </c>
      <c r="N56" s="28"/>
      <c r="O56" s="80">
        <v>6427</v>
      </c>
      <c r="P56" s="840" t="s">
        <v>14</v>
      </c>
      <c r="Q56" s="840">
        <v>400</v>
      </c>
      <c r="R56" s="840">
        <v>30</v>
      </c>
      <c r="S56" s="71">
        <f t="shared" si="6"/>
        <v>0.282744</v>
      </c>
      <c r="T56" s="74"/>
      <c r="U56" s="433" t="s">
        <v>16</v>
      </c>
      <c r="X56" s="28"/>
      <c r="Y56" s="80">
        <v>6311</v>
      </c>
      <c r="Z56" s="1072" t="s">
        <v>14</v>
      </c>
      <c r="AA56" s="1072">
        <v>400</v>
      </c>
      <c r="AB56" s="1072">
        <v>40</v>
      </c>
      <c r="AC56" s="71">
        <f t="shared" si="7"/>
        <v>0.50265599999999988</v>
      </c>
      <c r="AD56" s="74"/>
      <c r="AE56" s="433" t="s">
        <v>16</v>
      </c>
    </row>
    <row r="57" spans="1:31" x14ac:dyDescent="0.25">
      <c r="A57" s="139">
        <v>27</v>
      </c>
      <c r="B57" s="28"/>
      <c r="C57" s="79">
        <v>5382</v>
      </c>
      <c r="D57" s="393" t="s">
        <v>12</v>
      </c>
      <c r="E57" s="393">
        <v>400</v>
      </c>
      <c r="F57" s="393">
        <v>66</v>
      </c>
      <c r="G57" s="393">
        <v>66</v>
      </c>
      <c r="H57" s="393">
        <v>66</v>
      </c>
      <c r="I57" s="71">
        <f t="shared" si="5"/>
        <v>1.3684809599999999</v>
      </c>
      <c r="J57" s="74"/>
      <c r="K57" s="21" t="s">
        <v>13</v>
      </c>
      <c r="N57" s="28"/>
      <c r="O57" s="78">
        <v>6337</v>
      </c>
      <c r="P57" s="840" t="s">
        <v>14</v>
      </c>
      <c r="Q57" s="840">
        <v>400</v>
      </c>
      <c r="R57" s="840">
        <v>44</v>
      </c>
      <c r="S57" s="71">
        <f t="shared" si="6"/>
        <v>0.60821376000000005</v>
      </c>
      <c r="T57" s="74"/>
      <c r="U57" s="433" t="s">
        <v>16</v>
      </c>
      <c r="X57" s="28"/>
      <c r="Y57" s="406">
        <v>6300</v>
      </c>
      <c r="Z57" s="1072" t="s">
        <v>14</v>
      </c>
      <c r="AA57" s="1072">
        <v>400</v>
      </c>
      <c r="AB57" s="1072">
        <v>46</v>
      </c>
      <c r="AC57" s="71">
        <f t="shared" si="7"/>
        <v>0.66476255999999989</v>
      </c>
      <c r="AD57" s="74"/>
      <c r="AE57" s="433" t="s">
        <v>16</v>
      </c>
    </row>
    <row r="58" spans="1:31" x14ac:dyDescent="0.25">
      <c r="A58" s="139">
        <v>28</v>
      </c>
      <c r="B58" s="28"/>
      <c r="C58" s="79">
        <v>5365</v>
      </c>
      <c r="D58" s="393" t="s">
        <v>12</v>
      </c>
      <c r="E58" s="393">
        <v>400</v>
      </c>
      <c r="F58" s="393">
        <v>60</v>
      </c>
      <c r="G58" s="393">
        <v>60</v>
      </c>
      <c r="H58" s="393">
        <v>60</v>
      </c>
      <c r="I58" s="71">
        <f t="shared" si="5"/>
        <v>1.130976</v>
      </c>
      <c r="J58" s="74"/>
      <c r="K58" s="21" t="s">
        <v>13</v>
      </c>
      <c r="N58" s="28"/>
      <c r="O58" s="80">
        <v>6311</v>
      </c>
      <c r="P58" s="840" t="s">
        <v>14</v>
      </c>
      <c r="Q58" s="840">
        <v>400</v>
      </c>
      <c r="R58" s="840">
        <v>40</v>
      </c>
      <c r="S58" s="71">
        <f t="shared" si="6"/>
        <v>0.50265599999999988</v>
      </c>
      <c r="T58" s="74"/>
      <c r="U58" s="433" t="s">
        <v>16</v>
      </c>
      <c r="X58" s="28"/>
      <c r="Y58" s="80">
        <v>6438</v>
      </c>
      <c r="Z58" s="1072" t="s">
        <v>14</v>
      </c>
      <c r="AA58" s="1072">
        <v>400</v>
      </c>
      <c r="AB58" s="1072">
        <v>30</v>
      </c>
      <c r="AC58" s="71">
        <f t="shared" si="7"/>
        <v>0.282744</v>
      </c>
      <c r="AD58" s="74">
        <f>SUM(AC51:AC58)</f>
        <v>4.7943957599999996</v>
      </c>
      <c r="AE58" s="433" t="s">
        <v>16</v>
      </c>
    </row>
    <row r="59" spans="1:31" x14ac:dyDescent="0.25">
      <c r="A59" s="139">
        <v>29</v>
      </c>
      <c r="B59" s="28"/>
      <c r="C59" s="79">
        <v>5321</v>
      </c>
      <c r="D59" s="393" t="s">
        <v>12</v>
      </c>
      <c r="E59" s="393">
        <v>400</v>
      </c>
      <c r="F59" s="393">
        <v>58</v>
      </c>
      <c r="G59" s="393">
        <v>58</v>
      </c>
      <c r="H59" s="393">
        <v>58</v>
      </c>
      <c r="I59" s="71">
        <f t="shared" si="5"/>
        <v>1.0568342399999999</v>
      </c>
      <c r="J59" s="74"/>
      <c r="K59" s="21" t="s">
        <v>13</v>
      </c>
      <c r="N59" s="28"/>
      <c r="O59" s="406">
        <v>6300</v>
      </c>
      <c r="P59" s="840" t="s">
        <v>14</v>
      </c>
      <c r="Q59" s="840">
        <v>400</v>
      </c>
      <c r="R59" s="840">
        <v>46</v>
      </c>
      <c r="S59" s="71">
        <f t="shared" si="6"/>
        <v>0.66476255999999989</v>
      </c>
      <c r="T59" s="74"/>
      <c r="U59" s="433" t="s">
        <v>16</v>
      </c>
      <c r="X59" s="1067" t="s">
        <v>334</v>
      </c>
      <c r="Y59" s="409">
        <v>6475</v>
      </c>
      <c r="Z59" s="409" t="s">
        <v>14</v>
      </c>
      <c r="AA59" s="409">
        <v>400</v>
      </c>
      <c r="AB59" s="429">
        <v>20</v>
      </c>
      <c r="AC59" s="1084">
        <f t="shared" si="7"/>
        <v>0.12566399999999997</v>
      </c>
      <c r="AD59" s="1085"/>
      <c r="AE59" s="1041" t="s">
        <v>15</v>
      </c>
    </row>
    <row r="60" spans="1:31" x14ac:dyDescent="0.25">
      <c r="A60" s="139">
        <v>30</v>
      </c>
      <c r="B60" s="28"/>
      <c r="C60" s="79">
        <v>5245</v>
      </c>
      <c r="D60" s="393" t="s">
        <v>12</v>
      </c>
      <c r="E60" s="393">
        <v>400</v>
      </c>
      <c r="F60" s="393">
        <v>66</v>
      </c>
      <c r="G60" s="393">
        <v>66</v>
      </c>
      <c r="H60" s="393">
        <v>66</v>
      </c>
      <c r="I60" s="71">
        <f t="shared" si="5"/>
        <v>1.3684809599999999</v>
      </c>
      <c r="J60" s="74">
        <f>SUM(I42:I60)</f>
        <v>20.185408319999997</v>
      </c>
      <c r="K60" s="21" t="s">
        <v>13</v>
      </c>
      <c r="N60" s="28"/>
      <c r="O60" s="80">
        <v>6438</v>
      </c>
      <c r="P60" s="840" t="s">
        <v>14</v>
      </c>
      <c r="Q60" s="840">
        <v>400</v>
      </c>
      <c r="R60" s="840">
        <v>30</v>
      </c>
      <c r="S60" s="71">
        <f t="shared" si="6"/>
        <v>0.282744</v>
      </c>
      <c r="T60" s="74">
        <f>SUM(S53:S60)</f>
        <v>4.7943957599999996</v>
      </c>
      <c r="U60" s="433" t="s">
        <v>16</v>
      </c>
      <c r="X60" s="28"/>
      <c r="Y60" s="409">
        <v>6474</v>
      </c>
      <c r="Z60" s="1072" t="s">
        <v>14</v>
      </c>
      <c r="AA60" s="1072">
        <v>400</v>
      </c>
      <c r="AB60" s="1072">
        <v>55</v>
      </c>
      <c r="AC60" s="71">
        <f t="shared" si="7"/>
        <v>0.95033400000000001</v>
      </c>
      <c r="AD60" s="74"/>
      <c r="AE60" s="433" t="s">
        <v>15</v>
      </c>
    </row>
    <row r="61" spans="1:31" x14ac:dyDescent="0.25">
      <c r="A61" s="139">
        <v>31</v>
      </c>
      <c r="B61" s="28"/>
      <c r="C61" s="124">
        <v>5358</v>
      </c>
      <c r="D61" s="393" t="s">
        <v>12</v>
      </c>
      <c r="E61" s="393">
        <v>400</v>
      </c>
      <c r="F61" s="393">
        <v>65</v>
      </c>
      <c r="G61" s="393">
        <v>65</v>
      </c>
      <c r="H61" s="393">
        <v>65</v>
      </c>
      <c r="I61" s="71">
        <f t="shared" si="5"/>
        <v>1.3273259999999998</v>
      </c>
      <c r="J61" s="74"/>
      <c r="K61" s="21" t="s">
        <v>13</v>
      </c>
      <c r="N61" s="28"/>
      <c r="O61" s="73">
        <v>6474</v>
      </c>
      <c r="P61" s="840" t="s">
        <v>14</v>
      </c>
      <c r="Q61" s="840">
        <v>400</v>
      </c>
      <c r="R61" s="840">
        <v>55</v>
      </c>
      <c r="S61" s="71">
        <f t="shared" si="6"/>
        <v>0.95033400000000001</v>
      </c>
      <c r="T61" s="74"/>
      <c r="U61" s="433" t="s">
        <v>15</v>
      </c>
      <c r="X61" s="28"/>
      <c r="Y61" s="409">
        <v>6477</v>
      </c>
      <c r="Z61" s="1072" t="s">
        <v>14</v>
      </c>
      <c r="AA61" s="1072">
        <v>400</v>
      </c>
      <c r="AB61" s="1072">
        <v>61</v>
      </c>
      <c r="AC61" s="71">
        <f t="shared" si="7"/>
        <v>1.1689893599999999</v>
      </c>
      <c r="AD61" s="74"/>
      <c r="AE61" s="433" t="s">
        <v>15</v>
      </c>
    </row>
    <row r="62" spans="1:31" x14ac:dyDescent="0.25">
      <c r="A62" s="139">
        <v>32</v>
      </c>
      <c r="B62" s="28"/>
      <c r="C62" s="124">
        <v>5356</v>
      </c>
      <c r="D62" s="393" t="s">
        <v>12</v>
      </c>
      <c r="E62" s="393">
        <v>400</v>
      </c>
      <c r="F62" s="393">
        <v>49</v>
      </c>
      <c r="G62" s="393">
        <v>49</v>
      </c>
      <c r="H62" s="393">
        <v>49</v>
      </c>
      <c r="I62" s="71">
        <f t="shared" si="5"/>
        <v>0.75429815999999994</v>
      </c>
      <c r="J62" s="74"/>
      <c r="K62" s="21" t="s">
        <v>13</v>
      </c>
      <c r="N62" s="28"/>
      <c r="O62" s="73">
        <v>6477</v>
      </c>
      <c r="P62" s="840" t="s">
        <v>14</v>
      </c>
      <c r="Q62" s="840">
        <v>400</v>
      </c>
      <c r="R62" s="840">
        <v>61</v>
      </c>
      <c r="S62" s="71">
        <f t="shared" si="6"/>
        <v>1.1689893599999999</v>
      </c>
      <c r="T62" s="74"/>
      <c r="U62" s="433" t="s">
        <v>15</v>
      </c>
      <c r="X62" s="28"/>
      <c r="Y62" s="409">
        <v>6478</v>
      </c>
      <c r="Z62" s="1072" t="s">
        <v>14</v>
      </c>
      <c r="AA62" s="1072">
        <v>400</v>
      </c>
      <c r="AB62" s="1072">
        <v>52</v>
      </c>
      <c r="AC62" s="71">
        <f t="shared" si="7"/>
        <v>0.84948863999999991</v>
      </c>
      <c r="AD62" s="74"/>
      <c r="AE62" s="433" t="s">
        <v>15</v>
      </c>
    </row>
    <row r="63" spans="1:31" x14ac:dyDescent="0.25">
      <c r="A63" s="139">
        <v>33</v>
      </c>
      <c r="B63" s="28"/>
      <c r="C63" s="382">
        <v>5347</v>
      </c>
      <c r="D63" s="393" t="s">
        <v>12</v>
      </c>
      <c r="E63" s="393">
        <v>400</v>
      </c>
      <c r="F63" s="393">
        <v>45</v>
      </c>
      <c r="G63" s="393">
        <v>45</v>
      </c>
      <c r="H63" s="393">
        <v>45</v>
      </c>
      <c r="I63" s="71">
        <f t="shared" ref="I63:I94" si="8">0.7854*E63*H63*H63/1000000</f>
        <v>0.63617400000000002</v>
      </c>
      <c r="J63" s="74"/>
      <c r="K63" s="21" t="s">
        <v>13</v>
      </c>
      <c r="N63" s="28"/>
      <c r="O63" s="73">
        <v>6478</v>
      </c>
      <c r="P63" s="840" t="s">
        <v>14</v>
      </c>
      <c r="Q63" s="840">
        <v>400</v>
      </c>
      <c r="R63" s="840">
        <v>52</v>
      </c>
      <c r="S63" s="71">
        <f t="shared" si="6"/>
        <v>0.84948863999999991</v>
      </c>
      <c r="T63" s="74"/>
      <c r="U63" s="433" t="s">
        <v>15</v>
      </c>
      <c r="X63" s="28"/>
      <c r="Y63" s="409">
        <v>6507</v>
      </c>
      <c r="Z63" s="1072" t="s">
        <v>14</v>
      </c>
      <c r="AA63" s="1072">
        <v>400</v>
      </c>
      <c r="AB63" s="1072">
        <v>55</v>
      </c>
      <c r="AC63" s="71">
        <f t="shared" si="7"/>
        <v>0.95033400000000001</v>
      </c>
      <c r="AD63" s="74">
        <f>SUM(AC59:AC63)</f>
        <v>4.0448099999999991</v>
      </c>
      <c r="AE63" s="433" t="s">
        <v>15</v>
      </c>
    </row>
    <row r="64" spans="1:31" x14ac:dyDescent="0.25">
      <c r="A64" s="139">
        <v>34</v>
      </c>
      <c r="B64" s="28"/>
      <c r="C64" s="81">
        <v>5341</v>
      </c>
      <c r="D64" s="393" t="s">
        <v>12</v>
      </c>
      <c r="E64" s="393">
        <v>400</v>
      </c>
      <c r="F64" s="393">
        <v>55</v>
      </c>
      <c r="G64" s="393">
        <v>55</v>
      </c>
      <c r="H64" s="393">
        <v>55</v>
      </c>
      <c r="I64" s="71">
        <f t="shared" si="8"/>
        <v>0.95033400000000001</v>
      </c>
      <c r="J64" s="74"/>
      <c r="K64" s="21" t="s">
        <v>13</v>
      </c>
      <c r="N64" s="1075"/>
      <c r="O64" s="73">
        <v>6507</v>
      </c>
      <c r="P64" s="404" t="s">
        <v>14</v>
      </c>
      <c r="Q64" s="404">
        <v>400</v>
      </c>
      <c r="R64" s="404">
        <v>50</v>
      </c>
      <c r="S64" s="1076">
        <f t="shared" si="6"/>
        <v>0.78539999999999988</v>
      </c>
      <c r="T64" s="1077">
        <f>SUM(S61:S64)</f>
        <v>3.7542119999999999</v>
      </c>
      <c r="U64" s="1078" t="s">
        <v>15</v>
      </c>
      <c r="V64" s="1079" t="s">
        <v>398</v>
      </c>
      <c r="X64" s="403" t="s">
        <v>334</v>
      </c>
      <c r="Y64" s="409">
        <v>6472</v>
      </c>
      <c r="Z64" s="1072" t="s">
        <v>14</v>
      </c>
      <c r="AA64" s="1072">
        <v>400</v>
      </c>
      <c r="AB64" s="23">
        <v>60</v>
      </c>
      <c r="AC64" s="431">
        <f t="shared" si="7"/>
        <v>1.130976</v>
      </c>
      <c r="AD64" s="432"/>
      <c r="AE64" s="433" t="s">
        <v>15</v>
      </c>
    </row>
    <row r="65" spans="1:31" x14ac:dyDescent="0.25">
      <c r="A65" s="139">
        <v>35</v>
      </c>
      <c r="B65" s="28"/>
      <c r="C65" s="81">
        <v>5336</v>
      </c>
      <c r="D65" s="393" t="s">
        <v>12</v>
      </c>
      <c r="E65" s="393">
        <v>400</v>
      </c>
      <c r="F65" s="393">
        <v>55</v>
      </c>
      <c r="G65" s="393">
        <v>55</v>
      </c>
      <c r="H65" s="393">
        <v>55</v>
      </c>
      <c r="I65" s="71">
        <f t="shared" si="8"/>
        <v>0.95033400000000001</v>
      </c>
      <c r="J65" s="74"/>
      <c r="K65" s="21" t="s">
        <v>13</v>
      </c>
      <c r="N65" s="403" t="s">
        <v>334</v>
      </c>
      <c r="O65" s="141">
        <v>6472</v>
      </c>
      <c r="P65" s="830" t="s">
        <v>14</v>
      </c>
      <c r="Q65" s="830">
        <v>400</v>
      </c>
      <c r="R65" s="23">
        <v>60</v>
      </c>
      <c r="S65" s="431">
        <f t="shared" si="6"/>
        <v>1.130976</v>
      </c>
      <c r="T65" s="432"/>
      <c r="U65" s="433" t="s">
        <v>15</v>
      </c>
      <c r="X65" s="28"/>
      <c r="Y65" s="409">
        <v>6466</v>
      </c>
      <c r="Z65" s="1072" t="s">
        <v>14</v>
      </c>
      <c r="AA65" s="1072">
        <v>400</v>
      </c>
      <c r="AB65" s="1072">
        <v>31</v>
      </c>
      <c r="AC65" s="71">
        <f t="shared" si="7"/>
        <v>0.30190775999999997</v>
      </c>
      <c r="AD65" s="74"/>
      <c r="AE65" s="433" t="s">
        <v>15</v>
      </c>
    </row>
    <row r="66" spans="1:31" x14ac:dyDescent="0.25">
      <c r="A66" s="139">
        <v>36</v>
      </c>
      <c r="B66" s="28"/>
      <c r="C66" s="81">
        <v>5383</v>
      </c>
      <c r="D66" s="393" t="s">
        <v>12</v>
      </c>
      <c r="E66" s="393">
        <v>400</v>
      </c>
      <c r="F66" s="393">
        <v>52</v>
      </c>
      <c r="G66" s="393">
        <v>52</v>
      </c>
      <c r="H66" s="393">
        <v>52</v>
      </c>
      <c r="I66" s="71">
        <f t="shared" si="8"/>
        <v>0.84948863999999991</v>
      </c>
      <c r="J66" s="74"/>
      <c r="K66" s="21" t="s">
        <v>13</v>
      </c>
      <c r="N66" s="28"/>
      <c r="O66" s="78">
        <v>6466</v>
      </c>
      <c r="P66" s="830" t="s">
        <v>14</v>
      </c>
      <c r="Q66" s="830">
        <v>400</v>
      </c>
      <c r="R66" s="830">
        <v>31</v>
      </c>
      <c r="S66" s="71">
        <f t="shared" si="6"/>
        <v>0.30190775999999997</v>
      </c>
      <c r="T66" s="74"/>
      <c r="U66" s="433" t="s">
        <v>15</v>
      </c>
      <c r="X66" s="28"/>
      <c r="Y66" s="409">
        <v>6479</v>
      </c>
      <c r="Z66" s="1072" t="s">
        <v>14</v>
      </c>
      <c r="AA66" s="1072">
        <v>400</v>
      </c>
      <c r="AB66" s="1072">
        <v>60</v>
      </c>
      <c r="AC66" s="71">
        <f t="shared" si="7"/>
        <v>1.130976</v>
      </c>
      <c r="AD66" s="74"/>
      <c r="AE66" s="433" t="s">
        <v>15</v>
      </c>
    </row>
    <row r="67" spans="1:31" x14ac:dyDescent="0.25">
      <c r="A67" s="139">
        <v>37</v>
      </c>
      <c r="B67" s="28"/>
      <c r="C67" s="81">
        <v>5361</v>
      </c>
      <c r="D67" s="393" t="s">
        <v>12</v>
      </c>
      <c r="E67" s="393">
        <v>400</v>
      </c>
      <c r="F67" s="393">
        <v>55</v>
      </c>
      <c r="G67" s="393">
        <v>55</v>
      </c>
      <c r="H67" s="393">
        <v>55</v>
      </c>
      <c r="I67" s="71">
        <f t="shared" si="8"/>
        <v>0.95033400000000001</v>
      </c>
      <c r="J67" s="74"/>
      <c r="K67" s="21" t="s">
        <v>13</v>
      </c>
      <c r="N67" s="28"/>
      <c r="O67" s="141">
        <v>6479</v>
      </c>
      <c r="P67" s="830" t="s">
        <v>14</v>
      </c>
      <c r="Q67" s="830">
        <v>400</v>
      </c>
      <c r="R67" s="830">
        <v>60</v>
      </c>
      <c r="S67" s="71">
        <f t="shared" si="6"/>
        <v>1.130976</v>
      </c>
      <c r="T67" s="74"/>
      <c r="U67" s="433" t="s">
        <v>15</v>
      </c>
      <c r="X67" s="28"/>
      <c r="Y67" s="409">
        <v>6493</v>
      </c>
      <c r="Z67" s="1072" t="s">
        <v>14</v>
      </c>
      <c r="AA67" s="1072">
        <v>400</v>
      </c>
      <c r="AB67" s="1072">
        <v>27</v>
      </c>
      <c r="AC67" s="71">
        <f t="shared" si="7"/>
        <v>0.22902263999999997</v>
      </c>
      <c r="AD67" s="74"/>
      <c r="AE67" s="433" t="s">
        <v>15</v>
      </c>
    </row>
    <row r="68" spans="1:31" x14ac:dyDescent="0.25">
      <c r="A68" s="139">
        <v>38</v>
      </c>
      <c r="B68" s="28"/>
      <c r="C68" s="81">
        <v>5364</v>
      </c>
      <c r="D68" s="393" t="s">
        <v>12</v>
      </c>
      <c r="E68" s="393">
        <v>400</v>
      </c>
      <c r="F68" s="393">
        <v>48</v>
      </c>
      <c r="G68" s="393">
        <v>48</v>
      </c>
      <c r="H68" s="393">
        <v>48</v>
      </c>
      <c r="I68" s="71">
        <f t="shared" si="8"/>
        <v>0.72382463999999991</v>
      </c>
      <c r="J68" s="74"/>
      <c r="K68" s="21" t="s">
        <v>13</v>
      </c>
      <c r="N68" s="28"/>
      <c r="O68" s="141">
        <v>6493</v>
      </c>
      <c r="P68" s="830" t="s">
        <v>14</v>
      </c>
      <c r="Q68" s="830">
        <v>400</v>
      </c>
      <c r="R68" s="830">
        <v>27</v>
      </c>
      <c r="S68" s="71">
        <f t="shared" si="6"/>
        <v>0.22902263999999997</v>
      </c>
      <c r="T68" s="74"/>
      <c r="U68" s="433" t="s">
        <v>15</v>
      </c>
      <c r="X68" s="28"/>
      <c r="Y68" s="409">
        <v>6481</v>
      </c>
      <c r="Z68" s="1072" t="s">
        <v>14</v>
      </c>
      <c r="AA68" s="1072">
        <v>400</v>
      </c>
      <c r="AB68" s="1072">
        <v>34</v>
      </c>
      <c r="AC68" s="71">
        <f t="shared" si="7"/>
        <v>0.36316895999999999</v>
      </c>
      <c r="AD68" s="74"/>
      <c r="AE68" s="433" t="s">
        <v>15</v>
      </c>
    </row>
    <row r="69" spans="1:31" x14ac:dyDescent="0.25">
      <c r="A69" s="139">
        <v>39</v>
      </c>
      <c r="B69" s="28"/>
      <c r="C69" s="81">
        <v>5376</v>
      </c>
      <c r="D69" s="393" t="s">
        <v>12</v>
      </c>
      <c r="E69" s="393">
        <v>400</v>
      </c>
      <c r="F69" s="393">
        <v>70</v>
      </c>
      <c r="G69" s="393">
        <v>70</v>
      </c>
      <c r="H69" s="393">
        <v>70</v>
      </c>
      <c r="I69" s="71">
        <f t="shared" si="8"/>
        <v>1.5393839999999999</v>
      </c>
      <c r="J69" s="74"/>
      <c r="K69" s="21" t="s">
        <v>13</v>
      </c>
      <c r="N69" s="28"/>
      <c r="O69" s="141">
        <v>6481</v>
      </c>
      <c r="P69" s="830" t="s">
        <v>14</v>
      </c>
      <c r="Q69" s="830">
        <v>400</v>
      </c>
      <c r="R69" s="830">
        <v>34</v>
      </c>
      <c r="S69" s="71">
        <f t="shared" si="6"/>
        <v>0.36316895999999999</v>
      </c>
      <c r="T69" s="74"/>
      <c r="U69" s="433" t="s">
        <v>15</v>
      </c>
      <c r="X69" s="28"/>
      <c r="Y69" s="409">
        <v>6489</v>
      </c>
      <c r="Z69" s="1072" t="s">
        <v>14</v>
      </c>
      <c r="AA69" s="1072">
        <v>400</v>
      </c>
      <c r="AB69" s="1072">
        <v>34</v>
      </c>
      <c r="AC69" s="71">
        <f t="shared" si="7"/>
        <v>0.36316895999999999</v>
      </c>
      <c r="AD69" s="74">
        <f>SUM(AC64:AC69)</f>
        <v>3.5192203199999996</v>
      </c>
      <c r="AE69" s="433" t="s">
        <v>15</v>
      </c>
    </row>
    <row r="70" spans="1:31" x14ac:dyDescent="0.25">
      <c r="A70" s="139">
        <v>40</v>
      </c>
      <c r="B70" s="28"/>
      <c r="C70" s="81">
        <v>5339</v>
      </c>
      <c r="D70" s="393" t="s">
        <v>12</v>
      </c>
      <c r="E70" s="393">
        <v>400</v>
      </c>
      <c r="F70" s="393">
        <v>57</v>
      </c>
      <c r="G70" s="393">
        <v>57</v>
      </c>
      <c r="H70" s="393">
        <v>57</v>
      </c>
      <c r="I70" s="71">
        <f t="shared" si="8"/>
        <v>1.02070584</v>
      </c>
      <c r="J70" s="74">
        <f>SUM(I61:I70)</f>
        <v>9.7022032799999991</v>
      </c>
      <c r="K70" s="21" t="s">
        <v>13</v>
      </c>
      <c r="N70" s="28"/>
      <c r="O70" s="1148">
        <v>6489</v>
      </c>
      <c r="P70" s="830" t="s">
        <v>14</v>
      </c>
      <c r="Q70" s="830">
        <v>400</v>
      </c>
      <c r="R70" s="830">
        <v>34</v>
      </c>
      <c r="S70" s="71">
        <f t="shared" si="6"/>
        <v>0.36316895999999999</v>
      </c>
      <c r="T70" s="74">
        <f>SUM(S65:S70)</f>
        <v>3.5192203199999996</v>
      </c>
      <c r="U70" s="433" t="s">
        <v>15</v>
      </c>
      <c r="X70" s="403" t="s">
        <v>334</v>
      </c>
      <c r="Y70" s="78">
        <v>6496</v>
      </c>
      <c r="Z70" s="1072" t="s">
        <v>14</v>
      </c>
      <c r="AA70" s="1072">
        <v>400</v>
      </c>
      <c r="AB70" s="23">
        <v>57</v>
      </c>
      <c r="AC70" s="431">
        <f t="shared" si="7"/>
        <v>1.02070584</v>
      </c>
      <c r="AD70" s="432"/>
      <c r="AE70" s="433" t="s">
        <v>185</v>
      </c>
    </row>
    <row r="71" spans="1:31" x14ac:dyDescent="0.25">
      <c r="A71" s="139">
        <v>41</v>
      </c>
      <c r="B71" s="28"/>
      <c r="C71" s="81">
        <v>5295</v>
      </c>
      <c r="D71" s="393" t="s">
        <v>12</v>
      </c>
      <c r="E71" s="393">
        <v>400</v>
      </c>
      <c r="F71" s="393">
        <v>55</v>
      </c>
      <c r="G71" s="393">
        <v>55</v>
      </c>
      <c r="H71" s="393">
        <v>55</v>
      </c>
      <c r="I71" s="71">
        <f t="shared" si="8"/>
        <v>0.95033400000000001</v>
      </c>
      <c r="J71" s="74"/>
      <c r="K71" s="21" t="s">
        <v>13</v>
      </c>
      <c r="N71" s="403" t="s">
        <v>334</v>
      </c>
      <c r="O71" s="78">
        <v>6496</v>
      </c>
      <c r="P71" s="830" t="s">
        <v>14</v>
      </c>
      <c r="Q71" s="830">
        <v>400</v>
      </c>
      <c r="R71" s="23">
        <v>57</v>
      </c>
      <c r="S71" s="431">
        <f t="shared" si="6"/>
        <v>1.02070584</v>
      </c>
      <c r="T71" s="432"/>
      <c r="U71" s="433" t="s">
        <v>185</v>
      </c>
      <c r="X71" s="28"/>
      <c r="Y71" s="78">
        <v>6400</v>
      </c>
      <c r="Z71" s="1072" t="s">
        <v>14</v>
      </c>
      <c r="AA71" s="1072">
        <v>400</v>
      </c>
      <c r="AB71" s="1072">
        <v>30</v>
      </c>
      <c r="AC71" s="71">
        <f t="shared" si="7"/>
        <v>0.282744</v>
      </c>
      <c r="AD71" s="74">
        <f>SUM(AC70:AC71)</f>
        <v>1.3034498399999999</v>
      </c>
      <c r="AE71" s="433" t="s">
        <v>185</v>
      </c>
    </row>
    <row r="72" spans="1:31" x14ac:dyDescent="0.25">
      <c r="A72" s="139">
        <v>42</v>
      </c>
      <c r="B72" s="28"/>
      <c r="C72" s="78">
        <v>5352</v>
      </c>
      <c r="D72" s="393" t="s">
        <v>12</v>
      </c>
      <c r="E72" s="393">
        <v>400</v>
      </c>
      <c r="F72" s="393">
        <v>62</v>
      </c>
      <c r="G72" s="393">
        <v>62</v>
      </c>
      <c r="H72" s="393">
        <v>62</v>
      </c>
      <c r="I72" s="71">
        <f t="shared" si="8"/>
        <v>1.2076310399999999</v>
      </c>
      <c r="J72" s="74"/>
      <c r="K72" s="21" t="s">
        <v>13</v>
      </c>
      <c r="N72" s="28"/>
      <c r="O72" s="78">
        <v>6400</v>
      </c>
      <c r="P72" s="830" t="s">
        <v>14</v>
      </c>
      <c r="Q72" s="830">
        <v>400</v>
      </c>
      <c r="R72" s="830">
        <v>30</v>
      </c>
      <c r="S72" s="71">
        <f t="shared" si="6"/>
        <v>0.282744</v>
      </c>
      <c r="T72" s="74">
        <f>SUM(S71:S72)</f>
        <v>1.3034498399999999</v>
      </c>
      <c r="U72" s="433" t="s">
        <v>185</v>
      </c>
      <c r="X72" s="403" t="s">
        <v>336</v>
      </c>
      <c r="Y72" s="409">
        <v>6531</v>
      </c>
      <c r="Z72" s="1072" t="s">
        <v>14</v>
      </c>
      <c r="AA72" s="1072">
        <v>400</v>
      </c>
      <c r="AB72" s="23">
        <v>60</v>
      </c>
      <c r="AC72" s="431">
        <f t="shared" si="7"/>
        <v>1.130976</v>
      </c>
      <c r="AD72" s="432"/>
      <c r="AE72" s="433" t="s">
        <v>185</v>
      </c>
    </row>
    <row r="73" spans="1:31" x14ac:dyDescent="0.25">
      <c r="A73" s="139">
        <v>43</v>
      </c>
      <c r="B73" s="28"/>
      <c r="C73" s="436">
        <v>5307</v>
      </c>
      <c r="D73" s="393" t="s">
        <v>12</v>
      </c>
      <c r="E73" s="393">
        <v>400</v>
      </c>
      <c r="F73" s="393">
        <v>80</v>
      </c>
      <c r="G73" s="393">
        <v>80</v>
      </c>
      <c r="H73" s="393">
        <v>80</v>
      </c>
      <c r="I73" s="71">
        <f t="shared" si="8"/>
        <v>2.0106239999999995</v>
      </c>
      <c r="J73" s="74"/>
      <c r="K73" s="21" t="s">
        <v>13</v>
      </c>
      <c r="N73" s="1146" t="s">
        <v>336</v>
      </c>
      <c r="O73" s="679">
        <v>6531</v>
      </c>
      <c r="P73" s="409" t="s">
        <v>14</v>
      </c>
      <c r="Q73" s="409">
        <v>400</v>
      </c>
      <c r="R73" s="429">
        <v>48</v>
      </c>
      <c r="S73" s="1084">
        <f t="shared" si="6"/>
        <v>0.72382463999999991</v>
      </c>
      <c r="T73" s="1085"/>
      <c r="U73" s="1041" t="s">
        <v>185</v>
      </c>
      <c r="V73" s="1079" t="s">
        <v>399</v>
      </c>
      <c r="X73" s="28"/>
      <c r="Y73" s="409">
        <v>6516</v>
      </c>
      <c r="Z73" s="1072" t="s">
        <v>14</v>
      </c>
      <c r="AA73" s="1072">
        <v>400</v>
      </c>
      <c r="AB73" s="1072">
        <v>51</v>
      </c>
      <c r="AC73" s="71">
        <f t="shared" si="7"/>
        <v>0.81713015999999994</v>
      </c>
      <c r="AD73" s="74">
        <f>SUM(AC72:AC73)</f>
        <v>1.94810616</v>
      </c>
      <c r="AE73" s="433" t="s">
        <v>185</v>
      </c>
    </row>
    <row r="74" spans="1:31" x14ac:dyDescent="0.25">
      <c r="A74" s="139">
        <v>44</v>
      </c>
      <c r="B74" s="28"/>
      <c r="C74" s="436">
        <v>5380</v>
      </c>
      <c r="D74" s="393" t="s">
        <v>12</v>
      </c>
      <c r="E74" s="393">
        <v>400</v>
      </c>
      <c r="F74" s="393">
        <v>54</v>
      </c>
      <c r="G74" s="393">
        <v>54</v>
      </c>
      <c r="H74" s="393">
        <v>54</v>
      </c>
      <c r="I74" s="71">
        <f t="shared" si="8"/>
        <v>0.91609055999999989</v>
      </c>
      <c r="J74" s="74"/>
      <c r="K74" s="21" t="s">
        <v>13</v>
      </c>
      <c r="N74" s="1147"/>
      <c r="O74" s="679">
        <v>6516</v>
      </c>
      <c r="P74" s="409" t="s">
        <v>14</v>
      </c>
      <c r="Q74" s="409">
        <v>400</v>
      </c>
      <c r="R74" s="409">
        <v>41</v>
      </c>
      <c r="S74" s="497">
        <f t="shared" si="6"/>
        <v>0.52810296000000001</v>
      </c>
      <c r="T74" s="437">
        <f>SUM(S73:S74)</f>
        <v>1.2519275999999999</v>
      </c>
      <c r="U74" s="1041" t="s">
        <v>185</v>
      </c>
      <c r="V74" s="1079" t="s">
        <v>400</v>
      </c>
      <c r="X74" s="403" t="s">
        <v>340</v>
      </c>
      <c r="Y74" s="409">
        <v>6270</v>
      </c>
      <c r="Z74" s="1072" t="s">
        <v>14</v>
      </c>
      <c r="AA74" s="1072">
        <v>400</v>
      </c>
      <c r="AB74" s="1072">
        <v>67</v>
      </c>
      <c r="AC74" s="71">
        <f t="shared" si="7"/>
        <v>1.4102642399999998</v>
      </c>
      <c r="AD74" s="74"/>
      <c r="AE74" s="21" t="s">
        <v>15</v>
      </c>
    </row>
    <row r="75" spans="1:31" x14ac:dyDescent="0.25">
      <c r="A75" s="139">
        <v>45</v>
      </c>
      <c r="B75" s="28"/>
      <c r="C75" s="18">
        <v>5235</v>
      </c>
      <c r="D75" s="393" t="s">
        <v>12</v>
      </c>
      <c r="E75" s="393">
        <v>400</v>
      </c>
      <c r="F75" s="393">
        <v>52</v>
      </c>
      <c r="G75" s="393">
        <v>52</v>
      </c>
      <c r="H75" s="393">
        <v>52</v>
      </c>
      <c r="I75" s="71">
        <f t="shared" si="8"/>
        <v>0.84948863999999991</v>
      </c>
      <c r="J75" s="74"/>
      <c r="K75" s="21" t="s">
        <v>13</v>
      </c>
      <c r="N75" s="403" t="s">
        <v>340</v>
      </c>
      <c r="O75" s="406">
        <v>6270</v>
      </c>
      <c r="P75" s="844" t="s">
        <v>14</v>
      </c>
      <c r="Q75" s="844">
        <v>400</v>
      </c>
      <c r="R75" s="844">
        <v>67</v>
      </c>
      <c r="S75" s="71">
        <f t="shared" si="6"/>
        <v>1.4102642399999998</v>
      </c>
      <c r="T75" s="74"/>
      <c r="U75" s="21" t="s">
        <v>15</v>
      </c>
      <c r="X75" s="28"/>
      <c r="Y75" s="409">
        <v>6292</v>
      </c>
      <c r="Z75" s="1072" t="s">
        <v>14</v>
      </c>
      <c r="AA75" s="1072">
        <v>400</v>
      </c>
      <c r="AB75" s="1072">
        <v>63</v>
      </c>
      <c r="AC75" s="71">
        <f t="shared" si="7"/>
        <v>1.2469010399999998</v>
      </c>
      <c r="AD75" s="74"/>
      <c r="AE75" s="433" t="s">
        <v>15</v>
      </c>
    </row>
    <row r="76" spans="1:31" x14ac:dyDescent="0.25">
      <c r="A76" s="139">
        <v>46</v>
      </c>
      <c r="B76" s="28"/>
      <c r="C76" s="436">
        <v>5319</v>
      </c>
      <c r="D76" s="393" t="s">
        <v>12</v>
      </c>
      <c r="E76" s="393">
        <v>400</v>
      </c>
      <c r="F76" s="393">
        <v>50</v>
      </c>
      <c r="G76" s="393">
        <v>50</v>
      </c>
      <c r="H76" s="393">
        <v>50</v>
      </c>
      <c r="I76" s="71">
        <f t="shared" si="8"/>
        <v>0.78539999999999988</v>
      </c>
      <c r="J76" s="74"/>
      <c r="K76" s="21" t="s">
        <v>13</v>
      </c>
      <c r="N76" s="28"/>
      <c r="O76" s="406">
        <v>6292</v>
      </c>
      <c r="P76" s="844" t="s">
        <v>14</v>
      </c>
      <c r="Q76" s="844">
        <v>400</v>
      </c>
      <c r="R76" s="844">
        <v>63</v>
      </c>
      <c r="S76" s="71">
        <f t="shared" si="6"/>
        <v>1.2469010399999998</v>
      </c>
      <c r="T76" s="74"/>
      <c r="U76" s="433" t="s">
        <v>15</v>
      </c>
      <c r="X76" s="28"/>
      <c r="Y76" s="409">
        <v>6017</v>
      </c>
      <c r="Z76" s="1072" t="s">
        <v>14</v>
      </c>
      <c r="AA76" s="1072">
        <v>400</v>
      </c>
      <c r="AB76" s="1072">
        <v>60</v>
      </c>
      <c r="AC76" s="71">
        <f t="shared" si="7"/>
        <v>1.130976</v>
      </c>
      <c r="AD76" s="74"/>
      <c r="AE76" s="433" t="s">
        <v>15</v>
      </c>
    </row>
    <row r="77" spans="1:31" x14ac:dyDescent="0.25">
      <c r="A77" s="139">
        <v>47</v>
      </c>
      <c r="B77" s="28"/>
      <c r="C77" s="436">
        <v>5325</v>
      </c>
      <c r="D77" s="393" t="s">
        <v>12</v>
      </c>
      <c r="E77" s="393">
        <v>400</v>
      </c>
      <c r="F77" s="393">
        <v>57</v>
      </c>
      <c r="G77" s="393">
        <v>57</v>
      </c>
      <c r="H77" s="393">
        <v>57</v>
      </c>
      <c r="I77" s="71">
        <f t="shared" si="8"/>
        <v>1.02070584</v>
      </c>
      <c r="J77" s="74"/>
      <c r="K77" s="21" t="s">
        <v>13</v>
      </c>
      <c r="N77" s="28"/>
      <c r="O77" s="406">
        <v>6017</v>
      </c>
      <c r="P77" s="844" t="s">
        <v>14</v>
      </c>
      <c r="Q77" s="844">
        <v>400</v>
      </c>
      <c r="R77" s="844">
        <v>60</v>
      </c>
      <c r="S77" s="71">
        <f t="shared" si="6"/>
        <v>1.130976</v>
      </c>
      <c r="T77" s="74"/>
      <c r="U77" s="433" t="s">
        <v>15</v>
      </c>
      <c r="X77" s="28"/>
      <c r="Y77" s="409">
        <v>6288</v>
      </c>
      <c r="Z77" s="1072" t="s">
        <v>14</v>
      </c>
      <c r="AA77" s="1072">
        <v>400</v>
      </c>
      <c r="AB77" s="1072">
        <v>44</v>
      </c>
      <c r="AC77" s="71">
        <f t="shared" si="7"/>
        <v>0.60821376000000005</v>
      </c>
      <c r="AD77" s="74"/>
      <c r="AE77" s="433" t="s">
        <v>15</v>
      </c>
    </row>
    <row r="78" spans="1:31" x14ac:dyDescent="0.25">
      <c r="A78" s="139">
        <v>48</v>
      </c>
      <c r="B78" s="28"/>
      <c r="C78" s="18">
        <v>5282</v>
      </c>
      <c r="D78" s="393" t="s">
        <v>12</v>
      </c>
      <c r="E78" s="393">
        <v>400</v>
      </c>
      <c r="F78" s="393">
        <v>60</v>
      </c>
      <c r="G78" s="393">
        <v>60</v>
      </c>
      <c r="H78" s="393">
        <v>60</v>
      </c>
      <c r="I78" s="71">
        <f t="shared" si="8"/>
        <v>1.130976</v>
      </c>
      <c r="J78" s="74"/>
      <c r="K78" s="21" t="s">
        <v>13</v>
      </c>
      <c r="N78" s="28"/>
      <c r="O78" s="406">
        <v>6288</v>
      </c>
      <c r="P78" s="844" t="s">
        <v>14</v>
      </c>
      <c r="Q78" s="844">
        <v>400</v>
      </c>
      <c r="R78" s="844">
        <v>44</v>
      </c>
      <c r="S78" s="71">
        <f t="shared" si="6"/>
        <v>0.60821376000000005</v>
      </c>
      <c r="T78" s="74"/>
      <c r="U78" s="433" t="s">
        <v>15</v>
      </c>
      <c r="X78" s="28"/>
      <c r="Y78" s="409">
        <v>6280</v>
      </c>
      <c r="Z78" s="1072" t="s">
        <v>14</v>
      </c>
      <c r="AA78" s="1072">
        <v>400</v>
      </c>
      <c r="AB78" s="1072">
        <v>56</v>
      </c>
      <c r="AC78" s="71">
        <f t="shared" si="7"/>
        <v>0.98520576000000004</v>
      </c>
      <c r="AD78" s="74">
        <f>SUM(AC74:AC78)</f>
        <v>5.3815607999999999</v>
      </c>
      <c r="AE78" s="433" t="s">
        <v>15</v>
      </c>
    </row>
    <row r="79" spans="1:31" x14ac:dyDescent="0.25">
      <c r="A79" s="139">
        <v>49</v>
      </c>
      <c r="B79" s="28"/>
      <c r="C79" s="436">
        <v>5271</v>
      </c>
      <c r="D79" s="393" t="s">
        <v>12</v>
      </c>
      <c r="E79" s="393">
        <v>400</v>
      </c>
      <c r="F79" s="393">
        <v>56</v>
      </c>
      <c r="G79" s="393">
        <v>56</v>
      </c>
      <c r="H79" s="393">
        <v>56</v>
      </c>
      <c r="I79" s="71">
        <f t="shared" si="8"/>
        <v>0.98520576000000004</v>
      </c>
      <c r="J79" s="74"/>
      <c r="K79" s="21" t="s">
        <v>13</v>
      </c>
      <c r="N79" s="28"/>
      <c r="O79" s="406">
        <v>6280</v>
      </c>
      <c r="P79" s="844" t="s">
        <v>14</v>
      </c>
      <c r="Q79" s="844">
        <v>400</v>
      </c>
      <c r="R79" s="844">
        <v>56</v>
      </c>
      <c r="S79" s="71">
        <f t="shared" ref="S79:S99" si="9">0.7854*Q79*R79*R79/1000000</f>
        <v>0.98520576000000004</v>
      </c>
      <c r="T79" s="74">
        <f>SUM(S75:S79)</f>
        <v>5.3815607999999999</v>
      </c>
      <c r="U79" s="433" t="s">
        <v>15</v>
      </c>
      <c r="X79" s="403" t="s">
        <v>340</v>
      </c>
      <c r="Y79" s="409">
        <v>6287</v>
      </c>
      <c r="Z79" s="1072" t="s">
        <v>14</v>
      </c>
      <c r="AA79" s="1072">
        <v>400</v>
      </c>
      <c r="AB79" s="1072">
        <v>61</v>
      </c>
      <c r="AC79" s="71">
        <f t="shared" ref="AC79:AC99" si="10">0.7854*AA79*AB79*AB79/1000000</f>
        <v>1.1689893599999999</v>
      </c>
      <c r="AD79" s="74"/>
      <c r="AE79" s="21" t="s">
        <v>15</v>
      </c>
    </row>
    <row r="80" spans="1:31" x14ac:dyDescent="0.25">
      <c r="A80" s="139">
        <v>50</v>
      </c>
      <c r="B80" s="28"/>
      <c r="C80" s="81">
        <v>5286</v>
      </c>
      <c r="D80" s="393" t="s">
        <v>12</v>
      </c>
      <c r="E80" s="393">
        <v>400</v>
      </c>
      <c r="F80" s="393">
        <v>57</v>
      </c>
      <c r="G80" s="393">
        <v>57</v>
      </c>
      <c r="H80" s="393">
        <v>57</v>
      </c>
      <c r="I80" s="71">
        <f t="shared" si="8"/>
        <v>1.02070584</v>
      </c>
      <c r="J80" s="74">
        <f>SUM(I71:I80)</f>
        <v>10.877161679999997</v>
      </c>
      <c r="K80" s="21" t="s">
        <v>13</v>
      </c>
      <c r="N80" s="403" t="s">
        <v>340</v>
      </c>
      <c r="O80" s="80">
        <v>6287</v>
      </c>
      <c r="P80" s="844" t="s">
        <v>14</v>
      </c>
      <c r="Q80" s="844">
        <v>400</v>
      </c>
      <c r="R80" s="844">
        <v>61</v>
      </c>
      <c r="S80" s="71">
        <f t="shared" si="9"/>
        <v>1.1689893599999999</v>
      </c>
      <c r="T80" s="74"/>
      <c r="U80" s="21" t="s">
        <v>15</v>
      </c>
      <c r="X80" s="28"/>
      <c r="Y80" s="409">
        <v>6293</v>
      </c>
      <c r="Z80" s="1072" t="s">
        <v>14</v>
      </c>
      <c r="AA80" s="1072">
        <v>400</v>
      </c>
      <c r="AB80" s="1072">
        <v>58</v>
      </c>
      <c r="AC80" s="71">
        <f t="shared" si="10"/>
        <v>1.0568342399999999</v>
      </c>
      <c r="AD80" s="74"/>
      <c r="AE80" s="433" t="s">
        <v>15</v>
      </c>
    </row>
    <row r="81" spans="1:31" x14ac:dyDescent="0.25">
      <c r="A81" s="139">
        <v>51</v>
      </c>
      <c r="B81" s="28"/>
      <c r="C81" s="124">
        <v>5309</v>
      </c>
      <c r="D81" s="393" t="s">
        <v>12</v>
      </c>
      <c r="E81" s="393">
        <v>400</v>
      </c>
      <c r="F81" s="393">
        <v>49</v>
      </c>
      <c r="G81" s="393">
        <v>49</v>
      </c>
      <c r="H81" s="393">
        <v>49</v>
      </c>
      <c r="I81" s="71">
        <f t="shared" si="8"/>
        <v>0.75429815999999994</v>
      </c>
      <c r="J81" s="74"/>
      <c r="K81" s="21" t="s">
        <v>13</v>
      </c>
      <c r="N81" s="28"/>
      <c r="O81" s="406">
        <v>6293</v>
      </c>
      <c r="P81" s="844" t="s">
        <v>14</v>
      </c>
      <c r="Q81" s="844">
        <v>400</v>
      </c>
      <c r="R81" s="844">
        <v>58</v>
      </c>
      <c r="S81" s="71">
        <f t="shared" si="9"/>
        <v>1.0568342399999999</v>
      </c>
      <c r="T81" s="74"/>
      <c r="U81" s="433" t="s">
        <v>15</v>
      </c>
      <c r="X81" s="28"/>
      <c r="Y81" s="409">
        <v>6268</v>
      </c>
      <c r="Z81" s="1072" t="s">
        <v>14</v>
      </c>
      <c r="AA81" s="1072">
        <v>400</v>
      </c>
      <c r="AB81" s="1072">
        <v>55</v>
      </c>
      <c r="AC81" s="71">
        <f t="shared" si="10"/>
        <v>0.95033400000000001</v>
      </c>
      <c r="AD81" s="74"/>
      <c r="AE81" s="433" t="s">
        <v>15</v>
      </c>
    </row>
    <row r="82" spans="1:31" x14ac:dyDescent="0.25">
      <c r="A82" s="139">
        <v>52</v>
      </c>
      <c r="B82" s="28"/>
      <c r="C82" s="124">
        <v>5304</v>
      </c>
      <c r="D82" s="393" t="s">
        <v>12</v>
      </c>
      <c r="E82" s="393">
        <v>400</v>
      </c>
      <c r="F82" s="393">
        <v>63</v>
      </c>
      <c r="G82" s="393">
        <v>63</v>
      </c>
      <c r="H82" s="393">
        <v>63</v>
      </c>
      <c r="I82" s="71">
        <f t="shared" si="8"/>
        <v>1.2469010399999998</v>
      </c>
      <c r="J82" s="74"/>
      <c r="K82" s="21" t="s">
        <v>13</v>
      </c>
      <c r="N82" s="28"/>
      <c r="O82" s="406">
        <v>6268</v>
      </c>
      <c r="P82" s="844" t="s">
        <v>14</v>
      </c>
      <c r="Q82" s="844">
        <v>400</v>
      </c>
      <c r="R82" s="844">
        <v>55</v>
      </c>
      <c r="S82" s="71">
        <f t="shared" si="9"/>
        <v>0.95033400000000001</v>
      </c>
      <c r="T82" s="74"/>
      <c r="U82" s="433" t="s">
        <v>15</v>
      </c>
      <c r="X82" s="28"/>
      <c r="Y82" s="409">
        <v>6262</v>
      </c>
      <c r="Z82" s="1072" t="s">
        <v>14</v>
      </c>
      <c r="AA82" s="1072">
        <v>400</v>
      </c>
      <c r="AB82" s="1072">
        <v>58</v>
      </c>
      <c r="AC82" s="71">
        <f t="shared" si="10"/>
        <v>1.0568342399999999</v>
      </c>
      <c r="AD82" s="74">
        <f>SUM(AC79:AC82)</f>
        <v>4.2329918399999995</v>
      </c>
      <c r="AE82" s="433" t="s">
        <v>15</v>
      </c>
    </row>
    <row r="83" spans="1:31" x14ac:dyDescent="0.25">
      <c r="A83" s="139">
        <v>53</v>
      </c>
      <c r="B83" s="28"/>
      <c r="C83" s="124">
        <v>5406</v>
      </c>
      <c r="D83" s="393" t="s">
        <v>12</v>
      </c>
      <c r="E83" s="393">
        <v>400</v>
      </c>
      <c r="F83" s="393">
        <v>45</v>
      </c>
      <c r="G83" s="393">
        <v>45</v>
      </c>
      <c r="H83" s="393">
        <v>45</v>
      </c>
      <c r="I83" s="71">
        <f t="shared" si="8"/>
        <v>0.63617400000000002</v>
      </c>
      <c r="J83" s="74"/>
      <c r="K83" s="21" t="s">
        <v>13</v>
      </c>
      <c r="N83" s="28"/>
      <c r="O83" s="80">
        <v>6262</v>
      </c>
      <c r="P83" s="844" t="s">
        <v>14</v>
      </c>
      <c r="Q83" s="844">
        <v>400</v>
      </c>
      <c r="R83" s="844">
        <v>58</v>
      </c>
      <c r="S83" s="71">
        <f t="shared" si="9"/>
        <v>1.0568342399999999</v>
      </c>
      <c r="T83" s="74">
        <f>SUM(S80:S83)</f>
        <v>4.2329918399999995</v>
      </c>
      <c r="U83" s="433" t="s">
        <v>15</v>
      </c>
      <c r="X83" s="403" t="s">
        <v>340</v>
      </c>
      <c r="Y83" s="409">
        <v>6185</v>
      </c>
      <c r="Z83" s="1072" t="s">
        <v>14</v>
      </c>
      <c r="AA83" s="1072">
        <v>400</v>
      </c>
      <c r="AB83" s="1072">
        <v>58</v>
      </c>
      <c r="AC83" s="71">
        <f t="shared" si="10"/>
        <v>1.0568342399999999</v>
      </c>
      <c r="AD83" s="74">
        <f>SUM(AC83)</f>
        <v>1.0568342399999999</v>
      </c>
      <c r="AE83" s="21" t="s">
        <v>15</v>
      </c>
    </row>
    <row r="84" spans="1:31" x14ac:dyDescent="0.25">
      <c r="A84" s="139">
        <v>54</v>
      </c>
      <c r="B84" s="28"/>
      <c r="C84" s="382">
        <v>5424</v>
      </c>
      <c r="D84" s="393" t="s">
        <v>12</v>
      </c>
      <c r="E84" s="393">
        <v>400</v>
      </c>
      <c r="F84" s="393">
        <v>54</v>
      </c>
      <c r="G84" s="393">
        <v>54</v>
      </c>
      <c r="H84" s="393">
        <v>54</v>
      </c>
      <c r="I84" s="71">
        <f t="shared" si="8"/>
        <v>0.91609055999999989</v>
      </c>
      <c r="J84" s="74"/>
      <c r="K84" s="21" t="s">
        <v>13</v>
      </c>
      <c r="N84" s="403" t="s">
        <v>340</v>
      </c>
      <c r="O84" s="78">
        <v>6333</v>
      </c>
      <c r="P84" s="844" t="s">
        <v>14</v>
      </c>
      <c r="Q84" s="844">
        <v>400</v>
      </c>
      <c r="R84" s="844">
        <v>53</v>
      </c>
      <c r="S84" s="71">
        <f t="shared" si="9"/>
        <v>0.88247543999999989</v>
      </c>
      <c r="T84" s="74"/>
      <c r="U84" s="433" t="s">
        <v>16</v>
      </c>
      <c r="X84" s="28"/>
      <c r="Y84" s="409">
        <v>6333</v>
      </c>
      <c r="Z84" s="1072" t="s">
        <v>14</v>
      </c>
      <c r="AA84" s="1072">
        <v>400</v>
      </c>
      <c r="AB84" s="1072">
        <v>53</v>
      </c>
      <c r="AC84" s="71">
        <f t="shared" si="10"/>
        <v>0.88247543999999989</v>
      </c>
      <c r="AD84" s="74"/>
      <c r="AE84" s="433" t="s">
        <v>16</v>
      </c>
    </row>
    <row r="85" spans="1:31" x14ac:dyDescent="0.25">
      <c r="A85" s="139">
        <v>55</v>
      </c>
      <c r="B85" s="28"/>
      <c r="C85" s="124">
        <v>5416</v>
      </c>
      <c r="D85" s="393" t="s">
        <v>12</v>
      </c>
      <c r="E85" s="393">
        <v>400</v>
      </c>
      <c r="F85" s="393">
        <v>55</v>
      </c>
      <c r="G85" s="393">
        <v>35</v>
      </c>
      <c r="H85" s="393">
        <v>55</v>
      </c>
      <c r="I85" s="71">
        <f t="shared" si="8"/>
        <v>0.95033400000000001</v>
      </c>
      <c r="J85" s="74"/>
      <c r="K85" s="21" t="s">
        <v>13</v>
      </c>
      <c r="N85" s="28"/>
      <c r="O85" s="80">
        <v>6185</v>
      </c>
      <c r="P85" s="844" t="s">
        <v>14</v>
      </c>
      <c r="Q85" s="844">
        <v>400</v>
      </c>
      <c r="R85" s="844">
        <v>58</v>
      </c>
      <c r="S85" s="71">
        <f t="shared" si="9"/>
        <v>1.0568342399999999</v>
      </c>
      <c r="T85" s="74">
        <f>SUM(S84:S85)</f>
        <v>1.9393096799999998</v>
      </c>
      <c r="U85" s="21" t="s">
        <v>15</v>
      </c>
      <c r="X85" s="28"/>
      <c r="Y85" s="409">
        <v>6434</v>
      </c>
      <c r="Z85" s="1072" t="s">
        <v>14</v>
      </c>
      <c r="AA85" s="1072">
        <v>400</v>
      </c>
      <c r="AB85" s="1072">
        <v>45</v>
      </c>
      <c r="AC85" s="71">
        <f t="shared" si="10"/>
        <v>0.63617400000000002</v>
      </c>
      <c r="AD85" s="74"/>
      <c r="AE85" s="433" t="s">
        <v>16</v>
      </c>
    </row>
    <row r="86" spans="1:31" x14ac:dyDescent="0.25">
      <c r="A86" s="139">
        <v>56</v>
      </c>
      <c r="B86" s="28"/>
      <c r="C86" s="124">
        <v>5417</v>
      </c>
      <c r="D86" s="393" t="s">
        <v>12</v>
      </c>
      <c r="E86" s="393">
        <v>400</v>
      </c>
      <c r="F86" s="393">
        <v>55</v>
      </c>
      <c r="G86" s="393">
        <v>55</v>
      </c>
      <c r="H86" s="393">
        <v>55</v>
      </c>
      <c r="I86" s="71">
        <f t="shared" si="8"/>
        <v>0.95033400000000001</v>
      </c>
      <c r="J86" s="74"/>
      <c r="K86" s="21" t="s">
        <v>13</v>
      </c>
      <c r="N86" s="28"/>
      <c r="O86" s="406">
        <v>6434</v>
      </c>
      <c r="P86" s="844" t="s">
        <v>14</v>
      </c>
      <c r="Q86" s="844">
        <v>400</v>
      </c>
      <c r="R86" s="844">
        <v>45</v>
      </c>
      <c r="S86" s="71">
        <f t="shared" si="9"/>
        <v>0.63617400000000002</v>
      </c>
      <c r="T86" s="74"/>
      <c r="U86" s="433" t="s">
        <v>16</v>
      </c>
      <c r="X86" s="28"/>
      <c r="Y86" s="409">
        <v>6340</v>
      </c>
      <c r="Z86" s="1072" t="s">
        <v>14</v>
      </c>
      <c r="AA86" s="1072">
        <v>400</v>
      </c>
      <c r="AB86" s="1072">
        <v>49</v>
      </c>
      <c r="AC86" s="71">
        <f t="shared" si="10"/>
        <v>0.75429815999999994</v>
      </c>
      <c r="AD86" s="74">
        <f>SUM(AC84:AC86)</f>
        <v>2.2729475999999997</v>
      </c>
      <c r="AE86" s="433" t="s">
        <v>16</v>
      </c>
    </row>
    <row r="87" spans="1:31" x14ac:dyDescent="0.25">
      <c r="A87" s="139">
        <v>57</v>
      </c>
      <c r="B87" s="28"/>
      <c r="C87" s="124">
        <v>5430</v>
      </c>
      <c r="D87" s="393" t="s">
        <v>12</v>
      </c>
      <c r="E87" s="393">
        <v>400</v>
      </c>
      <c r="F87" s="393">
        <v>55</v>
      </c>
      <c r="G87" s="393">
        <v>55</v>
      </c>
      <c r="H87" s="393">
        <v>55</v>
      </c>
      <c r="I87" s="71">
        <f t="shared" si="8"/>
        <v>0.95033400000000001</v>
      </c>
      <c r="J87" s="74"/>
      <c r="K87" s="21" t="s">
        <v>13</v>
      </c>
      <c r="N87" s="28"/>
      <c r="O87" s="78">
        <v>6340</v>
      </c>
      <c r="P87" s="844" t="s">
        <v>14</v>
      </c>
      <c r="Q87" s="844">
        <v>400</v>
      </c>
      <c r="R87" s="844">
        <v>49</v>
      </c>
      <c r="S87" s="71">
        <f t="shared" si="9"/>
        <v>0.75429815999999994</v>
      </c>
      <c r="T87" s="74">
        <f>SUM(S86:S87)</f>
        <v>1.3904721599999998</v>
      </c>
      <c r="U87" s="433" t="s">
        <v>16</v>
      </c>
      <c r="X87" s="28"/>
      <c r="Y87" s="409">
        <v>6456</v>
      </c>
      <c r="Z87" s="1072" t="s">
        <v>14</v>
      </c>
      <c r="AA87" s="1072">
        <v>400</v>
      </c>
      <c r="AB87" s="1072">
        <v>40</v>
      </c>
      <c r="AC87" s="71">
        <f t="shared" si="10"/>
        <v>0.50265599999999988</v>
      </c>
      <c r="AD87" s="74"/>
      <c r="AE87" s="433" t="s">
        <v>337</v>
      </c>
    </row>
    <row r="88" spans="1:31" x14ac:dyDescent="0.25">
      <c r="A88" s="139">
        <v>58</v>
      </c>
      <c r="B88" s="28"/>
      <c r="C88" s="124">
        <v>5418</v>
      </c>
      <c r="D88" s="393" t="s">
        <v>12</v>
      </c>
      <c r="E88" s="393">
        <v>400</v>
      </c>
      <c r="F88" s="393">
        <v>45</v>
      </c>
      <c r="G88" s="393">
        <v>45</v>
      </c>
      <c r="H88" s="393">
        <v>45</v>
      </c>
      <c r="I88" s="71">
        <f t="shared" si="8"/>
        <v>0.63617400000000002</v>
      </c>
      <c r="J88" s="74"/>
      <c r="K88" s="21" t="s">
        <v>15</v>
      </c>
      <c r="N88" s="28"/>
      <c r="O88" s="78">
        <v>6456</v>
      </c>
      <c r="P88" s="844" t="s">
        <v>14</v>
      </c>
      <c r="Q88" s="844">
        <v>400</v>
      </c>
      <c r="R88" s="844">
        <v>40</v>
      </c>
      <c r="S88" s="71">
        <f t="shared" si="9"/>
        <v>0.50265599999999988</v>
      </c>
      <c r="T88" s="74"/>
      <c r="U88" s="433" t="s">
        <v>337</v>
      </c>
      <c r="X88" s="28"/>
      <c r="Y88" s="409">
        <v>6367</v>
      </c>
      <c r="Z88" s="1072" t="s">
        <v>14</v>
      </c>
      <c r="AA88" s="1072">
        <v>400</v>
      </c>
      <c r="AB88" s="1072">
        <v>36</v>
      </c>
      <c r="AC88" s="71">
        <f t="shared" si="10"/>
        <v>0.40715135999999991</v>
      </c>
      <c r="AD88" s="74"/>
      <c r="AE88" s="433" t="s">
        <v>337</v>
      </c>
    </row>
    <row r="89" spans="1:31" x14ac:dyDescent="0.25">
      <c r="A89" s="139">
        <v>59</v>
      </c>
      <c r="B89" s="28"/>
      <c r="C89" s="124">
        <v>5400</v>
      </c>
      <c r="D89" s="393" t="s">
        <v>12</v>
      </c>
      <c r="E89" s="393">
        <v>400</v>
      </c>
      <c r="F89" s="393">
        <v>54</v>
      </c>
      <c r="G89" s="393">
        <v>54</v>
      </c>
      <c r="H89" s="393">
        <v>54</v>
      </c>
      <c r="I89" s="71">
        <f t="shared" si="8"/>
        <v>0.91609055999999989</v>
      </c>
      <c r="J89" s="74"/>
      <c r="K89" s="21" t="s">
        <v>15</v>
      </c>
      <c r="N89" s="28"/>
      <c r="O89" s="78">
        <v>6367</v>
      </c>
      <c r="P89" s="844" t="s">
        <v>14</v>
      </c>
      <c r="Q89" s="844">
        <v>400</v>
      </c>
      <c r="R89" s="844">
        <v>36</v>
      </c>
      <c r="S89" s="71">
        <f t="shared" si="9"/>
        <v>0.40715135999999991</v>
      </c>
      <c r="T89" s="74"/>
      <c r="U89" s="433" t="s">
        <v>337</v>
      </c>
      <c r="X89" s="28"/>
      <c r="Y89" s="409">
        <v>6444</v>
      </c>
      <c r="Z89" s="1072" t="s">
        <v>14</v>
      </c>
      <c r="AA89" s="1072">
        <v>400</v>
      </c>
      <c r="AB89" s="1072">
        <v>34</v>
      </c>
      <c r="AC89" s="71">
        <f t="shared" si="10"/>
        <v>0.36316895999999999</v>
      </c>
      <c r="AD89" s="74"/>
      <c r="AE89" s="433" t="s">
        <v>337</v>
      </c>
    </row>
    <row r="90" spans="1:31" x14ac:dyDescent="0.25">
      <c r="A90" s="139">
        <v>60</v>
      </c>
      <c r="B90" s="28"/>
      <c r="C90" s="124">
        <v>5415</v>
      </c>
      <c r="D90" s="393" t="s">
        <v>12</v>
      </c>
      <c r="E90" s="393">
        <v>400</v>
      </c>
      <c r="F90" s="393">
        <v>58</v>
      </c>
      <c r="G90" s="393">
        <v>58</v>
      </c>
      <c r="H90" s="393">
        <v>58</v>
      </c>
      <c r="I90" s="71">
        <f t="shared" si="8"/>
        <v>1.0568342399999999</v>
      </c>
      <c r="J90" s="74">
        <f>SUM(I81:I90)</f>
        <v>9.0135645599999989</v>
      </c>
      <c r="K90" s="21" t="s">
        <v>15</v>
      </c>
      <c r="N90" s="28"/>
      <c r="O90" s="78">
        <v>6444</v>
      </c>
      <c r="P90" s="844" t="s">
        <v>14</v>
      </c>
      <c r="Q90" s="844">
        <v>400</v>
      </c>
      <c r="R90" s="844">
        <v>34</v>
      </c>
      <c r="S90" s="71">
        <f t="shared" si="9"/>
        <v>0.36316895999999999</v>
      </c>
      <c r="T90" s="74"/>
      <c r="U90" s="433" t="s">
        <v>337</v>
      </c>
      <c r="X90" s="28"/>
      <c r="Y90" s="409">
        <v>6418</v>
      </c>
      <c r="Z90" s="1072" t="s">
        <v>14</v>
      </c>
      <c r="AA90" s="1072">
        <v>400</v>
      </c>
      <c r="AB90" s="1072">
        <v>40</v>
      </c>
      <c r="AC90" s="71">
        <f t="shared" si="10"/>
        <v>0.50265599999999988</v>
      </c>
      <c r="AD90" s="74"/>
      <c r="AE90" s="433" t="s">
        <v>337</v>
      </c>
    </row>
    <row r="91" spans="1:31" x14ac:dyDescent="0.25">
      <c r="A91" s="139">
        <v>61</v>
      </c>
      <c r="B91" s="28"/>
      <c r="C91" s="124">
        <v>5423</v>
      </c>
      <c r="D91" s="393" t="s">
        <v>12</v>
      </c>
      <c r="E91" s="393">
        <v>400</v>
      </c>
      <c r="F91" s="393">
        <v>48</v>
      </c>
      <c r="G91" s="393">
        <v>48</v>
      </c>
      <c r="H91" s="393">
        <v>48</v>
      </c>
      <c r="I91" s="71">
        <f t="shared" si="8"/>
        <v>0.72382463999999991</v>
      </c>
      <c r="J91" s="74"/>
      <c r="K91" s="21" t="s">
        <v>15</v>
      </c>
      <c r="N91" s="28"/>
      <c r="O91" s="1148">
        <v>6418</v>
      </c>
      <c r="P91" s="844" t="s">
        <v>14</v>
      </c>
      <c r="Q91" s="844">
        <v>400</v>
      </c>
      <c r="R91" s="844">
        <v>40</v>
      </c>
      <c r="S91" s="71">
        <f t="shared" si="9"/>
        <v>0.50265599999999988</v>
      </c>
      <c r="T91" s="74"/>
      <c r="U91" s="433" t="s">
        <v>337</v>
      </c>
      <c r="X91" s="28"/>
      <c r="Y91" s="409">
        <v>6440</v>
      </c>
      <c r="Z91" s="1072" t="s">
        <v>14</v>
      </c>
      <c r="AA91" s="1072">
        <v>400</v>
      </c>
      <c r="AB91" s="1072">
        <v>32</v>
      </c>
      <c r="AC91" s="71">
        <f t="shared" si="10"/>
        <v>0.32169983999999996</v>
      </c>
      <c r="AD91" s="74">
        <f>SUM(AC87:AC91)</f>
        <v>2.0973321599999997</v>
      </c>
      <c r="AE91" s="433" t="s">
        <v>337</v>
      </c>
    </row>
    <row r="92" spans="1:31" x14ac:dyDescent="0.25">
      <c r="A92" s="139">
        <v>62</v>
      </c>
      <c r="B92" s="28"/>
      <c r="C92" s="124">
        <v>5422</v>
      </c>
      <c r="D92" s="393" t="s">
        <v>12</v>
      </c>
      <c r="E92" s="393">
        <v>400</v>
      </c>
      <c r="F92" s="393">
        <v>50</v>
      </c>
      <c r="G92" s="393">
        <v>50</v>
      </c>
      <c r="H92" s="393">
        <v>50</v>
      </c>
      <c r="I92" s="71">
        <f t="shared" si="8"/>
        <v>0.78539999999999988</v>
      </c>
      <c r="J92" s="74"/>
      <c r="K92" s="21" t="s">
        <v>15</v>
      </c>
      <c r="N92" s="28"/>
      <c r="O92" s="1148">
        <v>6440</v>
      </c>
      <c r="P92" s="844" t="s">
        <v>14</v>
      </c>
      <c r="Q92" s="844">
        <v>400</v>
      </c>
      <c r="R92" s="844">
        <v>32</v>
      </c>
      <c r="S92" s="71">
        <f t="shared" si="9"/>
        <v>0.32169983999999996</v>
      </c>
      <c r="T92" s="74">
        <f>SUM(S88:S92)</f>
        <v>2.0973321599999997</v>
      </c>
      <c r="U92" s="433" t="s">
        <v>337</v>
      </c>
      <c r="X92" s="28"/>
      <c r="Y92" s="409">
        <v>6242</v>
      </c>
      <c r="Z92" s="1072" t="s">
        <v>14</v>
      </c>
      <c r="AA92" s="1072">
        <v>400</v>
      </c>
      <c r="AB92" s="1072">
        <v>27</v>
      </c>
      <c r="AC92" s="71">
        <f t="shared" si="10"/>
        <v>0.22902263999999997</v>
      </c>
      <c r="AD92" s="74"/>
      <c r="AE92" s="433" t="s">
        <v>185</v>
      </c>
    </row>
    <row r="93" spans="1:31" x14ac:dyDescent="0.25">
      <c r="A93" s="139">
        <v>63</v>
      </c>
      <c r="B93" s="28"/>
      <c r="C93" s="124">
        <v>5405</v>
      </c>
      <c r="D93" s="393" t="s">
        <v>12</v>
      </c>
      <c r="E93" s="393">
        <v>400</v>
      </c>
      <c r="F93" s="393">
        <v>67</v>
      </c>
      <c r="G93" s="393">
        <v>67</v>
      </c>
      <c r="H93" s="393">
        <v>67</v>
      </c>
      <c r="I93" s="71">
        <f t="shared" si="8"/>
        <v>1.4102642399999998</v>
      </c>
      <c r="J93" s="74"/>
      <c r="K93" s="21" t="s">
        <v>15</v>
      </c>
      <c r="N93" s="28"/>
      <c r="O93" s="406">
        <v>6242</v>
      </c>
      <c r="P93" s="863" t="s">
        <v>14</v>
      </c>
      <c r="Q93" s="863">
        <v>400</v>
      </c>
      <c r="R93" s="863">
        <v>27</v>
      </c>
      <c r="S93" s="71">
        <f t="shared" si="9"/>
        <v>0.22902263999999997</v>
      </c>
      <c r="T93" s="74"/>
      <c r="U93" s="433" t="s">
        <v>185</v>
      </c>
      <c r="X93" s="28"/>
      <c r="Y93" s="409">
        <v>6388</v>
      </c>
      <c r="Z93" s="1072" t="s">
        <v>14</v>
      </c>
      <c r="AA93" s="1072">
        <v>400</v>
      </c>
      <c r="AB93" s="1072">
        <v>48</v>
      </c>
      <c r="AC93" s="71">
        <f t="shared" si="10"/>
        <v>0.72382463999999991</v>
      </c>
      <c r="AD93" s="74"/>
      <c r="AE93" s="433" t="s">
        <v>185</v>
      </c>
    </row>
    <row r="94" spans="1:31" x14ac:dyDescent="0.25">
      <c r="A94" s="139">
        <v>64</v>
      </c>
      <c r="B94" s="403">
        <v>46173</v>
      </c>
      <c r="C94" s="73">
        <v>5299</v>
      </c>
      <c r="D94" s="393" t="s">
        <v>12</v>
      </c>
      <c r="E94" s="393">
        <v>400</v>
      </c>
      <c r="F94" s="393">
        <v>43</v>
      </c>
      <c r="G94" s="393">
        <v>43</v>
      </c>
      <c r="H94" s="393">
        <v>43</v>
      </c>
      <c r="I94" s="71">
        <f t="shared" si="8"/>
        <v>0.58088183999999998</v>
      </c>
      <c r="J94" s="20"/>
      <c r="K94" s="21" t="s">
        <v>15</v>
      </c>
      <c r="N94" s="28"/>
      <c r="O94" s="80">
        <v>6388</v>
      </c>
      <c r="P94" s="863" t="s">
        <v>14</v>
      </c>
      <c r="Q94" s="863">
        <v>400</v>
      </c>
      <c r="R94" s="863">
        <v>48</v>
      </c>
      <c r="S94" s="71">
        <f t="shared" si="9"/>
        <v>0.72382463999999991</v>
      </c>
      <c r="T94" s="74"/>
      <c r="U94" s="433" t="s">
        <v>185</v>
      </c>
      <c r="X94" s="28"/>
      <c r="Y94" s="409">
        <v>6351</v>
      </c>
      <c r="Z94" s="1072" t="s">
        <v>14</v>
      </c>
      <c r="AA94" s="1072">
        <v>400</v>
      </c>
      <c r="AB94" s="1072">
        <v>48</v>
      </c>
      <c r="AC94" s="71">
        <f t="shared" si="10"/>
        <v>0.72382463999999991</v>
      </c>
      <c r="AD94" s="74"/>
      <c r="AE94" s="433" t="s">
        <v>185</v>
      </c>
    </row>
    <row r="95" spans="1:31" x14ac:dyDescent="0.25">
      <c r="A95" s="139">
        <v>65</v>
      </c>
      <c r="B95" s="403"/>
      <c r="C95" s="73">
        <v>5300</v>
      </c>
      <c r="D95" s="393" t="s">
        <v>12</v>
      </c>
      <c r="E95" s="393">
        <v>400</v>
      </c>
      <c r="F95" s="393">
        <v>43</v>
      </c>
      <c r="G95" s="393">
        <v>43</v>
      </c>
      <c r="H95" s="393">
        <v>43</v>
      </c>
      <c r="I95" s="71">
        <f t="shared" ref="I95:I126" si="11">0.7854*E95*H95*H95/1000000</f>
        <v>0.58088183999999998</v>
      </c>
      <c r="J95" s="20"/>
      <c r="K95" s="21" t="s">
        <v>15</v>
      </c>
      <c r="N95" s="28"/>
      <c r="O95" s="80">
        <v>6351</v>
      </c>
      <c r="P95" s="863" t="s">
        <v>14</v>
      </c>
      <c r="Q95" s="863">
        <v>400</v>
      </c>
      <c r="R95" s="863">
        <v>48</v>
      </c>
      <c r="S95" s="71">
        <f t="shared" si="9"/>
        <v>0.72382463999999991</v>
      </c>
      <c r="T95" s="74"/>
      <c r="U95" s="433" t="s">
        <v>185</v>
      </c>
      <c r="X95" s="28"/>
      <c r="Y95" s="409">
        <v>6406</v>
      </c>
      <c r="Z95" s="1072" t="s">
        <v>14</v>
      </c>
      <c r="AA95" s="1072">
        <v>400</v>
      </c>
      <c r="AB95" s="1072">
        <v>31</v>
      </c>
      <c r="AC95" s="71">
        <f t="shared" si="10"/>
        <v>0.30190775999999997</v>
      </c>
      <c r="AD95" s="74"/>
      <c r="AE95" s="433" t="s">
        <v>185</v>
      </c>
    </row>
    <row r="96" spans="1:31" x14ac:dyDescent="0.25">
      <c r="A96" s="139">
        <v>66</v>
      </c>
      <c r="B96" s="403"/>
      <c r="C96" s="73">
        <v>5342</v>
      </c>
      <c r="D96" s="393" t="s">
        <v>12</v>
      </c>
      <c r="E96" s="393">
        <v>400</v>
      </c>
      <c r="F96" s="393">
        <v>52</v>
      </c>
      <c r="G96" s="393">
        <v>52</v>
      </c>
      <c r="H96" s="393">
        <v>52</v>
      </c>
      <c r="I96" s="71">
        <f t="shared" si="11"/>
        <v>0.84948863999999991</v>
      </c>
      <c r="J96" s="20"/>
      <c r="K96" s="21" t="s">
        <v>15</v>
      </c>
      <c r="N96" s="28"/>
      <c r="O96" s="406">
        <v>6406</v>
      </c>
      <c r="P96" s="863" t="s">
        <v>14</v>
      </c>
      <c r="Q96" s="863">
        <v>400</v>
      </c>
      <c r="R96" s="863">
        <v>31</v>
      </c>
      <c r="S96" s="71">
        <f t="shared" si="9"/>
        <v>0.30190775999999997</v>
      </c>
      <c r="T96" s="74"/>
      <c r="U96" s="433" t="s">
        <v>185</v>
      </c>
      <c r="X96" s="28"/>
      <c r="Y96" s="409">
        <v>6410</v>
      </c>
      <c r="Z96" s="1072" t="s">
        <v>14</v>
      </c>
      <c r="AA96" s="1072">
        <v>400</v>
      </c>
      <c r="AB96" s="1072">
        <v>39</v>
      </c>
      <c r="AC96" s="71">
        <f t="shared" si="10"/>
        <v>0.47783735999999993</v>
      </c>
      <c r="AD96" s="74"/>
      <c r="AE96" s="433" t="s">
        <v>185</v>
      </c>
    </row>
    <row r="97" spans="1:31" x14ac:dyDescent="0.25">
      <c r="A97" s="139">
        <v>67</v>
      </c>
      <c r="B97" s="403"/>
      <c r="C97" s="73">
        <v>5310</v>
      </c>
      <c r="D97" s="393" t="s">
        <v>12</v>
      </c>
      <c r="E97" s="393">
        <v>400</v>
      </c>
      <c r="F97" s="393">
        <v>47</v>
      </c>
      <c r="G97" s="393">
        <v>47</v>
      </c>
      <c r="H97" s="393">
        <v>47</v>
      </c>
      <c r="I97" s="71">
        <f t="shared" si="11"/>
        <v>0.69397943999999989</v>
      </c>
      <c r="J97" s="20"/>
      <c r="K97" s="21" t="s">
        <v>15</v>
      </c>
      <c r="N97" s="28"/>
      <c r="O97" s="80">
        <v>6410</v>
      </c>
      <c r="P97" s="863" t="s">
        <v>14</v>
      </c>
      <c r="Q97" s="863">
        <v>400</v>
      </c>
      <c r="R97" s="863">
        <v>39</v>
      </c>
      <c r="S97" s="71">
        <f t="shared" si="9"/>
        <v>0.47783735999999993</v>
      </c>
      <c r="T97" s="74"/>
      <c r="U97" s="433" t="s">
        <v>185</v>
      </c>
      <c r="X97" s="28"/>
      <c r="Y97" s="409">
        <v>6420</v>
      </c>
      <c r="Z97" s="1072" t="s">
        <v>14</v>
      </c>
      <c r="AA97" s="1072">
        <v>400</v>
      </c>
      <c r="AB97" s="1072">
        <v>67</v>
      </c>
      <c r="AC97" s="71">
        <f t="shared" si="10"/>
        <v>1.4102642399999998</v>
      </c>
      <c r="AD97" s="74"/>
      <c r="AE97" s="433" t="s">
        <v>185</v>
      </c>
    </row>
    <row r="98" spans="1:31" x14ac:dyDescent="0.25">
      <c r="A98" s="139">
        <v>68</v>
      </c>
      <c r="B98" s="403"/>
      <c r="C98" s="73">
        <v>5276</v>
      </c>
      <c r="D98" s="393" t="s">
        <v>12</v>
      </c>
      <c r="E98" s="393">
        <v>400</v>
      </c>
      <c r="F98" s="393">
        <v>48</v>
      </c>
      <c r="G98" s="393">
        <v>48</v>
      </c>
      <c r="H98" s="393">
        <v>48</v>
      </c>
      <c r="I98" s="71">
        <f t="shared" si="11"/>
        <v>0.72382463999999991</v>
      </c>
      <c r="J98" s="20"/>
      <c r="K98" s="21" t="s">
        <v>15</v>
      </c>
      <c r="N98" s="28"/>
      <c r="O98" s="80">
        <v>6420</v>
      </c>
      <c r="P98" s="863" t="s">
        <v>14</v>
      </c>
      <c r="Q98" s="863">
        <v>400</v>
      </c>
      <c r="R98" s="863">
        <v>67</v>
      </c>
      <c r="S98" s="71">
        <f t="shared" si="9"/>
        <v>1.4102642399999998</v>
      </c>
      <c r="T98" s="74"/>
      <c r="U98" s="433" t="s">
        <v>185</v>
      </c>
      <c r="X98" s="28"/>
      <c r="Y98" s="409">
        <v>6421</v>
      </c>
      <c r="Z98" s="1072" t="s">
        <v>14</v>
      </c>
      <c r="AA98" s="1072">
        <v>400</v>
      </c>
      <c r="AB98" s="1072">
        <v>30</v>
      </c>
      <c r="AC98" s="71">
        <f t="shared" si="10"/>
        <v>0.282744</v>
      </c>
      <c r="AD98" s="74"/>
      <c r="AE98" s="433" t="s">
        <v>185</v>
      </c>
    </row>
    <row r="99" spans="1:31" x14ac:dyDescent="0.25">
      <c r="A99" s="139">
        <v>69</v>
      </c>
      <c r="B99" s="403"/>
      <c r="C99" s="78">
        <v>5280</v>
      </c>
      <c r="D99" s="393" t="s">
        <v>12</v>
      </c>
      <c r="E99" s="393">
        <v>400</v>
      </c>
      <c r="F99" s="393">
        <v>51</v>
      </c>
      <c r="G99" s="393">
        <v>51</v>
      </c>
      <c r="H99" s="393">
        <v>51</v>
      </c>
      <c r="I99" s="71">
        <f t="shared" si="11"/>
        <v>0.81713015999999994</v>
      </c>
      <c r="J99" s="20"/>
      <c r="K99" s="21" t="s">
        <v>15</v>
      </c>
      <c r="N99" s="28"/>
      <c r="O99" s="679">
        <v>6426</v>
      </c>
      <c r="P99" s="863" t="s">
        <v>14</v>
      </c>
      <c r="Q99" s="863">
        <v>400</v>
      </c>
      <c r="R99" s="863">
        <v>33</v>
      </c>
      <c r="S99" s="71">
        <f t="shared" si="9"/>
        <v>0.34212023999999996</v>
      </c>
      <c r="T99" s="74">
        <f>SUM(S93:S99)</f>
        <v>4.2088015199999997</v>
      </c>
      <c r="U99" s="433" t="s">
        <v>185</v>
      </c>
      <c r="X99" s="28"/>
      <c r="Y99" s="409">
        <v>6426</v>
      </c>
      <c r="Z99" s="1072" t="s">
        <v>14</v>
      </c>
      <c r="AA99" s="1072">
        <v>400</v>
      </c>
      <c r="AB99" s="1072">
        <v>33</v>
      </c>
      <c r="AC99" s="71">
        <f t="shared" si="10"/>
        <v>0.34212023999999996</v>
      </c>
      <c r="AD99" s="74">
        <f>SUM(AC92:AC99)</f>
        <v>4.4915455199999998</v>
      </c>
      <c r="AE99" s="433" t="s">
        <v>185</v>
      </c>
    </row>
    <row r="100" spans="1:31" x14ac:dyDescent="0.25">
      <c r="A100" s="139">
        <v>70</v>
      </c>
      <c r="B100" s="403"/>
      <c r="C100" s="78">
        <v>5277</v>
      </c>
      <c r="D100" s="393" t="s">
        <v>12</v>
      </c>
      <c r="E100" s="393">
        <v>400</v>
      </c>
      <c r="F100" s="393">
        <v>52</v>
      </c>
      <c r="G100" s="393">
        <v>52</v>
      </c>
      <c r="H100" s="393">
        <v>52</v>
      </c>
      <c r="I100" s="71">
        <f t="shared" si="11"/>
        <v>0.84948863999999991</v>
      </c>
      <c r="J100" s="50">
        <f>SUM(I91:I100)</f>
        <v>8.0151640799999981</v>
      </c>
      <c r="K100" s="21" t="s">
        <v>15</v>
      </c>
      <c r="N100" s="1865" t="s">
        <v>392</v>
      </c>
      <c r="O100" s="1865"/>
      <c r="P100" s="1865"/>
      <c r="Q100" s="1865"/>
      <c r="R100" s="1866"/>
      <c r="S100" s="972">
        <f>SUM(S49:S99)</f>
        <v>37.115490719999997</v>
      </c>
      <c r="T100" s="972">
        <f>SUM(T49:T99)</f>
        <v>37.115490719999997</v>
      </c>
      <c r="U100" s="975"/>
      <c r="X100" s="1856" t="s">
        <v>392</v>
      </c>
      <c r="Y100" s="1856"/>
      <c r="Z100" s="1856"/>
      <c r="AA100" s="1856"/>
      <c r="AB100" s="1857"/>
      <c r="AC100" s="972">
        <f>SUM(AC47:AC99)</f>
        <v>38.917826640000008</v>
      </c>
      <c r="AD100" s="972">
        <f>SUM(AD47:AD99)</f>
        <v>38.917826640000001</v>
      </c>
      <c r="AE100" s="975"/>
    </row>
    <row r="101" spans="1:31" x14ac:dyDescent="0.25">
      <c r="A101" s="139">
        <v>71</v>
      </c>
      <c r="B101" s="28"/>
      <c r="C101" s="78">
        <v>5332</v>
      </c>
      <c r="D101" s="393" t="s">
        <v>12</v>
      </c>
      <c r="E101" s="393">
        <v>400</v>
      </c>
      <c r="F101" s="393">
        <v>53</v>
      </c>
      <c r="G101" s="393">
        <v>53</v>
      </c>
      <c r="H101" s="393">
        <v>53</v>
      </c>
      <c r="I101" s="71">
        <f t="shared" si="11"/>
        <v>0.88247543999999989</v>
      </c>
      <c r="J101" s="74"/>
      <c r="K101" s="21" t="s">
        <v>15</v>
      </c>
      <c r="N101" s="403" t="s">
        <v>390</v>
      </c>
      <c r="O101" s="141">
        <v>6591</v>
      </c>
      <c r="P101" s="1030" t="s">
        <v>14</v>
      </c>
      <c r="Q101" s="1030">
        <v>300</v>
      </c>
      <c r="R101" s="1030">
        <v>28</v>
      </c>
      <c r="S101" s="431">
        <f>0.7854*Q101*R101*R101/1000000</f>
        <v>0.18472608000000001</v>
      </c>
      <c r="T101" s="432"/>
      <c r="U101" s="1041" t="s">
        <v>391</v>
      </c>
      <c r="X101" s="403" t="s">
        <v>390</v>
      </c>
      <c r="Y101" s="409">
        <v>6591</v>
      </c>
      <c r="Z101" s="1072" t="s">
        <v>14</v>
      </c>
      <c r="AA101" s="1072">
        <v>300</v>
      </c>
      <c r="AB101" s="1072">
        <v>28</v>
      </c>
      <c r="AC101" s="431">
        <f>0.7854*AA101*AB101*AB101/1000000</f>
        <v>0.18472608000000001</v>
      </c>
      <c r="AD101" s="432"/>
      <c r="AE101" s="1041" t="s">
        <v>391</v>
      </c>
    </row>
    <row r="102" spans="1:31" x14ac:dyDescent="0.25">
      <c r="A102" s="139">
        <v>72</v>
      </c>
      <c r="B102" s="403">
        <v>46172</v>
      </c>
      <c r="C102" s="70">
        <v>5390</v>
      </c>
      <c r="D102" s="393" t="s">
        <v>12</v>
      </c>
      <c r="E102" s="393">
        <v>400</v>
      </c>
      <c r="F102" s="393">
        <v>57</v>
      </c>
      <c r="G102" s="393">
        <v>57</v>
      </c>
      <c r="H102" s="393">
        <v>57</v>
      </c>
      <c r="I102" s="71">
        <f t="shared" si="11"/>
        <v>1.02070584</v>
      </c>
      <c r="J102" s="20"/>
      <c r="K102" s="21" t="s">
        <v>15</v>
      </c>
      <c r="N102" s="28"/>
      <c r="O102" s="141">
        <v>6471</v>
      </c>
      <c r="P102" s="1030" t="s">
        <v>14</v>
      </c>
      <c r="Q102" s="1030">
        <v>300</v>
      </c>
      <c r="R102" s="1030">
        <v>54</v>
      </c>
      <c r="S102" s="71">
        <f>0.7854*Q102*R102*R102/1000000</f>
        <v>0.68706791999999994</v>
      </c>
      <c r="T102" s="74">
        <f>SUM(S101:S102)</f>
        <v>0.87179399999999996</v>
      </c>
      <c r="U102" s="616" t="s">
        <v>391</v>
      </c>
      <c r="X102" s="28"/>
      <c r="Y102" s="409">
        <v>6471</v>
      </c>
      <c r="Z102" s="1072" t="s">
        <v>14</v>
      </c>
      <c r="AA102" s="1072">
        <v>300</v>
      </c>
      <c r="AB102" s="1072">
        <v>54</v>
      </c>
      <c r="AC102" s="71">
        <f>0.7854*AA102*AB102*AB102/1000000</f>
        <v>0.68706791999999994</v>
      </c>
      <c r="AD102" s="74">
        <f>SUM(AC101:AC102)</f>
        <v>0.87179399999999996</v>
      </c>
      <c r="AE102" s="616" t="s">
        <v>391</v>
      </c>
    </row>
    <row r="103" spans="1:31" x14ac:dyDescent="0.25">
      <c r="A103" s="139">
        <v>73</v>
      </c>
      <c r="B103" s="403"/>
      <c r="C103" s="70">
        <v>5368</v>
      </c>
      <c r="D103" s="393" t="s">
        <v>12</v>
      </c>
      <c r="E103" s="393">
        <v>400</v>
      </c>
      <c r="F103" s="393">
        <v>62</v>
      </c>
      <c r="G103" s="393">
        <v>62</v>
      </c>
      <c r="H103" s="393">
        <v>62</v>
      </c>
      <c r="I103" s="71">
        <f t="shared" si="11"/>
        <v>1.2076310399999999</v>
      </c>
      <c r="J103" s="20"/>
      <c r="K103" s="21" t="s">
        <v>15</v>
      </c>
      <c r="N103" s="1856" t="s">
        <v>415</v>
      </c>
      <c r="O103" s="1856"/>
      <c r="P103" s="1856"/>
      <c r="Q103" s="1856"/>
      <c r="R103" s="1857"/>
      <c r="S103" s="972">
        <f>SUM(S101:S102)</f>
        <v>0.87179399999999996</v>
      </c>
      <c r="T103" s="972">
        <f>SUM(T101:T102)</f>
        <v>0.87179399999999996</v>
      </c>
      <c r="U103" s="975"/>
    </row>
    <row r="104" spans="1:31" x14ac:dyDescent="0.25">
      <c r="A104" s="139">
        <v>74</v>
      </c>
      <c r="B104" s="403"/>
      <c r="C104" s="70">
        <v>5391</v>
      </c>
      <c r="D104" s="393" t="s">
        <v>12</v>
      </c>
      <c r="E104" s="393">
        <v>400</v>
      </c>
      <c r="F104" s="393">
        <v>67</v>
      </c>
      <c r="G104" s="393">
        <v>67</v>
      </c>
      <c r="H104" s="393">
        <v>67</v>
      </c>
      <c r="I104" s="71">
        <f t="shared" si="11"/>
        <v>1.4102642399999998</v>
      </c>
      <c r="J104" s="20"/>
      <c r="K104" s="21" t="s">
        <v>15</v>
      </c>
      <c r="N104" s="403" t="s">
        <v>417</v>
      </c>
      <c r="O104" s="80">
        <v>6336</v>
      </c>
      <c r="P104" s="409" t="s">
        <v>14</v>
      </c>
      <c r="Q104" s="409">
        <v>300</v>
      </c>
      <c r="R104" s="409">
        <v>40</v>
      </c>
      <c r="S104" s="1084">
        <f>0.7854*Q104*R104*R104/1000000</f>
        <v>0.37699199999999999</v>
      </c>
      <c r="T104" s="1085"/>
      <c r="U104" s="1041" t="s">
        <v>207</v>
      </c>
    </row>
    <row r="105" spans="1:31" x14ac:dyDescent="0.25">
      <c r="A105" s="139">
        <v>75</v>
      </c>
      <c r="B105" s="403"/>
      <c r="C105" s="70">
        <v>5363</v>
      </c>
      <c r="D105" s="393" t="s">
        <v>12</v>
      </c>
      <c r="E105" s="393">
        <v>400</v>
      </c>
      <c r="F105" s="393">
        <v>52</v>
      </c>
      <c r="G105" s="393">
        <v>52</v>
      </c>
      <c r="H105" s="393">
        <v>52</v>
      </c>
      <c r="I105" s="71">
        <f t="shared" si="11"/>
        <v>0.84948863999999991</v>
      </c>
      <c r="J105" s="20"/>
      <c r="K105" s="21" t="s">
        <v>15</v>
      </c>
      <c r="N105" s="28"/>
      <c r="O105" s="80">
        <v>6694</v>
      </c>
      <c r="P105" s="1107" t="s">
        <v>14</v>
      </c>
      <c r="Q105" s="1107">
        <v>400</v>
      </c>
      <c r="R105" s="1107">
        <v>40</v>
      </c>
      <c r="S105" s="71">
        <f>0.7854*Q105*R105*R105/1000000</f>
        <v>0.50265599999999988</v>
      </c>
      <c r="T105" s="74">
        <f>SUM(S104:S105)</f>
        <v>0.87964799999999987</v>
      </c>
      <c r="U105" s="1041" t="s">
        <v>207</v>
      </c>
    </row>
    <row r="106" spans="1:31" x14ac:dyDescent="0.25">
      <c r="A106" s="139">
        <v>76</v>
      </c>
      <c r="B106" s="403"/>
      <c r="C106" s="18">
        <v>5374</v>
      </c>
      <c r="D106" s="393" t="s">
        <v>12</v>
      </c>
      <c r="E106" s="393">
        <v>400</v>
      </c>
      <c r="F106" s="393">
        <v>57</v>
      </c>
      <c r="G106" s="393">
        <v>57</v>
      </c>
      <c r="H106" s="393">
        <v>57</v>
      </c>
      <c r="I106" s="71">
        <f t="shared" si="11"/>
        <v>1.02070584</v>
      </c>
      <c r="J106" s="20"/>
      <c r="K106" s="21" t="s">
        <v>15</v>
      </c>
      <c r="N106" s="1870" t="s">
        <v>431</v>
      </c>
      <c r="O106" s="1870"/>
      <c r="P106" s="1870"/>
      <c r="Q106" s="1870"/>
      <c r="R106" s="1871"/>
      <c r="S106" s="1205">
        <f>SUM(S104:S105)</f>
        <v>0.87964799999999987</v>
      </c>
      <c r="T106" s="1205">
        <f>SUM(T104:T105)</f>
        <v>0.87964799999999987</v>
      </c>
      <c r="U106" s="1206"/>
    </row>
    <row r="107" spans="1:31" x14ac:dyDescent="0.25">
      <c r="A107" s="139">
        <v>77</v>
      </c>
      <c r="B107" s="28"/>
      <c r="C107" s="70">
        <v>5373</v>
      </c>
      <c r="D107" s="393" t="s">
        <v>12</v>
      </c>
      <c r="E107" s="393">
        <v>400</v>
      </c>
      <c r="F107" s="393">
        <v>58</v>
      </c>
      <c r="G107" s="393">
        <v>58</v>
      </c>
      <c r="H107" s="393">
        <v>58</v>
      </c>
      <c r="I107" s="71">
        <f t="shared" si="11"/>
        <v>1.0568342399999999</v>
      </c>
      <c r="J107" s="74"/>
      <c r="K107" s="21" t="s">
        <v>15</v>
      </c>
      <c r="N107" s="1207" t="s">
        <v>440</v>
      </c>
      <c r="O107" s="424">
        <v>6621</v>
      </c>
      <c r="P107" s="409" t="s">
        <v>14</v>
      </c>
      <c r="Q107" s="409">
        <v>400</v>
      </c>
      <c r="R107" s="409">
        <v>31</v>
      </c>
      <c r="S107" s="497">
        <f>0.7854*Q107*R107*R107/1000000</f>
        <v>0.30190775999999997</v>
      </c>
      <c r="T107" s="437">
        <f>SUM(S107)</f>
        <v>0.30190775999999997</v>
      </c>
      <c r="U107" s="1041" t="s">
        <v>207</v>
      </c>
    </row>
    <row r="108" spans="1:31" x14ac:dyDescent="0.25">
      <c r="A108" s="139">
        <v>78</v>
      </c>
      <c r="B108" s="403">
        <v>46172</v>
      </c>
      <c r="C108" s="70">
        <v>5348</v>
      </c>
      <c r="D108" s="393" t="s">
        <v>12</v>
      </c>
      <c r="E108" s="393">
        <v>400</v>
      </c>
      <c r="F108" s="393">
        <v>61</v>
      </c>
      <c r="G108" s="393">
        <v>61</v>
      </c>
      <c r="H108" s="393">
        <v>61</v>
      </c>
      <c r="I108" s="71">
        <f t="shared" si="11"/>
        <v>1.1689893599999999</v>
      </c>
      <c r="J108" s="20"/>
      <c r="K108" s="21" t="s">
        <v>15</v>
      </c>
      <c r="N108" s="1207" t="s">
        <v>446</v>
      </c>
      <c r="O108" s="78">
        <v>6671</v>
      </c>
      <c r="P108" s="409" t="s">
        <v>14</v>
      </c>
      <c r="Q108" s="409">
        <v>400</v>
      </c>
      <c r="R108" s="409">
        <v>42</v>
      </c>
      <c r="S108" s="497">
        <f>0.7854*Q108*R108*R108/1000000</f>
        <v>0.55417824000000004</v>
      </c>
      <c r="T108" s="437"/>
      <c r="U108" s="1041" t="s">
        <v>16</v>
      </c>
    </row>
    <row r="109" spans="1:31" x14ac:dyDescent="0.25">
      <c r="A109" s="139">
        <v>79</v>
      </c>
      <c r="B109" s="403"/>
      <c r="C109" s="70">
        <v>5346</v>
      </c>
      <c r="D109" s="393" t="s">
        <v>12</v>
      </c>
      <c r="E109" s="393">
        <v>400</v>
      </c>
      <c r="F109" s="393">
        <v>55</v>
      </c>
      <c r="G109" s="393">
        <v>55</v>
      </c>
      <c r="H109" s="393">
        <v>55</v>
      </c>
      <c r="I109" s="71">
        <f t="shared" si="11"/>
        <v>0.95033400000000001</v>
      </c>
      <c r="J109" s="20"/>
      <c r="K109" s="21" t="s">
        <v>15</v>
      </c>
      <c r="N109" s="1211"/>
      <c r="O109" s="679">
        <v>6750</v>
      </c>
      <c r="P109" s="409" t="s">
        <v>14</v>
      </c>
      <c r="Q109" s="409">
        <v>400</v>
      </c>
      <c r="R109" s="409">
        <v>32</v>
      </c>
      <c r="S109" s="497">
        <f>0.7854*Q109*R109*R109/1000000</f>
        <v>0.32169983999999996</v>
      </c>
      <c r="T109" s="437">
        <f>SUM(S108:S109)</f>
        <v>0.87587808</v>
      </c>
      <c r="U109" s="1041" t="s">
        <v>16</v>
      </c>
    </row>
    <row r="110" spans="1:31" x14ac:dyDescent="0.25">
      <c r="A110" s="139">
        <v>80</v>
      </c>
      <c r="B110" s="403"/>
      <c r="C110" s="140">
        <v>5306</v>
      </c>
      <c r="D110" s="393" t="s">
        <v>12</v>
      </c>
      <c r="E110" s="393">
        <v>400</v>
      </c>
      <c r="F110" s="393">
        <v>54</v>
      </c>
      <c r="G110" s="393">
        <v>54</v>
      </c>
      <c r="H110" s="393">
        <v>54</v>
      </c>
      <c r="I110" s="71">
        <f t="shared" si="11"/>
        <v>0.91609055999999989</v>
      </c>
      <c r="J110" s="50">
        <f>SUM(I101:I110)</f>
        <v>10.4835192</v>
      </c>
      <c r="K110" s="21" t="s">
        <v>15</v>
      </c>
      <c r="N110" s="1207" t="s">
        <v>464</v>
      </c>
      <c r="O110" s="141">
        <v>6839</v>
      </c>
      <c r="P110" s="409" t="s">
        <v>14</v>
      </c>
      <c r="Q110" s="409">
        <v>400</v>
      </c>
      <c r="R110" s="409">
        <v>33</v>
      </c>
      <c r="S110" s="497">
        <f>0.7854*Q110*R110*R110/1000000</f>
        <v>0.34212023999999996</v>
      </c>
      <c r="T110" s="437"/>
      <c r="U110" s="1041" t="s">
        <v>466</v>
      </c>
    </row>
    <row r="111" spans="1:31" x14ac:dyDescent="0.25">
      <c r="A111" s="139">
        <v>81</v>
      </c>
      <c r="B111" s="403"/>
      <c r="C111" s="70">
        <v>5354</v>
      </c>
      <c r="D111" s="393" t="s">
        <v>12</v>
      </c>
      <c r="E111" s="393">
        <v>400</v>
      </c>
      <c r="F111" s="393">
        <v>55</v>
      </c>
      <c r="G111" s="393">
        <v>55</v>
      </c>
      <c r="H111" s="393">
        <v>55</v>
      </c>
      <c r="I111" s="71">
        <f t="shared" si="11"/>
        <v>0.95033400000000001</v>
      </c>
      <c r="J111" s="50"/>
      <c r="K111" s="21" t="s">
        <v>15</v>
      </c>
      <c r="N111" s="1207"/>
      <c r="O111" s="141">
        <v>6830</v>
      </c>
      <c r="P111" s="409" t="s">
        <v>14</v>
      </c>
      <c r="Q111" s="409">
        <v>400</v>
      </c>
      <c r="R111" s="409">
        <v>32</v>
      </c>
      <c r="S111" s="497">
        <f t="shared" ref="S111:S119" si="12">0.7854*Q111*R111*R111/1000000</f>
        <v>0.32169983999999996</v>
      </c>
      <c r="T111" s="437"/>
      <c r="U111" s="1041" t="s">
        <v>466</v>
      </c>
    </row>
    <row r="112" spans="1:31" x14ac:dyDescent="0.25">
      <c r="A112" s="139">
        <v>82</v>
      </c>
      <c r="B112" s="28"/>
      <c r="C112" s="70">
        <v>5298</v>
      </c>
      <c r="D112" s="393" t="s">
        <v>12</v>
      </c>
      <c r="E112" s="393">
        <v>400</v>
      </c>
      <c r="F112" s="393">
        <v>51</v>
      </c>
      <c r="G112" s="393">
        <v>51</v>
      </c>
      <c r="H112" s="393">
        <v>51</v>
      </c>
      <c r="I112" s="71">
        <f t="shared" si="11"/>
        <v>0.81713015999999994</v>
      </c>
      <c r="J112" s="74"/>
      <c r="K112" s="21" t="s">
        <v>15</v>
      </c>
      <c r="N112" s="1207"/>
      <c r="O112" s="141">
        <v>6805</v>
      </c>
      <c r="P112" s="409" t="s">
        <v>14</v>
      </c>
      <c r="Q112" s="409">
        <v>400</v>
      </c>
      <c r="R112" s="409">
        <v>35</v>
      </c>
      <c r="S112" s="497">
        <f t="shared" si="12"/>
        <v>0.38484599999999997</v>
      </c>
      <c r="T112" s="437"/>
      <c r="U112" s="1041" t="s">
        <v>466</v>
      </c>
    </row>
    <row r="113" spans="1:21" x14ac:dyDescent="0.25">
      <c r="A113" s="139">
        <v>83</v>
      </c>
      <c r="B113" s="403">
        <v>46170</v>
      </c>
      <c r="C113" s="73">
        <v>5371</v>
      </c>
      <c r="D113" s="393" t="s">
        <v>12</v>
      </c>
      <c r="E113" s="393">
        <v>400</v>
      </c>
      <c r="F113" s="393">
        <v>70</v>
      </c>
      <c r="G113" s="393">
        <v>70</v>
      </c>
      <c r="H113" s="393">
        <v>70</v>
      </c>
      <c r="I113" s="71">
        <f t="shared" si="11"/>
        <v>1.5393839999999999</v>
      </c>
      <c r="J113" s="74"/>
      <c r="K113" s="21" t="s">
        <v>15</v>
      </c>
      <c r="N113" s="1207"/>
      <c r="O113" s="141">
        <v>6855</v>
      </c>
      <c r="P113" s="409" t="s">
        <v>14</v>
      </c>
      <c r="Q113" s="409">
        <v>400</v>
      </c>
      <c r="R113" s="409">
        <v>30</v>
      </c>
      <c r="S113" s="497">
        <f t="shared" si="12"/>
        <v>0.282744</v>
      </c>
      <c r="T113" s="437"/>
      <c r="U113" s="1041" t="s">
        <v>466</v>
      </c>
    </row>
    <row r="114" spans="1:21" x14ac:dyDescent="0.25">
      <c r="A114" s="139">
        <v>84</v>
      </c>
      <c r="B114" s="28"/>
      <c r="C114" s="73">
        <v>5353</v>
      </c>
      <c r="D114" s="393" t="s">
        <v>12</v>
      </c>
      <c r="E114" s="393">
        <v>400</v>
      </c>
      <c r="F114" s="393">
        <v>75</v>
      </c>
      <c r="G114" s="393">
        <v>75</v>
      </c>
      <c r="H114" s="393">
        <v>75</v>
      </c>
      <c r="I114" s="71">
        <f t="shared" si="11"/>
        <v>1.7671499999999998</v>
      </c>
      <c r="J114" s="74"/>
      <c r="K114" s="21" t="s">
        <v>15</v>
      </c>
      <c r="N114" s="1207"/>
      <c r="O114" s="141">
        <v>6863</v>
      </c>
      <c r="P114" s="409" t="s">
        <v>14</v>
      </c>
      <c r="Q114" s="409">
        <v>400</v>
      </c>
      <c r="R114" s="409">
        <v>32</v>
      </c>
      <c r="S114" s="497">
        <f t="shared" si="12"/>
        <v>0.32169983999999996</v>
      </c>
      <c r="T114" s="437"/>
      <c r="U114" s="1041" t="s">
        <v>466</v>
      </c>
    </row>
    <row r="115" spans="1:21" x14ac:dyDescent="0.25">
      <c r="A115" s="139">
        <v>85</v>
      </c>
      <c r="B115" s="403">
        <v>46169</v>
      </c>
      <c r="C115" s="73">
        <v>5369</v>
      </c>
      <c r="D115" s="393" t="s">
        <v>12</v>
      </c>
      <c r="E115" s="393">
        <v>400</v>
      </c>
      <c r="F115" s="393">
        <v>60</v>
      </c>
      <c r="G115" s="393">
        <v>60</v>
      </c>
      <c r="H115" s="393">
        <v>60</v>
      </c>
      <c r="I115" s="71">
        <f t="shared" si="11"/>
        <v>1.130976</v>
      </c>
      <c r="J115" s="74"/>
      <c r="K115" s="21" t="s">
        <v>15</v>
      </c>
      <c r="N115" s="1207"/>
      <c r="O115" s="141">
        <v>6866</v>
      </c>
      <c r="P115" s="409" t="s">
        <v>14</v>
      </c>
      <c r="Q115" s="409">
        <v>400</v>
      </c>
      <c r="R115" s="409">
        <v>39</v>
      </c>
      <c r="S115" s="497">
        <f t="shared" si="12"/>
        <v>0.47783735999999993</v>
      </c>
      <c r="T115" s="437"/>
      <c r="U115" s="1041" t="s">
        <v>466</v>
      </c>
    </row>
    <row r="116" spans="1:21" x14ac:dyDescent="0.25">
      <c r="A116" s="139">
        <v>86</v>
      </c>
      <c r="B116" s="403"/>
      <c r="C116" s="73">
        <v>5370</v>
      </c>
      <c r="D116" s="393" t="s">
        <v>12</v>
      </c>
      <c r="E116" s="393">
        <v>400</v>
      </c>
      <c r="F116" s="393">
        <v>54</v>
      </c>
      <c r="G116" s="393">
        <v>59</v>
      </c>
      <c r="H116" s="393">
        <v>56</v>
      </c>
      <c r="I116" s="71">
        <f t="shared" si="11"/>
        <v>0.98520576000000004</v>
      </c>
      <c r="J116" s="74"/>
      <c r="K116" s="21" t="s">
        <v>15</v>
      </c>
      <c r="N116" s="1207"/>
      <c r="O116" s="141">
        <v>6808</v>
      </c>
      <c r="P116" s="409" t="s">
        <v>14</v>
      </c>
      <c r="Q116" s="409">
        <v>400</v>
      </c>
      <c r="R116" s="409">
        <v>35</v>
      </c>
      <c r="S116" s="497">
        <f t="shared" si="12"/>
        <v>0.38484599999999997</v>
      </c>
      <c r="T116" s="437"/>
      <c r="U116" s="1041" t="s">
        <v>466</v>
      </c>
    </row>
    <row r="117" spans="1:21" x14ac:dyDescent="0.25">
      <c r="A117" s="139">
        <v>87</v>
      </c>
      <c r="B117" s="403"/>
      <c r="C117" s="73">
        <v>5330</v>
      </c>
      <c r="D117" s="393" t="s">
        <v>12</v>
      </c>
      <c r="E117" s="393">
        <v>400</v>
      </c>
      <c r="F117" s="393">
        <v>52</v>
      </c>
      <c r="G117" s="393">
        <v>47</v>
      </c>
      <c r="H117" s="393">
        <v>49</v>
      </c>
      <c r="I117" s="71">
        <f t="shared" si="11"/>
        <v>0.75429815999999994</v>
      </c>
      <c r="J117" s="74"/>
      <c r="K117" s="21" t="s">
        <v>15</v>
      </c>
      <c r="N117" s="1207"/>
      <c r="O117" s="141">
        <v>6864</v>
      </c>
      <c r="P117" s="409" t="s">
        <v>14</v>
      </c>
      <c r="Q117" s="409">
        <v>400</v>
      </c>
      <c r="R117" s="409">
        <v>40</v>
      </c>
      <c r="S117" s="497">
        <f t="shared" si="12"/>
        <v>0.50265599999999988</v>
      </c>
      <c r="T117" s="437"/>
      <c r="U117" s="1041" t="s">
        <v>466</v>
      </c>
    </row>
    <row r="118" spans="1:21" x14ac:dyDescent="0.25">
      <c r="A118" s="139">
        <v>88</v>
      </c>
      <c r="B118" s="403"/>
      <c r="C118" s="73">
        <v>5387</v>
      </c>
      <c r="D118" s="393" t="s">
        <v>12</v>
      </c>
      <c r="E118" s="393">
        <v>400</v>
      </c>
      <c r="F118" s="393">
        <v>60</v>
      </c>
      <c r="G118" s="393">
        <v>54</v>
      </c>
      <c r="H118" s="393">
        <v>57</v>
      </c>
      <c r="I118" s="71">
        <f t="shared" si="11"/>
        <v>1.02070584</v>
      </c>
      <c r="J118" s="74"/>
      <c r="K118" s="21" t="s">
        <v>15</v>
      </c>
      <c r="N118" s="1207"/>
      <c r="O118" s="78">
        <v>6858</v>
      </c>
      <c r="P118" s="409" t="s">
        <v>14</v>
      </c>
      <c r="Q118" s="409">
        <v>400</v>
      </c>
      <c r="R118" s="409">
        <v>40</v>
      </c>
      <c r="S118" s="497">
        <f t="shared" si="12"/>
        <v>0.50265599999999988</v>
      </c>
      <c r="T118" s="437"/>
      <c r="U118" s="1041" t="s">
        <v>466</v>
      </c>
    </row>
    <row r="119" spans="1:21" x14ac:dyDescent="0.25">
      <c r="A119" s="139">
        <v>89</v>
      </c>
      <c r="B119" s="403"/>
      <c r="C119" s="73">
        <v>5388</v>
      </c>
      <c r="D119" s="393" t="s">
        <v>12</v>
      </c>
      <c r="E119" s="393">
        <v>400</v>
      </c>
      <c r="F119" s="393">
        <v>55</v>
      </c>
      <c r="G119" s="393">
        <v>49</v>
      </c>
      <c r="H119" s="393">
        <v>52</v>
      </c>
      <c r="I119" s="71">
        <f t="shared" si="11"/>
        <v>0.84948863999999991</v>
      </c>
      <c r="J119" s="74"/>
      <c r="K119" s="21" t="s">
        <v>15</v>
      </c>
      <c r="N119" s="1207"/>
      <c r="O119" s="141">
        <v>6843</v>
      </c>
      <c r="P119" s="409" t="s">
        <v>14</v>
      </c>
      <c r="Q119" s="409">
        <v>400</v>
      </c>
      <c r="R119" s="409">
        <v>34</v>
      </c>
      <c r="S119" s="497">
        <f t="shared" si="12"/>
        <v>0.36316895999999999</v>
      </c>
      <c r="T119" s="437"/>
      <c r="U119" s="1041" t="s">
        <v>466</v>
      </c>
    </row>
    <row r="120" spans="1:21" x14ac:dyDescent="0.25">
      <c r="A120" s="139">
        <v>90</v>
      </c>
      <c r="B120" s="28"/>
      <c r="C120" s="73">
        <v>5329</v>
      </c>
      <c r="D120" s="393" t="s">
        <v>12</v>
      </c>
      <c r="E120" s="393">
        <v>400</v>
      </c>
      <c r="F120" s="393">
        <v>54</v>
      </c>
      <c r="G120" s="393">
        <v>59</v>
      </c>
      <c r="H120" s="393">
        <v>56</v>
      </c>
      <c r="I120" s="71">
        <f t="shared" si="11"/>
        <v>0.98520576000000004</v>
      </c>
      <c r="J120" s="74"/>
      <c r="K120" s="21" t="s">
        <v>15</v>
      </c>
      <c r="N120" s="1211"/>
      <c r="O120" s="141">
        <v>6624</v>
      </c>
      <c r="P120" s="409" t="s">
        <v>14</v>
      </c>
      <c r="Q120" s="409">
        <v>400</v>
      </c>
      <c r="R120" s="409">
        <v>33</v>
      </c>
      <c r="S120" s="497">
        <f>0.7854*Q120*R120*R120/1000000</f>
        <v>0.34212023999999996</v>
      </c>
      <c r="T120" s="437">
        <f>SUM(S110:S120)</f>
        <v>4.2263944799999997</v>
      </c>
      <c r="U120" s="1041" t="s">
        <v>466</v>
      </c>
    </row>
    <row r="121" spans="1:21" x14ac:dyDescent="0.25">
      <c r="A121" s="139">
        <v>91</v>
      </c>
      <c r="B121" s="403"/>
      <c r="C121" s="73">
        <v>5285</v>
      </c>
      <c r="D121" s="393" t="s">
        <v>12</v>
      </c>
      <c r="E121" s="393">
        <v>400</v>
      </c>
      <c r="F121" s="393">
        <v>48</v>
      </c>
      <c r="G121" s="393">
        <v>48</v>
      </c>
      <c r="H121" s="393">
        <v>48</v>
      </c>
      <c r="I121" s="71">
        <f t="shared" si="11"/>
        <v>0.72382463999999991</v>
      </c>
      <c r="J121" s="74"/>
      <c r="K121" s="21" t="s">
        <v>15</v>
      </c>
      <c r="N121" s="1856" t="s">
        <v>441</v>
      </c>
      <c r="O121" s="1856"/>
      <c r="P121" s="1856"/>
      <c r="Q121" s="1856"/>
      <c r="R121" s="1857"/>
      <c r="S121" s="972">
        <f>SUM(S107:S109)</f>
        <v>1.1777858399999999</v>
      </c>
      <c r="T121" s="972">
        <f>SUM(T107:T109)</f>
        <v>1.1777858399999999</v>
      </c>
      <c r="U121" s="975"/>
    </row>
    <row r="122" spans="1:21" x14ac:dyDescent="0.25">
      <c r="A122" s="139">
        <v>92</v>
      </c>
      <c r="B122" s="403"/>
      <c r="C122" s="73">
        <v>5301</v>
      </c>
      <c r="D122" s="393" t="s">
        <v>12</v>
      </c>
      <c r="E122" s="393">
        <v>400</v>
      </c>
      <c r="F122" s="393">
        <v>52</v>
      </c>
      <c r="G122" s="393">
        <v>52</v>
      </c>
      <c r="H122" s="393">
        <v>52</v>
      </c>
      <c r="I122" s="71">
        <f t="shared" si="11"/>
        <v>0.84948863999999991</v>
      </c>
      <c r="J122" s="74"/>
      <c r="K122" s="21" t="s">
        <v>15</v>
      </c>
      <c r="N122" s="1149" t="s">
        <v>429</v>
      </c>
      <c r="O122" s="78">
        <v>7007</v>
      </c>
      <c r="P122" s="409" t="s">
        <v>14</v>
      </c>
      <c r="Q122" s="409">
        <v>400</v>
      </c>
      <c r="R122" s="409">
        <v>76</v>
      </c>
      <c r="S122" s="1084">
        <f t="shared" ref="S122:S135" si="13">0.7854*Q122*R122*R122/1000000</f>
        <v>1.8145881599999998</v>
      </c>
      <c r="T122" s="1085"/>
      <c r="U122" s="1041" t="s">
        <v>465</v>
      </c>
    </row>
    <row r="123" spans="1:21" x14ac:dyDescent="0.25">
      <c r="A123" s="139">
        <v>93</v>
      </c>
      <c r="B123" s="403"/>
      <c r="C123" s="73">
        <v>5312</v>
      </c>
      <c r="D123" s="393" t="s">
        <v>12</v>
      </c>
      <c r="E123" s="393">
        <v>400</v>
      </c>
      <c r="F123" s="393">
        <v>47</v>
      </c>
      <c r="G123" s="393">
        <v>45</v>
      </c>
      <c r="H123" s="393">
        <v>46</v>
      </c>
      <c r="I123" s="71">
        <f t="shared" si="11"/>
        <v>0.66476255999999989</v>
      </c>
      <c r="J123" s="74"/>
      <c r="K123" s="21" t="s">
        <v>15</v>
      </c>
      <c r="N123" s="1452"/>
      <c r="O123" s="80">
        <v>6985</v>
      </c>
      <c r="P123" s="409" t="s">
        <v>14</v>
      </c>
      <c r="Q123" s="409">
        <v>400</v>
      </c>
      <c r="R123" s="409">
        <v>58</v>
      </c>
      <c r="S123" s="497">
        <f t="shared" si="13"/>
        <v>1.0568342399999999</v>
      </c>
      <c r="T123" s="437">
        <f>SUM(S122:S123)</f>
        <v>2.8714223999999997</v>
      </c>
      <c r="U123" s="1041" t="s">
        <v>172</v>
      </c>
    </row>
    <row r="124" spans="1:21" x14ac:dyDescent="0.25">
      <c r="A124" s="139">
        <v>94</v>
      </c>
      <c r="B124" s="403"/>
      <c r="C124" s="73">
        <v>5305</v>
      </c>
      <c r="D124" s="393" t="s">
        <v>12</v>
      </c>
      <c r="E124" s="393">
        <v>400</v>
      </c>
      <c r="F124" s="393">
        <v>47</v>
      </c>
      <c r="G124" s="393">
        <v>47</v>
      </c>
      <c r="H124" s="393">
        <v>47</v>
      </c>
      <c r="I124" s="71">
        <f t="shared" si="11"/>
        <v>0.69397943999999989</v>
      </c>
      <c r="J124" s="74"/>
      <c r="K124" s="21" t="s">
        <v>15</v>
      </c>
      <c r="N124" s="1492">
        <v>46265</v>
      </c>
      <c r="O124" s="406">
        <v>7046</v>
      </c>
      <c r="P124" s="409" t="s">
        <v>14</v>
      </c>
      <c r="Q124" s="409">
        <v>400</v>
      </c>
      <c r="R124" s="409">
        <v>32</v>
      </c>
      <c r="S124" s="497">
        <f t="shared" si="13"/>
        <v>0.32169983999999996</v>
      </c>
      <c r="T124" s="437"/>
      <c r="U124" s="21" t="s">
        <v>15</v>
      </c>
    </row>
    <row r="125" spans="1:21" x14ac:dyDescent="0.25">
      <c r="A125" s="139">
        <v>95</v>
      </c>
      <c r="B125" s="403"/>
      <c r="C125" s="73">
        <v>5313</v>
      </c>
      <c r="D125" s="393" t="s">
        <v>12</v>
      </c>
      <c r="E125" s="393">
        <v>400</v>
      </c>
      <c r="F125" s="393">
        <v>55</v>
      </c>
      <c r="G125" s="393">
        <v>57</v>
      </c>
      <c r="H125" s="393">
        <v>56</v>
      </c>
      <c r="I125" s="71">
        <f t="shared" si="11"/>
        <v>0.98520576000000004</v>
      </c>
      <c r="J125" s="74"/>
      <c r="K125" s="21" t="s">
        <v>15</v>
      </c>
      <c r="N125" s="409"/>
      <c r="O125" s="406">
        <v>7043</v>
      </c>
      <c r="P125" s="409" t="s">
        <v>14</v>
      </c>
      <c r="Q125" s="409">
        <v>400</v>
      </c>
      <c r="R125" s="409">
        <v>34</v>
      </c>
      <c r="S125" s="497">
        <f t="shared" si="13"/>
        <v>0.36316895999999999</v>
      </c>
      <c r="T125" s="437"/>
      <c r="U125" s="433" t="s">
        <v>15</v>
      </c>
    </row>
    <row r="126" spans="1:21" x14ac:dyDescent="0.25">
      <c r="A126" s="139">
        <v>96</v>
      </c>
      <c r="B126" s="28"/>
      <c r="C126" s="73">
        <v>5311</v>
      </c>
      <c r="D126" s="393" t="s">
        <v>12</v>
      </c>
      <c r="E126" s="393">
        <v>400</v>
      </c>
      <c r="F126" s="393">
        <v>57</v>
      </c>
      <c r="G126" s="393">
        <v>60</v>
      </c>
      <c r="H126" s="393">
        <v>58</v>
      </c>
      <c r="I126" s="71">
        <f t="shared" si="11"/>
        <v>1.0568342399999999</v>
      </c>
      <c r="J126" s="74"/>
      <c r="K126" s="21" t="s">
        <v>15</v>
      </c>
      <c r="N126" s="409"/>
      <c r="O126" s="406">
        <v>7113</v>
      </c>
      <c r="P126" s="409" t="s">
        <v>14</v>
      </c>
      <c r="Q126" s="409">
        <v>400</v>
      </c>
      <c r="R126" s="409">
        <v>60</v>
      </c>
      <c r="S126" s="497">
        <f t="shared" si="13"/>
        <v>1.130976</v>
      </c>
      <c r="T126" s="437"/>
      <c r="U126" s="21" t="s">
        <v>15</v>
      </c>
    </row>
    <row r="127" spans="1:21" x14ac:dyDescent="0.25">
      <c r="A127" s="139">
        <v>97</v>
      </c>
      <c r="B127" s="28"/>
      <c r="C127" s="124">
        <v>5427</v>
      </c>
      <c r="D127" s="393" t="s">
        <v>12</v>
      </c>
      <c r="E127" s="393">
        <v>400</v>
      </c>
      <c r="F127" s="393">
        <v>55</v>
      </c>
      <c r="G127" s="393">
        <v>55</v>
      </c>
      <c r="H127" s="393">
        <v>55</v>
      </c>
      <c r="I127" s="71">
        <f t="shared" ref="I127:I138" si="14">0.7854*E127*H127*H127/1000000</f>
        <v>0.95033400000000001</v>
      </c>
      <c r="J127" s="74"/>
      <c r="K127" s="21" t="s">
        <v>15</v>
      </c>
      <c r="N127" s="409"/>
      <c r="O127" s="406">
        <v>7111</v>
      </c>
      <c r="P127" s="409" t="s">
        <v>14</v>
      </c>
      <c r="Q127" s="409">
        <v>400</v>
      </c>
      <c r="R127" s="409">
        <v>47</v>
      </c>
      <c r="S127" s="497">
        <f t="shared" si="13"/>
        <v>0.69397943999999989</v>
      </c>
      <c r="T127" s="437"/>
      <c r="U127" s="433" t="s">
        <v>15</v>
      </c>
    </row>
    <row r="128" spans="1:21" x14ac:dyDescent="0.25">
      <c r="A128" s="139">
        <v>98</v>
      </c>
      <c r="B128" s="28"/>
      <c r="C128" s="124">
        <v>5408</v>
      </c>
      <c r="D128" s="393" t="s">
        <v>12</v>
      </c>
      <c r="E128" s="393">
        <v>400</v>
      </c>
      <c r="F128" s="393">
        <v>61</v>
      </c>
      <c r="G128" s="393">
        <v>61</v>
      </c>
      <c r="H128" s="393">
        <v>61</v>
      </c>
      <c r="I128" s="71">
        <f t="shared" si="14"/>
        <v>1.1689893599999999</v>
      </c>
      <c r="J128" s="74"/>
      <c r="K128" s="21" t="s">
        <v>15</v>
      </c>
      <c r="N128" s="409"/>
      <c r="O128" s="406">
        <v>7108</v>
      </c>
      <c r="P128" s="409" t="s">
        <v>14</v>
      </c>
      <c r="Q128" s="409">
        <v>400</v>
      </c>
      <c r="R128" s="409">
        <v>40</v>
      </c>
      <c r="S128" s="497">
        <f t="shared" si="13"/>
        <v>0.50265599999999988</v>
      </c>
      <c r="T128" s="437"/>
      <c r="U128" s="21" t="s">
        <v>15</v>
      </c>
    </row>
    <row r="129" spans="1:21" x14ac:dyDescent="0.25">
      <c r="A129" s="139">
        <v>99</v>
      </c>
      <c r="B129" s="405">
        <v>46176</v>
      </c>
      <c r="C129" s="80">
        <v>5541</v>
      </c>
      <c r="D129" s="393" t="s">
        <v>12</v>
      </c>
      <c r="E129" s="393">
        <v>400</v>
      </c>
      <c r="F129" s="393">
        <v>45</v>
      </c>
      <c r="G129" s="393">
        <v>45</v>
      </c>
      <c r="H129" s="393">
        <v>45</v>
      </c>
      <c r="I129" s="71">
        <f t="shared" si="14"/>
        <v>0.63617400000000002</v>
      </c>
      <c r="J129" s="74"/>
      <c r="K129" s="21" t="s">
        <v>18</v>
      </c>
      <c r="N129" s="409"/>
      <c r="O129" s="406">
        <v>7103</v>
      </c>
      <c r="P129" s="409" t="s">
        <v>14</v>
      </c>
      <c r="Q129" s="409">
        <v>400</v>
      </c>
      <c r="R129" s="409">
        <v>53</v>
      </c>
      <c r="S129" s="497">
        <f t="shared" si="13"/>
        <v>0.88247543999999989</v>
      </c>
      <c r="T129" s="437"/>
      <c r="U129" s="433" t="s">
        <v>15</v>
      </c>
    </row>
    <row r="130" spans="1:21" x14ac:dyDescent="0.25">
      <c r="A130" s="139">
        <v>100</v>
      </c>
      <c r="B130" s="28"/>
      <c r="C130" s="80">
        <v>5493</v>
      </c>
      <c r="D130" s="393" t="s">
        <v>12</v>
      </c>
      <c r="E130" s="393">
        <v>400</v>
      </c>
      <c r="F130" s="393">
        <v>49</v>
      </c>
      <c r="G130" s="393">
        <v>49</v>
      </c>
      <c r="H130" s="393">
        <v>49</v>
      </c>
      <c r="I130" s="71">
        <f t="shared" si="14"/>
        <v>0.75429815999999994</v>
      </c>
      <c r="J130" s="74"/>
      <c r="K130" s="21" t="s">
        <v>18</v>
      </c>
      <c r="N130" s="409"/>
      <c r="O130" s="406">
        <v>7107</v>
      </c>
      <c r="P130" s="409" t="s">
        <v>14</v>
      </c>
      <c r="Q130" s="409">
        <v>400</v>
      </c>
      <c r="R130" s="409">
        <v>52</v>
      </c>
      <c r="S130" s="497">
        <f t="shared" si="13"/>
        <v>0.84948863999999991</v>
      </c>
      <c r="T130" s="437"/>
      <c r="U130" s="21" t="s">
        <v>15</v>
      </c>
    </row>
    <row r="131" spans="1:21" x14ac:dyDescent="0.25">
      <c r="A131" s="139">
        <v>101</v>
      </c>
      <c r="B131" s="28"/>
      <c r="C131" s="80">
        <v>5434</v>
      </c>
      <c r="D131" s="393" t="s">
        <v>12</v>
      </c>
      <c r="E131" s="393">
        <v>400</v>
      </c>
      <c r="F131" s="393">
        <v>40</v>
      </c>
      <c r="G131" s="393">
        <v>40</v>
      </c>
      <c r="H131" s="393">
        <v>40</v>
      </c>
      <c r="I131" s="71">
        <f t="shared" si="14"/>
        <v>0.50265599999999988</v>
      </c>
      <c r="J131" s="74"/>
      <c r="K131" s="21" t="s">
        <v>18</v>
      </c>
      <c r="N131" s="409"/>
      <c r="O131" s="406">
        <v>7029</v>
      </c>
      <c r="P131" s="409" t="s">
        <v>14</v>
      </c>
      <c r="Q131" s="409">
        <v>400</v>
      </c>
      <c r="R131" s="409">
        <v>40</v>
      </c>
      <c r="S131" s="497">
        <f t="shared" si="13"/>
        <v>0.50265599999999988</v>
      </c>
      <c r="T131" s="437"/>
      <c r="U131" s="433" t="s">
        <v>15</v>
      </c>
    </row>
    <row r="132" spans="1:21" x14ac:dyDescent="0.25">
      <c r="A132" s="139">
        <v>102</v>
      </c>
      <c r="B132" s="28"/>
      <c r="C132" s="80">
        <v>5432</v>
      </c>
      <c r="D132" s="393" t="s">
        <v>12</v>
      </c>
      <c r="E132" s="393">
        <v>400</v>
      </c>
      <c r="F132" s="393">
        <v>49</v>
      </c>
      <c r="G132" s="393">
        <v>49</v>
      </c>
      <c r="H132" s="393">
        <v>49</v>
      </c>
      <c r="I132" s="71">
        <f t="shared" si="14"/>
        <v>0.75429815999999994</v>
      </c>
      <c r="J132" s="74"/>
      <c r="K132" s="21" t="s">
        <v>18</v>
      </c>
      <c r="N132" s="409"/>
      <c r="O132" s="406">
        <v>7101</v>
      </c>
      <c r="P132" s="409" t="s">
        <v>14</v>
      </c>
      <c r="Q132" s="409">
        <v>400</v>
      </c>
      <c r="R132" s="409">
        <v>55</v>
      </c>
      <c r="S132" s="497">
        <f t="shared" si="13"/>
        <v>0.95033400000000001</v>
      </c>
      <c r="T132" s="437"/>
      <c r="U132" s="21" t="s">
        <v>15</v>
      </c>
    </row>
    <row r="133" spans="1:21" x14ac:dyDescent="0.25">
      <c r="A133" s="139">
        <v>103</v>
      </c>
      <c r="B133" s="28"/>
      <c r="C133" s="80">
        <v>5457</v>
      </c>
      <c r="D133" s="393" t="s">
        <v>12</v>
      </c>
      <c r="E133" s="393">
        <v>400</v>
      </c>
      <c r="F133" s="393">
        <v>46</v>
      </c>
      <c r="G133" s="393">
        <v>46</v>
      </c>
      <c r="H133" s="393">
        <v>46</v>
      </c>
      <c r="I133" s="71">
        <f t="shared" si="14"/>
        <v>0.66476255999999989</v>
      </c>
      <c r="J133" s="74"/>
      <c r="K133" s="21" t="s">
        <v>18</v>
      </c>
      <c r="N133" s="409"/>
      <c r="O133" s="406">
        <v>7078</v>
      </c>
      <c r="P133" s="409" t="s">
        <v>14</v>
      </c>
      <c r="Q133" s="409">
        <v>400</v>
      </c>
      <c r="R133" s="409">
        <v>41</v>
      </c>
      <c r="S133" s="497">
        <f t="shared" si="13"/>
        <v>0.52810296000000001</v>
      </c>
      <c r="T133" s="437"/>
      <c r="U133" s="433" t="s">
        <v>15</v>
      </c>
    </row>
    <row r="134" spans="1:21" x14ac:dyDescent="0.25">
      <c r="A134" s="139">
        <v>104</v>
      </c>
      <c r="B134" s="28"/>
      <c r="C134" s="80">
        <v>5438</v>
      </c>
      <c r="D134" s="393" t="s">
        <v>12</v>
      </c>
      <c r="E134" s="393">
        <v>400</v>
      </c>
      <c r="F134" s="393">
        <v>60</v>
      </c>
      <c r="G134" s="393">
        <v>60</v>
      </c>
      <c r="H134" s="393">
        <v>60</v>
      </c>
      <c r="I134" s="71">
        <f t="shared" si="14"/>
        <v>1.130976</v>
      </c>
      <c r="J134" s="74"/>
      <c r="K134" s="21" t="s">
        <v>18</v>
      </c>
      <c r="N134" s="409"/>
      <c r="O134" s="406">
        <v>7044</v>
      </c>
      <c r="P134" s="409" t="s">
        <v>14</v>
      </c>
      <c r="Q134" s="409">
        <v>400</v>
      </c>
      <c r="R134" s="409">
        <v>35</v>
      </c>
      <c r="S134" s="497">
        <f t="shared" si="13"/>
        <v>0.38484599999999997</v>
      </c>
      <c r="T134" s="437">
        <f>SUM(S124:S134)</f>
        <v>7.1103832799999989</v>
      </c>
      <c r="U134" s="21" t="s">
        <v>15</v>
      </c>
    </row>
    <row r="135" spans="1:21" x14ac:dyDescent="0.25">
      <c r="A135" s="139">
        <v>105</v>
      </c>
      <c r="B135" s="28"/>
      <c r="C135" s="78">
        <v>5491</v>
      </c>
      <c r="D135" s="393" t="s">
        <v>12</v>
      </c>
      <c r="E135" s="393">
        <v>400</v>
      </c>
      <c r="F135" s="393">
        <v>92</v>
      </c>
      <c r="G135" s="393">
        <v>93</v>
      </c>
      <c r="H135" s="393">
        <v>92</v>
      </c>
      <c r="I135" s="71">
        <f t="shared" si="14"/>
        <v>2.6590502399999996</v>
      </c>
      <c r="J135" s="74"/>
      <c r="K135" s="21" t="s">
        <v>18</v>
      </c>
      <c r="N135" s="1492">
        <v>46266</v>
      </c>
      <c r="O135" s="602">
        <v>7114</v>
      </c>
      <c r="P135" s="409" t="s">
        <v>14</v>
      </c>
      <c r="Q135" s="409">
        <v>300</v>
      </c>
      <c r="R135" s="409">
        <v>40</v>
      </c>
      <c r="S135" s="497">
        <f t="shared" si="13"/>
        <v>0.37699199999999999</v>
      </c>
      <c r="T135" s="437"/>
      <c r="U135" s="21" t="s">
        <v>517</v>
      </c>
    </row>
    <row r="136" spans="1:21" x14ac:dyDescent="0.25">
      <c r="A136" s="139">
        <v>106</v>
      </c>
      <c r="B136" s="403">
        <v>46150</v>
      </c>
      <c r="C136" s="73">
        <v>366</v>
      </c>
      <c r="D136" s="393" t="s">
        <v>12</v>
      </c>
      <c r="E136" s="393">
        <v>400</v>
      </c>
      <c r="F136" s="393">
        <v>42</v>
      </c>
      <c r="G136" s="393">
        <v>41</v>
      </c>
      <c r="H136" s="393">
        <v>41</v>
      </c>
      <c r="I136" s="71">
        <f t="shared" si="14"/>
        <v>0.52810296000000001</v>
      </c>
      <c r="J136" s="74"/>
      <c r="K136" s="21" t="s">
        <v>17</v>
      </c>
      <c r="L136" s="1759"/>
      <c r="N136" s="409"/>
      <c r="O136" s="646">
        <v>7076</v>
      </c>
      <c r="P136" s="409" t="s">
        <v>14</v>
      </c>
      <c r="Q136" s="409">
        <v>400</v>
      </c>
      <c r="R136" s="409">
        <v>44</v>
      </c>
      <c r="S136" s="497">
        <f>0.7854*Q136*R136*R136/1000000</f>
        <v>0.60821376000000005</v>
      </c>
      <c r="T136" s="437">
        <f>SUM(S136:S136)</f>
        <v>0.60821376000000005</v>
      </c>
      <c r="U136" s="21" t="s">
        <v>517</v>
      </c>
    </row>
    <row r="137" spans="1:21" x14ac:dyDescent="0.25">
      <c r="A137" s="139">
        <v>107</v>
      </c>
      <c r="B137" s="403"/>
      <c r="C137" s="73">
        <v>394</v>
      </c>
      <c r="D137" s="393" t="s">
        <v>12</v>
      </c>
      <c r="E137" s="393">
        <v>400</v>
      </c>
      <c r="F137" s="393">
        <v>44</v>
      </c>
      <c r="G137" s="393">
        <v>46</v>
      </c>
      <c r="H137" s="393">
        <v>45</v>
      </c>
      <c r="I137" s="71">
        <f t="shared" si="14"/>
        <v>0.63617400000000002</v>
      </c>
      <c r="J137" s="74"/>
      <c r="K137" s="21" t="s">
        <v>17</v>
      </c>
      <c r="L137" s="1759"/>
      <c r="N137" s="1870" t="s">
        <v>498</v>
      </c>
      <c r="O137" s="1870"/>
      <c r="P137" s="1870"/>
      <c r="Q137" s="1870"/>
      <c r="R137" s="1871"/>
      <c r="S137" s="1205">
        <f>SUM(S122:S123)</f>
        <v>2.8714223999999997</v>
      </c>
      <c r="T137" s="1205">
        <f>SUM(T122:T123)</f>
        <v>2.8714223999999997</v>
      </c>
      <c r="U137" s="1206"/>
    </row>
    <row r="138" spans="1:21" x14ac:dyDescent="0.25">
      <c r="A138" s="139">
        <v>108</v>
      </c>
      <c r="B138" s="28"/>
      <c r="C138" s="73">
        <v>367</v>
      </c>
      <c r="D138" s="393" t="s">
        <v>12</v>
      </c>
      <c r="E138" s="393">
        <v>400</v>
      </c>
      <c r="F138" s="393">
        <v>45</v>
      </c>
      <c r="G138" s="393">
        <v>48</v>
      </c>
      <c r="H138" s="393">
        <v>45</v>
      </c>
      <c r="I138" s="71">
        <f t="shared" si="14"/>
        <v>0.63617400000000002</v>
      </c>
      <c r="J138" s="74">
        <f>SUM(I111:I138)</f>
        <v>26.795963040000004</v>
      </c>
      <c r="K138" s="21" t="s">
        <v>17</v>
      </c>
      <c r="L138" s="1759"/>
      <c r="N138" s="1414">
        <v>46270</v>
      </c>
      <c r="O138" s="78">
        <v>7335</v>
      </c>
      <c r="P138" s="409" t="s">
        <v>14</v>
      </c>
      <c r="Q138" s="409">
        <v>400</v>
      </c>
      <c r="R138" s="409">
        <v>36</v>
      </c>
      <c r="S138" s="497">
        <f>0.7854*Q138*R138*R138/1000000</f>
        <v>0.40715135999999991</v>
      </c>
      <c r="T138" s="437"/>
      <c r="U138" s="21" t="s">
        <v>207</v>
      </c>
    </row>
    <row r="139" spans="1:21" x14ac:dyDescent="0.25">
      <c r="A139" s="383"/>
      <c r="B139" s="1867" t="s">
        <v>188</v>
      </c>
      <c r="C139" s="1868"/>
      <c r="D139" s="1868"/>
      <c r="E139" s="1868"/>
      <c r="F139" s="1868"/>
      <c r="G139" s="1868"/>
      <c r="H139" s="1869"/>
      <c r="I139" s="498">
        <f>SUM(I31:I138)</f>
        <v>99.514264080000018</v>
      </c>
      <c r="J139" s="498">
        <f>SUM(J31:J138)</f>
        <v>99.514264080000004</v>
      </c>
      <c r="K139" s="499"/>
      <c r="N139" s="1414"/>
      <c r="O139" s="78">
        <v>7319</v>
      </c>
      <c r="P139" s="409" t="s">
        <v>14</v>
      </c>
      <c r="Q139" s="409">
        <v>400</v>
      </c>
      <c r="R139" s="409">
        <v>34</v>
      </c>
      <c r="S139" s="497">
        <f>0.7854*Q139*R139*R139/1000000</f>
        <v>0.36316895999999999</v>
      </c>
      <c r="T139" s="437"/>
      <c r="U139" s="21" t="s">
        <v>207</v>
      </c>
    </row>
    <row r="140" spans="1:21" x14ac:dyDescent="0.25">
      <c r="A140" s="502">
        <v>1</v>
      </c>
      <c r="B140" s="28"/>
      <c r="C140" s="406">
        <v>5481</v>
      </c>
      <c r="D140" s="440" t="s">
        <v>12</v>
      </c>
      <c r="E140" s="440">
        <v>400</v>
      </c>
      <c r="F140" s="440">
        <v>30</v>
      </c>
      <c r="G140" s="440">
        <v>30</v>
      </c>
      <c r="H140" s="440">
        <v>30</v>
      </c>
      <c r="I140" s="71">
        <f t="shared" ref="I140:I171" si="15">0.7854*E140*H140*H140/1000000</f>
        <v>0.282744</v>
      </c>
      <c r="J140" s="74"/>
      <c r="K140" s="21" t="s">
        <v>171</v>
      </c>
      <c r="N140" s="1414"/>
      <c r="O140" s="78">
        <v>7334</v>
      </c>
      <c r="P140" s="409" t="s">
        <v>14</v>
      </c>
      <c r="Q140" s="409">
        <v>400</v>
      </c>
      <c r="R140" s="409">
        <v>40</v>
      </c>
      <c r="S140" s="497">
        <f>0.7854*Q140*R140*R140/1000000</f>
        <v>0.50265599999999988</v>
      </c>
      <c r="T140" s="437">
        <f>SUM(S138:S140)</f>
        <v>1.2729763199999997</v>
      </c>
      <c r="U140" s="21" t="s">
        <v>207</v>
      </c>
    </row>
    <row r="141" spans="1:21" x14ac:dyDescent="0.25">
      <c r="A141" s="502">
        <v>2</v>
      </c>
      <c r="B141" s="28"/>
      <c r="C141" s="474">
        <v>5460</v>
      </c>
      <c r="D141" s="440" t="s">
        <v>12</v>
      </c>
      <c r="E141" s="440">
        <v>400</v>
      </c>
      <c r="F141" s="440">
        <v>33</v>
      </c>
      <c r="G141" s="440">
        <v>33</v>
      </c>
      <c r="H141" s="440">
        <v>33</v>
      </c>
      <c r="I141" s="71">
        <f t="shared" si="15"/>
        <v>0.34212023999999996</v>
      </c>
      <c r="J141" s="74"/>
      <c r="K141" s="21" t="s">
        <v>172</v>
      </c>
      <c r="N141" s="1870" t="s">
        <v>529</v>
      </c>
      <c r="O141" s="1870"/>
      <c r="P141" s="1870"/>
      <c r="Q141" s="1870"/>
      <c r="R141" s="1871"/>
      <c r="S141" s="1205">
        <f>SUM(S126:S127)</f>
        <v>1.8249554399999999</v>
      </c>
      <c r="T141" s="1205">
        <f>SUM(T126:T127)</f>
        <v>0</v>
      </c>
      <c r="U141" s="1206"/>
    </row>
    <row r="142" spans="1:21" x14ac:dyDescent="0.25">
      <c r="A142" s="502">
        <v>3</v>
      </c>
      <c r="B142" s="28"/>
      <c r="C142" s="80">
        <v>5548</v>
      </c>
      <c r="D142" s="393" t="s">
        <v>12</v>
      </c>
      <c r="E142" s="393">
        <v>400</v>
      </c>
      <c r="F142" s="393">
        <v>34</v>
      </c>
      <c r="G142" s="393">
        <v>34</v>
      </c>
      <c r="H142" s="393">
        <v>34</v>
      </c>
      <c r="I142" s="71">
        <f t="shared" si="15"/>
        <v>0.36316895999999999</v>
      </c>
      <c r="J142" s="74"/>
      <c r="K142" s="21" t="s">
        <v>15</v>
      </c>
    </row>
    <row r="143" spans="1:21" x14ac:dyDescent="0.25">
      <c r="A143" s="502">
        <v>4</v>
      </c>
      <c r="B143" s="28"/>
      <c r="C143" s="474">
        <v>5469</v>
      </c>
      <c r="D143" s="440" t="s">
        <v>12</v>
      </c>
      <c r="E143" s="440">
        <v>400</v>
      </c>
      <c r="F143" s="440">
        <v>35</v>
      </c>
      <c r="G143" s="440">
        <v>35</v>
      </c>
      <c r="H143" s="440">
        <v>35</v>
      </c>
      <c r="I143" s="71">
        <f t="shared" si="15"/>
        <v>0.38484599999999997</v>
      </c>
      <c r="J143" s="74"/>
      <c r="K143" s="21" t="s">
        <v>172</v>
      </c>
    </row>
    <row r="144" spans="1:21" x14ac:dyDescent="0.25">
      <c r="A144" s="502">
        <v>5</v>
      </c>
      <c r="B144" s="28"/>
      <c r="C144" s="406">
        <v>5528</v>
      </c>
      <c r="D144" s="440" t="s">
        <v>12</v>
      </c>
      <c r="E144" s="440">
        <v>400</v>
      </c>
      <c r="F144" s="440">
        <v>36</v>
      </c>
      <c r="G144" s="440">
        <v>36</v>
      </c>
      <c r="H144" s="440">
        <v>36</v>
      </c>
      <c r="I144" s="71">
        <f t="shared" si="15"/>
        <v>0.40715135999999991</v>
      </c>
      <c r="J144" s="74"/>
      <c r="K144" s="21" t="s">
        <v>15</v>
      </c>
    </row>
    <row r="145" spans="1:11" x14ac:dyDescent="0.25">
      <c r="A145" s="502">
        <v>6</v>
      </c>
      <c r="B145" s="28"/>
      <c r="C145" s="406">
        <v>5513</v>
      </c>
      <c r="D145" s="440" t="s">
        <v>12</v>
      </c>
      <c r="E145" s="440">
        <v>400</v>
      </c>
      <c r="F145" s="440">
        <v>37</v>
      </c>
      <c r="G145" s="440">
        <v>37</v>
      </c>
      <c r="H145" s="440">
        <v>37</v>
      </c>
      <c r="I145" s="71">
        <f t="shared" si="15"/>
        <v>0.43008503999999992</v>
      </c>
      <c r="J145" s="74"/>
      <c r="K145" s="21" t="s">
        <v>15</v>
      </c>
    </row>
    <row r="146" spans="1:11" x14ac:dyDescent="0.25">
      <c r="A146" s="502">
        <v>7</v>
      </c>
      <c r="B146" s="28"/>
      <c r="C146" s="474">
        <v>5562</v>
      </c>
      <c r="D146" s="440" t="s">
        <v>12</v>
      </c>
      <c r="E146" s="440">
        <v>400</v>
      </c>
      <c r="F146" s="440">
        <v>37</v>
      </c>
      <c r="G146" s="440">
        <v>37</v>
      </c>
      <c r="H146" s="440">
        <v>37</v>
      </c>
      <c r="I146" s="71">
        <f t="shared" si="15"/>
        <v>0.43008503999999992</v>
      </c>
      <c r="J146" s="74"/>
      <c r="K146" s="21" t="s">
        <v>172</v>
      </c>
    </row>
    <row r="147" spans="1:11" x14ac:dyDescent="0.25">
      <c r="A147" s="502">
        <v>8</v>
      </c>
      <c r="B147" s="28"/>
      <c r="C147" s="474">
        <v>5474</v>
      </c>
      <c r="D147" s="440" t="s">
        <v>12</v>
      </c>
      <c r="E147" s="440">
        <v>400</v>
      </c>
      <c r="F147" s="440">
        <v>38</v>
      </c>
      <c r="G147" s="440">
        <v>38</v>
      </c>
      <c r="H147" s="440">
        <v>38</v>
      </c>
      <c r="I147" s="71">
        <f t="shared" si="15"/>
        <v>0.45364703999999995</v>
      </c>
      <c r="J147" s="74">
        <f>SUM(I140:I147)</f>
        <v>3.0938476799999992</v>
      </c>
      <c r="K147" s="21" t="s">
        <v>172</v>
      </c>
    </row>
    <row r="148" spans="1:11" x14ac:dyDescent="0.25">
      <c r="A148" s="502">
        <v>9</v>
      </c>
      <c r="B148" s="405">
        <v>46178</v>
      </c>
      <c r="C148" s="18">
        <v>5411</v>
      </c>
      <c r="D148" s="393" t="s">
        <v>12</v>
      </c>
      <c r="E148" s="393">
        <v>400</v>
      </c>
      <c r="F148" s="393">
        <v>55</v>
      </c>
      <c r="G148" s="393">
        <v>55</v>
      </c>
      <c r="H148" s="393">
        <v>55</v>
      </c>
      <c r="I148" s="71">
        <f t="shared" si="15"/>
        <v>0.95033400000000001</v>
      </c>
      <c r="J148" s="74"/>
      <c r="K148" s="21" t="s">
        <v>15</v>
      </c>
    </row>
    <row r="149" spans="1:11" x14ac:dyDescent="0.25">
      <c r="A149" s="502">
        <v>10</v>
      </c>
      <c r="B149" s="28"/>
      <c r="C149" s="18">
        <v>5412</v>
      </c>
      <c r="D149" s="393" t="s">
        <v>12</v>
      </c>
      <c r="E149" s="393">
        <v>400</v>
      </c>
      <c r="F149" s="393">
        <v>61</v>
      </c>
      <c r="G149" s="393">
        <v>61</v>
      </c>
      <c r="H149" s="393">
        <v>61</v>
      </c>
      <c r="I149" s="71">
        <f t="shared" si="15"/>
        <v>1.1689893599999999</v>
      </c>
      <c r="J149" s="74"/>
      <c r="K149" s="21" t="s">
        <v>15</v>
      </c>
    </row>
    <row r="150" spans="1:11" x14ac:dyDescent="0.25">
      <c r="A150" s="502">
        <v>11</v>
      </c>
      <c r="B150" s="28"/>
      <c r="C150" s="18">
        <v>5437</v>
      </c>
      <c r="D150" s="393" t="s">
        <v>12</v>
      </c>
      <c r="E150" s="393">
        <v>400</v>
      </c>
      <c r="F150" s="393">
        <v>45</v>
      </c>
      <c r="G150" s="393">
        <v>45</v>
      </c>
      <c r="H150" s="393">
        <v>45</v>
      </c>
      <c r="I150" s="71">
        <f t="shared" si="15"/>
        <v>0.63617400000000002</v>
      </c>
      <c r="J150" s="74"/>
      <c r="K150" s="21" t="s">
        <v>15</v>
      </c>
    </row>
    <row r="151" spans="1:11" x14ac:dyDescent="0.25">
      <c r="A151" s="502">
        <v>12</v>
      </c>
      <c r="B151" s="28"/>
      <c r="C151" s="18">
        <v>5497</v>
      </c>
      <c r="D151" s="393" t="s">
        <v>12</v>
      </c>
      <c r="E151" s="393">
        <v>400</v>
      </c>
      <c r="F151" s="393">
        <v>60</v>
      </c>
      <c r="G151" s="393">
        <v>60</v>
      </c>
      <c r="H151" s="393">
        <v>60</v>
      </c>
      <c r="I151" s="71">
        <f t="shared" si="15"/>
        <v>1.130976</v>
      </c>
      <c r="J151" s="74"/>
      <c r="K151" s="21" t="s">
        <v>15</v>
      </c>
    </row>
    <row r="152" spans="1:11" x14ac:dyDescent="0.25">
      <c r="A152" s="502">
        <v>13</v>
      </c>
      <c r="B152" s="28"/>
      <c r="C152" s="18">
        <v>5409</v>
      </c>
      <c r="D152" s="393" t="s">
        <v>12</v>
      </c>
      <c r="E152" s="393">
        <v>400</v>
      </c>
      <c r="F152" s="393">
        <v>67</v>
      </c>
      <c r="G152" s="393">
        <v>67</v>
      </c>
      <c r="H152" s="393">
        <v>67</v>
      </c>
      <c r="I152" s="71">
        <f t="shared" si="15"/>
        <v>1.4102642399999998</v>
      </c>
      <c r="J152" s="74"/>
      <c r="K152" s="21" t="s">
        <v>15</v>
      </c>
    </row>
    <row r="153" spans="1:11" x14ac:dyDescent="0.25">
      <c r="A153" s="502">
        <v>14</v>
      </c>
      <c r="B153" s="28"/>
      <c r="C153" s="18">
        <v>5419</v>
      </c>
      <c r="D153" s="393" t="s">
        <v>12</v>
      </c>
      <c r="E153" s="393">
        <v>400</v>
      </c>
      <c r="F153" s="393">
        <v>42</v>
      </c>
      <c r="G153" s="393">
        <v>42</v>
      </c>
      <c r="H153" s="393">
        <v>42</v>
      </c>
      <c r="I153" s="71">
        <f t="shared" si="15"/>
        <v>0.55417824000000004</v>
      </c>
      <c r="J153" s="74"/>
      <c r="K153" s="21" t="s">
        <v>15</v>
      </c>
    </row>
    <row r="154" spans="1:11" x14ac:dyDescent="0.25">
      <c r="A154" s="502">
        <v>15</v>
      </c>
      <c r="B154" s="28"/>
      <c r="C154" s="18">
        <v>5398</v>
      </c>
      <c r="D154" s="393" t="s">
        <v>12</v>
      </c>
      <c r="E154" s="393">
        <v>400</v>
      </c>
      <c r="F154" s="393">
        <v>48</v>
      </c>
      <c r="G154" s="393">
        <v>48</v>
      </c>
      <c r="H154" s="393">
        <v>48</v>
      </c>
      <c r="I154" s="71">
        <f t="shared" si="15"/>
        <v>0.72382463999999991</v>
      </c>
      <c r="J154" s="74"/>
      <c r="K154" s="21" t="s">
        <v>15</v>
      </c>
    </row>
    <row r="155" spans="1:11" x14ac:dyDescent="0.25">
      <c r="A155" s="502">
        <v>16</v>
      </c>
      <c r="B155" s="28"/>
      <c r="C155" s="18">
        <v>5396</v>
      </c>
      <c r="D155" s="393" t="s">
        <v>12</v>
      </c>
      <c r="E155" s="393">
        <v>400</v>
      </c>
      <c r="F155" s="393">
        <v>52</v>
      </c>
      <c r="G155" s="393">
        <v>52</v>
      </c>
      <c r="H155" s="393">
        <v>52</v>
      </c>
      <c r="I155" s="71">
        <f t="shared" si="15"/>
        <v>0.84948863999999991</v>
      </c>
      <c r="J155" s="74"/>
      <c r="K155" s="21" t="s">
        <v>15</v>
      </c>
    </row>
    <row r="156" spans="1:11" x14ac:dyDescent="0.25">
      <c r="A156" s="502">
        <v>17</v>
      </c>
      <c r="B156" s="403" t="s">
        <v>74</v>
      </c>
      <c r="C156" s="80">
        <v>5395</v>
      </c>
      <c r="D156" s="393" t="s">
        <v>12</v>
      </c>
      <c r="E156" s="393">
        <v>400</v>
      </c>
      <c r="F156" s="393">
        <v>66</v>
      </c>
      <c r="G156" s="393">
        <v>66</v>
      </c>
      <c r="H156" s="393">
        <v>66</v>
      </c>
      <c r="I156" s="71">
        <f t="shared" si="15"/>
        <v>1.3684809599999999</v>
      </c>
      <c r="J156" s="74"/>
      <c r="K156" s="21" t="s">
        <v>15</v>
      </c>
    </row>
    <row r="157" spans="1:11" x14ac:dyDescent="0.25">
      <c r="A157" s="502">
        <v>18</v>
      </c>
      <c r="B157" s="28"/>
      <c r="C157" s="80">
        <v>5553</v>
      </c>
      <c r="D157" s="393" t="s">
        <v>12</v>
      </c>
      <c r="E157" s="393">
        <v>400</v>
      </c>
      <c r="F157" s="393">
        <v>75</v>
      </c>
      <c r="G157" s="393">
        <v>75</v>
      </c>
      <c r="H157" s="393">
        <v>75</v>
      </c>
      <c r="I157" s="71">
        <f t="shared" si="15"/>
        <v>1.7671499999999998</v>
      </c>
      <c r="J157" s="74"/>
      <c r="K157" s="21" t="s">
        <v>15</v>
      </c>
    </row>
    <row r="158" spans="1:11" x14ac:dyDescent="0.25">
      <c r="A158" s="502">
        <v>19</v>
      </c>
      <c r="B158" s="28"/>
      <c r="C158" s="80">
        <v>5431</v>
      </c>
      <c r="D158" s="393" t="s">
        <v>12</v>
      </c>
      <c r="E158" s="393">
        <v>400</v>
      </c>
      <c r="F158" s="393">
        <v>71</v>
      </c>
      <c r="G158" s="393">
        <v>71</v>
      </c>
      <c r="H158" s="393">
        <v>71</v>
      </c>
      <c r="I158" s="71">
        <f t="shared" si="15"/>
        <v>1.5836805599999999</v>
      </c>
      <c r="J158" s="74"/>
      <c r="K158" s="21" t="s">
        <v>15</v>
      </c>
    </row>
    <row r="159" spans="1:11" x14ac:dyDescent="0.25">
      <c r="A159" s="502">
        <v>20</v>
      </c>
      <c r="B159" s="28"/>
      <c r="C159" s="80">
        <v>5568</v>
      </c>
      <c r="D159" s="393" t="s">
        <v>12</v>
      </c>
      <c r="E159" s="393">
        <v>400</v>
      </c>
      <c r="F159" s="393">
        <v>70</v>
      </c>
      <c r="G159" s="393">
        <v>70</v>
      </c>
      <c r="H159" s="393">
        <v>70</v>
      </c>
      <c r="I159" s="71">
        <f t="shared" si="15"/>
        <v>1.5393839999999999</v>
      </c>
      <c r="J159" s="74"/>
      <c r="K159" s="21" t="s">
        <v>15</v>
      </c>
    </row>
    <row r="160" spans="1:11" x14ac:dyDescent="0.25">
      <c r="A160" s="502">
        <v>21</v>
      </c>
      <c r="B160" s="403" t="s">
        <v>74</v>
      </c>
      <c r="C160" s="78">
        <v>5490</v>
      </c>
      <c r="D160" s="393" t="s">
        <v>12</v>
      </c>
      <c r="E160" s="393">
        <v>400</v>
      </c>
      <c r="F160" s="393">
        <v>51</v>
      </c>
      <c r="G160" s="393">
        <v>51</v>
      </c>
      <c r="H160" s="393">
        <v>51</v>
      </c>
      <c r="I160" s="71">
        <f t="shared" si="15"/>
        <v>0.81713015999999994</v>
      </c>
      <c r="J160" s="74"/>
      <c r="K160" s="21" t="s">
        <v>16</v>
      </c>
    </row>
    <row r="161" spans="1:11" x14ac:dyDescent="0.25">
      <c r="A161" s="502">
        <v>22</v>
      </c>
      <c r="B161" s="28"/>
      <c r="C161" s="78">
        <v>5518</v>
      </c>
      <c r="D161" s="393" t="s">
        <v>12</v>
      </c>
      <c r="E161" s="393">
        <v>400</v>
      </c>
      <c r="F161" s="393">
        <v>53</v>
      </c>
      <c r="G161" s="393">
        <v>53</v>
      </c>
      <c r="H161" s="393">
        <v>53</v>
      </c>
      <c r="I161" s="71">
        <f t="shared" si="15"/>
        <v>0.88247543999999989</v>
      </c>
      <c r="J161" s="74"/>
      <c r="K161" s="21" t="s">
        <v>16</v>
      </c>
    </row>
    <row r="162" spans="1:11" x14ac:dyDescent="0.25">
      <c r="A162" s="502">
        <v>23</v>
      </c>
      <c r="B162" s="28"/>
      <c r="C162" s="78">
        <v>5446</v>
      </c>
      <c r="D162" s="393" t="s">
        <v>12</v>
      </c>
      <c r="E162" s="393">
        <v>400</v>
      </c>
      <c r="F162" s="393">
        <v>55</v>
      </c>
      <c r="G162" s="393">
        <v>55</v>
      </c>
      <c r="H162" s="393">
        <v>55</v>
      </c>
      <c r="I162" s="71">
        <f t="shared" si="15"/>
        <v>0.95033400000000001</v>
      </c>
      <c r="J162" s="74"/>
      <c r="K162" s="21" t="s">
        <v>16</v>
      </c>
    </row>
    <row r="163" spans="1:11" x14ac:dyDescent="0.25">
      <c r="A163" s="502">
        <v>24</v>
      </c>
      <c r="B163" s="403" t="s">
        <v>149</v>
      </c>
      <c r="C163" s="406">
        <v>5505</v>
      </c>
      <c r="D163" s="393" t="s">
        <v>12</v>
      </c>
      <c r="E163" s="393">
        <v>400</v>
      </c>
      <c r="F163" s="393">
        <v>41</v>
      </c>
      <c r="G163" s="393">
        <v>41</v>
      </c>
      <c r="H163" s="393">
        <v>41</v>
      </c>
      <c r="I163" s="71">
        <f t="shared" si="15"/>
        <v>0.52810296000000001</v>
      </c>
      <c r="J163" s="74"/>
      <c r="K163" s="21" t="s">
        <v>15</v>
      </c>
    </row>
    <row r="164" spans="1:11" x14ac:dyDescent="0.25">
      <c r="A164" s="502">
        <v>25</v>
      </c>
      <c r="B164" s="28"/>
      <c r="C164" s="406">
        <v>5508</v>
      </c>
      <c r="D164" s="393" t="s">
        <v>12</v>
      </c>
      <c r="E164" s="393">
        <v>400</v>
      </c>
      <c r="F164" s="393">
        <v>55</v>
      </c>
      <c r="G164" s="393">
        <v>55</v>
      </c>
      <c r="H164" s="393">
        <v>55</v>
      </c>
      <c r="I164" s="71">
        <f t="shared" si="15"/>
        <v>0.95033400000000001</v>
      </c>
      <c r="J164" s="74"/>
      <c r="K164" s="21" t="s">
        <v>15</v>
      </c>
    </row>
    <row r="165" spans="1:11" x14ac:dyDescent="0.25">
      <c r="A165" s="502">
        <v>26</v>
      </c>
      <c r="B165" s="28"/>
      <c r="C165" s="406">
        <v>5407</v>
      </c>
      <c r="D165" s="393" t="s">
        <v>12</v>
      </c>
      <c r="E165" s="393">
        <v>400</v>
      </c>
      <c r="F165" s="393">
        <v>46</v>
      </c>
      <c r="G165" s="393">
        <v>46</v>
      </c>
      <c r="H165" s="393">
        <v>46</v>
      </c>
      <c r="I165" s="71">
        <f t="shared" si="15"/>
        <v>0.66476255999999989</v>
      </c>
      <c r="J165" s="74"/>
      <c r="K165" s="21" t="s">
        <v>15</v>
      </c>
    </row>
    <row r="166" spans="1:11" x14ac:dyDescent="0.25">
      <c r="A166" s="502">
        <v>27</v>
      </c>
      <c r="B166" s="28"/>
      <c r="C166" s="80">
        <v>5567</v>
      </c>
      <c r="D166" s="393" t="s">
        <v>12</v>
      </c>
      <c r="E166" s="393">
        <v>400</v>
      </c>
      <c r="F166" s="393">
        <v>58</v>
      </c>
      <c r="G166" s="393">
        <v>58</v>
      </c>
      <c r="H166" s="393">
        <v>58</v>
      </c>
      <c r="I166" s="71">
        <f t="shared" si="15"/>
        <v>1.0568342399999999</v>
      </c>
      <c r="J166" s="74"/>
      <c r="K166" s="21" t="s">
        <v>15</v>
      </c>
    </row>
    <row r="167" spans="1:11" x14ac:dyDescent="0.25">
      <c r="A167" s="502">
        <v>28</v>
      </c>
      <c r="B167" s="28"/>
      <c r="C167" s="80">
        <v>5526</v>
      </c>
      <c r="D167" s="393" t="s">
        <v>12</v>
      </c>
      <c r="E167" s="393">
        <v>400</v>
      </c>
      <c r="F167" s="393">
        <v>43</v>
      </c>
      <c r="G167" s="393">
        <v>43</v>
      </c>
      <c r="H167" s="393">
        <v>43</v>
      </c>
      <c r="I167" s="71">
        <f t="shared" si="15"/>
        <v>0.58088183999999998</v>
      </c>
      <c r="J167" s="74"/>
      <c r="K167" s="21" t="s">
        <v>15</v>
      </c>
    </row>
    <row r="168" spans="1:11" x14ac:dyDescent="0.25">
      <c r="A168" s="502">
        <v>29</v>
      </c>
      <c r="B168" s="28"/>
      <c r="C168" s="404">
        <v>5425</v>
      </c>
      <c r="D168" s="393" t="s">
        <v>12</v>
      </c>
      <c r="E168" s="393">
        <v>400</v>
      </c>
      <c r="F168" s="393">
        <v>53</v>
      </c>
      <c r="G168" s="393">
        <v>53</v>
      </c>
      <c r="H168" s="393">
        <v>53</v>
      </c>
      <c r="I168" s="71">
        <f t="shared" si="15"/>
        <v>0.88247543999999989</v>
      </c>
      <c r="J168" s="74"/>
      <c r="K168" s="21" t="s">
        <v>15</v>
      </c>
    </row>
    <row r="169" spans="1:11" x14ac:dyDescent="0.25">
      <c r="A169" s="502">
        <v>30</v>
      </c>
      <c r="B169" s="28"/>
      <c r="C169" s="404">
        <v>5486</v>
      </c>
      <c r="D169" s="393" t="s">
        <v>12</v>
      </c>
      <c r="E169" s="393">
        <v>400</v>
      </c>
      <c r="F169" s="393">
        <v>51</v>
      </c>
      <c r="G169" s="393">
        <v>51</v>
      </c>
      <c r="H169" s="393">
        <v>51</v>
      </c>
      <c r="I169" s="71">
        <f t="shared" si="15"/>
        <v>0.81713015999999994</v>
      </c>
      <c r="J169" s="74"/>
      <c r="K169" s="21" t="s">
        <v>15</v>
      </c>
    </row>
    <row r="170" spans="1:11" x14ac:dyDescent="0.25">
      <c r="A170" s="502">
        <v>31</v>
      </c>
      <c r="B170" s="28"/>
      <c r="C170" s="404">
        <v>5428</v>
      </c>
      <c r="D170" s="393" t="s">
        <v>12</v>
      </c>
      <c r="E170" s="393">
        <v>400</v>
      </c>
      <c r="F170" s="393">
        <v>75</v>
      </c>
      <c r="G170" s="393">
        <v>75</v>
      </c>
      <c r="H170" s="393">
        <v>75</v>
      </c>
      <c r="I170" s="71">
        <f t="shared" si="15"/>
        <v>1.7671499999999998</v>
      </c>
      <c r="J170" s="74"/>
      <c r="K170" s="21" t="s">
        <v>15</v>
      </c>
    </row>
    <row r="171" spans="1:11" x14ac:dyDescent="0.25">
      <c r="A171" s="502">
        <v>32</v>
      </c>
      <c r="B171" s="28"/>
      <c r="C171" s="404">
        <v>5552</v>
      </c>
      <c r="D171" s="393" t="s">
        <v>12</v>
      </c>
      <c r="E171" s="393">
        <v>400</v>
      </c>
      <c r="F171" s="393">
        <v>46</v>
      </c>
      <c r="G171" s="393">
        <v>46</v>
      </c>
      <c r="H171" s="393">
        <v>46</v>
      </c>
      <c r="I171" s="71">
        <f t="shared" si="15"/>
        <v>0.66476255999999989</v>
      </c>
      <c r="J171" s="74"/>
      <c r="K171" s="21" t="s">
        <v>15</v>
      </c>
    </row>
    <row r="172" spans="1:11" x14ac:dyDescent="0.25">
      <c r="A172" s="502">
        <v>33</v>
      </c>
      <c r="B172" s="28"/>
      <c r="C172" s="404">
        <v>5397</v>
      </c>
      <c r="D172" s="393" t="s">
        <v>12</v>
      </c>
      <c r="E172" s="393">
        <v>400</v>
      </c>
      <c r="F172" s="393">
        <v>40</v>
      </c>
      <c r="G172" s="393">
        <v>40</v>
      </c>
      <c r="H172" s="393">
        <v>40</v>
      </c>
      <c r="I172" s="71">
        <f t="shared" ref="I172:I203" si="16">0.7854*E172*H172*H172/1000000</f>
        <v>0.50265599999999988</v>
      </c>
      <c r="J172" s="74"/>
      <c r="K172" s="21" t="s">
        <v>15</v>
      </c>
    </row>
    <row r="173" spans="1:11" x14ac:dyDescent="0.25">
      <c r="A173" s="502">
        <v>34</v>
      </c>
      <c r="B173" s="403" t="s">
        <v>160</v>
      </c>
      <c r="C173" s="424">
        <v>5522</v>
      </c>
      <c r="D173" s="430" t="s">
        <v>12</v>
      </c>
      <c r="E173" s="430">
        <v>400</v>
      </c>
      <c r="F173" s="430">
        <v>48</v>
      </c>
      <c r="G173" s="430">
        <v>48</v>
      </c>
      <c r="H173" s="430">
        <v>48</v>
      </c>
      <c r="I173" s="71">
        <f t="shared" si="16"/>
        <v>0.72382463999999991</v>
      </c>
      <c r="J173" s="74"/>
      <c r="K173" s="21" t="s">
        <v>164</v>
      </c>
    </row>
    <row r="174" spans="1:11" x14ac:dyDescent="0.25">
      <c r="A174" s="502">
        <v>35</v>
      </c>
      <c r="B174" s="28"/>
      <c r="C174" s="424">
        <v>5436</v>
      </c>
      <c r="D174" s="430" t="s">
        <v>12</v>
      </c>
      <c r="E174" s="430">
        <v>400</v>
      </c>
      <c r="F174" s="430">
        <v>67</v>
      </c>
      <c r="G174" s="430">
        <v>67</v>
      </c>
      <c r="H174" s="430">
        <v>67</v>
      </c>
      <c r="I174" s="71">
        <f t="shared" si="16"/>
        <v>1.4102642399999998</v>
      </c>
      <c r="J174" s="74"/>
      <c r="K174" s="21" t="s">
        <v>164</v>
      </c>
    </row>
    <row r="175" spans="1:11" x14ac:dyDescent="0.25">
      <c r="A175" s="502">
        <v>36</v>
      </c>
      <c r="B175" s="28"/>
      <c r="C175" s="424">
        <v>5447</v>
      </c>
      <c r="D175" s="430" t="s">
        <v>12</v>
      </c>
      <c r="E175" s="430">
        <v>400</v>
      </c>
      <c r="F175" s="430">
        <v>51</v>
      </c>
      <c r="G175" s="430">
        <v>51</v>
      </c>
      <c r="H175" s="430">
        <v>51</v>
      </c>
      <c r="I175" s="71">
        <f t="shared" si="16"/>
        <v>0.81713015999999994</v>
      </c>
      <c r="J175" s="74"/>
      <c r="K175" s="21" t="s">
        <v>164</v>
      </c>
    </row>
    <row r="176" spans="1:11" x14ac:dyDescent="0.25">
      <c r="A176" s="502">
        <v>37</v>
      </c>
      <c r="B176" s="403" t="s">
        <v>160</v>
      </c>
      <c r="C176" s="424">
        <v>5569</v>
      </c>
      <c r="D176" s="399" t="s">
        <v>12</v>
      </c>
      <c r="E176" s="399">
        <v>400</v>
      </c>
      <c r="F176" s="399">
        <v>40</v>
      </c>
      <c r="G176" s="399">
        <v>40</v>
      </c>
      <c r="H176" s="399">
        <v>40</v>
      </c>
      <c r="I176" s="71">
        <f t="shared" si="16"/>
        <v>0.50265599999999988</v>
      </c>
      <c r="J176" s="74"/>
      <c r="K176" s="21" t="s">
        <v>159</v>
      </c>
    </row>
    <row r="177" spans="1:11" x14ac:dyDescent="0.25">
      <c r="A177" s="502">
        <v>38</v>
      </c>
      <c r="B177" s="28"/>
      <c r="C177" s="424">
        <v>5394</v>
      </c>
      <c r="D177" s="399" t="s">
        <v>12</v>
      </c>
      <c r="E177" s="399">
        <v>400</v>
      </c>
      <c r="F177" s="399">
        <v>41</v>
      </c>
      <c r="G177" s="399">
        <v>41</v>
      </c>
      <c r="H177" s="399">
        <v>41</v>
      </c>
      <c r="I177" s="71">
        <f t="shared" si="16"/>
        <v>0.52810296000000001</v>
      </c>
      <c r="J177" s="74"/>
      <c r="K177" s="21" t="s">
        <v>159</v>
      </c>
    </row>
    <row r="178" spans="1:11" x14ac:dyDescent="0.25">
      <c r="A178" s="502">
        <v>39</v>
      </c>
      <c r="B178" s="28"/>
      <c r="C178" s="424">
        <v>5435</v>
      </c>
      <c r="D178" s="399" t="s">
        <v>12</v>
      </c>
      <c r="E178" s="399">
        <v>400</v>
      </c>
      <c r="F178" s="399">
        <v>40</v>
      </c>
      <c r="G178" s="399">
        <v>40</v>
      </c>
      <c r="H178" s="399">
        <v>40</v>
      </c>
      <c r="I178" s="71">
        <f t="shared" si="16"/>
        <v>0.50265599999999988</v>
      </c>
      <c r="J178" s="74"/>
      <c r="K178" s="21" t="s">
        <v>159</v>
      </c>
    </row>
    <row r="179" spans="1:11" x14ac:dyDescent="0.25">
      <c r="A179" s="502">
        <v>40</v>
      </c>
      <c r="B179" s="403" t="s">
        <v>168</v>
      </c>
      <c r="C179" s="474">
        <v>5458</v>
      </c>
      <c r="D179" s="408" t="s">
        <v>12</v>
      </c>
      <c r="E179" s="408">
        <v>400</v>
      </c>
      <c r="F179" s="408">
        <v>50</v>
      </c>
      <c r="G179" s="430">
        <v>50</v>
      </c>
      <c r="H179" s="430">
        <v>50</v>
      </c>
      <c r="I179" s="71">
        <f t="shared" si="16"/>
        <v>0.78539999999999988</v>
      </c>
      <c r="J179" s="74"/>
      <c r="K179" s="21" t="s">
        <v>169</v>
      </c>
    </row>
    <row r="180" spans="1:11" x14ac:dyDescent="0.25">
      <c r="A180" s="502">
        <v>41</v>
      </c>
      <c r="B180" s="28"/>
      <c r="C180" s="474">
        <v>5479</v>
      </c>
      <c r="D180" s="408" t="s">
        <v>12</v>
      </c>
      <c r="E180" s="408">
        <v>400</v>
      </c>
      <c r="F180" s="408">
        <v>45</v>
      </c>
      <c r="G180" s="430">
        <v>45</v>
      </c>
      <c r="H180" s="430">
        <v>45</v>
      </c>
      <c r="I180" s="71">
        <f t="shared" si="16"/>
        <v>0.63617400000000002</v>
      </c>
      <c r="J180" s="74"/>
      <c r="K180" s="21" t="s">
        <v>169</v>
      </c>
    </row>
    <row r="181" spans="1:11" x14ac:dyDescent="0.25">
      <c r="A181" s="502">
        <v>42</v>
      </c>
      <c r="B181" s="28"/>
      <c r="C181" s="474">
        <v>5464</v>
      </c>
      <c r="D181" s="408" t="s">
        <v>12</v>
      </c>
      <c r="E181" s="408">
        <v>400</v>
      </c>
      <c r="F181" s="408">
        <v>49</v>
      </c>
      <c r="G181" s="430">
        <v>49</v>
      </c>
      <c r="H181" s="430">
        <v>49</v>
      </c>
      <c r="I181" s="71">
        <f t="shared" si="16"/>
        <v>0.75429815999999994</v>
      </c>
      <c r="J181" s="74"/>
      <c r="K181" s="21" t="s">
        <v>169</v>
      </c>
    </row>
    <row r="182" spans="1:11" x14ac:dyDescent="0.25">
      <c r="A182" s="502">
        <v>43</v>
      </c>
      <c r="B182" s="403" t="s">
        <v>170</v>
      </c>
      <c r="C182" s="78">
        <v>5544</v>
      </c>
      <c r="D182" s="440" t="s">
        <v>12</v>
      </c>
      <c r="E182" s="440">
        <v>400</v>
      </c>
      <c r="F182" s="440">
        <v>45</v>
      </c>
      <c r="G182" s="440">
        <v>45</v>
      </c>
      <c r="H182" s="440">
        <v>45</v>
      </c>
      <c r="I182" s="71">
        <f t="shared" si="16"/>
        <v>0.63617400000000002</v>
      </c>
      <c r="J182" s="74"/>
      <c r="K182" s="21" t="s">
        <v>171</v>
      </c>
    </row>
    <row r="183" spans="1:11" x14ac:dyDescent="0.25">
      <c r="A183" s="502">
        <v>44</v>
      </c>
      <c r="B183" s="403"/>
      <c r="C183" s="78">
        <v>5345</v>
      </c>
      <c r="D183" s="440" t="s">
        <v>12</v>
      </c>
      <c r="E183" s="440">
        <v>400</v>
      </c>
      <c r="F183" s="440">
        <v>43</v>
      </c>
      <c r="G183" s="440">
        <v>43</v>
      </c>
      <c r="H183" s="440">
        <v>43</v>
      </c>
      <c r="I183" s="71">
        <f t="shared" si="16"/>
        <v>0.58088183999999998</v>
      </c>
      <c r="J183" s="74"/>
      <c r="K183" s="21" t="s">
        <v>171</v>
      </c>
    </row>
    <row r="184" spans="1:11" x14ac:dyDescent="0.25">
      <c r="A184" s="502">
        <v>45</v>
      </c>
      <c r="B184" s="403"/>
      <c r="C184" s="406">
        <v>5482</v>
      </c>
      <c r="D184" s="440" t="s">
        <v>12</v>
      </c>
      <c r="E184" s="440">
        <v>400</v>
      </c>
      <c r="F184" s="440">
        <v>51</v>
      </c>
      <c r="G184" s="440">
        <v>51</v>
      </c>
      <c r="H184" s="440">
        <v>51</v>
      </c>
      <c r="I184" s="71">
        <f t="shared" si="16"/>
        <v>0.81713015999999994</v>
      </c>
      <c r="J184" s="74"/>
      <c r="K184" s="21" t="s">
        <v>171</v>
      </c>
    </row>
    <row r="185" spans="1:11" x14ac:dyDescent="0.25">
      <c r="A185" s="502">
        <v>46</v>
      </c>
      <c r="B185" s="403"/>
      <c r="C185" s="406">
        <v>5524</v>
      </c>
      <c r="D185" s="440" t="s">
        <v>12</v>
      </c>
      <c r="E185" s="440">
        <v>300</v>
      </c>
      <c r="F185" s="440">
        <v>53</v>
      </c>
      <c r="G185" s="440">
        <v>53</v>
      </c>
      <c r="H185" s="440">
        <v>53</v>
      </c>
      <c r="I185" s="71">
        <f t="shared" si="16"/>
        <v>0.66185658000000003</v>
      </c>
      <c r="J185" s="74"/>
      <c r="K185" s="21" t="s">
        <v>171</v>
      </c>
    </row>
    <row r="186" spans="1:11" x14ac:dyDescent="0.25">
      <c r="A186" s="502">
        <v>47</v>
      </c>
      <c r="B186" s="28"/>
      <c r="C186" s="406">
        <v>5495</v>
      </c>
      <c r="D186" s="440" t="s">
        <v>12</v>
      </c>
      <c r="E186" s="440">
        <v>400</v>
      </c>
      <c r="F186" s="440">
        <v>40</v>
      </c>
      <c r="G186" s="440">
        <v>40</v>
      </c>
      <c r="H186" s="440">
        <v>40</v>
      </c>
      <c r="I186" s="71">
        <f t="shared" si="16"/>
        <v>0.50265599999999988</v>
      </c>
      <c r="J186" s="74"/>
      <c r="K186" s="21" t="s">
        <v>171</v>
      </c>
    </row>
    <row r="187" spans="1:11" x14ac:dyDescent="0.25">
      <c r="A187" s="502">
        <v>48</v>
      </c>
      <c r="B187" s="28"/>
      <c r="C187" s="80">
        <v>5440</v>
      </c>
      <c r="D187" s="440" t="s">
        <v>12</v>
      </c>
      <c r="E187" s="440">
        <v>400</v>
      </c>
      <c r="F187" s="440">
        <v>43</v>
      </c>
      <c r="G187" s="440">
        <v>43</v>
      </c>
      <c r="H187" s="440">
        <v>43</v>
      </c>
      <c r="I187" s="71">
        <f t="shared" si="16"/>
        <v>0.58088183999999998</v>
      </c>
      <c r="J187" s="74"/>
      <c r="K187" s="21" t="s">
        <v>164</v>
      </c>
    </row>
    <row r="188" spans="1:11" x14ac:dyDescent="0.25">
      <c r="A188" s="502">
        <v>49</v>
      </c>
      <c r="B188" s="28"/>
      <c r="C188" s="80">
        <v>5550</v>
      </c>
      <c r="D188" s="440" t="s">
        <v>12</v>
      </c>
      <c r="E188" s="440">
        <v>400</v>
      </c>
      <c r="F188" s="440">
        <v>42</v>
      </c>
      <c r="G188" s="440">
        <v>42</v>
      </c>
      <c r="H188" s="440">
        <v>42</v>
      </c>
      <c r="I188" s="71">
        <f t="shared" si="16"/>
        <v>0.55417824000000004</v>
      </c>
      <c r="J188" s="74"/>
      <c r="K188" s="21" t="s">
        <v>164</v>
      </c>
    </row>
    <row r="189" spans="1:11" x14ac:dyDescent="0.25">
      <c r="A189" s="502">
        <v>50</v>
      </c>
      <c r="B189" s="28"/>
      <c r="C189" s="80">
        <v>5485</v>
      </c>
      <c r="D189" s="440" t="s">
        <v>12</v>
      </c>
      <c r="E189" s="440">
        <v>400</v>
      </c>
      <c r="F189" s="440">
        <v>42</v>
      </c>
      <c r="G189" s="440">
        <v>42</v>
      </c>
      <c r="H189" s="440">
        <v>42</v>
      </c>
      <c r="I189" s="71">
        <f t="shared" si="16"/>
        <v>0.55417824000000004</v>
      </c>
      <c r="J189" s="74"/>
      <c r="K189" s="21" t="s">
        <v>164</v>
      </c>
    </row>
    <row r="190" spans="1:11" x14ac:dyDescent="0.25">
      <c r="A190" s="502">
        <v>51</v>
      </c>
      <c r="B190" s="28"/>
      <c r="C190" s="80">
        <v>5496</v>
      </c>
      <c r="D190" s="440" t="s">
        <v>12</v>
      </c>
      <c r="E190" s="440">
        <v>400</v>
      </c>
      <c r="F190" s="440">
        <v>40</v>
      </c>
      <c r="G190" s="440">
        <v>40</v>
      </c>
      <c r="H190" s="440">
        <v>40</v>
      </c>
      <c r="I190" s="71">
        <f t="shared" si="16"/>
        <v>0.50265599999999988</v>
      </c>
      <c r="J190" s="74"/>
      <c r="K190" s="21" t="s">
        <v>164</v>
      </c>
    </row>
    <row r="191" spans="1:11" x14ac:dyDescent="0.25">
      <c r="A191" s="502">
        <v>52</v>
      </c>
      <c r="B191" s="28"/>
      <c r="C191" s="474">
        <v>5433</v>
      </c>
      <c r="D191" s="440" t="s">
        <v>12</v>
      </c>
      <c r="E191" s="440">
        <v>400</v>
      </c>
      <c r="F191" s="440">
        <v>48</v>
      </c>
      <c r="G191" s="440">
        <v>48</v>
      </c>
      <c r="H191" s="440">
        <v>48</v>
      </c>
      <c r="I191" s="71">
        <f t="shared" si="16"/>
        <v>0.72382463999999991</v>
      </c>
      <c r="J191" s="74"/>
      <c r="K191" s="21" t="s">
        <v>164</v>
      </c>
    </row>
    <row r="192" spans="1:11" x14ac:dyDescent="0.25">
      <c r="A192" s="502">
        <v>53</v>
      </c>
      <c r="B192" s="28"/>
      <c r="C192" s="80">
        <v>5546</v>
      </c>
      <c r="D192" s="440" t="s">
        <v>12</v>
      </c>
      <c r="E192" s="440">
        <v>400</v>
      </c>
      <c r="F192" s="440">
        <v>43</v>
      </c>
      <c r="G192" s="440">
        <v>43</v>
      </c>
      <c r="H192" s="440">
        <v>43</v>
      </c>
      <c r="I192" s="71">
        <f t="shared" si="16"/>
        <v>0.58088183999999998</v>
      </c>
      <c r="J192" s="74"/>
      <c r="K192" s="21" t="s">
        <v>164</v>
      </c>
    </row>
    <row r="193" spans="1:11" x14ac:dyDescent="0.25">
      <c r="A193" s="502">
        <v>54</v>
      </c>
      <c r="B193" s="28"/>
      <c r="C193" s="406">
        <v>5536</v>
      </c>
      <c r="D193" s="440" t="s">
        <v>12</v>
      </c>
      <c r="E193" s="440">
        <v>400</v>
      </c>
      <c r="F193" s="440">
        <v>57</v>
      </c>
      <c r="G193" s="440">
        <v>57</v>
      </c>
      <c r="H193" s="440">
        <v>57</v>
      </c>
      <c r="I193" s="71">
        <f t="shared" si="16"/>
        <v>1.02070584</v>
      </c>
      <c r="J193" s="74"/>
      <c r="K193" s="21" t="s">
        <v>15</v>
      </c>
    </row>
    <row r="194" spans="1:11" x14ac:dyDescent="0.25">
      <c r="A194" s="502">
        <v>55</v>
      </c>
      <c r="B194" s="28"/>
      <c r="C194" s="406">
        <v>5561</v>
      </c>
      <c r="D194" s="440" t="s">
        <v>12</v>
      </c>
      <c r="E194" s="440">
        <v>400</v>
      </c>
      <c r="F194" s="440">
        <v>54</v>
      </c>
      <c r="G194" s="440">
        <v>54</v>
      </c>
      <c r="H194" s="440">
        <v>54</v>
      </c>
      <c r="I194" s="71">
        <f t="shared" si="16"/>
        <v>0.91609055999999989</v>
      </c>
      <c r="J194" s="74"/>
      <c r="K194" s="21" t="s">
        <v>15</v>
      </c>
    </row>
    <row r="195" spans="1:11" x14ac:dyDescent="0.25">
      <c r="A195" s="502">
        <v>56</v>
      </c>
      <c r="B195" s="28"/>
      <c r="C195" s="406">
        <v>5487</v>
      </c>
      <c r="D195" s="440" t="s">
        <v>12</v>
      </c>
      <c r="E195" s="440">
        <v>400</v>
      </c>
      <c r="F195" s="440">
        <v>52</v>
      </c>
      <c r="G195" s="440">
        <v>52</v>
      </c>
      <c r="H195" s="440">
        <v>52</v>
      </c>
      <c r="I195" s="71">
        <f t="shared" si="16"/>
        <v>0.84948863999999991</v>
      </c>
      <c r="J195" s="74"/>
      <c r="K195" s="21" t="s">
        <v>15</v>
      </c>
    </row>
    <row r="196" spans="1:11" x14ac:dyDescent="0.25">
      <c r="A196" s="502">
        <v>57</v>
      </c>
      <c r="B196" s="28"/>
      <c r="C196" s="406">
        <v>5473</v>
      </c>
      <c r="D196" s="440" t="s">
        <v>12</v>
      </c>
      <c r="E196" s="440">
        <v>400</v>
      </c>
      <c r="F196" s="440">
        <v>70</v>
      </c>
      <c r="G196" s="440">
        <v>70</v>
      </c>
      <c r="H196" s="440">
        <v>70</v>
      </c>
      <c r="I196" s="71">
        <f t="shared" si="16"/>
        <v>1.5393839999999999</v>
      </c>
      <c r="J196" s="74"/>
      <c r="K196" s="21" t="s">
        <v>15</v>
      </c>
    </row>
    <row r="197" spans="1:11" x14ac:dyDescent="0.25">
      <c r="A197" s="502">
        <v>58</v>
      </c>
      <c r="B197" s="28"/>
      <c r="C197" s="406">
        <v>5492</v>
      </c>
      <c r="D197" s="440" t="s">
        <v>12</v>
      </c>
      <c r="E197" s="440">
        <v>400</v>
      </c>
      <c r="F197" s="440">
        <v>41</v>
      </c>
      <c r="G197" s="440">
        <v>41</v>
      </c>
      <c r="H197" s="440">
        <v>41</v>
      </c>
      <c r="I197" s="71">
        <f t="shared" si="16"/>
        <v>0.52810296000000001</v>
      </c>
      <c r="J197" s="74"/>
      <c r="K197" s="21" t="s">
        <v>15</v>
      </c>
    </row>
    <row r="198" spans="1:11" x14ac:dyDescent="0.25">
      <c r="A198" s="502">
        <v>59</v>
      </c>
      <c r="B198" s="28"/>
      <c r="C198" s="406">
        <v>5527</v>
      </c>
      <c r="D198" s="440" t="s">
        <v>12</v>
      </c>
      <c r="E198" s="440">
        <v>400</v>
      </c>
      <c r="F198" s="440">
        <v>46</v>
      </c>
      <c r="G198" s="440">
        <v>46</v>
      </c>
      <c r="H198" s="440">
        <v>46</v>
      </c>
      <c r="I198" s="71">
        <f t="shared" si="16"/>
        <v>0.66476255999999989</v>
      </c>
      <c r="J198" s="74"/>
      <c r="K198" s="21" t="s">
        <v>15</v>
      </c>
    </row>
    <row r="199" spans="1:11" x14ac:dyDescent="0.25">
      <c r="A199" s="502">
        <v>60</v>
      </c>
      <c r="B199" s="28"/>
      <c r="C199" s="474">
        <v>5488</v>
      </c>
      <c r="D199" s="440" t="s">
        <v>12</v>
      </c>
      <c r="E199" s="440">
        <v>400</v>
      </c>
      <c r="F199" s="440">
        <v>40</v>
      </c>
      <c r="G199" s="440">
        <v>40</v>
      </c>
      <c r="H199" s="440">
        <v>40</v>
      </c>
      <c r="I199" s="71">
        <f t="shared" si="16"/>
        <v>0.50265599999999988</v>
      </c>
      <c r="J199" s="74"/>
      <c r="K199" s="21" t="s">
        <v>172</v>
      </c>
    </row>
    <row r="200" spans="1:11" x14ac:dyDescent="0.25">
      <c r="A200" s="502">
        <v>61</v>
      </c>
      <c r="B200" s="28"/>
      <c r="C200" s="474">
        <v>5455</v>
      </c>
      <c r="D200" s="440" t="s">
        <v>12</v>
      </c>
      <c r="E200" s="440">
        <v>400</v>
      </c>
      <c r="F200" s="440">
        <v>41</v>
      </c>
      <c r="G200" s="440">
        <v>41</v>
      </c>
      <c r="H200" s="440">
        <v>41</v>
      </c>
      <c r="I200" s="71">
        <f t="shared" si="16"/>
        <v>0.52810296000000001</v>
      </c>
      <c r="J200" s="74"/>
      <c r="K200" s="21" t="s">
        <v>172</v>
      </c>
    </row>
    <row r="201" spans="1:11" x14ac:dyDescent="0.25">
      <c r="A201" s="502">
        <v>62</v>
      </c>
      <c r="B201" s="28"/>
      <c r="C201" s="474">
        <v>5489</v>
      </c>
      <c r="D201" s="440" t="s">
        <v>12</v>
      </c>
      <c r="E201" s="440">
        <v>400</v>
      </c>
      <c r="F201" s="440">
        <v>44</v>
      </c>
      <c r="G201" s="440">
        <v>44</v>
      </c>
      <c r="H201" s="440">
        <v>44</v>
      </c>
      <c r="I201" s="71">
        <f t="shared" si="16"/>
        <v>0.60821376000000005</v>
      </c>
      <c r="J201" s="74"/>
      <c r="K201" s="21" t="s">
        <v>172</v>
      </c>
    </row>
    <row r="202" spans="1:11" x14ac:dyDescent="0.25">
      <c r="A202" s="502">
        <v>63</v>
      </c>
      <c r="B202" s="28"/>
      <c r="C202" s="474">
        <v>5504</v>
      </c>
      <c r="D202" s="440" t="s">
        <v>12</v>
      </c>
      <c r="E202" s="440">
        <v>400</v>
      </c>
      <c r="F202" s="440">
        <v>48</v>
      </c>
      <c r="G202" s="440">
        <v>48</v>
      </c>
      <c r="H202" s="440">
        <v>48</v>
      </c>
      <c r="I202" s="71">
        <f t="shared" si="16"/>
        <v>0.72382463999999991</v>
      </c>
      <c r="J202" s="74"/>
      <c r="K202" s="21" t="s">
        <v>172</v>
      </c>
    </row>
    <row r="203" spans="1:11" x14ac:dyDescent="0.25">
      <c r="A203" s="502">
        <v>64</v>
      </c>
      <c r="B203" s="28"/>
      <c r="C203" s="474">
        <v>5442</v>
      </c>
      <c r="D203" s="440" t="s">
        <v>12</v>
      </c>
      <c r="E203" s="440">
        <v>400</v>
      </c>
      <c r="F203" s="440">
        <v>42</v>
      </c>
      <c r="G203" s="440">
        <v>42</v>
      </c>
      <c r="H203" s="440">
        <v>42</v>
      </c>
      <c r="I203" s="71">
        <f t="shared" si="16"/>
        <v>0.55417824000000004</v>
      </c>
      <c r="J203" s="74"/>
      <c r="K203" s="21" t="s">
        <v>172</v>
      </c>
    </row>
    <row r="204" spans="1:11" x14ac:dyDescent="0.25">
      <c r="A204" s="502">
        <v>65</v>
      </c>
      <c r="B204" s="28"/>
      <c r="C204" s="474">
        <v>5566</v>
      </c>
      <c r="D204" s="440" t="s">
        <v>12</v>
      </c>
      <c r="E204" s="440">
        <v>400</v>
      </c>
      <c r="F204" s="440">
        <v>40</v>
      </c>
      <c r="G204" s="440">
        <v>40</v>
      </c>
      <c r="H204" s="440">
        <v>40</v>
      </c>
      <c r="I204" s="71">
        <f t="shared" ref="I204" si="17">0.7854*E204*H204*H204/1000000</f>
        <v>0.50265599999999988</v>
      </c>
      <c r="J204" s="74">
        <f>SUM(I148:I204)</f>
        <v>47.041925699999972</v>
      </c>
      <c r="K204" s="21" t="s">
        <v>172</v>
      </c>
    </row>
    <row r="205" spans="1:11" x14ac:dyDescent="0.25">
      <c r="A205" s="383"/>
      <c r="B205" s="1867" t="s">
        <v>189</v>
      </c>
      <c r="C205" s="1868"/>
      <c r="D205" s="1868"/>
      <c r="E205" s="1868"/>
      <c r="F205" s="1868"/>
      <c r="G205" s="1868"/>
      <c r="H205" s="1869"/>
      <c r="I205" s="503">
        <f>SUM(I140:I204)</f>
        <v>50.135773379999982</v>
      </c>
      <c r="J205" s="503">
        <f>SUM(J140:J204)</f>
        <v>50.135773379999968</v>
      </c>
      <c r="K205" s="504"/>
    </row>
    <row r="206" spans="1:11" x14ac:dyDescent="0.25">
      <c r="A206" s="541">
        <v>1</v>
      </c>
      <c r="B206" s="28"/>
      <c r="C206" s="141">
        <v>5514</v>
      </c>
      <c r="D206" s="484" t="s">
        <v>12</v>
      </c>
      <c r="E206" s="484">
        <v>400</v>
      </c>
      <c r="F206" s="484">
        <v>30</v>
      </c>
      <c r="G206" s="484">
        <v>30</v>
      </c>
      <c r="H206" s="484">
        <v>30</v>
      </c>
      <c r="I206" s="497">
        <f t="shared" ref="I206:I237" si="18">0.7854*E206*H206*H206/1000000</f>
        <v>0.282744</v>
      </c>
      <c r="J206" s="74"/>
      <c r="K206" s="21" t="s">
        <v>186</v>
      </c>
    </row>
    <row r="207" spans="1:11" x14ac:dyDescent="0.25">
      <c r="A207" s="541">
        <v>2</v>
      </c>
      <c r="B207" s="403"/>
      <c r="C207" s="141">
        <v>5456</v>
      </c>
      <c r="D207" s="484" t="s">
        <v>12</v>
      </c>
      <c r="E207" s="484">
        <v>400</v>
      </c>
      <c r="F207" s="484">
        <v>36</v>
      </c>
      <c r="G207" s="484">
        <v>36</v>
      </c>
      <c r="H207" s="484">
        <v>36</v>
      </c>
      <c r="I207" s="497">
        <f t="shared" si="18"/>
        <v>0.40715135999999991</v>
      </c>
      <c r="J207" s="74"/>
      <c r="K207" s="21" t="s">
        <v>186</v>
      </c>
    </row>
    <row r="208" spans="1:11" x14ac:dyDescent="0.25">
      <c r="A208" s="541">
        <v>3</v>
      </c>
      <c r="B208" s="403"/>
      <c r="C208" s="141">
        <v>5477</v>
      </c>
      <c r="D208" s="484" t="s">
        <v>12</v>
      </c>
      <c r="E208" s="484">
        <v>400</v>
      </c>
      <c r="F208" s="484">
        <v>35</v>
      </c>
      <c r="G208" s="484">
        <v>35</v>
      </c>
      <c r="H208" s="484">
        <v>35</v>
      </c>
      <c r="I208" s="497">
        <f t="shared" si="18"/>
        <v>0.38484599999999997</v>
      </c>
      <c r="J208" s="74"/>
      <c r="K208" s="21" t="s">
        <v>186</v>
      </c>
    </row>
    <row r="209" spans="1:11" x14ac:dyDescent="0.25">
      <c r="A209" s="541">
        <v>4</v>
      </c>
      <c r="B209" s="28"/>
      <c r="C209" s="78">
        <v>5696</v>
      </c>
      <c r="D209" s="484" t="s">
        <v>12</v>
      </c>
      <c r="E209" s="484">
        <v>400</v>
      </c>
      <c r="F209" s="484">
        <v>30</v>
      </c>
      <c r="G209" s="484">
        <v>30</v>
      </c>
      <c r="H209" s="484">
        <v>30</v>
      </c>
      <c r="I209" s="497">
        <f t="shared" si="18"/>
        <v>0.282744</v>
      </c>
      <c r="J209" s="74"/>
      <c r="K209" s="21" t="s">
        <v>187</v>
      </c>
    </row>
    <row r="210" spans="1:11" x14ac:dyDescent="0.25">
      <c r="A210" s="541">
        <v>5</v>
      </c>
      <c r="B210" s="28"/>
      <c r="C210" s="78">
        <v>5717</v>
      </c>
      <c r="D210" s="484" t="s">
        <v>12</v>
      </c>
      <c r="E210" s="484">
        <v>400</v>
      </c>
      <c r="F210" s="484">
        <v>34</v>
      </c>
      <c r="G210" s="484">
        <v>34</v>
      </c>
      <c r="H210" s="484">
        <v>34</v>
      </c>
      <c r="I210" s="497">
        <f t="shared" si="18"/>
        <v>0.36316895999999999</v>
      </c>
      <c r="J210" s="74"/>
      <c r="K210" s="21" t="s">
        <v>187</v>
      </c>
    </row>
    <row r="211" spans="1:11" x14ac:dyDescent="0.25">
      <c r="A211" s="541">
        <v>6</v>
      </c>
      <c r="B211" s="28"/>
      <c r="C211" s="78">
        <v>5715</v>
      </c>
      <c r="D211" s="484" t="s">
        <v>12</v>
      </c>
      <c r="E211" s="484">
        <v>400</v>
      </c>
      <c r="F211" s="484">
        <v>37</v>
      </c>
      <c r="G211" s="484">
        <v>37</v>
      </c>
      <c r="H211" s="484">
        <v>37</v>
      </c>
      <c r="I211" s="497">
        <f t="shared" si="18"/>
        <v>0.43008503999999992</v>
      </c>
      <c r="J211" s="74"/>
      <c r="K211" s="21" t="s">
        <v>187</v>
      </c>
    </row>
    <row r="212" spans="1:11" x14ac:dyDescent="0.25">
      <c r="A212" s="541">
        <v>7</v>
      </c>
      <c r="B212" s="28"/>
      <c r="C212" s="78">
        <v>5708</v>
      </c>
      <c r="D212" s="484" t="s">
        <v>12</v>
      </c>
      <c r="E212" s="484">
        <v>400</v>
      </c>
      <c r="F212" s="484">
        <v>37</v>
      </c>
      <c r="G212" s="484">
        <v>37</v>
      </c>
      <c r="H212" s="484">
        <v>37</v>
      </c>
      <c r="I212" s="497">
        <f t="shared" si="18"/>
        <v>0.43008503999999992</v>
      </c>
      <c r="J212" s="74"/>
      <c r="K212" s="21" t="s">
        <v>187</v>
      </c>
    </row>
    <row r="213" spans="1:11" x14ac:dyDescent="0.25">
      <c r="A213" s="541">
        <v>8</v>
      </c>
      <c r="B213" s="403"/>
      <c r="C213" s="80">
        <v>5720</v>
      </c>
      <c r="D213" s="506" t="s">
        <v>12</v>
      </c>
      <c r="E213" s="506">
        <v>400</v>
      </c>
      <c r="F213" s="506">
        <v>35</v>
      </c>
      <c r="G213" s="506">
        <v>35</v>
      </c>
      <c r="H213" s="506">
        <v>35</v>
      </c>
      <c r="I213" s="497">
        <f t="shared" si="18"/>
        <v>0.38484599999999997</v>
      </c>
      <c r="J213" s="74"/>
      <c r="K213" s="21" t="s">
        <v>15</v>
      </c>
    </row>
    <row r="214" spans="1:11" x14ac:dyDescent="0.25">
      <c r="A214" s="541">
        <v>9</v>
      </c>
      <c r="B214" s="403"/>
      <c r="C214" s="80">
        <v>5735</v>
      </c>
      <c r="D214" s="506" t="s">
        <v>12</v>
      </c>
      <c r="E214" s="506">
        <v>400</v>
      </c>
      <c r="F214" s="506">
        <v>37</v>
      </c>
      <c r="G214" s="506">
        <v>37</v>
      </c>
      <c r="H214" s="506">
        <v>37</v>
      </c>
      <c r="I214" s="497">
        <f t="shared" si="18"/>
        <v>0.43008503999999992</v>
      </c>
      <c r="J214" s="74"/>
      <c r="K214" s="21" t="s">
        <v>15</v>
      </c>
    </row>
    <row r="215" spans="1:11" x14ac:dyDescent="0.25">
      <c r="A215" s="541">
        <v>10</v>
      </c>
      <c r="B215" s="443" t="s">
        <v>202</v>
      </c>
      <c r="C215" s="406">
        <v>5719</v>
      </c>
      <c r="D215" s="532" t="s">
        <v>12</v>
      </c>
      <c r="E215" s="532">
        <v>300</v>
      </c>
      <c r="F215" s="532">
        <v>35</v>
      </c>
      <c r="G215" s="532">
        <v>35</v>
      </c>
      <c r="H215" s="532">
        <v>35</v>
      </c>
      <c r="I215" s="497">
        <f t="shared" si="18"/>
        <v>0.28863450000000002</v>
      </c>
      <c r="J215" s="74"/>
      <c r="K215" s="21" t="s">
        <v>16</v>
      </c>
    </row>
    <row r="216" spans="1:11" x14ac:dyDescent="0.25">
      <c r="A216" s="541">
        <v>11</v>
      </c>
      <c r="B216" s="403" t="s">
        <v>184</v>
      </c>
      <c r="C216" s="141">
        <v>5740</v>
      </c>
      <c r="D216" s="484" t="s">
        <v>12</v>
      </c>
      <c r="E216" s="484">
        <v>400</v>
      </c>
      <c r="F216" s="484">
        <v>36</v>
      </c>
      <c r="G216" s="484">
        <v>36</v>
      </c>
      <c r="H216" s="484">
        <v>36</v>
      </c>
      <c r="I216" s="497">
        <f t="shared" si="18"/>
        <v>0.40715135999999991</v>
      </c>
      <c r="J216" s="74">
        <f>SUM(I206:I216)</f>
        <v>4.0915412999999994</v>
      </c>
      <c r="K216" s="21" t="s">
        <v>185</v>
      </c>
    </row>
    <row r="217" spans="1:11" x14ac:dyDescent="0.25">
      <c r="A217" s="541">
        <v>12</v>
      </c>
      <c r="B217" s="403"/>
      <c r="C217" s="141">
        <v>5716</v>
      </c>
      <c r="D217" s="484" t="s">
        <v>12</v>
      </c>
      <c r="E217" s="484">
        <v>400</v>
      </c>
      <c r="F217" s="484">
        <v>40</v>
      </c>
      <c r="G217" s="484">
        <v>40</v>
      </c>
      <c r="H217" s="484">
        <v>40</v>
      </c>
      <c r="I217" s="497">
        <f t="shared" si="18"/>
        <v>0.50265599999999988</v>
      </c>
      <c r="J217" s="74"/>
      <c r="K217" s="21" t="s">
        <v>185</v>
      </c>
    </row>
    <row r="218" spans="1:11" x14ac:dyDescent="0.25">
      <c r="A218" s="541">
        <v>13</v>
      </c>
      <c r="B218" s="28"/>
      <c r="C218" s="141">
        <v>5734</v>
      </c>
      <c r="D218" s="484" t="s">
        <v>12</v>
      </c>
      <c r="E218" s="484">
        <v>400</v>
      </c>
      <c r="F218" s="484">
        <v>40</v>
      </c>
      <c r="G218" s="484">
        <v>40</v>
      </c>
      <c r="H218" s="484">
        <v>40</v>
      </c>
      <c r="I218" s="497">
        <f t="shared" si="18"/>
        <v>0.50265599999999988</v>
      </c>
      <c r="J218" s="74"/>
      <c r="K218" s="21" t="s">
        <v>185</v>
      </c>
    </row>
    <row r="219" spans="1:11" x14ac:dyDescent="0.25">
      <c r="A219" s="541">
        <v>14</v>
      </c>
      <c r="B219" s="28"/>
      <c r="C219" s="141">
        <v>5721</v>
      </c>
      <c r="D219" s="484" t="s">
        <v>12</v>
      </c>
      <c r="E219" s="484">
        <v>400</v>
      </c>
      <c r="F219" s="484">
        <v>53</v>
      </c>
      <c r="G219" s="484">
        <v>53</v>
      </c>
      <c r="H219" s="484">
        <v>53</v>
      </c>
      <c r="I219" s="497">
        <f t="shared" si="18"/>
        <v>0.88247543999999989</v>
      </c>
      <c r="J219" s="74"/>
      <c r="K219" s="21" t="s">
        <v>185</v>
      </c>
    </row>
    <row r="220" spans="1:11" x14ac:dyDescent="0.25">
      <c r="A220" s="541">
        <v>15</v>
      </c>
      <c r="B220" s="403"/>
      <c r="C220" s="141">
        <v>5713</v>
      </c>
      <c r="D220" s="484" t="s">
        <v>12</v>
      </c>
      <c r="E220" s="484">
        <v>400</v>
      </c>
      <c r="F220" s="484">
        <v>55</v>
      </c>
      <c r="G220" s="484">
        <v>55</v>
      </c>
      <c r="H220" s="484">
        <v>55</v>
      </c>
      <c r="I220" s="497">
        <f t="shared" si="18"/>
        <v>0.95033400000000001</v>
      </c>
      <c r="J220" s="74"/>
      <c r="K220" s="21" t="s">
        <v>185</v>
      </c>
    </row>
    <row r="221" spans="1:11" x14ac:dyDescent="0.25">
      <c r="A221" s="541">
        <v>16</v>
      </c>
      <c r="B221" s="403"/>
      <c r="C221" s="141">
        <v>5703</v>
      </c>
      <c r="D221" s="484" t="s">
        <v>12</v>
      </c>
      <c r="E221" s="484">
        <v>400</v>
      </c>
      <c r="F221" s="484">
        <v>58</v>
      </c>
      <c r="G221" s="484">
        <v>58</v>
      </c>
      <c r="H221" s="484">
        <v>58</v>
      </c>
      <c r="I221" s="497">
        <f t="shared" si="18"/>
        <v>1.0568342399999999</v>
      </c>
      <c r="J221" s="437"/>
      <c r="K221" s="21" t="s">
        <v>185</v>
      </c>
    </row>
    <row r="222" spans="1:11" x14ac:dyDescent="0.25">
      <c r="A222" s="541">
        <v>17</v>
      </c>
      <c r="B222" s="403"/>
      <c r="C222" s="141">
        <v>5494</v>
      </c>
      <c r="D222" s="484" t="s">
        <v>12</v>
      </c>
      <c r="E222" s="484">
        <v>400</v>
      </c>
      <c r="F222" s="484">
        <v>40</v>
      </c>
      <c r="G222" s="484">
        <v>40</v>
      </c>
      <c r="H222" s="484">
        <v>40</v>
      </c>
      <c r="I222" s="497">
        <f t="shared" si="18"/>
        <v>0.50265599999999988</v>
      </c>
      <c r="J222" s="437"/>
      <c r="K222" s="21" t="s">
        <v>186</v>
      </c>
    </row>
    <row r="223" spans="1:11" x14ac:dyDescent="0.25">
      <c r="A223" s="541">
        <v>18</v>
      </c>
      <c r="B223" s="443"/>
      <c r="C223" s="577">
        <v>5463</v>
      </c>
      <c r="D223" s="484" t="s">
        <v>12</v>
      </c>
      <c r="E223" s="484">
        <v>400</v>
      </c>
      <c r="F223" s="484">
        <v>56</v>
      </c>
      <c r="G223" s="484">
        <v>56</v>
      </c>
      <c r="H223" s="484">
        <v>56</v>
      </c>
      <c r="I223" s="497">
        <f t="shared" si="18"/>
        <v>0.98520576000000004</v>
      </c>
      <c r="J223" s="437"/>
      <c r="K223" s="21" t="s">
        <v>186</v>
      </c>
    </row>
    <row r="224" spans="1:11" x14ac:dyDescent="0.25">
      <c r="A224" s="541">
        <v>19</v>
      </c>
      <c r="B224" s="443" t="s">
        <v>184</v>
      </c>
      <c r="C224" s="577">
        <v>5559</v>
      </c>
      <c r="D224" s="484" t="s">
        <v>12</v>
      </c>
      <c r="E224" s="484">
        <v>400</v>
      </c>
      <c r="F224" s="484">
        <v>60</v>
      </c>
      <c r="G224" s="484">
        <v>60</v>
      </c>
      <c r="H224" s="484">
        <v>60</v>
      </c>
      <c r="I224" s="497">
        <f t="shared" si="18"/>
        <v>1.130976</v>
      </c>
      <c r="J224" s="437"/>
      <c r="K224" s="21" t="s">
        <v>186</v>
      </c>
    </row>
    <row r="225" spans="1:11" x14ac:dyDescent="0.25">
      <c r="A225" s="541">
        <v>20</v>
      </c>
      <c r="B225" s="403"/>
      <c r="C225" s="141">
        <v>5472</v>
      </c>
      <c r="D225" s="484" t="s">
        <v>12</v>
      </c>
      <c r="E225" s="484">
        <v>400</v>
      </c>
      <c r="F225" s="484">
        <v>50</v>
      </c>
      <c r="G225" s="484">
        <v>50</v>
      </c>
      <c r="H225" s="484">
        <v>50</v>
      </c>
      <c r="I225" s="497">
        <f t="shared" si="18"/>
        <v>0.78539999999999988</v>
      </c>
      <c r="J225" s="437"/>
      <c r="K225" s="21" t="s">
        <v>186</v>
      </c>
    </row>
    <row r="226" spans="1:11" x14ac:dyDescent="0.25">
      <c r="A226" s="541">
        <v>21</v>
      </c>
      <c r="B226" s="28"/>
      <c r="C226" s="78">
        <v>5707</v>
      </c>
      <c r="D226" s="484" t="s">
        <v>12</v>
      </c>
      <c r="E226" s="484">
        <v>400</v>
      </c>
      <c r="F226" s="484">
        <v>40</v>
      </c>
      <c r="G226" s="484">
        <v>40</v>
      </c>
      <c r="H226" s="484">
        <v>40</v>
      </c>
      <c r="I226" s="497">
        <f t="shared" si="18"/>
        <v>0.50265599999999988</v>
      </c>
      <c r="J226" s="437"/>
      <c r="K226" s="21" t="s">
        <v>187</v>
      </c>
    </row>
    <row r="227" spans="1:11" x14ac:dyDescent="0.25">
      <c r="A227" s="541">
        <v>22</v>
      </c>
      <c r="B227" s="28"/>
      <c r="C227" s="78">
        <v>5709</v>
      </c>
      <c r="D227" s="484" t="s">
        <v>12</v>
      </c>
      <c r="E227" s="484">
        <v>400</v>
      </c>
      <c r="F227" s="484">
        <v>40</v>
      </c>
      <c r="G227" s="484">
        <v>40</v>
      </c>
      <c r="H227" s="484">
        <v>40</v>
      </c>
      <c r="I227" s="497">
        <f t="shared" si="18"/>
        <v>0.50265599999999988</v>
      </c>
      <c r="J227" s="437"/>
      <c r="K227" s="21" t="s">
        <v>187</v>
      </c>
    </row>
    <row r="228" spans="1:11" x14ac:dyDescent="0.25">
      <c r="A228" s="541">
        <v>23</v>
      </c>
      <c r="B228" s="443"/>
      <c r="C228" s="436">
        <v>5480</v>
      </c>
      <c r="D228" s="532" t="s">
        <v>12</v>
      </c>
      <c r="E228" s="532">
        <v>400</v>
      </c>
      <c r="F228" s="532">
        <v>40</v>
      </c>
      <c r="G228" s="532">
        <v>40</v>
      </c>
      <c r="H228" s="532">
        <v>40</v>
      </c>
      <c r="I228" s="497">
        <f t="shared" si="18"/>
        <v>0.50265599999999988</v>
      </c>
      <c r="J228" s="437"/>
      <c r="K228" s="21" t="s">
        <v>187</v>
      </c>
    </row>
    <row r="229" spans="1:11" x14ac:dyDescent="0.25">
      <c r="A229" s="541">
        <v>24</v>
      </c>
      <c r="B229" s="28"/>
      <c r="C229" s="78">
        <v>5705</v>
      </c>
      <c r="D229" s="484" t="s">
        <v>12</v>
      </c>
      <c r="E229" s="484">
        <v>400</v>
      </c>
      <c r="F229" s="484">
        <v>44</v>
      </c>
      <c r="G229" s="484">
        <v>44</v>
      </c>
      <c r="H229" s="484">
        <v>44</v>
      </c>
      <c r="I229" s="497">
        <f t="shared" si="18"/>
        <v>0.60821376000000005</v>
      </c>
      <c r="J229" s="437"/>
      <c r="K229" s="21" t="s">
        <v>187</v>
      </c>
    </row>
    <row r="230" spans="1:11" x14ac:dyDescent="0.25">
      <c r="A230" s="541">
        <v>25</v>
      </c>
      <c r="B230" s="28"/>
      <c r="C230" s="78">
        <v>5730</v>
      </c>
      <c r="D230" s="484" t="s">
        <v>12</v>
      </c>
      <c r="E230" s="484">
        <v>400</v>
      </c>
      <c r="F230" s="484">
        <v>46</v>
      </c>
      <c r="G230" s="484">
        <v>46</v>
      </c>
      <c r="H230" s="484">
        <v>46</v>
      </c>
      <c r="I230" s="497">
        <f t="shared" si="18"/>
        <v>0.66476255999999989</v>
      </c>
      <c r="J230" s="437"/>
      <c r="K230" s="21" t="s">
        <v>187</v>
      </c>
    </row>
    <row r="231" spans="1:11" x14ac:dyDescent="0.25">
      <c r="A231" s="541">
        <v>26</v>
      </c>
      <c r="B231" s="28"/>
      <c r="C231" s="406">
        <v>5732</v>
      </c>
      <c r="D231" s="484" t="s">
        <v>12</v>
      </c>
      <c r="E231" s="484">
        <v>400</v>
      </c>
      <c r="F231" s="484">
        <v>44</v>
      </c>
      <c r="G231" s="484">
        <v>44</v>
      </c>
      <c r="H231" s="484">
        <v>44</v>
      </c>
      <c r="I231" s="497">
        <f t="shared" si="18"/>
        <v>0.60821376000000005</v>
      </c>
      <c r="J231" s="437"/>
      <c r="K231" s="21" t="s">
        <v>16</v>
      </c>
    </row>
    <row r="232" spans="1:11" x14ac:dyDescent="0.25">
      <c r="A232" s="541">
        <v>27</v>
      </c>
      <c r="B232" s="443"/>
      <c r="C232" s="406">
        <v>5786</v>
      </c>
      <c r="D232" s="532" t="s">
        <v>12</v>
      </c>
      <c r="E232" s="532">
        <v>400</v>
      </c>
      <c r="F232" s="532">
        <v>42</v>
      </c>
      <c r="G232" s="532">
        <v>42</v>
      </c>
      <c r="H232" s="532">
        <v>42</v>
      </c>
      <c r="I232" s="497">
        <f t="shared" si="18"/>
        <v>0.55417824000000004</v>
      </c>
      <c r="J232" s="437"/>
      <c r="K232" s="21" t="s">
        <v>16</v>
      </c>
    </row>
    <row r="233" spans="1:11" x14ac:dyDescent="0.25">
      <c r="A233" s="541">
        <v>28</v>
      </c>
      <c r="B233" s="443"/>
      <c r="C233" s="554">
        <v>5781</v>
      </c>
      <c r="D233" s="532" t="s">
        <v>12</v>
      </c>
      <c r="E233" s="532">
        <v>400</v>
      </c>
      <c r="F233" s="532">
        <v>44</v>
      </c>
      <c r="G233" s="532">
        <v>44</v>
      </c>
      <c r="H233" s="532">
        <v>44</v>
      </c>
      <c r="I233" s="497">
        <f t="shared" si="18"/>
        <v>0.60821376000000005</v>
      </c>
      <c r="J233" s="437"/>
      <c r="K233" s="21" t="s">
        <v>16</v>
      </c>
    </row>
    <row r="234" spans="1:11" x14ac:dyDescent="0.25">
      <c r="A234" s="541">
        <v>29</v>
      </c>
      <c r="B234" s="443"/>
      <c r="C234" s="554">
        <v>5771</v>
      </c>
      <c r="D234" s="532" t="s">
        <v>12</v>
      </c>
      <c r="E234" s="532">
        <v>400</v>
      </c>
      <c r="F234" s="532">
        <v>45</v>
      </c>
      <c r="G234" s="532">
        <v>45</v>
      </c>
      <c r="H234" s="532">
        <v>45</v>
      </c>
      <c r="I234" s="497">
        <f t="shared" si="18"/>
        <v>0.63617400000000002</v>
      </c>
      <c r="J234" s="437"/>
      <c r="K234" s="21" t="s">
        <v>16</v>
      </c>
    </row>
    <row r="235" spans="1:11" x14ac:dyDescent="0.25">
      <c r="A235" s="541">
        <v>30</v>
      </c>
      <c r="B235" s="443"/>
      <c r="C235" s="554">
        <v>5774</v>
      </c>
      <c r="D235" s="532" t="s">
        <v>12</v>
      </c>
      <c r="E235" s="532">
        <v>400</v>
      </c>
      <c r="F235" s="532">
        <v>52</v>
      </c>
      <c r="G235" s="532">
        <v>52</v>
      </c>
      <c r="H235" s="532">
        <v>52</v>
      </c>
      <c r="I235" s="497">
        <f t="shared" si="18"/>
        <v>0.84948863999999991</v>
      </c>
      <c r="J235" s="437"/>
      <c r="K235" s="21" t="s">
        <v>16</v>
      </c>
    </row>
    <row r="236" spans="1:11" x14ac:dyDescent="0.25">
      <c r="A236" s="541">
        <v>31</v>
      </c>
      <c r="B236" s="28"/>
      <c r="C236" s="406">
        <v>5747</v>
      </c>
      <c r="D236" s="484" t="s">
        <v>12</v>
      </c>
      <c r="E236" s="484">
        <v>400</v>
      </c>
      <c r="F236" s="484">
        <v>50</v>
      </c>
      <c r="G236" s="484">
        <v>50</v>
      </c>
      <c r="H236" s="484">
        <v>50</v>
      </c>
      <c r="I236" s="497">
        <f t="shared" si="18"/>
        <v>0.78539999999999988</v>
      </c>
      <c r="J236" s="437"/>
      <c r="K236" s="21" t="s">
        <v>16</v>
      </c>
    </row>
    <row r="237" spans="1:11" x14ac:dyDescent="0.25">
      <c r="A237" s="541">
        <v>32</v>
      </c>
      <c r="B237" s="403"/>
      <c r="C237" s="78">
        <v>5761</v>
      </c>
      <c r="D237" s="484" t="s">
        <v>12</v>
      </c>
      <c r="E237" s="484">
        <v>400</v>
      </c>
      <c r="F237" s="484">
        <v>55</v>
      </c>
      <c r="G237" s="484">
        <v>55</v>
      </c>
      <c r="H237" s="484">
        <v>55</v>
      </c>
      <c r="I237" s="497">
        <f t="shared" si="18"/>
        <v>0.95033400000000001</v>
      </c>
      <c r="J237" s="437"/>
      <c r="K237" s="21" t="s">
        <v>16</v>
      </c>
    </row>
    <row r="238" spans="1:11" x14ac:dyDescent="0.25">
      <c r="A238" s="541">
        <v>33</v>
      </c>
      <c r="B238" s="403"/>
      <c r="C238" s="80">
        <v>5760</v>
      </c>
      <c r="D238" s="506" t="s">
        <v>12</v>
      </c>
      <c r="E238" s="506">
        <v>400</v>
      </c>
      <c r="F238" s="506">
        <v>55</v>
      </c>
      <c r="G238" s="506">
        <v>55</v>
      </c>
      <c r="H238" s="506">
        <v>55</v>
      </c>
      <c r="I238" s="497">
        <f t="shared" ref="I238:I259" si="19">0.7854*E238*H238*H238/1000000</f>
        <v>0.95033400000000001</v>
      </c>
      <c r="J238" s="437"/>
      <c r="K238" s="21" t="s">
        <v>15</v>
      </c>
    </row>
    <row r="239" spans="1:11" x14ac:dyDescent="0.25">
      <c r="A239" s="541">
        <v>34</v>
      </c>
      <c r="B239" s="403"/>
      <c r="C239" s="80">
        <v>5718</v>
      </c>
      <c r="D239" s="506" t="s">
        <v>12</v>
      </c>
      <c r="E239" s="506">
        <v>400</v>
      </c>
      <c r="F239" s="506">
        <v>64</v>
      </c>
      <c r="G239" s="506">
        <v>64</v>
      </c>
      <c r="H239" s="506">
        <v>64</v>
      </c>
      <c r="I239" s="497">
        <f t="shared" si="19"/>
        <v>1.2867993599999998</v>
      </c>
      <c r="J239" s="437"/>
      <c r="K239" s="21" t="s">
        <v>15</v>
      </c>
    </row>
    <row r="240" spans="1:11" x14ac:dyDescent="0.25">
      <c r="A240" s="541">
        <v>35</v>
      </c>
      <c r="B240" s="28"/>
      <c r="C240" s="80">
        <v>5758</v>
      </c>
      <c r="D240" s="506" t="s">
        <v>12</v>
      </c>
      <c r="E240" s="506">
        <v>400</v>
      </c>
      <c r="F240" s="506">
        <v>48</v>
      </c>
      <c r="G240" s="506">
        <v>48</v>
      </c>
      <c r="H240" s="506">
        <v>48</v>
      </c>
      <c r="I240" s="497">
        <f t="shared" si="19"/>
        <v>0.72382463999999991</v>
      </c>
      <c r="J240" s="437"/>
      <c r="K240" s="21" t="s">
        <v>15</v>
      </c>
    </row>
    <row r="241" spans="1:31" x14ac:dyDescent="0.25">
      <c r="A241" s="541">
        <v>36</v>
      </c>
      <c r="B241" s="403"/>
      <c r="C241" s="80">
        <v>5512</v>
      </c>
      <c r="D241" s="506" t="s">
        <v>12</v>
      </c>
      <c r="E241" s="506">
        <v>400</v>
      </c>
      <c r="F241" s="506">
        <v>41</v>
      </c>
      <c r="G241" s="506">
        <v>41</v>
      </c>
      <c r="H241" s="506">
        <v>41</v>
      </c>
      <c r="I241" s="497">
        <f t="shared" si="19"/>
        <v>0.52810296000000001</v>
      </c>
      <c r="J241" s="437"/>
      <c r="K241" s="21" t="s">
        <v>15</v>
      </c>
    </row>
    <row r="242" spans="1:31" s="383" customFormat="1" x14ac:dyDescent="0.25">
      <c r="A242" s="541">
        <v>37</v>
      </c>
      <c r="B242" s="28"/>
      <c r="C242" s="80">
        <v>5739</v>
      </c>
      <c r="D242" s="506" t="s">
        <v>12</v>
      </c>
      <c r="E242" s="506">
        <v>400</v>
      </c>
      <c r="F242" s="506">
        <v>42</v>
      </c>
      <c r="G242" s="506">
        <v>42</v>
      </c>
      <c r="H242" s="506">
        <v>42</v>
      </c>
      <c r="I242" s="497">
        <f t="shared" si="19"/>
        <v>0.55417824000000004</v>
      </c>
      <c r="J242" s="437"/>
      <c r="K242" s="21" t="s">
        <v>15</v>
      </c>
      <c r="L242" s="842"/>
      <c r="N242" s="138"/>
      <c r="O242" s="138"/>
      <c r="P242" s="138"/>
      <c r="Q242" s="138"/>
      <c r="R242" s="138"/>
      <c r="S242" s="138"/>
      <c r="T242" s="138"/>
      <c r="U242" s="138"/>
      <c r="X242" s="138"/>
      <c r="Y242" s="138"/>
      <c r="Z242" s="138"/>
      <c r="AA242" s="138"/>
      <c r="AB242" s="138"/>
      <c r="AC242" s="138"/>
      <c r="AD242" s="138"/>
      <c r="AE242" s="138"/>
    </row>
    <row r="243" spans="1:31" x14ac:dyDescent="0.25">
      <c r="A243" s="541">
        <v>38</v>
      </c>
      <c r="B243" s="403"/>
      <c r="C243" s="80">
        <v>5768</v>
      </c>
      <c r="D243" s="506" t="s">
        <v>12</v>
      </c>
      <c r="E243" s="506">
        <v>400</v>
      </c>
      <c r="F243" s="506">
        <v>43</v>
      </c>
      <c r="G243" s="506">
        <v>43</v>
      </c>
      <c r="H243" s="506">
        <v>43</v>
      </c>
      <c r="I243" s="497">
        <f t="shared" si="19"/>
        <v>0.58088183999999998</v>
      </c>
      <c r="J243" s="437"/>
      <c r="K243" s="21" t="s">
        <v>15</v>
      </c>
    </row>
    <row r="244" spans="1:31" x14ac:dyDescent="0.25">
      <c r="A244" s="541">
        <v>39</v>
      </c>
      <c r="B244" s="403"/>
      <c r="C244" s="80">
        <v>5767</v>
      </c>
      <c r="D244" s="506" t="s">
        <v>12</v>
      </c>
      <c r="E244" s="506">
        <v>400</v>
      </c>
      <c r="F244" s="506">
        <v>44</v>
      </c>
      <c r="G244" s="506">
        <v>44</v>
      </c>
      <c r="H244" s="506">
        <v>44</v>
      </c>
      <c r="I244" s="497">
        <f t="shared" si="19"/>
        <v>0.60821376000000005</v>
      </c>
      <c r="J244" s="437"/>
      <c r="K244" s="21" t="s">
        <v>15</v>
      </c>
    </row>
    <row r="245" spans="1:31" x14ac:dyDescent="0.25">
      <c r="A245" s="541">
        <v>40</v>
      </c>
      <c r="B245" s="403" t="s">
        <v>192</v>
      </c>
      <c r="C245" s="141">
        <v>5733</v>
      </c>
      <c r="D245" s="506" t="s">
        <v>12</v>
      </c>
      <c r="E245" s="506">
        <v>400</v>
      </c>
      <c r="F245" s="506">
        <v>46</v>
      </c>
      <c r="G245" s="506">
        <v>46</v>
      </c>
      <c r="H245" s="506">
        <v>46</v>
      </c>
      <c r="I245" s="497">
        <f t="shared" si="19"/>
        <v>0.66476255999999989</v>
      </c>
      <c r="J245" s="437"/>
      <c r="K245" s="21" t="s">
        <v>15</v>
      </c>
    </row>
    <row r="246" spans="1:31" x14ac:dyDescent="0.25">
      <c r="A246" s="541">
        <v>41</v>
      </c>
      <c r="B246" s="403"/>
      <c r="C246" s="483">
        <v>5515</v>
      </c>
      <c r="D246" s="465" t="s">
        <v>12</v>
      </c>
      <c r="E246" s="465">
        <v>400</v>
      </c>
      <c r="F246" s="465">
        <v>44</v>
      </c>
      <c r="G246" s="465">
        <v>44</v>
      </c>
      <c r="H246" s="465">
        <v>44</v>
      </c>
      <c r="I246" s="497">
        <f t="shared" si="19"/>
        <v>0.60821376000000005</v>
      </c>
      <c r="J246" s="437"/>
      <c r="K246" s="21" t="s">
        <v>164</v>
      </c>
    </row>
    <row r="247" spans="1:31" x14ac:dyDescent="0.25">
      <c r="A247" s="541">
        <v>42</v>
      </c>
      <c r="B247" s="403" t="s">
        <v>176</v>
      </c>
      <c r="C247" s="483">
        <v>5475</v>
      </c>
      <c r="D247" s="465" t="s">
        <v>12</v>
      </c>
      <c r="E247" s="465">
        <v>400</v>
      </c>
      <c r="F247" s="465">
        <v>47</v>
      </c>
      <c r="G247" s="465">
        <v>47</v>
      </c>
      <c r="H247" s="465">
        <v>47</v>
      </c>
      <c r="I247" s="497">
        <f t="shared" si="19"/>
        <v>0.69397943999999989</v>
      </c>
      <c r="J247" s="437"/>
      <c r="K247" s="21" t="s">
        <v>164</v>
      </c>
    </row>
    <row r="248" spans="1:31" x14ac:dyDescent="0.25">
      <c r="A248" s="541">
        <v>43</v>
      </c>
      <c r="B248" s="28"/>
      <c r="C248" s="483">
        <v>5563</v>
      </c>
      <c r="D248" s="465" t="s">
        <v>12</v>
      </c>
      <c r="E248" s="465">
        <v>400</v>
      </c>
      <c r="F248" s="465">
        <v>47</v>
      </c>
      <c r="G248" s="465">
        <v>47</v>
      </c>
      <c r="H248" s="465">
        <v>47</v>
      </c>
      <c r="I248" s="497">
        <f t="shared" si="19"/>
        <v>0.69397943999999989</v>
      </c>
      <c r="J248" s="437"/>
      <c r="K248" s="21" t="s">
        <v>164</v>
      </c>
    </row>
    <row r="249" spans="1:31" x14ac:dyDescent="0.25">
      <c r="A249" s="541">
        <v>44</v>
      </c>
      <c r="B249" s="28"/>
      <c r="C249" s="483">
        <v>5451</v>
      </c>
      <c r="D249" s="465" t="s">
        <v>12</v>
      </c>
      <c r="E249" s="465">
        <v>400</v>
      </c>
      <c r="F249" s="465">
        <v>48</v>
      </c>
      <c r="G249" s="465">
        <v>48</v>
      </c>
      <c r="H249" s="465">
        <v>48</v>
      </c>
      <c r="I249" s="497">
        <f t="shared" si="19"/>
        <v>0.72382463999999991</v>
      </c>
      <c r="J249" s="437"/>
      <c r="K249" s="21" t="s">
        <v>164</v>
      </c>
    </row>
    <row r="250" spans="1:31" x14ac:dyDescent="0.25">
      <c r="A250" s="541">
        <v>45</v>
      </c>
      <c r="B250" s="403"/>
      <c r="C250" s="483">
        <v>5523</v>
      </c>
      <c r="D250" s="465" t="s">
        <v>12</v>
      </c>
      <c r="E250" s="465">
        <v>400</v>
      </c>
      <c r="F250" s="465">
        <v>48</v>
      </c>
      <c r="G250" s="465">
        <v>48</v>
      </c>
      <c r="H250" s="465">
        <v>48</v>
      </c>
      <c r="I250" s="497">
        <f t="shared" si="19"/>
        <v>0.72382463999999991</v>
      </c>
      <c r="J250" s="437"/>
      <c r="K250" s="21" t="s">
        <v>164</v>
      </c>
    </row>
    <row r="251" spans="1:31" x14ac:dyDescent="0.25">
      <c r="A251" s="541">
        <v>46</v>
      </c>
      <c r="B251" s="28"/>
      <c r="C251" s="483">
        <v>5525</v>
      </c>
      <c r="D251" s="465" t="s">
        <v>12</v>
      </c>
      <c r="E251" s="465">
        <v>400</v>
      </c>
      <c r="F251" s="465">
        <v>53</v>
      </c>
      <c r="G251" s="465">
        <v>53</v>
      </c>
      <c r="H251" s="465">
        <v>53</v>
      </c>
      <c r="I251" s="497">
        <f t="shared" si="19"/>
        <v>0.88247543999999989</v>
      </c>
      <c r="J251" s="437"/>
      <c r="K251" s="21" t="s">
        <v>164</v>
      </c>
    </row>
    <row r="252" spans="1:31" x14ac:dyDescent="0.25">
      <c r="A252" s="541">
        <v>47</v>
      </c>
      <c r="B252" s="403"/>
      <c r="C252" s="483">
        <v>5483</v>
      </c>
      <c r="D252" s="465" t="s">
        <v>12</v>
      </c>
      <c r="E252" s="465">
        <v>400</v>
      </c>
      <c r="F252" s="465">
        <v>57</v>
      </c>
      <c r="G252" s="465">
        <v>57</v>
      </c>
      <c r="H252" s="465">
        <v>57</v>
      </c>
      <c r="I252" s="497">
        <f t="shared" si="19"/>
        <v>1.02070584</v>
      </c>
      <c r="J252" s="437"/>
      <c r="K252" s="21" t="s">
        <v>164</v>
      </c>
    </row>
    <row r="253" spans="1:31" x14ac:dyDescent="0.25">
      <c r="A253" s="541">
        <v>48</v>
      </c>
      <c r="B253" s="28"/>
      <c r="C253" s="483">
        <v>5506</v>
      </c>
      <c r="D253" s="465" t="s">
        <v>12</v>
      </c>
      <c r="E253" s="465">
        <v>400</v>
      </c>
      <c r="F253" s="465">
        <v>57</v>
      </c>
      <c r="G253" s="465">
        <v>57</v>
      </c>
      <c r="H253" s="465">
        <v>57</v>
      </c>
      <c r="I253" s="497">
        <f t="shared" si="19"/>
        <v>1.02070584</v>
      </c>
      <c r="J253" s="437"/>
      <c r="K253" s="21" t="s">
        <v>164</v>
      </c>
    </row>
    <row r="254" spans="1:31" x14ac:dyDescent="0.25">
      <c r="A254" s="541">
        <v>49</v>
      </c>
      <c r="B254" s="28"/>
      <c r="C254" s="483">
        <v>5467</v>
      </c>
      <c r="D254" s="465" t="s">
        <v>12</v>
      </c>
      <c r="E254" s="465">
        <v>400</v>
      </c>
      <c r="F254" s="465">
        <v>62</v>
      </c>
      <c r="G254" s="465">
        <v>62</v>
      </c>
      <c r="H254" s="465">
        <v>62</v>
      </c>
      <c r="I254" s="497">
        <f t="shared" si="19"/>
        <v>1.2076310399999999</v>
      </c>
      <c r="J254" s="437"/>
      <c r="K254" s="21" t="s">
        <v>164</v>
      </c>
    </row>
    <row r="255" spans="1:31" x14ac:dyDescent="0.25">
      <c r="A255" s="541">
        <v>50</v>
      </c>
      <c r="B255" s="28"/>
      <c r="C255" s="78">
        <v>5712</v>
      </c>
      <c r="D255" s="484" t="s">
        <v>12</v>
      </c>
      <c r="E255" s="484">
        <v>400</v>
      </c>
      <c r="F255" s="484">
        <v>50</v>
      </c>
      <c r="G255" s="484">
        <v>50</v>
      </c>
      <c r="H255" s="484">
        <v>50</v>
      </c>
      <c r="I255" s="497">
        <f t="shared" si="19"/>
        <v>0.78539999999999988</v>
      </c>
      <c r="J255" s="437"/>
      <c r="K255" s="21" t="s">
        <v>187</v>
      </c>
    </row>
    <row r="256" spans="1:31" x14ac:dyDescent="0.25">
      <c r="A256" s="541">
        <v>51</v>
      </c>
      <c r="B256" s="28"/>
      <c r="C256" s="78">
        <v>5703</v>
      </c>
      <c r="D256" s="484" t="s">
        <v>12</v>
      </c>
      <c r="E256" s="484">
        <v>400</v>
      </c>
      <c r="F256" s="484">
        <v>57</v>
      </c>
      <c r="G256" s="484">
        <v>57</v>
      </c>
      <c r="H256" s="484">
        <v>57</v>
      </c>
      <c r="I256" s="497">
        <f t="shared" si="19"/>
        <v>1.02070584</v>
      </c>
      <c r="J256" s="437"/>
      <c r="K256" s="21" t="s">
        <v>187</v>
      </c>
    </row>
    <row r="257" spans="1:31" x14ac:dyDescent="0.25">
      <c r="A257" s="541">
        <v>52</v>
      </c>
      <c r="B257" s="443"/>
      <c r="C257" s="436">
        <v>5710</v>
      </c>
      <c r="D257" s="532" t="s">
        <v>12</v>
      </c>
      <c r="E257" s="532">
        <v>400</v>
      </c>
      <c r="F257" s="532">
        <v>60</v>
      </c>
      <c r="G257" s="532">
        <v>60</v>
      </c>
      <c r="H257" s="532">
        <v>60</v>
      </c>
      <c r="I257" s="497">
        <f t="shared" si="19"/>
        <v>1.130976</v>
      </c>
      <c r="J257" s="437"/>
      <c r="K257" s="21" t="s">
        <v>187</v>
      </c>
    </row>
    <row r="258" spans="1:31" x14ac:dyDescent="0.25">
      <c r="A258" s="541">
        <v>53</v>
      </c>
      <c r="B258" s="443" t="s">
        <v>202</v>
      </c>
      <c r="C258" s="436">
        <v>5618</v>
      </c>
      <c r="D258" s="532" t="s">
        <v>12</v>
      </c>
      <c r="E258" s="532">
        <v>400</v>
      </c>
      <c r="F258" s="532">
        <v>52</v>
      </c>
      <c r="G258" s="532">
        <v>52</v>
      </c>
      <c r="H258" s="532">
        <v>52</v>
      </c>
      <c r="I258" s="497">
        <f t="shared" si="19"/>
        <v>0.84948863999999991</v>
      </c>
      <c r="J258" s="437"/>
      <c r="K258" s="21" t="s">
        <v>187</v>
      </c>
    </row>
    <row r="259" spans="1:31" x14ac:dyDescent="0.25">
      <c r="A259" s="541">
        <v>54</v>
      </c>
      <c r="B259" s="28"/>
      <c r="C259" s="78">
        <v>5702</v>
      </c>
      <c r="D259" s="484" t="s">
        <v>12</v>
      </c>
      <c r="E259" s="484">
        <v>400</v>
      </c>
      <c r="F259" s="484">
        <v>53</v>
      </c>
      <c r="G259" s="484">
        <v>53</v>
      </c>
      <c r="H259" s="484">
        <v>53</v>
      </c>
      <c r="I259" s="497">
        <f t="shared" si="19"/>
        <v>0.88247543999999989</v>
      </c>
      <c r="J259" s="437">
        <f>SUM(I217:I259)</f>
        <v>33.213623520000006</v>
      </c>
      <c r="K259" s="21" t="s">
        <v>187</v>
      </c>
    </row>
    <row r="260" spans="1:31" x14ac:dyDescent="0.25">
      <c r="A260" s="383"/>
      <c r="B260" s="1867" t="s">
        <v>203</v>
      </c>
      <c r="C260" s="1868"/>
      <c r="D260" s="1868"/>
      <c r="E260" s="1868"/>
      <c r="F260" s="1868"/>
      <c r="G260" s="1868"/>
      <c r="H260" s="1869"/>
      <c r="I260" s="503">
        <f>SUM(I206:I259)</f>
        <v>37.305164820000002</v>
      </c>
      <c r="J260" s="503">
        <f>SUM(J206:J259)</f>
        <v>37.305164820000002</v>
      </c>
      <c r="K260" s="504"/>
    </row>
    <row r="261" spans="1:31" x14ac:dyDescent="0.25">
      <c r="A261" s="496">
        <v>1</v>
      </c>
      <c r="B261" s="443" t="s">
        <v>208</v>
      </c>
      <c r="C261" s="81">
        <v>5664</v>
      </c>
      <c r="D261" s="553" t="s">
        <v>12</v>
      </c>
      <c r="E261" s="553">
        <v>400</v>
      </c>
      <c r="F261" s="553">
        <v>40</v>
      </c>
      <c r="G261" s="553">
        <v>40</v>
      </c>
      <c r="H261" s="553">
        <v>40</v>
      </c>
      <c r="I261" s="497">
        <f t="shared" ref="I261:I292" si="20">0.7854*E261*H261*H261/1000000</f>
        <v>0.50265599999999988</v>
      </c>
      <c r="J261" s="74"/>
      <c r="K261" s="21" t="s">
        <v>207</v>
      </c>
      <c r="X261" s="383"/>
      <c r="Y261" s="383"/>
      <c r="Z261" s="383"/>
      <c r="AA261" s="383"/>
      <c r="AB261" s="383"/>
      <c r="AC261" s="383"/>
      <c r="AD261" s="383"/>
      <c r="AE261" s="383"/>
    </row>
    <row r="262" spans="1:31" x14ac:dyDescent="0.25">
      <c r="A262" s="496">
        <v>2</v>
      </c>
      <c r="B262" s="443"/>
      <c r="C262" s="81">
        <v>5665</v>
      </c>
      <c r="D262" s="553" t="s">
        <v>12</v>
      </c>
      <c r="E262" s="553">
        <v>400</v>
      </c>
      <c r="F262" s="553">
        <v>50</v>
      </c>
      <c r="G262" s="553">
        <v>50</v>
      </c>
      <c r="H262" s="553">
        <v>50</v>
      </c>
      <c r="I262" s="497">
        <f t="shared" si="20"/>
        <v>0.78539999999999988</v>
      </c>
      <c r="J262" s="74"/>
      <c r="K262" s="21" t="s">
        <v>207</v>
      </c>
    </row>
    <row r="263" spans="1:31" x14ac:dyDescent="0.25">
      <c r="A263" s="496">
        <v>3</v>
      </c>
      <c r="B263" s="443"/>
      <c r="C263" s="78">
        <v>5633</v>
      </c>
      <c r="D263" s="553" t="s">
        <v>12</v>
      </c>
      <c r="E263" s="553">
        <v>400</v>
      </c>
      <c r="F263" s="553">
        <v>54</v>
      </c>
      <c r="G263" s="553">
        <v>54</v>
      </c>
      <c r="H263" s="553">
        <v>54</v>
      </c>
      <c r="I263" s="497">
        <f t="shared" si="20"/>
        <v>0.91609055999999989</v>
      </c>
      <c r="J263" s="74"/>
      <c r="K263" s="21" t="s">
        <v>207</v>
      </c>
    </row>
    <row r="264" spans="1:31" x14ac:dyDescent="0.25">
      <c r="A264" s="496">
        <v>4</v>
      </c>
      <c r="B264" s="443"/>
      <c r="C264" s="78">
        <v>5666</v>
      </c>
      <c r="D264" s="553" t="s">
        <v>12</v>
      </c>
      <c r="E264" s="553">
        <v>400</v>
      </c>
      <c r="F264" s="553">
        <v>30</v>
      </c>
      <c r="G264" s="553">
        <v>30</v>
      </c>
      <c r="H264" s="553">
        <v>30</v>
      </c>
      <c r="I264" s="497">
        <f t="shared" si="20"/>
        <v>0.282744</v>
      </c>
      <c r="J264" s="74"/>
      <c r="K264" s="21" t="s">
        <v>207</v>
      </c>
    </row>
    <row r="265" spans="1:31" x14ac:dyDescent="0.25">
      <c r="A265" s="496">
        <v>5</v>
      </c>
      <c r="B265" s="443"/>
      <c r="C265" s="78">
        <v>5579</v>
      </c>
      <c r="D265" s="553" t="s">
        <v>12</v>
      </c>
      <c r="E265" s="553">
        <v>400</v>
      </c>
      <c r="F265" s="553">
        <v>48</v>
      </c>
      <c r="G265" s="553">
        <v>48</v>
      </c>
      <c r="H265" s="553">
        <v>48</v>
      </c>
      <c r="I265" s="497">
        <f t="shared" si="20"/>
        <v>0.72382463999999991</v>
      </c>
      <c r="J265" s="74"/>
      <c r="K265" s="21" t="s">
        <v>207</v>
      </c>
    </row>
    <row r="266" spans="1:31" x14ac:dyDescent="0.25">
      <c r="A266" s="496">
        <v>6</v>
      </c>
      <c r="B266" s="443"/>
      <c r="C266" s="78">
        <v>5670</v>
      </c>
      <c r="D266" s="553" t="s">
        <v>12</v>
      </c>
      <c r="E266" s="553">
        <v>400</v>
      </c>
      <c r="F266" s="553">
        <v>56</v>
      </c>
      <c r="G266" s="553">
        <v>56</v>
      </c>
      <c r="H266" s="553">
        <v>56</v>
      </c>
      <c r="I266" s="497">
        <f t="shared" si="20"/>
        <v>0.98520576000000004</v>
      </c>
      <c r="J266" s="74"/>
      <c r="K266" s="21" t="s">
        <v>207</v>
      </c>
    </row>
    <row r="267" spans="1:31" x14ac:dyDescent="0.25">
      <c r="A267" s="496">
        <v>7</v>
      </c>
      <c r="B267" s="443"/>
      <c r="C267" s="78">
        <v>5631</v>
      </c>
      <c r="D267" s="553" t="s">
        <v>12</v>
      </c>
      <c r="E267" s="553">
        <v>400</v>
      </c>
      <c r="F267" s="553">
        <v>52</v>
      </c>
      <c r="G267" s="553">
        <v>52</v>
      </c>
      <c r="H267" s="553">
        <v>52</v>
      </c>
      <c r="I267" s="497">
        <f t="shared" si="20"/>
        <v>0.84948863999999991</v>
      </c>
      <c r="J267" s="74"/>
      <c r="K267" s="21" t="s">
        <v>207</v>
      </c>
    </row>
    <row r="268" spans="1:31" x14ac:dyDescent="0.25">
      <c r="A268" s="496">
        <v>8</v>
      </c>
      <c r="B268" s="443"/>
      <c r="C268" s="78">
        <v>5653</v>
      </c>
      <c r="D268" s="553" t="s">
        <v>12</v>
      </c>
      <c r="E268" s="553">
        <v>400</v>
      </c>
      <c r="F268" s="553">
        <v>60</v>
      </c>
      <c r="G268" s="553">
        <v>60</v>
      </c>
      <c r="H268" s="553">
        <v>60</v>
      </c>
      <c r="I268" s="497">
        <f t="shared" si="20"/>
        <v>1.130976</v>
      </c>
      <c r="J268" s="74"/>
      <c r="K268" s="21" t="s">
        <v>207</v>
      </c>
    </row>
    <row r="269" spans="1:31" x14ac:dyDescent="0.25">
      <c r="A269" s="496">
        <v>9</v>
      </c>
      <c r="B269" s="443"/>
      <c r="C269" s="81">
        <v>5658</v>
      </c>
      <c r="D269" s="553" t="s">
        <v>12</v>
      </c>
      <c r="E269" s="553">
        <v>400</v>
      </c>
      <c r="F269" s="553">
        <v>40</v>
      </c>
      <c r="G269" s="553">
        <v>40</v>
      </c>
      <c r="H269" s="553">
        <v>40</v>
      </c>
      <c r="I269" s="497">
        <f t="shared" si="20"/>
        <v>0.50265599999999988</v>
      </c>
      <c r="J269" s="74">
        <f>SUM(I261:I269)</f>
        <v>6.6790415999999997</v>
      </c>
      <c r="K269" s="21" t="s">
        <v>207</v>
      </c>
    </row>
    <row r="270" spans="1:31" x14ac:dyDescent="0.25">
      <c r="A270" s="496">
        <v>10</v>
      </c>
      <c r="B270" s="443" t="s">
        <v>208</v>
      </c>
      <c r="C270" s="78">
        <v>5642</v>
      </c>
      <c r="D270" s="553" t="s">
        <v>12</v>
      </c>
      <c r="E270" s="553">
        <v>400</v>
      </c>
      <c r="F270" s="553">
        <v>38</v>
      </c>
      <c r="G270" s="553">
        <v>38</v>
      </c>
      <c r="H270" s="553">
        <v>38</v>
      </c>
      <c r="I270" s="497">
        <f t="shared" si="20"/>
        <v>0.45364703999999995</v>
      </c>
      <c r="J270" s="74"/>
      <c r="K270" s="21" t="s">
        <v>207</v>
      </c>
    </row>
    <row r="271" spans="1:31" x14ac:dyDescent="0.25">
      <c r="A271" s="496">
        <v>11</v>
      </c>
      <c r="B271" s="443"/>
      <c r="C271" s="81">
        <v>5638</v>
      </c>
      <c r="D271" s="553" t="s">
        <v>12</v>
      </c>
      <c r="E271" s="553">
        <v>400</v>
      </c>
      <c r="F271" s="553">
        <v>30</v>
      </c>
      <c r="G271" s="553">
        <v>30</v>
      </c>
      <c r="H271" s="553">
        <v>30</v>
      </c>
      <c r="I271" s="497">
        <f t="shared" si="20"/>
        <v>0.282744</v>
      </c>
      <c r="J271" s="74"/>
      <c r="K271" s="21" t="s">
        <v>207</v>
      </c>
    </row>
    <row r="272" spans="1:31" x14ac:dyDescent="0.25">
      <c r="A272" s="496">
        <v>12</v>
      </c>
      <c r="B272" s="443"/>
      <c r="C272" s="81">
        <v>5632</v>
      </c>
      <c r="D272" s="553" t="s">
        <v>12</v>
      </c>
      <c r="E272" s="553">
        <v>400</v>
      </c>
      <c r="F272" s="553">
        <v>30</v>
      </c>
      <c r="G272" s="553">
        <v>30</v>
      </c>
      <c r="H272" s="553">
        <v>30</v>
      </c>
      <c r="I272" s="497">
        <f t="shared" si="20"/>
        <v>0.282744</v>
      </c>
      <c r="J272" s="74"/>
      <c r="K272" s="21" t="s">
        <v>207</v>
      </c>
    </row>
    <row r="273" spans="1:21" x14ac:dyDescent="0.25">
      <c r="A273" s="496">
        <v>13</v>
      </c>
      <c r="B273" s="443"/>
      <c r="C273" s="78">
        <v>5613</v>
      </c>
      <c r="D273" s="553" t="s">
        <v>12</v>
      </c>
      <c r="E273" s="553">
        <v>400</v>
      </c>
      <c r="F273" s="553">
        <v>47</v>
      </c>
      <c r="G273" s="553">
        <v>47</v>
      </c>
      <c r="H273" s="553">
        <v>47</v>
      </c>
      <c r="I273" s="497">
        <f t="shared" si="20"/>
        <v>0.69397943999999989</v>
      </c>
      <c r="J273" s="74"/>
      <c r="K273" s="21" t="s">
        <v>207</v>
      </c>
    </row>
    <row r="274" spans="1:21" x14ac:dyDescent="0.25">
      <c r="A274" s="496">
        <v>14</v>
      </c>
      <c r="B274" s="443"/>
      <c r="C274" s="81">
        <v>5622</v>
      </c>
      <c r="D274" s="553" t="s">
        <v>12</v>
      </c>
      <c r="E274" s="553">
        <v>400</v>
      </c>
      <c r="F274" s="553">
        <v>50</v>
      </c>
      <c r="G274" s="553">
        <v>50</v>
      </c>
      <c r="H274" s="553">
        <v>50</v>
      </c>
      <c r="I274" s="497">
        <f t="shared" si="20"/>
        <v>0.78539999999999988</v>
      </c>
      <c r="J274" s="74"/>
      <c r="K274" s="21" t="s">
        <v>207</v>
      </c>
    </row>
    <row r="275" spans="1:21" x14ac:dyDescent="0.25">
      <c r="A275" s="496">
        <v>15</v>
      </c>
      <c r="B275" s="443"/>
      <c r="C275" s="81">
        <v>5619</v>
      </c>
      <c r="D275" s="553" t="s">
        <v>12</v>
      </c>
      <c r="E275" s="553">
        <v>400</v>
      </c>
      <c r="F275" s="553">
        <v>40</v>
      </c>
      <c r="G275" s="553">
        <v>40</v>
      </c>
      <c r="H275" s="553">
        <v>40</v>
      </c>
      <c r="I275" s="497">
        <f t="shared" si="20"/>
        <v>0.50265599999999988</v>
      </c>
      <c r="J275" s="74">
        <f>SUM(I270:I275)</f>
        <v>3.0011704799999999</v>
      </c>
      <c r="K275" s="21" t="s">
        <v>207</v>
      </c>
    </row>
    <row r="276" spans="1:21" x14ac:dyDescent="0.25">
      <c r="A276" s="496">
        <v>16</v>
      </c>
      <c r="B276" s="443" t="s">
        <v>208</v>
      </c>
      <c r="C276" s="78">
        <v>5529</v>
      </c>
      <c r="D276" s="553" t="s">
        <v>12</v>
      </c>
      <c r="E276" s="553">
        <v>400</v>
      </c>
      <c r="F276" s="553">
        <v>47</v>
      </c>
      <c r="G276" s="553">
        <v>47</v>
      </c>
      <c r="H276" s="553">
        <v>47</v>
      </c>
      <c r="I276" s="497">
        <f t="shared" si="20"/>
        <v>0.69397943999999989</v>
      </c>
      <c r="J276" s="74"/>
      <c r="K276" s="21" t="s">
        <v>187</v>
      </c>
    </row>
    <row r="277" spans="1:21" x14ac:dyDescent="0.25">
      <c r="A277" s="496">
        <v>17</v>
      </c>
      <c r="B277" s="443"/>
      <c r="C277" s="81">
        <v>5710</v>
      </c>
      <c r="D277" s="553" t="s">
        <v>12</v>
      </c>
      <c r="E277" s="553">
        <v>400</v>
      </c>
      <c r="F277" s="553">
        <v>45</v>
      </c>
      <c r="G277" s="553">
        <v>45</v>
      </c>
      <c r="H277" s="553">
        <v>45</v>
      </c>
      <c r="I277" s="497">
        <f t="shared" si="20"/>
        <v>0.63617400000000002</v>
      </c>
      <c r="J277" s="74"/>
      <c r="K277" s="21" t="s">
        <v>187</v>
      </c>
    </row>
    <row r="278" spans="1:21" x14ac:dyDescent="0.25">
      <c r="A278" s="496">
        <v>18</v>
      </c>
      <c r="B278" s="443"/>
      <c r="C278" s="78">
        <v>5793</v>
      </c>
      <c r="D278" s="553" t="s">
        <v>12</v>
      </c>
      <c r="E278" s="553">
        <v>400</v>
      </c>
      <c r="F278" s="553">
        <v>45</v>
      </c>
      <c r="G278" s="553">
        <v>45</v>
      </c>
      <c r="H278" s="553">
        <v>45</v>
      </c>
      <c r="I278" s="497">
        <f t="shared" si="20"/>
        <v>0.63617400000000002</v>
      </c>
      <c r="J278" s="74"/>
      <c r="K278" s="21" t="s">
        <v>187</v>
      </c>
    </row>
    <row r="279" spans="1:21" x14ac:dyDescent="0.25">
      <c r="A279" s="496">
        <v>19</v>
      </c>
      <c r="B279" s="443"/>
      <c r="C279" s="78">
        <v>5741</v>
      </c>
      <c r="D279" s="553" t="s">
        <v>12</v>
      </c>
      <c r="E279" s="553">
        <v>400</v>
      </c>
      <c r="F279" s="553">
        <v>40</v>
      </c>
      <c r="G279" s="553">
        <v>40</v>
      </c>
      <c r="H279" s="553">
        <v>40</v>
      </c>
      <c r="I279" s="497">
        <f t="shared" si="20"/>
        <v>0.50265599999999988</v>
      </c>
      <c r="J279" s="74"/>
      <c r="K279" s="21" t="s">
        <v>187</v>
      </c>
    </row>
    <row r="280" spans="1:21" x14ac:dyDescent="0.25">
      <c r="A280" s="496">
        <v>20</v>
      </c>
      <c r="B280" s="443"/>
      <c r="C280" s="573">
        <v>5654</v>
      </c>
      <c r="D280" s="553" t="s">
        <v>12</v>
      </c>
      <c r="E280" s="553">
        <v>300</v>
      </c>
      <c r="F280" s="553">
        <v>38</v>
      </c>
      <c r="G280" s="553">
        <v>38</v>
      </c>
      <c r="H280" s="553">
        <v>38</v>
      </c>
      <c r="I280" s="497">
        <f t="shared" si="20"/>
        <v>0.34023527999999997</v>
      </c>
      <c r="J280" s="74">
        <f>SUM(I276:I280)</f>
        <v>2.8092187199999996</v>
      </c>
      <c r="K280" s="21" t="s">
        <v>187</v>
      </c>
    </row>
    <row r="281" spans="1:21" x14ac:dyDescent="0.25">
      <c r="A281" s="496">
        <v>21</v>
      </c>
      <c r="B281" s="443" t="s">
        <v>206</v>
      </c>
      <c r="C281" s="436">
        <v>5722</v>
      </c>
      <c r="D281" s="553" t="s">
        <v>12</v>
      </c>
      <c r="E281" s="553">
        <v>400</v>
      </c>
      <c r="F281" s="553">
        <v>46</v>
      </c>
      <c r="G281" s="553">
        <v>46</v>
      </c>
      <c r="H281" s="553">
        <v>46</v>
      </c>
      <c r="I281" s="497">
        <f t="shared" si="20"/>
        <v>0.66476255999999989</v>
      </c>
      <c r="J281" s="74"/>
      <c r="K281" s="21" t="s">
        <v>15</v>
      </c>
    </row>
    <row r="282" spans="1:21" x14ac:dyDescent="0.25">
      <c r="A282" s="496">
        <v>22</v>
      </c>
      <c r="B282" s="443"/>
      <c r="C282" s="436">
        <v>5727</v>
      </c>
      <c r="D282" s="553" t="s">
        <v>12</v>
      </c>
      <c r="E282" s="553">
        <v>400</v>
      </c>
      <c r="F282" s="553">
        <v>31</v>
      </c>
      <c r="G282" s="553">
        <v>31</v>
      </c>
      <c r="H282" s="553">
        <v>31</v>
      </c>
      <c r="I282" s="497">
        <f t="shared" si="20"/>
        <v>0.30190775999999997</v>
      </c>
      <c r="J282" s="74"/>
      <c r="K282" s="21" t="s">
        <v>15</v>
      </c>
    </row>
    <row r="283" spans="1:21" x14ac:dyDescent="0.25">
      <c r="A283" s="496">
        <v>23</v>
      </c>
      <c r="B283" s="443"/>
      <c r="C283" s="436">
        <v>5780</v>
      </c>
      <c r="D283" s="553" t="s">
        <v>12</v>
      </c>
      <c r="E283" s="553">
        <v>400</v>
      </c>
      <c r="F283" s="553">
        <v>52</v>
      </c>
      <c r="G283" s="553">
        <v>52</v>
      </c>
      <c r="H283" s="553">
        <v>52</v>
      </c>
      <c r="I283" s="497">
        <f t="shared" si="20"/>
        <v>0.84948863999999991</v>
      </c>
      <c r="J283" s="74"/>
      <c r="K283" s="21" t="s">
        <v>15</v>
      </c>
      <c r="N283" s="383"/>
      <c r="O283" s="383"/>
      <c r="P283" s="383"/>
      <c r="Q283" s="383"/>
      <c r="R283" s="383"/>
      <c r="S283" s="383"/>
      <c r="T283" s="383"/>
      <c r="U283" s="383"/>
    </row>
    <row r="284" spans="1:21" x14ac:dyDescent="0.25">
      <c r="A284" s="496">
        <v>24</v>
      </c>
      <c r="B284" s="443"/>
      <c r="C284" s="436">
        <v>5738</v>
      </c>
      <c r="D284" s="553" t="s">
        <v>12</v>
      </c>
      <c r="E284" s="553">
        <v>400</v>
      </c>
      <c r="F284" s="553">
        <v>40</v>
      </c>
      <c r="G284" s="553">
        <v>40</v>
      </c>
      <c r="H284" s="553">
        <v>40</v>
      </c>
      <c r="I284" s="497">
        <f t="shared" si="20"/>
        <v>0.50265599999999988</v>
      </c>
      <c r="J284" s="74"/>
      <c r="K284" s="21" t="s">
        <v>15</v>
      </c>
    </row>
    <row r="285" spans="1:21" x14ac:dyDescent="0.25">
      <c r="A285" s="496">
        <v>25</v>
      </c>
      <c r="B285" s="443"/>
      <c r="C285" s="436">
        <v>5648</v>
      </c>
      <c r="D285" s="553" t="s">
        <v>12</v>
      </c>
      <c r="E285" s="553">
        <v>400</v>
      </c>
      <c r="F285" s="553">
        <v>43</v>
      </c>
      <c r="G285" s="553">
        <v>43</v>
      </c>
      <c r="H285" s="553">
        <v>43</v>
      </c>
      <c r="I285" s="497">
        <f t="shared" si="20"/>
        <v>0.58088183999999998</v>
      </c>
      <c r="J285" s="74"/>
      <c r="K285" s="21" t="s">
        <v>15</v>
      </c>
    </row>
    <row r="286" spans="1:21" x14ac:dyDescent="0.25">
      <c r="A286" s="496">
        <v>26</v>
      </c>
      <c r="B286" s="443"/>
      <c r="C286" s="436">
        <v>5778</v>
      </c>
      <c r="D286" s="553" t="s">
        <v>12</v>
      </c>
      <c r="E286" s="553">
        <v>400</v>
      </c>
      <c r="F286" s="553">
        <v>45</v>
      </c>
      <c r="G286" s="553">
        <v>45</v>
      </c>
      <c r="H286" s="553">
        <v>45</v>
      </c>
      <c r="I286" s="497">
        <f t="shared" si="20"/>
        <v>0.63617400000000002</v>
      </c>
      <c r="J286" s="74"/>
      <c r="K286" s="21" t="s">
        <v>15</v>
      </c>
    </row>
    <row r="287" spans="1:21" x14ac:dyDescent="0.25">
      <c r="A287" s="496">
        <v>27</v>
      </c>
      <c r="B287" s="443"/>
      <c r="C287" s="436">
        <v>5557</v>
      </c>
      <c r="D287" s="553" t="s">
        <v>12</v>
      </c>
      <c r="E287" s="553">
        <v>400</v>
      </c>
      <c r="F287" s="553">
        <v>38</v>
      </c>
      <c r="G287" s="553">
        <v>38</v>
      </c>
      <c r="H287" s="553">
        <v>38</v>
      </c>
      <c r="I287" s="497">
        <f t="shared" si="20"/>
        <v>0.45364703999999995</v>
      </c>
      <c r="J287" s="74"/>
      <c r="K287" s="21" t="s">
        <v>15</v>
      </c>
    </row>
    <row r="288" spans="1:21" x14ac:dyDescent="0.25">
      <c r="A288" s="496">
        <v>28</v>
      </c>
      <c r="B288" s="443"/>
      <c r="C288" s="73">
        <v>5790</v>
      </c>
      <c r="D288" s="553" t="s">
        <v>12</v>
      </c>
      <c r="E288" s="553">
        <v>400</v>
      </c>
      <c r="F288" s="553">
        <v>38</v>
      </c>
      <c r="G288" s="553">
        <v>38</v>
      </c>
      <c r="H288" s="553">
        <v>38</v>
      </c>
      <c r="I288" s="497">
        <f t="shared" si="20"/>
        <v>0.45364703999999995</v>
      </c>
      <c r="J288" s="74"/>
      <c r="K288" s="21" t="s">
        <v>15</v>
      </c>
    </row>
    <row r="289" spans="1:11" x14ac:dyDescent="0.25">
      <c r="A289" s="496">
        <v>29</v>
      </c>
      <c r="B289" s="443"/>
      <c r="C289" s="73">
        <v>5690</v>
      </c>
      <c r="D289" s="553" t="s">
        <v>12</v>
      </c>
      <c r="E289" s="553">
        <v>400</v>
      </c>
      <c r="F289" s="553">
        <v>36</v>
      </c>
      <c r="G289" s="553">
        <v>36</v>
      </c>
      <c r="H289" s="553">
        <v>36</v>
      </c>
      <c r="I289" s="497">
        <f t="shared" si="20"/>
        <v>0.40715135999999991</v>
      </c>
      <c r="J289" s="74">
        <f>SUM(I281:I289)</f>
        <v>4.8503162399999997</v>
      </c>
      <c r="K289" s="21" t="s">
        <v>15</v>
      </c>
    </row>
    <row r="290" spans="1:11" x14ac:dyDescent="0.25">
      <c r="A290" s="496">
        <v>30</v>
      </c>
      <c r="B290" s="443" t="s">
        <v>206</v>
      </c>
      <c r="C290" s="80">
        <v>5796</v>
      </c>
      <c r="D290" s="553" t="s">
        <v>12</v>
      </c>
      <c r="E290" s="553">
        <v>400</v>
      </c>
      <c r="F290" s="553">
        <v>70</v>
      </c>
      <c r="G290" s="553">
        <v>70</v>
      </c>
      <c r="H290" s="553">
        <v>70</v>
      </c>
      <c r="I290" s="497">
        <f t="shared" si="20"/>
        <v>1.5393839999999999</v>
      </c>
      <c r="J290" s="74"/>
      <c r="K290" s="21" t="s">
        <v>15</v>
      </c>
    </row>
    <row r="291" spans="1:11" x14ac:dyDescent="0.25">
      <c r="A291" s="496">
        <v>31</v>
      </c>
      <c r="B291" s="443"/>
      <c r="C291" s="80">
        <v>5762</v>
      </c>
      <c r="D291" s="553" t="s">
        <v>12</v>
      </c>
      <c r="E291" s="553">
        <v>400</v>
      </c>
      <c r="F291" s="553">
        <v>56</v>
      </c>
      <c r="G291" s="553">
        <v>56</v>
      </c>
      <c r="H291" s="553">
        <v>56</v>
      </c>
      <c r="I291" s="497">
        <f t="shared" si="20"/>
        <v>0.98520576000000004</v>
      </c>
      <c r="J291" s="74"/>
      <c r="K291" s="21" t="s">
        <v>15</v>
      </c>
    </row>
    <row r="292" spans="1:11" x14ac:dyDescent="0.25">
      <c r="A292" s="496">
        <v>32</v>
      </c>
      <c r="B292" s="443"/>
      <c r="C292" s="80">
        <v>5782</v>
      </c>
      <c r="D292" s="553" t="s">
        <v>12</v>
      </c>
      <c r="E292" s="553">
        <v>400</v>
      </c>
      <c r="F292" s="553">
        <v>55</v>
      </c>
      <c r="G292" s="553">
        <v>55</v>
      </c>
      <c r="H292" s="553">
        <v>55</v>
      </c>
      <c r="I292" s="497">
        <f t="shared" si="20"/>
        <v>0.95033400000000001</v>
      </c>
      <c r="J292" s="74"/>
      <c r="K292" s="21" t="s">
        <v>15</v>
      </c>
    </row>
    <row r="293" spans="1:11" x14ac:dyDescent="0.25">
      <c r="A293" s="496">
        <v>33</v>
      </c>
      <c r="B293" s="443"/>
      <c r="C293" s="80">
        <v>5450</v>
      </c>
      <c r="D293" s="553" t="s">
        <v>12</v>
      </c>
      <c r="E293" s="553">
        <v>400</v>
      </c>
      <c r="F293" s="553">
        <v>67</v>
      </c>
      <c r="G293" s="553">
        <v>67</v>
      </c>
      <c r="H293" s="553">
        <v>67</v>
      </c>
      <c r="I293" s="497">
        <f t="shared" ref="I293:I324" si="21">0.7854*E293*H293*H293/1000000</f>
        <v>1.4102642399999998</v>
      </c>
      <c r="J293" s="74"/>
      <c r="K293" s="21" t="s">
        <v>15</v>
      </c>
    </row>
    <row r="294" spans="1:11" x14ac:dyDescent="0.25">
      <c r="A294" s="496">
        <v>34</v>
      </c>
      <c r="B294" s="443"/>
      <c r="C294" s="80">
        <v>5788</v>
      </c>
      <c r="D294" s="553" t="s">
        <v>12</v>
      </c>
      <c r="E294" s="553">
        <v>400</v>
      </c>
      <c r="F294" s="553">
        <v>61</v>
      </c>
      <c r="G294" s="553">
        <v>61</v>
      </c>
      <c r="H294" s="553">
        <v>61</v>
      </c>
      <c r="I294" s="497">
        <f t="shared" si="21"/>
        <v>1.1689893599999999</v>
      </c>
      <c r="J294" s="74">
        <f>SUM(I290:I294)</f>
        <v>6.0541773600000006</v>
      </c>
      <c r="K294" s="21" t="s">
        <v>15</v>
      </c>
    </row>
    <row r="295" spans="1:11" x14ac:dyDescent="0.25">
      <c r="A295" s="496">
        <v>35</v>
      </c>
      <c r="B295" s="443" t="s">
        <v>206</v>
      </c>
      <c r="C295" s="81">
        <v>5695</v>
      </c>
      <c r="D295" s="553" t="s">
        <v>12</v>
      </c>
      <c r="E295" s="553">
        <v>400</v>
      </c>
      <c r="F295" s="553">
        <v>50</v>
      </c>
      <c r="G295" s="553">
        <v>50</v>
      </c>
      <c r="H295" s="553">
        <v>50</v>
      </c>
      <c r="I295" s="497">
        <f t="shared" si="21"/>
        <v>0.78539999999999988</v>
      </c>
      <c r="J295" s="74"/>
      <c r="K295" s="21" t="s">
        <v>207</v>
      </c>
    </row>
    <row r="296" spans="1:11" x14ac:dyDescent="0.25">
      <c r="A296" s="496">
        <v>36</v>
      </c>
      <c r="B296" s="443"/>
      <c r="C296" s="81">
        <v>5748</v>
      </c>
      <c r="D296" s="553" t="s">
        <v>12</v>
      </c>
      <c r="E296" s="553">
        <v>400</v>
      </c>
      <c r="F296" s="553">
        <v>47</v>
      </c>
      <c r="G296" s="553">
        <v>47</v>
      </c>
      <c r="H296" s="553">
        <v>47</v>
      </c>
      <c r="I296" s="497">
        <f t="shared" si="21"/>
        <v>0.69397943999999989</v>
      </c>
      <c r="J296" s="74"/>
      <c r="K296" s="21" t="s">
        <v>207</v>
      </c>
    </row>
    <row r="297" spans="1:11" x14ac:dyDescent="0.25">
      <c r="A297" s="496">
        <v>37</v>
      </c>
      <c r="B297" s="443"/>
      <c r="C297" s="81">
        <v>5744</v>
      </c>
      <c r="D297" s="553" t="s">
        <v>12</v>
      </c>
      <c r="E297" s="553">
        <v>400</v>
      </c>
      <c r="F297" s="553">
        <v>40</v>
      </c>
      <c r="G297" s="553">
        <v>40</v>
      </c>
      <c r="H297" s="553">
        <v>40</v>
      </c>
      <c r="I297" s="497">
        <f t="shared" si="21"/>
        <v>0.50265599999999988</v>
      </c>
      <c r="J297" s="74"/>
      <c r="K297" s="21" t="s">
        <v>207</v>
      </c>
    </row>
    <row r="298" spans="1:11" x14ac:dyDescent="0.25">
      <c r="A298" s="496">
        <v>38</v>
      </c>
      <c r="B298" s="443"/>
      <c r="C298" s="81">
        <v>5682</v>
      </c>
      <c r="D298" s="553" t="s">
        <v>12</v>
      </c>
      <c r="E298" s="553">
        <v>400</v>
      </c>
      <c r="F298" s="553">
        <v>45</v>
      </c>
      <c r="G298" s="553">
        <v>45</v>
      </c>
      <c r="H298" s="553">
        <v>45</v>
      </c>
      <c r="I298" s="497">
        <f t="shared" si="21"/>
        <v>0.63617400000000002</v>
      </c>
      <c r="J298" s="74"/>
      <c r="K298" s="21" t="s">
        <v>207</v>
      </c>
    </row>
    <row r="299" spans="1:11" x14ac:dyDescent="0.25">
      <c r="A299" s="496">
        <v>39</v>
      </c>
      <c r="B299" s="443"/>
      <c r="C299" s="81">
        <v>5791</v>
      </c>
      <c r="D299" s="553" t="s">
        <v>12</v>
      </c>
      <c r="E299" s="553">
        <v>400</v>
      </c>
      <c r="F299" s="553">
        <v>52</v>
      </c>
      <c r="G299" s="553">
        <v>52</v>
      </c>
      <c r="H299" s="553">
        <v>52</v>
      </c>
      <c r="I299" s="497">
        <f t="shared" si="21"/>
        <v>0.84948863999999991</v>
      </c>
      <c r="J299" s="74"/>
      <c r="K299" s="21" t="s">
        <v>207</v>
      </c>
    </row>
    <row r="300" spans="1:11" x14ac:dyDescent="0.25">
      <c r="A300" s="496">
        <v>40</v>
      </c>
      <c r="B300" s="443"/>
      <c r="C300" s="81">
        <v>5692</v>
      </c>
      <c r="D300" s="553" t="s">
        <v>12</v>
      </c>
      <c r="E300" s="553">
        <v>400</v>
      </c>
      <c r="F300" s="553">
        <v>53</v>
      </c>
      <c r="G300" s="553">
        <v>53</v>
      </c>
      <c r="H300" s="553">
        <v>53</v>
      </c>
      <c r="I300" s="497">
        <f t="shared" si="21"/>
        <v>0.88247543999999989</v>
      </c>
      <c r="J300" s="74"/>
      <c r="K300" s="21" t="s">
        <v>207</v>
      </c>
    </row>
    <row r="301" spans="1:11" x14ac:dyDescent="0.25">
      <c r="A301" s="496">
        <v>41</v>
      </c>
      <c r="B301" s="443"/>
      <c r="C301" s="81">
        <v>5684</v>
      </c>
      <c r="D301" s="553" t="s">
        <v>12</v>
      </c>
      <c r="E301" s="553">
        <v>400</v>
      </c>
      <c r="F301" s="553">
        <v>60</v>
      </c>
      <c r="G301" s="553">
        <v>60</v>
      </c>
      <c r="H301" s="553">
        <v>60</v>
      </c>
      <c r="I301" s="497">
        <f t="shared" si="21"/>
        <v>1.130976</v>
      </c>
      <c r="J301" s="74"/>
      <c r="K301" s="21" t="s">
        <v>207</v>
      </c>
    </row>
    <row r="302" spans="1:11" x14ac:dyDescent="0.25">
      <c r="A302" s="496">
        <v>42</v>
      </c>
      <c r="B302" s="443"/>
      <c r="C302" s="81">
        <v>5707</v>
      </c>
      <c r="D302" s="553" t="s">
        <v>12</v>
      </c>
      <c r="E302" s="553">
        <v>400</v>
      </c>
      <c r="F302" s="553">
        <v>40</v>
      </c>
      <c r="G302" s="553">
        <v>40</v>
      </c>
      <c r="H302" s="553">
        <v>40</v>
      </c>
      <c r="I302" s="497">
        <f t="shared" si="21"/>
        <v>0.50265599999999988</v>
      </c>
      <c r="J302" s="74"/>
      <c r="K302" s="21" t="s">
        <v>207</v>
      </c>
    </row>
    <row r="303" spans="1:11" x14ac:dyDescent="0.25">
      <c r="A303" s="496">
        <v>43</v>
      </c>
      <c r="B303" s="443"/>
      <c r="C303" s="81">
        <v>5685</v>
      </c>
      <c r="D303" s="553" t="s">
        <v>12</v>
      </c>
      <c r="E303" s="553">
        <v>400</v>
      </c>
      <c r="F303" s="553">
        <v>40</v>
      </c>
      <c r="G303" s="553">
        <v>40</v>
      </c>
      <c r="H303" s="553">
        <v>40</v>
      </c>
      <c r="I303" s="497">
        <f t="shared" si="21"/>
        <v>0.50265599999999988</v>
      </c>
      <c r="J303" s="74"/>
      <c r="K303" s="21" t="s">
        <v>207</v>
      </c>
    </row>
    <row r="304" spans="1:11" x14ac:dyDescent="0.25">
      <c r="A304" s="496">
        <v>44</v>
      </c>
      <c r="B304" s="443"/>
      <c r="C304" s="81">
        <v>5765</v>
      </c>
      <c r="D304" s="553" t="s">
        <v>12</v>
      </c>
      <c r="E304" s="553">
        <v>400</v>
      </c>
      <c r="F304" s="553">
        <v>54</v>
      </c>
      <c r="G304" s="553">
        <v>54</v>
      </c>
      <c r="H304" s="553">
        <v>54</v>
      </c>
      <c r="I304" s="497">
        <f t="shared" si="21"/>
        <v>0.91609055999999989</v>
      </c>
      <c r="J304" s="74">
        <f>SUM(I295:I304)</f>
        <v>7.4025520800000004</v>
      </c>
      <c r="K304" s="21" t="s">
        <v>207</v>
      </c>
    </row>
    <row r="305" spans="1:11" x14ac:dyDescent="0.25">
      <c r="A305" s="496">
        <v>45</v>
      </c>
      <c r="B305" s="443" t="s">
        <v>209</v>
      </c>
      <c r="C305" s="73">
        <v>5595</v>
      </c>
      <c r="D305" s="553" t="s">
        <v>12</v>
      </c>
      <c r="E305" s="553">
        <v>300</v>
      </c>
      <c r="F305" s="553">
        <v>30</v>
      </c>
      <c r="G305" s="553">
        <v>30</v>
      </c>
      <c r="H305" s="553">
        <v>30</v>
      </c>
      <c r="I305" s="497">
        <f t="shared" si="21"/>
        <v>0.212058</v>
      </c>
      <c r="J305" s="74"/>
      <c r="K305" s="21" t="s">
        <v>207</v>
      </c>
    </row>
    <row r="306" spans="1:11" x14ac:dyDescent="0.25">
      <c r="A306" s="496">
        <v>46</v>
      </c>
      <c r="B306" s="443"/>
      <c r="C306" s="73">
        <v>5795</v>
      </c>
      <c r="D306" s="553" t="s">
        <v>12</v>
      </c>
      <c r="E306" s="553">
        <v>300</v>
      </c>
      <c r="F306" s="553">
        <v>30</v>
      </c>
      <c r="G306" s="553">
        <v>30</v>
      </c>
      <c r="H306" s="553">
        <v>30</v>
      </c>
      <c r="I306" s="497">
        <f t="shared" si="21"/>
        <v>0.212058</v>
      </c>
      <c r="J306" s="74"/>
      <c r="K306" s="21" t="s">
        <v>207</v>
      </c>
    </row>
    <row r="307" spans="1:11" x14ac:dyDescent="0.25">
      <c r="A307" s="496">
        <v>47</v>
      </c>
      <c r="B307" s="443"/>
      <c r="C307" s="73">
        <v>5585</v>
      </c>
      <c r="D307" s="553" t="s">
        <v>12</v>
      </c>
      <c r="E307" s="553">
        <v>400</v>
      </c>
      <c r="F307" s="553">
        <v>48</v>
      </c>
      <c r="G307" s="553">
        <v>48</v>
      </c>
      <c r="H307" s="553">
        <v>48</v>
      </c>
      <c r="I307" s="497">
        <f t="shared" si="21"/>
        <v>0.72382463999999991</v>
      </c>
      <c r="J307" s="74"/>
      <c r="K307" s="21" t="s">
        <v>207</v>
      </c>
    </row>
    <row r="308" spans="1:11" x14ac:dyDescent="0.25">
      <c r="A308" s="496">
        <v>48</v>
      </c>
      <c r="B308" s="443"/>
      <c r="C308" s="73">
        <v>5662</v>
      </c>
      <c r="D308" s="553" t="s">
        <v>12</v>
      </c>
      <c r="E308" s="553">
        <v>400</v>
      </c>
      <c r="F308" s="553">
        <v>52</v>
      </c>
      <c r="G308" s="553">
        <v>52</v>
      </c>
      <c r="H308" s="553">
        <v>52</v>
      </c>
      <c r="I308" s="497">
        <f t="shared" si="21"/>
        <v>0.84948863999999991</v>
      </c>
      <c r="J308" s="74"/>
      <c r="K308" s="21" t="s">
        <v>207</v>
      </c>
    </row>
    <row r="309" spans="1:11" x14ac:dyDescent="0.25">
      <c r="A309" s="496">
        <v>49</v>
      </c>
      <c r="B309" s="443"/>
      <c r="C309" s="73">
        <v>5623</v>
      </c>
      <c r="D309" s="553" t="s">
        <v>12</v>
      </c>
      <c r="E309" s="553">
        <v>400</v>
      </c>
      <c r="F309" s="553">
        <v>37</v>
      </c>
      <c r="G309" s="553">
        <v>37</v>
      </c>
      <c r="H309" s="553">
        <v>37</v>
      </c>
      <c r="I309" s="497">
        <f t="shared" si="21"/>
        <v>0.43008503999999992</v>
      </c>
      <c r="J309" s="74"/>
      <c r="K309" s="21" t="s">
        <v>207</v>
      </c>
    </row>
    <row r="310" spans="1:11" x14ac:dyDescent="0.25">
      <c r="A310" s="496">
        <v>50</v>
      </c>
      <c r="B310" s="443"/>
      <c r="C310" s="73">
        <v>5663</v>
      </c>
      <c r="D310" s="553" t="s">
        <v>12</v>
      </c>
      <c r="E310" s="553">
        <v>400</v>
      </c>
      <c r="F310" s="553">
        <v>53</v>
      </c>
      <c r="G310" s="553">
        <v>53</v>
      </c>
      <c r="H310" s="553">
        <v>53</v>
      </c>
      <c r="I310" s="497">
        <f t="shared" si="21"/>
        <v>0.88247543999999989</v>
      </c>
      <c r="J310" s="74"/>
      <c r="K310" s="21" t="s">
        <v>207</v>
      </c>
    </row>
    <row r="311" spans="1:11" x14ac:dyDescent="0.25">
      <c r="A311" s="496">
        <v>51</v>
      </c>
      <c r="B311" s="443"/>
      <c r="C311" s="73">
        <v>5650</v>
      </c>
      <c r="D311" s="553" t="s">
        <v>12</v>
      </c>
      <c r="E311" s="553">
        <v>300</v>
      </c>
      <c r="F311" s="553">
        <v>40</v>
      </c>
      <c r="G311" s="553">
        <v>40</v>
      </c>
      <c r="H311" s="553">
        <v>40</v>
      </c>
      <c r="I311" s="497">
        <f t="shared" si="21"/>
        <v>0.37699199999999999</v>
      </c>
      <c r="J311" s="74"/>
      <c r="K311" s="21" t="s">
        <v>207</v>
      </c>
    </row>
    <row r="312" spans="1:11" x14ac:dyDescent="0.25">
      <c r="A312" s="496">
        <v>52</v>
      </c>
      <c r="B312" s="443"/>
      <c r="C312" s="73">
        <v>5621</v>
      </c>
      <c r="D312" s="553" t="s">
        <v>12</v>
      </c>
      <c r="E312" s="553">
        <v>400</v>
      </c>
      <c r="F312" s="553">
        <v>57</v>
      </c>
      <c r="G312" s="553">
        <v>57</v>
      </c>
      <c r="H312" s="553">
        <v>57</v>
      </c>
      <c r="I312" s="497">
        <f t="shared" si="21"/>
        <v>1.02070584</v>
      </c>
      <c r="J312" s="74"/>
      <c r="K312" s="21" t="s">
        <v>207</v>
      </c>
    </row>
    <row r="313" spans="1:11" x14ac:dyDescent="0.25">
      <c r="A313" s="496">
        <v>53</v>
      </c>
      <c r="B313" s="443"/>
      <c r="C313" s="73">
        <v>5643</v>
      </c>
      <c r="D313" s="553" t="s">
        <v>12</v>
      </c>
      <c r="E313" s="553">
        <v>400</v>
      </c>
      <c r="F313" s="553">
        <v>40</v>
      </c>
      <c r="G313" s="553">
        <v>40</v>
      </c>
      <c r="H313" s="553">
        <v>40</v>
      </c>
      <c r="I313" s="497">
        <f t="shared" si="21"/>
        <v>0.50265599999999988</v>
      </c>
      <c r="J313" s="74"/>
      <c r="K313" s="21" t="s">
        <v>207</v>
      </c>
    </row>
    <row r="314" spans="1:11" x14ac:dyDescent="0.25">
      <c r="A314" s="496">
        <v>54</v>
      </c>
      <c r="B314" s="443"/>
      <c r="C314" s="73">
        <v>5624</v>
      </c>
      <c r="D314" s="553" t="s">
        <v>12</v>
      </c>
      <c r="E314" s="553">
        <v>300</v>
      </c>
      <c r="F314" s="553">
        <v>45</v>
      </c>
      <c r="G314" s="553">
        <v>45</v>
      </c>
      <c r="H314" s="553">
        <v>45</v>
      </c>
      <c r="I314" s="497">
        <f t="shared" si="21"/>
        <v>0.47713050000000001</v>
      </c>
      <c r="J314" s="74"/>
      <c r="K314" s="21" t="s">
        <v>207</v>
      </c>
    </row>
    <row r="315" spans="1:11" x14ac:dyDescent="0.25">
      <c r="A315" s="496">
        <v>55</v>
      </c>
      <c r="B315" s="443"/>
      <c r="C315" s="73">
        <v>5655</v>
      </c>
      <c r="D315" s="553" t="s">
        <v>12</v>
      </c>
      <c r="E315" s="553">
        <v>400</v>
      </c>
      <c r="F315" s="553">
        <v>47</v>
      </c>
      <c r="G315" s="553">
        <v>47</v>
      </c>
      <c r="H315" s="553">
        <v>47</v>
      </c>
      <c r="I315" s="497">
        <f t="shared" si="21"/>
        <v>0.69397943999999989</v>
      </c>
      <c r="J315" s="74">
        <f>SUM(I305:I315)</f>
        <v>6.3814535399999999</v>
      </c>
      <c r="K315" s="21" t="s">
        <v>207</v>
      </c>
    </row>
    <row r="316" spans="1:11" x14ac:dyDescent="0.25">
      <c r="A316" s="496">
        <v>56</v>
      </c>
      <c r="B316" s="443" t="s">
        <v>209</v>
      </c>
      <c r="C316" s="573">
        <v>5574</v>
      </c>
      <c r="D316" s="560" t="s">
        <v>12</v>
      </c>
      <c r="E316" s="560">
        <v>400</v>
      </c>
      <c r="F316" s="560">
        <v>51</v>
      </c>
      <c r="G316" s="560">
        <v>51</v>
      </c>
      <c r="H316" s="560">
        <v>51</v>
      </c>
      <c r="I316" s="497">
        <f t="shared" si="21"/>
        <v>0.81713015999999994</v>
      </c>
      <c r="J316" s="74"/>
      <c r="K316" s="21" t="s">
        <v>15</v>
      </c>
    </row>
    <row r="317" spans="1:11" x14ac:dyDescent="0.25">
      <c r="A317" s="496">
        <v>57</v>
      </c>
      <c r="B317" s="443"/>
      <c r="C317" s="573">
        <v>5581</v>
      </c>
      <c r="D317" s="560" t="s">
        <v>12</v>
      </c>
      <c r="E317" s="560">
        <v>400</v>
      </c>
      <c r="F317" s="560">
        <v>69</v>
      </c>
      <c r="G317" s="560">
        <v>69</v>
      </c>
      <c r="H317" s="560">
        <v>69</v>
      </c>
      <c r="I317" s="497">
        <f t="shared" si="21"/>
        <v>1.4957157599999997</v>
      </c>
      <c r="J317" s="74"/>
      <c r="K317" s="21" t="s">
        <v>15</v>
      </c>
    </row>
    <row r="318" spans="1:11" x14ac:dyDescent="0.25">
      <c r="A318" s="496">
        <v>58</v>
      </c>
      <c r="B318" s="443"/>
      <c r="C318" s="573">
        <v>5601</v>
      </c>
      <c r="D318" s="560" t="s">
        <v>12</v>
      </c>
      <c r="E318" s="560">
        <v>400</v>
      </c>
      <c r="F318" s="560">
        <v>54</v>
      </c>
      <c r="G318" s="560">
        <v>54</v>
      </c>
      <c r="H318" s="560">
        <v>54</v>
      </c>
      <c r="I318" s="497">
        <f t="shared" si="21"/>
        <v>0.91609055999999989</v>
      </c>
      <c r="J318" s="74"/>
      <c r="K318" s="21" t="s">
        <v>15</v>
      </c>
    </row>
    <row r="319" spans="1:11" x14ac:dyDescent="0.25">
      <c r="A319" s="496">
        <v>59</v>
      </c>
      <c r="B319" s="443"/>
      <c r="C319" s="573">
        <v>5596</v>
      </c>
      <c r="D319" s="560" t="s">
        <v>12</v>
      </c>
      <c r="E319" s="560">
        <v>400</v>
      </c>
      <c r="F319" s="560">
        <v>63</v>
      </c>
      <c r="G319" s="560">
        <v>63</v>
      </c>
      <c r="H319" s="560">
        <v>63</v>
      </c>
      <c r="I319" s="497">
        <f t="shared" si="21"/>
        <v>1.2469010399999998</v>
      </c>
      <c r="J319" s="74">
        <f>SUM(I316:I319)</f>
        <v>4.4758375199999989</v>
      </c>
      <c r="K319" s="21" t="s">
        <v>15</v>
      </c>
    </row>
    <row r="320" spans="1:11" x14ac:dyDescent="0.25">
      <c r="A320" s="496">
        <v>60</v>
      </c>
      <c r="B320" s="443"/>
      <c r="C320" s="73">
        <v>5802</v>
      </c>
      <c r="D320" s="560" t="s">
        <v>12</v>
      </c>
      <c r="E320" s="560">
        <v>400</v>
      </c>
      <c r="F320" s="560">
        <v>45</v>
      </c>
      <c r="G320" s="560">
        <v>45</v>
      </c>
      <c r="H320" s="560">
        <v>45</v>
      </c>
      <c r="I320" s="497">
        <f t="shared" si="21"/>
        <v>0.63617400000000002</v>
      </c>
      <c r="J320" s="74"/>
      <c r="K320" s="21" t="s">
        <v>207</v>
      </c>
    </row>
    <row r="321" spans="1:11" x14ac:dyDescent="0.25">
      <c r="A321" s="496">
        <v>61</v>
      </c>
      <c r="B321" s="443"/>
      <c r="C321" s="73">
        <v>5611</v>
      </c>
      <c r="D321" s="560" t="s">
        <v>12</v>
      </c>
      <c r="E321" s="560">
        <v>400</v>
      </c>
      <c r="F321" s="560">
        <v>40</v>
      </c>
      <c r="G321" s="560">
        <v>40</v>
      </c>
      <c r="H321" s="560">
        <v>40</v>
      </c>
      <c r="I321" s="497">
        <f t="shared" si="21"/>
        <v>0.50265599999999988</v>
      </c>
      <c r="J321" s="74"/>
      <c r="K321" s="21" t="s">
        <v>207</v>
      </c>
    </row>
    <row r="322" spans="1:11" x14ac:dyDescent="0.25">
      <c r="A322" s="496">
        <v>62</v>
      </c>
      <c r="B322" s="443"/>
      <c r="C322" s="73">
        <v>5605</v>
      </c>
      <c r="D322" s="560" t="s">
        <v>12</v>
      </c>
      <c r="E322" s="560">
        <v>400</v>
      </c>
      <c r="F322" s="560">
        <v>37</v>
      </c>
      <c r="G322" s="560">
        <v>37</v>
      </c>
      <c r="H322" s="560">
        <v>37</v>
      </c>
      <c r="I322" s="497">
        <f t="shared" si="21"/>
        <v>0.43008503999999992</v>
      </c>
      <c r="J322" s="74"/>
      <c r="K322" s="21" t="s">
        <v>207</v>
      </c>
    </row>
    <row r="323" spans="1:11" x14ac:dyDescent="0.25">
      <c r="A323" s="496">
        <v>63</v>
      </c>
      <c r="B323" s="443"/>
      <c r="C323" s="73">
        <v>5598</v>
      </c>
      <c r="D323" s="560" t="s">
        <v>12</v>
      </c>
      <c r="E323" s="560">
        <v>400</v>
      </c>
      <c r="F323" s="560">
        <v>46</v>
      </c>
      <c r="G323" s="560">
        <v>46</v>
      </c>
      <c r="H323" s="560">
        <v>46</v>
      </c>
      <c r="I323" s="497">
        <f t="shared" si="21"/>
        <v>0.66476255999999989</v>
      </c>
      <c r="J323" s="74"/>
      <c r="K323" s="21" t="s">
        <v>207</v>
      </c>
    </row>
    <row r="324" spans="1:11" x14ac:dyDescent="0.25">
      <c r="A324" s="496">
        <v>64</v>
      </c>
      <c r="B324" s="443"/>
      <c r="C324" s="73">
        <v>5599</v>
      </c>
      <c r="D324" s="560" t="s">
        <v>12</v>
      </c>
      <c r="E324" s="560">
        <v>400</v>
      </c>
      <c r="F324" s="560">
        <v>40</v>
      </c>
      <c r="G324" s="560">
        <v>40</v>
      </c>
      <c r="H324" s="560">
        <v>40</v>
      </c>
      <c r="I324" s="497">
        <f t="shared" si="21"/>
        <v>0.50265599999999988</v>
      </c>
      <c r="J324" s="74"/>
      <c r="K324" s="21" t="s">
        <v>207</v>
      </c>
    </row>
    <row r="325" spans="1:11" x14ac:dyDescent="0.25">
      <c r="A325" s="496">
        <v>65</v>
      </c>
      <c r="B325" s="443"/>
      <c r="C325" s="73">
        <v>5584</v>
      </c>
      <c r="D325" s="560" t="s">
        <v>12</v>
      </c>
      <c r="E325" s="560">
        <v>400</v>
      </c>
      <c r="F325" s="560">
        <v>40</v>
      </c>
      <c r="G325" s="560">
        <v>40</v>
      </c>
      <c r="H325" s="560">
        <v>40</v>
      </c>
      <c r="I325" s="497">
        <f t="shared" ref="I325:I356" si="22">0.7854*E325*H325*H325/1000000</f>
        <v>0.50265599999999988</v>
      </c>
      <c r="J325" s="74"/>
      <c r="K325" s="21" t="s">
        <v>207</v>
      </c>
    </row>
    <row r="326" spans="1:11" x14ac:dyDescent="0.25">
      <c r="A326" s="496">
        <v>66</v>
      </c>
      <c r="B326" s="443"/>
      <c r="C326" s="73">
        <v>5571</v>
      </c>
      <c r="D326" s="560" t="s">
        <v>12</v>
      </c>
      <c r="E326" s="560">
        <v>400</v>
      </c>
      <c r="F326" s="560">
        <v>40</v>
      </c>
      <c r="G326" s="560">
        <v>40</v>
      </c>
      <c r="H326" s="560">
        <v>40</v>
      </c>
      <c r="I326" s="497">
        <f t="shared" si="22"/>
        <v>0.50265599999999988</v>
      </c>
      <c r="J326" s="74"/>
      <c r="K326" s="21" t="s">
        <v>207</v>
      </c>
    </row>
    <row r="327" spans="1:11" x14ac:dyDescent="0.25">
      <c r="A327" s="496">
        <v>67</v>
      </c>
      <c r="B327" s="443"/>
      <c r="C327" s="73">
        <v>5573</v>
      </c>
      <c r="D327" s="560" t="s">
        <v>12</v>
      </c>
      <c r="E327" s="560">
        <v>400</v>
      </c>
      <c r="F327" s="560">
        <v>39</v>
      </c>
      <c r="G327" s="560">
        <v>39</v>
      </c>
      <c r="H327" s="560">
        <v>39</v>
      </c>
      <c r="I327" s="497">
        <f t="shared" si="22"/>
        <v>0.47783735999999993</v>
      </c>
      <c r="J327" s="74"/>
      <c r="K327" s="21" t="s">
        <v>207</v>
      </c>
    </row>
    <row r="328" spans="1:11" x14ac:dyDescent="0.25">
      <c r="A328" s="496">
        <v>68</v>
      </c>
      <c r="B328" s="443"/>
      <c r="C328" s="73">
        <v>5594</v>
      </c>
      <c r="D328" s="560" t="s">
        <v>12</v>
      </c>
      <c r="E328" s="560">
        <v>400</v>
      </c>
      <c r="F328" s="560">
        <v>37</v>
      </c>
      <c r="G328" s="560">
        <v>37</v>
      </c>
      <c r="H328" s="560">
        <v>37</v>
      </c>
      <c r="I328" s="497">
        <f t="shared" si="22"/>
        <v>0.43008503999999992</v>
      </c>
      <c r="J328" s="74"/>
      <c r="K328" s="21" t="s">
        <v>207</v>
      </c>
    </row>
    <row r="329" spans="1:11" x14ac:dyDescent="0.25">
      <c r="A329" s="496">
        <v>69</v>
      </c>
      <c r="B329" s="443"/>
      <c r="C329" s="73">
        <v>5580</v>
      </c>
      <c r="D329" s="560" t="s">
        <v>12</v>
      </c>
      <c r="E329" s="560">
        <v>400</v>
      </c>
      <c r="F329" s="560">
        <v>44</v>
      </c>
      <c r="G329" s="560">
        <v>44</v>
      </c>
      <c r="H329" s="560">
        <v>44</v>
      </c>
      <c r="I329" s="497">
        <f t="shared" si="22"/>
        <v>0.60821376000000005</v>
      </c>
      <c r="J329" s="74"/>
      <c r="K329" s="21" t="s">
        <v>207</v>
      </c>
    </row>
    <row r="330" spans="1:11" x14ac:dyDescent="0.25">
      <c r="A330" s="496">
        <v>70</v>
      </c>
      <c r="B330" s="443"/>
      <c r="C330" s="73">
        <v>5610</v>
      </c>
      <c r="D330" s="560" t="s">
        <v>12</v>
      </c>
      <c r="E330" s="560">
        <v>400</v>
      </c>
      <c r="F330" s="560">
        <v>44</v>
      </c>
      <c r="G330" s="560">
        <v>44</v>
      </c>
      <c r="H330" s="560">
        <v>44</v>
      </c>
      <c r="I330" s="497">
        <f t="shared" si="22"/>
        <v>0.60821376000000005</v>
      </c>
      <c r="J330" s="74"/>
      <c r="K330" s="21" t="s">
        <v>207</v>
      </c>
    </row>
    <row r="331" spans="1:11" x14ac:dyDescent="0.25">
      <c r="A331" s="496">
        <v>71</v>
      </c>
      <c r="B331" s="443"/>
      <c r="C331" s="73">
        <v>5587</v>
      </c>
      <c r="D331" s="560" t="s">
        <v>12</v>
      </c>
      <c r="E331" s="560">
        <v>400</v>
      </c>
      <c r="F331" s="560">
        <v>40</v>
      </c>
      <c r="G331" s="560">
        <v>40</v>
      </c>
      <c r="H331" s="560">
        <v>40</v>
      </c>
      <c r="I331" s="497">
        <f t="shared" si="22"/>
        <v>0.50265599999999988</v>
      </c>
      <c r="J331" s="74">
        <f>SUM(I320:I331)</f>
        <v>6.3686515199999993</v>
      </c>
      <c r="K331" s="21" t="s">
        <v>207</v>
      </c>
    </row>
    <row r="332" spans="1:11" x14ac:dyDescent="0.25">
      <c r="A332" s="496">
        <v>72</v>
      </c>
      <c r="B332" s="443" t="s">
        <v>213</v>
      </c>
      <c r="C332" s="424">
        <v>5629</v>
      </c>
      <c r="D332" s="560" t="s">
        <v>12</v>
      </c>
      <c r="E332" s="560">
        <v>400</v>
      </c>
      <c r="F332" s="560">
        <v>43</v>
      </c>
      <c r="G332" s="560">
        <v>43</v>
      </c>
      <c r="H332" s="560">
        <v>43</v>
      </c>
      <c r="I332" s="497">
        <f t="shared" si="22"/>
        <v>0.58088183999999998</v>
      </c>
      <c r="J332" s="74"/>
      <c r="K332" s="21" t="s">
        <v>16</v>
      </c>
    </row>
    <row r="333" spans="1:11" x14ac:dyDescent="0.25">
      <c r="A333" s="496">
        <v>73</v>
      </c>
      <c r="B333" s="443"/>
      <c r="C333" s="424">
        <v>5803</v>
      </c>
      <c r="D333" s="560" t="s">
        <v>12</v>
      </c>
      <c r="E333" s="560">
        <v>400</v>
      </c>
      <c r="F333" s="560">
        <v>57</v>
      </c>
      <c r="G333" s="560">
        <v>57</v>
      </c>
      <c r="H333" s="560">
        <v>57</v>
      </c>
      <c r="I333" s="497">
        <f t="shared" si="22"/>
        <v>1.02070584</v>
      </c>
      <c r="J333" s="74"/>
      <c r="K333" s="21" t="s">
        <v>16</v>
      </c>
    </row>
    <row r="334" spans="1:11" x14ac:dyDescent="0.25">
      <c r="A334" s="496">
        <v>74</v>
      </c>
      <c r="B334" s="443"/>
      <c r="C334" s="424">
        <v>5659</v>
      </c>
      <c r="D334" s="560" t="s">
        <v>12</v>
      </c>
      <c r="E334" s="560">
        <v>400</v>
      </c>
      <c r="F334" s="560">
        <v>60</v>
      </c>
      <c r="G334" s="560">
        <v>60</v>
      </c>
      <c r="H334" s="560">
        <v>60</v>
      </c>
      <c r="I334" s="497">
        <f t="shared" si="22"/>
        <v>1.130976</v>
      </c>
      <c r="J334" s="74"/>
      <c r="K334" s="21" t="s">
        <v>16</v>
      </c>
    </row>
    <row r="335" spans="1:11" x14ac:dyDescent="0.25">
      <c r="A335" s="496">
        <v>75</v>
      </c>
      <c r="B335" s="443"/>
      <c r="C335" s="424">
        <v>5785</v>
      </c>
      <c r="D335" s="560" t="s">
        <v>12</v>
      </c>
      <c r="E335" s="560">
        <v>400</v>
      </c>
      <c r="F335" s="560">
        <v>53</v>
      </c>
      <c r="G335" s="560">
        <v>53</v>
      </c>
      <c r="H335" s="560">
        <v>53</v>
      </c>
      <c r="I335" s="497">
        <f t="shared" si="22"/>
        <v>0.88247543999999989</v>
      </c>
      <c r="J335" s="74"/>
      <c r="K335" s="21" t="s">
        <v>16</v>
      </c>
    </row>
    <row r="336" spans="1:11" x14ac:dyDescent="0.25">
      <c r="A336" s="496">
        <v>76</v>
      </c>
      <c r="B336" s="443"/>
      <c r="C336" s="424">
        <v>5798</v>
      </c>
      <c r="D336" s="560" t="s">
        <v>12</v>
      </c>
      <c r="E336" s="560">
        <v>400</v>
      </c>
      <c r="F336" s="560">
        <v>50</v>
      </c>
      <c r="G336" s="560">
        <v>50</v>
      </c>
      <c r="H336" s="560">
        <v>50</v>
      </c>
      <c r="I336" s="497">
        <f t="shared" si="22"/>
        <v>0.78539999999999988</v>
      </c>
      <c r="J336" s="74">
        <f>SUM(I332:I336)</f>
        <v>4.4004391199999997</v>
      </c>
      <c r="K336" s="21" t="s">
        <v>16</v>
      </c>
    </row>
    <row r="337" spans="1:11" x14ac:dyDescent="0.25">
      <c r="A337" s="496">
        <v>77</v>
      </c>
      <c r="B337" s="443" t="s">
        <v>213</v>
      </c>
      <c r="C337" s="424">
        <v>5639</v>
      </c>
      <c r="D337" s="560" t="s">
        <v>12</v>
      </c>
      <c r="E337" s="560">
        <v>400</v>
      </c>
      <c r="F337" s="560">
        <v>42</v>
      </c>
      <c r="G337" s="560">
        <v>42</v>
      </c>
      <c r="H337" s="560">
        <v>42</v>
      </c>
      <c r="I337" s="497">
        <f t="shared" si="22"/>
        <v>0.55417824000000004</v>
      </c>
      <c r="J337" s="74"/>
      <c r="K337" s="21" t="s">
        <v>159</v>
      </c>
    </row>
    <row r="338" spans="1:11" x14ac:dyDescent="0.25">
      <c r="A338" s="496">
        <v>78</v>
      </c>
      <c r="B338" s="443"/>
      <c r="C338" s="424">
        <v>5625</v>
      </c>
      <c r="D338" s="560" t="s">
        <v>12</v>
      </c>
      <c r="E338" s="560">
        <v>400</v>
      </c>
      <c r="F338" s="560">
        <v>53</v>
      </c>
      <c r="G338" s="560">
        <v>53</v>
      </c>
      <c r="H338" s="560">
        <v>53</v>
      </c>
      <c r="I338" s="497">
        <f t="shared" si="22"/>
        <v>0.88247543999999989</v>
      </c>
      <c r="J338" s="74"/>
      <c r="K338" s="21" t="s">
        <v>159</v>
      </c>
    </row>
    <row r="339" spans="1:11" x14ac:dyDescent="0.25">
      <c r="A339" s="496">
        <v>79</v>
      </c>
      <c r="B339" s="443"/>
      <c r="C339" s="424">
        <v>5577</v>
      </c>
      <c r="D339" s="560" t="s">
        <v>12</v>
      </c>
      <c r="E339" s="560">
        <v>400</v>
      </c>
      <c r="F339" s="560">
        <v>43</v>
      </c>
      <c r="G339" s="560">
        <v>43</v>
      </c>
      <c r="H339" s="560">
        <v>43</v>
      </c>
      <c r="I339" s="497">
        <f t="shared" si="22"/>
        <v>0.58088183999999998</v>
      </c>
      <c r="J339" s="74"/>
      <c r="K339" s="21" t="s">
        <v>159</v>
      </c>
    </row>
    <row r="340" spans="1:11" x14ac:dyDescent="0.25">
      <c r="A340" s="496">
        <v>80</v>
      </c>
      <c r="B340" s="443"/>
      <c r="C340" s="424">
        <v>5589</v>
      </c>
      <c r="D340" s="560" t="s">
        <v>12</v>
      </c>
      <c r="E340" s="560">
        <v>400</v>
      </c>
      <c r="F340" s="560">
        <v>42</v>
      </c>
      <c r="G340" s="560">
        <v>42</v>
      </c>
      <c r="H340" s="560">
        <v>42</v>
      </c>
      <c r="I340" s="497">
        <f t="shared" si="22"/>
        <v>0.55417824000000004</v>
      </c>
      <c r="J340" s="74"/>
      <c r="K340" s="21" t="s">
        <v>159</v>
      </c>
    </row>
    <row r="341" spans="1:11" x14ac:dyDescent="0.25">
      <c r="A341" s="496">
        <v>81</v>
      </c>
      <c r="B341" s="443"/>
      <c r="C341" s="424">
        <v>5572</v>
      </c>
      <c r="D341" s="560" t="s">
        <v>12</v>
      </c>
      <c r="E341" s="560">
        <v>400</v>
      </c>
      <c r="F341" s="560">
        <v>41</v>
      </c>
      <c r="G341" s="560">
        <v>41</v>
      </c>
      <c r="H341" s="560">
        <v>41</v>
      </c>
      <c r="I341" s="497">
        <f t="shared" si="22"/>
        <v>0.52810296000000001</v>
      </c>
      <c r="J341" s="74"/>
      <c r="K341" s="21" t="s">
        <v>159</v>
      </c>
    </row>
    <row r="342" spans="1:11" x14ac:dyDescent="0.25">
      <c r="A342" s="496">
        <v>82</v>
      </c>
      <c r="B342" s="443"/>
      <c r="C342" s="424">
        <v>5634</v>
      </c>
      <c r="D342" s="560" t="s">
        <v>12</v>
      </c>
      <c r="E342" s="560">
        <v>400</v>
      </c>
      <c r="F342" s="560">
        <v>43</v>
      </c>
      <c r="G342" s="560">
        <v>43</v>
      </c>
      <c r="H342" s="560">
        <v>43</v>
      </c>
      <c r="I342" s="497">
        <f t="shared" si="22"/>
        <v>0.58088183999999998</v>
      </c>
      <c r="J342" s="74"/>
      <c r="K342" s="21" t="s">
        <v>159</v>
      </c>
    </row>
    <row r="343" spans="1:11" x14ac:dyDescent="0.25">
      <c r="A343" s="496">
        <v>83</v>
      </c>
      <c r="B343" s="443"/>
      <c r="C343" s="436">
        <v>5628</v>
      </c>
      <c r="D343" s="560" t="s">
        <v>12</v>
      </c>
      <c r="E343" s="560">
        <v>400</v>
      </c>
      <c r="F343" s="560">
        <v>50</v>
      </c>
      <c r="G343" s="560">
        <v>50</v>
      </c>
      <c r="H343" s="560">
        <v>50</v>
      </c>
      <c r="I343" s="497">
        <f t="shared" si="22"/>
        <v>0.78539999999999988</v>
      </c>
      <c r="J343" s="74"/>
      <c r="K343" s="21" t="s">
        <v>159</v>
      </c>
    </row>
    <row r="344" spans="1:11" x14ac:dyDescent="0.25">
      <c r="A344" s="496">
        <v>84</v>
      </c>
      <c r="B344" s="443"/>
      <c r="C344" s="424">
        <v>5799</v>
      </c>
      <c r="D344" s="560" t="s">
        <v>12</v>
      </c>
      <c r="E344" s="560">
        <v>400</v>
      </c>
      <c r="F344" s="560">
        <v>40</v>
      </c>
      <c r="G344" s="560">
        <v>40</v>
      </c>
      <c r="H344" s="560">
        <v>40</v>
      </c>
      <c r="I344" s="497">
        <f t="shared" si="22"/>
        <v>0.50265599999999988</v>
      </c>
      <c r="J344" s="74"/>
      <c r="K344" s="21" t="s">
        <v>159</v>
      </c>
    </row>
    <row r="345" spans="1:11" x14ac:dyDescent="0.25">
      <c r="A345" s="496">
        <v>85</v>
      </c>
      <c r="B345" s="443"/>
      <c r="C345" s="424">
        <v>5592</v>
      </c>
      <c r="D345" s="560" t="s">
        <v>12</v>
      </c>
      <c r="E345" s="560">
        <v>400</v>
      </c>
      <c r="F345" s="560">
        <v>44</v>
      </c>
      <c r="G345" s="560">
        <v>44</v>
      </c>
      <c r="H345" s="560">
        <v>44</v>
      </c>
      <c r="I345" s="497">
        <f t="shared" si="22"/>
        <v>0.60821376000000005</v>
      </c>
      <c r="J345" s="74">
        <f>SUM(I337:I345)</f>
        <v>5.5769683199999998</v>
      </c>
      <c r="K345" s="21" t="s">
        <v>159</v>
      </c>
    </row>
    <row r="346" spans="1:11" x14ac:dyDescent="0.25">
      <c r="A346" s="496">
        <v>86</v>
      </c>
      <c r="B346" s="443" t="s">
        <v>213</v>
      </c>
      <c r="C346" s="621">
        <v>5804</v>
      </c>
      <c r="D346" s="560" t="s">
        <v>12</v>
      </c>
      <c r="E346" s="560">
        <v>400</v>
      </c>
      <c r="F346" s="560">
        <v>30</v>
      </c>
      <c r="G346" s="560">
        <v>30</v>
      </c>
      <c r="H346" s="560">
        <v>30</v>
      </c>
      <c r="I346" s="497">
        <f t="shared" si="22"/>
        <v>0.282744</v>
      </c>
      <c r="J346" s="74"/>
      <c r="K346" s="21" t="s">
        <v>207</v>
      </c>
    </row>
    <row r="347" spans="1:11" x14ac:dyDescent="0.25">
      <c r="A347" s="496">
        <v>87</v>
      </c>
      <c r="B347" s="443"/>
      <c r="C347" s="621">
        <v>5604</v>
      </c>
      <c r="D347" s="560" t="s">
        <v>12</v>
      </c>
      <c r="E347" s="560">
        <v>400</v>
      </c>
      <c r="F347" s="560">
        <v>50</v>
      </c>
      <c r="G347" s="560">
        <v>50</v>
      </c>
      <c r="H347" s="560">
        <v>50</v>
      </c>
      <c r="I347" s="497">
        <f t="shared" si="22"/>
        <v>0.78539999999999988</v>
      </c>
      <c r="J347" s="74"/>
      <c r="K347" s="21" t="s">
        <v>207</v>
      </c>
    </row>
    <row r="348" spans="1:11" x14ac:dyDescent="0.25">
      <c r="A348" s="496">
        <v>88</v>
      </c>
      <c r="B348" s="443"/>
      <c r="C348" s="621">
        <v>5686</v>
      </c>
      <c r="D348" s="560" t="s">
        <v>12</v>
      </c>
      <c r="E348" s="560">
        <v>400</v>
      </c>
      <c r="F348" s="560">
        <v>44</v>
      </c>
      <c r="G348" s="560">
        <v>44</v>
      </c>
      <c r="H348" s="560">
        <v>44</v>
      </c>
      <c r="I348" s="497">
        <f t="shared" si="22"/>
        <v>0.60821376000000005</v>
      </c>
      <c r="J348" s="74"/>
      <c r="K348" s="21" t="s">
        <v>207</v>
      </c>
    </row>
    <row r="349" spans="1:11" x14ac:dyDescent="0.25">
      <c r="A349" s="496">
        <v>89</v>
      </c>
      <c r="B349" s="443"/>
      <c r="C349" s="621">
        <v>5602</v>
      </c>
      <c r="D349" s="560" t="s">
        <v>12</v>
      </c>
      <c r="E349" s="560">
        <v>400</v>
      </c>
      <c r="F349" s="560">
        <v>50</v>
      </c>
      <c r="G349" s="560">
        <v>50</v>
      </c>
      <c r="H349" s="560">
        <v>50</v>
      </c>
      <c r="I349" s="497">
        <f t="shared" si="22"/>
        <v>0.78539999999999988</v>
      </c>
      <c r="J349" s="74"/>
      <c r="K349" s="21" t="s">
        <v>207</v>
      </c>
    </row>
    <row r="350" spans="1:11" x14ac:dyDescent="0.25">
      <c r="A350" s="496">
        <v>90</v>
      </c>
      <c r="B350" s="443"/>
      <c r="C350" s="621">
        <v>5586</v>
      </c>
      <c r="D350" s="560" t="s">
        <v>12</v>
      </c>
      <c r="E350" s="560">
        <v>400</v>
      </c>
      <c r="F350" s="560">
        <v>40</v>
      </c>
      <c r="G350" s="560">
        <v>40</v>
      </c>
      <c r="H350" s="560">
        <v>40</v>
      </c>
      <c r="I350" s="497">
        <f t="shared" si="22"/>
        <v>0.50265599999999988</v>
      </c>
      <c r="J350" s="74"/>
      <c r="K350" s="21" t="s">
        <v>207</v>
      </c>
    </row>
    <row r="351" spans="1:11" x14ac:dyDescent="0.25">
      <c r="A351" s="496">
        <v>91</v>
      </c>
      <c r="B351" s="443"/>
      <c r="C351" s="621">
        <v>5661</v>
      </c>
      <c r="D351" s="560" t="s">
        <v>12</v>
      </c>
      <c r="E351" s="560">
        <v>400</v>
      </c>
      <c r="F351" s="560">
        <v>50</v>
      </c>
      <c r="G351" s="560">
        <v>50</v>
      </c>
      <c r="H351" s="560">
        <v>50</v>
      </c>
      <c r="I351" s="497">
        <f t="shared" si="22"/>
        <v>0.78539999999999988</v>
      </c>
      <c r="J351" s="74"/>
      <c r="K351" s="21" t="s">
        <v>207</v>
      </c>
    </row>
    <row r="352" spans="1:11" x14ac:dyDescent="0.25">
      <c r="A352" s="496">
        <v>92</v>
      </c>
      <c r="B352" s="443"/>
      <c r="C352" s="621">
        <v>5773</v>
      </c>
      <c r="D352" s="560" t="s">
        <v>12</v>
      </c>
      <c r="E352" s="560">
        <v>400</v>
      </c>
      <c r="F352" s="560">
        <v>50</v>
      </c>
      <c r="G352" s="560">
        <v>50</v>
      </c>
      <c r="H352" s="560">
        <v>50</v>
      </c>
      <c r="I352" s="497">
        <f t="shared" si="22"/>
        <v>0.78539999999999988</v>
      </c>
      <c r="J352" s="74"/>
      <c r="K352" s="21" t="s">
        <v>207</v>
      </c>
    </row>
    <row r="353" spans="1:11" x14ac:dyDescent="0.25">
      <c r="A353" s="496">
        <v>93</v>
      </c>
      <c r="B353" s="443"/>
      <c r="C353" s="436">
        <v>5784</v>
      </c>
      <c r="D353" s="560" t="s">
        <v>12</v>
      </c>
      <c r="E353" s="560">
        <v>400</v>
      </c>
      <c r="F353" s="560">
        <v>46</v>
      </c>
      <c r="G353" s="560">
        <v>46</v>
      </c>
      <c r="H353" s="560">
        <v>46</v>
      </c>
      <c r="I353" s="497">
        <f t="shared" si="22"/>
        <v>0.66476255999999989</v>
      </c>
      <c r="J353" s="74"/>
      <c r="K353" s="21" t="s">
        <v>207</v>
      </c>
    </row>
    <row r="354" spans="1:11" x14ac:dyDescent="0.25">
      <c r="A354" s="496">
        <v>94</v>
      </c>
      <c r="B354" s="443"/>
      <c r="C354" s="436">
        <v>5656</v>
      </c>
      <c r="D354" s="560" t="s">
        <v>12</v>
      </c>
      <c r="E354" s="560">
        <v>400</v>
      </c>
      <c r="F354" s="560">
        <v>40</v>
      </c>
      <c r="G354" s="560">
        <v>40</v>
      </c>
      <c r="H354" s="560">
        <v>40</v>
      </c>
      <c r="I354" s="497">
        <f t="shared" si="22"/>
        <v>0.50265599999999988</v>
      </c>
      <c r="J354" s="74">
        <f>SUM(I346:I354)</f>
        <v>5.7026323199999993</v>
      </c>
      <c r="K354" s="21" t="s">
        <v>207</v>
      </c>
    </row>
    <row r="355" spans="1:11" x14ac:dyDescent="0.25">
      <c r="A355" s="496">
        <v>95</v>
      </c>
      <c r="B355" s="443" t="s">
        <v>213</v>
      </c>
      <c r="C355" s="621">
        <v>5783</v>
      </c>
      <c r="D355" s="560" t="s">
        <v>12</v>
      </c>
      <c r="E355" s="560">
        <v>400</v>
      </c>
      <c r="F355" s="560">
        <v>45</v>
      </c>
      <c r="G355" s="560">
        <v>45</v>
      </c>
      <c r="H355" s="560">
        <v>45</v>
      </c>
      <c r="I355" s="497">
        <f t="shared" si="22"/>
        <v>0.63617400000000002</v>
      </c>
      <c r="J355" s="74"/>
      <c r="K355" s="21" t="s">
        <v>207</v>
      </c>
    </row>
    <row r="356" spans="1:11" x14ac:dyDescent="0.25">
      <c r="A356" s="496">
        <v>96</v>
      </c>
      <c r="B356" s="443"/>
      <c r="C356" s="622">
        <v>5609</v>
      </c>
      <c r="D356" s="560" t="s">
        <v>12</v>
      </c>
      <c r="E356" s="560">
        <v>400</v>
      </c>
      <c r="F356" s="560">
        <v>30</v>
      </c>
      <c r="G356" s="560">
        <v>30</v>
      </c>
      <c r="H356" s="560">
        <v>30</v>
      </c>
      <c r="I356" s="497">
        <f t="shared" si="22"/>
        <v>0.282744</v>
      </c>
      <c r="J356" s="74"/>
      <c r="K356" s="21" t="s">
        <v>207</v>
      </c>
    </row>
    <row r="357" spans="1:11" x14ac:dyDescent="0.25">
      <c r="A357" s="496">
        <v>97</v>
      </c>
      <c r="B357" s="443"/>
      <c r="C357" s="621">
        <v>5600</v>
      </c>
      <c r="D357" s="560" t="s">
        <v>12</v>
      </c>
      <c r="E357" s="560">
        <v>400</v>
      </c>
      <c r="F357" s="560">
        <v>40</v>
      </c>
      <c r="G357" s="560">
        <v>40</v>
      </c>
      <c r="H357" s="560">
        <v>40</v>
      </c>
      <c r="I357" s="497">
        <f t="shared" ref="I357:I380" si="23">0.7854*E357*H357*H357/1000000</f>
        <v>0.50265599999999988</v>
      </c>
      <c r="J357" s="74"/>
      <c r="K357" s="21" t="s">
        <v>207</v>
      </c>
    </row>
    <row r="358" spans="1:11" x14ac:dyDescent="0.25">
      <c r="A358" s="496">
        <v>98</v>
      </c>
      <c r="B358" s="443"/>
      <c r="C358" s="621">
        <v>5576</v>
      </c>
      <c r="D358" s="560" t="s">
        <v>12</v>
      </c>
      <c r="E358" s="560">
        <v>400</v>
      </c>
      <c r="F358" s="560">
        <v>42</v>
      </c>
      <c r="G358" s="560">
        <v>42</v>
      </c>
      <c r="H358" s="560">
        <v>42</v>
      </c>
      <c r="I358" s="497">
        <f t="shared" si="23"/>
        <v>0.55417824000000004</v>
      </c>
      <c r="J358" s="74"/>
      <c r="K358" s="21" t="s">
        <v>207</v>
      </c>
    </row>
    <row r="359" spans="1:11" x14ac:dyDescent="0.25">
      <c r="A359" s="496">
        <v>99</v>
      </c>
      <c r="B359" s="443"/>
      <c r="C359" s="621">
        <v>5676</v>
      </c>
      <c r="D359" s="560" t="s">
        <v>12</v>
      </c>
      <c r="E359" s="560">
        <v>400</v>
      </c>
      <c r="F359" s="560">
        <v>38</v>
      </c>
      <c r="G359" s="560">
        <v>38</v>
      </c>
      <c r="H359" s="560">
        <v>38</v>
      </c>
      <c r="I359" s="497">
        <f t="shared" si="23"/>
        <v>0.45364703999999995</v>
      </c>
      <c r="J359" s="74"/>
      <c r="K359" s="21" t="s">
        <v>207</v>
      </c>
    </row>
    <row r="360" spans="1:11" x14ac:dyDescent="0.25">
      <c r="A360" s="496">
        <v>100</v>
      </c>
      <c r="B360" s="443"/>
      <c r="C360" s="621">
        <v>5578</v>
      </c>
      <c r="D360" s="560" t="s">
        <v>12</v>
      </c>
      <c r="E360" s="560">
        <v>400</v>
      </c>
      <c r="F360" s="560">
        <v>46</v>
      </c>
      <c r="G360" s="560">
        <v>46</v>
      </c>
      <c r="H360" s="560">
        <v>46</v>
      </c>
      <c r="I360" s="497">
        <f t="shared" si="23"/>
        <v>0.66476255999999989</v>
      </c>
      <c r="J360" s="74"/>
      <c r="K360" s="21" t="s">
        <v>207</v>
      </c>
    </row>
    <row r="361" spans="1:11" x14ac:dyDescent="0.25">
      <c r="A361" s="496">
        <v>101</v>
      </c>
      <c r="B361" s="443"/>
      <c r="C361" s="621">
        <v>5608</v>
      </c>
      <c r="D361" s="560" t="s">
        <v>12</v>
      </c>
      <c r="E361" s="560">
        <v>400</v>
      </c>
      <c r="F361" s="560">
        <v>42</v>
      </c>
      <c r="G361" s="560">
        <v>42</v>
      </c>
      <c r="H361" s="560">
        <v>42</v>
      </c>
      <c r="I361" s="497">
        <f t="shared" si="23"/>
        <v>0.55417824000000004</v>
      </c>
      <c r="J361" s="74"/>
      <c r="K361" s="21" t="s">
        <v>207</v>
      </c>
    </row>
    <row r="362" spans="1:11" x14ac:dyDescent="0.25">
      <c r="A362" s="496">
        <v>102</v>
      </c>
      <c r="B362" s="443"/>
      <c r="C362" s="621">
        <v>5603</v>
      </c>
      <c r="D362" s="560" t="s">
        <v>12</v>
      </c>
      <c r="E362" s="560">
        <v>400</v>
      </c>
      <c r="F362" s="560">
        <v>40</v>
      </c>
      <c r="G362" s="560">
        <v>40</v>
      </c>
      <c r="H362" s="560">
        <v>40</v>
      </c>
      <c r="I362" s="497">
        <f t="shared" si="23"/>
        <v>0.50265599999999988</v>
      </c>
      <c r="J362" s="74"/>
      <c r="K362" s="21" t="s">
        <v>207</v>
      </c>
    </row>
    <row r="363" spans="1:11" x14ac:dyDescent="0.25">
      <c r="A363" s="496">
        <v>103</v>
      </c>
      <c r="B363" s="443"/>
      <c r="C363" s="621">
        <v>5583</v>
      </c>
      <c r="D363" s="560" t="s">
        <v>12</v>
      </c>
      <c r="E363" s="560">
        <v>400</v>
      </c>
      <c r="F363" s="560">
        <v>45</v>
      </c>
      <c r="G363" s="560">
        <v>45</v>
      </c>
      <c r="H363" s="560">
        <v>45</v>
      </c>
      <c r="I363" s="497">
        <f t="shared" si="23"/>
        <v>0.63617400000000002</v>
      </c>
      <c r="J363" s="74"/>
      <c r="K363" s="21" t="s">
        <v>207</v>
      </c>
    </row>
    <row r="364" spans="1:11" x14ac:dyDescent="0.25">
      <c r="A364" s="496">
        <v>104</v>
      </c>
      <c r="B364" s="443"/>
      <c r="C364" s="621">
        <v>5597</v>
      </c>
      <c r="D364" s="560" t="s">
        <v>12</v>
      </c>
      <c r="E364" s="560">
        <v>400</v>
      </c>
      <c r="F364" s="560">
        <v>38</v>
      </c>
      <c r="G364" s="560">
        <v>38</v>
      </c>
      <c r="H364" s="560">
        <v>38</v>
      </c>
      <c r="I364" s="497">
        <f t="shared" si="23"/>
        <v>0.45364703999999995</v>
      </c>
      <c r="J364" s="74">
        <f>SUM(I355:I364)</f>
        <v>5.2408171199999991</v>
      </c>
      <c r="K364" s="21" t="s">
        <v>207</v>
      </c>
    </row>
    <row r="365" spans="1:11" x14ac:dyDescent="0.25">
      <c r="A365" s="496">
        <v>105</v>
      </c>
      <c r="B365" s="443" t="s">
        <v>217</v>
      </c>
      <c r="C365" s="436">
        <v>5627</v>
      </c>
      <c r="D365" s="566" t="s">
        <v>12</v>
      </c>
      <c r="E365" s="566">
        <v>400</v>
      </c>
      <c r="F365" s="566">
        <v>45</v>
      </c>
      <c r="G365" s="566">
        <v>45</v>
      </c>
      <c r="H365" s="566">
        <v>45</v>
      </c>
      <c r="I365" s="497">
        <f t="shared" si="23"/>
        <v>0.63617400000000002</v>
      </c>
      <c r="J365" s="74"/>
      <c r="K365" s="21" t="s">
        <v>207</v>
      </c>
    </row>
    <row r="366" spans="1:11" x14ac:dyDescent="0.25">
      <c r="A366" s="496">
        <v>106</v>
      </c>
      <c r="B366" s="443"/>
      <c r="C366" s="436">
        <v>5710</v>
      </c>
      <c r="D366" s="566" t="s">
        <v>12</v>
      </c>
      <c r="E366" s="566">
        <v>400</v>
      </c>
      <c r="F366" s="566">
        <v>56</v>
      </c>
      <c r="G366" s="566">
        <v>56</v>
      </c>
      <c r="H366" s="566">
        <v>56</v>
      </c>
      <c r="I366" s="497">
        <f t="shared" si="23"/>
        <v>0.98520576000000004</v>
      </c>
      <c r="J366" s="74"/>
      <c r="K366" s="21" t="s">
        <v>207</v>
      </c>
    </row>
    <row r="367" spans="1:11" x14ac:dyDescent="0.25">
      <c r="A367" s="496">
        <v>107</v>
      </c>
      <c r="B367" s="443"/>
      <c r="C367" s="436">
        <v>5687</v>
      </c>
      <c r="D367" s="566" t="s">
        <v>12</v>
      </c>
      <c r="E367" s="566">
        <v>400</v>
      </c>
      <c r="F367" s="566">
        <v>37</v>
      </c>
      <c r="G367" s="566">
        <v>37</v>
      </c>
      <c r="H367" s="566">
        <v>37</v>
      </c>
      <c r="I367" s="497">
        <f t="shared" si="23"/>
        <v>0.43008503999999992</v>
      </c>
      <c r="J367" s="74"/>
      <c r="K367" s="21" t="s">
        <v>207</v>
      </c>
    </row>
    <row r="368" spans="1:11" x14ac:dyDescent="0.25">
      <c r="A368" s="496">
        <v>108</v>
      </c>
      <c r="B368" s="443"/>
      <c r="C368" s="436">
        <v>5787</v>
      </c>
      <c r="D368" s="566" t="s">
        <v>12</v>
      </c>
      <c r="E368" s="566">
        <v>400</v>
      </c>
      <c r="F368" s="566">
        <v>45</v>
      </c>
      <c r="G368" s="566">
        <v>45</v>
      </c>
      <c r="H368" s="566">
        <v>45</v>
      </c>
      <c r="I368" s="497">
        <f t="shared" si="23"/>
        <v>0.63617400000000002</v>
      </c>
      <c r="J368" s="74"/>
      <c r="K368" s="21" t="s">
        <v>207</v>
      </c>
    </row>
    <row r="369" spans="1:11" x14ac:dyDescent="0.25">
      <c r="A369" s="496">
        <v>109</v>
      </c>
      <c r="B369" s="443"/>
      <c r="C369" s="621">
        <v>5649</v>
      </c>
      <c r="D369" s="566" t="s">
        <v>12</v>
      </c>
      <c r="E369" s="566">
        <v>400</v>
      </c>
      <c r="F369" s="566">
        <v>50</v>
      </c>
      <c r="G369" s="566">
        <v>50</v>
      </c>
      <c r="H369" s="566">
        <v>50</v>
      </c>
      <c r="I369" s="497">
        <f t="shared" si="23"/>
        <v>0.78539999999999988</v>
      </c>
      <c r="J369" s="74"/>
      <c r="K369" s="21" t="s">
        <v>207</v>
      </c>
    </row>
    <row r="370" spans="1:11" x14ac:dyDescent="0.25">
      <c r="A370" s="496">
        <v>110</v>
      </c>
      <c r="B370" s="443"/>
      <c r="C370" s="621">
        <v>5779</v>
      </c>
      <c r="D370" s="566" t="s">
        <v>12</v>
      </c>
      <c r="E370" s="566">
        <v>400</v>
      </c>
      <c r="F370" s="566">
        <v>48</v>
      </c>
      <c r="G370" s="566">
        <v>48</v>
      </c>
      <c r="H370" s="566">
        <v>48</v>
      </c>
      <c r="I370" s="497">
        <f t="shared" si="23"/>
        <v>0.72382463999999991</v>
      </c>
      <c r="J370" s="74"/>
      <c r="K370" s="21" t="s">
        <v>207</v>
      </c>
    </row>
    <row r="371" spans="1:11" x14ac:dyDescent="0.25">
      <c r="A371" s="496">
        <v>111</v>
      </c>
      <c r="B371" s="443"/>
      <c r="C371" s="621">
        <v>5731</v>
      </c>
      <c r="D371" s="566" t="s">
        <v>12</v>
      </c>
      <c r="E371" s="566">
        <v>400</v>
      </c>
      <c r="F371" s="566">
        <v>60</v>
      </c>
      <c r="G371" s="566">
        <v>60</v>
      </c>
      <c r="H371" s="566">
        <v>60</v>
      </c>
      <c r="I371" s="497">
        <f t="shared" si="23"/>
        <v>1.130976</v>
      </c>
      <c r="J371" s="74">
        <f>SUM(I365:I371)</f>
        <v>5.32783944</v>
      </c>
      <c r="K371" s="21" t="s">
        <v>207</v>
      </c>
    </row>
    <row r="372" spans="1:11" x14ac:dyDescent="0.25">
      <c r="A372" s="496">
        <v>112</v>
      </c>
      <c r="B372" s="443" t="s">
        <v>218</v>
      </c>
      <c r="C372" s="78">
        <v>5570</v>
      </c>
      <c r="D372" s="581" t="s">
        <v>12</v>
      </c>
      <c r="E372" s="581">
        <v>400</v>
      </c>
      <c r="F372" s="581">
        <v>52</v>
      </c>
      <c r="G372" s="581">
        <v>52</v>
      </c>
      <c r="H372" s="581">
        <v>52</v>
      </c>
      <c r="I372" s="497">
        <f t="shared" si="23"/>
        <v>0.84948863999999991</v>
      </c>
      <c r="J372" s="74">
        <f>SUM(I372)</f>
        <v>0.84948863999999991</v>
      </c>
      <c r="K372" s="21" t="s">
        <v>164</v>
      </c>
    </row>
    <row r="373" spans="1:11" x14ac:dyDescent="0.25">
      <c r="A373" s="496">
        <v>113</v>
      </c>
      <c r="B373" s="443"/>
      <c r="C373" s="602">
        <v>5606</v>
      </c>
      <c r="D373" s="581" t="s">
        <v>12</v>
      </c>
      <c r="E373" s="581">
        <v>400</v>
      </c>
      <c r="F373" s="581">
        <v>47</v>
      </c>
      <c r="G373" s="581">
        <v>47</v>
      </c>
      <c r="H373" s="581">
        <v>47</v>
      </c>
      <c r="I373" s="497">
        <f t="shared" si="23"/>
        <v>0.69397943999999989</v>
      </c>
      <c r="J373" s="74"/>
      <c r="K373" s="21" t="s">
        <v>185</v>
      </c>
    </row>
    <row r="374" spans="1:11" x14ac:dyDescent="0.25">
      <c r="A374" s="496">
        <v>114</v>
      </c>
      <c r="B374" s="443"/>
      <c r="C374" s="602">
        <v>5612</v>
      </c>
      <c r="D374" s="581" t="s">
        <v>12</v>
      </c>
      <c r="E374" s="581">
        <v>400</v>
      </c>
      <c r="F374" s="581">
        <v>30</v>
      </c>
      <c r="G374" s="581">
        <v>30</v>
      </c>
      <c r="H374" s="581">
        <v>30</v>
      </c>
      <c r="I374" s="497">
        <f t="shared" si="23"/>
        <v>0.282744</v>
      </c>
      <c r="J374" s="74"/>
      <c r="K374" s="21" t="s">
        <v>185</v>
      </c>
    </row>
    <row r="375" spans="1:11" x14ac:dyDescent="0.25">
      <c r="A375" s="496">
        <v>115</v>
      </c>
      <c r="B375" s="443"/>
      <c r="C375" s="602">
        <v>5603</v>
      </c>
      <c r="D375" s="581" t="s">
        <v>12</v>
      </c>
      <c r="E375" s="581">
        <v>400</v>
      </c>
      <c r="F375" s="581">
        <v>40</v>
      </c>
      <c r="G375" s="581">
        <v>40</v>
      </c>
      <c r="H375" s="581">
        <v>40</v>
      </c>
      <c r="I375" s="497">
        <f t="shared" si="23"/>
        <v>0.50265599999999988</v>
      </c>
      <c r="J375" s="74"/>
      <c r="K375" s="21" t="s">
        <v>185</v>
      </c>
    </row>
    <row r="376" spans="1:11" x14ac:dyDescent="0.25">
      <c r="A376" s="496">
        <v>116</v>
      </c>
      <c r="B376" s="443"/>
      <c r="C376" s="602">
        <v>5711</v>
      </c>
      <c r="D376" s="581" t="s">
        <v>12</v>
      </c>
      <c r="E376" s="581">
        <v>400</v>
      </c>
      <c r="F376" s="581">
        <v>38</v>
      </c>
      <c r="G376" s="581">
        <v>38</v>
      </c>
      <c r="H376" s="581">
        <v>38</v>
      </c>
      <c r="I376" s="497">
        <f t="shared" si="23"/>
        <v>0.45364703999999995</v>
      </c>
      <c r="J376" s="74"/>
      <c r="K376" s="21" t="s">
        <v>185</v>
      </c>
    </row>
    <row r="377" spans="1:11" x14ac:dyDescent="0.25">
      <c r="A377" s="496">
        <v>117</v>
      </c>
      <c r="B377" s="443"/>
      <c r="C377" s="602">
        <v>5797</v>
      </c>
      <c r="D377" s="581" t="s">
        <v>12</v>
      </c>
      <c r="E377" s="581">
        <v>400</v>
      </c>
      <c r="F377" s="581">
        <v>50</v>
      </c>
      <c r="G377" s="581">
        <v>50</v>
      </c>
      <c r="H377" s="581">
        <v>50</v>
      </c>
      <c r="I377" s="497">
        <f t="shared" si="23"/>
        <v>0.78539999999999988</v>
      </c>
      <c r="J377" s="74"/>
      <c r="K377" s="21" t="s">
        <v>185</v>
      </c>
    </row>
    <row r="378" spans="1:11" x14ac:dyDescent="0.25">
      <c r="A378" s="496">
        <v>118</v>
      </c>
      <c r="B378" s="443"/>
      <c r="C378" s="602">
        <v>5709</v>
      </c>
      <c r="D378" s="581" t="s">
        <v>12</v>
      </c>
      <c r="E378" s="581">
        <v>400</v>
      </c>
      <c r="F378" s="581">
        <v>30</v>
      </c>
      <c r="G378" s="581">
        <v>30</v>
      </c>
      <c r="H378" s="581">
        <v>30</v>
      </c>
      <c r="I378" s="497">
        <f t="shared" si="23"/>
        <v>0.282744</v>
      </c>
      <c r="J378" s="74"/>
      <c r="K378" s="21" t="s">
        <v>185</v>
      </c>
    </row>
    <row r="379" spans="1:11" x14ac:dyDescent="0.25">
      <c r="A379" s="496">
        <v>119</v>
      </c>
      <c r="B379" s="596"/>
      <c r="C379" s="602">
        <v>5674</v>
      </c>
      <c r="D379" s="581" t="s">
        <v>12</v>
      </c>
      <c r="E379" s="581">
        <v>400</v>
      </c>
      <c r="F379" s="581">
        <v>45</v>
      </c>
      <c r="G379" s="581">
        <v>45</v>
      </c>
      <c r="H379" s="581">
        <v>45</v>
      </c>
      <c r="I379" s="497">
        <f t="shared" si="23"/>
        <v>0.63617400000000002</v>
      </c>
      <c r="J379" s="74">
        <f>SUM(I373:I379)</f>
        <v>3.6373444799999999</v>
      </c>
      <c r="K379" s="21" t="s">
        <v>185</v>
      </c>
    </row>
    <row r="380" spans="1:11" x14ac:dyDescent="0.25">
      <c r="A380" s="496">
        <v>120</v>
      </c>
      <c r="B380" s="613" t="s">
        <v>221</v>
      </c>
      <c r="C380" s="80">
        <v>5818</v>
      </c>
      <c r="D380" s="594" t="s">
        <v>12</v>
      </c>
      <c r="E380" s="594">
        <v>400</v>
      </c>
      <c r="F380" s="594">
        <v>46</v>
      </c>
      <c r="G380" s="594">
        <v>46</v>
      </c>
      <c r="H380" s="594">
        <v>46</v>
      </c>
      <c r="I380" s="497">
        <f t="shared" si="23"/>
        <v>0.66476255999999989</v>
      </c>
      <c r="J380" s="74">
        <f>SUM(I380)</f>
        <v>0.66476255999999989</v>
      </c>
      <c r="K380" s="21" t="s">
        <v>16</v>
      </c>
    </row>
    <row r="381" spans="1:11" x14ac:dyDescent="0.25">
      <c r="A381" s="496"/>
      <c r="B381" s="1867" t="s">
        <v>225</v>
      </c>
      <c r="C381" s="1868"/>
      <c r="D381" s="1868"/>
      <c r="E381" s="1868"/>
      <c r="F381" s="1868"/>
      <c r="G381" s="1868"/>
      <c r="H381" s="1869"/>
      <c r="I381" s="611">
        <f>SUM(I261:I380)</f>
        <v>79.422711060000012</v>
      </c>
      <c r="J381" s="611">
        <f>SUM(J261:J380)</f>
        <v>79.422711059999997</v>
      </c>
      <c r="K381" s="612"/>
    </row>
    <row r="382" spans="1:11" x14ac:dyDescent="0.25">
      <c r="A382" s="400">
        <v>1</v>
      </c>
      <c r="B382" s="443" t="s">
        <v>85</v>
      </c>
      <c r="C382" s="70">
        <v>5823</v>
      </c>
      <c r="D382" s="409" t="s">
        <v>12</v>
      </c>
      <c r="E382" s="409">
        <v>300</v>
      </c>
      <c r="F382" s="409">
        <v>25</v>
      </c>
      <c r="G382" s="409">
        <v>25</v>
      </c>
      <c r="H382" s="409">
        <v>25</v>
      </c>
      <c r="I382" s="497">
        <f t="shared" ref="I382:I413" si="24">0.7854*E382*H382*H382/1000000</f>
        <v>0.14726249999999999</v>
      </c>
      <c r="J382" s="437"/>
      <c r="K382" s="616" t="s">
        <v>207</v>
      </c>
    </row>
    <row r="383" spans="1:11" x14ac:dyDescent="0.25">
      <c r="A383" s="400">
        <v>2</v>
      </c>
      <c r="B383" s="443" t="s">
        <v>85</v>
      </c>
      <c r="C383" s="78">
        <v>5590</v>
      </c>
      <c r="D383" s="409" t="s">
        <v>12</v>
      </c>
      <c r="E383" s="409">
        <v>400</v>
      </c>
      <c r="F383" s="409">
        <v>30</v>
      </c>
      <c r="G383" s="409">
        <v>30</v>
      </c>
      <c r="H383" s="409">
        <v>30</v>
      </c>
      <c r="I383" s="497">
        <f t="shared" si="24"/>
        <v>0.282744</v>
      </c>
      <c r="J383" s="437"/>
      <c r="K383" s="616" t="s">
        <v>207</v>
      </c>
    </row>
    <row r="384" spans="1:11" x14ac:dyDescent="0.25">
      <c r="A384" s="400">
        <v>3</v>
      </c>
      <c r="B384" s="443" t="s">
        <v>85</v>
      </c>
      <c r="C384" s="78">
        <v>5819</v>
      </c>
      <c r="D384" s="409" t="s">
        <v>12</v>
      </c>
      <c r="E384" s="409">
        <v>300</v>
      </c>
      <c r="F384" s="409">
        <v>30</v>
      </c>
      <c r="G384" s="409">
        <v>30</v>
      </c>
      <c r="H384" s="409">
        <v>30</v>
      </c>
      <c r="I384" s="497">
        <f t="shared" si="24"/>
        <v>0.212058</v>
      </c>
      <c r="J384" s="437"/>
      <c r="K384" s="616" t="s">
        <v>207</v>
      </c>
    </row>
    <row r="385" spans="1:11" x14ac:dyDescent="0.25">
      <c r="A385" s="400">
        <v>4</v>
      </c>
      <c r="B385" s="443" t="s">
        <v>85</v>
      </c>
      <c r="C385" s="70">
        <v>11</v>
      </c>
      <c r="D385" s="409" t="s">
        <v>12</v>
      </c>
      <c r="E385" s="409">
        <v>400</v>
      </c>
      <c r="F385" s="409">
        <v>30</v>
      </c>
      <c r="G385" s="409">
        <v>30</v>
      </c>
      <c r="H385" s="409">
        <v>30</v>
      </c>
      <c r="I385" s="497">
        <f t="shared" si="24"/>
        <v>0.282744</v>
      </c>
      <c r="J385" s="437"/>
      <c r="K385" s="616" t="s">
        <v>207</v>
      </c>
    </row>
    <row r="386" spans="1:11" x14ac:dyDescent="0.25">
      <c r="A386" s="400">
        <v>5</v>
      </c>
      <c r="B386" s="443" t="s">
        <v>236</v>
      </c>
      <c r="C386" s="646">
        <v>6101</v>
      </c>
      <c r="D386" s="409" t="s">
        <v>12</v>
      </c>
      <c r="E386" s="409">
        <v>400</v>
      </c>
      <c r="F386" s="409">
        <v>30</v>
      </c>
      <c r="G386" s="409">
        <v>30</v>
      </c>
      <c r="H386" s="409">
        <v>30</v>
      </c>
      <c r="I386" s="497">
        <f t="shared" si="24"/>
        <v>0.282744</v>
      </c>
      <c r="J386" s="437"/>
      <c r="K386" s="616" t="s">
        <v>207</v>
      </c>
    </row>
    <row r="387" spans="1:11" x14ac:dyDescent="0.25">
      <c r="A387" s="400">
        <v>6</v>
      </c>
      <c r="B387" s="443" t="s">
        <v>240</v>
      </c>
      <c r="C387" s="78">
        <v>6131</v>
      </c>
      <c r="D387" s="409" t="s">
        <v>12</v>
      </c>
      <c r="E387" s="409">
        <v>400</v>
      </c>
      <c r="F387" s="409">
        <v>30</v>
      </c>
      <c r="G387" s="409">
        <v>30</v>
      </c>
      <c r="H387" s="409">
        <v>30</v>
      </c>
      <c r="I387" s="497">
        <f t="shared" si="24"/>
        <v>0.282744</v>
      </c>
      <c r="J387" s="437"/>
      <c r="K387" s="616" t="s">
        <v>207</v>
      </c>
    </row>
    <row r="388" spans="1:11" x14ac:dyDescent="0.25">
      <c r="A388" s="400">
        <v>7</v>
      </c>
      <c r="B388" s="443" t="s">
        <v>240</v>
      </c>
      <c r="C388" s="436">
        <v>6072</v>
      </c>
      <c r="D388" s="409" t="s">
        <v>12</v>
      </c>
      <c r="E388" s="409">
        <v>300</v>
      </c>
      <c r="F388" s="409">
        <v>35</v>
      </c>
      <c r="G388" s="409">
        <v>35</v>
      </c>
      <c r="H388" s="409">
        <v>35</v>
      </c>
      <c r="I388" s="497">
        <f t="shared" si="24"/>
        <v>0.28863450000000002</v>
      </c>
      <c r="J388" s="437"/>
      <c r="K388" s="616" t="s">
        <v>207</v>
      </c>
    </row>
    <row r="389" spans="1:11" x14ac:dyDescent="0.25">
      <c r="A389" s="400">
        <v>8</v>
      </c>
      <c r="B389" s="443" t="s">
        <v>236</v>
      </c>
      <c r="C389" s="646">
        <v>6055</v>
      </c>
      <c r="D389" s="409" t="s">
        <v>12</v>
      </c>
      <c r="E389" s="409">
        <v>400</v>
      </c>
      <c r="F389" s="409">
        <v>35</v>
      </c>
      <c r="G389" s="409">
        <v>35</v>
      </c>
      <c r="H389" s="409">
        <v>35</v>
      </c>
      <c r="I389" s="497">
        <f t="shared" si="24"/>
        <v>0.38484599999999997</v>
      </c>
      <c r="J389" s="437"/>
      <c r="K389" s="616" t="s">
        <v>207</v>
      </c>
    </row>
    <row r="390" spans="1:11" x14ac:dyDescent="0.25">
      <c r="A390" s="400">
        <v>9</v>
      </c>
      <c r="B390" s="443" t="s">
        <v>236</v>
      </c>
      <c r="C390" s="646">
        <v>6059</v>
      </c>
      <c r="D390" s="409" t="s">
        <v>12</v>
      </c>
      <c r="E390" s="409">
        <v>400</v>
      </c>
      <c r="F390" s="409">
        <v>35</v>
      </c>
      <c r="G390" s="409">
        <v>35</v>
      </c>
      <c r="H390" s="409">
        <v>35</v>
      </c>
      <c r="I390" s="497">
        <f t="shared" si="24"/>
        <v>0.38484599999999997</v>
      </c>
      <c r="J390" s="437"/>
      <c r="K390" s="616" t="s">
        <v>207</v>
      </c>
    </row>
    <row r="391" spans="1:11" x14ac:dyDescent="0.25">
      <c r="A391" s="400">
        <v>10</v>
      </c>
      <c r="B391" s="443" t="s">
        <v>248</v>
      </c>
      <c r="C391" s="80">
        <v>6064</v>
      </c>
      <c r="D391" s="409" t="s">
        <v>12</v>
      </c>
      <c r="E391" s="409">
        <v>400</v>
      </c>
      <c r="F391" s="409">
        <v>35</v>
      </c>
      <c r="G391" s="409">
        <v>35</v>
      </c>
      <c r="H391" s="409">
        <v>35</v>
      </c>
      <c r="I391" s="497">
        <f t="shared" si="24"/>
        <v>0.38484599999999997</v>
      </c>
      <c r="J391" s="437"/>
      <c r="K391" s="616" t="s">
        <v>207</v>
      </c>
    </row>
    <row r="392" spans="1:11" x14ac:dyDescent="0.25">
      <c r="A392" s="400">
        <v>11</v>
      </c>
      <c r="B392" s="443" t="s">
        <v>85</v>
      </c>
      <c r="C392" s="70">
        <v>4</v>
      </c>
      <c r="D392" s="409" t="s">
        <v>12</v>
      </c>
      <c r="E392" s="409">
        <v>400</v>
      </c>
      <c r="F392" s="409">
        <v>36</v>
      </c>
      <c r="G392" s="409">
        <v>36</v>
      </c>
      <c r="H392" s="409">
        <v>36</v>
      </c>
      <c r="I392" s="497">
        <f t="shared" si="24"/>
        <v>0.40715135999999991</v>
      </c>
      <c r="J392" s="437"/>
      <c r="K392" s="616" t="s">
        <v>207</v>
      </c>
    </row>
    <row r="393" spans="1:11" x14ac:dyDescent="0.25">
      <c r="A393" s="400">
        <v>12</v>
      </c>
      <c r="B393" s="443" t="s">
        <v>85</v>
      </c>
      <c r="C393" s="70">
        <v>5</v>
      </c>
      <c r="D393" s="409" t="s">
        <v>12</v>
      </c>
      <c r="E393" s="409">
        <v>400</v>
      </c>
      <c r="F393" s="409">
        <v>36</v>
      </c>
      <c r="G393" s="409">
        <v>36</v>
      </c>
      <c r="H393" s="409">
        <v>36</v>
      </c>
      <c r="I393" s="497">
        <f t="shared" si="24"/>
        <v>0.40715135999999991</v>
      </c>
      <c r="J393" s="437"/>
      <c r="K393" s="616" t="s">
        <v>207</v>
      </c>
    </row>
    <row r="394" spans="1:11" x14ac:dyDescent="0.25">
      <c r="A394" s="400">
        <v>13</v>
      </c>
      <c r="B394" s="443" t="s">
        <v>236</v>
      </c>
      <c r="C394" s="646">
        <v>6106</v>
      </c>
      <c r="D394" s="409" t="s">
        <v>12</v>
      </c>
      <c r="E394" s="409">
        <v>400</v>
      </c>
      <c r="F394" s="409">
        <v>36</v>
      </c>
      <c r="G394" s="409">
        <v>36</v>
      </c>
      <c r="H394" s="409">
        <v>36</v>
      </c>
      <c r="I394" s="497">
        <f t="shared" si="24"/>
        <v>0.40715135999999991</v>
      </c>
      <c r="J394" s="437"/>
      <c r="K394" s="616" t="s">
        <v>207</v>
      </c>
    </row>
    <row r="395" spans="1:11" x14ac:dyDescent="0.25">
      <c r="A395" s="400">
        <v>14</v>
      </c>
      <c r="B395" s="443" t="s">
        <v>240</v>
      </c>
      <c r="C395" s="436">
        <v>6114</v>
      </c>
      <c r="D395" s="409" t="s">
        <v>12</v>
      </c>
      <c r="E395" s="409">
        <v>400</v>
      </c>
      <c r="F395" s="409">
        <v>37</v>
      </c>
      <c r="G395" s="409">
        <v>37</v>
      </c>
      <c r="H395" s="409">
        <v>37</v>
      </c>
      <c r="I395" s="497">
        <f t="shared" si="24"/>
        <v>0.43008503999999992</v>
      </c>
      <c r="J395" s="437"/>
      <c r="K395" s="616" t="s">
        <v>207</v>
      </c>
    </row>
    <row r="396" spans="1:11" x14ac:dyDescent="0.25">
      <c r="A396" s="400">
        <v>15</v>
      </c>
      <c r="B396" s="443" t="s">
        <v>85</v>
      </c>
      <c r="C396" s="70">
        <v>10</v>
      </c>
      <c r="D396" s="409" t="s">
        <v>12</v>
      </c>
      <c r="E396" s="409">
        <v>400</v>
      </c>
      <c r="F396" s="409">
        <v>37</v>
      </c>
      <c r="G396" s="409">
        <v>37</v>
      </c>
      <c r="H396" s="409">
        <v>37</v>
      </c>
      <c r="I396" s="497">
        <f t="shared" si="24"/>
        <v>0.43008503999999992</v>
      </c>
      <c r="J396" s="437"/>
      <c r="K396" s="616" t="s">
        <v>207</v>
      </c>
    </row>
    <row r="397" spans="1:11" x14ac:dyDescent="0.25">
      <c r="A397" s="400">
        <v>16</v>
      </c>
      <c r="B397" s="443" t="s">
        <v>236</v>
      </c>
      <c r="C397" s="646">
        <v>6104</v>
      </c>
      <c r="D397" s="409" t="s">
        <v>12</v>
      </c>
      <c r="E397" s="409">
        <v>400</v>
      </c>
      <c r="F397" s="409">
        <v>37</v>
      </c>
      <c r="G397" s="409">
        <v>37</v>
      </c>
      <c r="H397" s="409">
        <v>37</v>
      </c>
      <c r="I397" s="497">
        <f t="shared" si="24"/>
        <v>0.43008503999999992</v>
      </c>
      <c r="J397" s="437"/>
      <c r="K397" s="616" t="s">
        <v>207</v>
      </c>
    </row>
    <row r="398" spans="1:11" x14ac:dyDescent="0.25">
      <c r="A398" s="400">
        <v>17</v>
      </c>
      <c r="B398" s="443" t="s">
        <v>236</v>
      </c>
      <c r="C398" s="646">
        <v>6094</v>
      </c>
      <c r="D398" s="409" t="s">
        <v>12</v>
      </c>
      <c r="E398" s="409">
        <v>300</v>
      </c>
      <c r="F398" s="409">
        <v>38</v>
      </c>
      <c r="G398" s="409">
        <v>38</v>
      </c>
      <c r="H398" s="409">
        <v>38</v>
      </c>
      <c r="I398" s="497">
        <f t="shared" si="24"/>
        <v>0.34023527999999997</v>
      </c>
      <c r="J398" s="437">
        <f>SUM(I382:I398)</f>
        <v>5.785413479999999</v>
      </c>
      <c r="K398" s="616" t="s">
        <v>207</v>
      </c>
    </row>
    <row r="399" spans="1:11" x14ac:dyDescent="0.25">
      <c r="A399" s="400">
        <v>18</v>
      </c>
      <c r="B399" s="443" t="s">
        <v>85</v>
      </c>
      <c r="C399" s="70">
        <v>3</v>
      </c>
      <c r="D399" s="409" t="s">
        <v>12</v>
      </c>
      <c r="E399" s="409">
        <v>400</v>
      </c>
      <c r="F399" s="409">
        <v>40</v>
      </c>
      <c r="G399" s="409">
        <v>40</v>
      </c>
      <c r="H399" s="409">
        <v>40</v>
      </c>
      <c r="I399" s="497">
        <f t="shared" si="24"/>
        <v>0.50265599999999988</v>
      </c>
      <c r="J399" s="437"/>
      <c r="K399" s="616" t="s">
        <v>207</v>
      </c>
    </row>
    <row r="400" spans="1:11" x14ac:dyDescent="0.25">
      <c r="A400" s="400">
        <v>19</v>
      </c>
      <c r="B400" s="443" t="s">
        <v>85</v>
      </c>
      <c r="C400" s="78">
        <v>5824</v>
      </c>
      <c r="D400" s="409" t="s">
        <v>12</v>
      </c>
      <c r="E400" s="409">
        <v>400</v>
      </c>
      <c r="F400" s="409">
        <v>40</v>
      </c>
      <c r="G400" s="409">
        <v>40</v>
      </c>
      <c r="H400" s="409">
        <v>40</v>
      </c>
      <c r="I400" s="497">
        <f t="shared" si="24"/>
        <v>0.50265599999999988</v>
      </c>
      <c r="J400" s="437"/>
      <c r="K400" s="616" t="s">
        <v>207</v>
      </c>
    </row>
    <row r="401" spans="1:11" x14ac:dyDescent="0.25">
      <c r="A401" s="400">
        <v>20</v>
      </c>
      <c r="B401" s="443" t="s">
        <v>85</v>
      </c>
      <c r="C401" s="70">
        <v>8</v>
      </c>
      <c r="D401" s="409" t="s">
        <v>12</v>
      </c>
      <c r="E401" s="409">
        <v>400</v>
      </c>
      <c r="F401" s="409">
        <v>40</v>
      </c>
      <c r="G401" s="409">
        <v>40</v>
      </c>
      <c r="H401" s="409">
        <v>40</v>
      </c>
      <c r="I401" s="497">
        <f t="shared" si="24"/>
        <v>0.50265599999999988</v>
      </c>
      <c r="J401" s="437"/>
      <c r="K401" s="616" t="s">
        <v>207</v>
      </c>
    </row>
    <row r="402" spans="1:11" x14ac:dyDescent="0.25">
      <c r="A402" s="400">
        <v>21</v>
      </c>
      <c r="B402" s="443" t="s">
        <v>236</v>
      </c>
      <c r="C402" s="646">
        <v>6117</v>
      </c>
      <c r="D402" s="409" t="s">
        <v>12</v>
      </c>
      <c r="E402" s="409">
        <v>400</v>
      </c>
      <c r="F402" s="409">
        <v>40</v>
      </c>
      <c r="G402" s="409">
        <v>40</v>
      </c>
      <c r="H402" s="409">
        <v>40</v>
      </c>
      <c r="I402" s="497">
        <f t="shared" si="24"/>
        <v>0.50265599999999988</v>
      </c>
      <c r="J402" s="437"/>
      <c r="K402" s="616" t="s">
        <v>207</v>
      </c>
    </row>
    <row r="403" spans="1:11" x14ac:dyDescent="0.25">
      <c r="A403" s="400">
        <v>22</v>
      </c>
      <c r="B403" s="443" t="s">
        <v>236</v>
      </c>
      <c r="C403" s="646">
        <v>6060</v>
      </c>
      <c r="D403" s="409" t="s">
        <v>12</v>
      </c>
      <c r="E403" s="409">
        <v>400</v>
      </c>
      <c r="F403" s="409">
        <v>40</v>
      </c>
      <c r="G403" s="409">
        <v>40</v>
      </c>
      <c r="H403" s="409">
        <v>40</v>
      </c>
      <c r="I403" s="497">
        <f t="shared" si="24"/>
        <v>0.50265599999999988</v>
      </c>
      <c r="J403" s="437"/>
      <c r="K403" s="616" t="s">
        <v>207</v>
      </c>
    </row>
    <row r="404" spans="1:11" x14ac:dyDescent="0.25">
      <c r="A404" s="400">
        <v>23</v>
      </c>
      <c r="B404" s="443" t="s">
        <v>236</v>
      </c>
      <c r="C404" s="646">
        <v>6063</v>
      </c>
      <c r="D404" s="409" t="s">
        <v>12</v>
      </c>
      <c r="E404" s="409">
        <v>400</v>
      </c>
      <c r="F404" s="409">
        <v>40</v>
      </c>
      <c r="G404" s="409">
        <v>40</v>
      </c>
      <c r="H404" s="409">
        <v>40</v>
      </c>
      <c r="I404" s="497">
        <f t="shared" si="24"/>
        <v>0.50265599999999988</v>
      </c>
      <c r="J404" s="437"/>
      <c r="K404" s="616" t="s">
        <v>207</v>
      </c>
    </row>
    <row r="405" spans="1:11" x14ac:dyDescent="0.25">
      <c r="A405" s="400">
        <v>24</v>
      </c>
      <c r="B405" s="443" t="s">
        <v>236</v>
      </c>
      <c r="C405" s="646">
        <v>6057</v>
      </c>
      <c r="D405" s="409" t="s">
        <v>12</v>
      </c>
      <c r="E405" s="409">
        <v>400</v>
      </c>
      <c r="F405" s="409">
        <v>40</v>
      </c>
      <c r="G405" s="409">
        <v>40</v>
      </c>
      <c r="H405" s="409">
        <v>40</v>
      </c>
      <c r="I405" s="497">
        <f t="shared" si="24"/>
        <v>0.50265599999999988</v>
      </c>
      <c r="J405" s="437"/>
      <c r="K405" s="616" t="s">
        <v>207</v>
      </c>
    </row>
    <row r="406" spans="1:11" x14ac:dyDescent="0.25">
      <c r="A406" s="400">
        <v>25</v>
      </c>
      <c r="B406" s="443" t="s">
        <v>236</v>
      </c>
      <c r="C406" s="646">
        <v>6068</v>
      </c>
      <c r="D406" s="409" t="s">
        <v>12</v>
      </c>
      <c r="E406" s="409">
        <v>300</v>
      </c>
      <c r="F406" s="409">
        <v>40</v>
      </c>
      <c r="G406" s="409">
        <v>40</v>
      </c>
      <c r="H406" s="409">
        <v>40</v>
      </c>
      <c r="I406" s="497">
        <f t="shared" si="24"/>
        <v>0.37699199999999999</v>
      </c>
      <c r="J406" s="437"/>
      <c r="K406" s="616" t="s">
        <v>207</v>
      </c>
    </row>
    <row r="407" spans="1:11" x14ac:dyDescent="0.25">
      <c r="A407" s="400">
        <v>26</v>
      </c>
      <c r="B407" s="443" t="s">
        <v>248</v>
      </c>
      <c r="C407" s="80">
        <v>5991</v>
      </c>
      <c r="D407" s="409" t="s">
        <v>12</v>
      </c>
      <c r="E407" s="409">
        <v>400</v>
      </c>
      <c r="F407" s="409">
        <v>40</v>
      </c>
      <c r="G407" s="409">
        <v>40</v>
      </c>
      <c r="H407" s="409">
        <v>40</v>
      </c>
      <c r="I407" s="497">
        <f t="shared" si="24"/>
        <v>0.50265599999999988</v>
      </c>
      <c r="J407" s="437"/>
      <c r="K407" s="616" t="s">
        <v>207</v>
      </c>
    </row>
    <row r="408" spans="1:11" x14ac:dyDescent="0.25">
      <c r="A408" s="400">
        <v>27</v>
      </c>
      <c r="B408" s="443" t="s">
        <v>248</v>
      </c>
      <c r="C408" s="80">
        <v>6000</v>
      </c>
      <c r="D408" s="409" t="s">
        <v>12</v>
      </c>
      <c r="E408" s="409">
        <v>400</v>
      </c>
      <c r="F408" s="409">
        <v>40</v>
      </c>
      <c r="G408" s="409">
        <v>40</v>
      </c>
      <c r="H408" s="409">
        <v>40</v>
      </c>
      <c r="I408" s="497">
        <f t="shared" si="24"/>
        <v>0.50265599999999988</v>
      </c>
      <c r="J408" s="437"/>
      <c r="K408" s="616" t="s">
        <v>207</v>
      </c>
    </row>
    <row r="409" spans="1:11" x14ac:dyDescent="0.25">
      <c r="A409" s="400">
        <v>28</v>
      </c>
      <c r="B409" s="443" t="s">
        <v>248</v>
      </c>
      <c r="C409" s="80">
        <v>6006</v>
      </c>
      <c r="D409" s="409" t="s">
        <v>12</v>
      </c>
      <c r="E409" s="409">
        <v>400</v>
      </c>
      <c r="F409" s="409">
        <v>40</v>
      </c>
      <c r="G409" s="409">
        <v>40</v>
      </c>
      <c r="H409" s="409">
        <v>40</v>
      </c>
      <c r="I409" s="497">
        <f t="shared" si="24"/>
        <v>0.50265599999999988</v>
      </c>
      <c r="J409" s="437"/>
      <c r="K409" s="616" t="s">
        <v>207</v>
      </c>
    </row>
    <row r="410" spans="1:11" x14ac:dyDescent="0.25">
      <c r="A410" s="400">
        <v>29</v>
      </c>
      <c r="B410" s="443" t="s">
        <v>236</v>
      </c>
      <c r="C410" s="646">
        <v>6062</v>
      </c>
      <c r="D410" s="409" t="s">
        <v>12</v>
      </c>
      <c r="E410" s="409">
        <v>400</v>
      </c>
      <c r="F410" s="409">
        <v>41</v>
      </c>
      <c r="G410" s="409">
        <v>41</v>
      </c>
      <c r="H410" s="409">
        <v>41</v>
      </c>
      <c r="I410" s="497">
        <f t="shared" si="24"/>
        <v>0.52810296000000001</v>
      </c>
      <c r="J410" s="437"/>
      <c r="K410" s="616" t="s">
        <v>207</v>
      </c>
    </row>
    <row r="411" spans="1:11" x14ac:dyDescent="0.25">
      <c r="A411" s="400">
        <v>30</v>
      </c>
      <c r="B411" s="443" t="s">
        <v>236</v>
      </c>
      <c r="C411" s="646">
        <v>6102</v>
      </c>
      <c r="D411" s="409" t="s">
        <v>12</v>
      </c>
      <c r="E411" s="409">
        <v>400</v>
      </c>
      <c r="F411" s="409">
        <v>41</v>
      </c>
      <c r="G411" s="409">
        <v>41</v>
      </c>
      <c r="H411" s="409">
        <v>41</v>
      </c>
      <c r="I411" s="497">
        <f t="shared" si="24"/>
        <v>0.52810296000000001</v>
      </c>
      <c r="J411" s="437"/>
      <c r="K411" s="616" t="s">
        <v>207</v>
      </c>
    </row>
    <row r="412" spans="1:11" x14ac:dyDescent="0.25">
      <c r="A412" s="400">
        <v>31</v>
      </c>
      <c r="B412" s="443" t="s">
        <v>240</v>
      </c>
      <c r="C412" s="436">
        <v>6039</v>
      </c>
      <c r="D412" s="409" t="s">
        <v>12</v>
      </c>
      <c r="E412" s="409">
        <v>400</v>
      </c>
      <c r="F412" s="409">
        <v>41</v>
      </c>
      <c r="G412" s="409">
        <v>41</v>
      </c>
      <c r="H412" s="409">
        <v>41</v>
      </c>
      <c r="I412" s="497">
        <f t="shared" si="24"/>
        <v>0.52810296000000001</v>
      </c>
      <c r="J412" s="437"/>
      <c r="K412" s="616" t="s">
        <v>207</v>
      </c>
    </row>
    <row r="413" spans="1:11" x14ac:dyDescent="0.25">
      <c r="A413" s="400">
        <v>32</v>
      </c>
      <c r="B413" s="443" t="s">
        <v>240</v>
      </c>
      <c r="C413" s="436">
        <v>6120</v>
      </c>
      <c r="D413" s="409" t="s">
        <v>12</v>
      </c>
      <c r="E413" s="409">
        <v>400</v>
      </c>
      <c r="F413" s="409">
        <v>42</v>
      </c>
      <c r="G413" s="409">
        <v>42</v>
      </c>
      <c r="H413" s="409">
        <v>42</v>
      </c>
      <c r="I413" s="497">
        <f t="shared" si="24"/>
        <v>0.55417824000000004</v>
      </c>
      <c r="J413" s="437"/>
      <c r="K413" s="616" t="s">
        <v>207</v>
      </c>
    </row>
    <row r="414" spans="1:11" x14ac:dyDescent="0.25">
      <c r="A414" s="400">
        <v>33</v>
      </c>
      <c r="B414" s="443" t="s">
        <v>248</v>
      </c>
      <c r="C414" s="80">
        <v>6123</v>
      </c>
      <c r="D414" s="409" t="s">
        <v>12</v>
      </c>
      <c r="E414" s="409">
        <v>400</v>
      </c>
      <c r="F414" s="409">
        <v>42</v>
      </c>
      <c r="G414" s="409">
        <v>42</v>
      </c>
      <c r="H414" s="409">
        <v>42</v>
      </c>
      <c r="I414" s="497">
        <f t="shared" ref="I414:I445" si="25">0.7854*E414*H414*H414/1000000</f>
        <v>0.55417824000000004</v>
      </c>
      <c r="J414" s="437"/>
      <c r="K414" s="616" t="s">
        <v>207</v>
      </c>
    </row>
    <row r="415" spans="1:11" x14ac:dyDescent="0.25">
      <c r="A415" s="400">
        <v>34</v>
      </c>
      <c r="B415" s="443" t="s">
        <v>240</v>
      </c>
      <c r="C415" s="646">
        <v>6082</v>
      </c>
      <c r="D415" s="409" t="s">
        <v>12</v>
      </c>
      <c r="E415" s="409">
        <v>400</v>
      </c>
      <c r="F415" s="409">
        <v>43</v>
      </c>
      <c r="G415" s="409">
        <v>43</v>
      </c>
      <c r="H415" s="409">
        <v>43</v>
      </c>
      <c r="I415" s="497">
        <f t="shared" si="25"/>
        <v>0.58088183999999998</v>
      </c>
      <c r="J415" s="437"/>
      <c r="K415" s="616" t="s">
        <v>207</v>
      </c>
    </row>
    <row r="416" spans="1:11" x14ac:dyDescent="0.25">
      <c r="A416" s="400">
        <v>35</v>
      </c>
      <c r="B416" s="443" t="s">
        <v>240</v>
      </c>
      <c r="C416" s="646">
        <v>6040</v>
      </c>
      <c r="D416" s="409" t="s">
        <v>12</v>
      </c>
      <c r="E416" s="409">
        <v>400</v>
      </c>
      <c r="F416" s="409">
        <v>44</v>
      </c>
      <c r="G416" s="409">
        <v>44</v>
      </c>
      <c r="H416" s="409">
        <v>44</v>
      </c>
      <c r="I416" s="497">
        <f t="shared" si="25"/>
        <v>0.60821376000000005</v>
      </c>
      <c r="J416" s="437"/>
      <c r="K416" s="616" t="s">
        <v>207</v>
      </c>
    </row>
    <row r="417" spans="1:11" x14ac:dyDescent="0.25">
      <c r="A417" s="400">
        <v>36</v>
      </c>
      <c r="B417" s="443" t="s">
        <v>248</v>
      </c>
      <c r="C417" s="80">
        <v>5808</v>
      </c>
      <c r="D417" s="409" t="s">
        <v>12</v>
      </c>
      <c r="E417" s="409">
        <v>400</v>
      </c>
      <c r="F417" s="409">
        <v>44</v>
      </c>
      <c r="G417" s="409">
        <v>44</v>
      </c>
      <c r="H417" s="409">
        <v>44</v>
      </c>
      <c r="I417" s="497">
        <f t="shared" si="25"/>
        <v>0.60821376000000005</v>
      </c>
      <c r="J417" s="437"/>
      <c r="K417" s="616" t="s">
        <v>13</v>
      </c>
    </row>
    <row r="418" spans="1:11" x14ac:dyDescent="0.25">
      <c r="A418" s="400">
        <v>37</v>
      </c>
      <c r="B418" s="443" t="s">
        <v>85</v>
      </c>
      <c r="C418" s="70">
        <v>1</v>
      </c>
      <c r="D418" s="409" t="s">
        <v>12</v>
      </c>
      <c r="E418" s="409">
        <v>400</v>
      </c>
      <c r="F418" s="409">
        <v>44</v>
      </c>
      <c r="G418" s="409">
        <v>44</v>
      </c>
      <c r="H418" s="409">
        <v>44</v>
      </c>
      <c r="I418" s="497">
        <f t="shared" si="25"/>
        <v>0.60821376000000005</v>
      </c>
      <c r="J418" s="437"/>
      <c r="K418" s="616" t="s">
        <v>207</v>
      </c>
    </row>
    <row r="419" spans="1:11" x14ac:dyDescent="0.25">
      <c r="A419" s="400">
        <v>38</v>
      </c>
      <c r="B419" s="443" t="s">
        <v>85</v>
      </c>
      <c r="C419" s="70">
        <v>6</v>
      </c>
      <c r="D419" s="409" t="s">
        <v>12</v>
      </c>
      <c r="E419" s="409">
        <v>400</v>
      </c>
      <c r="F419" s="409">
        <v>45</v>
      </c>
      <c r="G419" s="409">
        <v>45</v>
      </c>
      <c r="H419" s="409">
        <v>45</v>
      </c>
      <c r="I419" s="497">
        <f t="shared" si="25"/>
        <v>0.63617400000000002</v>
      </c>
      <c r="J419" s="437"/>
      <c r="K419" s="616" t="s">
        <v>207</v>
      </c>
    </row>
    <row r="420" spans="1:11" x14ac:dyDescent="0.25">
      <c r="A420" s="400">
        <v>39</v>
      </c>
      <c r="B420" s="443" t="s">
        <v>236</v>
      </c>
      <c r="C420" s="646">
        <v>6098</v>
      </c>
      <c r="D420" s="409" t="s">
        <v>12</v>
      </c>
      <c r="E420" s="409">
        <v>400</v>
      </c>
      <c r="F420" s="409">
        <v>45</v>
      </c>
      <c r="G420" s="409">
        <v>45</v>
      </c>
      <c r="H420" s="409">
        <v>45</v>
      </c>
      <c r="I420" s="497">
        <f t="shared" si="25"/>
        <v>0.63617400000000002</v>
      </c>
      <c r="J420" s="437"/>
      <c r="K420" s="616" t="s">
        <v>207</v>
      </c>
    </row>
    <row r="421" spans="1:11" x14ac:dyDescent="0.25">
      <c r="A421" s="400">
        <v>40</v>
      </c>
      <c r="B421" s="443" t="s">
        <v>240</v>
      </c>
      <c r="C421" s="436">
        <v>6004</v>
      </c>
      <c r="D421" s="409" t="s">
        <v>12</v>
      </c>
      <c r="E421" s="409">
        <v>400</v>
      </c>
      <c r="F421" s="409">
        <v>45</v>
      </c>
      <c r="G421" s="409">
        <v>45</v>
      </c>
      <c r="H421" s="409">
        <v>45</v>
      </c>
      <c r="I421" s="497">
        <f t="shared" si="25"/>
        <v>0.63617400000000002</v>
      </c>
      <c r="J421" s="437"/>
      <c r="K421" s="616" t="s">
        <v>207</v>
      </c>
    </row>
    <row r="422" spans="1:11" x14ac:dyDescent="0.25">
      <c r="A422" s="400">
        <v>41</v>
      </c>
      <c r="B422" s="443" t="s">
        <v>240</v>
      </c>
      <c r="C422" s="436">
        <v>6074</v>
      </c>
      <c r="D422" s="409" t="s">
        <v>12</v>
      </c>
      <c r="E422" s="409">
        <v>400</v>
      </c>
      <c r="F422" s="409">
        <v>46</v>
      </c>
      <c r="G422" s="409">
        <v>46</v>
      </c>
      <c r="H422" s="409">
        <v>46</v>
      </c>
      <c r="I422" s="497">
        <f t="shared" si="25"/>
        <v>0.66476255999999989</v>
      </c>
      <c r="J422" s="437"/>
      <c r="K422" s="616" t="s">
        <v>207</v>
      </c>
    </row>
    <row r="423" spans="1:11" x14ac:dyDescent="0.25">
      <c r="A423" s="400">
        <v>42</v>
      </c>
      <c r="B423" s="443" t="s">
        <v>248</v>
      </c>
      <c r="C423" s="80">
        <v>6051</v>
      </c>
      <c r="D423" s="409" t="s">
        <v>12</v>
      </c>
      <c r="E423" s="409">
        <v>400</v>
      </c>
      <c r="F423" s="409">
        <v>47</v>
      </c>
      <c r="G423" s="409">
        <v>47</v>
      </c>
      <c r="H423" s="409">
        <v>47</v>
      </c>
      <c r="I423" s="497">
        <f t="shared" si="25"/>
        <v>0.69397943999999989</v>
      </c>
      <c r="J423" s="437"/>
      <c r="K423" s="616" t="s">
        <v>13</v>
      </c>
    </row>
    <row r="424" spans="1:11" x14ac:dyDescent="0.25">
      <c r="A424" s="400">
        <v>43</v>
      </c>
      <c r="B424" s="443" t="s">
        <v>85</v>
      </c>
      <c r="C424" s="78">
        <v>5812</v>
      </c>
      <c r="D424" s="409" t="s">
        <v>12</v>
      </c>
      <c r="E424" s="409">
        <v>400</v>
      </c>
      <c r="F424" s="409">
        <v>45</v>
      </c>
      <c r="G424" s="409">
        <v>45</v>
      </c>
      <c r="H424" s="409">
        <v>45</v>
      </c>
      <c r="I424" s="497">
        <f t="shared" si="25"/>
        <v>0.63617400000000002</v>
      </c>
      <c r="J424" s="437"/>
      <c r="K424" s="616" t="s">
        <v>207</v>
      </c>
    </row>
    <row r="425" spans="1:11" x14ac:dyDescent="0.25">
      <c r="A425" s="400">
        <v>44</v>
      </c>
      <c r="B425" s="443" t="s">
        <v>85</v>
      </c>
      <c r="C425" s="70">
        <v>7</v>
      </c>
      <c r="D425" s="409" t="s">
        <v>12</v>
      </c>
      <c r="E425" s="409">
        <v>400</v>
      </c>
      <c r="F425" s="409">
        <v>50</v>
      </c>
      <c r="G425" s="409">
        <v>50</v>
      </c>
      <c r="H425" s="409">
        <v>50</v>
      </c>
      <c r="I425" s="497">
        <f t="shared" si="25"/>
        <v>0.78539999999999988</v>
      </c>
      <c r="J425" s="437"/>
      <c r="K425" s="616" t="s">
        <v>207</v>
      </c>
    </row>
    <row r="426" spans="1:11" x14ac:dyDescent="0.25">
      <c r="A426" s="400">
        <v>45</v>
      </c>
      <c r="B426" s="443" t="s">
        <v>85</v>
      </c>
      <c r="C426" s="70">
        <v>5644</v>
      </c>
      <c r="D426" s="409" t="s">
        <v>12</v>
      </c>
      <c r="E426" s="409">
        <v>400</v>
      </c>
      <c r="F426" s="409">
        <v>50</v>
      </c>
      <c r="G426" s="409">
        <v>50</v>
      </c>
      <c r="H426" s="409">
        <v>50</v>
      </c>
      <c r="I426" s="497">
        <f t="shared" si="25"/>
        <v>0.78539999999999988</v>
      </c>
      <c r="J426" s="437"/>
      <c r="K426" s="616" t="s">
        <v>207</v>
      </c>
    </row>
    <row r="427" spans="1:11" x14ac:dyDescent="0.25">
      <c r="A427" s="400">
        <v>46</v>
      </c>
      <c r="B427" s="443" t="s">
        <v>240</v>
      </c>
      <c r="C427" s="78">
        <v>6086</v>
      </c>
      <c r="D427" s="409" t="s">
        <v>12</v>
      </c>
      <c r="E427" s="409">
        <v>400</v>
      </c>
      <c r="F427" s="409">
        <v>50</v>
      </c>
      <c r="G427" s="409">
        <v>50</v>
      </c>
      <c r="H427" s="409">
        <v>50</v>
      </c>
      <c r="I427" s="497">
        <f t="shared" si="25"/>
        <v>0.78539999999999988</v>
      </c>
      <c r="J427" s="437"/>
      <c r="K427" s="616" t="s">
        <v>207</v>
      </c>
    </row>
    <row r="428" spans="1:11" x14ac:dyDescent="0.25">
      <c r="A428" s="400">
        <v>47</v>
      </c>
      <c r="B428" s="443" t="s">
        <v>240</v>
      </c>
      <c r="C428" s="436">
        <v>5032</v>
      </c>
      <c r="D428" s="409" t="s">
        <v>12</v>
      </c>
      <c r="E428" s="409">
        <v>400</v>
      </c>
      <c r="F428" s="409">
        <v>50</v>
      </c>
      <c r="G428" s="409">
        <v>50</v>
      </c>
      <c r="H428" s="409">
        <v>50</v>
      </c>
      <c r="I428" s="497">
        <f t="shared" si="25"/>
        <v>0.78539999999999988</v>
      </c>
      <c r="J428" s="437"/>
      <c r="K428" s="616" t="s">
        <v>207</v>
      </c>
    </row>
    <row r="429" spans="1:11" x14ac:dyDescent="0.25">
      <c r="A429" s="400">
        <v>48</v>
      </c>
      <c r="B429" s="443" t="s">
        <v>240</v>
      </c>
      <c r="C429" s="646">
        <v>6116</v>
      </c>
      <c r="D429" s="409" t="s">
        <v>12</v>
      </c>
      <c r="E429" s="409">
        <v>400</v>
      </c>
      <c r="F429" s="409">
        <v>50</v>
      </c>
      <c r="G429" s="409">
        <v>50</v>
      </c>
      <c r="H429" s="409">
        <v>50</v>
      </c>
      <c r="I429" s="497">
        <f t="shared" si="25"/>
        <v>0.78539999999999988</v>
      </c>
      <c r="J429" s="437"/>
      <c r="K429" s="616" t="s">
        <v>207</v>
      </c>
    </row>
    <row r="430" spans="1:11" x14ac:dyDescent="0.25">
      <c r="A430" s="400">
        <v>49</v>
      </c>
      <c r="B430" s="443" t="s">
        <v>240</v>
      </c>
      <c r="C430" s="436">
        <v>6126</v>
      </c>
      <c r="D430" s="409" t="s">
        <v>12</v>
      </c>
      <c r="E430" s="409">
        <v>400</v>
      </c>
      <c r="F430" s="409">
        <v>51</v>
      </c>
      <c r="G430" s="409">
        <v>51</v>
      </c>
      <c r="H430" s="409">
        <v>51</v>
      </c>
      <c r="I430" s="497">
        <f t="shared" si="25"/>
        <v>0.81713015999999994</v>
      </c>
      <c r="J430" s="437"/>
      <c r="K430" s="616" t="s">
        <v>207</v>
      </c>
    </row>
    <row r="431" spans="1:11" x14ac:dyDescent="0.25">
      <c r="A431" s="400">
        <v>50</v>
      </c>
      <c r="B431" s="443" t="s">
        <v>248</v>
      </c>
      <c r="C431" s="78">
        <v>5809</v>
      </c>
      <c r="D431" s="409" t="s">
        <v>12</v>
      </c>
      <c r="E431" s="409">
        <v>400</v>
      </c>
      <c r="F431" s="409">
        <v>52</v>
      </c>
      <c r="G431" s="409">
        <v>52</v>
      </c>
      <c r="H431" s="409">
        <v>52</v>
      </c>
      <c r="I431" s="497">
        <f t="shared" si="25"/>
        <v>0.84948863999999991</v>
      </c>
      <c r="J431" s="437"/>
      <c r="K431" s="616" t="s">
        <v>13</v>
      </c>
    </row>
    <row r="432" spans="1:11" x14ac:dyDescent="0.25">
      <c r="A432" s="400">
        <v>51</v>
      </c>
      <c r="B432" s="443" t="s">
        <v>85</v>
      </c>
      <c r="C432" s="78">
        <v>5575</v>
      </c>
      <c r="D432" s="409" t="s">
        <v>12</v>
      </c>
      <c r="E432" s="409">
        <v>400</v>
      </c>
      <c r="F432" s="409">
        <v>52</v>
      </c>
      <c r="G432" s="409">
        <v>52</v>
      </c>
      <c r="H432" s="409">
        <v>52</v>
      </c>
      <c r="I432" s="497">
        <f t="shared" si="25"/>
        <v>0.84948863999999991</v>
      </c>
      <c r="J432" s="437"/>
      <c r="K432" s="616" t="s">
        <v>207</v>
      </c>
    </row>
    <row r="433" spans="1:11" x14ac:dyDescent="0.25">
      <c r="A433" s="400">
        <v>52</v>
      </c>
      <c r="B433" s="443" t="s">
        <v>240</v>
      </c>
      <c r="C433" s="436">
        <v>5985</v>
      </c>
      <c r="D433" s="409" t="s">
        <v>12</v>
      </c>
      <c r="E433" s="409">
        <v>400</v>
      </c>
      <c r="F433" s="409">
        <v>53</v>
      </c>
      <c r="G433" s="409">
        <v>53</v>
      </c>
      <c r="H433" s="409">
        <v>53</v>
      </c>
      <c r="I433" s="497">
        <f t="shared" si="25"/>
        <v>0.88247543999999989</v>
      </c>
      <c r="J433" s="437"/>
      <c r="K433" s="616" t="s">
        <v>207</v>
      </c>
    </row>
    <row r="434" spans="1:11" x14ac:dyDescent="0.25">
      <c r="A434" s="400">
        <v>53</v>
      </c>
      <c r="B434" s="443" t="s">
        <v>240</v>
      </c>
      <c r="C434" s="646">
        <v>6087</v>
      </c>
      <c r="D434" s="409" t="s">
        <v>12</v>
      </c>
      <c r="E434" s="409">
        <v>400</v>
      </c>
      <c r="F434" s="409">
        <v>53</v>
      </c>
      <c r="G434" s="409">
        <v>53</v>
      </c>
      <c r="H434" s="409">
        <v>53</v>
      </c>
      <c r="I434" s="497">
        <f t="shared" si="25"/>
        <v>0.88247543999999989</v>
      </c>
      <c r="J434" s="437"/>
      <c r="K434" s="616" t="s">
        <v>207</v>
      </c>
    </row>
    <row r="435" spans="1:11" x14ac:dyDescent="0.25">
      <c r="A435" s="400">
        <v>54</v>
      </c>
      <c r="B435" s="443" t="s">
        <v>236</v>
      </c>
      <c r="C435" s="70">
        <v>6077</v>
      </c>
      <c r="D435" s="409" t="s">
        <v>12</v>
      </c>
      <c r="E435" s="409">
        <v>400</v>
      </c>
      <c r="F435" s="409">
        <v>53</v>
      </c>
      <c r="G435" s="409">
        <v>53</v>
      </c>
      <c r="H435" s="409">
        <v>53</v>
      </c>
      <c r="I435" s="497">
        <f t="shared" si="25"/>
        <v>0.88247543999999989</v>
      </c>
      <c r="J435" s="437"/>
      <c r="K435" s="616" t="s">
        <v>186</v>
      </c>
    </row>
    <row r="436" spans="1:11" x14ac:dyDescent="0.25">
      <c r="A436" s="400">
        <v>55</v>
      </c>
      <c r="B436" s="443" t="s">
        <v>85</v>
      </c>
      <c r="C436" s="70">
        <v>5829</v>
      </c>
      <c r="D436" s="409" t="s">
        <v>12</v>
      </c>
      <c r="E436" s="409">
        <v>400</v>
      </c>
      <c r="F436" s="409">
        <v>54</v>
      </c>
      <c r="G436" s="409">
        <v>54</v>
      </c>
      <c r="H436" s="409">
        <v>54</v>
      </c>
      <c r="I436" s="497">
        <f t="shared" si="25"/>
        <v>0.91609055999999989</v>
      </c>
      <c r="J436" s="437"/>
      <c r="K436" s="616" t="s">
        <v>207</v>
      </c>
    </row>
    <row r="437" spans="1:11" x14ac:dyDescent="0.25">
      <c r="A437" s="400">
        <v>56</v>
      </c>
      <c r="B437" s="443" t="s">
        <v>240</v>
      </c>
      <c r="C437" s="646">
        <v>5807</v>
      </c>
      <c r="D437" s="409" t="s">
        <v>12</v>
      </c>
      <c r="E437" s="409">
        <v>400</v>
      </c>
      <c r="F437" s="409">
        <v>54</v>
      </c>
      <c r="G437" s="409">
        <v>54</v>
      </c>
      <c r="H437" s="409">
        <v>54</v>
      </c>
      <c r="I437" s="497">
        <f t="shared" si="25"/>
        <v>0.91609055999999989</v>
      </c>
      <c r="J437" s="437"/>
      <c r="K437" s="616" t="s">
        <v>207</v>
      </c>
    </row>
    <row r="438" spans="1:11" x14ac:dyDescent="0.25">
      <c r="A438" s="400">
        <v>57</v>
      </c>
      <c r="B438" s="443" t="s">
        <v>240</v>
      </c>
      <c r="C438" s="78">
        <v>6105</v>
      </c>
      <c r="D438" s="409" t="s">
        <v>12</v>
      </c>
      <c r="E438" s="409">
        <v>400</v>
      </c>
      <c r="F438" s="409">
        <v>55</v>
      </c>
      <c r="G438" s="409">
        <v>55</v>
      </c>
      <c r="H438" s="409">
        <v>55</v>
      </c>
      <c r="I438" s="497">
        <f t="shared" si="25"/>
        <v>0.95033400000000001</v>
      </c>
      <c r="J438" s="437"/>
      <c r="K438" s="616" t="s">
        <v>207</v>
      </c>
    </row>
    <row r="439" spans="1:11" x14ac:dyDescent="0.25">
      <c r="A439" s="400">
        <v>58</v>
      </c>
      <c r="B439" s="443" t="s">
        <v>248</v>
      </c>
      <c r="C439" s="80">
        <v>5820</v>
      </c>
      <c r="D439" s="409" t="s">
        <v>12</v>
      </c>
      <c r="E439" s="409">
        <v>400</v>
      </c>
      <c r="F439" s="409">
        <v>56</v>
      </c>
      <c r="G439" s="409">
        <v>56</v>
      </c>
      <c r="H439" s="409">
        <v>56</v>
      </c>
      <c r="I439" s="497">
        <f t="shared" si="25"/>
        <v>0.98520576000000004</v>
      </c>
      <c r="J439" s="437"/>
      <c r="K439" s="616" t="s">
        <v>13</v>
      </c>
    </row>
    <row r="440" spans="1:11" x14ac:dyDescent="0.25">
      <c r="A440" s="400">
        <v>59</v>
      </c>
      <c r="B440" s="443" t="s">
        <v>85</v>
      </c>
      <c r="C440" s="70">
        <v>9</v>
      </c>
      <c r="D440" s="409" t="s">
        <v>12</v>
      </c>
      <c r="E440" s="409">
        <v>400</v>
      </c>
      <c r="F440" s="409">
        <v>56</v>
      </c>
      <c r="G440" s="409">
        <v>56</v>
      </c>
      <c r="H440" s="409">
        <v>56</v>
      </c>
      <c r="I440" s="497">
        <f t="shared" si="25"/>
        <v>0.98520576000000004</v>
      </c>
      <c r="J440" s="437"/>
      <c r="K440" s="616" t="s">
        <v>207</v>
      </c>
    </row>
    <row r="441" spans="1:11" x14ac:dyDescent="0.25">
      <c r="A441" s="400">
        <v>60</v>
      </c>
      <c r="B441" s="443" t="s">
        <v>85</v>
      </c>
      <c r="C441" s="78">
        <v>5821</v>
      </c>
      <c r="D441" s="409" t="s">
        <v>12</v>
      </c>
      <c r="E441" s="409">
        <v>400</v>
      </c>
      <c r="F441" s="409">
        <v>57</v>
      </c>
      <c r="G441" s="409">
        <v>57</v>
      </c>
      <c r="H441" s="409">
        <v>57</v>
      </c>
      <c r="I441" s="497">
        <f t="shared" si="25"/>
        <v>1.02070584</v>
      </c>
      <c r="J441" s="437"/>
      <c r="K441" s="616" t="s">
        <v>207</v>
      </c>
    </row>
    <row r="442" spans="1:11" x14ac:dyDescent="0.25">
      <c r="A442" s="400">
        <v>61</v>
      </c>
      <c r="B442" s="443" t="s">
        <v>85</v>
      </c>
      <c r="C442" s="78">
        <v>5588</v>
      </c>
      <c r="D442" s="409" t="s">
        <v>12</v>
      </c>
      <c r="E442" s="409">
        <v>400</v>
      </c>
      <c r="F442" s="409">
        <v>58</v>
      </c>
      <c r="G442" s="409">
        <v>58</v>
      </c>
      <c r="H442" s="409">
        <v>58</v>
      </c>
      <c r="I442" s="497">
        <f t="shared" si="25"/>
        <v>1.0568342399999999</v>
      </c>
      <c r="J442" s="437"/>
      <c r="K442" s="616" t="s">
        <v>207</v>
      </c>
    </row>
    <row r="443" spans="1:11" x14ac:dyDescent="0.25">
      <c r="A443" s="400">
        <v>62</v>
      </c>
      <c r="B443" s="443" t="s">
        <v>85</v>
      </c>
      <c r="C443" s="70">
        <v>2</v>
      </c>
      <c r="D443" s="409" t="s">
        <v>12</v>
      </c>
      <c r="E443" s="409">
        <v>400</v>
      </c>
      <c r="F443" s="409">
        <v>58</v>
      </c>
      <c r="G443" s="409">
        <v>58</v>
      </c>
      <c r="H443" s="409">
        <v>58</v>
      </c>
      <c r="I443" s="497">
        <f t="shared" si="25"/>
        <v>1.0568342399999999</v>
      </c>
      <c r="J443" s="437"/>
      <c r="K443" s="616" t="s">
        <v>207</v>
      </c>
    </row>
    <row r="444" spans="1:11" x14ac:dyDescent="0.25">
      <c r="A444" s="400">
        <v>63</v>
      </c>
      <c r="B444" s="443" t="s">
        <v>240</v>
      </c>
      <c r="C444" s="646">
        <v>6100</v>
      </c>
      <c r="D444" s="409" t="s">
        <v>12</v>
      </c>
      <c r="E444" s="409">
        <v>400</v>
      </c>
      <c r="F444" s="409">
        <v>60</v>
      </c>
      <c r="G444" s="409">
        <v>60</v>
      </c>
      <c r="H444" s="409">
        <v>60</v>
      </c>
      <c r="I444" s="497">
        <f t="shared" si="25"/>
        <v>1.130976</v>
      </c>
      <c r="J444" s="437"/>
      <c r="K444" s="616" t="s">
        <v>207</v>
      </c>
    </row>
    <row r="445" spans="1:11" x14ac:dyDescent="0.25">
      <c r="A445" s="400">
        <v>64</v>
      </c>
      <c r="B445" s="443" t="s">
        <v>240</v>
      </c>
      <c r="C445" s="646">
        <v>6080</v>
      </c>
      <c r="D445" s="409" t="s">
        <v>12</v>
      </c>
      <c r="E445" s="409">
        <v>400</v>
      </c>
      <c r="F445" s="409">
        <v>60</v>
      </c>
      <c r="G445" s="409">
        <v>60</v>
      </c>
      <c r="H445" s="409">
        <v>60</v>
      </c>
      <c r="I445" s="497">
        <f t="shared" si="25"/>
        <v>1.130976</v>
      </c>
      <c r="J445" s="437"/>
      <c r="K445" s="616" t="s">
        <v>207</v>
      </c>
    </row>
    <row r="446" spans="1:11" x14ac:dyDescent="0.25">
      <c r="A446" s="400">
        <v>65</v>
      </c>
      <c r="B446" s="443" t="s">
        <v>248</v>
      </c>
      <c r="C446" s="80">
        <v>6079</v>
      </c>
      <c r="D446" s="409" t="s">
        <v>12</v>
      </c>
      <c r="E446" s="409">
        <v>400</v>
      </c>
      <c r="F446" s="409">
        <v>66</v>
      </c>
      <c r="G446" s="409">
        <v>66</v>
      </c>
      <c r="H446" s="409">
        <v>66</v>
      </c>
      <c r="I446" s="497">
        <f t="shared" ref="I446:I450" si="26">0.7854*E446*H446*H446/1000000</f>
        <v>1.3684809599999999</v>
      </c>
      <c r="J446" s="437"/>
      <c r="K446" s="616" t="s">
        <v>13</v>
      </c>
    </row>
    <row r="447" spans="1:11" x14ac:dyDescent="0.25">
      <c r="A447" s="400">
        <v>66</v>
      </c>
      <c r="B447" s="443" t="s">
        <v>247</v>
      </c>
      <c r="C447" s="678">
        <v>6002</v>
      </c>
      <c r="D447" s="409" t="s">
        <v>12</v>
      </c>
      <c r="E447" s="409">
        <v>400</v>
      </c>
      <c r="F447" s="409">
        <v>68</v>
      </c>
      <c r="G447" s="409">
        <v>68</v>
      </c>
      <c r="H447" s="409">
        <v>68</v>
      </c>
      <c r="I447" s="497">
        <f t="shared" si="26"/>
        <v>1.4526758399999999</v>
      </c>
      <c r="J447" s="437"/>
      <c r="K447" s="616" t="s">
        <v>13</v>
      </c>
    </row>
    <row r="448" spans="1:11" x14ac:dyDescent="0.25">
      <c r="A448" s="400">
        <v>67</v>
      </c>
      <c r="B448" s="443" t="s">
        <v>248</v>
      </c>
      <c r="C448" s="679">
        <v>6118</v>
      </c>
      <c r="D448" s="409" t="s">
        <v>12</v>
      </c>
      <c r="E448" s="409">
        <v>400</v>
      </c>
      <c r="F448" s="409">
        <v>72</v>
      </c>
      <c r="G448" s="409">
        <v>72</v>
      </c>
      <c r="H448" s="409">
        <v>72</v>
      </c>
      <c r="I448" s="497">
        <f t="shared" si="26"/>
        <v>1.6286054399999996</v>
      </c>
      <c r="J448" s="437"/>
      <c r="K448" s="616" t="s">
        <v>13</v>
      </c>
    </row>
    <row r="449" spans="1:11" x14ac:dyDescent="0.25">
      <c r="A449" s="400">
        <v>68</v>
      </c>
      <c r="B449" s="443" t="s">
        <v>248</v>
      </c>
      <c r="C449" s="80">
        <v>5998</v>
      </c>
      <c r="D449" s="409" t="s">
        <v>12</v>
      </c>
      <c r="E449" s="409">
        <v>400</v>
      </c>
      <c r="F449" s="409">
        <v>78</v>
      </c>
      <c r="G449" s="409">
        <v>78</v>
      </c>
      <c r="H449" s="409">
        <v>78</v>
      </c>
      <c r="I449" s="497">
        <f t="shared" si="26"/>
        <v>1.9113494399999997</v>
      </c>
      <c r="J449" s="437"/>
      <c r="K449" s="616" t="s">
        <v>13</v>
      </c>
    </row>
    <row r="450" spans="1:11" x14ac:dyDescent="0.25">
      <c r="A450" s="400">
        <v>69</v>
      </c>
      <c r="B450" s="443" t="s">
        <v>247</v>
      </c>
      <c r="C450" s="678">
        <v>5822</v>
      </c>
      <c r="D450" s="409" t="s">
        <v>12</v>
      </c>
      <c r="E450" s="409">
        <v>400</v>
      </c>
      <c r="F450" s="409">
        <v>79</v>
      </c>
      <c r="G450" s="409">
        <v>79</v>
      </c>
      <c r="H450" s="409">
        <v>79</v>
      </c>
      <c r="I450" s="497">
        <f t="shared" si="26"/>
        <v>1.9606725599999997</v>
      </c>
      <c r="J450" s="437">
        <f>SUM(I399:I450)</f>
        <v>41.966749440000001</v>
      </c>
      <c r="K450" s="616" t="s">
        <v>13</v>
      </c>
    </row>
    <row r="451" spans="1:11" x14ac:dyDescent="0.25">
      <c r="B451" s="1867" t="s">
        <v>234</v>
      </c>
      <c r="C451" s="1868"/>
      <c r="D451" s="1868"/>
      <c r="E451" s="1868"/>
      <c r="F451" s="1868"/>
      <c r="G451" s="1868"/>
      <c r="H451" s="1869"/>
      <c r="I451" s="632">
        <f>SUM(I382:I450)</f>
        <v>47.752162919999996</v>
      </c>
      <c r="J451" s="632">
        <f>SUM(J382:J450)</f>
        <v>47.752162920000004</v>
      </c>
      <c r="K451" s="633"/>
    </row>
    <row r="452" spans="1:11" x14ac:dyDescent="0.25">
      <c r="A452" s="138">
        <v>1</v>
      </c>
      <c r="B452" s="443" t="s">
        <v>251</v>
      </c>
      <c r="C452" s="141">
        <v>5830</v>
      </c>
      <c r="D452" s="409" t="s">
        <v>12</v>
      </c>
      <c r="E452" s="409">
        <v>400</v>
      </c>
      <c r="F452" s="409">
        <v>32</v>
      </c>
      <c r="G452" s="409">
        <v>32</v>
      </c>
      <c r="H452" s="409">
        <v>32</v>
      </c>
      <c r="I452" s="497">
        <f t="shared" ref="I452:I483" si="27">0.7854*E452*H452*H452/1000000</f>
        <v>0.32169983999999996</v>
      </c>
      <c r="J452" s="437"/>
      <c r="K452" s="616" t="s">
        <v>186</v>
      </c>
    </row>
    <row r="453" spans="1:11" x14ac:dyDescent="0.25">
      <c r="A453" s="138">
        <v>2</v>
      </c>
      <c r="B453" s="443" t="s">
        <v>251</v>
      </c>
      <c r="C453" s="141">
        <v>5814</v>
      </c>
      <c r="D453" s="409" t="s">
        <v>12</v>
      </c>
      <c r="E453" s="409">
        <v>400</v>
      </c>
      <c r="F453" s="409">
        <v>33</v>
      </c>
      <c r="G453" s="409">
        <v>33</v>
      </c>
      <c r="H453" s="409">
        <v>33</v>
      </c>
      <c r="I453" s="497">
        <f t="shared" si="27"/>
        <v>0.34212023999999996</v>
      </c>
      <c r="J453" s="437"/>
      <c r="K453" s="616" t="s">
        <v>186</v>
      </c>
    </row>
    <row r="454" spans="1:11" x14ac:dyDescent="0.25">
      <c r="A454" s="138">
        <v>3</v>
      </c>
      <c r="B454" s="443" t="s">
        <v>251</v>
      </c>
      <c r="C454" s="141">
        <v>6024</v>
      </c>
      <c r="D454" s="409" t="s">
        <v>12</v>
      </c>
      <c r="E454" s="409">
        <v>300</v>
      </c>
      <c r="F454" s="409">
        <v>35</v>
      </c>
      <c r="G454" s="409">
        <v>35</v>
      </c>
      <c r="H454" s="409">
        <v>35</v>
      </c>
      <c r="I454" s="497">
        <f t="shared" si="27"/>
        <v>0.28863450000000002</v>
      </c>
      <c r="J454" s="437"/>
      <c r="K454" s="616" t="s">
        <v>186</v>
      </c>
    </row>
    <row r="455" spans="1:11" x14ac:dyDescent="0.25">
      <c r="A455" s="138">
        <v>4</v>
      </c>
      <c r="B455" s="443" t="s">
        <v>251</v>
      </c>
      <c r="C455" s="78">
        <v>6150</v>
      </c>
      <c r="D455" s="409" t="s">
        <v>12</v>
      </c>
      <c r="E455" s="409">
        <v>400</v>
      </c>
      <c r="F455" s="409">
        <v>39</v>
      </c>
      <c r="G455" s="409">
        <v>39</v>
      </c>
      <c r="H455" s="409">
        <v>39</v>
      </c>
      <c r="I455" s="497">
        <f t="shared" si="27"/>
        <v>0.47783735999999993</v>
      </c>
      <c r="J455" s="437">
        <f>SUM(I452:I455)</f>
        <v>1.4302919399999998</v>
      </c>
      <c r="K455" s="616" t="s">
        <v>252</v>
      </c>
    </row>
    <row r="456" spans="1:11" x14ac:dyDescent="0.25">
      <c r="A456" s="138">
        <v>5</v>
      </c>
      <c r="B456" s="443" t="s">
        <v>251</v>
      </c>
      <c r="C456" s="78">
        <v>6010</v>
      </c>
      <c r="D456" s="409" t="s">
        <v>12</v>
      </c>
      <c r="E456" s="409">
        <v>400</v>
      </c>
      <c r="F456" s="409">
        <v>40</v>
      </c>
      <c r="G456" s="409">
        <v>40</v>
      </c>
      <c r="H456" s="409">
        <v>40</v>
      </c>
      <c r="I456" s="497">
        <f t="shared" si="27"/>
        <v>0.50265599999999988</v>
      </c>
      <c r="J456" s="437"/>
      <c r="K456" s="616" t="s">
        <v>252</v>
      </c>
    </row>
    <row r="457" spans="1:11" x14ac:dyDescent="0.25">
      <c r="A457" s="138">
        <v>6</v>
      </c>
      <c r="B457" s="443" t="s">
        <v>251</v>
      </c>
      <c r="C457" s="78">
        <v>5153</v>
      </c>
      <c r="D457" s="409" t="s">
        <v>12</v>
      </c>
      <c r="E457" s="409">
        <v>400</v>
      </c>
      <c r="F457" s="409">
        <v>40</v>
      </c>
      <c r="G457" s="409">
        <v>40</v>
      </c>
      <c r="H457" s="409">
        <v>40</v>
      </c>
      <c r="I457" s="497">
        <f t="shared" si="27"/>
        <v>0.50265599999999988</v>
      </c>
      <c r="J457" s="437"/>
      <c r="K457" s="616" t="s">
        <v>252</v>
      </c>
    </row>
    <row r="458" spans="1:11" x14ac:dyDescent="0.25">
      <c r="A458" s="138">
        <v>7</v>
      </c>
      <c r="B458" s="443" t="s">
        <v>251</v>
      </c>
      <c r="C458" s="141">
        <v>6146</v>
      </c>
      <c r="D458" s="409" t="s">
        <v>12</v>
      </c>
      <c r="E458" s="409">
        <v>400</v>
      </c>
      <c r="F458" s="409">
        <v>40</v>
      </c>
      <c r="G458" s="409">
        <v>40</v>
      </c>
      <c r="H458" s="409">
        <v>40</v>
      </c>
      <c r="I458" s="497">
        <f t="shared" si="27"/>
        <v>0.50265599999999988</v>
      </c>
      <c r="J458" s="437"/>
      <c r="K458" s="616" t="s">
        <v>186</v>
      </c>
    </row>
    <row r="459" spans="1:11" x14ac:dyDescent="0.25">
      <c r="A459" s="138">
        <v>8</v>
      </c>
      <c r="B459" s="443" t="s">
        <v>251</v>
      </c>
      <c r="C459" s="141">
        <v>6151</v>
      </c>
      <c r="D459" s="409" t="s">
        <v>12</v>
      </c>
      <c r="E459" s="409">
        <v>400</v>
      </c>
      <c r="F459" s="409">
        <v>40</v>
      </c>
      <c r="G459" s="409">
        <v>40</v>
      </c>
      <c r="H459" s="409">
        <v>40</v>
      </c>
      <c r="I459" s="497">
        <f t="shared" si="27"/>
        <v>0.50265599999999988</v>
      </c>
      <c r="J459" s="437"/>
      <c r="K459" s="616" t="s">
        <v>186</v>
      </c>
    </row>
    <row r="460" spans="1:11" x14ac:dyDescent="0.25">
      <c r="A460" s="138">
        <v>9</v>
      </c>
      <c r="B460" s="443" t="s">
        <v>251</v>
      </c>
      <c r="C460" s="141">
        <v>6061</v>
      </c>
      <c r="D460" s="409" t="s">
        <v>12</v>
      </c>
      <c r="E460" s="409">
        <v>400</v>
      </c>
      <c r="F460" s="409">
        <v>40</v>
      </c>
      <c r="G460" s="409">
        <v>40</v>
      </c>
      <c r="H460" s="409">
        <v>40</v>
      </c>
      <c r="I460" s="497">
        <f t="shared" si="27"/>
        <v>0.50265599999999988</v>
      </c>
      <c r="J460" s="437"/>
      <c r="K460" s="616" t="s">
        <v>186</v>
      </c>
    </row>
    <row r="461" spans="1:11" x14ac:dyDescent="0.25">
      <c r="A461" s="138">
        <v>10</v>
      </c>
      <c r="B461" s="443" t="s">
        <v>266</v>
      </c>
      <c r="C461" s="424">
        <v>6144</v>
      </c>
      <c r="D461" s="409" t="s">
        <v>12</v>
      </c>
      <c r="E461" s="409">
        <v>400</v>
      </c>
      <c r="F461" s="409">
        <v>40</v>
      </c>
      <c r="G461" s="409">
        <v>40</v>
      </c>
      <c r="H461" s="409">
        <v>40</v>
      </c>
      <c r="I461" s="497">
        <f t="shared" si="27"/>
        <v>0.50265599999999988</v>
      </c>
      <c r="J461" s="437"/>
      <c r="K461" s="616" t="s">
        <v>186</v>
      </c>
    </row>
    <row r="462" spans="1:11" x14ac:dyDescent="0.25">
      <c r="A462" s="138">
        <v>11</v>
      </c>
      <c r="B462" s="443" t="s">
        <v>266</v>
      </c>
      <c r="C462" s="80">
        <v>6142</v>
      </c>
      <c r="D462" s="409" t="s">
        <v>12</v>
      </c>
      <c r="E462" s="409">
        <v>400</v>
      </c>
      <c r="F462" s="409">
        <v>40</v>
      </c>
      <c r="G462" s="409">
        <v>40</v>
      </c>
      <c r="H462" s="409">
        <v>40</v>
      </c>
      <c r="I462" s="497">
        <f t="shared" si="27"/>
        <v>0.50265599999999988</v>
      </c>
      <c r="J462" s="437"/>
      <c r="K462" s="616" t="s">
        <v>267</v>
      </c>
    </row>
    <row r="463" spans="1:11" x14ac:dyDescent="0.25">
      <c r="A463" s="138">
        <v>12</v>
      </c>
      <c r="B463" s="443" t="s">
        <v>251</v>
      </c>
      <c r="C463" s="78">
        <v>6021</v>
      </c>
      <c r="D463" s="409" t="s">
        <v>12</v>
      </c>
      <c r="E463" s="409">
        <v>400</v>
      </c>
      <c r="F463" s="409">
        <v>41</v>
      </c>
      <c r="G463" s="409">
        <v>41</v>
      </c>
      <c r="H463" s="409">
        <v>41</v>
      </c>
      <c r="I463" s="497">
        <f t="shared" si="27"/>
        <v>0.52810296000000001</v>
      </c>
      <c r="J463" s="437"/>
      <c r="K463" s="616" t="s">
        <v>252</v>
      </c>
    </row>
    <row r="464" spans="1:11" x14ac:dyDescent="0.25">
      <c r="A464" s="138">
        <v>13</v>
      </c>
      <c r="B464" s="443" t="s">
        <v>251</v>
      </c>
      <c r="C464" s="78">
        <v>6029</v>
      </c>
      <c r="D464" s="409" t="s">
        <v>12</v>
      </c>
      <c r="E464" s="409">
        <v>400</v>
      </c>
      <c r="F464" s="409">
        <v>42</v>
      </c>
      <c r="G464" s="409">
        <v>42</v>
      </c>
      <c r="H464" s="409">
        <v>42</v>
      </c>
      <c r="I464" s="497">
        <f t="shared" si="27"/>
        <v>0.55417824000000004</v>
      </c>
      <c r="J464" s="437"/>
      <c r="K464" s="616" t="s">
        <v>252</v>
      </c>
    </row>
    <row r="465" spans="1:11" x14ac:dyDescent="0.25">
      <c r="A465" s="138">
        <v>14</v>
      </c>
      <c r="B465" s="443" t="s">
        <v>251</v>
      </c>
      <c r="C465" s="78">
        <v>6048</v>
      </c>
      <c r="D465" s="409" t="s">
        <v>12</v>
      </c>
      <c r="E465" s="409">
        <v>400</v>
      </c>
      <c r="F465" s="409">
        <v>43</v>
      </c>
      <c r="G465" s="409">
        <v>43</v>
      </c>
      <c r="H465" s="409">
        <v>43</v>
      </c>
      <c r="I465" s="497">
        <f t="shared" si="27"/>
        <v>0.58088183999999998</v>
      </c>
      <c r="J465" s="437"/>
      <c r="K465" s="616" t="s">
        <v>252</v>
      </c>
    </row>
    <row r="466" spans="1:11" x14ac:dyDescent="0.25">
      <c r="A466" s="138">
        <v>15</v>
      </c>
      <c r="B466" s="443" t="s">
        <v>266</v>
      </c>
      <c r="C466" s="80">
        <v>5966</v>
      </c>
      <c r="D466" s="409" t="s">
        <v>12</v>
      </c>
      <c r="E466" s="409">
        <v>400</v>
      </c>
      <c r="F466" s="409">
        <v>44</v>
      </c>
      <c r="G466" s="409">
        <v>44</v>
      </c>
      <c r="H466" s="409">
        <v>44</v>
      </c>
      <c r="I466" s="497">
        <f t="shared" si="27"/>
        <v>0.60821376000000005</v>
      </c>
      <c r="J466" s="437"/>
      <c r="K466" s="616" t="s">
        <v>267</v>
      </c>
    </row>
    <row r="467" spans="1:11" x14ac:dyDescent="0.25">
      <c r="A467" s="138">
        <v>16</v>
      </c>
      <c r="B467" s="443" t="s">
        <v>266</v>
      </c>
      <c r="C467" s="406">
        <v>5969</v>
      </c>
      <c r="D467" s="409" t="s">
        <v>12</v>
      </c>
      <c r="E467" s="409">
        <v>400</v>
      </c>
      <c r="F467" s="409">
        <v>45</v>
      </c>
      <c r="G467" s="409">
        <v>45</v>
      </c>
      <c r="H467" s="409">
        <v>45</v>
      </c>
      <c r="I467" s="497">
        <f t="shared" si="27"/>
        <v>0.63617400000000002</v>
      </c>
      <c r="J467" s="437"/>
      <c r="K467" s="616" t="s">
        <v>17</v>
      </c>
    </row>
    <row r="468" spans="1:11" x14ac:dyDescent="0.25">
      <c r="A468" s="138">
        <v>17</v>
      </c>
      <c r="B468" s="443" t="s">
        <v>251</v>
      </c>
      <c r="C468" s="141">
        <v>6022</v>
      </c>
      <c r="D468" s="409" t="s">
        <v>12</v>
      </c>
      <c r="E468" s="409">
        <v>400</v>
      </c>
      <c r="F468" s="409">
        <v>45</v>
      </c>
      <c r="G468" s="409">
        <v>45</v>
      </c>
      <c r="H468" s="409">
        <v>45</v>
      </c>
      <c r="I468" s="497">
        <f t="shared" si="27"/>
        <v>0.63617400000000002</v>
      </c>
      <c r="J468" s="437"/>
      <c r="K468" s="616" t="s">
        <v>186</v>
      </c>
    </row>
    <row r="469" spans="1:11" x14ac:dyDescent="0.25">
      <c r="A469" s="138">
        <v>18</v>
      </c>
      <c r="B469" s="443" t="s">
        <v>251</v>
      </c>
      <c r="C469" s="141">
        <v>6107</v>
      </c>
      <c r="D469" s="409" t="s">
        <v>12</v>
      </c>
      <c r="E469" s="409">
        <v>400</v>
      </c>
      <c r="F469" s="409">
        <v>45</v>
      </c>
      <c r="G469" s="409">
        <v>45</v>
      </c>
      <c r="H469" s="409">
        <v>45</v>
      </c>
      <c r="I469" s="497">
        <f t="shared" si="27"/>
        <v>0.63617400000000002</v>
      </c>
      <c r="J469" s="437"/>
      <c r="K469" s="616" t="s">
        <v>186</v>
      </c>
    </row>
    <row r="470" spans="1:11" x14ac:dyDescent="0.25">
      <c r="A470" s="138">
        <v>19</v>
      </c>
      <c r="B470" s="443" t="s">
        <v>256</v>
      </c>
      <c r="C470" s="622">
        <v>6037</v>
      </c>
      <c r="D470" s="409" t="s">
        <v>12</v>
      </c>
      <c r="E470" s="409">
        <v>400</v>
      </c>
      <c r="F470" s="409">
        <v>46</v>
      </c>
      <c r="G470" s="409">
        <v>46</v>
      </c>
      <c r="H470" s="409">
        <v>46</v>
      </c>
      <c r="I470" s="497">
        <f t="shared" si="27"/>
        <v>0.66476255999999989</v>
      </c>
      <c r="J470" s="437"/>
      <c r="K470" s="616" t="s">
        <v>186</v>
      </c>
    </row>
    <row r="471" spans="1:11" x14ac:dyDescent="0.25">
      <c r="A471" s="138">
        <v>20</v>
      </c>
      <c r="B471" s="443" t="s">
        <v>251</v>
      </c>
      <c r="C471" s="78">
        <v>6046</v>
      </c>
      <c r="D471" s="409" t="s">
        <v>12</v>
      </c>
      <c r="E471" s="409">
        <v>400</v>
      </c>
      <c r="F471" s="409">
        <v>46</v>
      </c>
      <c r="G471" s="409">
        <v>46</v>
      </c>
      <c r="H471" s="409">
        <v>46</v>
      </c>
      <c r="I471" s="497">
        <f t="shared" si="27"/>
        <v>0.66476255999999989</v>
      </c>
      <c r="J471" s="437"/>
      <c r="K471" s="616" t="s">
        <v>252</v>
      </c>
    </row>
    <row r="472" spans="1:11" x14ac:dyDescent="0.25">
      <c r="A472" s="138">
        <v>21</v>
      </c>
      <c r="B472" s="443" t="s">
        <v>266</v>
      </c>
      <c r="C472" s="424">
        <v>6088</v>
      </c>
      <c r="D472" s="409" t="s">
        <v>12</v>
      </c>
      <c r="E472" s="409">
        <v>400</v>
      </c>
      <c r="F472" s="409">
        <v>46</v>
      </c>
      <c r="G472" s="409">
        <v>46</v>
      </c>
      <c r="H472" s="409">
        <v>46</v>
      </c>
      <c r="I472" s="497">
        <f t="shared" si="27"/>
        <v>0.66476255999999989</v>
      </c>
      <c r="J472" s="437"/>
      <c r="K472" s="616" t="s">
        <v>186</v>
      </c>
    </row>
    <row r="473" spans="1:11" x14ac:dyDescent="0.25">
      <c r="A473" s="138">
        <v>22</v>
      </c>
      <c r="B473" s="443" t="s">
        <v>266</v>
      </c>
      <c r="C473" s="424">
        <v>6149</v>
      </c>
      <c r="D473" s="409" t="s">
        <v>12</v>
      </c>
      <c r="E473" s="409">
        <v>400</v>
      </c>
      <c r="F473" s="409">
        <v>46</v>
      </c>
      <c r="G473" s="409">
        <v>46</v>
      </c>
      <c r="H473" s="409">
        <v>46</v>
      </c>
      <c r="I473" s="497">
        <f t="shared" si="27"/>
        <v>0.66476255999999989</v>
      </c>
      <c r="J473" s="437"/>
      <c r="K473" s="616" t="s">
        <v>186</v>
      </c>
    </row>
    <row r="474" spans="1:11" x14ac:dyDescent="0.25">
      <c r="A474" s="138">
        <v>23</v>
      </c>
      <c r="B474" s="443" t="s">
        <v>266</v>
      </c>
      <c r="C474" s="406">
        <v>5971</v>
      </c>
      <c r="D474" s="409" t="s">
        <v>12</v>
      </c>
      <c r="E474" s="409">
        <v>400</v>
      </c>
      <c r="F474" s="409">
        <v>47</v>
      </c>
      <c r="G474" s="409">
        <v>47</v>
      </c>
      <c r="H474" s="409">
        <v>47</v>
      </c>
      <c r="I474" s="497">
        <f t="shared" si="27"/>
        <v>0.69397943999999989</v>
      </c>
      <c r="J474" s="437"/>
      <c r="K474" s="616" t="s">
        <v>17</v>
      </c>
    </row>
    <row r="475" spans="1:11" x14ac:dyDescent="0.25">
      <c r="A475" s="138">
        <v>24</v>
      </c>
      <c r="B475" s="443" t="s">
        <v>256</v>
      </c>
      <c r="C475" s="622">
        <v>6109</v>
      </c>
      <c r="D475" s="409" t="s">
        <v>12</v>
      </c>
      <c r="E475" s="409">
        <v>400</v>
      </c>
      <c r="F475" s="409">
        <v>48</v>
      </c>
      <c r="G475" s="409">
        <v>48</v>
      </c>
      <c r="H475" s="409">
        <v>48</v>
      </c>
      <c r="I475" s="497">
        <f t="shared" si="27"/>
        <v>0.72382463999999991</v>
      </c>
      <c r="J475" s="437"/>
      <c r="K475" s="616" t="s">
        <v>186</v>
      </c>
    </row>
    <row r="476" spans="1:11" x14ac:dyDescent="0.25">
      <c r="A476" s="138">
        <v>25</v>
      </c>
      <c r="B476" s="443" t="s">
        <v>256</v>
      </c>
      <c r="C476" s="622">
        <v>6137</v>
      </c>
      <c r="D476" s="409" t="s">
        <v>12</v>
      </c>
      <c r="E476" s="409">
        <v>400</v>
      </c>
      <c r="F476" s="409">
        <v>50</v>
      </c>
      <c r="G476" s="409">
        <v>50</v>
      </c>
      <c r="H476" s="409">
        <v>50</v>
      </c>
      <c r="I476" s="497">
        <f t="shared" si="27"/>
        <v>0.78539999999999988</v>
      </c>
      <c r="J476" s="437"/>
      <c r="K476" s="616" t="s">
        <v>186</v>
      </c>
    </row>
    <row r="477" spans="1:11" x14ac:dyDescent="0.25">
      <c r="A477" s="138">
        <v>26</v>
      </c>
      <c r="B477" s="443" t="s">
        <v>256</v>
      </c>
      <c r="C477" s="622">
        <v>6147</v>
      </c>
      <c r="D477" s="409" t="s">
        <v>12</v>
      </c>
      <c r="E477" s="409">
        <v>400</v>
      </c>
      <c r="F477" s="409">
        <v>50</v>
      </c>
      <c r="G477" s="409">
        <v>50</v>
      </c>
      <c r="H477" s="409">
        <v>50</v>
      </c>
      <c r="I477" s="497">
        <f t="shared" si="27"/>
        <v>0.78539999999999988</v>
      </c>
      <c r="J477" s="437"/>
      <c r="K477" s="616" t="s">
        <v>186</v>
      </c>
    </row>
    <row r="478" spans="1:11" x14ac:dyDescent="0.25">
      <c r="A478" s="138">
        <v>27</v>
      </c>
      <c r="B478" s="443" t="s">
        <v>256</v>
      </c>
      <c r="C478" s="622">
        <v>6065</v>
      </c>
      <c r="D478" s="409" t="s">
        <v>12</v>
      </c>
      <c r="E478" s="409">
        <v>400</v>
      </c>
      <c r="F478" s="409">
        <v>50</v>
      </c>
      <c r="G478" s="409">
        <v>50</v>
      </c>
      <c r="H478" s="409">
        <v>50</v>
      </c>
      <c r="I478" s="497">
        <f t="shared" si="27"/>
        <v>0.78539999999999988</v>
      </c>
      <c r="J478" s="437"/>
      <c r="K478" s="616" t="s">
        <v>207</v>
      </c>
    </row>
    <row r="479" spans="1:11" x14ac:dyDescent="0.25">
      <c r="A479" s="138">
        <v>28</v>
      </c>
      <c r="B479" s="443" t="s">
        <v>256</v>
      </c>
      <c r="C479" s="80">
        <v>6044</v>
      </c>
      <c r="D479" s="409" t="s">
        <v>12</v>
      </c>
      <c r="E479" s="409">
        <v>400</v>
      </c>
      <c r="F479" s="409">
        <v>50</v>
      </c>
      <c r="G479" s="409">
        <v>50</v>
      </c>
      <c r="H479" s="409">
        <v>50</v>
      </c>
      <c r="I479" s="497">
        <f t="shared" si="27"/>
        <v>0.78539999999999988</v>
      </c>
      <c r="J479" s="437"/>
      <c r="K479" s="616" t="s">
        <v>186</v>
      </c>
    </row>
    <row r="480" spans="1:11" x14ac:dyDescent="0.25">
      <c r="A480" s="138">
        <v>29</v>
      </c>
      <c r="B480" s="443" t="s">
        <v>256</v>
      </c>
      <c r="C480" s="622">
        <v>6038</v>
      </c>
      <c r="D480" s="409" t="s">
        <v>12</v>
      </c>
      <c r="E480" s="409">
        <v>400</v>
      </c>
      <c r="F480" s="409">
        <v>50</v>
      </c>
      <c r="G480" s="409">
        <v>50</v>
      </c>
      <c r="H480" s="409">
        <v>50</v>
      </c>
      <c r="I480" s="497">
        <f t="shared" si="27"/>
        <v>0.78539999999999988</v>
      </c>
      <c r="J480" s="437"/>
      <c r="K480" s="616" t="s">
        <v>186</v>
      </c>
    </row>
    <row r="481" spans="1:11" x14ac:dyDescent="0.25">
      <c r="A481" s="138">
        <v>30</v>
      </c>
      <c r="B481" s="443" t="s">
        <v>251</v>
      </c>
      <c r="C481" s="78">
        <v>6027</v>
      </c>
      <c r="D481" s="409" t="s">
        <v>12</v>
      </c>
      <c r="E481" s="409">
        <v>400</v>
      </c>
      <c r="F481" s="409">
        <v>50</v>
      </c>
      <c r="G481" s="409">
        <v>50</v>
      </c>
      <c r="H481" s="409">
        <v>50</v>
      </c>
      <c r="I481" s="497">
        <f t="shared" si="27"/>
        <v>0.78539999999999988</v>
      </c>
      <c r="J481" s="437"/>
      <c r="K481" s="616" t="s">
        <v>252</v>
      </c>
    </row>
    <row r="482" spans="1:11" x14ac:dyDescent="0.25">
      <c r="A482" s="138">
        <v>31</v>
      </c>
      <c r="B482" s="443" t="s">
        <v>266</v>
      </c>
      <c r="C482" s="80">
        <v>5955</v>
      </c>
      <c r="D482" s="409" t="s">
        <v>12</v>
      </c>
      <c r="E482" s="409">
        <v>400</v>
      </c>
      <c r="F482" s="409">
        <v>50</v>
      </c>
      <c r="G482" s="409">
        <v>50</v>
      </c>
      <c r="H482" s="409">
        <v>50</v>
      </c>
      <c r="I482" s="497">
        <f t="shared" si="27"/>
        <v>0.78539999999999988</v>
      </c>
      <c r="J482" s="437"/>
      <c r="K482" s="616" t="s">
        <v>17</v>
      </c>
    </row>
    <row r="483" spans="1:11" x14ac:dyDescent="0.25">
      <c r="A483" s="138">
        <v>32</v>
      </c>
      <c r="B483" s="443" t="s">
        <v>266</v>
      </c>
      <c r="C483" s="406">
        <v>5956</v>
      </c>
      <c r="D483" s="409" t="s">
        <v>12</v>
      </c>
      <c r="E483" s="409">
        <v>400</v>
      </c>
      <c r="F483" s="409">
        <v>50</v>
      </c>
      <c r="G483" s="409">
        <v>50</v>
      </c>
      <c r="H483" s="409">
        <v>50</v>
      </c>
      <c r="I483" s="497">
        <f t="shared" si="27"/>
        <v>0.78539999999999988</v>
      </c>
      <c r="J483" s="437"/>
      <c r="K483" s="616" t="s">
        <v>17</v>
      </c>
    </row>
    <row r="484" spans="1:11" x14ac:dyDescent="0.25">
      <c r="A484" s="138">
        <v>33</v>
      </c>
      <c r="B484" s="443" t="s">
        <v>266</v>
      </c>
      <c r="C484" s="80">
        <v>6073</v>
      </c>
      <c r="D484" s="409" t="s">
        <v>12</v>
      </c>
      <c r="E484" s="409">
        <v>400</v>
      </c>
      <c r="F484" s="409">
        <v>50</v>
      </c>
      <c r="G484" s="409">
        <v>50</v>
      </c>
      <c r="H484" s="409">
        <v>50</v>
      </c>
      <c r="I484" s="497">
        <f t="shared" ref="I484:I501" si="28">0.7854*E484*H484*H484/1000000</f>
        <v>0.78539999999999988</v>
      </c>
      <c r="J484" s="437"/>
      <c r="K484" s="616" t="s">
        <v>267</v>
      </c>
    </row>
    <row r="485" spans="1:11" x14ac:dyDescent="0.25">
      <c r="A485" s="138">
        <v>34</v>
      </c>
      <c r="B485" s="443" t="s">
        <v>251</v>
      </c>
      <c r="C485" s="141">
        <v>5981</v>
      </c>
      <c r="D485" s="409" t="s">
        <v>12</v>
      </c>
      <c r="E485" s="409">
        <v>400</v>
      </c>
      <c r="F485" s="409">
        <v>51</v>
      </c>
      <c r="G485" s="409">
        <v>51</v>
      </c>
      <c r="H485" s="409">
        <v>51</v>
      </c>
      <c r="I485" s="497">
        <f t="shared" si="28"/>
        <v>0.81713015999999994</v>
      </c>
      <c r="J485" s="437"/>
      <c r="K485" s="616" t="s">
        <v>186</v>
      </c>
    </row>
    <row r="486" spans="1:11" x14ac:dyDescent="0.25">
      <c r="A486" s="138">
        <v>35</v>
      </c>
      <c r="B486" s="443" t="s">
        <v>251</v>
      </c>
      <c r="C486" s="78">
        <v>6032</v>
      </c>
      <c r="D486" s="409" t="s">
        <v>12</v>
      </c>
      <c r="E486" s="409">
        <v>400</v>
      </c>
      <c r="F486" s="409">
        <v>52</v>
      </c>
      <c r="G486" s="409">
        <v>52</v>
      </c>
      <c r="H486" s="409">
        <v>52</v>
      </c>
      <c r="I486" s="497">
        <f t="shared" si="28"/>
        <v>0.84948863999999991</v>
      </c>
      <c r="J486" s="437"/>
      <c r="K486" s="616" t="s">
        <v>252</v>
      </c>
    </row>
    <row r="487" spans="1:11" x14ac:dyDescent="0.25">
      <c r="A487" s="138">
        <v>36</v>
      </c>
      <c r="B487" s="443" t="s">
        <v>266</v>
      </c>
      <c r="C487" s="406">
        <v>5958</v>
      </c>
      <c r="D487" s="409" t="s">
        <v>12</v>
      </c>
      <c r="E487" s="409">
        <v>400</v>
      </c>
      <c r="F487" s="409">
        <v>52</v>
      </c>
      <c r="G487" s="409">
        <v>52</v>
      </c>
      <c r="H487" s="409">
        <v>52</v>
      </c>
      <c r="I487" s="497">
        <f t="shared" si="28"/>
        <v>0.84948863999999991</v>
      </c>
      <c r="J487" s="437"/>
      <c r="K487" s="616" t="s">
        <v>17</v>
      </c>
    </row>
    <row r="488" spans="1:11" x14ac:dyDescent="0.25">
      <c r="A488" s="138">
        <v>37</v>
      </c>
      <c r="B488" s="443" t="s">
        <v>266</v>
      </c>
      <c r="C488" s="80">
        <v>5949</v>
      </c>
      <c r="D488" s="409" t="s">
        <v>12</v>
      </c>
      <c r="E488" s="409">
        <v>400</v>
      </c>
      <c r="F488" s="409">
        <v>53</v>
      </c>
      <c r="G488" s="409">
        <v>53</v>
      </c>
      <c r="H488" s="409">
        <v>53</v>
      </c>
      <c r="I488" s="497">
        <f t="shared" si="28"/>
        <v>0.88247543999999989</v>
      </c>
      <c r="J488" s="437"/>
      <c r="K488" s="616" t="s">
        <v>17</v>
      </c>
    </row>
    <row r="489" spans="1:11" x14ac:dyDescent="0.25">
      <c r="A489" s="138">
        <v>38</v>
      </c>
      <c r="B489" s="443" t="s">
        <v>256</v>
      </c>
      <c r="C489" s="622">
        <v>6125</v>
      </c>
      <c r="D489" s="409" t="s">
        <v>12</v>
      </c>
      <c r="E489" s="409">
        <v>400</v>
      </c>
      <c r="F489" s="409">
        <v>53</v>
      </c>
      <c r="G489" s="409">
        <v>53</v>
      </c>
      <c r="H489" s="409">
        <v>53</v>
      </c>
      <c r="I489" s="497">
        <f t="shared" si="28"/>
        <v>0.88247543999999989</v>
      </c>
      <c r="J489" s="437"/>
      <c r="K489" s="616" t="s">
        <v>169</v>
      </c>
    </row>
    <row r="490" spans="1:11" x14ac:dyDescent="0.25">
      <c r="A490" s="138">
        <v>39</v>
      </c>
      <c r="B490" s="443" t="s">
        <v>256</v>
      </c>
      <c r="C490" s="80">
        <v>6045</v>
      </c>
      <c r="D490" s="409" t="s">
        <v>12</v>
      </c>
      <c r="E490" s="409">
        <v>400</v>
      </c>
      <c r="F490" s="409">
        <v>54</v>
      </c>
      <c r="G490" s="409">
        <v>54</v>
      </c>
      <c r="H490" s="409">
        <v>54</v>
      </c>
      <c r="I490" s="497">
        <f t="shared" si="28"/>
        <v>0.91609055999999989</v>
      </c>
      <c r="J490" s="437"/>
      <c r="K490" s="616" t="s">
        <v>186</v>
      </c>
    </row>
    <row r="491" spans="1:11" x14ac:dyDescent="0.25">
      <c r="A491" s="138">
        <v>40</v>
      </c>
      <c r="B491" s="443" t="s">
        <v>269</v>
      </c>
      <c r="C491" s="141">
        <v>1</v>
      </c>
      <c r="D491" s="409" t="s">
        <v>12</v>
      </c>
      <c r="E491" s="409">
        <v>400</v>
      </c>
      <c r="F491" s="409">
        <v>55</v>
      </c>
      <c r="G491" s="409">
        <v>55</v>
      </c>
      <c r="H491" s="409">
        <v>55</v>
      </c>
      <c r="I491" s="497">
        <f t="shared" si="28"/>
        <v>0.95033400000000001</v>
      </c>
      <c r="J491" s="437"/>
      <c r="K491" s="616" t="s">
        <v>18</v>
      </c>
    </row>
    <row r="492" spans="1:11" x14ac:dyDescent="0.25">
      <c r="A492" s="138">
        <v>41</v>
      </c>
      <c r="B492" s="443" t="s">
        <v>266</v>
      </c>
      <c r="C492" s="406">
        <v>5965</v>
      </c>
      <c r="D492" s="409" t="s">
        <v>12</v>
      </c>
      <c r="E492" s="409">
        <v>400</v>
      </c>
      <c r="F492" s="409">
        <v>56</v>
      </c>
      <c r="G492" s="409">
        <v>56</v>
      </c>
      <c r="H492" s="409">
        <v>56</v>
      </c>
      <c r="I492" s="497">
        <f t="shared" si="28"/>
        <v>0.98520576000000004</v>
      </c>
      <c r="J492" s="437"/>
      <c r="K492" s="616" t="s">
        <v>17</v>
      </c>
    </row>
    <row r="493" spans="1:11" x14ac:dyDescent="0.25">
      <c r="A493" s="138">
        <v>42</v>
      </c>
      <c r="B493" s="443" t="s">
        <v>256</v>
      </c>
      <c r="C493" s="622">
        <v>3028</v>
      </c>
      <c r="D493" s="409" t="s">
        <v>12</v>
      </c>
      <c r="E493" s="409">
        <v>400</v>
      </c>
      <c r="F493" s="409">
        <v>56</v>
      </c>
      <c r="G493" s="409">
        <v>56</v>
      </c>
      <c r="H493" s="409">
        <v>56</v>
      </c>
      <c r="I493" s="497">
        <f t="shared" si="28"/>
        <v>0.98520576000000004</v>
      </c>
      <c r="J493" s="437"/>
      <c r="K493" s="616" t="s">
        <v>186</v>
      </c>
    </row>
    <row r="494" spans="1:11" x14ac:dyDescent="0.25">
      <c r="A494" s="138">
        <v>43</v>
      </c>
      <c r="B494" s="443" t="s">
        <v>256</v>
      </c>
      <c r="C494" s="622">
        <v>6035</v>
      </c>
      <c r="D494" s="409" t="s">
        <v>12</v>
      </c>
      <c r="E494" s="409">
        <v>400</v>
      </c>
      <c r="F494" s="409">
        <v>57</v>
      </c>
      <c r="G494" s="409">
        <v>57</v>
      </c>
      <c r="H494" s="409">
        <v>57</v>
      </c>
      <c r="I494" s="497">
        <f t="shared" si="28"/>
        <v>1.02070584</v>
      </c>
      <c r="J494" s="437"/>
      <c r="K494" s="616" t="s">
        <v>186</v>
      </c>
    </row>
    <row r="495" spans="1:11" x14ac:dyDescent="0.25">
      <c r="A495" s="138">
        <v>44</v>
      </c>
      <c r="B495" s="443" t="s">
        <v>256</v>
      </c>
      <c r="C495" s="80">
        <v>6031</v>
      </c>
      <c r="D495" s="409" t="s">
        <v>12</v>
      </c>
      <c r="E495" s="409">
        <v>400</v>
      </c>
      <c r="F495" s="409">
        <v>58</v>
      </c>
      <c r="G495" s="409">
        <v>58</v>
      </c>
      <c r="H495" s="409">
        <v>58</v>
      </c>
      <c r="I495" s="497">
        <f t="shared" si="28"/>
        <v>1.0568342399999999</v>
      </c>
      <c r="J495" s="437"/>
      <c r="K495" s="616" t="s">
        <v>186</v>
      </c>
    </row>
    <row r="496" spans="1:11" x14ac:dyDescent="0.25">
      <c r="A496" s="138">
        <v>45</v>
      </c>
      <c r="B496" s="443" t="s">
        <v>266</v>
      </c>
      <c r="C496" s="80">
        <v>6093</v>
      </c>
      <c r="D496" s="409" t="s">
        <v>12</v>
      </c>
      <c r="E496" s="409">
        <v>400</v>
      </c>
      <c r="F496" s="409">
        <v>58</v>
      </c>
      <c r="G496" s="409">
        <v>58</v>
      </c>
      <c r="H496" s="409">
        <v>58</v>
      </c>
      <c r="I496" s="497">
        <f t="shared" si="28"/>
        <v>1.0568342399999999</v>
      </c>
      <c r="J496" s="437"/>
      <c r="K496" s="616" t="s">
        <v>17</v>
      </c>
    </row>
    <row r="497" spans="1:11" x14ac:dyDescent="0.25">
      <c r="A497" s="138">
        <v>46</v>
      </c>
      <c r="B497" s="443" t="s">
        <v>251</v>
      </c>
      <c r="C497" s="78">
        <v>6127</v>
      </c>
      <c r="D497" s="409" t="s">
        <v>12</v>
      </c>
      <c r="E497" s="409">
        <v>400</v>
      </c>
      <c r="F497" s="409">
        <v>60</v>
      </c>
      <c r="G497" s="409">
        <v>60</v>
      </c>
      <c r="H497" s="409">
        <v>60</v>
      </c>
      <c r="I497" s="497">
        <f t="shared" si="28"/>
        <v>1.130976</v>
      </c>
      <c r="J497" s="437"/>
      <c r="K497" s="616" t="s">
        <v>252</v>
      </c>
    </row>
    <row r="498" spans="1:11" x14ac:dyDescent="0.25">
      <c r="A498" s="138">
        <v>47</v>
      </c>
      <c r="B498" s="443" t="s">
        <v>269</v>
      </c>
      <c r="C498" s="141">
        <v>5</v>
      </c>
      <c r="D498" s="409" t="s">
        <v>12</v>
      </c>
      <c r="E498" s="409">
        <v>400</v>
      </c>
      <c r="F498" s="409">
        <v>62</v>
      </c>
      <c r="G498" s="409">
        <v>62</v>
      </c>
      <c r="H498" s="409">
        <v>62</v>
      </c>
      <c r="I498" s="497">
        <f t="shared" si="28"/>
        <v>1.2076310399999999</v>
      </c>
      <c r="J498" s="437"/>
      <c r="K498" s="616" t="s">
        <v>18</v>
      </c>
    </row>
    <row r="499" spans="1:11" x14ac:dyDescent="0.25">
      <c r="A499" s="138">
        <v>48</v>
      </c>
      <c r="B499" s="443" t="s">
        <v>256</v>
      </c>
      <c r="C499" s="622">
        <v>6096</v>
      </c>
      <c r="D499" s="409" t="s">
        <v>12</v>
      </c>
      <c r="E499" s="409">
        <v>400</v>
      </c>
      <c r="F499" s="409">
        <v>64</v>
      </c>
      <c r="G499" s="409">
        <v>64</v>
      </c>
      <c r="H499" s="409">
        <v>64</v>
      </c>
      <c r="I499" s="497">
        <f t="shared" si="28"/>
        <v>1.2867993599999998</v>
      </c>
      <c r="J499" s="437"/>
      <c r="K499" s="616" t="s">
        <v>186</v>
      </c>
    </row>
    <row r="500" spans="1:11" x14ac:dyDescent="0.25">
      <c r="A500" s="138">
        <v>49</v>
      </c>
      <c r="B500" s="443" t="s">
        <v>256</v>
      </c>
      <c r="C500" s="622">
        <v>6090</v>
      </c>
      <c r="D500" s="409" t="s">
        <v>12</v>
      </c>
      <c r="E500" s="409">
        <v>400</v>
      </c>
      <c r="F500" s="409">
        <v>64</v>
      </c>
      <c r="G500" s="409">
        <v>64</v>
      </c>
      <c r="H500" s="409">
        <v>64</v>
      </c>
      <c r="I500" s="497">
        <f t="shared" si="28"/>
        <v>1.2867993599999998</v>
      </c>
      <c r="J500" s="437"/>
      <c r="K500" s="616" t="s">
        <v>186</v>
      </c>
    </row>
    <row r="501" spans="1:11" x14ac:dyDescent="0.25">
      <c r="A501" s="138">
        <v>50</v>
      </c>
      <c r="B501" s="443" t="s">
        <v>269</v>
      </c>
      <c r="C501" s="80">
        <v>3</v>
      </c>
      <c r="D501" s="409" t="s">
        <v>12</v>
      </c>
      <c r="E501" s="409">
        <v>400</v>
      </c>
      <c r="F501" s="409">
        <v>82</v>
      </c>
      <c r="G501" s="409">
        <v>82</v>
      </c>
      <c r="H501" s="409">
        <v>82</v>
      </c>
      <c r="I501" s="497">
        <f t="shared" si="28"/>
        <v>2.11241184</v>
      </c>
      <c r="J501" s="437">
        <f>SUM(I456:I501)</f>
        <v>37.120831440000011</v>
      </c>
      <c r="K501" s="616" t="s">
        <v>18</v>
      </c>
    </row>
    <row r="502" spans="1:11" x14ac:dyDescent="0.25">
      <c r="B502" s="1867" t="s">
        <v>275</v>
      </c>
      <c r="C502" s="1868"/>
      <c r="D502" s="1868"/>
      <c r="E502" s="1868"/>
      <c r="F502" s="1868"/>
      <c r="G502" s="1868"/>
      <c r="H502" s="1869"/>
      <c r="I502" s="742">
        <f>SUM(I452:I501)</f>
        <v>38.55112338</v>
      </c>
      <c r="J502" s="742">
        <f>SUM(J452:J501)</f>
        <v>38.551123380000007</v>
      </c>
      <c r="K502" s="743"/>
    </row>
    <row r="503" spans="1:11" x14ac:dyDescent="0.25">
      <c r="A503" s="138">
        <v>1</v>
      </c>
      <c r="B503" s="443" t="s">
        <v>279</v>
      </c>
      <c r="C503" s="141">
        <v>6056</v>
      </c>
      <c r="D503" s="409" t="s">
        <v>12</v>
      </c>
      <c r="E503" s="409">
        <v>400</v>
      </c>
      <c r="F503" s="409">
        <v>49</v>
      </c>
      <c r="G503" s="409">
        <v>49</v>
      </c>
      <c r="H503" s="409">
        <v>49</v>
      </c>
      <c r="I503" s="497">
        <f t="shared" ref="I503:I534" si="29">0.7854*E503*H503*H503/1000000</f>
        <v>0.75429815999999994</v>
      </c>
      <c r="J503" s="437"/>
      <c r="K503" s="616" t="s">
        <v>185</v>
      </c>
    </row>
    <row r="504" spans="1:11" x14ac:dyDescent="0.25">
      <c r="A504" s="138">
        <v>2</v>
      </c>
      <c r="B504" s="443"/>
      <c r="C504" s="141">
        <v>6016</v>
      </c>
      <c r="D504" s="409" t="s">
        <v>12</v>
      </c>
      <c r="E504" s="409">
        <v>400</v>
      </c>
      <c r="F504" s="409">
        <v>65</v>
      </c>
      <c r="G504" s="409">
        <v>65</v>
      </c>
      <c r="H504" s="409">
        <v>65</v>
      </c>
      <c r="I504" s="497">
        <f t="shared" si="29"/>
        <v>1.3273259999999998</v>
      </c>
      <c r="J504" s="437"/>
      <c r="K504" s="616" t="s">
        <v>185</v>
      </c>
    </row>
    <row r="505" spans="1:11" x14ac:dyDescent="0.25">
      <c r="A505" s="138">
        <v>3</v>
      </c>
      <c r="B505" s="443"/>
      <c r="C505" s="141">
        <v>5984</v>
      </c>
      <c r="D505" s="409" t="s">
        <v>12</v>
      </c>
      <c r="E505" s="409">
        <v>400</v>
      </c>
      <c r="F505" s="409">
        <v>46</v>
      </c>
      <c r="G505" s="409">
        <v>46</v>
      </c>
      <c r="H505" s="409">
        <v>46</v>
      </c>
      <c r="I505" s="497">
        <f t="shared" si="29"/>
        <v>0.66476255999999989</v>
      </c>
      <c r="J505" s="437"/>
      <c r="K505" s="616" t="s">
        <v>185</v>
      </c>
    </row>
    <row r="506" spans="1:11" x14ac:dyDescent="0.25">
      <c r="A506" s="138">
        <v>4</v>
      </c>
      <c r="B506" s="443"/>
      <c r="C506" s="141">
        <v>6019</v>
      </c>
      <c r="D506" s="409" t="s">
        <v>12</v>
      </c>
      <c r="E506" s="409">
        <v>400</v>
      </c>
      <c r="F506" s="409">
        <v>56</v>
      </c>
      <c r="G506" s="409">
        <v>56</v>
      </c>
      <c r="H506" s="409">
        <v>56</v>
      </c>
      <c r="I506" s="497">
        <f t="shared" si="29"/>
        <v>0.98520576000000004</v>
      </c>
      <c r="J506" s="437"/>
      <c r="K506" s="616" t="s">
        <v>185</v>
      </c>
    </row>
    <row r="507" spans="1:11" x14ac:dyDescent="0.25">
      <c r="A507" s="138">
        <v>5</v>
      </c>
      <c r="B507" s="443"/>
      <c r="C507" s="141">
        <v>6005</v>
      </c>
      <c r="D507" s="409" t="s">
        <v>12</v>
      </c>
      <c r="E507" s="409">
        <v>400</v>
      </c>
      <c r="F507" s="409">
        <v>60</v>
      </c>
      <c r="G507" s="409">
        <v>60</v>
      </c>
      <c r="H507" s="409">
        <v>60</v>
      </c>
      <c r="I507" s="497">
        <f t="shared" si="29"/>
        <v>1.130976</v>
      </c>
      <c r="J507" s="437"/>
      <c r="K507" s="616" t="s">
        <v>185</v>
      </c>
    </row>
    <row r="508" spans="1:11" x14ac:dyDescent="0.25">
      <c r="A508" s="138">
        <v>6</v>
      </c>
      <c r="B508" s="443"/>
      <c r="C508" s="141">
        <v>5967</v>
      </c>
      <c r="D508" s="409" t="s">
        <v>12</v>
      </c>
      <c r="E508" s="409">
        <v>400</v>
      </c>
      <c r="F508" s="409">
        <v>52</v>
      </c>
      <c r="G508" s="409">
        <v>52</v>
      </c>
      <c r="H508" s="409">
        <v>52</v>
      </c>
      <c r="I508" s="497">
        <f t="shared" si="29"/>
        <v>0.84948863999999991</v>
      </c>
      <c r="J508" s="437">
        <f>SUM(I503:I508)</f>
        <v>5.712057119999999</v>
      </c>
      <c r="K508" s="616" t="s">
        <v>185</v>
      </c>
    </row>
    <row r="509" spans="1:11" x14ac:dyDescent="0.25">
      <c r="A509" s="138">
        <v>7</v>
      </c>
      <c r="B509" s="443" t="s">
        <v>281</v>
      </c>
      <c r="C509" s="80">
        <v>5943</v>
      </c>
      <c r="D509" s="409" t="s">
        <v>12</v>
      </c>
      <c r="E509" s="409">
        <v>400</v>
      </c>
      <c r="F509" s="409">
        <v>56</v>
      </c>
      <c r="G509" s="409">
        <v>56</v>
      </c>
      <c r="H509" s="409">
        <v>56</v>
      </c>
      <c r="I509" s="497">
        <f t="shared" si="29"/>
        <v>0.98520576000000004</v>
      </c>
      <c r="J509" s="437"/>
      <c r="K509" s="616" t="s">
        <v>16</v>
      </c>
    </row>
    <row r="510" spans="1:11" x14ac:dyDescent="0.25">
      <c r="A510" s="138">
        <v>8</v>
      </c>
      <c r="B510" s="443"/>
      <c r="C510" s="80">
        <v>5952</v>
      </c>
      <c r="D510" s="409" t="s">
        <v>12</v>
      </c>
      <c r="E510" s="409">
        <v>400</v>
      </c>
      <c r="F510" s="409">
        <v>61</v>
      </c>
      <c r="G510" s="409">
        <v>61</v>
      </c>
      <c r="H510" s="409">
        <v>61</v>
      </c>
      <c r="I510" s="497">
        <f t="shared" si="29"/>
        <v>1.1689893599999999</v>
      </c>
      <c r="J510" s="437">
        <f>SUM(I509:I510)</f>
        <v>2.1541951199999998</v>
      </c>
      <c r="K510" s="616" t="s">
        <v>16</v>
      </c>
    </row>
    <row r="511" spans="1:11" x14ac:dyDescent="0.25">
      <c r="A511" s="138">
        <v>9</v>
      </c>
      <c r="B511" s="443" t="s">
        <v>281</v>
      </c>
      <c r="C511" s="141">
        <v>5931</v>
      </c>
      <c r="D511" s="409" t="s">
        <v>12</v>
      </c>
      <c r="E511" s="409">
        <v>400</v>
      </c>
      <c r="F511" s="409">
        <v>37</v>
      </c>
      <c r="G511" s="409">
        <v>37</v>
      </c>
      <c r="H511" s="409">
        <v>37</v>
      </c>
      <c r="I511" s="497">
        <f t="shared" si="29"/>
        <v>0.43008503999999992</v>
      </c>
      <c r="J511" s="437"/>
      <c r="K511" s="616" t="s">
        <v>252</v>
      </c>
    </row>
    <row r="512" spans="1:11" x14ac:dyDescent="0.25">
      <c r="A512" s="138">
        <v>10</v>
      </c>
      <c r="B512" s="443"/>
      <c r="C512" s="141">
        <v>5934</v>
      </c>
      <c r="D512" s="409" t="s">
        <v>12</v>
      </c>
      <c r="E512" s="409">
        <v>400</v>
      </c>
      <c r="F512" s="409">
        <v>40</v>
      </c>
      <c r="G512" s="409">
        <v>40</v>
      </c>
      <c r="H512" s="409">
        <v>40</v>
      </c>
      <c r="I512" s="497">
        <f t="shared" si="29"/>
        <v>0.50265599999999988</v>
      </c>
      <c r="J512" s="437"/>
      <c r="K512" s="616" t="s">
        <v>252</v>
      </c>
    </row>
    <row r="513" spans="1:11" x14ac:dyDescent="0.25">
      <c r="A513" s="138">
        <v>11</v>
      </c>
      <c r="B513" s="443"/>
      <c r="C513" s="141">
        <v>5982</v>
      </c>
      <c r="D513" s="409" t="s">
        <v>12</v>
      </c>
      <c r="E513" s="409">
        <v>400</v>
      </c>
      <c r="F513" s="409">
        <v>50</v>
      </c>
      <c r="G513" s="409">
        <v>50</v>
      </c>
      <c r="H513" s="409">
        <v>50</v>
      </c>
      <c r="I513" s="497">
        <f t="shared" si="29"/>
        <v>0.78539999999999988</v>
      </c>
      <c r="J513" s="437"/>
      <c r="K513" s="616" t="s">
        <v>252</v>
      </c>
    </row>
    <row r="514" spans="1:11" x14ac:dyDescent="0.25">
      <c r="A514" s="138">
        <v>12</v>
      </c>
      <c r="B514" s="443"/>
      <c r="C514" s="141">
        <v>5951</v>
      </c>
      <c r="D514" s="409" t="s">
        <v>12</v>
      </c>
      <c r="E514" s="409">
        <v>400</v>
      </c>
      <c r="F514" s="409">
        <v>46</v>
      </c>
      <c r="G514" s="409">
        <v>46</v>
      </c>
      <c r="H514" s="409">
        <v>46</v>
      </c>
      <c r="I514" s="497">
        <f t="shared" si="29"/>
        <v>0.66476255999999989</v>
      </c>
      <c r="J514" s="437"/>
      <c r="K514" s="616" t="s">
        <v>252</v>
      </c>
    </row>
    <row r="515" spans="1:11" x14ac:dyDescent="0.25">
      <c r="A515" s="138">
        <v>13</v>
      </c>
      <c r="B515" s="443"/>
      <c r="C515" s="141">
        <v>5988</v>
      </c>
      <c r="D515" s="409" t="s">
        <v>12</v>
      </c>
      <c r="E515" s="409">
        <v>400</v>
      </c>
      <c r="F515" s="409">
        <v>40</v>
      </c>
      <c r="G515" s="409">
        <v>40</v>
      </c>
      <c r="H515" s="409">
        <v>40</v>
      </c>
      <c r="I515" s="497">
        <f t="shared" si="29"/>
        <v>0.50265599999999988</v>
      </c>
      <c r="J515" s="437">
        <f>SUM(I511:I515)</f>
        <v>2.8855595999999997</v>
      </c>
      <c r="K515" s="616" t="s">
        <v>252</v>
      </c>
    </row>
    <row r="516" spans="1:11" x14ac:dyDescent="0.25">
      <c r="A516" s="138">
        <v>14</v>
      </c>
      <c r="B516" s="443" t="s">
        <v>281</v>
      </c>
      <c r="C516" s="80">
        <v>5900</v>
      </c>
      <c r="D516" s="409" t="s">
        <v>12</v>
      </c>
      <c r="E516" s="409">
        <v>400</v>
      </c>
      <c r="F516" s="409">
        <v>62</v>
      </c>
      <c r="G516" s="409">
        <v>62</v>
      </c>
      <c r="H516" s="409">
        <v>62</v>
      </c>
      <c r="I516" s="497">
        <f t="shared" si="29"/>
        <v>1.2076310399999999</v>
      </c>
      <c r="J516" s="437"/>
      <c r="K516" s="616" t="s">
        <v>207</v>
      </c>
    </row>
    <row r="517" spans="1:11" x14ac:dyDescent="0.25">
      <c r="A517" s="138">
        <v>15</v>
      </c>
      <c r="B517" s="443"/>
      <c r="C517" s="80">
        <v>5907</v>
      </c>
      <c r="D517" s="409" t="s">
        <v>12</v>
      </c>
      <c r="E517" s="409">
        <v>400</v>
      </c>
      <c r="F517" s="409">
        <v>63</v>
      </c>
      <c r="G517" s="409">
        <v>63</v>
      </c>
      <c r="H517" s="409">
        <v>63</v>
      </c>
      <c r="I517" s="497">
        <f t="shared" si="29"/>
        <v>1.2469010399999998</v>
      </c>
      <c r="J517" s="437"/>
      <c r="K517" s="616" t="s">
        <v>207</v>
      </c>
    </row>
    <row r="518" spans="1:11" x14ac:dyDescent="0.25">
      <c r="A518" s="138">
        <v>16</v>
      </c>
      <c r="B518" s="443"/>
      <c r="C518" s="80">
        <v>5920</v>
      </c>
      <c r="D518" s="409" t="s">
        <v>12</v>
      </c>
      <c r="E518" s="409">
        <v>400</v>
      </c>
      <c r="F518" s="409">
        <v>50</v>
      </c>
      <c r="G518" s="409">
        <v>50</v>
      </c>
      <c r="H518" s="409">
        <v>50</v>
      </c>
      <c r="I518" s="497">
        <f t="shared" si="29"/>
        <v>0.78539999999999988</v>
      </c>
      <c r="J518" s="437"/>
      <c r="K518" s="616" t="s">
        <v>207</v>
      </c>
    </row>
    <row r="519" spans="1:11" x14ac:dyDescent="0.25">
      <c r="A519" s="138">
        <v>17</v>
      </c>
      <c r="B519" s="443"/>
      <c r="C519" s="80">
        <v>5897</v>
      </c>
      <c r="D519" s="409" t="s">
        <v>12</v>
      </c>
      <c r="E519" s="409">
        <v>400</v>
      </c>
      <c r="F519" s="409">
        <v>59</v>
      </c>
      <c r="G519" s="409">
        <v>59</v>
      </c>
      <c r="H519" s="409">
        <v>59</v>
      </c>
      <c r="I519" s="497">
        <f t="shared" si="29"/>
        <v>1.09359096</v>
      </c>
      <c r="J519" s="437"/>
      <c r="K519" s="616" t="s">
        <v>207</v>
      </c>
    </row>
    <row r="520" spans="1:11" x14ac:dyDescent="0.25">
      <c r="A520" s="138">
        <v>18</v>
      </c>
      <c r="B520" s="443"/>
      <c r="C520" s="80">
        <v>5901</v>
      </c>
      <c r="D520" s="409" t="s">
        <v>12</v>
      </c>
      <c r="E520" s="409">
        <v>400</v>
      </c>
      <c r="F520" s="409">
        <v>53</v>
      </c>
      <c r="G520" s="409">
        <v>53</v>
      </c>
      <c r="H520" s="409">
        <v>53</v>
      </c>
      <c r="I520" s="497">
        <f t="shared" si="29"/>
        <v>0.88247543999999989</v>
      </c>
      <c r="J520" s="437"/>
      <c r="K520" s="616" t="s">
        <v>207</v>
      </c>
    </row>
    <row r="521" spans="1:11" x14ac:dyDescent="0.25">
      <c r="A521" s="138">
        <v>19</v>
      </c>
      <c r="B521" s="443"/>
      <c r="C521" s="80">
        <v>5918</v>
      </c>
      <c r="D521" s="409" t="s">
        <v>12</v>
      </c>
      <c r="E521" s="409">
        <v>400</v>
      </c>
      <c r="F521" s="409">
        <v>50</v>
      </c>
      <c r="G521" s="409">
        <v>50</v>
      </c>
      <c r="H521" s="409">
        <v>50</v>
      </c>
      <c r="I521" s="497">
        <f t="shared" si="29"/>
        <v>0.78539999999999988</v>
      </c>
      <c r="J521" s="437">
        <f>SUM(I516:I521)</f>
        <v>6.0013984799999998</v>
      </c>
      <c r="K521" s="616" t="s">
        <v>207</v>
      </c>
    </row>
    <row r="522" spans="1:11" x14ac:dyDescent="0.25">
      <c r="A522" s="138">
        <v>20</v>
      </c>
      <c r="B522" s="443" t="s">
        <v>284</v>
      </c>
      <c r="C522" s="406">
        <v>5917</v>
      </c>
      <c r="D522" s="409" t="s">
        <v>12</v>
      </c>
      <c r="E522" s="409">
        <v>400</v>
      </c>
      <c r="F522" s="409">
        <v>43</v>
      </c>
      <c r="G522" s="409">
        <v>43</v>
      </c>
      <c r="H522" s="409">
        <v>43</v>
      </c>
      <c r="I522" s="497">
        <f t="shared" si="29"/>
        <v>0.58088183999999998</v>
      </c>
      <c r="J522" s="437"/>
      <c r="K522" s="616" t="s">
        <v>16</v>
      </c>
    </row>
    <row r="523" spans="1:11" x14ac:dyDescent="0.25">
      <c r="A523" s="138">
        <v>21</v>
      </c>
      <c r="B523" s="443"/>
      <c r="C523" s="406">
        <v>5936</v>
      </c>
      <c r="D523" s="409" t="s">
        <v>12</v>
      </c>
      <c r="E523" s="409">
        <v>400</v>
      </c>
      <c r="F523" s="409">
        <v>48</v>
      </c>
      <c r="G523" s="409">
        <v>48</v>
      </c>
      <c r="H523" s="409">
        <v>48</v>
      </c>
      <c r="I523" s="497">
        <f t="shared" si="29"/>
        <v>0.72382463999999991</v>
      </c>
      <c r="J523" s="437"/>
      <c r="K523" s="616" t="s">
        <v>16</v>
      </c>
    </row>
    <row r="524" spans="1:11" x14ac:dyDescent="0.25">
      <c r="A524" s="138">
        <v>22</v>
      </c>
      <c r="B524" s="443"/>
      <c r="C524" s="141">
        <v>5919</v>
      </c>
      <c r="D524" s="409" t="s">
        <v>12</v>
      </c>
      <c r="E524" s="409">
        <v>400</v>
      </c>
      <c r="F524" s="409">
        <v>51</v>
      </c>
      <c r="G524" s="409">
        <v>51</v>
      </c>
      <c r="H524" s="409">
        <v>51</v>
      </c>
      <c r="I524" s="497">
        <f t="shared" si="29"/>
        <v>0.81713015999999994</v>
      </c>
      <c r="J524" s="437"/>
      <c r="K524" s="616" t="s">
        <v>16</v>
      </c>
    </row>
    <row r="525" spans="1:11" x14ac:dyDescent="0.25">
      <c r="A525" s="138">
        <v>23</v>
      </c>
      <c r="B525" s="443"/>
      <c r="C525" s="141">
        <v>5938</v>
      </c>
      <c r="D525" s="409" t="s">
        <v>12</v>
      </c>
      <c r="E525" s="409">
        <v>400</v>
      </c>
      <c r="F525" s="409">
        <v>50</v>
      </c>
      <c r="G525" s="409">
        <v>50</v>
      </c>
      <c r="H525" s="409">
        <v>50</v>
      </c>
      <c r="I525" s="497">
        <f t="shared" si="29"/>
        <v>0.78539999999999988</v>
      </c>
      <c r="J525" s="437"/>
      <c r="K525" s="616" t="s">
        <v>16</v>
      </c>
    </row>
    <row r="526" spans="1:11" x14ac:dyDescent="0.25">
      <c r="A526" s="138">
        <v>24</v>
      </c>
      <c r="B526" s="443"/>
      <c r="C526" s="141">
        <v>5914</v>
      </c>
      <c r="D526" s="409" t="s">
        <v>12</v>
      </c>
      <c r="E526" s="409">
        <v>400</v>
      </c>
      <c r="F526" s="409">
        <v>62</v>
      </c>
      <c r="G526" s="409">
        <v>62</v>
      </c>
      <c r="H526" s="409">
        <v>62</v>
      </c>
      <c r="I526" s="497">
        <f t="shared" si="29"/>
        <v>1.2076310399999999</v>
      </c>
      <c r="J526" s="437">
        <f>SUM(I522:I526)</f>
        <v>4.1148676799999997</v>
      </c>
      <c r="K526" s="616" t="s">
        <v>16</v>
      </c>
    </row>
    <row r="527" spans="1:11" x14ac:dyDescent="0.25">
      <c r="A527" s="138">
        <v>25</v>
      </c>
      <c r="B527" s="778" t="s">
        <v>287</v>
      </c>
      <c r="C527" s="577">
        <v>6135</v>
      </c>
      <c r="D527" s="409" t="s">
        <v>12</v>
      </c>
      <c r="E527" s="409">
        <v>400</v>
      </c>
      <c r="F527" s="409">
        <v>45</v>
      </c>
      <c r="G527" s="409">
        <v>45</v>
      </c>
      <c r="H527" s="409">
        <v>45</v>
      </c>
      <c r="I527" s="497">
        <f t="shared" si="29"/>
        <v>0.63617400000000002</v>
      </c>
      <c r="J527" s="437"/>
      <c r="K527" s="616" t="s">
        <v>15</v>
      </c>
    </row>
    <row r="528" spans="1:11" x14ac:dyDescent="0.25">
      <c r="A528" s="138">
        <v>26</v>
      </c>
      <c r="B528" s="778"/>
      <c r="C528" s="577">
        <v>5898</v>
      </c>
      <c r="D528" s="409" t="s">
        <v>12</v>
      </c>
      <c r="E528" s="409">
        <v>400</v>
      </c>
      <c r="F528" s="409">
        <v>41</v>
      </c>
      <c r="G528" s="409">
        <v>41</v>
      </c>
      <c r="H528" s="409">
        <v>41</v>
      </c>
      <c r="I528" s="497">
        <f t="shared" si="29"/>
        <v>0.52810296000000001</v>
      </c>
      <c r="J528" s="437"/>
      <c r="K528" s="616" t="s">
        <v>15</v>
      </c>
    </row>
    <row r="529" spans="1:11" x14ac:dyDescent="0.25">
      <c r="A529" s="138">
        <v>27</v>
      </c>
      <c r="B529" s="778"/>
      <c r="C529" s="577">
        <v>6152</v>
      </c>
      <c r="D529" s="409" t="s">
        <v>12</v>
      </c>
      <c r="E529" s="409">
        <v>400</v>
      </c>
      <c r="F529" s="409">
        <v>48</v>
      </c>
      <c r="G529" s="409">
        <v>48</v>
      </c>
      <c r="H529" s="409">
        <v>48</v>
      </c>
      <c r="I529" s="497">
        <f t="shared" si="29"/>
        <v>0.72382463999999991</v>
      </c>
      <c r="J529" s="437"/>
      <c r="K529" s="616" t="s">
        <v>15</v>
      </c>
    </row>
    <row r="530" spans="1:11" x14ac:dyDescent="0.25">
      <c r="A530" s="138">
        <v>28</v>
      </c>
      <c r="B530" s="778"/>
      <c r="C530" s="577">
        <v>5868</v>
      </c>
      <c r="D530" s="409" t="s">
        <v>12</v>
      </c>
      <c r="E530" s="409">
        <v>400</v>
      </c>
      <c r="F530" s="409">
        <v>43</v>
      </c>
      <c r="G530" s="409">
        <v>43</v>
      </c>
      <c r="H530" s="409">
        <v>43</v>
      </c>
      <c r="I530" s="497">
        <f t="shared" si="29"/>
        <v>0.58088183999999998</v>
      </c>
      <c r="J530" s="437"/>
      <c r="K530" s="616" t="s">
        <v>15</v>
      </c>
    </row>
    <row r="531" spans="1:11" x14ac:dyDescent="0.25">
      <c r="A531" s="138">
        <v>29</v>
      </c>
      <c r="B531" s="778"/>
      <c r="C531" s="577">
        <v>5863</v>
      </c>
      <c r="D531" s="409" t="s">
        <v>12</v>
      </c>
      <c r="E531" s="409">
        <v>400</v>
      </c>
      <c r="F531" s="409">
        <v>51</v>
      </c>
      <c r="G531" s="409">
        <v>51</v>
      </c>
      <c r="H531" s="409">
        <v>51</v>
      </c>
      <c r="I531" s="497">
        <f t="shared" si="29"/>
        <v>0.81713015999999994</v>
      </c>
      <c r="J531" s="437"/>
      <c r="K531" s="616" t="s">
        <v>15</v>
      </c>
    </row>
    <row r="532" spans="1:11" x14ac:dyDescent="0.25">
      <c r="A532" s="138">
        <v>30</v>
      </c>
      <c r="B532" s="778"/>
      <c r="C532" s="577">
        <v>5852</v>
      </c>
      <c r="D532" s="409" t="s">
        <v>12</v>
      </c>
      <c r="E532" s="409">
        <v>400</v>
      </c>
      <c r="F532" s="409">
        <v>41</v>
      </c>
      <c r="G532" s="409">
        <v>41</v>
      </c>
      <c r="H532" s="409">
        <v>41</v>
      </c>
      <c r="I532" s="497">
        <f t="shared" si="29"/>
        <v>0.52810296000000001</v>
      </c>
      <c r="J532" s="437">
        <f>SUM(I527:I532)</f>
        <v>3.8142165599999998</v>
      </c>
      <c r="K532" s="616" t="s">
        <v>15</v>
      </c>
    </row>
    <row r="533" spans="1:11" x14ac:dyDescent="0.25">
      <c r="A533" s="138">
        <v>31</v>
      </c>
      <c r="B533" s="778" t="s">
        <v>287</v>
      </c>
      <c r="C533" s="1210">
        <v>5871</v>
      </c>
      <c r="D533" s="409" t="s">
        <v>12</v>
      </c>
      <c r="E533" s="409">
        <v>400</v>
      </c>
      <c r="F533" s="409">
        <v>38</v>
      </c>
      <c r="G533" s="409">
        <v>38</v>
      </c>
      <c r="H533" s="409">
        <v>38</v>
      </c>
      <c r="I533" s="497">
        <f t="shared" si="29"/>
        <v>0.45364703999999995</v>
      </c>
      <c r="J533" s="437"/>
      <c r="K533" s="616" t="s">
        <v>15</v>
      </c>
    </row>
    <row r="534" spans="1:11" x14ac:dyDescent="0.25">
      <c r="A534" s="138">
        <v>32</v>
      </c>
      <c r="B534" s="778"/>
      <c r="C534" s="78">
        <v>5870</v>
      </c>
      <c r="D534" s="409" t="s">
        <v>12</v>
      </c>
      <c r="E534" s="409">
        <v>400</v>
      </c>
      <c r="F534" s="409">
        <v>64</v>
      </c>
      <c r="G534" s="409">
        <v>64</v>
      </c>
      <c r="H534" s="409">
        <v>64</v>
      </c>
      <c r="I534" s="497">
        <f t="shared" si="29"/>
        <v>1.2867993599999998</v>
      </c>
      <c r="J534" s="437"/>
      <c r="K534" s="616" t="s">
        <v>15</v>
      </c>
    </row>
    <row r="535" spans="1:11" x14ac:dyDescent="0.25">
      <c r="A535" s="138">
        <v>33</v>
      </c>
      <c r="B535" s="778"/>
      <c r="C535" s="1210">
        <v>5876</v>
      </c>
      <c r="D535" s="409" t="s">
        <v>12</v>
      </c>
      <c r="E535" s="409">
        <v>400</v>
      </c>
      <c r="F535" s="409">
        <v>68</v>
      </c>
      <c r="G535" s="409">
        <v>68</v>
      </c>
      <c r="H535" s="409">
        <v>68</v>
      </c>
      <c r="I535" s="497">
        <f t="shared" ref="I535:I559" si="30">0.7854*E535*H535*H535/1000000</f>
        <v>1.4526758399999999</v>
      </c>
      <c r="J535" s="437"/>
      <c r="K535" s="616" t="s">
        <v>15</v>
      </c>
    </row>
    <row r="536" spans="1:11" x14ac:dyDescent="0.25">
      <c r="A536" s="138">
        <v>34</v>
      </c>
      <c r="B536" s="778"/>
      <c r="C536" s="1210">
        <v>5877</v>
      </c>
      <c r="D536" s="409" t="s">
        <v>12</v>
      </c>
      <c r="E536" s="409">
        <v>400</v>
      </c>
      <c r="F536" s="409">
        <v>42</v>
      </c>
      <c r="G536" s="409">
        <v>42</v>
      </c>
      <c r="H536" s="409">
        <v>42</v>
      </c>
      <c r="I536" s="497">
        <f t="shared" si="30"/>
        <v>0.55417824000000004</v>
      </c>
      <c r="J536" s="437">
        <f>SUM(I533:I536)</f>
        <v>3.7473004799999998</v>
      </c>
      <c r="K536" s="616" t="s">
        <v>15</v>
      </c>
    </row>
    <row r="537" spans="1:11" x14ac:dyDescent="0.25">
      <c r="A537" s="138">
        <v>35</v>
      </c>
      <c r="B537" s="778" t="s">
        <v>287</v>
      </c>
      <c r="C537" s="78">
        <v>6020</v>
      </c>
      <c r="D537" s="409" t="s">
        <v>12</v>
      </c>
      <c r="E537" s="409">
        <v>400</v>
      </c>
      <c r="F537" s="409">
        <v>40</v>
      </c>
      <c r="G537" s="409">
        <v>40</v>
      </c>
      <c r="H537" s="409">
        <v>40</v>
      </c>
      <c r="I537" s="497">
        <f t="shared" si="30"/>
        <v>0.50265599999999988</v>
      </c>
      <c r="J537" s="437"/>
      <c r="K537" s="616" t="s">
        <v>15</v>
      </c>
    </row>
    <row r="538" spans="1:11" x14ac:dyDescent="0.25">
      <c r="A538" s="138">
        <v>36</v>
      </c>
      <c r="B538" s="778"/>
      <c r="C538" s="78">
        <v>6119</v>
      </c>
      <c r="D538" s="409" t="s">
        <v>12</v>
      </c>
      <c r="E538" s="409">
        <v>400</v>
      </c>
      <c r="F538" s="409">
        <v>40</v>
      </c>
      <c r="G538" s="409">
        <v>40</v>
      </c>
      <c r="H538" s="409">
        <v>40</v>
      </c>
      <c r="I538" s="497">
        <f t="shared" si="30"/>
        <v>0.50265599999999988</v>
      </c>
      <c r="J538" s="437">
        <f>SUM(I537:I538)</f>
        <v>1.0053119999999998</v>
      </c>
      <c r="K538" s="616" t="s">
        <v>15</v>
      </c>
    </row>
    <row r="539" spans="1:11" x14ac:dyDescent="0.25">
      <c r="A539" s="138">
        <v>37</v>
      </c>
      <c r="B539" s="778" t="s">
        <v>287</v>
      </c>
      <c r="C539" s="78">
        <v>5866</v>
      </c>
      <c r="D539" s="409" t="s">
        <v>12</v>
      </c>
      <c r="E539" s="409">
        <v>400</v>
      </c>
      <c r="F539" s="409">
        <v>48</v>
      </c>
      <c r="G539" s="409">
        <v>48</v>
      </c>
      <c r="H539" s="409">
        <v>48</v>
      </c>
      <c r="I539" s="497">
        <f t="shared" si="30"/>
        <v>0.72382463999999991</v>
      </c>
      <c r="J539" s="437"/>
      <c r="K539" s="616" t="s">
        <v>15</v>
      </c>
    </row>
    <row r="540" spans="1:11" x14ac:dyDescent="0.25">
      <c r="A540" s="138">
        <v>38</v>
      </c>
      <c r="B540" s="778"/>
      <c r="C540" s="78">
        <v>5861</v>
      </c>
      <c r="D540" s="409" t="s">
        <v>12</v>
      </c>
      <c r="E540" s="409">
        <v>400</v>
      </c>
      <c r="F540" s="409">
        <v>41</v>
      </c>
      <c r="G540" s="409">
        <v>41</v>
      </c>
      <c r="H540" s="409">
        <v>41</v>
      </c>
      <c r="I540" s="497">
        <f t="shared" si="30"/>
        <v>0.52810296000000001</v>
      </c>
      <c r="J540" s="437"/>
      <c r="K540" s="616" t="s">
        <v>15</v>
      </c>
    </row>
    <row r="541" spans="1:11" x14ac:dyDescent="0.25">
      <c r="A541" s="138">
        <v>39</v>
      </c>
      <c r="B541" s="778"/>
      <c r="C541" s="78">
        <v>5875</v>
      </c>
      <c r="D541" s="409" t="s">
        <v>12</v>
      </c>
      <c r="E541" s="409">
        <v>400</v>
      </c>
      <c r="F541" s="409">
        <v>50</v>
      </c>
      <c r="G541" s="409">
        <v>50</v>
      </c>
      <c r="H541" s="409">
        <v>50</v>
      </c>
      <c r="I541" s="497">
        <f t="shared" si="30"/>
        <v>0.78539999999999988</v>
      </c>
      <c r="J541" s="437"/>
      <c r="K541" s="616" t="s">
        <v>15</v>
      </c>
    </row>
    <row r="542" spans="1:11" x14ac:dyDescent="0.25">
      <c r="A542" s="138">
        <v>40</v>
      </c>
      <c r="B542" s="778"/>
      <c r="C542" s="424">
        <v>5878</v>
      </c>
      <c r="D542" s="409" t="s">
        <v>12</v>
      </c>
      <c r="E542" s="409">
        <v>400</v>
      </c>
      <c r="F542" s="409">
        <v>38</v>
      </c>
      <c r="G542" s="409">
        <v>38</v>
      </c>
      <c r="H542" s="409">
        <v>38</v>
      </c>
      <c r="I542" s="497">
        <f t="shared" si="30"/>
        <v>0.45364703999999995</v>
      </c>
      <c r="J542" s="437"/>
      <c r="K542" s="616" t="s">
        <v>15</v>
      </c>
    </row>
    <row r="543" spans="1:11" x14ac:dyDescent="0.25">
      <c r="A543" s="138">
        <v>41</v>
      </c>
      <c r="B543" s="778"/>
      <c r="C543" s="78">
        <v>5885</v>
      </c>
      <c r="D543" s="409" t="s">
        <v>12</v>
      </c>
      <c r="E543" s="409">
        <v>400</v>
      </c>
      <c r="F543" s="409">
        <v>45</v>
      </c>
      <c r="G543" s="409">
        <v>45</v>
      </c>
      <c r="H543" s="409">
        <v>45</v>
      </c>
      <c r="I543" s="497">
        <f t="shared" si="30"/>
        <v>0.63617400000000002</v>
      </c>
      <c r="J543" s="437"/>
      <c r="K543" s="616" t="s">
        <v>15</v>
      </c>
    </row>
    <row r="544" spans="1:11" x14ac:dyDescent="0.25">
      <c r="A544" s="138">
        <v>42</v>
      </c>
      <c r="B544" s="778"/>
      <c r="C544" s="1210">
        <v>6033</v>
      </c>
      <c r="D544" s="409" t="s">
        <v>12</v>
      </c>
      <c r="E544" s="409">
        <v>400</v>
      </c>
      <c r="F544" s="409">
        <v>50</v>
      </c>
      <c r="G544" s="409">
        <v>50</v>
      </c>
      <c r="H544" s="409">
        <v>50</v>
      </c>
      <c r="I544" s="497">
        <f t="shared" si="30"/>
        <v>0.78539999999999988</v>
      </c>
      <c r="J544" s="437"/>
      <c r="K544" s="616" t="s">
        <v>15</v>
      </c>
    </row>
    <row r="545" spans="1:11" x14ac:dyDescent="0.25">
      <c r="A545" s="138">
        <v>43</v>
      </c>
      <c r="B545" s="778"/>
      <c r="C545" s="78">
        <v>5960</v>
      </c>
      <c r="D545" s="409" t="s">
        <v>12</v>
      </c>
      <c r="E545" s="409">
        <v>400</v>
      </c>
      <c r="F545" s="409">
        <v>38</v>
      </c>
      <c r="G545" s="409">
        <v>38</v>
      </c>
      <c r="H545" s="409">
        <v>38</v>
      </c>
      <c r="I545" s="497">
        <f t="shared" si="30"/>
        <v>0.45364703999999995</v>
      </c>
      <c r="J545" s="437"/>
      <c r="K545" s="616" t="s">
        <v>15</v>
      </c>
    </row>
    <row r="546" spans="1:11" x14ac:dyDescent="0.25">
      <c r="A546" s="138">
        <v>44</v>
      </c>
      <c r="B546" s="778"/>
      <c r="C546" s="1210">
        <v>5909</v>
      </c>
      <c r="D546" s="409" t="s">
        <v>12</v>
      </c>
      <c r="E546" s="409">
        <v>400</v>
      </c>
      <c r="F546" s="409">
        <v>44</v>
      </c>
      <c r="G546" s="409">
        <v>44</v>
      </c>
      <c r="H546" s="409">
        <v>44</v>
      </c>
      <c r="I546" s="497">
        <f t="shared" si="30"/>
        <v>0.60821376000000005</v>
      </c>
      <c r="J546" s="437"/>
      <c r="K546" s="616" t="s">
        <v>15</v>
      </c>
    </row>
    <row r="547" spans="1:11" x14ac:dyDescent="0.25">
      <c r="A547" s="138">
        <v>45</v>
      </c>
      <c r="B547" s="778"/>
      <c r="C547" s="1210">
        <v>5975</v>
      </c>
      <c r="D547" s="409" t="s">
        <v>12</v>
      </c>
      <c r="E547" s="409">
        <v>400</v>
      </c>
      <c r="F547" s="409">
        <v>33</v>
      </c>
      <c r="G547" s="409">
        <v>33</v>
      </c>
      <c r="H547" s="409">
        <v>33</v>
      </c>
      <c r="I547" s="497">
        <f t="shared" si="30"/>
        <v>0.34212023999999996</v>
      </c>
      <c r="J547" s="437">
        <f>SUM(I539:I547)</f>
        <v>5.3165296799999995</v>
      </c>
      <c r="K547" s="616" t="s">
        <v>15</v>
      </c>
    </row>
    <row r="548" spans="1:11" x14ac:dyDescent="0.25">
      <c r="A548" s="138">
        <v>46</v>
      </c>
      <c r="B548" s="798" t="s">
        <v>286</v>
      </c>
      <c r="C548" s="80">
        <v>5874</v>
      </c>
      <c r="D548" s="409" t="s">
        <v>12</v>
      </c>
      <c r="E548" s="409">
        <v>400</v>
      </c>
      <c r="F548" s="409">
        <v>60</v>
      </c>
      <c r="G548" s="409">
        <v>60</v>
      </c>
      <c r="H548" s="409">
        <v>60</v>
      </c>
      <c r="I548" s="497">
        <f t="shared" si="30"/>
        <v>1.130976</v>
      </c>
      <c r="J548" s="437"/>
      <c r="K548" s="616" t="s">
        <v>15</v>
      </c>
    </row>
    <row r="549" spans="1:11" x14ac:dyDescent="0.25">
      <c r="A549" s="138">
        <v>47</v>
      </c>
      <c r="B549" s="798"/>
      <c r="C549" s="80">
        <v>5932</v>
      </c>
      <c r="D549" s="409" t="s">
        <v>12</v>
      </c>
      <c r="E549" s="409">
        <v>400</v>
      </c>
      <c r="F549" s="409">
        <v>77</v>
      </c>
      <c r="G549" s="409">
        <v>77</v>
      </c>
      <c r="H549" s="409">
        <v>77</v>
      </c>
      <c r="I549" s="497">
        <f t="shared" si="30"/>
        <v>1.8626546399999997</v>
      </c>
      <c r="J549" s="437"/>
      <c r="K549" s="616" t="s">
        <v>15</v>
      </c>
    </row>
    <row r="550" spans="1:11" x14ac:dyDescent="0.25">
      <c r="A550" s="138">
        <v>48</v>
      </c>
      <c r="B550" s="798"/>
      <c r="C550" s="141">
        <v>5857</v>
      </c>
      <c r="D550" s="409" t="s">
        <v>12</v>
      </c>
      <c r="E550" s="409">
        <v>400</v>
      </c>
      <c r="F550" s="409">
        <v>54</v>
      </c>
      <c r="G550" s="409">
        <v>54</v>
      </c>
      <c r="H550" s="409">
        <v>54</v>
      </c>
      <c r="I550" s="497">
        <f t="shared" si="30"/>
        <v>0.91609055999999989</v>
      </c>
      <c r="J550" s="437">
        <f>SUM(I548:I550)</f>
        <v>3.9097211999999995</v>
      </c>
      <c r="K550" s="616" t="s">
        <v>15</v>
      </c>
    </row>
    <row r="551" spans="1:11" x14ac:dyDescent="0.25">
      <c r="A551" s="138">
        <v>49</v>
      </c>
      <c r="B551" s="798" t="s">
        <v>286</v>
      </c>
      <c r="C551" s="78">
        <v>5889</v>
      </c>
      <c r="D551" s="409" t="s">
        <v>12</v>
      </c>
      <c r="E551" s="409">
        <v>400</v>
      </c>
      <c r="F551" s="409">
        <v>32</v>
      </c>
      <c r="G551" s="409">
        <v>32</v>
      </c>
      <c r="H551" s="409">
        <v>32</v>
      </c>
      <c r="I551" s="497">
        <f t="shared" si="30"/>
        <v>0.32169983999999996</v>
      </c>
      <c r="J551" s="437"/>
      <c r="K551" s="616" t="s">
        <v>15</v>
      </c>
    </row>
    <row r="552" spans="1:11" x14ac:dyDescent="0.25">
      <c r="A552" s="138">
        <v>50</v>
      </c>
      <c r="B552" s="798"/>
      <c r="C552" s="424">
        <v>5839</v>
      </c>
      <c r="D552" s="409" t="s">
        <v>12</v>
      </c>
      <c r="E552" s="409">
        <v>400</v>
      </c>
      <c r="F552" s="409">
        <v>41</v>
      </c>
      <c r="G552" s="409">
        <v>41</v>
      </c>
      <c r="H552" s="409">
        <v>41</v>
      </c>
      <c r="I552" s="497">
        <f t="shared" si="30"/>
        <v>0.52810296000000001</v>
      </c>
      <c r="J552" s="437"/>
      <c r="K552" s="616" t="s">
        <v>15</v>
      </c>
    </row>
    <row r="553" spans="1:11" x14ac:dyDescent="0.25">
      <c r="A553" s="138">
        <v>51</v>
      </c>
      <c r="B553" s="798"/>
      <c r="C553" s="78">
        <v>5843</v>
      </c>
      <c r="D553" s="409" t="s">
        <v>12</v>
      </c>
      <c r="E553" s="409">
        <v>400</v>
      </c>
      <c r="F553" s="409">
        <v>70</v>
      </c>
      <c r="G553" s="409">
        <v>70</v>
      </c>
      <c r="H553" s="409">
        <v>70</v>
      </c>
      <c r="I553" s="497">
        <f t="shared" si="30"/>
        <v>1.5393839999999999</v>
      </c>
      <c r="J553" s="437"/>
      <c r="K553" s="616" t="s">
        <v>15</v>
      </c>
    </row>
    <row r="554" spans="1:11" x14ac:dyDescent="0.25">
      <c r="A554" s="138">
        <v>52</v>
      </c>
      <c r="B554" s="798"/>
      <c r="C554" s="78">
        <v>5838</v>
      </c>
      <c r="D554" s="409" t="s">
        <v>12</v>
      </c>
      <c r="E554" s="409">
        <v>400</v>
      </c>
      <c r="F554" s="409">
        <v>40</v>
      </c>
      <c r="G554" s="409">
        <v>40</v>
      </c>
      <c r="H554" s="409">
        <v>40</v>
      </c>
      <c r="I554" s="497">
        <f t="shared" si="30"/>
        <v>0.50265599999999988</v>
      </c>
      <c r="J554" s="437"/>
      <c r="K554" s="616" t="s">
        <v>15</v>
      </c>
    </row>
    <row r="555" spans="1:11" x14ac:dyDescent="0.25">
      <c r="A555" s="138">
        <v>53</v>
      </c>
      <c r="B555" s="798"/>
      <c r="C555" s="78">
        <v>6141</v>
      </c>
      <c r="D555" s="409" t="s">
        <v>12</v>
      </c>
      <c r="E555" s="409">
        <v>400</v>
      </c>
      <c r="F555" s="409">
        <v>70</v>
      </c>
      <c r="G555" s="409">
        <v>70</v>
      </c>
      <c r="H555" s="409">
        <v>70</v>
      </c>
      <c r="I555" s="497">
        <f t="shared" si="30"/>
        <v>1.5393839999999999</v>
      </c>
      <c r="J555" s="437"/>
      <c r="K555" s="616" t="s">
        <v>15</v>
      </c>
    </row>
    <row r="556" spans="1:11" x14ac:dyDescent="0.25">
      <c r="A556" s="138">
        <v>54</v>
      </c>
      <c r="B556" s="798"/>
      <c r="C556" s="436">
        <v>5906</v>
      </c>
      <c r="D556" s="409" t="s">
        <v>12</v>
      </c>
      <c r="E556" s="409">
        <v>400</v>
      </c>
      <c r="F556" s="409">
        <v>33</v>
      </c>
      <c r="G556" s="409">
        <v>33</v>
      </c>
      <c r="H556" s="409">
        <v>33</v>
      </c>
      <c r="I556" s="497">
        <f t="shared" si="30"/>
        <v>0.34212023999999996</v>
      </c>
      <c r="J556" s="437"/>
      <c r="K556" s="616" t="s">
        <v>15</v>
      </c>
    </row>
    <row r="557" spans="1:11" x14ac:dyDescent="0.25">
      <c r="A557" s="138">
        <v>55</v>
      </c>
      <c r="B557" s="798"/>
      <c r="C557" s="80">
        <v>5882</v>
      </c>
      <c r="D557" s="409" t="s">
        <v>12</v>
      </c>
      <c r="E557" s="409">
        <v>400</v>
      </c>
      <c r="F557" s="409">
        <v>74</v>
      </c>
      <c r="G557" s="409">
        <v>74</v>
      </c>
      <c r="H557" s="409">
        <v>74</v>
      </c>
      <c r="I557" s="497">
        <f t="shared" si="30"/>
        <v>1.7203401599999997</v>
      </c>
      <c r="J557" s="437"/>
      <c r="K557" s="616" t="s">
        <v>15</v>
      </c>
    </row>
    <row r="558" spans="1:11" x14ac:dyDescent="0.25">
      <c r="A558" s="138">
        <v>56</v>
      </c>
      <c r="B558" s="798"/>
      <c r="C558" s="78">
        <v>5867</v>
      </c>
      <c r="D558" s="409" t="s">
        <v>12</v>
      </c>
      <c r="E558" s="409">
        <v>400</v>
      </c>
      <c r="F558" s="409">
        <v>70</v>
      </c>
      <c r="G558" s="409">
        <v>70</v>
      </c>
      <c r="H558" s="409">
        <v>70</v>
      </c>
      <c r="I558" s="497">
        <f t="shared" si="30"/>
        <v>1.5393839999999999</v>
      </c>
      <c r="J558" s="437"/>
      <c r="K558" s="616" t="s">
        <v>15</v>
      </c>
    </row>
    <row r="559" spans="1:11" x14ac:dyDescent="0.25">
      <c r="A559" s="138">
        <v>57</v>
      </c>
      <c r="B559" s="798"/>
      <c r="C559" s="80">
        <v>5887</v>
      </c>
      <c r="D559" s="409" t="s">
        <v>12</v>
      </c>
      <c r="E559" s="409">
        <v>400</v>
      </c>
      <c r="F559" s="409">
        <v>28</v>
      </c>
      <c r="G559" s="409">
        <v>28</v>
      </c>
      <c r="H559" s="409">
        <v>28</v>
      </c>
      <c r="I559" s="497">
        <f t="shared" si="30"/>
        <v>0.24630144000000001</v>
      </c>
      <c r="J559" s="437">
        <f>SUM(I551:I559)</f>
        <v>8.2793726400000001</v>
      </c>
      <c r="K559" s="616" t="s">
        <v>15</v>
      </c>
    </row>
    <row r="560" spans="1:11" x14ac:dyDescent="0.25">
      <c r="B560" s="1867" t="s">
        <v>304</v>
      </c>
      <c r="C560" s="1868"/>
      <c r="D560" s="1868"/>
      <c r="E560" s="1868"/>
      <c r="F560" s="1868"/>
      <c r="G560" s="1868"/>
      <c r="H560" s="1869"/>
      <c r="I560" s="742">
        <f>SUM(I503:I559)</f>
        <v>46.940530559999999</v>
      </c>
      <c r="J560" s="742">
        <f>SUM(J503:J559)</f>
        <v>46.940530559999992</v>
      </c>
      <c r="K560" s="743"/>
    </row>
    <row r="561" spans="1:11" x14ac:dyDescent="0.25">
      <c r="A561" s="138">
        <v>1</v>
      </c>
      <c r="B561" s="443" t="s">
        <v>295</v>
      </c>
      <c r="C561" s="141">
        <v>6252</v>
      </c>
      <c r="D561" s="409" t="s">
        <v>12</v>
      </c>
      <c r="E561" s="409">
        <v>400</v>
      </c>
      <c r="F561" s="409">
        <v>55</v>
      </c>
      <c r="G561" s="409">
        <v>55</v>
      </c>
      <c r="H561" s="409">
        <v>55</v>
      </c>
      <c r="I561" s="497">
        <f t="shared" ref="I561:I592" si="31">0.7854*E561*H561*H561/1000000</f>
        <v>0.95033400000000001</v>
      </c>
      <c r="J561" s="437"/>
      <c r="K561" s="616" t="s">
        <v>13</v>
      </c>
    </row>
    <row r="562" spans="1:11" x14ac:dyDescent="0.25">
      <c r="A562" s="138">
        <v>2</v>
      </c>
      <c r="B562" s="443"/>
      <c r="C562" s="406">
        <v>6255</v>
      </c>
      <c r="D562" s="409" t="s">
        <v>12</v>
      </c>
      <c r="E562" s="409">
        <v>400</v>
      </c>
      <c r="F562" s="409">
        <v>47</v>
      </c>
      <c r="G562" s="409">
        <v>47</v>
      </c>
      <c r="H562" s="409">
        <v>47</v>
      </c>
      <c r="I562" s="497">
        <f t="shared" si="31"/>
        <v>0.69397943999999989</v>
      </c>
      <c r="J562" s="437"/>
      <c r="K562" s="616" t="s">
        <v>13</v>
      </c>
    </row>
    <row r="563" spans="1:11" x14ac:dyDescent="0.25">
      <c r="A563" s="138">
        <v>3</v>
      </c>
      <c r="B563" s="443"/>
      <c r="C563" s="406">
        <v>6263</v>
      </c>
      <c r="D563" s="409" t="s">
        <v>12</v>
      </c>
      <c r="E563" s="409">
        <v>400</v>
      </c>
      <c r="F563" s="409">
        <v>53</v>
      </c>
      <c r="G563" s="409">
        <v>53</v>
      </c>
      <c r="H563" s="409">
        <v>53</v>
      </c>
      <c r="I563" s="497">
        <f t="shared" si="31"/>
        <v>0.88247543999999989</v>
      </c>
      <c r="J563" s="437">
        <f>SUM(I561:I563)</f>
        <v>2.5267888799999998</v>
      </c>
      <c r="K563" s="616" t="s">
        <v>13</v>
      </c>
    </row>
    <row r="564" spans="1:11" x14ac:dyDescent="0.25">
      <c r="A564" s="138">
        <v>4</v>
      </c>
      <c r="B564" s="443" t="s">
        <v>295</v>
      </c>
      <c r="C564" s="141">
        <v>6247</v>
      </c>
      <c r="D564" s="409" t="s">
        <v>12</v>
      </c>
      <c r="E564" s="409">
        <v>400</v>
      </c>
      <c r="F564" s="409">
        <v>56</v>
      </c>
      <c r="G564" s="409">
        <v>56</v>
      </c>
      <c r="H564" s="409">
        <v>56</v>
      </c>
      <c r="I564" s="497">
        <f t="shared" si="31"/>
        <v>0.98520576000000004</v>
      </c>
      <c r="J564" s="437"/>
      <c r="K564" s="616" t="s">
        <v>13</v>
      </c>
    </row>
    <row r="565" spans="1:11" x14ac:dyDescent="0.25">
      <c r="A565" s="138">
        <v>5</v>
      </c>
      <c r="B565" s="443"/>
      <c r="C565" s="1148">
        <v>6249</v>
      </c>
      <c r="D565" s="409" t="s">
        <v>12</v>
      </c>
      <c r="E565" s="409">
        <v>400</v>
      </c>
      <c r="F565" s="409">
        <v>47</v>
      </c>
      <c r="G565" s="409">
        <v>47</v>
      </c>
      <c r="H565" s="409">
        <v>47</v>
      </c>
      <c r="I565" s="497">
        <f t="shared" si="31"/>
        <v>0.69397943999999989</v>
      </c>
      <c r="J565" s="437"/>
      <c r="K565" s="616" t="s">
        <v>13</v>
      </c>
    </row>
    <row r="566" spans="1:11" x14ac:dyDescent="0.25">
      <c r="A566" s="138">
        <v>6</v>
      </c>
      <c r="B566" s="443"/>
      <c r="C566" s="141">
        <v>6264</v>
      </c>
      <c r="D566" s="409" t="s">
        <v>12</v>
      </c>
      <c r="E566" s="409">
        <v>400</v>
      </c>
      <c r="F566" s="409">
        <v>50</v>
      </c>
      <c r="G566" s="409">
        <v>50</v>
      </c>
      <c r="H566" s="409">
        <v>50</v>
      </c>
      <c r="I566" s="497">
        <f t="shared" si="31"/>
        <v>0.78539999999999988</v>
      </c>
      <c r="J566" s="437"/>
      <c r="K566" s="616" t="s">
        <v>13</v>
      </c>
    </row>
    <row r="567" spans="1:11" x14ac:dyDescent="0.25">
      <c r="A567" s="138">
        <v>7</v>
      </c>
      <c r="B567" s="443"/>
      <c r="C567" s="1148">
        <v>6276</v>
      </c>
      <c r="D567" s="409" t="s">
        <v>12</v>
      </c>
      <c r="E567" s="409">
        <v>400</v>
      </c>
      <c r="F567" s="409">
        <v>50</v>
      </c>
      <c r="G567" s="409">
        <v>50</v>
      </c>
      <c r="H567" s="409">
        <v>50</v>
      </c>
      <c r="I567" s="497">
        <f t="shared" si="31"/>
        <v>0.78539999999999988</v>
      </c>
      <c r="J567" s="437"/>
      <c r="K567" s="616" t="s">
        <v>13</v>
      </c>
    </row>
    <row r="568" spans="1:11" x14ac:dyDescent="0.25">
      <c r="A568" s="138">
        <v>8</v>
      </c>
      <c r="B568" s="443"/>
      <c r="C568" s="1148">
        <v>6216</v>
      </c>
      <c r="D568" s="409" t="s">
        <v>12</v>
      </c>
      <c r="E568" s="409">
        <v>400</v>
      </c>
      <c r="F568" s="409">
        <v>52</v>
      </c>
      <c r="G568" s="409">
        <v>52</v>
      </c>
      <c r="H568" s="409">
        <v>52</v>
      </c>
      <c r="I568" s="497">
        <f t="shared" si="31"/>
        <v>0.84948863999999991</v>
      </c>
      <c r="J568" s="437">
        <f>SUM(I564:I568)</f>
        <v>4.0994738399999999</v>
      </c>
      <c r="K568" s="616" t="s">
        <v>13</v>
      </c>
    </row>
    <row r="569" spans="1:11" x14ac:dyDescent="0.25">
      <c r="A569" s="138">
        <v>9</v>
      </c>
      <c r="B569" s="443" t="s">
        <v>295</v>
      </c>
      <c r="C569" s="1168">
        <v>5865</v>
      </c>
      <c r="D569" s="409" t="s">
        <v>12</v>
      </c>
      <c r="E569" s="409">
        <v>400</v>
      </c>
      <c r="F569" s="409">
        <v>44</v>
      </c>
      <c r="G569" s="409">
        <v>44</v>
      </c>
      <c r="H569" s="409">
        <v>44</v>
      </c>
      <c r="I569" s="497">
        <f t="shared" si="31"/>
        <v>0.60821376000000005</v>
      </c>
      <c r="J569" s="437"/>
      <c r="K569" s="616" t="s">
        <v>15</v>
      </c>
    </row>
    <row r="570" spans="1:11" x14ac:dyDescent="0.25">
      <c r="A570" s="138">
        <v>10</v>
      </c>
      <c r="B570" s="443"/>
      <c r="C570" s="1148">
        <v>5846</v>
      </c>
      <c r="D570" s="409" t="s">
        <v>12</v>
      </c>
      <c r="E570" s="409">
        <v>400</v>
      </c>
      <c r="F570" s="409">
        <v>41</v>
      </c>
      <c r="G570" s="409">
        <v>41</v>
      </c>
      <c r="H570" s="409">
        <v>41</v>
      </c>
      <c r="I570" s="497">
        <f t="shared" si="31"/>
        <v>0.52810296000000001</v>
      </c>
      <c r="J570" s="437"/>
      <c r="K570" s="616" t="s">
        <v>15</v>
      </c>
    </row>
    <row r="571" spans="1:11" x14ac:dyDescent="0.25">
      <c r="A571" s="138">
        <v>11</v>
      </c>
      <c r="B571" s="443"/>
      <c r="C571" s="1148">
        <v>5840</v>
      </c>
      <c r="D571" s="409" t="s">
        <v>12</v>
      </c>
      <c r="E571" s="409">
        <v>400</v>
      </c>
      <c r="F571" s="409">
        <v>46</v>
      </c>
      <c r="G571" s="409">
        <v>46</v>
      </c>
      <c r="H571" s="409">
        <v>46</v>
      </c>
      <c r="I571" s="497">
        <f t="shared" si="31"/>
        <v>0.66476255999999989</v>
      </c>
      <c r="J571" s="437"/>
      <c r="K571" s="616" t="s">
        <v>15</v>
      </c>
    </row>
    <row r="572" spans="1:11" x14ac:dyDescent="0.25">
      <c r="A572" s="138">
        <v>12</v>
      </c>
      <c r="B572" s="443"/>
      <c r="C572" s="406">
        <v>6140</v>
      </c>
      <c r="D572" s="409" t="s">
        <v>12</v>
      </c>
      <c r="E572" s="409">
        <v>400</v>
      </c>
      <c r="F572" s="409">
        <v>36</v>
      </c>
      <c r="G572" s="409">
        <v>36</v>
      </c>
      <c r="H572" s="409">
        <v>36</v>
      </c>
      <c r="I572" s="497">
        <f t="shared" si="31"/>
        <v>0.40715135999999991</v>
      </c>
      <c r="J572" s="437"/>
      <c r="K572" s="616" t="s">
        <v>15</v>
      </c>
    </row>
    <row r="573" spans="1:11" x14ac:dyDescent="0.25">
      <c r="A573" s="138">
        <v>13</v>
      </c>
      <c r="B573" s="443"/>
      <c r="C573" s="406">
        <v>5847</v>
      </c>
      <c r="D573" s="409" t="s">
        <v>12</v>
      </c>
      <c r="E573" s="409">
        <v>400</v>
      </c>
      <c r="F573" s="409">
        <v>51</v>
      </c>
      <c r="G573" s="409">
        <v>51</v>
      </c>
      <c r="H573" s="409">
        <v>51</v>
      </c>
      <c r="I573" s="497">
        <f t="shared" si="31"/>
        <v>0.81713015999999994</v>
      </c>
      <c r="J573" s="437"/>
      <c r="K573" s="616" t="s">
        <v>15</v>
      </c>
    </row>
    <row r="574" spans="1:11" x14ac:dyDescent="0.25">
      <c r="A574" s="138">
        <v>14</v>
      </c>
      <c r="B574" s="443"/>
      <c r="C574" s="1148">
        <v>5836</v>
      </c>
      <c r="D574" s="409" t="s">
        <v>12</v>
      </c>
      <c r="E574" s="409">
        <v>400</v>
      </c>
      <c r="F574" s="409">
        <v>48</v>
      </c>
      <c r="G574" s="409">
        <v>48</v>
      </c>
      <c r="H574" s="409">
        <v>48</v>
      </c>
      <c r="I574" s="497">
        <f t="shared" si="31"/>
        <v>0.72382463999999991</v>
      </c>
      <c r="J574" s="437"/>
      <c r="K574" s="616" t="s">
        <v>15</v>
      </c>
    </row>
    <row r="575" spans="1:11" x14ac:dyDescent="0.25">
      <c r="A575" s="138">
        <v>15</v>
      </c>
      <c r="B575" s="443"/>
      <c r="C575" s="1148">
        <v>5854</v>
      </c>
      <c r="D575" s="409" t="s">
        <v>12</v>
      </c>
      <c r="E575" s="409">
        <v>400</v>
      </c>
      <c r="F575" s="409">
        <v>36</v>
      </c>
      <c r="G575" s="409">
        <v>36</v>
      </c>
      <c r="H575" s="409">
        <v>36</v>
      </c>
      <c r="I575" s="497">
        <f t="shared" si="31"/>
        <v>0.40715135999999991</v>
      </c>
      <c r="J575" s="437"/>
      <c r="K575" s="616" t="s">
        <v>15</v>
      </c>
    </row>
    <row r="576" spans="1:11" x14ac:dyDescent="0.25">
      <c r="A576" s="138">
        <v>16</v>
      </c>
      <c r="B576" s="443"/>
      <c r="C576" s="1148">
        <v>5841</v>
      </c>
      <c r="D576" s="409" t="s">
        <v>12</v>
      </c>
      <c r="E576" s="409">
        <v>400</v>
      </c>
      <c r="F576" s="409">
        <v>59</v>
      </c>
      <c r="G576" s="409">
        <v>59</v>
      </c>
      <c r="H576" s="409">
        <v>59</v>
      </c>
      <c r="I576" s="497">
        <f t="shared" si="31"/>
        <v>1.09359096</v>
      </c>
      <c r="J576" s="437"/>
      <c r="K576" s="616" t="s">
        <v>15</v>
      </c>
    </row>
    <row r="577" spans="1:11" x14ac:dyDescent="0.25">
      <c r="A577" s="138">
        <v>17</v>
      </c>
      <c r="B577" s="443"/>
      <c r="C577" s="1148">
        <v>5842</v>
      </c>
      <c r="D577" s="409" t="s">
        <v>12</v>
      </c>
      <c r="E577" s="409">
        <v>400</v>
      </c>
      <c r="F577" s="409">
        <v>46</v>
      </c>
      <c r="G577" s="409">
        <v>46</v>
      </c>
      <c r="H577" s="409">
        <v>46</v>
      </c>
      <c r="I577" s="497">
        <f t="shared" si="31"/>
        <v>0.66476255999999989</v>
      </c>
      <c r="J577" s="437"/>
      <c r="K577" s="616" t="s">
        <v>15</v>
      </c>
    </row>
    <row r="578" spans="1:11" x14ac:dyDescent="0.25">
      <c r="A578" s="138">
        <v>18</v>
      </c>
      <c r="B578" s="443"/>
      <c r="C578" s="1148">
        <v>5883</v>
      </c>
      <c r="D578" s="409" t="s">
        <v>12</v>
      </c>
      <c r="E578" s="409">
        <v>400</v>
      </c>
      <c r="F578" s="409">
        <v>50</v>
      </c>
      <c r="G578" s="409">
        <v>50</v>
      </c>
      <c r="H578" s="409">
        <v>50</v>
      </c>
      <c r="I578" s="497">
        <f t="shared" si="31"/>
        <v>0.78539999999999988</v>
      </c>
      <c r="J578" s="437"/>
      <c r="K578" s="616" t="s">
        <v>15</v>
      </c>
    </row>
    <row r="579" spans="1:11" x14ac:dyDescent="0.25">
      <c r="A579" s="138">
        <v>19</v>
      </c>
      <c r="B579" s="443"/>
      <c r="C579" s="1148">
        <v>5888</v>
      </c>
      <c r="D579" s="409" t="s">
        <v>12</v>
      </c>
      <c r="E579" s="409">
        <v>400</v>
      </c>
      <c r="F579" s="409">
        <v>49</v>
      </c>
      <c r="G579" s="409">
        <v>49</v>
      </c>
      <c r="H579" s="409">
        <v>49</v>
      </c>
      <c r="I579" s="497">
        <f t="shared" si="31"/>
        <v>0.75429815999999994</v>
      </c>
      <c r="J579" s="437"/>
      <c r="K579" s="616" t="s">
        <v>15</v>
      </c>
    </row>
    <row r="580" spans="1:11" x14ac:dyDescent="0.25">
      <c r="A580" s="138">
        <v>20</v>
      </c>
      <c r="B580" s="443"/>
      <c r="C580" s="1148">
        <v>5835</v>
      </c>
      <c r="D580" s="409" t="s">
        <v>12</v>
      </c>
      <c r="E580" s="409">
        <v>400</v>
      </c>
      <c r="F580" s="409">
        <v>38</v>
      </c>
      <c r="G580" s="409">
        <v>38</v>
      </c>
      <c r="H580" s="409">
        <v>38</v>
      </c>
      <c r="I580" s="497">
        <f t="shared" si="31"/>
        <v>0.45364703999999995</v>
      </c>
      <c r="J580" s="437"/>
      <c r="K580" s="616" t="s">
        <v>15</v>
      </c>
    </row>
    <row r="581" spans="1:11" x14ac:dyDescent="0.25">
      <c r="A581" s="138">
        <v>21</v>
      </c>
      <c r="B581" s="443"/>
      <c r="C581" s="424">
        <v>5856</v>
      </c>
      <c r="D581" s="409" t="s">
        <v>12</v>
      </c>
      <c r="E581" s="409">
        <v>400</v>
      </c>
      <c r="F581" s="409">
        <v>41</v>
      </c>
      <c r="G581" s="409">
        <v>41</v>
      </c>
      <c r="H581" s="409">
        <v>41</v>
      </c>
      <c r="I581" s="497">
        <f t="shared" si="31"/>
        <v>0.52810296000000001</v>
      </c>
      <c r="J581" s="437">
        <f>SUM(I569:I581)</f>
        <v>8.4361384800000003</v>
      </c>
      <c r="K581" s="616" t="s">
        <v>15</v>
      </c>
    </row>
    <row r="582" spans="1:11" x14ac:dyDescent="0.25">
      <c r="A582" s="138">
        <v>22</v>
      </c>
      <c r="B582" s="443" t="s">
        <v>295</v>
      </c>
      <c r="C582" s="80">
        <v>6211</v>
      </c>
      <c r="D582" s="409" t="s">
        <v>12</v>
      </c>
      <c r="E582" s="409">
        <v>400</v>
      </c>
      <c r="F582" s="409">
        <v>55</v>
      </c>
      <c r="G582" s="409">
        <v>55</v>
      </c>
      <c r="H582" s="409">
        <v>55</v>
      </c>
      <c r="I582" s="497">
        <f t="shared" si="31"/>
        <v>0.95033400000000001</v>
      </c>
      <c r="J582" s="437"/>
      <c r="K582" s="616" t="s">
        <v>252</v>
      </c>
    </row>
    <row r="583" spans="1:11" x14ac:dyDescent="0.25">
      <c r="A583" s="138">
        <v>23</v>
      </c>
      <c r="B583" s="443"/>
      <c r="C583" s="406">
        <v>6206</v>
      </c>
      <c r="D583" s="409" t="s">
        <v>12</v>
      </c>
      <c r="E583" s="409">
        <v>400</v>
      </c>
      <c r="F583" s="409">
        <v>50</v>
      </c>
      <c r="G583" s="409">
        <v>50</v>
      </c>
      <c r="H583" s="409">
        <v>50</v>
      </c>
      <c r="I583" s="497">
        <f t="shared" si="31"/>
        <v>0.78539999999999988</v>
      </c>
      <c r="J583" s="437">
        <f>SUM(I582:I583)</f>
        <v>1.7357339999999999</v>
      </c>
      <c r="K583" s="616" t="s">
        <v>252</v>
      </c>
    </row>
    <row r="584" spans="1:11" x14ac:dyDescent="0.25">
      <c r="A584" s="138">
        <v>24</v>
      </c>
      <c r="B584" s="443" t="s">
        <v>295</v>
      </c>
      <c r="C584" s="1168">
        <v>6201</v>
      </c>
      <c r="D584" s="409" t="s">
        <v>12</v>
      </c>
      <c r="E584" s="409">
        <v>400</v>
      </c>
      <c r="F584" s="409">
        <v>39</v>
      </c>
      <c r="G584" s="409">
        <v>39</v>
      </c>
      <c r="H584" s="409">
        <v>39</v>
      </c>
      <c r="I584" s="497">
        <f t="shared" si="31"/>
        <v>0.47783735999999993</v>
      </c>
      <c r="J584" s="437"/>
      <c r="K584" s="616" t="s">
        <v>16</v>
      </c>
    </row>
    <row r="585" spans="1:11" x14ac:dyDescent="0.25">
      <c r="A585" s="138">
        <v>25</v>
      </c>
      <c r="B585" s="443"/>
      <c r="C585" s="1168">
        <v>6181</v>
      </c>
      <c r="D585" s="409" t="s">
        <v>12</v>
      </c>
      <c r="E585" s="409">
        <v>400</v>
      </c>
      <c r="F585" s="409">
        <v>41</v>
      </c>
      <c r="G585" s="409">
        <v>41</v>
      </c>
      <c r="H585" s="409">
        <v>41</v>
      </c>
      <c r="I585" s="497">
        <f t="shared" si="31"/>
        <v>0.52810296000000001</v>
      </c>
      <c r="J585" s="437"/>
      <c r="K585" s="616" t="s">
        <v>16</v>
      </c>
    </row>
    <row r="586" spans="1:11" x14ac:dyDescent="0.25">
      <c r="A586" s="138">
        <v>26</v>
      </c>
      <c r="B586" s="443"/>
      <c r="C586" s="406">
        <v>6215</v>
      </c>
      <c r="D586" s="409" t="s">
        <v>12</v>
      </c>
      <c r="E586" s="409">
        <v>400</v>
      </c>
      <c r="F586" s="409">
        <v>52</v>
      </c>
      <c r="G586" s="409">
        <v>52</v>
      </c>
      <c r="H586" s="409">
        <v>52</v>
      </c>
      <c r="I586" s="497">
        <f t="shared" si="31"/>
        <v>0.84948863999999991</v>
      </c>
      <c r="J586" s="437">
        <f>SUM(I584:I586)</f>
        <v>1.8554289599999998</v>
      </c>
      <c r="K586" s="616" t="s">
        <v>16</v>
      </c>
    </row>
    <row r="587" spans="1:11" x14ac:dyDescent="0.25">
      <c r="A587" s="138">
        <v>27</v>
      </c>
      <c r="B587" s="443" t="s">
        <v>295</v>
      </c>
      <c r="C587" s="424">
        <v>6217</v>
      </c>
      <c r="D587" s="409" t="s">
        <v>12</v>
      </c>
      <c r="E587" s="409">
        <v>400</v>
      </c>
      <c r="F587" s="409">
        <v>50</v>
      </c>
      <c r="G587" s="409">
        <v>50</v>
      </c>
      <c r="H587" s="409">
        <v>50</v>
      </c>
      <c r="I587" s="497">
        <f t="shared" si="31"/>
        <v>0.78539999999999988</v>
      </c>
      <c r="J587" s="437"/>
      <c r="K587" s="616" t="s">
        <v>13</v>
      </c>
    </row>
    <row r="588" spans="1:11" x14ac:dyDescent="0.25">
      <c r="B588" s="1156"/>
      <c r="C588" s="679">
        <v>6260</v>
      </c>
      <c r="D588" s="679" t="s">
        <v>12</v>
      </c>
      <c r="E588" s="679">
        <v>400</v>
      </c>
      <c r="F588" s="679">
        <v>42</v>
      </c>
      <c r="G588" s="679">
        <v>42</v>
      </c>
      <c r="H588" s="679">
        <v>42</v>
      </c>
      <c r="I588" s="1157">
        <f t="shared" si="31"/>
        <v>0.55417824000000004</v>
      </c>
      <c r="J588" s="1326" t="s">
        <v>151</v>
      </c>
      <c r="K588" s="1159" t="s">
        <v>13</v>
      </c>
    </row>
    <row r="589" spans="1:11" x14ac:dyDescent="0.25">
      <c r="A589" s="138">
        <v>28</v>
      </c>
      <c r="B589" s="443"/>
      <c r="C589" s="424">
        <v>6254</v>
      </c>
      <c r="D589" s="409" t="s">
        <v>12</v>
      </c>
      <c r="E589" s="409">
        <v>400</v>
      </c>
      <c r="F589" s="409">
        <v>45</v>
      </c>
      <c r="G589" s="409">
        <v>45</v>
      </c>
      <c r="H589" s="409">
        <v>45</v>
      </c>
      <c r="I589" s="497">
        <f t="shared" si="31"/>
        <v>0.63617400000000002</v>
      </c>
      <c r="J589" s="437"/>
      <c r="K589" s="616" t="s">
        <v>13</v>
      </c>
    </row>
    <row r="590" spans="1:11" x14ac:dyDescent="0.25">
      <c r="A590" s="138">
        <v>29</v>
      </c>
      <c r="B590" s="443"/>
      <c r="C590" s="424">
        <v>6289</v>
      </c>
      <c r="D590" s="409" t="s">
        <v>12</v>
      </c>
      <c r="E590" s="409">
        <v>400</v>
      </c>
      <c r="F590" s="409">
        <v>43</v>
      </c>
      <c r="G590" s="409">
        <v>43</v>
      </c>
      <c r="H590" s="409">
        <v>43</v>
      </c>
      <c r="I590" s="497">
        <f t="shared" si="31"/>
        <v>0.58088183999999998</v>
      </c>
      <c r="J590" s="437"/>
      <c r="K590" s="616" t="s">
        <v>13</v>
      </c>
    </row>
    <row r="591" spans="1:11" x14ac:dyDescent="0.25">
      <c r="A591" s="138">
        <v>30</v>
      </c>
      <c r="B591" s="443"/>
      <c r="C591" s="406">
        <v>6295</v>
      </c>
      <c r="D591" s="409" t="s">
        <v>12</v>
      </c>
      <c r="E591" s="409">
        <v>400</v>
      </c>
      <c r="F591" s="409">
        <v>47</v>
      </c>
      <c r="G591" s="409">
        <v>47</v>
      </c>
      <c r="H591" s="409">
        <v>47</v>
      </c>
      <c r="I591" s="497">
        <f t="shared" si="31"/>
        <v>0.69397943999999989</v>
      </c>
      <c r="J591" s="437">
        <f>SUM(I587:I591)</f>
        <v>3.2506135199999999</v>
      </c>
      <c r="K591" s="616" t="s">
        <v>13</v>
      </c>
    </row>
    <row r="592" spans="1:11" x14ac:dyDescent="0.25">
      <c r="A592" s="138">
        <v>31</v>
      </c>
      <c r="B592" s="443"/>
      <c r="C592" s="80">
        <v>6267</v>
      </c>
      <c r="D592" s="409" t="s">
        <v>12</v>
      </c>
      <c r="E592" s="409">
        <v>400</v>
      </c>
      <c r="F592" s="409">
        <v>52</v>
      </c>
      <c r="G592" s="409">
        <v>52</v>
      </c>
      <c r="H592" s="409">
        <v>52</v>
      </c>
      <c r="I592" s="497">
        <f t="shared" si="31"/>
        <v>0.84948863999999991</v>
      </c>
      <c r="J592" s="437">
        <f>SUM(I592:I592)</f>
        <v>0.84948863999999991</v>
      </c>
      <c r="K592" s="616" t="s">
        <v>13</v>
      </c>
    </row>
    <row r="593" spans="1:11" x14ac:dyDescent="0.25">
      <c r="A593" s="138">
        <v>32</v>
      </c>
      <c r="B593" s="443" t="s">
        <v>297</v>
      </c>
      <c r="C593" s="141">
        <v>6210</v>
      </c>
      <c r="D593" s="409" t="s">
        <v>12</v>
      </c>
      <c r="E593" s="409">
        <v>400</v>
      </c>
      <c r="F593" s="409">
        <v>60</v>
      </c>
      <c r="G593" s="409">
        <v>60</v>
      </c>
      <c r="H593" s="409">
        <v>60</v>
      </c>
      <c r="I593" s="497">
        <f t="shared" ref="I593:I624" si="32">0.7854*E593*H593*H593/1000000</f>
        <v>1.130976</v>
      </c>
      <c r="J593" s="437"/>
      <c r="K593" s="616" t="s">
        <v>13</v>
      </c>
    </row>
    <row r="594" spans="1:11" x14ac:dyDescent="0.25">
      <c r="A594" s="138">
        <v>33</v>
      </c>
      <c r="B594" s="443"/>
      <c r="C594" s="141">
        <v>6156</v>
      </c>
      <c r="D594" s="409" t="s">
        <v>12</v>
      </c>
      <c r="E594" s="409">
        <v>400</v>
      </c>
      <c r="F594" s="409">
        <v>57</v>
      </c>
      <c r="G594" s="409">
        <v>57</v>
      </c>
      <c r="H594" s="409">
        <v>57</v>
      </c>
      <c r="I594" s="497">
        <f t="shared" si="32"/>
        <v>1.02070584</v>
      </c>
      <c r="J594" s="437"/>
      <c r="K594" s="616" t="s">
        <v>13</v>
      </c>
    </row>
    <row r="595" spans="1:11" x14ac:dyDescent="0.25">
      <c r="A595" s="138">
        <v>34</v>
      </c>
      <c r="B595" s="443"/>
      <c r="C595" s="141">
        <v>6014</v>
      </c>
      <c r="D595" s="409" t="s">
        <v>12</v>
      </c>
      <c r="E595" s="409">
        <v>400</v>
      </c>
      <c r="F595" s="409">
        <v>66</v>
      </c>
      <c r="G595" s="409">
        <v>66</v>
      </c>
      <c r="H595" s="409">
        <v>66</v>
      </c>
      <c r="I595" s="497">
        <f t="shared" si="32"/>
        <v>1.3684809599999999</v>
      </c>
      <c r="J595" s="437"/>
      <c r="K595" s="616" t="s">
        <v>13</v>
      </c>
    </row>
    <row r="596" spans="1:11" x14ac:dyDescent="0.25">
      <c r="A596" s="138">
        <v>35</v>
      </c>
      <c r="B596" s="443"/>
      <c r="C596" s="78">
        <v>5893</v>
      </c>
      <c r="D596" s="409" t="s">
        <v>12</v>
      </c>
      <c r="E596" s="409">
        <v>400</v>
      </c>
      <c r="F596" s="409">
        <v>65</v>
      </c>
      <c r="G596" s="409">
        <v>65</v>
      </c>
      <c r="H596" s="409">
        <v>65</v>
      </c>
      <c r="I596" s="497">
        <f t="shared" si="32"/>
        <v>1.3273259999999998</v>
      </c>
      <c r="J596" s="437">
        <f>SUM(I593:I596)</f>
        <v>4.8474887999999998</v>
      </c>
      <c r="K596" s="616" t="s">
        <v>13</v>
      </c>
    </row>
    <row r="597" spans="1:11" x14ac:dyDescent="0.25">
      <c r="A597" s="138">
        <v>36</v>
      </c>
      <c r="B597" s="443" t="s">
        <v>298</v>
      </c>
      <c r="C597" s="141">
        <v>5884</v>
      </c>
      <c r="D597" s="409" t="s">
        <v>12</v>
      </c>
      <c r="E597" s="409">
        <v>400</v>
      </c>
      <c r="F597" s="409">
        <v>57</v>
      </c>
      <c r="G597" s="409">
        <v>57</v>
      </c>
      <c r="H597" s="409">
        <v>57</v>
      </c>
      <c r="I597" s="497">
        <f t="shared" si="32"/>
        <v>1.02070584</v>
      </c>
      <c r="J597" s="437"/>
      <c r="K597" s="616" t="s">
        <v>15</v>
      </c>
    </row>
    <row r="598" spans="1:11" x14ac:dyDescent="0.25">
      <c r="A598" s="138">
        <v>37</v>
      </c>
      <c r="B598" s="443"/>
      <c r="C598" s="141">
        <v>6187</v>
      </c>
      <c r="D598" s="409" t="s">
        <v>12</v>
      </c>
      <c r="E598" s="409">
        <v>400</v>
      </c>
      <c r="F598" s="409">
        <v>52</v>
      </c>
      <c r="G598" s="409">
        <v>52</v>
      </c>
      <c r="H598" s="409">
        <v>52</v>
      </c>
      <c r="I598" s="497">
        <f t="shared" si="32"/>
        <v>0.84948863999999991</v>
      </c>
      <c r="J598" s="437"/>
      <c r="K598" s="616" t="s">
        <v>15</v>
      </c>
    </row>
    <row r="599" spans="1:11" x14ac:dyDescent="0.25">
      <c r="A599" s="138">
        <v>38</v>
      </c>
      <c r="B599" s="443"/>
      <c r="C599" s="141">
        <v>6189</v>
      </c>
      <c r="D599" s="409" t="s">
        <v>12</v>
      </c>
      <c r="E599" s="409">
        <v>400</v>
      </c>
      <c r="F599" s="409">
        <v>56</v>
      </c>
      <c r="G599" s="409">
        <v>56</v>
      </c>
      <c r="H599" s="409">
        <v>56</v>
      </c>
      <c r="I599" s="497">
        <f t="shared" si="32"/>
        <v>0.98520576000000004</v>
      </c>
      <c r="J599" s="437"/>
      <c r="K599" s="616" t="s">
        <v>15</v>
      </c>
    </row>
    <row r="600" spans="1:11" x14ac:dyDescent="0.25">
      <c r="A600" s="138">
        <v>39</v>
      </c>
      <c r="B600" s="443"/>
      <c r="C600" s="141">
        <v>6284</v>
      </c>
      <c r="D600" s="409" t="s">
        <v>12</v>
      </c>
      <c r="E600" s="409">
        <v>400</v>
      </c>
      <c r="F600" s="409">
        <v>47</v>
      </c>
      <c r="G600" s="409">
        <v>47</v>
      </c>
      <c r="H600" s="409">
        <v>47</v>
      </c>
      <c r="I600" s="497">
        <f t="shared" si="32"/>
        <v>0.69397943999999989</v>
      </c>
      <c r="J600" s="437"/>
      <c r="K600" s="616" t="s">
        <v>15</v>
      </c>
    </row>
    <row r="601" spans="1:11" x14ac:dyDescent="0.25">
      <c r="A601" s="138">
        <v>40</v>
      </c>
      <c r="B601" s="443"/>
      <c r="C601" s="141">
        <v>6272</v>
      </c>
      <c r="D601" s="409" t="s">
        <v>12</v>
      </c>
      <c r="E601" s="409">
        <v>400</v>
      </c>
      <c r="F601" s="409">
        <v>52</v>
      </c>
      <c r="G601" s="409">
        <v>52</v>
      </c>
      <c r="H601" s="409">
        <v>52</v>
      </c>
      <c r="I601" s="497">
        <f t="shared" si="32"/>
        <v>0.84948863999999991</v>
      </c>
      <c r="J601" s="437"/>
      <c r="K601" s="616" t="s">
        <v>15</v>
      </c>
    </row>
    <row r="602" spans="1:11" x14ac:dyDescent="0.25">
      <c r="A602" s="138">
        <v>41</v>
      </c>
      <c r="B602" s="443"/>
      <c r="C602" s="141">
        <v>6279</v>
      </c>
      <c r="D602" s="409" t="s">
        <v>12</v>
      </c>
      <c r="E602" s="409">
        <v>400</v>
      </c>
      <c r="F602" s="409">
        <v>57</v>
      </c>
      <c r="G602" s="409">
        <v>57</v>
      </c>
      <c r="H602" s="409">
        <v>57</v>
      </c>
      <c r="I602" s="497">
        <f t="shared" si="32"/>
        <v>1.02070584</v>
      </c>
      <c r="J602" s="437">
        <f>SUM(I597:I602)</f>
        <v>5.4195741599999989</v>
      </c>
      <c r="K602" s="616" t="s">
        <v>13</v>
      </c>
    </row>
    <row r="603" spans="1:11" x14ac:dyDescent="0.25">
      <c r="A603" s="138">
        <v>42</v>
      </c>
      <c r="B603" s="443" t="s">
        <v>296</v>
      </c>
      <c r="C603" s="78">
        <v>6172</v>
      </c>
      <c r="D603" s="409" t="s">
        <v>12</v>
      </c>
      <c r="E603" s="409">
        <v>400</v>
      </c>
      <c r="F603" s="409">
        <v>48</v>
      </c>
      <c r="G603" s="409">
        <v>48</v>
      </c>
      <c r="H603" s="409">
        <v>48</v>
      </c>
      <c r="I603" s="497">
        <f t="shared" si="32"/>
        <v>0.72382463999999991</v>
      </c>
      <c r="J603" s="437"/>
      <c r="K603" s="616" t="s">
        <v>15</v>
      </c>
    </row>
    <row r="604" spans="1:11" x14ac:dyDescent="0.25">
      <c r="A604" s="138">
        <v>43</v>
      </c>
      <c r="B604" s="443"/>
      <c r="C604" s="78">
        <v>6174</v>
      </c>
      <c r="D604" s="409" t="s">
        <v>12</v>
      </c>
      <c r="E604" s="409">
        <v>400</v>
      </c>
      <c r="F604" s="409">
        <v>57</v>
      </c>
      <c r="G604" s="409">
        <v>57</v>
      </c>
      <c r="H604" s="409">
        <v>57</v>
      </c>
      <c r="I604" s="497">
        <f t="shared" si="32"/>
        <v>1.02070584</v>
      </c>
      <c r="J604" s="437"/>
      <c r="K604" s="616" t="s">
        <v>15</v>
      </c>
    </row>
    <row r="605" spans="1:11" x14ac:dyDescent="0.25">
      <c r="A605" s="138">
        <v>44</v>
      </c>
      <c r="B605" s="443"/>
      <c r="C605" s="78">
        <v>6173</v>
      </c>
      <c r="D605" s="409" t="s">
        <v>12</v>
      </c>
      <c r="E605" s="409">
        <v>400</v>
      </c>
      <c r="F605" s="409">
        <v>54</v>
      </c>
      <c r="G605" s="409">
        <v>54</v>
      </c>
      <c r="H605" s="409">
        <v>54</v>
      </c>
      <c r="I605" s="497">
        <f t="shared" si="32"/>
        <v>0.91609055999999989</v>
      </c>
      <c r="J605" s="437"/>
      <c r="K605" s="616" t="s">
        <v>15</v>
      </c>
    </row>
    <row r="606" spans="1:11" x14ac:dyDescent="0.25">
      <c r="A606" s="138">
        <v>45</v>
      </c>
      <c r="B606" s="443"/>
      <c r="C606" s="78">
        <v>6180</v>
      </c>
      <c r="D606" s="409" t="s">
        <v>12</v>
      </c>
      <c r="E606" s="409">
        <v>400</v>
      </c>
      <c r="F606" s="409">
        <v>47</v>
      </c>
      <c r="G606" s="409">
        <v>47</v>
      </c>
      <c r="H606" s="409">
        <v>47</v>
      </c>
      <c r="I606" s="497">
        <f t="shared" si="32"/>
        <v>0.69397943999999989</v>
      </c>
      <c r="J606" s="437"/>
      <c r="K606" s="616" t="s">
        <v>15</v>
      </c>
    </row>
    <row r="607" spans="1:11" x14ac:dyDescent="0.25">
      <c r="A607" s="138">
        <v>46</v>
      </c>
      <c r="B607" s="443"/>
      <c r="C607" s="78">
        <v>6230</v>
      </c>
      <c r="D607" s="409" t="s">
        <v>12</v>
      </c>
      <c r="E607" s="409">
        <v>400</v>
      </c>
      <c r="F607" s="409">
        <v>59</v>
      </c>
      <c r="G607" s="409">
        <v>59</v>
      </c>
      <c r="H607" s="409">
        <v>59</v>
      </c>
      <c r="I607" s="497">
        <f t="shared" si="32"/>
        <v>1.09359096</v>
      </c>
      <c r="J607" s="437"/>
      <c r="K607" s="616" t="s">
        <v>15</v>
      </c>
    </row>
    <row r="608" spans="1:11" x14ac:dyDescent="0.25">
      <c r="A608" s="138">
        <v>47</v>
      </c>
      <c r="B608" s="443"/>
      <c r="C608" s="78">
        <v>6170</v>
      </c>
      <c r="D608" s="409" t="s">
        <v>12</v>
      </c>
      <c r="E608" s="409">
        <v>400</v>
      </c>
      <c r="F608" s="409">
        <v>38</v>
      </c>
      <c r="G608" s="409">
        <v>38</v>
      </c>
      <c r="H608" s="409">
        <v>38</v>
      </c>
      <c r="I608" s="497">
        <f t="shared" si="32"/>
        <v>0.45364703999999995</v>
      </c>
      <c r="J608" s="437"/>
      <c r="K608" s="616" t="s">
        <v>15</v>
      </c>
    </row>
    <row r="609" spans="1:11" x14ac:dyDescent="0.25">
      <c r="A609" s="138">
        <v>48</v>
      </c>
      <c r="B609" s="443"/>
      <c r="C609" s="78">
        <v>6162</v>
      </c>
      <c r="D609" s="409" t="s">
        <v>12</v>
      </c>
      <c r="E609" s="409">
        <v>400</v>
      </c>
      <c r="F609" s="409">
        <v>43</v>
      </c>
      <c r="G609" s="409">
        <v>43</v>
      </c>
      <c r="H609" s="409">
        <v>43</v>
      </c>
      <c r="I609" s="497">
        <f t="shared" si="32"/>
        <v>0.58088183999999998</v>
      </c>
      <c r="J609" s="437"/>
      <c r="K609" s="616" t="s">
        <v>15</v>
      </c>
    </row>
    <row r="610" spans="1:11" x14ac:dyDescent="0.25">
      <c r="A610" s="138">
        <v>49</v>
      </c>
      <c r="B610" s="443"/>
      <c r="C610" s="78">
        <v>6166</v>
      </c>
      <c r="D610" s="409" t="s">
        <v>12</v>
      </c>
      <c r="E610" s="409">
        <v>400</v>
      </c>
      <c r="F610" s="409">
        <v>31</v>
      </c>
      <c r="G610" s="409">
        <v>31</v>
      </c>
      <c r="H610" s="409">
        <v>31</v>
      </c>
      <c r="I610" s="497">
        <f t="shared" si="32"/>
        <v>0.30190775999999997</v>
      </c>
      <c r="J610" s="437">
        <f>SUM(I603:I610)</f>
        <v>5.7846280799999992</v>
      </c>
      <c r="K610" s="616" t="s">
        <v>15</v>
      </c>
    </row>
    <row r="611" spans="1:11" x14ac:dyDescent="0.25">
      <c r="A611" s="138">
        <v>50</v>
      </c>
      <c r="B611" s="443" t="s">
        <v>296</v>
      </c>
      <c r="C611" s="577">
        <v>6214</v>
      </c>
      <c r="D611" s="409" t="s">
        <v>12</v>
      </c>
      <c r="E611" s="409">
        <v>400</v>
      </c>
      <c r="F611" s="409">
        <v>60</v>
      </c>
      <c r="G611" s="409">
        <v>60</v>
      </c>
      <c r="H611" s="409">
        <v>60</v>
      </c>
      <c r="I611" s="497">
        <f t="shared" si="32"/>
        <v>1.130976</v>
      </c>
      <c r="J611" s="437"/>
      <c r="K611" s="616" t="s">
        <v>207</v>
      </c>
    </row>
    <row r="612" spans="1:11" x14ac:dyDescent="0.25">
      <c r="A612" s="138">
        <v>51</v>
      </c>
      <c r="B612" s="443"/>
      <c r="C612" s="141">
        <v>6236</v>
      </c>
      <c r="D612" s="409" t="s">
        <v>12</v>
      </c>
      <c r="E612" s="409">
        <v>400</v>
      </c>
      <c r="F612" s="409">
        <v>62</v>
      </c>
      <c r="G612" s="409">
        <v>62</v>
      </c>
      <c r="H612" s="409">
        <v>62</v>
      </c>
      <c r="I612" s="497">
        <f t="shared" si="32"/>
        <v>1.2076310399999999</v>
      </c>
      <c r="J612" s="437"/>
      <c r="K612" s="616" t="s">
        <v>207</v>
      </c>
    </row>
    <row r="613" spans="1:11" x14ac:dyDescent="0.25">
      <c r="A613" s="138">
        <v>52</v>
      </c>
      <c r="B613" s="443"/>
      <c r="C613" s="1148">
        <v>6233</v>
      </c>
      <c r="D613" s="409" t="s">
        <v>12</v>
      </c>
      <c r="E613" s="409">
        <v>400</v>
      </c>
      <c r="F613" s="409">
        <v>55</v>
      </c>
      <c r="G613" s="409">
        <v>55</v>
      </c>
      <c r="H613" s="409">
        <v>55</v>
      </c>
      <c r="I613" s="497">
        <f t="shared" si="32"/>
        <v>0.95033400000000001</v>
      </c>
      <c r="J613" s="437"/>
      <c r="K613" s="616" t="s">
        <v>207</v>
      </c>
    </row>
    <row r="614" spans="1:11" x14ac:dyDescent="0.25">
      <c r="A614" s="138">
        <v>53</v>
      </c>
      <c r="B614" s="443"/>
      <c r="C614" s="141">
        <v>6205</v>
      </c>
      <c r="D614" s="409" t="s">
        <v>12</v>
      </c>
      <c r="E614" s="409">
        <v>400</v>
      </c>
      <c r="F614" s="409">
        <v>45</v>
      </c>
      <c r="G614" s="409">
        <v>45</v>
      </c>
      <c r="H614" s="409">
        <v>45</v>
      </c>
      <c r="I614" s="497">
        <f t="shared" si="32"/>
        <v>0.63617400000000002</v>
      </c>
      <c r="J614" s="437"/>
      <c r="K614" s="616" t="s">
        <v>207</v>
      </c>
    </row>
    <row r="615" spans="1:11" x14ac:dyDescent="0.25">
      <c r="A615" s="138">
        <v>54</v>
      </c>
      <c r="B615" s="443"/>
      <c r="C615" s="1148">
        <v>6128</v>
      </c>
      <c r="D615" s="409" t="s">
        <v>12</v>
      </c>
      <c r="E615" s="409">
        <v>400</v>
      </c>
      <c r="F615" s="409">
        <v>60</v>
      </c>
      <c r="G615" s="409">
        <v>60</v>
      </c>
      <c r="H615" s="409">
        <v>60</v>
      </c>
      <c r="I615" s="497">
        <f t="shared" si="32"/>
        <v>1.130976</v>
      </c>
      <c r="J615" s="437">
        <f>SUM(I611:I615)</f>
        <v>5.0560910400000001</v>
      </c>
      <c r="K615" s="616" t="s">
        <v>207</v>
      </c>
    </row>
    <row r="616" spans="1:11" x14ac:dyDescent="0.25">
      <c r="A616" s="138">
        <v>55</v>
      </c>
      <c r="B616" s="443" t="s">
        <v>296</v>
      </c>
      <c r="C616" s="78">
        <v>6157</v>
      </c>
      <c r="D616" s="409" t="s">
        <v>12</v>
      </c>
      <c r="E616" s="409">
        <v>400</v>
      </c>
      <c r="F616" s="409">
        <v>43</v>
      </c>
      <c r="G616" s="409">
        <v>43</v>
      </c>
      <c r="H616" s="409">
        <v>43</v>
      </c>
      <c r="I616" s="497">
        <f t="shared" si="32"/>
        <v>0.58088183999999998</v>
      </c>
      <c r="J616" s="437"/>
      <c r="K616" s="616" t="s">
        <v>207</v>
      </c>
    </row>
    <row r="617" spans="1:11" x14ac:dyDescent="0.25">
      <c r="A617" s="138">
        <v>56</v>
      </c>
      <c r="B617" s="443"/>
      <c r="C617" s="141">
        <v>5890</v>
      </c>
      <c r="D617" s="409" t="s">
        <v>12</v>
      </c>
      <c r="E617" s="409">
        <v>400</v>
      </c>
      <c r="F617" s="409">
        <v>40</v>
      </c>
      <c r="G617" s="409">
        <v>40</v>
      </c>
      <c r="H617" s="409">
        <v>40</v>
      </c>
      <c r="I617" s="497">
        <f t="shared" si="32"/>
        <v>0.50265599999999988</v>
      </c>
      <c r="J617" s="437"/>
      <c r="K617" s="616" t="s">
        <v>207</v>
      </c>
    </row>
    <row r="618" spans="1:11" x14ac:dyDescent="0.25">
      <c r="A618" s="138">
        <v>57</v>
      </c>
      <c r="B618" s="443"/>
      <c r="C618" s="78">
        <v>6225</v>
      </c>
      <c r="D618" s="409" t="s">
        <v>12</v>
      </c>
      <c r="E618" s="409">
        <v>400</v>
      </c>
      <c r="F618" s="409">
        <v>40</v>
      </c>
      <c r="G618" s="409">
        <v>40</v>
      </c>
      <c r="H618" s="409">
        <v>40</v>
      </c>
      <c r="I618" s="497">
        <f t="shared" si="32"/>
        <v>0.50265599999999988</v>
      </c>
      <c r="J618" s="437">
        <f>SUM(I616:I618)</f>
        <v>1.58619384</v>
      </c>
      <c r="K618" s="616" t="s">
        <v>207</v>
      </c>
    </row>
    <row r="619" spans="1:11" x14ac:dyDescent="0.25">
      <c r="A619" s="138">
        <v>58</v>
      </c>
      <c r="B619" s="443" t="s">
        <v>296</v>
      </c>
      <c r="C619" s="1148">
        <v>6231</v>
      </c>
      <c r="D619" s="409" t="s">
        <v>12</v>
      </c>
      <c r="E619" s="409">
        <v>400</v>
      </c>
      <c r="F619" s="409">
        <v>47</v>
      </c>
      <c r="G619" s="409">
        <v>47</v>
      </c>
      <c r="H619" s="409">
        <v>47</v>
      </c>
      <c r="I619" s="497">
        <f t="shared" si="32"/>
        <v>0.69397943999999989</v>
      </c>
      <c r="J619" s="437"/>
      <c r="K619" s="616" t="s">
        <v>207</v>
      </c>
    </row>
    <row r="620" spans="1:11" x14ac:dyDescent="0.25">
      <c r="A620" s="138">
        <v>59</v>
      </c>
      <c r="B620" s="443"/>
      <c r="C620" s="1148">
        <v>6238</v>
      </c>
      <c r="D620" s="409" t="s">
        <v>12</v>
      </c>
      <c r="E620" s="409">
        <v>400</v>
      </c>
      <c r="F620" s="409">
        <v>50</v>
      </c>
      <c r="G620" s="409">
        <v>50</v>
      </c>
      <c r="H620" s="409">
        <v>50</v>
      </c>
      <c r="I620" s="497">
        <f t="shared" si="32"/>
        <v>0.78539999999999988</v>
      </c>
      <c r="J620" s="437"/>
      <c r="K620" s="616" t="s">
        <v>207</v>
      </c>
    </row>
    <row r="621" spans="1:11" x14ac:dyDescent="0.25">
      <c r="A621" s="138">
        <v>60</v>
      </c>
      <c r="B621" s="443"/>
      <c r="C621" s="1148">
        <v>6161</v>
      </c>
      <c r="D621" s="409" t="s">
        <v>12</v>
      </c>
      <c r="E621" s="409">
        <v>400</v>
      </c>
      <c r="F621" s="409">
        <v>40</v>
      </c>
      <c r="G621" s="409">
        <v>40</v>
      </c>
      <c r="H621" s="409">
        <v>40</v>
      </c>
      <c r="I621" s="497">
        <f t="shared" si="32"/>
        <v>0.50265599999999988</v>
      </c>
      <c r="J621" s="437"/>
      <c r="K621" s="616" t="s">
        <v>207</v>
      </c>
    </row>
    <row r="622" spans="1:11" x14ac:dyDescent="0.25">
      <c r="A622" s="138">
        <v>61</v>
      </c>
      <c r="B622" s="443"/>
      <c r="C622" s="78">
        <v>6281</v>
      </c>
      <c r="D622" s="409" t="s">
        <v>12</v>
      </c>
      <c r="E622" s="409">
        <v>400</v>
      </c>
      <c r="F622" s="409">
        <v>45</v>
      </c>
      <c r="G622" s="409">
        <v>45</v>
      </c>
      <c r="H622" s="409">
        <v>45</v>
      </c>
      <c r="I622" s="497">
        <f t="shared" si="32"/>
        <v>0.63617400000000002</v>
      </c>
      <c r="J622" s="437">
        <f>SUM(I619:I622)</f>
        <v>2.6182094399999998</v>
      </c>
      <c r="K622" s="616" t="s">
        <v>207</v>
      </c>
    </row>
    <row r="623" spans="1:11" x14ac:dyDescent="0.25">
      <c r="A623" s="383">
        <v>62</v>
      </c>
      <c r="B623" s="1182" t="s">
        <v>296</v>
      </c>
      <c r="C623" s="78">
        <v>6275</v>
      </c>
      <c r="D623" s="78" t="s">
        <v>12</v>
      </c>
      <c r="E623" s="78">
        <v>400</v>
      </c>
      <c r="F623" s="78">
        <v>67</v>
      </c>
      <c r="G623" s="78">
        <v>67</v>
      </c>
      <c r="H623" s="78">
        <v>67</v>
      </c>
      <c r="I623" s="1180">
        <f t="shared" si="32"/>
        <v>1.4102642399999998</v>
      </c>
      <c r="J623" s="1327" t="s">
        <v>151</v>
      </c>
      <c r="K623" s="1181" t="s">
        <v>15</v>
      </c>
    </row>
    <row r="624" spans="1:11" x14ac:dyDescent="0.25">
      <c r="A624" s="138">
        <v>63</v>
      </c>
      <c r="B624" s="443"/>
      <c r="C624" s="1210">
        <v>6158</v>
      </c>
      <c r="D624" s="409" t="s">
        <v>12</v>
      </c>
      <c r="E624" s="409">
        <v>400</v>
      </c>
      <c r="F624" s="409">
        <v>40</v>
      </c>
      <c r="G624" s="409">
        <v>40</v>
      </c>
      <c r="H624" s="409">
        <v>40</v>
      </c>
      <c r="I624" s="497">
        <f t="shared" si="32"/>
        <v>0.50265599999999988</v>
      </c>
      <c r="J624" s="437"/>
      <c r="K624" s="616" t="s">
        <v>15</v>
      </c>
    </row>
    <row r="625" spans="1:11" x14ac:dyDescent="0.25">
      <c r="A625" s="383">
        <v>64</v>
      </c>
      <c r="B625" s="443"/>
      <c r="C625" s="78">
        <v>5899</v>
      </c>
      <c r="D625" s="409" t="s">
        <v>12</v>
      </c>
      <c r="E625" s="409">
        <v>400</v>
      </c>
      <c r="F625" s="409">
        <v>67</v>
      </c>
      <c r="G625" s="409">
        <v>67</v>
      </c>
      <c r="H625" s="409">
        <v>67</v>
      </c>
      <c r="I625" s="497">
        <f t="shared" ref="I625:I642" si="33">0.7854*E625*H625*H625/1000000</f>
        <v>1.4102642399999998</v>
      </c>
      <c r="J625" s="437"/>
      <c r="K625" s="616" t="s">
        <v>15</v>
      </c>
    </row>
    <row r="626" spans="1:11" x14ac:dyDescent="0.25">
      <c r="A626" s="138">
        <v>65</v>
      </c>
      <c r="B626" s="443"/>
      <c r="C626" s="1210">
        <v>6235</v>
      </c>
      <c r="D626" s="409" t="s">
        <v>12</v>
      </c>
      <c r="E626" s="409">
        <v>400</v>
      </c>
      <c r="F626" s="409">
        <v>81</v>
      </c>
      <c r="G626" s="409">
        <v>81</v>
      </c>
      <c r="H626" s="409">
        <v>81</v>
      </c>
      <c r="I626" s="497">
        <f t="shared" si="33"/>
        <v>2.0612037600000002</v>
      </c>
      <c r="J626" s="437"/>
      <c r="K626" s="616" t="s">
        <v>15</v>
      </c>
    </row>
    <row r="627" spans="1:11" x14ac:dyDescent="0.25">
      <c r="A627" s="383">
        <v>66</v>
      </c>
      <c r="B627" s="443"/>
      <c r="C627" s="141">
        <v>5961</v>
      </c>
      <c r="D627" s="409" t="s">
        <v>12</v>
      </c>
      <c r="E627" s="409">
        <v>400</v>
      </c>
      <c r="F627" s="409">
        <v>80</v>
      </c>
      <c r="G627" s="409">
        <v>80</v>
      </c>
      <c r="H627" s="409">
        <v>80</v>
      </c>
      <c r="I627" s="497">
        <f t="shared" si="33"/>
        <v>2.0106239999999995</v>
      </c>
      <c r="J627" s="437">
        <f>SUM(I623:I627)</f>
        <v>7.3950122399999998</v>
      </c>
      <c r="K627" s="616" t="s">
        <v>15</v>
      </c>
    </row>
    <row r="628" spans="1:11" x14ac:dyDescent="0.25">
      <c r="A628" s="138">
        <v>67</v>
      </c>
      <c r="B628" s="443" t="s">
        <v>302</v>
      </c>
      <c r="C628" s="78">
        <v>6449</v>
      </c>
      <c r="D628" s="409" t="s">
        <v>12</v>
      </c>
      <c r="E628" s="409">
        <v>400</v>
      </c>
      <c r="F628" s="409">
        <v>53</v>
      </c>
      <c r="G628" s="409">
        <v>53</v>
      </c>
      <c r="H628" s="409">
        <v>53</v>
      </c>
      <c r="I628" s="497">
        <f t="shared" si="33"/>
        <v>0.88247543999999989</v>
      </c>
      <c r="J628" s="437"/>
      <c r="K628" s="616" t="s">
        <v>207</v>
      </c>
    </row>
    <row r="629" spans="1:11" x14ac:dyDescent="0.25">
      <c r="A629" s="383">
        <v>68</v>
      </c>
      <c r="B629" s="443"/>
      <c r="C629" s="80">
        <v>6424</v>
      </c>
      <c r="D629" s="409" t="s">
        <v>12</v>
      </c>
      <c r="E629" s="409">
        <v>400</v>
      </c>
      <c r="F629" s="409">
        <v>48</v>
      </c>
      <c r="G629" s="409">
        <v>48</v>
      </c>
      <c r="H629" s="409">
        <v>48</v>
      </c>
      <c r="I629" s="497">
        <f t="shared" si="33"/>
        <v>0.72382463999999991</v>
      </c>
      <c r="J629" s="437"/>
      <c r="K629" s="616" t="s">
        <v>207</v>
      </c>
    </row>
    <row r="630" spans="1:11" x14ac:dyDescent="0.25">
      <c r="A630" s="138">
        <v>69</v>
      </c>
      <c r="B630" s="443"/>
      <c r="C630" s="424">
        <v>6401</v>
      </c>
      <c r="D630" s="409" t="s">
        <v>12</v>
      </c>
      <c r="E630" s="409">
        <v>400</v>
      </c>
      <c r="F630" s="409">
        <v>50</v>
      </c>
      <c r="G630" s="409">
        <v>50</v>
      </c>
      <c r="H630" s="409">
        <v>50</v>
      </c>
      <c r="I630" s="497">
        <f t="shared" si="33"/>
        <v>0.78539999999999988</v>
      </c>
      <c r="J630" s="437"/>
      <c r="K630" s="616" t="s">
        <v>207</v>
      </c>
    </row>
    <row r="631" spans="1:11" x14ac:dyDescent="0.25">
      <c r="A631" s="383">
        <v>70</v>
      </c>
      <c r="B631" s="443"/>
      <c r="C631" s="1168">
        <v>6425</v>
      </c>
      <c r="D631" s="409" t="s">
        <v>12</v>
      </c>
      <c r="E631" s="409">
        <v>400</v>
      </c>
      <c r="F631" s="409">
        <v>50</v>
      </c>
      <c r="G631" s="409">
        <v>50</v>
      </c>
      <c r="H631" s="409">
        <v>50</v>
      </c>
      <c r="I631" s="497">
        <f t="shared" si="33"/>
        <v>0.78539999999999988</v>
      </c>
      <c r="J631" s="437"/>
      <c r="K631" s="616" t="s">
        <v>207</v>
      </c>
    </row>
    <row r="632" spans="1:11" x14ac:dyDescent="0.25">
      <c r="A632" s="138">
        <v>71</v>
      </c>
      <c r="B632" s="443"/>
      <c r="C632" s="78">
        <v>6411</v>
      </c>
      <c r="D632" s="409" t="s">
        <v>12</v>
      </c>
      <c r="E632" s="409">
        <v>400</v>
      </c>
      <c r="F632" s="409">
        <v>60</v>
      </c>
      <c r="G632" s="409">
        <v>60</v>
      </c>
      <c r="H632" s="409">
        <v>60</v>
      </c>
      <c r="I632" s="497">
        <f t="shared" si="33"/>
        <v>1.130976</v>
      </c>
      <c r="J632" s="437"/>
      <c r="K632" s="616" t="s">
        <v>207</v>
      </c>
    </row>
    <row r="633" spans="1:11" x14ac:dyDescent="0.25">
      <c r="A633" s="383">
        <v>72</v>
      </c>
      <c r="B633" s="443"/>
      <c r="C633" s="78">
        <v>6419</v>
      </c>
      <c r="D633" s="409" t="s">
        <v>12</v>
      </c>
      <c r="E633" s="409">
        <v>400</v>
      </c>
      <c r="F633" s="409">
        <v>50</v>
      </c>
      <c r="G633" s="409">
        <v>50</v>
      </c>
      <c r="H633" s="409">
        <v>50</v>
      </c>
      <c r="I633" s="497">
        <f t="shared" si="33"/>
        <v>0.78539999999999988</v>
      </c>
      <c r="J633" s="437"/>
      <c r="K633" s="616" t="s">
        <v>207</v>
      </c>
    </row>
    <row r="634" spans="1:11" x14ac:dyDescent="0.25">
      <c r="A634" s="138">
        <v>73</v>
      </c>
      <c r="B634" s="1040"/>
      <c r="C634" s="974">
        <v>6519</v>
      </c>
      <c r="D634" s="409" t="s">
        <v>12</v>
      </c>
      <c r="E634" s="409">
        <v>400</v>
      </c>
      <c r="F634" s="409">
        <v>55</v>
      </c>
      <c r="G634" s="409">
        <v>55</v>
      </c>
      <c r="H634" s="409">
        <v>55</v>
      </c>
      <c r="I634" s="497">
        <f t="shared" si="33"/>
        <v>0.95033400000000001</v>
      </c>
      <c r="J634" s="437"/>
      <c r="K634" s="616" t="s">
        <v>389</v>
      </c>
    </row>
    <row r="635" spans="1:11" x14ac:dyDescent="0.25">
      <c r="A635" s="383">
        <v>74</v>
      </c>
      <c r="B635" s="443"/>
      <c r="C635" s="406">
        <v>6430</v>
      </c>
      <c r="D635" s="409" t="s">
        <v>12</v>
      </c>
      <c r="E635" s="409">
        <v>400</v>
      </c>
      <c r="F635" s="409">
        <v>60</v>
      </c>
      <c r="G635" s="409">
        <v>60</v>
      </c>
      <c r="H635" s="409">
        <v>60</v>
      </c>
      <c r="I635" s="497">
        <f t="shared" si="33"/>
        <v>1.130976</v>
      </c>
      <c r="J635" s="437">
        <f>SUM(I628:I635)</f>
        <v>7.1747860799999987</v>
      </c>
      <c r="K635" s="616" t="s">
        <v>207</v>
      </c>
    </row>
    <row r="636" spans="1:11" x14ac:dyDescent="0.25">
      <c r="A636" s="138">
        <v>75</v>
      </c>
      <c r="B636" s="443" t="s">
        <v>303</v>
      </c>
      <c r="C636" s="78">
        <v>6379</v>
      </c>
      <c r="D636" s="409" t="s">
        <v>12</v>
      </c>
      <c r="E636" s="409">
        <v>400</v>
      </c>
      <c r="F636" s="409">
        <v>40</v>
      </c>
      <c r="G636" s="409">
        <v>40</v>
      </c>
      <c r="H636" s="409">
        <v>40</v>
      </c>
      <c r="I636" s="497">
        <f t="shared" si="33"/>
        <v>0.50265599999999988</v>
      </c>
      <c r="J636" s="437">
        <f>SUM(I636)</f>
        <v>0.50265599999999988</v>
      </c>
      <c r="K636" s="616" t="s">
        <v>207</v>
      </c>
    </row>
    <row r="637" spans="1:11" x14ac:dyDescent="0.25">
      <c r="A637" s="383">
        <v>76</v>
      </c>
      <c r="B637" s="443"/>
      <c r="C637" s="80">
        <v>6327</v>
      </c>
      <c r="D637" s="409" t="s">
        <v>12</v>
      </c>
      <c r="E637" s="409">
        <v>400</v>
      </c>
      <c r="F637" s="409">
        <v>45</v>
      </c>
      <c r="G637" s="409">
        <v>45</v>
      </c>
      <c r="H637" s="409">
        <v>45</v>
      </c>
      <c r="I637" s="497">
        <f t="shared" si="33"/>
        <v>0.63617400000000002</v>
      </c>
      <c r="J637" s="437"/>
      <c r="K637" s="616" t="s">
        <v>207</v>
      </c>
    </row>
    <row r="638" spans="1:11" x14ac:dyDescent="0.25">
      <c r="A638" s="138">
        <v>77</v>
      </c>
      <c r="B638" s="443"/>
      <c r="C638" s="80">
        <v>6314</v>
      </c>
      <c r="D638" s="409" t="s">
        <v>12</v>
      </c>
      <c r="E638" s="409">
        <v>400</v>
      </c>
      <c r="F638" s="409">
        <v>50</v>
      </c>
      <c r="G638" s="409">
        <v>50</v>
      </c>
      <c r="H638" s="409">
        <v>50</v>
      </c>
      <c r="I638" s="497">
        <f t="shared" si="33"/>
        <v>0.78539999999999988</v>
      </c>
      <c r="J638" s="437"/>
      <c r="K638" s="616" t="s">
        <v>207</v>
      </c>
    </row>
    <row r="639" spans="1:11" x14ac:dyDescent="0.25">
      <c r="A639" s="383">
        <v>78</v>
      </c>
      <c r="B639" s="443"/>
      <c r="C639" s="424">
        <v>6336</v>
      </c>
      <c r="D639" s="409" t="s">
        <v>12</v>
      </c>
      <c r="E639" s="409">
        <v>400</v>
      </c>
      <c r="F639" s="409">
        <v>46</v>
      </c>
      <c r="G639" s="409">
        <v>46</v>
      </c>
      <c r="H639" s="409">
        <v>46</v>
      </c>
      <c r="I639" s="497">
        <f t="shared" si="33"/>
        <v>0.66476255999999989</v>
      </c>
      <c r="J639" s="437">
        <f>SUM(I637:I639)</f>
        <v>2.0863365599999999</v>
      </c>
      <c r="K639" s="616" t="s">
        <v>207</v>
      </c>
    </row>
    <row r="640" spans="1:11" x14ac:dyDescent="0.25">
      <c r="A640" s="138">
        <v>79</v>
      </c>
      <c r="B640" s="443"/>
      <c r="C640" s="406">
        <v>6318</v>
      </c>
      <c r="D640" s="409" t="s">
        <v>12</v>
      </c>
      <c r="E640" s="409">
        <v>400</v>
      </c>
      <c r="F640" s="409">
        <v>44</v>
      </c>
      <c r="G640" s="409">
        <v>44</v>
      </c>
      <c r="H640" s="409">
        <v>44</v>
      </c>
      <c r="I640" s="497">
        <f t="shared" si="33"/>
        <v>0.60821376000000005</v>
      </c>
      <c r="J640" s="437"/>
      <c r="K640" s="616" t="s">
        <v>207</v>
      </c>
    </row>
    <row r="641" spans="1:11" x14ac:dyDescent="0.25">
      <c r="A641" s="383">
        <v>80</v>
      </c>
      <c r="B641" s="443"/>
      <c r="C641" s="80">
        <v>6324</v>
      </c>
      <c r="D641" s="409" t="s">
        <v>12</v>
      </c>
      <c r="E641" s="409">
        <v>400</v>
      </c>
      <c r="F641" s="409">
        <v>43</v>
      </c>
      <c r="G641" s="409">
        <v>43</v>
      </c>
      <c r="H641" s="409">
        <v>43</v>
      </c>
      <c r="I641" s="497">
        <f t="shared" si="33"/>
        <v>0.58088183999999998</v>
      </c>
      <c r="J641" s="437"/>
      <c r="K641" s="616" t="s">
        <v>207</v>
      </c>
    </row>
    <row r="642" spans="1:11" x14ac:dyDescent="0.25">
      <c r="A642" s="138">
        <v>81</v>
      </c>
      <c r="B642" s="443"/>
      <c r="C642" s="424">
        <v>6319</v>
      </c>
      <c r="D642" s="409" t="s">
        <v>12</v>
      </c>
      <c r="E642" s="409">
        <v>400</v>
      </c>
      <c r="F642" s="409">
        <v>34</v>
      </c>
      <c r="G642" s="409">
        <v>34</v>
      </c>
      <c r="H642" s="409">
        <v>34</v>
      </c>
      <c r="I642" s="497">
        <f t="shared" si="33"/>
        <v>0.36316895999999999</v>
      </c>
      <c r="J642" s="437">
        <f>SUM(I640:I642)</f>
        <v>1.5522645599999998</v>
      </c>
      <c r="K642" s="616" t="s">
        <v>207</v>
      </c>
    </row>
    <row r="643" spans="1:11" x14ac:dyDescent="0.25">
      <c r="A643" s="8">
        <f>SUM(A501,A450,A380,A259,A204,A138,A559,A642)</f>
        <v>604</v>
      </c>
      <c r="B643" s="1867" t="s">
        <v>305</v>
      </c>
      <c r="C643" s="1868"/>
      <c r="D643" s="1868"/>
      <c r="E643" s="1868"/>
      <c r="F643" s="1868"/>
      <c r="G643" s="1868"/>
      <c r="H643" s="1869"/>
      <c r="I643" s="797">
        <f>SUM(I561:I642)</f>
        <v>66.776907119999976</v>
      </c>
      <c r="J643" s="797">
        <f>SUM(J561:J642)</f>
        <v>66.776907120000004</v>
      </c>
      <c r="K643" s="1757">
        <f>SUM(I643)-I623-I588</f>
        <v>64.812464639999973</v>
      </c>
    </row>
    <row r="644" spans="1:11" x14ac:dyDescent="0.25">
      <c r="A644" s="496">
        <v>1</v>
      </c>
      <c r="B644" s="443" t="s">
        <v>308</v>
      </c>
      <c r="C644" s="406">
        <v>6349</v>
      </c>
      <c r="D644" s="409" t="s">
        <v>12</v>
      </c>
      <c r="E644" s="409">
        <v>400</v>
      </c>
      <c r="F644" s="409">
        <v>38</v>
      </c>
      <c r="G644" s="409">
        <v>38</v>
      </c>
      <c r="H644" s="409">
        <v>38</v>
      </c>
      <c r="I644" s="497">
        <f t="shared" ref="I644:I675" si="34">0.7854*E644*H644*H644/1000000</f>
        <v>0.45364703999999995</v>
      </c>
      <c r="J644" s="437"/>
      <c r="K644" s="616" t="s">
        <v>13</v>
      </c>
    </row>
    <row r="645" spans="1:11" x14ac:dyDescent="0.25">
      <c r="A645" s="496">
        <v>2</v>
      </c>
      <c r="B645" s="443"/>
      <c r="C645" s="1148">
        <v>6301</v>
      </c>
      <c r="D645" s="409" t="s">
        <v>12</v>
      </c>
      <c r="E645" s="409">
        <v>400</v>
      </c>
      <c r="F645" s="409">
        <v>44</v>
      </c>
      <c r="G645" s="409">
        <v>44</v>
      </c>
      <c r="H645" s="409">
        <v>44</v>
      </c>
      <c r="I645" s="497">
        <f t="shared" si="34"/>
        <v>0.60821376000000005</v>
      </c>
      <c r="J645" s="437"/>
      <c r="K645" s="616" t="s">
        <v>13</v>
      </c>
    </row>
    <row r="646" spans="1:11" x14ac:dyDescent="0.25">
      <c r="A646" s="496">
        <v>3</v>
      </c>
      <c r="B646" s="443"/>
      <c r="C646" s="141">
        <v>6332</v>
      </c>
      <c r="D646" s="409" t="s">
        <v>12</v>
      </c>
      <c r="E646" s="409">
        <v>400</v>
      </c>
      <c r="F646" s="409">
        <v>57</v>
      </c>
      <c r="G646" s="409">
        <v>57</v>
      </c>
      <c r="H646" s="409">
        <v>57</v>
      </c>
      <c r="I646" s="497">
        <f t="shared" si="34"/>
        <v>1.02070584</v>
      </c>
      <c r="J646" s="437"/>
      <c r="K646" s="616" t="s">
        <v>13</v>
      </c>
    </row>
    <row r="647" spans="1:11" x14ac:dyDescent="0.25">
      <c r="A647" s="496">
        <v>4</v>
      </c>
      <c r="B647" s="443"/>
      <c r="C647" s="141">
        <v>6313</v>
      </c>
      <c r="D647" s="409" t="s">
        <v>12</v>
      </c>
      <c r="E647" s="409">
        <v>400</v>
      </c>
      <c r="F647" s="409">
        <v>40</v>
      </c>
      <c r="G647" s="409">
        <v>40</v>
      </c>
      <c r="H647" s="409">
        <v>40</v>
      </c>
      <c r="I647" s="497">
        <f t="shared" si="34"/>
        <v>0.50265599999999988</v>
      </c>
      <c r="J647" s="437">
        <f>SUM(I644:I647)</f>
        <v>2.58522264</v>
      </c>
      <c r="K647" s="616" t="s">
        <v>13</v>
      </c>
    </row>
    <row r="648" spans="1:11" x14ac:dyDescent="0.25">
      <c r="A648" s="496">
        <v>5</v>
      </c>
      <c r="B648" s="443"/>
      <c r="C648" s="1168">
        <v>6435</v>
      </c>
      <c r="D648" s="409" t="s">
        <v>12</v>
      </c>
      <c r="E648" s="409">
        <v>400</v>
      </c>
      <c r="F648" s="409">
        <v>41</v>
      </c>
      <c r="G648" s="409">
        <v>41</v>
      </c>
      <c r="H648" s="409">
        <v>41</v>
      </c>
      <c r="I648" s="497">
        <f t="shared" si="34"/>
        <v>0.52810296000000001</v>
      </c>
      <c r="J648" s="437"/>
      <c r="K648" s="616" t="s">
        <v>13</v>
      </c>
    </row>
    <row r="649" spans="1:11" x14ac:dyDescent="0.25">
      <c r="A649" s="496">
        <v>6</v>
      </c>
      <c r="B649" s="443"/>
      <c r="C649" s="141">
        <v>6369</v>
      </c>
      <c r="D649" s="409" t="s">
        <v>12</v>
      </c>
      <c r="E649" s="409">
        <v>400</v>
      </c>
      <c r="F649" s="409">
        <v>45</v>
      </c>
      <c r="G649" s="409">
        <v>45</v>
      </c>
      <c r="H649" s="409">
        <v>45</v>
      </c>
      <c r="I649" s="497">
        <f t="shared" si="34"/>
        <v>0.63617400000000002</v>
      </c>
      <c r="J649" s="437">
        <f>SUM(I648:I649)</f>
        <v>1.16427696</v>
      </c>
      <c r="K649" s="616" t="s">
        <v>13</v>
      </c>
    </row>
    <row r="650" spans="1:11" x14ac:dyDescent="0.25">
      <c r="A650" s="496">
        <v>7</v>
      </c>
      <c r="B650" s="443"/>
      <c r="C650" s="406">
        <v>6404</v>
      </c>
      <c r="D650" s="409" t="s">
        <v>12</v>
      </c>
      <c r="E650" s="409">
        <v>400</v>
      </c>
      <c r="F650" s="409">
        <v>51</v>
      </c>
      <c r="G650" s="409">
        <v>51</v>
      </c>
      <c r="H650" s="409">
        <v>51</v>
      </c>
      <c r="I650" s="497">
        <f t="shared" si="34"/>
        <v>0.81713015999999994</v>
      </c>
      <c r="J650" s="437"/>
      <c r="K650" s="616" t="s">
        <v>13</v>
      </c>
    </row>
    <row r="651" spans="1:11" x14ac:dyDescent="0.25">
      <c r="A651" s="496">
        <v>8</v>
      </c>
      <c r="B651" s="443"/>
      <c r="C651" s="406">
        <v>6344</v>
      </c>
      <c r="D651" s="409" t="s">
        <v>12</v>
      </c>
      <c r="E651" s="409">
        <v>400</v>
      </c>
      <c r="F651" s="409">
        <v>53</v>
      </c>
      <c r="G651" s="409">
        <v>53</v>
      </c>
      <c r="H651" s="409">
        <v>53</v>
      </c>
      <c r="I651" s="497">
        <f t="shared" si="34"/>
        <v>0.88247543999999989</v>
      </c>
      <c r="J651" s="437"/>
      <c r="K651" s="616" t="s">
        <v>13</v>
      </c>
    </row>
    <row r="652" spans="1:11" x14ac:dyDescent="0.25">
      <c r="A652" s="496">
        <v>9</v>
      </c>
      <c r="B652" s="443"/>
      <c r="C652" s="406">
        <v>6399</v>
      </c>
      <c r="D652" s="409" t="s">
        <v>12</v>
      </c>
      <c r="E652" s="409">
        <v>400</v>
      </c>
      <c r="F652" s="409">
        <v>57</v>
      </c>
      <c r="G652" s="409">
        <v>57</v>
      </c>
      <c r="H652" s="409">
        <v>57</v>
      </c>
      <c r="I652" s="497">
        <f t="shared" si="34"/>
        <v>1.02070584</v>
      </c>
      <c r="J652" s="437"/>
      <c r="K652" s="616" t="s">
        <v>13</v>
      </c>
    </row>
    <row r="653" spans="1:11" x14ac:dyDescent="0.25">
      <c r="A653" s="496">
        <v>10</v>
      </c>
      <c r="B653" s="443"/>
      <c r="C653" s="78">
        <v>6374</v>
      </c>
      <c r="D653" s="409" t="s">
        <v>12</v>
      </c>
      <c r="E653" s="409">
        <v>400</v>
      </c>
      <c r="F653" s="409">
        <v>50</v>
      </c>
      <c r="G653" s="409">
        <v>50</v>
      </c>
      <c r="H653" s="409">
        <v>50</v>
      </c>
      <c r="I653" s="497">
        <f t="shared" si="34"/>
        <v>0.78539999999999988</v>
      </c>
      <c r="J653" s="437"/>
      <c r="K653" s="616" t="s">
        <v>13</v>
      </c>
    </row>
    <row r="654" spans="1:11" x14ac:dyDescent="0.25">
      <c r="A654" s="496">
        <v>11</v>
      </c>
      <c r="B654" s="443"/>
      <c r="C654" s="78">
        <v>6356</v>
      </c>
      <c r="D654" s="409" t="s">
        <v>12</v>
      </c>
      <c r="E654" s="409">
        <v>400</v>
      </c>
      <c r="F654" s="409">
        <v>42</v>
      </c>
      <c r="G654" s="409">
        <v>42</v>
      </c>
      <c r="H654" s="409">
        <v>42</v>
      </c>
      <c r="I654" s="497">
        <f t="shared" si="34"/>
        <v>0.55417824000000004</v>
      </c>
      <c r="J654" s="437">
        <f>SUM(I650:I654)</f>
        <v>4.0598896799999995</v>
      </c>
      <c r="K654" s="616" t="s">
        <v>13</v>
      </c>
    </row>
    <row r="655" spans="1:11" x14ac:dyDescent="0.25">
      <c r="A655" s="496">
        <v>12</v>
      </c>
      <c r="B655" s="837" t="s">
        <v>339</v>
      </c>
      <c r="C655" s="1148">
        <v>6347</v>
      </c>
      <c r="D655" s="409" t="s">
        <v>12</v>
      </c>
      <c r="E655" s="409">
        <v>400</v>
      </c>
      <c r="F655" s="409">
        <v>46</v>
      </c>
      <c r="G655" s="409">
        <v>46</v>
      </c>
      <c r="H655" s="409">
        <v>46</v>
      </c>
      <c r="I655" s="497">
        <f t="shared" si="34"/>
        <v>0.66476255999999989</v>
      </c>
      <c r="J655" s="437"/>
      <c r="K655" s="616" t="s">
        <v>207</v>
      </c>
    </row>
    <row r="656" spans="1:11" x14ac:dyDescent="0.25">
      <c r="A656" s="496">
        <v>13</v>
      </c>
      <c r="B656" s="1067"/>
      <c r="C656" s="1148">
        <v>6409</v>
      </c>
      <c r="D656" s="409" t="s">
        <v>12</v>
      </c>
      <c r="E656" s="409">
        <v>400</v>
      </c>
      <c r="F656" s="409">
        <v>40</v>
      </c>
      <c r="G656" s="409">
        <v>40</v>
      </c>
      <c r="H656" s="409">
        <v>40</v>
      </c>
      <c r="I656" s="497">
        <f t="shared" si="34"/>
        <v>0.50265599999999988</v>
      </c>
      <c r="J656" s="437"/>
      <c r="K656" s="616" t="s">
        <v>207</v>
      </c>
    </row>
    <row r="657" spans="1:21" s="383" customFormat="1" x14ac:dyDescent="0.25">
      <c r="A657" s="496">
        <v>14</v>
      </c>
      <c r="B657" s="837"/>
      <c r="C657" s="1148">
        <v>6303</v>
      </c>
      <c r="D657" s="409" t="s">
        <v>12</v>
      </c>
      <c r="E657" s="409">
        <v>400</v>
      </c>
      <c r="F657" s="409">
        <v>50</v>
      </c>
      <c r="G657" s="409">
        <v>50</v>
      </c>
      <c r="H657" s="409">
        <v>50</v>
      </c>
      <c r="I657" s="497">
        <f t="shared" si="34"/>
        <v>0.78539999999999988</v>
      </c>
      <c r="J657" s="437"/>
      <c r="K657" s="616" t="s">
        <v>207</v>
      </c>
      <c r="L657" s="842"/>
      <c r="N657" s="138"/>
      <c r="O657" s="138"/>
      <c r="P657" s="138"/>
      <c r="Q657" s="138"/>
      <c r="R657" s="138"/>
      <c r="S657" s="138"/>
      <c r="T657" s="138"/>
      <c r="U657" s="138"/>
    </row>
    <row r="658" spans="1:21" x14ac:dyDescent="0.25">
      <c r="A658" s="496">
        <v>15</v>
      </c>
      <c r="B658" s="837"/>
      <c r="C658" s="1148">
        <v>6386</v>
      </c>
      <c r="D658" s="409" t="s">
        <v>12</v>
      </c>
      <c r="E658" s="409">
        <v>400</v>
      </c>
      <c r="F658" s="409">
        <v>73</v>
      </c>
      <c r="G658" s="409">
        <v>73</v>
      </c>
      <c r="H658" s="409">
        <v>73</v>
      </c>
      <c r="I658" s="497">
        <f t="shared" si="34"/>
        <v>1.6741586399999997</v>
      </c>
      <c r="J658" s="437"/>
      <c r="K658" s="616" t="s">
        <v>207</v>
      </c>
    </row>
    <row r="659" spans="1:21" x14ac:dyDescent="0.25">
      <c r="A659" s="496">
        <v>16</v>
      </c>
      <c r="B659" s="837"/>
      <c r="C659" s="1148">
        <v>6384</v>
      </c>
      <c r="D659" s="409" t="s">
        <v>12</v>
      </c>
      <c r="E659" s="409">
        <v>400</v>
      </c>
      <c r="F659" s="409">
        <v>38</v>
      </c>
      <c r="G659" s="409">
        <v>38</v>
      </c>
      <c r="H659" s="409">
        <v>38</v>
      </c>
      <c r="I659" s="497">
        <f t="shared" si="34"/>
        <v>0.45364703999999995</v>
      </c>
      <c r="J659" s="437"/>
      <c r="K659" s="616" t="s">
        <v>207</v>
      </c>
    </row>
    <row r="660" spans="1:21" x14ac:dyDescent="0.25">
      <c r="A660" s="496">
        <v>17</v>
      </c>
      <c r="B660" s="837"/>
      <c r="C660" s="141">
        <v>6299</v>
      </c>
      <c r="D660" s="409" t="s">
        <v>12</v>
      </c>
      <c r="E660" s="409">
        <v>400</v>
      </c>
      <c r="F660" s="409">
        <v>47</v>
      </c>
      <c r="G660" s="409">
        <v>47</v>
      </c>
      <c r="H660" s="409">
        <v>47</v>
      </c>
      <c r="I660" s="497">
        <f t="shared" si="34"/>
        <v>0.69397943999999989</v>
      </c>
      <c r="J660" s="437">
        <f>SUM(I655:I660)</f>
        <v>4.7746036799999994</v>
      </c>
      <c r="K660" s="616" t="s">
        <v>207</v>
      </c>
    </row>
    <row r="661" spans="1:21" x14ac:dyDescent="0.25">
      <c r="A661" s="496">
        <v>18</v>
      </c>
      <c r="B661" s="880" t="s">
        <v>339</v>
      </c>
      <c r="C661" s="1168">
        <v>6439</v>
      </c>
      <c r="D661" s="409" t="s">
        <v>12</v>
      </c>
      <c r="E661" s="409">
        <v>400</v>
      </c>
      <c r="F661" s="409">
        <v>52</v>
      </c>
      <c r="G661" s="409">
        <v>52</v>
      </c>
      <c r="H661" s="409">
        <v>52</v>
      </c>
      <c r="I661" s="497">
        <f t="shared" si="34"/>
        <v>0.84948863999999991</v>
      </c>
      <c r="J661" s="437"/>
      <c r="K661" s="616" t="s">
        <v>185</v>
      </c>
    </row>
    <row r="662" spans="1:21" x14ac:dyDescent="0.25">
      <c r="A662" s="496">
        <v>19</v>
      </c>
      <c r="B662" s="880"/>
      <c r="C662" s="1168">
        <v>6361</v>
      </c>
      <c r="D662" s="409" t="s">
        <v>12</v>
      </c>
      <c r="E662" s="409">
        <v>400</v>
      </c>
      <c r="F662" s="409">
        <v>50</v>
      </c>
      <c r="G662" s="409">
        <v>50</v>
      </c>
      <c r="H662" s="409">
        <v>50</v>
      </c>
      <c r="I662" s="497">
        <f t="shared" si="34"/>
        <v>0.78539999999999988</v>
      </c>
      <c r="J662" s="437"/>
      <c r="K662" s="616" t="s">
        <v>185</v>
      </c>
    </row>
    <row r="663" spans="1:21" x14ac:dyDescent="0.25">
      <c r="A663" s="496">
        <v>20</v>
      </c>
      <c r="B663" s="880"/>
      <c r="C663" s="1168">
        <v>6305</v>
      </c>
      <c r="D663" s="409" t="s">
        <v>12</v>
      </c>
      <c r="E663" s="409">
        <v>400</v>
      </c>
      <c r="F663" s="409">
        <v>55</v>
      </c>
      <c r="G663" s="409">
        <v>55</v>
      </c>
      <c r="H663" s="409">
        <v>55</v>
      </c>
      <c r="I663" s="497">
        <f t="shared" si="34"/>
        <v>0.95033400000000001</v>
      </c>
      <c r="J663" s="437"/>
      <c r="K663" s="616" t="s">
        <v>185</v>
      </c>
    </row>
    <row r="664" spans="1:21" x14ac:dyDescent="0.25">
      <c r="A664" s="138">
        <v>21</v>
      </c>
      <c r="B664" s="1156"/>
      <c r="C664" s="679">
        <v>6363</v>
      </c>
      <c r="D664" s="679" t="s">
        <v>12</v>
      </c>
      <c r="E664" s="679">
        <v>400</v>
      </c>
      <c r="F664" s="679">
        <v>55</v>
      </c>
      <c r="G664" s="679">
        <v>55</v>
      </c>
      <c r="H664" s="679">
        <v>55</v>
      </c>
      <c r="I664" s="1157">
        <f t="shared" si="34"/>
        <v>0.95033400000000001</v>
      </c>
      <c r="J664" s="1326" t="s">
        <v>151</v>
      </c>
      <c r="K664" s="1159" t="s">
        <v>185</v>
      </c>
    </row>
    <row r="665" spans="1:21" x14ac:dyDescent="0.25">
      <c r="A665" s="496">
        <v>22</v>
      </c>
      <c r="B665" s="880"/>
      <c r="C665" s="1148">
        <v>6364</v>
      </c>
      <c r="D665" s="409" t="s">
        <v>12</v>
      </c>
      <c r="E665" s="409">
        <v>400</v>
      </c>
      <c r="F665" s="409">
        <v>48</v>
      </c>
      <c r="G665" s="409">
        <v>48</v>
      </c>
      <c r="H665" s="409">
        <v>48</v>
      </c>
      <c r="I665" s="497">
        <f t="shared" si="34"/>
        <v>0.72382463999999991</v>
      </c>
      <c r="J665" s="437">
        <f>SUM(I661:I665)</f>
        <v>4.2593812799999995</v>
      </c>
      <c r="K665" s="616" t="s">
        <v>185</v>
      </c>
    </row>
    <row r="666" spans="1:21" x14ac:dyDescent="0.25">
      <c r="A666" s="496">
        <v>23</v>
      </c>
      <c r="B666" s="880" t="s">
        <v>339</v>
      </c>
      <c r="C666" s="1148">
        <v>6398</v>
      </c>
      <c r="D666" s="409" t="s">
        <v>12</v>
      </c>
      <c r="E666" s="409">
        <v>400</v>
      </c>
      <c r="F666" s="409">
        <v>55</v>
      </c>
      <c r="G666" s="409">
        <v>55</v>
      </c>
      <c r="H666" s="409">
        <v>55</v>
      </c>
      <c r="I666" s="497">
        <f t="shared" si="34"/>
        <v>0.95033400000000001</v>
      </c>
      <c r="J666" s="437"/>
      <c r="K666" s="616" t="s">
        <v>207</v>
      </c>
    </row>
    <row r="667" spans="1:21" x14ac:dyDescent="0.25">
      <c r="A667" s="496">
        <v>24</v>
      </c>
      <c r="B667" s="880"/>
      <c r="C667" s="1148">
        <v>6405</v>
      </c>
      <c r="D667" s="409" t="s">
        <v>12</v>
      </c>
      <c r="E667" s="409">
        <v>400</v>
      </c>
      <c r="F667" s="409">
        <v>53</v>
      </c>
      <c r="G667" s="409">
        <v>53</v>
      </c>
      <c r="H667" s="409">
        <v>53</v>
      </c>
      <c r="I667" s="497">
        <f t="shared" si="34"/>
        <v>0.88247543999999989</v>
      </c>
      <c r="J667" s="437"/>
      <c r="K667" s="616" t="s">
        <v>207</v>
      </c>
    </row>
    <row r="668" spans="1:21" x14ac:dyDescent="0.25">
      <c r="A668" s="496">
        <v>25</v>
      </c>
      <c r="B668" s="880"/>
      <c r="C668" s="80">
        <v>6298</v>
      </c>
      <c r="D668" s="409" t="s">
        <v>12</v>
      </c>
      <c r="E668" s="409">
        <v>400</v>
      </c>
      <c r="F668" s="409">
        <v>42</v>
      </c>
      <c r="G668" s="409">
        <v>42</v>
      </c>
      <c r="H668" s="409">
        <v>42</v>
      </c>
      <c r="I668" s="497">
        <f t="shared" si="34"/>
        <v>0.55417824000000004</v>
      </c>
      <c r="J668" s="437"/>
      <c r="K668" s="616" t="s">
        <v>207</v>
      </c>
    </row>
    <row r="669" spans="1:21" x14ac:dyDescent="0.25">
      <c r="A669" s="496">
        <v>26</v>
      </c>
      <c r="B669" s="880"/>
      <c r="C669" s="1148">
        <v>6389</v>
      </c>
      <c r="D669" s="409" t="s">
        <v>12</v>
      </c>
      <c r="E669" s="409">
        <v>400</v>
      </c>
      <c r="F669" s="409">
        <v>43</v>
      </c>
      <c r="G669" s="409">
        <v>43</v>
      </c>
      <c r="H669" s="409">
        <v>43</v>
      </c>
      <c r="I669" s="497">
        <f t="shared" si="34"/>
        <v>0.58088183999999998</v>
      </c>
      <c r="J669" s="437"/>
      <c r="K669" s="616" t="s">
        <v>207</v>
      </c>
    </row>
    <row r="670" spans="1:21" x14ac:dyDescent="0.25">
      <c r="A670" s="496">
        <v>27</v>
      </c>
      <c r="B670" s="880"/>
      <c r="C670" s="78">
        <v>6362</v>
      </c>
      <c r="D670" s="409" t="s">
        <v>12</v>
      </c>
      <c r="E670" s="409">
        <v>400</v>
      </c>
      <c r="F670" s="409">
        <v>42</v>
      </c>
      <c r="G670" s="409">
        <v>42</v>
      </c>
      <c r="H670" s="409">
        <v>42</v>
      </c>
      <c r="I670" s="497">
        <f t="shared" si="34"/>
        <v>0.55417824000000004</v>
      </c>
      <c r="J670" s="437"/>
      <c r="K670" s="616" t="s">
        <v>207</v>
      </c>
    </row>
    <row r="671" spans="1:21" x14ac:dyDescent="0.25">
      <c r="A671" s="496">
        <v>28</v>
      </c>
      <c r="B671" s="1007"/>
      <c r="C671" s="988">
        <v>6452</v>
      </c>
      <c r="D671" s="409" t="s">
        <v>12</v>
      </c>
      <c r="E671" s="409">
        <v>400</v>
      </c>
      <c r="F671" s="409">
        <v>40</v>
      </c>
      <c r="G671" s="409">
        <v>40</v>
      </c>
      <c r="H671" s="409">
        <v>40</v>
      </c>
      <c r="I671" s="497">
        <f t="shared" si="34"/>
        <v>0.50265599999999988</v>
      </c>
      <c r="J671" s="1009"/>
      <c r="K671" s="616" t="s">
        <v>207</v>
      </c>
    </row>
    <row r="672" spans="1:21" x14ac:dyDescent="0.25">
      <c r="A672" s="496">
        <v>29</v>
      </c>
      <c r="B672" s="1007"/>
      <c r="C672" s="950">
        <v>6352</v>
      </c>
      <c r="D672" s="409" t="s">
        <v>12</v>
      </c>
      <c r="E672" s="409">
        <v>400</v>
      </c>
      <c r="F672" s="409">
        <v>43</v>
      </c>
      <c r="G672" s="409">
        <v>43</v>
      </c>
      <c r="H672" s="409">
        <v>43</v>
      </c>
      <c r="I672" s="497">
        <f t="shared" si="34"/>
        <v>0.58088183999999998</v>
      </c>
      <c r="J672" s="1009"/>
      <c r="K672" s="616" t="s">
        <v>207</v>
      </c>
    </row>
    <row r="673" spans="1:21" x14ac:dyDescent="0.25">
      <c r="A673" s="496">
        <v>30</v>
      </c>
      <c r="B673" s="1007"/>
      <c r="C673" s="973">
        <v>6334</v>
      </c>
      <c r="D673" s="409" t="s">
        <v>12</v>
      </c>
      <c r="E673" s="409">
        <v>400</v>
      </c>
      <c r="F673" s="409">
        <v>42</v>
      </c>
      <c r="G673" s="409">
        <v>42</v>
      </c>
      <c r="H673" s="409">
        <v>42</v>
      </c>
      <c r="I673" s="497">
        <f t="shared" si="34"/>
        <v>0.55417824000000004</v>
      </c>
      <c r="J673" s="1009"/>
      <c r="K673" s="616" t="s">
        <v>207</v>
      </c>
    </row>
    <row r="674" spans="1:21" x14ac:dyDescent="0.25">
      <c r="A674" s="496">
        <v>31</v>
      </c>
      <c r="B674" s="1007"/>
      <c r="C674" s="973">
        <v>6390</v>
      </c>
      <c r="D674" s="409" t="s">
        <v>12</v>
      </c>
      <c r="E674" s="409">
        <v>400</v>
      </c>
      <c r="F674" s="409">
        <v>43</v>
      </c>
      <c r="G674" s="409">
        <v>43</v>
      </c>
      <c r="H674" s="409">
        <v>43</v>
      </c>
      <c r="I674" s="497">
        <f t="shared" si="34"/>
        <v>0.58088183999999998</v>
      </c>
      <c r="J674" s="1009"/>
      <c r="K674" s="616" t="s">
        <v>207</v>
      </c>
    </row>
    <row r="675" spans="1:21" x14ac:dyDescent="0.25">
      <c r="A675" s="496">
        <v>32</v>
      </c>
      <c r="B675" s="880"/>
      <c r="C675" s="80">
        <v>6354</v>
      </c>
      <c r="D675" s="409" t="s">
        <v>12</v>
      </c>
      <c r="E675" s="409">
        <v>400</v>
      </c>
      <c r="F675" s="409">
        <v>40</v>
      </c>
      <c r="G675" s="409">
        <v>40</v>
      </c>
      <c r="H675" s="409">
        <v>40</v>
      </c>
      <c r="I675" s="497">
        <f t="shared" si="34"/>
        <v>0.50265599999999988</v>
      </c>
      <c r="J675" s="437">
        <f>SUM(I666:I675)</f>
        <v>6.2433016799999992</v>
      </c>
      <c r="K675" s="616" t="s">
        <v>207</v>
      </c>
    </row>
    <row r="676" spans="1:21" x14ac:dyDescent="0.25">
      <c r="A676" s="496">
        <v>33</v>
      </c>
      <c r="B676" s="829" t="s">
        <v>334</v>
      </c>
      <c r="C676" s="1148">
        <v>6495</v>
      </c>
      <c r="D676" s="409" t="s">
        <v>12</v>
      </c>
      <c r="E676" s="409">
        <v>400</v>
      </c>
      <c r="F676" s="409">
        <v>43</v>
      </c>
      <c r="G676" s="409">
        <v>43</v>
      </c>
      <c r="H676" s="409">
        <v>43</v>
      </c>
      <c r="I676" s="497">
        <f t="shared" ref="I676:I707" si="35">0.7854*E676*H676*H676/1000000</f>
        <v>0.58088183999999998</v>
      </c>
      <c r="J676" s="437"/>
      <c r="K676" s="616" t="s">
        <v>15</v>
      </c>
    </row>
    <row r="677" spans="1:21" x14ac:dyDescent="0.25">
      <c r="A677" s="496">
        <v>34</v>
      </c>
      <c r="B677" s="829"/>
      <c r="C677" s="141">
        <v>6490</v>
      </c>
      <c r="D677" s="409" t="s">
        <v>12</v>
      </c>
      <c r="E677" s="409">
        <v>400</v>
      </c>
      <c r="F677" s="409">
        <v>47</v>
      </c>
      <c r="G677" s="409">
        <v>47</v>
      </c>
      <c r="H677" s="409">
        <v>47</v>
      </c>
      <c r="I677" s="497">
        <f t="shared" si="35"/>
        <v>0.69397943999999989</v>
      </c>
      <c r="J677" s="437"/>
      <c r="K677" s="616" t="s">
        <v>15</v>
      </c>
    </row>
    <row r="678" spans="1:21" x14ac:dyDescent="0.25">
      <c r="A678" s="496">
        <v>35</v>
      </c>
      <c r="B678" s="829"/>
      <c r="C678" s="1148">
        <v>6473</v>
      </c>
      <c r="D678" s="409" t="s">
        <v>12</v>
      </c>
      <c r="E678" s="409">
        <v>400</v>
      </c>
      <c r="F678" s="409">
        <v>53</v>
      </c>
      <c r="G678" s="409">
        <v>53</v>
      </c>
      <c r="H678" s="409">
        <v>53</v>
      </c>
      <c r="I678" s="497">
        <f t="shared" si="35"/>
        <v>0.88247543999999989</v>
      </c>
      <c r="J678" s="437">
        <f>SUM(I676:I678)</f>
        <v>2.15733672</v>
      </c>
      <c r="K678" s="616" t="s">
        <v>15</v>
      </c>
    </row>
    <row r="679" spans="1:21" x14ac:dyDescent="0.25">
      <c r="A679" s="496">
        <v>36</v>
      </c>
      <c r="B679" s="829" t="s">
        <v>334</v>
      </c>
      <c r="C679" s="78">
        <v>6503</v>
      </c>
      <c r="D679" s="409" t="s">
        <v>12</v>
      </c>
      <c r="E679" s="409">
        <v>400</v>
      </c>
      <c r="F679" s="409">
        <v>30</v>
      </c>
      <c r="G679" s="409">
        <v>30</v>
      </c>
      <c r="H679" s="409">
        <v>30</v>
      </c>
      <c r="I679" s="497">
        <f t="shared" si="35"/>
        <v>0.282744</v>
      </c>
      <c r="J679" s="437"/>
      <c r="K679" s="616" t="s">
        <v>185</v>
      </c>
      <c r="N679" s="383"/>
      <c r="O679" s="383"/>
      <c r="P679" s="383"/>
      <c r="Q679" s="383"/>
      <c r="R679" s="383"/>
      <c r="S679" s="383"/>
      <c r="T679" s="383"/>
      <c r="U679" s="383"/>
    </row>
    <row r="680" spans="1:21" x14ac:dyDescent="0.25">
      <c r="A680" s="496">
        <v>37</v>
      </c>
      <c r="B680" s="829"/>
      <c r="C680" s="78">
        <v>6480</v>
      </c>
      <c r="D680" s="409" t="s">
        <v>12</v>
      </c>
      <c r="E680" s="409">
        <v>400</v>
      </c>
      <c r="F680" s="409">
        <v>35</v>
      </c>
      <c r="G680" s="409">
        <v>35</v>
      </c>
      <c r="H680" s="409">
        <v>35</v>
      </c>
      <c r="I680" s="497">
        <f t="shared" si="35"/>
        <v>0.38484599999999997</v>
      </c>
      <c r="J680" s="437"/>
      <c r="K680" s="616" t="s">
        <v>185</v>
      </c>
    </row>
    <row r="681" spans="1:21" x14ac:dyDescent="0.25">
      <c r="A681" s="496">
        <v>38</v>
      </c>
      <c r="B681" s="1131"/>
      <c r="C681" s="141">
        <v>6499</v>
      </c>
      <c r="D681" s="409" t="s">
        <v>12</v>
      </c>
      <c r="E681" s="409">
        <v>400</v>
      </c>
      <c r="F681" s="409">
        <v>41</v>
      </c>
      <c r="G681" s="409">
        <v>41</v>
      </c>
      <c r="H681" s="409">
        <v>41</v>
      </c>
      <c r="I681" s="497">
        <f t="shared" si="35"/>
        <v>0.52810296000000001</v>
      </c>
      <c r="J681" s="437">
        <f>SUM(I679:I681)</f>
        <v>1.1956929599999999</v>
      </c>
      <c r="K681" s="616" t="s">
        <v>185</v>
      </c>
    </row>
    <row r="682" spans="1:21" x14ac:dyDescent="0.25">
      <c r="A682" s="496">
        <v>39</v>
      </c>
      <c r="B682" s="829" t="s">
        <v>334</v>
      </c>
      <c r="C682" s="78">
        <v>6511</v>
      </c>
      <c r="D682" s="409" t="s">
        <v>12</v>
      </c>
      <c r="E682" s="409">
        <v>400</v>
      </c>
      <c r="F682" s="409">
        <v>50</v>
      </c>
      <c r="G682" s="409">
        <v>50</v>
      </c>
      <c r="H682" s="409">
        <v>50</v>
      </c>
      <c r="I682" s="497">
        <f t="shared" si="35"/>
        <v>0.78539999999999988</v>
      </c>
      <c r="J682" s="437"/>
      <c r="K682" s="616" t="s">
        <v>207</v>
      </c>
    </row>
    <row r="683" spans="1:21" x14ac:dyDescent="0.25">
      <c r="A683" s="496">
        <v>40</v>
      </c>
      <c r="B683" s="829"/>
      <c r="C683" s="78">
        <v>6487</v>
      </c>
      <c r="D683" s="409" t="s">
        <v>12</v>
      </c>
      <c r="E683" s="409">
        <v>400</v>
      </c>
      <c r="F683" s="409">
        <v>53</v>
      </c>
      <c r="G683" s="409">
        <v>53</v>
      </c>
      <c r="H683" s="409">
        <v>53</v>
      </c>
      <c r="I683" s="497">
        <f t="shared" si="35"/>
        <v>0.88247543999999989</v>
      </c>
      <c r="J683" s="437"/>
      <c r="K683" s="616" t="s">
        <v>207</v>
      </c>
    </row>
    <row r="684" spans="1:21" x14ac:dyDescent="0.25">
      <c r="A684" s="496">
        <v>41</v>
      </c>
      <c r="B684" s="829"/>
      <c r="C684" s="436">
        <v>6509</v>
      </c>
      <c r="D684" s="409" t="s">
        <v>12</v>
      </c>
      <c r="E684" s="409">
        <v>400</v>
      </c>
      <c r="F684" s="409">
        <v>45</v>
      </c>
      <c r="G684" s="409">
        <v>45</v>
      </c>
      <c r="H684" s="409">
        <v>45</v>
      </c>
      <c r="I684" s="497">
        <f t="shared" si="35"/>
        <v>0.63617400000000002</v>
      </c>
      <c r="J684" s="437"/>
      <c r="K684" s="616" t="s">
        <v>207</v>
      </c>
    </row>
    <row r="685" spans="1:21" x14ac:dyDescent="0.25">
      <c r="A685" s="496">
        <v>42</v>
      </c>
      <c r="B685" s="829"/>
      <c r="C685" s="436">
        <v>6508</v>
      </c>
      <c r="D685" s="409" t="s">
        <v>12</v>
      </c>
      <c r="E685" s="409">
        <v>300</v>
      </c>
      <c r="F685" s="409">
        <v>40</v>
      </c>
      <c r="G685" s="409">
        <v>40</v>
      </c>
      <c r="H685" s="409">
        <v>40</v>
      </c>
      <c r="I685" s="497">
        <f t="shared" si="35"/>
        <v>0.37699199999999999</v>
      </c>
      <c r="J685" s="437">
        <f>SUM(I682:I685)</f>
        <v>2.68104144</v>
      </c>
      <c r="K685" s="616" t="s">
        <v>207</v>
      </c>
    </row>
    <row r="686" spans="1:21" x14ac:dyDescent="0.25">
      <c r="A686" s="496">
        <v>43</v>
      </c>
      <c r="B686" s="829" t="s">
        <v>334</v>
      </c>
      <c r="C686" s="141">
        <v>6510</v>
      </c>
      <c r="D686" s="409" t="s">
        <v>12</v>
      </c>
      <c r="E686" s="409">
        <v>400</v>
      </c>
      <c r="F686" s="409">
        <v>40</v>
      </c>
      <c r="G686" s="409">
        <v>40</v>
      </c>
      <c r="H686" s="409">
        <v>40</v>
      </c>
      <c r="I686" s="497">
        <f t="shared" si="35"/>
        <v>0.50265599999999988</v>
      </c>
      <c r="J686" s="437"/>
      <c r="K686" s="616" t="s">
        <v>15</v>
      </c>
    </row>
    <row r="687" spans="1:21" x14ac:dyDescent="0.25">
      <c r="A687" s="496">
        <v>44</v>
      </c>
      <c r="B687" s="829"/>
      <c r="C687" s="141">
        <v>6505</v>
      </c>
      <c r="D687" s="409" t="s">
        <v>12</v>
      </c>
      <c r="E687" s="409">
        <v>400</v>
      </c>
      <c r="F687" s="409">
        <v>53</v>
      </c>
      <c r="G687" s="409">
        <v>53</v>
      </c>
      <c r="H687" s="409">
        <v>53</v>
      </c>
      <c r="I687" s="497">
        <f t="shared" si="35"/>
        <v>0.88247543999999989</v>
      </c>
      <c r="J687" s="437"/>
      <c r="K687" s="616" t="s">
        <v>15</v>
      </c>
    </row>
    <row r="688" spans="1:21" x14ac:dyDescent="0.25">
      <c r="A688" s="496">
        <v>45</v>
      </c>
      <c r="B688" s="829"/>
      <c r="C688" s="141">
        <v>6485</v>
      </c>
      <c r="D688" s="409" t="s">
        <v>12</v>
      </c>
      <c r="E688" s="409">
        <v>400</v>
      </c>
      <c r="F688" s="409">
        <v>46</v>
      </c>
      <c r="G688" s="409">
        <v>46</v>
      </c>
      <c r="H688" s="409">
        <v>46</v>
      </c>
      <c r="I688" s="497">
        <f t="shared" si="35"/>
        <v>0.66476255999999989</v>
      </c>
      <c r="J688" s="437"/>
      <c r="K688" s="616" t="s">
        <v>15</v>
      </c>
    </row>
    <row r="689" spans="1:11" x14ac:dyDescent="0.25">
      <c r="A689" s="496">
        <v>46</v>
      </c>
      <c r="B689" s="829"/>
      <c r="C689" s="141">
        <v>6501</v>
      </c>
      <c r="D689" s="409" t="s">
        <v>12</v>
      </c>
      <c r="E689" s="409">
        <v>400</v>
      </c>
      <c r="F689" s="409">
        <v>52</v>
      </c>
      <c r="G689" s="409">
        <v>52</v>
      </c>
      <c r="H689" s="409">
        <v>52</v>
      </c>
      <c r="I689" s="497">
        <f t="shared" si="35"/>
        <v>0.84948863999999991</v>
      </c>
      <c r="J689" s="437"/>
      <c r="K689" s="616" t="s">
        <v>15</v>
      </c>
    </row>
    <row r="690" spans="1:11" x14ac:dyDescent="0.25">
      <c r="A690" s="496">
        <v>47</v>
      </c>
      <c r="B690" s="829"/>
      <c r="C690" s="1148">
        <v>6486</v>
      </c>
      <c r="D690" s="409" t="s">
        <v>12</v>
      </c>
      <c r="E690" s="409">
        <v>400</v>
      </c>
      <c r="F690" s="409">
        <v>41</v>
      </c>
      <c r="G690" s="409">
        <v>41</v>
      </c>
      <c r="H690" s="409">
        <v>41</v>
      </c>
      <c r="I690" s="497">
        <f t="shared" si="35"/>
        <v>0.52810296000000001</v>
      </c>
      <c r="J690" s="437"/>
      <c r="K690" s="616" t="s">
        <v>15</v>
      </c>
    </row>
    <row r="691" spans="1:11" x14ac:dyDescent="0.25">
      <c r="A691" s="496">
        <v>48</v>
      </c>
      <c r="B691" s="829"/>
      <c r="C691" s="141">
        <v>6488</v>
      </c>
      <c r="D691" s="409" t="s">
        <v>12</v>
      </c>
      <c r="E691" s="409">
        <v>400</v>
      </c>
      <c r="F691" s="409">
        <v>70</v>
      </c>
      <c r="G691" s="409">
        <v>70</v>
      </c>
      <c r="H691" s="409">
        <v>70</v>
      </c>
      <c r="I691" s="497">
        <f t="shared" si="35"/>
        <v>1.5393839999999999</v>
      </c>
      <c r="J691" s="437"/>
      <c r="K691" s="616" t="s">
        <v>15</v>
      </c>
    </row>
    <row r="692" spans="1:11" x14ac:dyDescent="0.25">
      <c r="A692" s="496">
        <v>49</v>
      </c>
      <c r="B692" s="829"/>
      <c r="C692" s="141">
        <v>6494</v>
      </c>
      <c r="D692" s="409" t="s">
        <v>12</v>
      </c>
      <c r="E692" s="409">
        <v>400</v>
      </c>
      <c r="F692" s="409">
        <v>51</v>
      </c>
      <c r="G692" s="409">
        <v>51</v>
      </c>
      <c r="H692" s="409">
        <v>51</v>
      </c>
      <c r="I692" s="497">
        <f t="shared" si="35"/>
        <v>0.81713015999999994</v>
      </c>
      <c r="J692" s="437"/>
      <c r="K692" s="616" t="s">
        <v>15</v>
      </c>
    </row>
    <row r="693" spans="1:11" x14ac:dyDescent="0.25">
      <c r="A693" s="496">
        <v>50</v>
      </c>
      <c r="B693" s="829"/>
      <c r="C693" s="141">
        <v>6500</v>
      </c>
      <c r="D693" s="409" t="s">
        <v>12</v>
      </c>
      <c r="E693" s="409">
        <v>400</v>
      </c>
      <c r="F693" s="409">
        <v>48</v>
      </c>
      <c r="G693" s="409">
        <v>48</v>
      </c>
      <c r="H693" s="409">
        <v>48</v>
      </c>
      <c r="I693" s="497">
        <f t="shared" si="35"/>
        <v>0.72382463999999991</v>
      </c>
      <c r="J693" s="437">
        <f>SUM(I686:I693)</f>
        <v>6.5078243999999996</v>
      </c>
      <c r="K693" s="616" t="s">
        <v>15</v>
      </c>
    </row>
    <row r="694" spans="1:11" x14ac:dyDescent="0.25">
      <c r="A694" s="496">
        <v>51</v>
      </c>
      <c r="B694" s="837" t="s">
        <v>334</v>
      </c>
      <c r="C694" s="141">
        <v>6465</v>
      </c>
      <c r="D694" s="409" t="s">
        <v>12</v>
      </c>
      <c r="E694" s="409">
        <v>400</v>
      </c>
      <c r="F694" s="409">
        <v>50</v>
      </c>
      <c r="G694" s="409">
        <v>50</v>
      </c>
      <c r="H694" s="409">
        <v>50</v>
      </c>
      <c r="I694" s="497">
        <f t="shared" si="35"/>
        <v>0.78539999999999988</v>
      </c>
      <c r="J694" s="437"/>
      <c r="K694" s="616" t="s">
        <v>207</v>
      </c>
    </row>
    <row r="695" spans="1:11" x14ac:dyDescent="0.25">
      <c r="A695" s="496">
        <v>52</v>
      </c>
      <c r="B695" s="837"/>
      <c r="C695" s="1168">
        <v>6458</v>
      </c>
      <c r="D695" s="409" t="s">
        <v>12</v>
      </c>
      <c r="E695" s="409">
        <v>400</v>
      </c>
      <c r="F695" s="409">
        <v>63</v>
      </c>
      <c r="G695" s="409">
        <v>63</v>
      </c>
      <c r="H695" s="409">
        <v>63</v>
      </c>
      <c r="I695" s="497">
        <f t="shared" si="35"/>
        <v>1.2469010399999998</v>
      </c>
      <c r="J695" s="437"/>
      <c r="K695" s="616" t="s">
        <v>207</v>
      </c>
    </row>
    <row r="696" spans="1:11" x14ac:dyDescent="0.25">
      <c r="A696" s="496">
        <v>53</v>
      </c>
      <c r="B696" s="837"/>
      <c r="C696" s="141">
        <v>6469</v>
      </c>
      <c r="D696" s="409" t="s">
        <v>12</v>
      </c>
      <c r="E696" s="409">
        <v>400</v>
      </c>
      <c r="F696" s="409">
        <v>70</v>
      </c>
      <c r="G696" s="409">
        <v>70</v>
      </c>
      <c r="H696" s="409">
        <v>70</v>
      </c>
      <c r="I696" s="497">
        <f t="shared" si="35"/>
        <v>1.5393839999999999</v>
      </c>
      <c r="J696" s="437">
        <f>SUM(I694:I696)</f>
        <v>3.5716850399999993</v>
      </c>
      <c r="K696" s="616" t="s">
        <v>207</v>
      </c>
    </row>
    <row r="697" spans="1:11" x14ac:dyDescent="0.25">
      <c r="A697" s="496">
        <v>54</v>
      </c>
      <c r="B697" s="837" t="s">
        <v>336</v>
      </c>
      <c r="C697" s="78">
        <v>6540</v>
      </c>
      <c r="D697" s="409" t="s">
        <v>12</v>
      </c>
      <c r="E697" s="409">
        <v>400</v>
      </c>
      <c r="F697" s="409">
        <v>67</v>
      </c>
      <c r="G697" s="409">
        <v>67</v>
      </c>
      <c r="H697" s="409">
        <v>67</v>
      </c>
      <c r="I697" s="497">
        <f t="shared" si="35"/>
        <v>1.4102642399999998</v>
      </c>
      <c r="J697" s="437"/>
      <c r="K697" s="616" t="s">
        <v>337</v>
      </c>
    </row>
    <row r="698" spans="1:11" x14ac:dyDescent="0.25">
      <c r="A698" s="496">
        <v>55</v>
      </c>
      <c r="B698" s="837"/>
      <c r="C698" s="78">
        <v>6599</v>
      </c>
      <c r="D698" s="409" t="s">
        <v>12</v>
      </c>
      <c r="E698" s="409">
        <v>400</v>
      </c>
      <c r="F698" s="409">
        <v>43</v>
      </c>
      <c r="G698" s="409">
        <v>43</v>
      </c>
      <c r="H698" s="409">
        <v>43</v>
      </c>
      <c r="I698" s="497">
        <f t="shared" si="35"/>
        <v>0.58088183999999998</v>
      </c>
      <c r="J698" s="437"/>
      <c r="K698" s="616" t="s">
        <v>337</v>
      </c>
    </row>
    <row r="699" spans="1:11" x14ac:dyDescent="0.25">
      <c r="A699" s="496">
        <v>56</v>
      </c>
      <c r="B699" s="837"/>
      <c r="C699" s="78">
        <v>6527</v>
      </c>
      <c r="D699" s="409" t="s">
        <v>12</v>
      </c>
      <c r="E699" s="409">
        <v>400</v>
      </c>
      <c r="F699" s="409">
        <v>30</v>
      </c>
      <c r="G699" s="409">
        <v>30</v>
      </c>
      <c r="H699" s="409">
        <v>30</v>
      </c>
      <c r="I699" s="497">
        <f t="shared" si="35"/>
        <v>0.282744</v>
      </c>
      <c r="J699" s="437"/>
      <c r="K699" s="616" t="s">
        <v>337</v>
      </c>
    </row>
    <row r="700" spans="1:11" x14ac:dyDescent="0.25">
      <c r="A700" s="496">
        <v>57</v>
      </c>
      <c r="B700" s="837"/>
      <c r="C700" s="78">
        <v>6521</v>
      </c>
      <c r="D700" s="409" t="s">
        <v>12</v>
      </c>
      <c r="E700" s="409">
        <v>400</v>
      </c>
      <c r="F700" s="409">
        <v>40</v>
      </c>
      <c r="G700" s="409">
        <v>40</v>
      </c>
      <c r="H700" s="409">
        <v>40</v>
      </c>
      <c r="I700" s="497">
        <f t="shared" si="35"/>
        <v>0.50265599999999988</v>
      </c>
      <c r="J700" s="437"/>
      <c r="K700" s="616" t="s">
        <v>337</v>
      </c>
    </row>
    <row r="701" spans="1:11" x14ac:dyDescent="0.25">
      <c r="A701" s="496">
        <v>58</v>
      </c>
      <c r="B701" s="837"/>
      <c r="C701" s="78">
        <v>6554</v>
      </c>
      <c r="D701" s="409" t="s">
        <v>12</v>
      </c>
      <c r="E701" s="409">
        <v>400</v>
      </c>
      <c r="F701" s="409">
        <v>48</v>
      </c>
      <c r="G701" s="409">
        <v>48</v>
      </c>
      <c r="H701" s="409">
        <v>48</v>
      </c>
      <c r="I701" s="497">
        <f t="shared" si="35"/>
        <v>0.72382463999999991</v>
      </c>
      <c r="J701" s="437">
        <f>SUM(I697:I701)</f>
        <v>3.5003707199999994</v>
      </c>
      <c r="K701" s="616" t="s">
        <v>337</v>
      </c>
    </row>
    <row r="702" spans="1:11" x14ac:dyDescent="0.25">
      <c r="A702" s="496">
        <v>59</v>
      </c>
      <c r="B702" s="837" t="s">
        <v>336</v>
      </c>
      <c r="C702" s="436">
        <v>6597</v>
      </c>
      <c r="D702" s="409" t="s">
        <v>12</v>
      </c>
      <c r="E702" s="409">
        <v>400</v>
      </c>
      <c r="F702" s="409">
        <v>55</v>
      </c>
      <c r="G702" s="409">
        <v>55</v>
      </c>
      <c r="H702" s="409">
        <v>55</v>
      </c>
      <c r="I702" s="497">
        <f t="shared" si="35"/>
        <v>0.95033400000000001</v>
      </c>
      <c r="J702" s="437"/>
      <c r="K702" s="616" t="s">
        <v>337</v>
      </c>
    </row>
    <row r="703" spans="1:11" x14ac:dyDescent="0.25">
      <c r="A703" s="496">
        <v>60</v>
      </c>
      <c r="B703" s="837"/>
      <c r="C703" s="78">
        <v>6608</v>
      </c>
      <c r="D703" s="409" t="s">
        <v>12</v>
      </c>
      <c r="E703" s="409">
        <v>400</v>
      </c>
      <c r="F703" s="409">
        <v>47</v>
      </c>
      <c r="G703" s="409">
        <v>47</v>
      </c>
      <c r="H703" s="409">
        <v>47</v>
      </c>
      <c r="I703" s="497">
        <f t="shared" si="35"/>
        <v>0.69397943999999989</v>
      </c>
      <c r="J703" s="437"/>
      <c r="K703" s="616" t="s">
        <v>337</v>
      </c>
    </row>
    <row r="704" spans="1:11" x14ac:dyDescent="0.25">
      <c r="A704" s="496">
        <v>61</v>
      </c>
      <c r="B704" s="837"/>
      <c r="C704" s="78">
        <v>6607</v>
      </c>
      <c r="D704" s="409" t="s">
        <v>12</v>
      </c>
      <c r="E704" s="409">
        <v>400</v>
      </c>
      <c r="F704" s="409">
        <v>60</v>
      </c>
      <c r="G704" s="409">
        <v>60</v>
      </c>
      <c r="H704" s="409">
        <v>60</v>
      </c>
      <c r="I704" s="497">
        <f t="shared" si="35"/>
        <v>1.130976</v>
      </c>
      <c r="J704" s="437">
        <f>SUM(I702:I704)</f>
        <v>2.7752894399999999</v>
      </c>
      <c r="K704" s="616" t="s">
        <v>337</v>
      </c>
    </row>
    <row r="705" spans="1:11" x14ac:dyDescent="0.25">
      <c r="A705" s="496">
        <v>62</v>
      </c>
      <c r="B705" s="837" t="s">
        <v>336</v>
      </c>
      <c r="C705" s="1168">
        <v>6533</v>
      </c>
      <c r="D705" s="409" t="s">
        <v>12</v>
      </c>
      <c r="E705" s="409">
        <v>400</v>
      </c>
      <c r="F705" s="409">
        <v>34</v>
      </c>
      <c r="G705" s="409">
        <v>34</v>
      </c>
      <c r="H705" s="409">
        <v>34</v>
      </c>
      <c r="I705" s="497">
        <f t="shared" si="35"/>
        <v>0.36316895999999999</v>
      </c>
      <c r="J705" s="437"/>
      <c r="K705" s="616" t="s">
        <v>185</v>
      </c>
    </row>
    <row r="706" spans="1:11" x14ac:dyDescent="0.25">
      <c r="A706" s="496">
        <v>63</v>
      </c>
      <c r="B706" s="837"/>
      <c r="C706" s="1168">
        <v>6537</v>
      </c>
      <c r="D706" s="409" t="s">
        <v>12</v>
      </c>
      <c r="E706" s="409">
        <v>400</v>
      </c>
      <c r="F706" s="409">
        <v>44</v>
      </c>
      <c r="G706" s="409">
        <v>44</v>
      </c>
      <c r="H706" s="409">
        <v>44</v>
      </c>
      <c r="I706" s="497">
        <f t="shared" si="35"/>
        <v>0.60821376000000005</v>
      </c>
      <c r="J706" s="437"/>
      <c r="K706" s="616" t="s">
        <v>185</v>
      </c>
    </row>
    <row r="707" spans="1:11" x14ac:dyDescent="0.25">
      <c r="A707" s="496">
        <v>64</v>
      </c>
      <c r="B707" s="837"/>
      <c r="C707" s="1168">
        <v>6526</v>
      </c>
      <c r="D707" s="409" t="s">
        <v>12</v>
      </c>
      <c r="E707" s="409">
        <v>400</v>
      </c>
      <c r="F707" s="409">
        <v>37</v>
      </c>
      <c r="G707" s="409">
        <v>37</v>
      </c>
      <c r="H707" s="409">
        <v>37</v>
      </c>
      <c r="I707" s="497">
        <f t="shared" si="35"/>
        <v>0.43008503999999992</v>
      </c>
      <c r="J707" s="437">
        <f>SUM(I705:I708)</f>
        <v>1.8551148</v>
      </c>
      <c r="K707" s="616" t="s">
        <v>185</v>
      </c>
    </row>
    <row r="708" spans="1:11" x14ac:dyDescent="0.25">
      <c r="A708" s="496">
        <v>65</v>
      </c>
      <c r="B708" s="1156"/>
      <c r="C708" s="679">
        <v>6528</v>
      </c>
      <c r="D708" s="679" t="s">
        <v>12</v>
      </c>
      <c r="E708" s="679">
        <v>400</v>
      </c>
      <c r="F708" s="679">
        <v>38</v>
      </c>
      <c r="G708" s="679">
        <v>38</v>
      </c>
      <c r="H708" s="679">
        <v>38</v>
      </c>
      <c r="I708" s="1157">
        <f t="shared" ref="I708:I709" si="36">0.7854*E708*H708*H708/1000000</f>
        <v>0.45364703999999995</v>
      </c>
      <c r="J708" s="1158" t="s">
        <v>151</v>
      </c>
      <c r="K708" s="1159" t="s">
        <v>185</v>
      </c>
    </row>
    <row r="709" spans="1:11" x14ac:dyDescent="0.25">
      <c r="A709" s="1747" t="s">
        <v>570</v>
      </c>
      <c r="B709" s="1186" t="s">
        <v>434</v>
      </c>
      <c r="C709" s="1184">
        <v>6408</v>
      </c>
      <c r="D709" s="410" t="s">
        <v>12</v>
      </c>
      <c r="E709" s="410">
        <v>400</v>
      </c>
      <c r="F709" s="410">
        <v>55</v>
      </c>
      <c r="G709" s="410">
        <v>55</v>
      </c>
      <c r="H709" s="410">
        <v>55</v>
      </c>
      <c r="I709" s="776">
        <f t="shared" si="36"/>
        <v>0.95033400000000001</v>
      </c>
      <c r="J709" s="779"/>
      <c r="K709" s="777" t="s">
        <v>207</v>
      </c>
    </row>
    <row r="710" spans="1:11" x14ac:dyDescent="0.25">
      <c r="B710" s="1867" t="s">
        <v>392</v>
      </c>
      <c r="C710" s="1868"/>
      <c r="D710" s="1868"/>
      <c r="E710" s="1868"/>
      <c r="F710" s="1868"/>
      <c r="G710" s="1868"/>
      <c r="H710" s="1869"/>
      <c r="I710" s="1010">
        <f>SUM(I644:I709)-I709</f>
        <v>47.331031439999983</v>
      </c>
      <c r="J710" s="1010">
        <f>SUM(J644:J708)</f>
        <v>47.331031439999997</v>
      </c>
      <c r="K710" s="1758">
        <f>SUM(J710)-I709-I708-I664</f>
        <v>44.976716400000001</v>
      </c>
    </row>
    <row r="711" spans="1:11" x14ac:dyDescent="0.25">
      <c r="A711" s="496">
        <v>1</v>
      </c>
      <c r="B711" s="1029" t="s">
        <v>390</v>
      </c>
      <c r="C711" s="424">
        <v>6552</v>
      </c>
      <c r="D711" s="409" t="s">
        <v>12</v>
      </c>
      <c r="E711" s="409">
        <v>400</v>
      </c>
      <c r="F711" s="409">
        <v>60</v>
      </c>
      <c r="G711" s="409">
        <v>60</v>
      </c>
      <c r="H711" s="409">
        <v>60</v>
      </c>
      <c r="I711" s="497">
        <f t="shared" ref="I711:I726" si="37">0.7854*E711*H711*H711/1000000</f>
        <v>1.130976</v>
      </c>
      <c r="J711" s="437"/>
      <c r="K711" s="616" t="s">
        <v>391</v>
      </c>
    </row>
    <row r="712" spans="1:11" x14ac:dyDescent="0.25">
      <c r="A712" s="496">
        <v>2</v>
      </c>
      <c r="B712" s="1040"/>
      <c r="C712" s="141">
        <v>6561</v>
      </c>
      <c r="D712" s="409" t="s">
        <v>12</v>
      </c>
      <c r="E712" s="409">
        <v>400</v>
      </c>
      <c r="F712" s="409">
        <v>50</v>
      </c>
      <c r="G712" s="409">
        <v>50</v>
      </c>
      <c r="H712" s="409">
        <v>50</v>
      </c>
      <c r="I712" s="497">
        <f t="shared" si="37"/>
        <v>0.78539999999999988</v>
      </c>
      <c r="J712" s="437"/>
      <c r="K712" s="616" t="s">
        <v>391</v>
      </c>
    </row>
    <row r="713" spans="1:11" x14ac:dyDescent="0.25">
      <c r="A713" s="496">
        <v>3</v>
      </c>
      <c r="B713" s="1040"/>
      <c r="C713" s="141">
        <v>6596</v>
      </c>
      <c r="D713" s="409" t="s">
        <v>12</v>
      </c>
      <c r="E713" s="409">
        <v>400</v>
      </c>
      <c r="F713" s="409">
        <v>61</v>
      </c>
      <c r="G713" s="409">
        <v>61</v>
      </c>
      <c r="H713" s="409">
        <v>61</v>
      </c>
      <c r="I713" s="497">
        <f t="shared" si="37"/>
        <v>1.1689893599999999</v>
      </c>
      <c r="J713" s="437">
        <f>SUM(I711:I715)</f>
        <v>4.1224075200000003</v>
      </c>
      <c r="K713" s="616" t="s">
        <v>391</v>
      </c>
    </row>
    <row r="714" spans="1:11" x14ac:dyDescent="0.25">
      <c r="A714" s="383">
        <v>4</v>
      </c>
      <c r="B714" s="1156"/>
      <c r="C714" s="679">
        <v>6551</v>
      </c>
      <c r="D714" s="679" t="s">
        <v>12</v>
      </c>
      <c r="E714" s="679">
        <v>400</v>
      </c>
      <c r="F714" s="679">
        <v>30</v>
      </c>
      <c r="G714" s="679">
        <v>30</v>
      </c>
      <c r="H714" s="679">
        <v>30</v>
      </c>
      <c r="I714" s="1157">
        <f t="shared" si="37"/>
        <v>0.282744</v>
      </c>
      <c r="J714" s="1326" t="s">
        <v>151</v>
      </c>
      <c r="K714" s="1159" t="s">
        <v>391</v>
      </c>
    </row>
    <row r="715" spans="1:11" x14ac:dyDescent="0.25">
      <c r="A715" s="496">
        <v>5</v>
      </c>
      <c r="B715" s="1212"/>
      <c r="C715" s="80">
        <v>6598</v>
      </c>
      <c r="D715" s="80" t="s">
        <v>12</v>
      </c>
      <c r="E715" s="80">
        <v>400</v>
      </c>
      <c r="F715" s="80">
        <v>49</v>
      </c>
      <c r="G715" s="80">
        <v>49</v>
      </c>
      <c r="H715" s="80">
        <v>49</v>
      </c>
      <c r="I715" s="1213">
        <f t="shared" si="37"/>
        <v>0.75429815999999994</v>
      </c>
      <c r="J715" s="1328" t="s">
        <v>447</v>
      </c>
      <c r="K715" s="1214" t="s">
        <v>391</v>
      </c>
    </row>
    <row r="716" spans="1:11" x14ac:dyDescent="0.25">
      <c r="A716" s="496">
        <v>6</v>
      </c>
      <c r="B716" s="1029" t="s">
        <v>390</v>
      </c>
      <c r="C716" s="424">
        <v>6563</v>
      </c>
      <c r="D716" s="409" t="s">
        <v>12</v>
      </c>
      <c r="E716" s="409">
        <v>400</v>
      </c>
      <c r="F716" s="409">
        <v>57</v>
      </c>
      <c r="G716" s="409">
        <v>57</v>
      </c>
      <c r="H716" s="409">
        <v>57</v>
      </c>
      <c r="I716" s="497">
        <f t="shared" si="37"/>
        <v>1.02070584</v>
      </c>
      <c r="J716" s="437"/>
      <c r="K716" s="616" t="s">
        <v>391</v>
      </c>
    </row>
    <row r="717" spans="1:11" x14ac:dyDescent="0.25">
      <c r="A717" s="496">
        <v>7</v>
      </c>
      <c r="B717" s="1040"/>
      <c r="C717" s="424">
        <v>6588</v>
      </c>
      <c r="D717" s="409" t="s">
        <v>12</v>
      </c>
      <c r="E717" s="409">
        <v>400</v>
      </c>
      <c r="F717" s="409">
        <v>60</v>
      </c>
      <c r="G717" s="409">
        <v>60</v>
      </c>
      <c r="H717" s="409">
        <v>60</v>
      </c>
      <c r="I717" s="497">
        <f t="shared" si="37"/>
        <v>1.130976</v>
      </c>
      <c r="J717" s="437">
        <f>SUM(I716:I717)</f>
        <v>2.1516818400000002</v>
      </c>
      <c r="K717" s="616" t="s">
        <v>391</v>
      </c>
    </row>
    <row r="718" spans="1:11" x14ac:dyDescent="0.25">
      <c r="A718" s="496">
        <v>8</v>
      </c>
      <c r="B718" s="1179"/>
      <c r="C718" s="78">
        <v>6581</v>
      </c>
      <c r="D718" s="78" t="s">
        <v>12</v>
      </c>
      <c r="E718" s="78">
        <v>400</v>
      </c>
      <c r="F718" s="78">
        <v>35</v>
      </c>
      <c r="G718" s="78">
        <v>35</v>
      </c>
      <c r="H718" s="78">
        <v>35</v>
      </c>
      <c r="I718" s="1180">
        <f t="shared" si="37"/>
        <v>0.38484599999999997</v>
      </c>
      <c r="J718" s="1327" t="s">
        <v>151</v>
      </c>
      <c r="K718" s="1181" t="s">
        <v>391</v>
      </c>
    </row>
    <row r="719" spans="1:11" x14ac:dyDescent="0.25">
      <c r="A719" s="496">
        <v>9</v>
      </c>
      <c r="B719" s="1182"/>
      <c r="C719" s="78">
        <v>6491</v>
      </c>
      <c r="D719" s="78" t="s">
        <v>12</v>
      </c>
      <c r="E719" s="78">
        <v>400</v>
      </c>
      <c r="F719" s="78">
        <v>28</v>
      </c>
      <c r="G719" s="78">
        <v>28</v>
      </c>
      <c r="H719" s="78">
        <v>28</v>
      </c>
      <c r="I719" s="1180">
        <f t="shared" si="37"/>
        <v>0.24630144000000001</v>
      </c>
      <c r="J719" s="1327" t="s">
        <v>151</v>
      </c>
      <c r="K719" s="1181" t="s">
        <v>391</v>
      </c>
    </row>
    <row r="720" spans="1:11" x14ac:dyDescent="0.25">
      <c r="A720" s="496">
        <v>10</v>
      </c>
      <c r="B720" s="1029"/>
      <c r="C720" s="424">
        <v>6517</v>
      </c>
      <c r="D720" s="409" t="s">
        <v>12</v>
      </c>
      <c r="E720" s="409">
        <v>400</v>
      </c>
      <c r="F720" s="409">
        <v>25</v>
      </c>
      <c r="G720" s="409">
        <v>25</v>
      </c>
      <c r="H720" s="409">
        <v>25</v>
      </c>
      <c r="I720" s="497">
        <f t="shared" si="37"/>
        <v>0.19634999999999997</v>
      </c>
      <c r="J720" s="437"/>
      <c r="K720" s="616" t="s">
        <v>391</v>
      </c>
    </row>
    <row r="721" spans="1:16" x14ac:dyDescent="0.25">
      <c r="A721" s="496">
        <v>11</v>
      </c>
      <c r="B721" s="1029" t="s">
        <v>390</v>
      </c>
      <c r="C721" s="424">
        <v>6571</v>
      </c>
      <c r="D721" s="409" t="s">
        <v>12</v>
      </c>
      <c r="E721" s="409">
        <v>400</v>
      </c>
      <c r="F721" s="409">
        <v>34</v>
      </c>
      <c r="G721" s="409">
        <v>34</v>
      </c>
      <c r="H721" s="409">
        <v>34</v>
      </c>
      <c r="I721" s="497">
        <f t="shared" si="37"/>
        <v>0.36316895999999999</v>
      </c>
      <c r="J721" s="437"/>
      <c r="K721" s="616" t="s">
        <v>391</v>
      </c>
    </row>
    <row r="722" spans="1:16" x14ac:dyDescent="0.25">
      <c r="A722" s="496">
        <v>12</v>
      </c>
      <c r="B722" s="1040"/>
      <c r="C722" s="1168">
        <v>6590</v>
      </c>
      <c r="D722" s="409" t="s">
        <v>12</v>
      </c>
      <c r="E722" s="409">
        <v>400</v>
      </c>
      <c r="F722" s="409">
        <v>43</v>
      </c>
      <c r="G722" s="409">
        <v>43</v>
      </c>
      <c r="H722" s="409">
        <v>43</v>
      </c>
      <c r="I722" s="497">
        <f t="shared" si="37"/>
        <v>0.58088183999999998</v>
      </c>
      <c r="J722" s="437">
        <f>SUM(I718:I722)</f>
        <v>1.77154824</v>
      </c>
      <c r="K722" s="616" t="s">
        <v>391</v>
      </c>
    </row>
    <row r="723" spans="1:16" x14ac:dyDescent="0.25">
      <c r="A723" s="496">
        <v>13</v>
      </c>
      <c r="B723" s="1179"/>
      <c r="C723" s="78">
        <v>6524</v>
      </c>
      <c r="D723" s="78" t="s">
        <v>12</v>
      </c>
      <c r="E723" s="78">
        <v>400</v>
      </c>
      <c r="F723" s="78">
        <v>40</v>
      </c>
      <c r="G723" s="78">
        <v>40</v>
      </c>
      <c r="H723" s="78">
        <v>40</v>
      </c>
      <c r="I723" s="1180">
        <f t="shared" si="37"/>
        <v>0.50265599999999988</v>
      </c>
      <c r="J723" s="1327" t="s">
        <v>151</v>
      </c>
      <c r="K723" s="1181" t="s">
        <v>391</v>
      </c>
    </row>
    <row r="724" spans="1:16" x14ac:dyDescent="0.25">
      <c r="A724" s="496">
        <v>14</v>
      </c>
      <c r="B724" s="1029"/>
      <c r="C724" s="424">
        <v>6530</v>
      </c>
      <c r="D724" s="409" t="s">
        <v>12</v>
      </c>
      <c r="E724" s="409">
        <v>400</v>
      </c>
      <c r="F724" s="409">
        <v>48</v>
      </c>
      <c r="G724" s="409">
        <v>48</v>
      </c>
      <c r="H724" s="409">
        <v>48</v>
      </c>
      <c r="I724" s="497">
        <f t="shared" si="37"/>
        <v>0.72382463999999991</v>
      </c>
      <c r="J724" s="437"/>
      <c r="K724" s="616" t="s">
        <v>391</v>
      </c>
    </row>
    <row r="725" spans="1:16" x14ac:dyDescent="0.25">
      <c r="A725" s="496">
        <v>15</v>
      </c>
      <c r="B725" s="1040"/>
      <c r="C725" s="1169">
        <v>6613</v>
      </c>
      <c r="D725" s="409" t="s">
        <v>12</v>
      </c>
      <c r="E725" s="409">
        <v>400</v>
      </c>
      <c r="F725" s="409">
        <v>30</v>
      </c>
      <c r="G725" s="409">
        <v>30</v>
      </c>
      <c r="H725" s="409">
        <v>30</v>
      </c>
      <c r="I725" s="497">
        <f t="shared" si="37"/>
        <v>0.282744</v>
      </c>
      <c r="J725" s="437"/>
      <c r="K725" s="616" t="s">
        <v>391</v>
      </c>
    </row>
    <row r="726" spans="1:16" x14ac:dyDescent="0.25">
      <c r="A726" s="496">
        <v>16</v>
      </c>
      <c r="B726" s="1029"/>
      <c r="C726" s="78">
        <v>6350</v>
      </c>
      <c r="D726" s="409" t="s">
        <v>12</v>
      </c>
      <c r="E726" s="409">
        <v>400</v>
      </c>
      <c r="F726" s="409">
        <v>30</v>
      </c>
      <c r="G726" s="409">
        <v>30</v>
      </c>
      <c r="H726" s="409">
        <v>30</v>
      </c>
      <c r="I726" s="497">
        <f t="shared" si="37"/>
        <v>0.282744</v>
      </c>
      <c r="J726" s="437">
        <f>SUM(I723:I726)</f>
        <v>1.7919686399999999</v>
      </c>
      <c r="K726" s="616" t="s">
        <v>391</v>
      </c>
    </row>
    <row r="727" spans="1:16" x14ac:dyDescent="0.25">
      <c r="A727" s="383">
        <v>17</v>
      </c>
      <c r="B727" s="1867" t="s">
        <v>415</v>
      </c>
      <c r="C727" s="1868"/>
      <c r="D727" s="1868"/>
      <c r="E727" s="1868"/>
      <c r="F727" s="1868"/>
      <c r="G727" s="1868"/>
      <c r="H727" s="1869"/>
      <c r="I727" s="1086">
        <f>SUM(I711:I726)</f>
        <v>9.8376062399999977</v>
      </c>
      <c r="J727" s="1086">
        <f>SUM(J711:J726)</f>
        <v>9.8376062400000013</v>
      </c>
      <c r="K727" s="1087"/>
      <c r="N727" s="1502"/>
      <c r="O727" s="1864"/>
      <c r="P727" s="1864"/>
    </row>
    <row r="728" spans="1:16" x14ac:dyDescent="0.25">
      <c r="A728" s="383">
        <v>18</v>
      </c>
      <c r="B728" s="1149" t="s">
        <v>506</v>
      </c>
      <c r="C728" s="1470">
        <v>6450</v>
      </c>
      <c r="D728" s="409" t="s">
        <v>12</v>
      </c>
      <c r="E728" s="409">
        <v>400</v>
      </c>
      <c r="F728" s="409">
        <v>37</v>
      </c>
      <c r="G728" s="409">
        <v>37</v>
      </c>
      <c r="H728" s="409">
        <v>37</v>
      </c>
      <c r="I728" s="497">
        <f t="shared" ref="I728:I740" si="38">0.7854*E728*H728*H728/1000000</f>
        <v>0.43008503999999992</v>
      </c>
      <c r="J728" s="437"/>
      <c r="K728" s="616" t="s">
        <v>207</v>
      </c>
    </row>
    <row r="729" spans="1:16" x14ac:dyDescent="0.25">
      <c r="A729" s="138">
        <v>19</v>
      </c>
      <c r="B729" s="1149"/>
      <c r="C729" s="1168">
        <v>6534</v>
      </c>
      <c r="D729" s="409" t="s">
        <v>12</v>
      </c>
      <c r="E729" s="409">
        <v>400</v>
      </c>
      <c r="F729" s="409">
        <v>45</v>
      </c>
      <c r="G729" s="409">
        <v>45</v>
      </c>
      <c r="H729" s="409">
        <v>45</v>
      </c>
      <c r="I729" s="497">
        <f t="shared" si="38"/>
        <v>0.63617400000000002</v>
      </c>
      <c r="J729" s="437"/>
      <c r="K729" s="616" t="s">
        <v>13</v>
      </c>
    </row>
    <row r="730" spans="1:16" x14ac:dyDescent="0.25">
      <c r="A730" s="1501" t="s">
        <v>548</v>
      </c>
      <c r="B730" s="1474" t="s">
        <v>506</v>
      </c>
      <c r="C730" s="1470">
        <v>6538</v>
      </c>
      <c r="D730" s="622" t="s">
        <v>12</v>
      </c>
      <c r="E730" s="622">
        <v>400</v>
      </c>
      <c r="F730" s="622">
        <v>56</v>
      </c>
      <c r="G730" s="622">
        <v>56</v>
      </c>
      <c r="H730" s="622">
        <v>56</v>
      </c>
      <c r="I730" s="1471">
        <f t="shared" si="38"/>
        <v>0.98520576000000004</v>
      </c>
      <c r="J730" s="1472"/>
      <c r="K730" s="1473" t="s">
        <v>430</v>
      </c>
    </row>
    <row r="731" spans="1:16" x14ac:dyDescent="0.25">
      <c r="A731" s="1501" t="s">
        <v>548</v>
      </c>
      <c r="B731" s="1474" t="s">
        <v>506</v>
      </c>
      <c r="C731" s="1470">
        <v>6701</v>
      </c>
      <c r="D731" s="622" t="s">
        <v>12</v>
      </c>
      <c r="E731" s="622">
        <v>400</v>
      </c>
      <c r="F731" s="622">
        <v>47</v>
      </c>
      <c r="G731" s="622">
        <v>47</v>
      </c>
      <c r="H731" s="622">
        <v>47</v>
      </c>
      <c r="I731" s="1471">
        <f t="shared" si="38"/>
        <v>0.69397943999999989</v>
      </c>
      <c r="J731" s="1472"/>
      <c r="K731" s="1473" t="s">
        <v>13</v>
      </c>
      <c r="M731" s="1401"/>
    </row>
    <row r="732" spans="1:16" x14ac:dyDescent="0.25">
      <c r="B732" s="1149"/>
      <c r="C732" s="424">
        <v>6674</v>
      </c>
      <c r="D732" s="409" t="s">
        <v>12</v>
      </c>
      <c r="E732" s="409">
        <v>400</v>
      </c>
      <c r="F732" s="409">
        <v>50</v>
      </c>
      <c r="G732" s="409">
        <v>50</v>
      </c>
      <c r="H732" s="409">
        <v>50</v>
      </c>
      <c r="I732" s="497">
        <f t="shared" si="38"/>
        <v>0.78539999999999988</v>
      </c>
      <c r="J732" s="437"/>
      <c r="K732" s="616" t="s">
        <v>13</v>
      </c>
    </row>
    <row r="733" spans="1:16" x14ac:dyDescent="0.25">
      <c r="B733" s="1040"/>
      <c r="C733" s="1168">
        <v>6565</v>
      </c>
      <c r="D733" s="409" t="s">
        <v>12</v>
      </c>
      <c r="E733" s="409">
        <v>400</v>
      </c>
      <c r="F733" s="409">
        <v>45</v>
      </c>
      <c r="G733" s="409">
        <v>45</v>
      </c>
      <c r="H733" s="409">
        <v>45</v>
      </c>
      <c r="I733" s="497">
        <f t="shared" si="38"/>
        <v>0.63617400000000002</v>
      </c>
      <c r="J733" s="437"/>
      <c r="K733" s="616" t="s">
        <v>13</v>
      </c>
    </row>
    <row r="734" spans="1:16" x14ac:dyDescent="0.25">
      <c r="B734" s="1040"/>
      <c r="C734" s="1168">
        <v>6550</v>
      </c>
      <c r="D734" s="409" t="s">
        <v>12</v>
      </c>
      <c r="E734" s="409">
        <v>400</v>
      </c>
      <c r="F734" s="409">
        <v>45</v>
      </c>
      <c r="G734" s="409">
        <v>45</v>
      </c>
      <c r="H734" s="409">
        <v>45</v>
      </c>
      <c r="I734" s="497">
        <f t="shared" si="38"/>
        <v>0.63617400000000002</v>
      </c>
      <c r="J734" s="437"/>
      <c r="K734" s="616" t="s">
        <v>13</v>
      </c>
    </row>
    <row r="735" spans="1:16" x14ac:dyDescent="0.25">
      <c r="B735" s="1149"/>
      <c r="C735" s="424">
        <v>6696</v>
      </c>
      <c r="D735" s="409" t="s">
        <v>12</v>
      </c>
      <c r="E735" s="409">
        <v>400</v>
      </c>
      <c r="F735" s="409">
        <v>46</v>
      </c>
      <c r="G735" s="409">
        <v>46</v>
      </c>
      <c r="H735" s="409">
        <v>46</v>
      </c>
      <c r="I735" s="497">
        <f t="shared" si="38"/>
        <v>0.66476255999999989</v>
      </c>
      <c r="J735" s="437"/>
      <c r="K735" s="616" t="s">
        <v>13</v>
      </c>
    </row>
    <row r="736" spans="1:16" x14ac:dyDescent="0.25">
      <c r="B736" s="1040"/>
      <c r="C736" s="974">
        <v>6705</v>
      </c>
      <c r="D736" s="409" t="s">
        <v>12</v>
      </c>
      <c r="E736" s="409">
        <v>400</v>
      </c>
      <c r="F736" s="409">
        <v>40</v>
      </c>
      <c r="G736" s="409">
        <v>40</v>
      </c>
      <c r="H736" s="409">
        <v>40</v>
      </c>
      <c r="I736" s="497">
        <f t="shared" si="38"/>
        <v>0.50265599999999988</v>
      </c>
      <c r="J736" s="437"/>
      <c r="K736" s="616" t="s">
        <v>13</v>
      </c>
    </row>
    <row r="737" spans="1:11" x14ac:dyDescent="0.25">
      <c r="B737" s="1149"/>
      <c r="C737" s="424">
        <v>6745</v>
      </c>
      <c r="D737" s="409" t="s">
        <v>12</v>
      </c>
      <c r="E737" s="409">
        <v>400</v>
      </c>
      <c r="F737" s="409">
        <v>40</v>
      </c>
      <c r="G737" s="409">
        <v>40</v>
      </c>
      <c r="H737" s="409">
        <v>40</v>
      </c>
      <c r="I737" s="497">
        <f t="shared" si="38"/>
        <v>0.50265599999999988</v>
      </c>
      <c r="J737" s="437"/>
      <c r="K737" s="616" t="s">
        <v>13</v>
      </c>
    </row>
    <row r="738" spans="1:11" x14ac:dyDescent="0.25">
      <c r="B738" s="1149"/>
      <c r="C738" s="424">
        <v>6682</v>
      </c>
      <c r="D738" s="409" t="s">
        <v>12</v>
      </c>
      <c r="E738" s="409">
        <v>400</v>
      </c>
      <c r="F738" s="409">
        <v>42</v>
      </c>
      <c r="G738" s="409">
        <v>42</v>
      </c>
      <c r="H738" s="409">
        <v>42</v>
      </c>
      <c r="I738" s="497">
        <f t="shared" si="38"/>
        <v>0.55417824000000004</v>
      </c>
      <c r="J738" s="437"/>
      <c r="K738" s="616" t="s">
        <v>13</v>
      </c>
    </row>
    <row r="739" spans="1:11" x14ac:dyDescent="0.25">
      <c r="B739" s="1149"/>
      <c r="C739" s="424">
        <v>6693</v>
      </c>
      <c r="D739" s="409" t="s">
        <v>12</v>
      </c>
      <c r="E739" s="409">
        <v>400</v>
      </c>
      <c r="F739" s="409">
        <v>40</v>
      </c>
      <c r="G739" s="409">
        <v>40</v>
      </c>
      <c r="H739" s="409">
        <v>40</v>
      </c>
      <c r="I739" s="497">
        <f t="shared" si="38"/>
        <v>0.50265599999999988</v>
      </c>
      <c r="J739" s="437">
        <f>SUM(I728:I740)</f>
        <v>7.9149470399999986</v>
      </c>
      <c r="K739" s="616" t="s">
        <v>13</v>
      </c>
    </row>
    <row r="740" spans="1:11" x14ac:dyDescent="0.25">
      <c r="A740" s="383"/>
      <c r="B740" s="1182"/>
      <c r="C740" s="78">
        <v>6668</v>
      </c>
      <c r="D740" s="78" t="s">
        <v>12</v>
      </c>
      <c r="E740" s="78">
        <v>400</v>
      </c>
      <c r="F740" s="78">
        <v>35</v>
      </c>
      <c r="G740" s="78">
        <v>35</v>
      </c>
      <c r="H740" s="78">
        <v>35</v>
      </c>
      <c r="I740" s="1180">
        <f t="shared" si="38"/>
        <v>0.38484599999999997</v>
      </c>
      <c r="J740" s="1327" t="s">
        <v>151</v>
      </c>
      <c r="K740" s="1181" t="s">
        <v>13</v>
      </c>
    </row>
    <row r="741" spans="1:11" x14ac:dyDescent="0.25">
      <c r="B741" s="1867" t="s">
        <v>431</v>
      </c>
      <c r="C741" s="1868"/>
      <c r="D741" s="1868"/>
      <c r="E741" s="1868"/>
      <c r="F741" s="1868"/>
      <c r="G741" s="1868"/>
      <c r="H741" s="1869"/>
      <c r="I741" s="1086">
        <f>SUM(I728:I740)</f>
        <v>7.9149470399999986</v>
      </c>
      <c r="J741" s="1086">
        <f>SUM(J728:J740)</f>
        <v>7.9149470399999986</v>
      </c>
      <c r="K741" s="1087"/>
    </row>
    <row r="742" spans="1:11" x14ac:dyDescent="0.25">
      <c r="A742" s="496">
        <v>1</v>
      </c>
      <c r="B742" s="1149" t="s">
        <v>440</v>
      </c>
      <c r="C742" s="73">
        <v>6628</v>
      </c>
      <c r="D742" s="409" t="s">
        <v>12</v>
      </c>
      <c r="E742" s="409">
        <v>400</v>
      </c>
      <c r="F742" s="409">
        <v>34</v>
      </c>
      <c r="G742" s="409">
        <v>34</v>
      </c>
      <c r="H742" s="409">
        <v>34</v>
      </c>
      <c r="I742" s="497">
        <f t="shared" ref="I742:I773" si="39">0.7854*E742*H742*H742/1000000</f>
        <v>0.36316895999999999</v>
      </c>
      <c r="J742" s="437"/>
      <c r="K742" s="616" t="s">
        <v>207</v>
      </c>
    </row>
    <row r="743" spans="1:11" x14ac:dyDescent="0.25">
      <c r="A743" s="496">
        <v>2</v>
      </c>
      <c r="B743" s="1149"/>
      <c r="C743" s="73">
        <v>6661</v>
      </c>
      <c r="D743" s="409" t="s">
        <v>12</v>
      </c>
      <c r="E743" s="409">
        <v>400</v>
      </c>
      <c r="F743" s="409">
        <v>40</v>
      </c>
      <c r="G743" s="409">
        <v>40</v>
      </c>
      <c r="H743" s="409">
        <v>40</v>
      </c>
      <c r="I743" s="497">
        <f t="shared" si="39"/>
        <v>0.50265599999999988</v>
      </c>
      <c r="J743" s="437"/>
      <c r="K743" s="616" t="s">
        <v>207</v>
      </c>
    </row>
    <row r="744" spans="1:11" x14ac:dyDescent="0.25">
      <c r="A744" s="496">
        <v>3</v>
      </c>
      <c r="B744" s="1149"/>
      <c r="C744" s="73">
        <v>6730</v>
      </c>
      <c r="D744" s="409" t="s">
        <v>12</v>
      </c>
      <c r="E744" s="409">
        <v>400</v>
      </c>
      <c r="F744" s="409">
        <v>44</v>
      </c>
      <c r="G744" s="409">
        <v>44</v>
      </c>
      <c r="H744" s="409">
        <v>44</v>
      </c>
      <c r="I744" s="497">
        <f t="shared" si="39"/>
        <v>0.60821376000000005</v>
      </c>
      <c r="J744" s="437"/>
      <c r="K744" s="616" t="s">
        <v>207</v>
      </c>
    </row>
    <row r="745" spans="1:11" x14ac:dyDescent="0.25">
      <c r="A745" s="496">
        <v>4</v>
      </c>
      <c r="B745" s="1149"/>
      <c r="C745" s="73">
        <v>6752</v>
      </c>
      <c r="D745" s="409" t="s">
        <v>12</v>
      </c>
      <c r="E745" s="409">
        <v>400</v>
      </c>
      <c r="F745" s="409">
        <v>47</v>
      </c>
      <c r="G745" s="409">
        <v>47</v>
      </c>
      <c r="H745" s="409">
        <v>47</v>
      </c>
      <c r="I745" s="497">
        <f t="shared" si="39"/>
        <v>0.69397943999999989</v>
      </c>
      <c r="J745" s="437"/>
      <c r="K745" s="616" t="s">
        <v>207</v>
      </c>
    </row>
    <row r="746" spans="1:11" x14ac:dyDescent="0.25">
      <c r="A746" s="496">
        <v>5</v>
      </c>
      <c r="B746" s="1149"/>
      <c r="C746" s="73">
        <v>6739</v>
      </c>
      <c r="D746" s="409" t="s">
        <v>12</v>
      </c>
      <c r="E746" s="409">
        <v>400</v>
      </c>
      <c r="F746" s="409">
        <v>60</v>
      </c>
      <c r="G746" s="409">
        <v>60</v>
      </c>
      <c r="H746" s="409">
        <v>60</v>
      </c>
      <c r="I746" s="497">
        <f t="shared" si="39"/>
        <v>1.130976</v>
      </c>
      <c r="J746" s="437"/>
      <c r="K746" s="616" t="s">
        <v>207</v>
      </c>
    </row>
    <row r="747" spans="1:11" x14ac:dyDescent="0.25">
      <c r="A747" s="496">
        <v>6</v>
      </c>
      <c r="B747" s="1149"/>
      <c r="C747" s="73">
        <v>6664</v>
      </c>
      <c r="D747" s="409" t="s">
        <v>12</v>
      </c>
      <c r="E747" s="409">
        <v>400</v>
      </c>
      <c r="F747" s="409">
        <v>41</v>
      </c>
      <c r="G747" s="409">
        <v>41</v>
      </c>
      <c r="H747" s="409">
        <v>41</v>
      </c>
      <c r="I747" s="497">
        <f t="shared" si="39"/>
        <v>0.52810296000000001</v>
      </c>
      <c r="J747" s="437"/>
      <c r="K747" s="616" t="s">
        <v>207</v>
      </c>
    </row>
    <row r="748" spans="1:11" x14ac:dyDescent="0.25">
      <c r="A748" s="496">
        <v>7</v>
      </c>
      <c r="B748" s="1040"/>
      <c r="C748" s="73">
        <v>6754</v>
      </c>
      <c r="D748" s="409" t="s">
        <v>12</v>
      </c>
      <c r="E748" s="409">
        <v>400</v>
      </c>
      <c r="F748" s="409">
        <v>43</v>
      </c>
      <c r="G748" s="409">
        <v>43</v>
      </c>
      <c r="H748" s="409">
        <v>43</v>
      </c>
      <c r="I748" s="497">
        <f t="shared" si="39"/>
        <v>0.58088183999999998</v>
      </c>
      <c r="J748" s="437"/>
      <c r="K748" s="616" t="s">
        <v>207</v>
      </c>
    </row>
    <row r="749" spans="1:11" x14ac:dyDescent="0.25">
      <c r="A749" s="496">
        <v>8</v>
      </c>
      <c r="B749" s="1040"/>
      <c r="C749" s="73">
        <v>6755</v>
      </c>
      <c r="D749" s="409" t="s">
        <v>12</v>
      </c>
      <c r="E749" s="409">
        <v>400</v>
      </c>
      <c r="F749" s="409">
        <v>44</v>
      </c>
      <c r="G749" s="409">
        <v>44</v>
      </c>
      <c r="H749" s="409">
        <v>44</v>
      </c>
      <c r="I749" s="497">
        <f t="shared" si="39"/>
        <v>0.60821376000000005</v>
      </c>
      <c r="J749" s="437"/>
      <c r="K749" s="616" t="s">
        <v>207</v>
      </c>
    </row>
    <row r="750" spans="1:11" x14ac:dyDescent="0.25">
      <c r="A750" s="496">
        <v>9</v>
      </c>
      <c r="B750" s="1149"/>
      <c r="C750" s="73">
        <v>6753</v>
      </c>
      <c r="D750" s="409" t="s">
        <v>12</v>
      </c>
      <c r="E750" s="409">
        <v>400</v>
      </c>
      <c r="F750" s="409">
        <v>35</v>
      </c>
      <c r="G750" s="409">
        <v>35</v>
      </c>
      <c r="H750" s="409">
        <v>35</v>
      </c>
      <c r="I750" s="497">
        <f t="shared" si="39"/>
        <v>0.38484599999999997</v>
      </c>
      <c r="J750" s="437"/>
      <c r="K750" s="616" t="s">
        <v>207</v>
      </c>
    </row>
    <row r="751" spans="1:11" x14ac:dyDescent="0.25">
      <c r="A751" s="496">
        <v>10</v>
      </c>
      <c r="B751" s="1040"/>
      <c r="C751" s="959">
        <v>6619</v>
      </c>
      <c r="D751" s="409" t="s">
        <v>12</v>
      </c>
      <c r="E751" s="409">
        <v>400</v>
      </c>
      <c r="F751" s="409">
        <v>30</v>
      </c>
      <c r="G751" s="409">
        <v>30</v>
      </c>
      <c r="H751" s="409">
        <v>30</v>
      </c>
      <c r="I751" s="497">
        <f t="shared" si="39"/>
        <v>0.282744</v>
      </c>
      <c r="J751" s="437">
        <f>SUM(I742:I751)</f>
        <v>5.6837827199999991</v>
      </c>
      <c r="K751" s="616" t="s">
        <v>207</v>
      </c>
    </row>
    <row r="752" spans="1:11" x14ac:dyDescent="0.25">
      <c r="A752" s="496">
        <v>11</v>
      </c>
      <c r="B752" s="1149"/>
      <c r="C752" s="73">
        <v>6708</v>
      </c>
      <c r="D752" s="409" t="s">
        <v>12</v>
      </c>
      <c r="E752" s="409">
        <v>400</v>
      </c>
      <c r="F752" s="409">
        <v>81</v>
      </c>
      <c r="G752" s="409">
        <v>81</v>
      </c>
      <c r="H752" s="409">
        <v>81</v>
      </c>
      <c r="I752" s="497">
        <f t="shared" si="39"/>
        <v>2.0612037600000002</v>
      </c>
      <c r="J752" s="437"/>
      <c r="K752" s="616" t="s">
        <v>17</v>
      </c>
    </row>
    <row r="753" spans="1:11" x14ac:dyDescent="0.25">
      <c r="A753" s="496">
        <v>12</v>
      </c>
      <c r="B753" s="1149"/>
      <c r="C753" s="73">
        <v>6670</v>
      </c>
      <c r="D753" s="409" t="s">
        <v>12</v>
      </c>
      <c r="E753" s="409">
        <v>400</v>
      </c>
      <c r="F753" s="409">
        <v>43</v>
      </c>
      <c r="G753" s="409">
        <v>43</v>
      </c>
      <c r="H753" s="409">
        <v>43</v>
      </c>
      <c r="I753" s="497">
        <f t="shared" si="39"/>
        <v>0.58088183999999998</v>
      </c>
      <c r="J753" s="437"/>
      <c r="K753" s="616" t="s">
        <v>17</v>
      </c>
    </row>
    <row r="754" spans="1:11" x14ac:dyDescent="0.25">
      <c r="A754" s="496">
        <v>13</v>
      </c>
      <c r="B754" s="1149"/>
      <c r="C754" s="73">
        <v>6637</v>
      </c>
      <c r="D754" s="409" t="s">
        <v>12</v>
      </c>
      <c r="E754" s="409">
        <v>400</v>
      </c>
      <c r="F754" s="409">
        <v>47</v>
      </c>
      <c r="G754" s="409">
        <v>47</v>
      </c>
      <c r="H754" s="409">
        <v>47</v>
      </c>
      <c r="I754" s="497">
        <f t="shared" si="39"/>
        <v>0.69397943999999989</v>
      </c>
      <c r="J754" s="437">
        <f>SUM(I752:I754)</f>
        <v>3.3360650400000003</v>
      </c>
      <c r="K754" s="616" t="s">
        <v>17</v>
      </c>
    </row>
    <row r="755" spans="1:11" x14ac:dyDescent="0.25">
      <c r="A755" s="496">
        <v>14</v>
      </c>
      <c r="B755" s="1149"/>
      <c r="C755" s="1210">
        <v>6657</v>
      </c>
      <c r="D755" s="409" t="s">
        <v>12</v>
      </c>
      <c r="E755" s="409">
        <v>400</v>
      </c>
      <c r="F755" s="409">
        <v>52</v>
      </c>
      <c r="G755" s="409">
        <v>52</v>
      </c>
      <c r="H755" s="409">
        <v>52</v>
      </c>
      <c r="I755" s="497">
        <f t="shared" si="39"/>
        <v>0.84948863999999991</v>
      </c>
      <c r="J755" s="437"/>
      <c r="K755" s="616" t="s">
        <v>207</v>
      </c>
    </row>
    <row r="756" spans="1:11" x14ac:dyDescent="0.25">
      <c r="A756" s="496">
        <v>15</v>
      </c>
      <c r="B756" s="1149"/>
      <c r="C756" s="1210">
        <v>6669</v>
      </c>
      <c r="D756" s="409" t="s">
        <v>12</v>
      </c>
      <c r="E756" s="409">
        <v>400</v>
      </c>
      <c r="F756" s="409">
        <v>50</v>
      </c>
      <c r="G756" s="409">
        <v>50</v>
      </c>
      <c r="H756" s="409">
        <v>50</v>
      </c>
      <c r="I756" s="497">
        <f t="shared" si="39"/>
        <v>0.78539999999999988</v>
      </c>
      <c r="J756" s="437"/>
      <c r="K756" s="616" t="s">
        <v>207</v>
      </c>
    </row>
    <row r="757" spans="1:11" x14ac:dyDescent="0.25">
      <c r="A757" s="496">
        <v>16</v>
      </c>
      <c r="B757" s="1149"/>
      <c r="C757" s="1210">
        <v>6732</v>
      </c>
      <c r="D757" s="409" t="s">
        <v>12</v>
      </c>
      <c r="E757" s="409">
        <v>400</v>
      </c>
      <c r="F757" s="409">
        <v>60</v>
      </c>
      <c r="G757" s="409">
        <v>60</v>
      </c>
      <c r="H757" s="409">
        <v>60</v>
      </c>
      <c r="I757" s="497">
        <f t="shared" si="39"/>
        <v>1.130976</v>
      </c>
      <c r="J757" s="437"/>
      <c r="K757" s="616" t="s">
        <v>207</v>
      </c>
    </row>
    <row r="758" spans="1:11" x14ac:dyDescent="0.25">
      <c r="A758" s="496">
        <v>17</v>
      </c>
      <c r="B758" s="1149"/>
      <c r="C758" s="141">
        <v>6656</v>
      </c>
      <c r="D758" s="409" t="s">
        <v>12</v>
      </c>
      <c r="E758" s="409">
        <v>400</v>
      </c>
      <c r="F758" s="409">
        <v>63</v>
      </c>
      <c r="G758" s="409">
        <v>63</v>
      </c>
      <c r="H758" s="409">
        <v>63</v>
      </c>
      <c r="I758" s="497">
        <f t="shared" si="39"/>
        <v>1.2469010399999998</v>
      </c>
      <c r="J758" s="437"/>
      <c r="K758" s="616" t="s">
        <v>207</v>
      </c>
    </row>
    <row r="759" spans="1:11" x14ac:dyDescent="0.25">
      <c r="A759" s="496">
        <v>18</v>
      </c>
      <c r="B759" s="1149"/>
      <c r="C759" s="141">
        <v>6650</v>
      </c>
      <c r="D759" s="409" t="s">
        <v>12</v>
      </c>
      <c r="E759" s="409">
        <v>400</v>
      </c>
      <c r="F759" s="409">
        <v>60</v>
      </c>
      <c r="G759" s="409">
        <v>60</v>
      </c>
      <c r="H759" s="409">
        <v>60</v>
      </c>
      <c r="I759" s="497">
        <f t="shared" si="39"/>
        <v>1.130976</v>
      </c>
      <c r="J759" s="437"/>
      <c r="K759" s="616" t="s">
        <v>207</v>
      </c>
    </row>
    <row r="760" spans="1:11" x14ac:dyDescent="0.25">
      <c r="A760" s="496">
        <v>19</v>
      </c>
      <c r="B760" s="1040"/>
      <c r="C760" s="141">
        <v>6652</v>
      </c>
      <c r="D760" s="409" t="s">
        <v>12</v>
      </c>
      <c r="E760" s="409">
        <v>400</v>
      </c>
      <c r="F760" s="409">
        <v>43</v>
      </c>
      <c r="G760" s="409">
        <v>43</v>
      </c>
      <c r="H760" s="409">
        <v>43</v>
      </c>
      <c r="I760" s="497">
        <f t="shared" si="39"/>
        <v>0.58088183999999998</v>
      </c>
      <c r="J760" s="437"/>
      <c r="K760" s="616" t="s">
        <v>207</v>
      </c>
    </row>
    <row r="761" spans="1:11" x14ac:dyDescent="0.25">
      <c r="A761" s="496">
        <v>20</v>
      </c>
      <c r="B761" s="1040"/>
      <c r="C761" s="982">
        <v>6638</v>
      </c>
      <c r="D761" s="409" t="s">
        <v>12</v>
      </c>
      <c r="E761" s="409">
        <v>400</v>
      </c>
      <c r="F761" s="409">
        <v>48</v>
      </c>
      <c r="G761" s="409">
        <v>48</v>
      </c>
      <c r="H761" s="409">
        <v>48</v>
      </c>
      <c r="I761" s="497">
        <f t="shared" si="39"/>
        <v>0.72382463999999991</v>
      </c>
      <c r="J761" s="437">
        <f>SUM(I755:I761)</f>
        <v>6.4484481599999999</v>
      </c>
      <c r="K761" s="616" t="s">
        <v>207</v>
      </c>
    </row>
    <row r="762" spans="1:11" x14ac:dyDescent="0.25">
      <c r="A762" s="496">
        <v>21</v>
      </c>
      <c r="B762" s="1149" t="s">
        <v>440</v>
      </c>
      <c r="C762" s="1210">
        <v>6728</v>
      </c>
      <c r="D762" s="409" t="s">
        <v>12</v>
      </c>
      <c r="E762" s="409">
        <v>400</v>
      </c>
      <c r="F762" s="409">
        <v>35</v>
      </c>
      <c r="G762" s="409">
        <v>35</v>
      </c>
      <c r="H762" s="409">
        <v>35</v>
      </c>
      <c r="I762" s="497">
        <f t="shared" si="39"/>
        <v>0.38484599999999997</v>
      </c>
      <c r="J762" s="437"/>
      <c r="K762" s="616" t="s">
        <v>207</v>
      </c>
    </row>
    <row r="763" spans="1:11" x14ac:dyDescent="0.25">
      <c r="A763" s="496">
        <v>22</v>
      </c>
      <c r="B763" s="1040"/>
      <c r="C763" s="73">
        <v>6644</v>
      </c>
      <c r="D763" s="409" t="s">
        <v>12</v>
      </c>
      <c r="E763" s="409">
        <v>400</v>
      </c>
      <c r="F763" s="409">
        <v>50</v>
      </c>
      <c r="G763" s="409">
        <v>50</v>
      </c>
      <c r="H763" s="409">
        <v>50</v>
      </c>
      <c r="I763" s="497">
        <f t="shared" si="39"/>
        <v>0.78539999999999988</v>
      </c>
      <c r="J763" s="437"/>
      <c r="K763" s="616" t="s">
        <v>207</v>
      </c>
    </row>
    <row r="764" spans="1:11" x14ac:dyDescent="0.25">
      <c r="A764" s="496">
        <v>23</v>
      </c>
      <c r="B764" s="1040"/>
      <c r="C764" s="1210">
        <v>6720</v>
      </c>
      <c r="D764" s="409" t="s">
        <v>12</v>
      </c>
      <c r="E764" s="409">
        <v>300</v>
      </c>
      <c r="F764" s="409">
        <v>40</v>
      </c>
      <c r="G764" s="409">
        <v>40</v>
      </c>
      <c r="H764" s="409">
        <v>40</v>
      </c>
      <c r="I764" s="497">
        <f t="shared" si="39"/>
        <v>0.37699199999999999</v>
      </c>
      <c r="J764" s="437"/>
      <c r="K764" s="616" t="s">
        <v>207</v>
      </c>
    </row>
    <row r="765" spans="1:11" x14ac:dyDescent="0.25">
      <c r="A765" s="496">
        <v>24</v>
      </c>
      <c r="B765" s="1040"/>
      <c r="C765" s="1210">
        <v>6639</v>
      </c>
      <c r="D765" s="409" t="s">
        <v>12</v>
      </c>
      <c r="E765" s="409">
        <v>400</v>
      </c>
      <c r="F765" s="409">
        <v>51</v>
      </c>
      <c r="G765" s="409">
        <v>51</v>
      </c>
      <c r="H765" s="409">
        <v>51</v>
      </c>
      <c r="I765" s="497">
        <f t="shared" si="39"/>
        <v>0.81713015999999994</v>
      </c>
      <c r="J765" s="437"/>
      <c r="K765" s="616" t="s">
        <v>207</v>
      </c>
    </row>
    <row r="766" spans="1:11" x14ac:dyDescent="0.25">
      <c r="A766" s="496">
        <v>25</v>
      </c>
      <c r="B766" s="1149"/>
      <c r="C766" s="1210">
        <v>6647</v>
      </c>
      <c r="D766" s="409" t="s">
        <v>12</v>
      </c>
      <c r="E766" s="409">
        <v>400</v>
      </c>
      <c r="F766" s="409">
        <v>51</v>
      </c>
      <c r="G766" s="409">
        <v>51</v>
      </c>
      <c r="H766" s="409">
        <v>51</v>
      </c>
      <c r="I766" s="497">
        <f t="shared" si="39"/>
        <v>0.81713015999999994</v>
      </c>
      <c r="J766" s="437"/>
      <c r="K766" s="616" t="s">
        <v>207</v>
      </c>
    </row>
    <row r="767" spans="1:11" x14ac:dyDescent="0.25">
      <c r="A767" s="496">
        <v>26</v>
      </c>
      <c r="B767" s="1149"/>
      <c r="C767" s="1210">
        <v>6729</v>
      </c>
      <c r="D767" s="409" t="s">
        <v>12</v>
      </c>
      <c r="E767" s="409">
        <v>400</v>
      </c>
      <c r="F767" s="409">
        <v>58</v>
      </c>
      <c r="G767" s="409">
        <v>58</v>
      </c>
      <c r="H767" s="409">
        <v>58</v>
      </c>
      <c r="I767" s="497">
        <f t="shared" si="39"/>
        <v>1.0568342399999999</v>
      </c>
      <c r="J767" s="437">
        <f>SUM(I762:I767)</f>
        <v>4.2383325599999999</v>
      </c>
      <c r="K767" s="616" t="s">
        <v>207</v>
      </c>
    </row>
    <row r="768" spans="1:11" x14ac:dyDescent="0.25">
      <c r="A768" s="496">
        <v>27</v>
      </c>
      <c r="B768" s="1149" t="s">
        <v>440</v>
      </c>
      <c r="C768" s="679">
        <v>6740</v>
      </c>
      <c r="D768" s="409" t="s">
        <v>12</v>
      </c>
      <c r="E768" s="409">
        <v>400</v>
      </c>
      <c r="F768" s="409">
        <v>33</v>
      </c>
      <c r="G768" s="409">
        <v>33</v>
      </c>
      <c r="H768" s="409">
        <v>33</v>
      </c>
      <c r="I768" s="497">
        <f t="shared" si="39"/>
        <v>0.34212023999999996</v>
      </c>
      <c r="J768" s="437"/>
      <c r="K768" s="616" t="s">
        <v>207</v>
      </c>
    </row>
    <row r="769" spans="1:11" x14ac:dyDescent="0.25">
      <c r="A769" s="496">
        <v>28</v>
      </c>
      <c r="B769" s="1040"/>
      <c r="C769" s="679">
        <v>6702</v>
      </c>
      <c r="D769" s="409" t="s">
        <v>12</v>
      </c>
      <c r="E769" s="409">
        <v>400</v>
      </c>
      <c r="F769" s="409">
        <v>30</v>
      </c>
      <c r="G769" s="409">
        <v>30</v>
      </c>
      <c r="H769" s="409">
        <v>30</v>
      </c>
      <c r="I769" s="497">
        <f t="shared" si="39"/>
        <v>0.282744</v>
      </c>
      <c r="J769" s="437"/>
      <c r="K769" s="616" t="s">
        <v>207</v>
      </c>
    </row>
    <row r="770" spans="1:11" x14ac:dyDescent="0.25">
      <c r="A770" s="496">
        <v>29</v>
      </c>
      <c r="B770" s="1040"/>
      <c r="C770" s="679">
        <v>6741</v>
      </c>
      <c r="D770" s="409" t="s">
        <v>12</v>
      </c>
      <c r="E770" s="409">
        <v>400</v>
      </c>
      <c r="F770" s="409">
        <v>33</v>
      </c>
      <c r="G770" s="409">
        <v>33</v>
      </c>
      <c r="H770" s="409">
        <v>33</v>
      </c>
      <c r="I770" s="497">
        <f t="shared" si="39"/>
        <v>0.34212023999999996</v>
      </c>
      <c r="J770" s="437"/>
      <c r="K770" s="616" t="s">
        <v>207</v>
      </c>
    </row>
    <row r="771" spans="1:11" x14ac:dyDescent="0.25">
      <c r="A771" s="496">
        <v>30</v>
      </c>
      <c r="B771" s="1040"/>
      <c r="C771" s="73">
        <v>6523</v>
      </c>
      <c r="D771" s="409" t="s">
        <v>12</v>
      </c>
      <c r="E771" s="409">
        <v>400</v>
      </c>
      <c r="F771" s="409">
        <v>40</v>
      </c>
      <c r="G771" s="409">
        <v>40</v>
      </c>
      <c r="H771" s="409">
        <v>40</v>
      </c>
      <c r="I771" s="497">
        <f t="shared" si="39"/>
        <v>0.50265599999999988</v>
      </c>
      <c r="J771" s="437"/>
      <c r="K771" s="616" t="s">
        <v>207</v>
      </c>
    </row>
    <row r="772" spans="1:11" x14ac:dyDescent="0.25">
      <c r="A772" s="496">
        <v>31</v>
      </c>
      <c r="B772" s="1149"/>
      <c r="C772" s="73">
        <v>6734</v>
      </c>
      <c r="D772" s="409" t="s">
        <v>12</v>
      </c>
      <c r="E772" s="409">
        <v>400</v>
      </c>
      <c r="F772" s="409">
        <v>42</v>
      </c>
      <c r="G772" s="409">
        <v>42</v>
      </c>
      <c r="H772" s="409">
        <v>42</v>
      </c>
      <c r="I772" s="497">
        <f t="shared" si="39"/>
        <v>0.55417824000000004</v>
      </c>
      <c r="J772" s="437"/>
      <c r="K772" s="616" t="s">
        <v>207</v>
      </c>
    </row>
    <row r="773" spans="1:11" x14ac:dyDescent="0.25">
      <c r="A773" s="496">
        <v>32</v>
      </c>
      <c r="B773" s="1149"/>
      <c r="C773" s="73">
        <v>6746</v>
      </c>
      <c r="D773" s="409" t="s">
        <v>12</v>
      </c>
      <c r="E773" s="409">
        <v>400</v>
      </c>
      <c r="F773" s="409">
        <v>38</v>
      </c>
      <c r="G773" s="409">
        <v>38</v>
      </c>
      <c r="H773" s="409">
        <v>38</v>
      </c>
      <c r="I773" s="497">
        <f t="shared" si="39"/>
        <v>0.45364703999999995</v>
      </c>
      <c r="J773" s="437">
        <f>SUM(I768:I773)</f>
        <v>2.4774657599999999</v>
      </c>
      <c r="K773" s="616" t="s">
        <v>207</v>
      </c>
    </row>
    <row r="774" spans="1:11" x14ac:dyDescent="0.25">
      <c r="A774" s="496">
        <v>33</v>
      </c>
      <c r="B774" s="1149" t="s">
        <v>440</v>
      </c>
      <c r="C774" s="73">
        <v>6645</v>
      </c>
      <c r="D774" s="409" t="s">
        <v>12</v>
      </c>
      <c r="E774" s="409">
        <v>400</v>
      </c>
      <c r="F774" s="409">
        <v>41</v>
      </c>
      <c r="G774" s="409">
        <v>41</v>
      </c>
      <c r="H774" s="409">
        <v>41</v>
      </c>
      <c r="I774" s="497">
        <f t="shared" ref="I774:I805" si="40">0.7854*E774*H774*H774/1000000</f>
        <v>0.52810296000000001</v>
      </c>
      <c r="J774" s="437"/>
      <c r="K774" s="616" t="s">
        <v>185</v>
      </c>
    </row>
    <row r="775" spans="1:11" x14ac:dyDescent="0.25">
      <c r="A775" s="496">
        <v>34</v>
      </c>
      <c r="B775" s="1040"/>
      <c r="C775" s="73">
        <v>6733</v>
      </c>
      <c r="D775" s="409" t="s">
        <v>12</v>
      </c>
      <c r="E775" s="409">
        <v>400</v>
      </c>
      <c r="F775" s="409">
        <v>41</v>
      </c>
      <c r="G775" s="409">
        <v>41</v>
      </c>
      <c r="H775" s="409">
        <v>41</v>
      </c>
      <c r="I775" s="497">
        <f t="shared" si="40"/>
        <v>0.52810296000000001</v>
      </c>
      <c r="J775" s="437"/>
      <c r="K775" s="616" t="s">
        <v>185</v>
      </c>
    </row>
    <row r="776" spans="1:11" x14ac:dyDescent="0.25">
      <c r="A776" s="496">
        <v>35</v>
      </c>
      <c r="B776" s="1149"/>
      <c r="C776" s="679">
        <v>6625</v>
      </c>
      <c r="D776" s="409" t="s">
        <v>12</v>
      </c>
      <c r="E776" s="409">
        <v>400</v>
      </c>
      <c r="F776" s="409">
        <v>47</v>
      </c>
      <c r="G776" s="409">
        <v>47</v>
      </c>
      <c r="H776" s="409">
        <v>47</v>
      </c>
      <c r="I776" s="497">
        <f t="shared" si="40"/>
        <v>0.69397943999999989</v>
      </c>
      <c r="J776" s="437"/>
      <c r="K776" s="616" t="s">
        <v>185</v>
      </c>
    </row>
    <row r="777" spans="1:11" x14ac:dyDescent="0.25">
      <c r="A777" s="496">
        <v>36</v>
      </c>
      <c r="B777" s="1149"/>
      <c r="C777" s="679">
        <v>6643</v>
      </c>
      <c r="D777" s="409" t="s">
        <v>12</v>
      </c>
      <c r="E777" s="409">
        <v>400</v>
      </c>
      <c r="F777" s="409">
        <v>51</v>
      </c>
      <c r="G777" s="409">
        <v>51</v>
      </c>
      <c r="H777" s="409">
        <v>51</v>
      </c>
      <c r="I777" s="497">
        <f t="shared" si="40"/>
        <v>0.81713015999999994</v>
      </c>
      <c r="J777" s="437">
        <f>SUM(I774:I777)</f>
        <v>2.5673155199999997</v>
      </c>
      <c r="K777" s="616" t="s">
        <v>185</v>
      </c>
    </row>
    <row r="778" spans="1:11" x14ac:dyDescent="0.25">
      <c r="A778" s="496">
        <v>37</v>
      </c>
      <c r="B778" s="1149" t="s">
        <v>446</v>
      </c>
      <c r="C778" s="679">
        <v>6681</v>
      </c>
      <c r="D778" s="409" t="s">
        <v>12</v>
      </c>
      <c r="E778" s="409">
        <v>400</v>
      </c>
      <c r="F778" s="409">
        <v>62</v>
      </c>
      <c r="G778" s="409">
        <v>62</v>
      </c>
      <c r="H778" s="409">
        <v>62</v>
      </c>
      <c r="I778" s="497">
        <f t="shared" si="40"/>
        <v>1.2076310399999999</v>
      </c>
      <c r="J778" s="437"/>
      <c r="K778" s="616" t="s">
        <v>16</v>
      </c>
    </row>
    <row r="779" spans="1:11" x14ac:dyDescent="0.25">
      <c r="A779" s="496">
        <v>38</v>
      </c>
      <c r="B779" s="1040"/>
      <c r="C779" s="73">
        <v>6699</v>
      </c>
      <c r="D779" s="409" t="s">
        <v>12</v>
      </c>
      <c r="E779" s="409">
        <v>400</v>
      </c>
      <c r="F779" s="409">
        <v>35</v>
      </c>
      <c r="G779" s="409">
        <v>35</v>
      </c>
      <c r="H779" s="409">
        <v>35</v>
      </c>
      <c r="I779" s="497">
        <f t="shared" si="40"/>
        <v>0.38484599999999997</v>
      </c>
      <c r="J779" s="437"/>
      <c r="K779" s="616" t="s">
        <v>207</v>
      </c>
    </row>
    <row r="780" spans="1:11" x14ac:dyDescent="0.25">
      <c r="A780" s="496">
        <v>39</v>
      </c>
      <c r="B780" s="1149"/>
      <c r="C780" s="679">
        <v>6633</v>
      </c>
      <c r="D780" s="409" t="s">
        <v>12</v>
      </c>
      <c r="E780" s="409">
        <v>400</v>
      </c>
      <c r="F780" s="409">
        <v>37</v>
      </c>
      <c r="G780" s="409">
        <v>37</v>
      </c>
      <c r="H780" s="409">
        <v>37</v>
      </c>
      <c r="I780" s="497">
        <f t="shared" si="40"/>
        <v>0.43008503999999992</v>
      </c>
      <c r="J780" s="437"/>
      <c r="K780" s="616" t="s">
        <v>207</v>
      </c>
    </row>
    <row r="781" spans="1:11" x14ac:dyDescent="0.25">
      <c r="A781" s="496">
        <v>40</v>
      </c>
      <c r="B781" s="1149"/>
      <c r="C781" s="679">
        <v>6690</v>
      </c>
      <c r="D781" s="409" t="s">
        <v>12</v>
      </c>
      <c r="E781" s="409">
        <v>400</v>
      </c>
      <c r="F781" s="409">
        <v>35</v>
      </c>
      <c r="G781" s="409">
        <v>35</v>
      </c>
      <c r="H781" s="409">
        <v>35</v>
      </c>
      <c r="I781" s="497">
        <f t="shared" si="40"/>
        <v>0.38484599999999997</v>
      </c>
      <c r="J781" s="437"/>
      <c r="K781" s="616" t="s">
        <v>207</v>
      </c>
    </row>
    <row r="782" spans="1:11" x14ac:dyDescent="0.25">
      <c r="A782" s="496">
        <v>41</v>
      </c>
      <c r="B782" s="1149" t="s">
        <v>446</v>
      </c>
      <c r="C782" s="73">
        <v>6727</v>
      </c>
      <c r="D782" s="409" t="s">
        <v>12</v>
      </c>
      <c r="E782" s="409">
        <v>400</v>
      </c>
      <c r="F782" s="409">
        <v>44</v>
      </c>
      <c r="G782" s="409">
        <v>44</v>
      </c>
      <c r="H782" s="409">
        <v>44</v>
      </c>
      <c r="I782" s="497">
        <f t="shared" si="40"/>
        <v>0.60821376000000005</v>
      </c>
      <c r="J782" s="437">
        <f>SUM(I778:I782)</f>
        <v>3.0156218399999997</v>
      </c>
      <c r="K782" s="616" t="s">
        <v>164</v>
      </c>
    </row>
    <row r="783" spans="1:11" x14ac:dyDescent="0.25">
      <c r="A783" s="138">
        <v>42</v>
      </c>
      <c r="B783" s="1182"/>
      <c r="C783" s="78">
        <v>6646</v>
      </c>
      <c r="D783" s="78" t="s">
        <v>12</v>
      </c>
      <c r="E783" s="78">
        <v>400</v>
      </c>
      <c r="F783" s="78">
        <v>37</v>
      </c>
      <c r="G783" s="78">
        <v>37</v>
      </c>
      <c r="H783" s="78">
        <v>37</v>
      </c>
      <c r="I783" s="1180">
        <f t="shared" si="40"/>
        <v>0.43008503999999992</v>
      </c>
      <c r="J783" s="1327" t="s">
        <v>151</v>
      </c>
      <c r="K783" s="1181" t="s">
        <v>164</v>
      </c>
    </row>
    <row r="784" spans="1:11" x14ac:dyDescent="0.25">
      <c r="A784" s="496">
        <v>43</v>
      </c>
      <c r="B784" s="1149" t="s">
        <v>457</v>
      </c>
      <c r="C784" s="424">
        <v>6756</v>
      </c>
      <c r="D784" s="409" t="s">
        <v>12</v>
      </c>
      <c r="E784" s="409">
        <v>400</v>
      </c>
      <c r="F784" s="409">
        <v>34</v>
      </c>
      <c r="G784" s="409">
        <v>34</v>
      </c>
      <c r="H784" s="409">
        <v>34</v>
      </c>
      <c r="I784" s="497">
        <f t="shared" si="40"/>
        <v>0.36316895999999999</v>
      </c>
      <c r="J784" s="437"/>
      <c r="K784" s="616" t="s">
        <v>164</v>
      </c>
    </row>
    <row r="785" spans="1:11" x14ac:dyDescent="0.25">
      <c r="A785" s="496">
        <v>44</v>
      </c>
      <c r="B785" s="1040"/>
      <c r="C785" s="78">
        <v>6665</v>
      </c>
      <c r="D785" s="409" t="s">
        <v>12</v>
      </c>
      <c r="E785" s="409">
        <v>400</v>
      </c>
      <c r="F785" s="409">
        <v>50</v>
      </c>
      <c r="G785" s="409">
        <v>50</v>
      </c>
      <c r="H785" s="409">
        <v>50</v>
      </c>
      <c r="I785" s="497">
        <f t="shared" si="40"/>
        <v>0.78539999999999988</v>
      </c>
      <c r="J785" s="437"/>
      <c r="K785" s="616" t="s">
        <v>164</v>
      </c>
    </row>
    <row r="786" spans="1:11" x14ac:dyDescent="0.25">
      <c r="A786" s="496">
        <v>45</v>
      </c>
      <c r="B786" s="1149"/>
      <c r="C786" s="78">
        <v>6712</v>
      </c>
      <c r="D786" s="409" t="s">
        <v>12</v>
      </c>
      <c r="E786" s="409">
        <v>400</v>
      </c>
      <c r="F786" s="409">
        <v>46</v>
      </c>
      <c r="G786" s="409">
        <v>46</v>
      </c>
      <c r="H786" s="409">
        <v>46</v>
      </c>
      <c r="I786" s="497">
        <f t="shared" si="40"/>
        <v>0.66476255999999989</v>
      </c>
      <c r="J786" s="437"/>
      <c r="K786" s="616" t="s">
        <v>164</v>
      </c>
    </row>
    <row r="787" spans="1:11" x14ac:dyDescent="0.25">
      <c r="A787" s="496">
        <v>46</v>
      </c>
      <c r="B787" s="1149"/>
      <c r="C787" s="424">
        <v>6757</v>
      </c>
      <c r="D787" s="409" t="s">
        <v>12</v>
      </c>
      <c r="E787" s="409">
        <v>400</v>
      </c>
      <c r="F787" s="409">
        <v>60</v>
      </c>
      <c r="G787" s="409">
        <v>60</v>
      </c>
      <c r="H787" s="409">
        <v>60</v>
      </c>
      <c r="I787" s="497">
        <f t="shared" si="40"/>
        <v>1.130976</v>
      </c>
      <c r="J787" s="437"/>
      <c r="K787" s="616" t="s">
        <v>164</v>
      </c>
    </row>
    <row r="788" spans="1:11" x14ac:dyDescent="0.25">
      <c r="A788" s="496">
        <v>47</v>
      </c>
      <c r="B788" s="1149"/>
      <c r="C788" s="424">
        <v>6735</v>
      </c>
      <c r="D788" s="409" t="s">
        <v>12</v>
      </c>
      <c r="E788" s="409">
        <v>400</v>
      </c>
      <c r="F788" s="409">
        <v>55</v>
      </c>
      <c r="G788" s="409">
        <v>55</v>
      </c>
      <c r="H788" s="409">
        <v>55</v>
      </c>
      <c r="I788" s="497">
        <f t="shared" si="40"/>
        <v>0.95033400000000001</v>
      </c>
      <c r="J788" s="437">
        <f>SUM(I784:I788)</f>
        <v>3.8946415199999995</v>
      </c>
      <c r="K788" s="616" t="s">
        <v>164</v>
      </c>
    </row>
    <row r="789" spans="1:11" x14ac:dyDescent="0.25">
      <c r="A789" s="496">
        <v>48</v>
      </c>
      <c r="B789" s="1149" t="s">
        <v>457</v>
      </c>
      <c r="C789" s="436">
        <v>6700</v>
      </c>
      <c r="D789" s="409" t="s">
        <v>12</v>
      </c>
      <c r="E789" s="409">
        <v>400</v>
      </c>
      <c r="F789" s="409">
        <v>37</v>
      </c>
      <c r="G789" s="409">
        <v>37</v>
      </c>
      <c r="H789" s="409">
        <v>37</v>
      </c>
      <c r="I789" s="497">
        <f t="shared" si="40"/>
        <v>0.43008503999999992</v>
      </c>
      <c r="J789" s="437"/>
      <c r="K789" s="616" t="s">
        <v>164</v>
      </c>
    </row>
    <row r="790" spans="1:11" x14ac:dyDescent="0.25">
      <c r="A790" s="496">
        <v>49</v>
      </c>
      <c r="B790" s="1040"/>
      <c r="C790" s="424">
        <v>6654</v>
      </c>
      <c r="D790" s="409" t="s">
        <v>12</v>
      </c>
      <c r="E790" s="409">
        <v>400</v>
      </c>
      <c r="F790" s="409">
        <v>40</v>
      </c>
      <c r="G790" s="409">
        <v>40</v>
      </c>
      <c r="H790" s="409">
        <v>40</v>
      </c>
      <c r="I790" s="497">
        <f t="shared" si="40"/>
        <v>0.50265599999999988</v>
      </c>
      <c r="J790" s="437"/>
      <c r="K790" s="616" t="s">
        <v>164</v>
      </c>
    </row>
    <row r="791" spans="1:11" x14ac:dyDescent="0.25">
      <c r="A791" s="496">
        <v>50</v>
      </c>
      <c r="B791" s="1149"/>
      <c r="C791" s="424">
        <v>6747</v>
      </c>
      <c r="D791" s="409" t="s">
        <v>12</v>
      </c>
      <c r="E791" s="409">
        <v>400</v>
      </c>
      <c r="F791" s="409">
        <v>40</v>
      </c>
      <c r="G791" s="409">
        <v>40</v>
      </c>
      <c r="H791" s="409">
        <v>40</v>
      </c>
      <c r="I791" s="497">
        <f t="shared" si="40"/>
        <v>0.50265599999999988</v>
      </c>
      <c r="J791" s="437"/>
      <c r="K791" s="616" t="s">
        <v>164</v>
      </c>
    </row>
    <row r="792" spans="1:11" x14ac:dyDescent="0.25">
      <c r="A792" s="496">
        <v>51</v>
      </c>
      <c r="B792" s="1149"/>
      <c r="C792" s="424">
        <v>6721</v>
      </c>
      <c r="D792" s="409" t="s">
        <v>12</v>
      </c>
      <c r="E792" s="409">
        <v>400</v>
      </c>
      <c r="F792" s="409">
        <v>34</v>
      </c>
      <c r="G792" s="409">
        <v>34</v>
      </c>
      <c r="H792" s="409">
        <v>34</v>
      </c>
      <c r="I792" s="497">
        <f t="shared" si="40"/>
        <v>0.36316895999999999</v>
      </c>
      <c r="J792" s="437"/>
      <c r="K792" s="616" t="s">
        <v>164</v>
      </c>
    </row>
    <row r="793" spans="1:11" x14ac:dyDescent="0.25">
      <c r="A793" s="496">
        <v>52</v>
      </c>
      <c r="B793" s="1149"/>
      <c r="C793" s="141">
        <v>6634</v>
      </c>
      <c r="D793" s="409" t="s">
        <v>12</v>
      </c>
      <c r="E793" s="409">
        <v>400</v>
      </c>
      <c r="F793" s="409">
        <v>35</v>
      </c>
      <c r="G793" s="409">
        <v>35</v>
      </c>
      <c r="H793" s="409">
        <v>35</v>
      </c>
      <c r="I793" s="497">
        <f t="shared" si="40"/>
        <v>0.38484599999999997</v>
      </c>
      <c r="J793" s="437"/>
      <c r="K793" s="616" t="s">
        <v>164</v>
      </c>
    </row>
    <row r="794" spans="1:11" x14ac:dyDescent="0.25">
      <c r="A794" s="496">
        <v>53</v>
      </c>
      <c r="B794" s="1149"/>
      <c r="C794" s="141">
        <v>6737</v>
      </c>
      <c r="D794" s="409" t="s">
        <v>12</v>
      </c>
      <c r="E794" s="409">
        <v>300</v>
      </c>
      <c r="F794" s="409">
        <v>30</v>
      </c>
      <c r="G794" s="409">
        <v>30</v>
      </c>
      <c r="H794" s="409">
        <v>30</v>
      </c>
      <c r="I794" s="497">
        <f t="shared" si="40"/>
        <v>0.212058</v>
      </c>
      <c r="J794" s="437"/>
      <c r="K794" s="616" t="s">
        <v>164</v>
      </c>
    </row>
    <row r="795" spans="1:11" x14ac:dyDescent="0.25">
      <c r="A795" s="496">
        <v>54</v>
      </c>
      <c r="B795" s="1149"/>
      <c r="C795" s="436">
        <v>6751</v>
      </c>
      <c r="D795" s="409" t="s">
        <v>12</v>
      </c>
      <c r="E795" s="409">
        <v>400</v>
      </c>
      <c r="F795" s="409">
        <v>45</v>
      </c>
      <c r="G795" s="409">
        <v>45</v>
      </c>
      <c r="H795" s="409">
        <v>45</v>
      </c>
      <c r="I795" s="497">
        <f t="shared" si="40"/>
        <v>0.63617400000000002</v>
      </c>
      <c r="J795" s="437">
        <f>SUM(I789:I795)</f>
        <v>3.0316439999999996</v>
      </c>
      <c r="K795" s="616" t="s">
        <v>164</v>
      </c>
    </row>
    <row r="796" spans="1:11" x14ac:dyDescent="0.25">
      <c r="A796" s="496">
        <v>55</v>
      </c>
      <c r="B796" s="1149" t="s">
        <v>457</v>
      </c>
      <c r="C796" s="78">
        <v>6795</v>
      </c>
      <c r="D796" s="409" t="s">
        <v>12</v>
      </c>
      <c r="E796" s="409">
        <v>400</v>
      </c>
      <c r="F796" s="409">
        <v>50</v>
      </c>
      <c r="G796" s="409">
        <v>50</v>
      </c>
      <c r="H796" s="409">
        <v>50</v>
      </c>
      <c r="I796" s="497">
        <f t="shared" si="40"/>
        <v>0.78539999999999988</v>
      </c>
      <c r="J796" s="437"/>
      <c r="K796" s="616" t="s">
        <v>458</v>
      </c>
    </row>
    <row r="797" spans="1:11" x14ac:dyDescent="0.25">
      <c r="A797" s="496">
        <v>56</v>
      </c>
      <c r="B797" s="1149"/>
      <c r="C797" s="78">
        <v>6815</v>
      </c>
      <c r="D797" s="409" t="s">
        <v>12</v>
      </c>
      <c r="E797" s="409">
        <v>400</v>
      </c>
      <c r="F797" s="409">
        <v>55</v>
      </c>
      <c r="G797" s="409">
        <v>55</v>
      </c>
      <c r="H797" s="409">
        <v>55</v>
      </c>
      <c r="I797" s="497">
        <f t="shared" si="40"/>
        <v>0.95033400000000001</v>
      </c>
      <c r="J797" s="437">
        <f>SUM(I796:I797)</f>
        <v>1.7357339999999999</v>
      </c>
      <c r="K797" s="616" t="s">
        <v>458</v>
      </c>
    </row>
    <row r="798" spans="1:11" x14ac:dyDescent="0.25">
      <c r="A798" s="496">
        <v>57</v>
      </c>
      <c r="B798" s="1149" t="s">
        <v>457</v>
      </c>
      <c r="C798" s="141">
        <v>6829</v>
      </c>
      <c r="D798" s="409" t="s">
        <v>12</v>
      </c>
      <c r="E798" s="409">
        <v>400</v>
      </c>
      <c r="F798" s="409">
        <v>46</v>
      </c>
      <c r="G798" s="409">
        <v>46</v>
      </c>
      <c r="H798" s="409">
        <v>46</v>
      </c>
      <c r="I798" s="497">
        <f t="shared" si="40"/>
        <v>0.66476255999999989</v>
      </c>
      <c r="J798" s="437"/>
      <c r="K798" s="616" t="s">
        <v>207</v>
      </c>
    </row>
    <row r="799" spans="1:11" x14ac:dyDescent="0.25">
      <c r="A799" s="496">
        <v>58</v>
      </c>
      <c r="B799" s="1149"/>
      <c r="C799" s="80">
        <v>6789</v>
      </c>
      <c r="D799" s="409" t="s">
        <v>12</v>
      </c>
      <c r="E799" s="409">
        <v>400</v>
      </c>
      <c r="F799" s="409">
        <v>40</v>
      </c>
      <c r="G799" s="409">
        <v>40</v>
      </c>
      <c r="H799" s="409">
        <v>40</v>
      </c>
      <c r="I799" s="497">
        <f t="shared" si="40"/>
        <v>0.50265599999999988</v>
      </c>
      <c r="J799" s="437">
        <f>SUM(I798:I799)</f>
        <v>1.1674185599999998</v>
      </c>
      <c r="K799" s="616" t="s">
        <v>207</v>
      </c>
    </row>
    <row r="800" spans="1:11" x14ac:dyDescent="0.25">
      <c r="A800" s="496">
        <v>59</v>
      </c>
      <c r="B800" s="1149" t="s">
        <v>464</v>
      </c>
      <c r="C800" s="141">
        <v>6834</v>
      </c>
      <c r="D800" s="409" t="s">
        <v>12</v>
      </c>
      <c r="E800" s="409">
        <v>400</v>
      </c>
      <c r="F800" s="409">
        <v>39</v>
      </c>
      <c r="G800" s="409">
        <v>39</v>
      </c>
      <c r="H800" s="409">
        <v>39</v>
      </c>
      <c r="I800" s="497">
        <f t="shared" si="40"/>
        <v>0.47783735999999993</v>
      </c>
      <c r="J800" s="437"/>
      <c r="K800" s="616" t="s">
        <v>185</v>
      </c>
    </row>
    <row r="801" spans="1:11" x14ac:dyDescent="0.25">
      <c r="A801" s="496">
        <v>60</v>
      </c>
      <c r="B801" s="1149"/>
      <c r="C801" s="406">
        <v>6851</v>
      </c>
      <c r="D801" s="409" t="s">
        <v>12</v>
      </c>
      <c r="E801" s="409">
        <v>400</v>
      </c>
      <c r="F801" s="409">
        <v>61</v>
      </c>
      <c r="G801" s="409">
        <v>61</v>
      </c>
      <c r="H801" s="409">
        <v>61</v>
      </c>
      <c r="I801" s="497">
        <f t="shared" si="40"/>
        <v>1.1689893599999999</v>
      </c>
      <c r="J801" s="437"/>
      <c r="K801" s="616" t="s">
        <v>185</v>
      </c>
    </row>
    <row r="802" spans="1:11" x14ac:dyDescent="0.25">
      <c r="A802" s="496">
        <v>61</v>
      </c>
      <c r="B802" s="1149"/>
      <c r="C802" s="406">
        <v>6857</v>
      </c>
      <c r="D802" s="409" t="s">
        <v>12</v>
      </c>
      <c r="E802" s="409">
        <v>400</v>
      </c>
      <c r="F802" s="409">
        <v>66</v>
      </c>
      <c r="G802" s="409">
        <v>66</v>
      </c>
      <c r="H802" s="409">
        <v>66</v>
      </c>
      <c r="I802" s="497">
        <f t="shared" si="40"/>
        <v>1.3684809599999999</v>
      </c>
      <c r="J802" s="437"/>
      <c r="K802" s="616" t="s">
        <v>185</v>
      </c>
    </row>
    <row r="803" spans="1:11" x14ac:dyDescent="0.25">
      <c r="A803" s="496">
        <v>62</v>
      </c>
      <c r="B803" s="1149"/>
      <c r="C803" s="78">
        <v>6853</v>
      </c>
      <c r="D803" s="409" t="s">
        <v>12</v>
      </c>
      <c r="E803" s="409">
        <v>400</v>
      </c>
      <c r="F803" s="409">
        <v>46</v>
      </c>
      <c r="G803" s="409">
        <v>46</v>
      </c>
      <c r="H803" s="409">
        <v>46</v>
      </c>
      <c r="I803" s="497">
        <f t="shared" si="40"/>
        <v>0.66476255999999989</v>
      </c>
      <c r="J803" s="437"/>
      <c r="K803" s="616" t="s">
        <v>185</v>
      </c>
    </row>
    <row r="804" spans="1:11" x14ac:dyDescent="0.25">
      <c r="A804" s="496">
        <v>63</v>
      </c>
      <c r="B804" s="1149"/>
      <c r="C804" s="78">
        <v>6838</v>
      </c>
      <c r="D804" s="409" t="s">
        <v>12</v>
      </c>
      <c r="E804" s="409">
        <v>400</v>
      </c>
      <c r="F804" s="409">
        <v>67</v>
      </c>
      <c r="G804" s="409">
        <v>67</v>
      </c>
      <c r="H804" s="409">
        <v>67</v>
      </c>
      <c r="I804" s="497">
        <f t="shared" si="40"/>
        <v>1.4102642399999998</v>
      </c>
      <c r="J804" s="437">
        <f>SUM(I800:I804)</f>
        <v>5.0903344799999992</v>
      </c>
      <c r="K804" s="616" t="s">
        <v>185</v>
      </c>
    </row>
    <row r="805" spans="1:11" x14ac:dyDescent="0.25">
      <c r="A805" s="496">
        <v>64</v>
      </c>
      <c r="B805" s="1149" t="s">
        <v>464</v>
      </c>
      <c r="C805" s="424">
        <v>6611</v>
      </c>
      <c r="D805" s="409" t="s">
        <v>12</v>
      </c>
      <c r="E805" s="409">
        <v>400</v>
      </c>
      <c r="F805" s="409">
        <v>65</v>
      </c>
      <c r="G805" s="409">
        <v>65</v>
      </c>
      <c r="H805" s="409">
        <v>65</v>
      </c>
      <c r="I805" s="497">
        <f t="shared" si="40"/>
        <v>1.3273259999999998</v>
      </c>
      <c r="J805" s="437"/>
      <c r="K805" s="616" t="s">
        <v>430</v>
      </c>
    </row>
    <row r="806" spans="1:11" x14ac:dyDescent="0.25">
      <c r="A806" s="496">
        <v>65</v>
      </c>
      <c r="B806" s="1149"/>
      <c r="C806" s="424">
        <v>6722</v>
      </c>
      <c r="D806" s="409" t="s">
        <v>12</v>
      </c>
      <c r="E806" s="409">
        <v>400</v>
      </c>
      <c r="F806" s="409">
        <v>70</v>
      </c>
      <c r="G806" s="409">
        <v>70</v>
      </c>
      <c r="H806" s="409">
        <v>70</v>
      </c>
      <c r="I806" s="497">
        <f t="shared" ref="I806:I824" si="41">0.7854*E806*H806*H806/1000000</f>
        <v>1.5393839999999999</v>
      </c>
      <c r="J806" s="437"/>
      <c r="K806" s="616" t="s">
        <v>430</v>
      </c>
    </row>
    <row r="807" spans="1:11" x14ac:dyDescent="0.25">
      <c r="A807" s="496">
        <v>66</v>
      </c>
      <c r="B807" s="1149"/>
      <c r="C807" s="406">
        <v>6782</v>
      </c>
      <c r="D807" s="409" t="s">
        <v>12</v>
      </c>
      <c r="E807" s="409">
        <v>400</v>
      </c>
      <c r="F807" s="409">
        <v>60</v>
      </c>
      <c r="G807" s="409">
        <v>60</v>
      </c>
      <c r="H807" s="409">
        <v>60</v>
      </c>
      <c r="I807" s="497">
        <f t="shared" si="41"/>
        <v>1.130976</v>
      </c>
      <c r="J807" s="437">
        <f>SUM(I805:I807)</f>
        <v>3.9976859999999994</v>
      </c>
      <c r="K807" s="616" t="s">
        <v>430</v>
      </c>
    </row>
    <row r="808" spans="1:11" x14ac:dyDescent="0.25">
      <c r="A808" s="496">
        <v>67</v>
      </c>
      <c r="B808" s="1149"/>
      <c r="C808" s="78">
        <v>6840</v>
      </c>
      <c r="D808" s="409" t="s">
        <v>12</v>
      </c>
      <c r="E808" s="409">
        <v>400</v>
      </c>
      <c r="F808" s="409">
        <v>58</v>
      </c>
      <c r="G808" s="409">
        <v>58</v>
      </c>
      <c r="H808" s="409">
        <v>58</v>
      </c>
      <c r="I808" s="497">
        <f t="shared" si="41"/>
        <v>1.0568342399999999</v>
      </c>
      <c r="J808" s="437"/>
      <c r="K808" s="616" t="s">
        <v>172</v>
      </c>
    </row>
    <row r="809" spans="1:11" x14ac:dyDescent="0.25">
      <c r="A809" s="496">
        <v>68</v>
      </c>
      <c r="B809" s="1149"/>
      <c r="C809" s="78">
        <v>6844</v>
      </c>
      <c r="D809" s="409" t="s">
        <v>12</v>
      </c>
      <c r="E809" s="409">
        <v>400</v>
      </c>
      <c r="F809" s="409">
        <v>63</v>
      </c>
      <c r="G809" s="409">
        <v>63</v>
      </c>
      <c r="H809" s="409">
        <v>63</v>
      </c>
      <c r="I809" s="497">
        <f t="shared" si="41"/>
        <v>1.2469010399999998</v>
      </c>
      <c r="J809" s="437"/>
      <c r="K809" s="616" t="s">
        <v>172</v>
      </c>
    </row>
    <row r="810" spans="1:11" x14ac:dyDescent="0.25">
      <c r="A810" s="496">
        <v>69</v>
      </c>
      <c r="B810" s="1149"/>
      <c r="C810" s="78">
        <v>6837</v>
      </c>
      <c r="D810" s="409" t="s">
        <v>12</v>
      </c>
      <c r="E810" s="409">
        <v>400</v>
      </c>
      <c r="F810" s="409">
        <v>70</v>
      </c>
      <c r="G810" s="409">
        <v>70</v>
      </c>
      <c r="H810" s="409">
        <v>70</v>
      </c>
      <c r="I810" s="497">
        <f t="shared" si="41"/>
        <v>1.5393839999999999</v>
      </c>
      <c r="J810" s="437"/>
      <c r="K810" s="616" t="s">
        <v>172</v>
      </c>
    </row>
    <row r="811" spans="1:11" x14ac:dyDescent="0.25">
      <c r="A811" s="496">
        <v>70</v>
      </c>
      <c r="B811" s="1149"/>
      <c r="C811" s="78">
        <v>6848</v>
      </c>
      <c r="D811" s="409" t="s">
        <v>12</v>
      </c>
      <c r="E811" s="409">
        <v>400</v>
      </c>
      <c r="F811" s="409">
        <v>56</v>
      </c>
      <c r="G811" s="409">
        <v>56</v>
      </c>
      <c r="H811" s="409">
        <v>56</v>
      </c>
      <c r="I811" s="497">
        <f t="shared" si="41"/>
        <v>0.98520576000000004</v>
      </c>
      <c r="J811" s="437"/>
      <c r="K811" s="616" t="s">
        <v>172</v>
      </c>
    </row>
    <row r="812" spans="1:11" x14ac:dyDescent="0.25">
      <c r="A812" s="496">
        <v>71</v>
      </c>
      <c r="B812" s="1149"/>
      <c r="C812" s="424">
        <v>6842</v>
      </c>
      <c r="D812" s="409" t="s">
        <v>12</v>
      </c>
      <c r="E812" s="409">
        <v>400</v>
      </c>
      <c r="F812" s="409">
        <v>70</v>
      </c>
      <c r="G812" s="409">
        <v>70</v>
      </c>
      <c r="H812" s="409">
        <v>70</v>
      </c>
      <c r="I812" s="497">
        <f t="shared" si="41"/>
        <v>1.5393839999999999</v>
      </c>
      <c r="J812" s="437"/>
      <c r="K812" s="616" t="s">
        <v>172</v>
      </c>
    </row>
    <row r="813" spans="1:11" x14ac:dyDescent="0.25">
      <c r="A813" s="496">
        <v>72</v>
      </c>
      <c r="B813" s="1149"/>
      <c r="C813" s="424">
        <v>6847</v>
      </c>
      <c r="D813" s="409" t="s">
        <v>12</v>
      </c>
      <c r="E813" s="409">
        <v>400</v>
      </c>
      <c r="F813" s="409">
        <v>62</v>
      </c>
      <c r="G813" s="409">
        <v>62</v>
      </c>
      <c r="H813" s="409">
        <v>62</v>
      </c>
      <c r="I813" s="497">
        <f t="shared" si="41"/>
        <v>1.2076310399999999</v>
      </c>
      <c r="J813" s="437">
        <f>SUM(I808:I813)</f>
        <v>7.5753400800000001</v>
      </c>
      <c r="K813" s="616" t="s">
        <v>172</v>
      </c>
    </row>
    <row r="814" spans="1:11" x14ac:dyDescent="0.25">
      <c r="A814" s="496">
        <v>73</v>
      </c>
      <c r="B814" s="1149"/>
      <c r="C814" s="78">
        <v>6797</v>
      </c>
      <c r="D814" s="409" t="s">
        <v>12</v>
      </c>
      <c r="E814" s="409">
        <v>400</v>
      </c>
      <c r="F814" s="409">
        <v>52</v>
      </c>
      <c r="G814" s="409">
        <v>52</v>
      </c>
      <c r="H814" s="409">
        <v>52</v>
      </c>
      <c r="I814" s="497">
        <f t="shared" si="41"/>
        <v>0.84948863999999991</v>
      </c>
      <c r="J814" s="437"/>
      <c r="K814" s="616" t="s">
        <v>465</v>
      </c>
    </row>
    <row r="815" spans="1:11" x14ac:dyDescent="0.25">
      <c r="A815" s="496">
        <v>74</v>
      </c>
      <c r="B815" s="1149"/>
      <c r="C815" s="78">
        <v>6771</v>
      </c>
      <c r="D815" s="409" t="s">
        <v>12</v>
      </c>
      <c r="E815" s="409">
        <v>400</v>
      </c>
      <c r="F815" s="409">
        <v>73</v>
      </c>
      <c r="G815" s="409">
        <v>73</v>
      </c>
      <c r="H815" s="409">
        <v>73</v>
      </c>
      <c r="I815" s="497">
        <f t="shared" si="41"/>
        <v>1.6741586399999997</v>
      </c>
      <c r="J815" s="437"/>
      <c r="K815" s="616" t="s">
        <v>465</v>
      </c>
    </row>
    <row r="816" spans="1:11" x14ac:dyDescent="0.25">
      <c r="A816" s="496">
        <v>75</v>
      </c>
      <c r="B816" s="1149"/>
      <c r="C816" s="78">
        <v>6784</v>
      </c>
      <c r="D816" s="409" t="s">
        <v>12</v>
      </c>
      <c r="E816" s="409">
        <v>400</v>
      </c>
      <c r="F816" s="409">
        <v>70</v>
      </c>
      <c r="G816" s="409">
        <v>70</v>
      </c>
      <c r="H816" s="409">
        <v>70</v>
      </c>
      <c r="I816" s="497">
        <f t="shared" si="41"/>
        <v>1.5393839999999999</v>
      </c>
      <c r="J816" s="437"/>
      <c r="K816" s="616" t="s">
        <v>465</v>
      </c>
    </row>
    <row r="817" spans="1:11" x14ac:dyDescent="0.25">
      <c r="A817" s="496">
        <v>76</v>
      </c>
      <c r="B817" s="1149"/>
      <c r="C817" s="141">
        <v>6764</v>
      </c>
      <c r="D817" s="409" t="s">
        <v>12</v>
      </c>
      <c r="E817" s="409">
        <v>400</v>
      </c>
      <c r="F817" s="409">
        <v>55</v>
      </c>
      <c r="G817" s="409">
        <v>55</v>
      </c>
      <c r="H817" s="409">
        <v>55</v>
      </c>
      <c r="I817" s="497">
        <f t="shared" si="41"/>
        <v>0.95033400000000001</v>
      </c>
      <c r="J817" s="437"/>
      <c r="K817" s="616" t="s">
        <v>465</v>
      </c>
    </row>
    <row r="818" spans="1:11" x14ac:dyDescent="0.25">
      <c r="A818" s="496">
        <v>77</v>
      </c>
      <c r="B818" s="1149"/>
      <c r="C818" s="78">
        <v>6770</v>
      </c>
      <c r="D818" s="409" t="s">
        <v>12</v>
      </c>
      <c r="E818" s="409">
        <v>400</v>
      </c>
      <c r="F818" s="409">
        <v>80</v>
      </c>
      <c r="G818" s="409">
        <v>80</v>
      </c>
      <c r="H818" s="409">
        <v>80</v>
      </c>
      <c r="I818" s="497">
        <f t="shared" si="41"/>
        <v>2.0106239999999995</v>
      </c>
      <c r="J818" s="437"/>
      <c r="K818" s="616" t="s">
        <v>465</v>
      </c>
    </row>
    <row r="819" spans="1:11" x14ac:dyDescent="0.25">
      <c r="A819" s="496">
        <v>78</v>
      </c>
      <c r="B819" s="1149"/>
      <c r="C819" s="78">
        <v>6779</v>
      </c>
      <c r="D819" s="409" t="s">
        <v>12</v>
      </c>
      <c r="E819" s="409">
        <v>400</v>
      </c>
      <c r="F819" s="409">
        <v>51</v>
      </c>
      <c r="G819" s="409">
        <v>51</v>
      </c>
      <c r="H819" s="409">
        <v>51</v>
      </c>
      <c r="I819" s="497">
        <f t="shared" si="41"/>
        <v>0.81713015999999994</v>
      </c>
      <c r="J819" s="437">
        <f>SUM(I814:I819)</f>
        <v>7.8411194399999982</v>
      </c>
      <c r="K819" s="616" t="s">
        <v>465</v>
      </c>
    </row>
    <row r="820" spans="1:11" x14ac:dyDescent="0.25">
      <c r="A820" s="496">
        <v>79</v>
      </c>
      <c r="B820" s="1149" t="s">
        <v>464</v>
      </c>
      <c r="C820" s="78">
        <v>6841</v>
      </c>
      <c r="D820" s="409" t="s">
        <v>12</v>
      </c>
      <c r="E820" s="409">
        <v>400</v>
      </c>
      <c r="F820" s="409">
        <v>40</v>
      </c>
      <c r="G820" s="409">
        <v>40</v>
      </c>
      <c r="H820" s="409">
        <v>40</v>
      </c>
      <c r="I820" s="497">
        <f t="shared" si="41"/>
        <v>0.50265599999999988</v>
      </c>
      <c r="J820" s="437"/>
      <c r="K820" s="616" t="s">
        <v>187</v>
      </c>
    </row>
    <row r="821" spans="1:11" x14ac:dyDescent="0.25">
      <c r="A821" s="496">
        <v>80</v>
      </c>
      <c r="B821" s="1149"/>
      <c r="C821" s="141">
        <v>6854</v>
      </c>
      <c r="D821" s="409" t="s">
        <v>12</v>
      </c>
      <c r="E821" s="409">
        <v>400</v>
      </c>
      <c r="F821" s="409">
        <v>75</v>
      </c>
      <c r="G821" s="409">
        <v>75</v>
      </c>
      <c r="H821" s="409">
        <v>75</v>
      </c>
      <c r="I821" s="497">
        <f t="shared" si="41"/>
        <v>1.7671499999999998</v>
      </c>
      <c r="J821" s="437"/>
      <c r="K821" s="616" t="s">
        <v>467</v>
      </c>
    </row>
    <row r="822" spans="1:11" x14ac:dyDescent="0.25">
      <c r="A822" s="496">
        <v>81</v>
      </c>
      <c r="B822" s="1149"/>
      <c r="C822" s="141">
        <v>6772</v>
      </c>
      <c r="D822" s="409" t="s">
        <v>12</v>
      </c>
      <c r="E822" s="409">
        <v>400</v>
      </c>
      <c r="F822" s="409">
        <v>70</v>
      </c>
      <c r="G822" s="409">
        <v>70</v>
      </c>
      <c r="H822" s="409">
        <v>70</v>
      </c>
      <c r="I822" s="497">
        <f t="shared" si="41"/>
        <v>1.5393839999999999</v>
      </c>
      <c r="J822" s="437"/>
      <c r="K822" s="616" t="s">
        <v>467</v>
      </c>
    </row>
    <row r="823" spans="1:11" x14ac:dyDescent="0.25">
      <c r="A823" s="496">
        <v>82</v>
      </c>
      <c r="B823" s="1149"/>
      <c r="C823" s="141">
        <v>6766</v>
      </c>
      <c r="D823" s="409" t="s">
        <v>12</v>
      </c>
      <c r="E823" s="409">
        <v>400</v>
      </c>
      <c r="F823" s="409">
        <v>62</v>
      </c>
      <c r="G823" s="409">
        <v>62</v>
      </c>
      <c r="H823" s="409">
        <v>62</v>
      </c>
      <c r="I823" s="497">
        <f t="shared" si="41"/>
        <v>1.2076310399999999</v>
      </c>
      <c r="J823" s="437"/>
      <c r="K823" s="616" t="s">
        <v>468</v>
      </c>
    </row>
    <row r="824" spans="1:11" x14ac:dyDescent="0.25">
      <c r="A824" s="496">
        <v>83</v>
      </c>
      <c r="B824" s="1149"/>
      <c r="C824" s="424">
        <v>6758</v>
      </c>
      <c r="D824" s="409" t="s">
        <v>12</v>
      </c>
      <c r="E824" s="409">
        <v>400</v>
      </c>
      <c r="F824" s="409">
        <v>65</v>
      </c>
      <c r="G824" s="409">
        <v>65</v>
      </c>
      <c r="H824" s="409">
        <v>65</v>
      </c>
      <c r="I824" s="497">
        <f t="shared" si="41"/>
        <v>1.3273259999999998</v>
      </c>
      <c r="J824" s="437">
        <f>SUM(I820:I824)</f>
        <v>6.3441470399999993</v>
      </c>
      <c r="K824" s="616" t="s">
        <v>430</v>
      </c>
    </row>
    <row r="825" spans="1:11" x14ac:dyDescent="0.25">
      <c r="B825" s="1867" t="s">
        <v>441</v>
      </c>
      <c r="C825" s="1868"/>
      <c r="D825" s="1868"/>
      <c r="E825" s="1868"/>
      <c r="F825" s="1868"/>
      <c r="G825" s="1868"/>
      <c r="H825" s="1869"/>
      <c r="I825" s="1086">
        <f>SUM(I742:I824)-I783</f>
        <v>68.445096719999981</v>
      </c>
      <c r="J825" s="1086">
        <f>SUM(J742:J782,J784:J824)</f>
        <v>68.445096720000009</v>
      </c>
      <c r="K825" s="1087"/>
    </row>
    <row r="826" spans="1:11" x14ac:dyDescent="0.25">
      <c r="B826" s="1149" t="s">
        <v>475</v>
      </c>
      <c r="C826" s="406">
        <v>6896</v>
      </c>
      <c r="D826" s="409" t="s">
        <v>12</v>
      </c>
      <c r="E826" s="409">
        <v>400</v>
      </c>
      <c r="F826" s="409">
        <v>55</v>
      </c>
      <c r="G826" s="409">
        <v>55</v>
      </c>
      <c r="H826" s="409">
        <v>55</v>
      </c>
      <c r="I826" s="497">
        <f t="shared" ref="I826:I872" si="42">0.7854*E826*H826*H826/1000000</f>
        <v>0.95033400000000001</v>
      </c>
      <c r="J826" s="437"/>
      <c r="K826" s="616" t="s">
        <v>207</v>
      </c>
    </row>
    <row r="827" spans="1:11" x14ac:dyDescent="0.25">
      <c r="A827" s="138">
        <v>1</v>
      </c>
      <c r="B827" s="1149"/>
      <c r="C827" s="424">
        <v>6900</v>
      </c>
      <c r="D827" s="409" t="s">
        <v>12</v>
      </c>
      <c r="E827" s="409">
        <v>400</v>
      </c>
      <c r="F827" s="409">
        <v>50</v>
      </c>
      <c r="G827" s="409">
        <v>50</v>
      </c>
      <c r="H827" s="409">
        <v>50</v>
      </c>
      <c r="I827" s="497">
        <f t="shared" si="42"/>
        <v>0.78539999999999988</v>
      </c>
      <c r="J827" s="437"/>
      <c r="K827" s="616" t="s">
        <v>207</v>
      </c>
    </row>
    <row r="828" spans="1:11" x14ac:dyDescent="0.25">
      <c r="A828" s="138">
        <v>2</v>
      </c>
      <c r="B828" s="1149"/>
      <c r="C828" s="424">
        <v>6909</v>
      </c>
      <c r="D828" s="409" t="s">
        <v>12</v>
      </c>
      <c r="E828" s="409">
        <v>400</v>
      </c>
      <c r="F828" s="409">
        <v>43</v>
      </c>
      <c r="G828" s="409">
        <v>43</v>
      </c>
      <c r="H828" s="409">
        <v>43</v>
      </c>
      <c r="I828" s="497">
        <f t="shared" si="42"/>
        <v>0.58088183999999998</v>
      </c>
      <c r="J828" s="437"/>
      <c r="K828" s="616" t="s">
        <v>207</v>
      </c>
    </row>
    <row r="829" spans="1:11" x14ac:dyDescent="0.25">
      <c r="A829" s="138">
        <v>3</v>
      </c>
      <c r="B829" s="1149"/>
      <c r="C829" s="424">
        <v>6983</v>
      </c>
      <c r="D829" s="409" t="s">
        <v>12</v>
      </c>
      <c r="E829" s="409">
        <v>400</v>
      </c>
      <c r="F829" s="409">
        <v>46</v>
      </c>
      <c r="G829" s="409">
        <v>46</v>
      </c>
      <c r="H829" s="409">
        <v>46</v>
      </c>
      <c r="I829" s="497">
        <f t="shared" si="42"/>
        <v>0.66476255999999989</v>
      </c>
      <c r="J829" s="437"/>
      <c r="K829" s="616" t="s">
        <v>207</v>
      </c>
    </row>
    <row r="830" spans="1:11" x14ac:dyDescent="0.25">
      <c r="A830" s="138">
        <v>4</v>
      </c>
      <c r="B830" s="1149"/>
      <c r="C830" s="424">
        <v>6890</v>
      </c>
      <c r="D830" s="409" t="s">
        <v>12</v>
      </c>
      <c r="E830" s="409">
        <v>400</v>
      </c>
      <c r="F830" s="409">
        <v>41</v>
      </c>
      <c r="G830" s="409">
        <v>41</v>
      </c>
      <c r="H830" s="409">
        <v>41</v>
      </c>
      <c r="I830" s="497">
        <f t="shared" si="42"/>
        <v>0.52810296000000001</v>
      </c>
      <c r="J830" s="437"/>
      <c r="K830" s="616" t="s">
        <v>207</v>
      </c>
    </row>
    <row r="831" spans="1:11" x14ac:dyDescent="0.25">
      <c r="A831" s="138">
        <v>5</v>
      </c>
      <c r="B831" s="1149"/>
      <c r="C831" s="424">
        <v>6901</v>
      </c>
      <c r="D831" s="409" t="s">
        <v>12</v>
      </c>
      <c r="E831" s="409">
        <v>400</v>
      </c>
      <c r="F831" s="409">
        <v>43</v>
      </c>
      <c r="G831" s="409">
        <v>43</v>
      </c>
      <c r="H831" s="409">
        <v>43</v>
      </c>
      <c r="I831" s="497">
        <f t="shared" si="42"/>
        <v>0.58088183999999998</v>
      </c>
      <c r="J831" s="437"/>
      <c r="K831" s="616" t="s">
        <v>207</v>
      </c>
    </row>
    <row r="832" spans="1:11" x14ac:dyDescent="0.25">
      <c r="A832" s="138">
        <v>6</v>
      </c>
      <c r="B832" s="1149"/>
      <c r="C832" s="424">
        <v>6898</v>
      </c>
      <c r="D832" s="409" t="s">
        <v>12</v>
      </c>
      <c r="E832" s="409">
        <v>400</v>
      </c>
      <c r="F832" s="409">
        <v>50</v>
      </c>
      <c r="G832" s="409">
        <v>50</v>
      </c>
      <c r="H832" s="409">
        <v>50</v>
      </c>
      <c r="I832" s="497">
        <f t="shared" si="42"/>
        <v>0.78539999999999988</v>
      </c>
      <c r="J832" s="437"/>
      <c r="K832" s="616" t="s">
        <v>207</v>
      </c>
    </row>
    <row r="833" spans="1:11" x14ac:dyDescent="0.25">
      <c r="A833" s="138">
        <v>7</v>
      </c>
      <c r="B833" s="1149"/>
      <c r="C833" s="424">
        <v>6897</v>
      </c>
      <c r="D833" s="409" t="s">
        <v>12</v>
      </c>
      <c r="E833" s="409">
        <v>400</v>
      </c>
      <c r="F833" s="409">
        <v>42</v>
      </c>
      <c r="G833" s="409">
        <v>42</v>
      </c>
      <c r="H833" s="409">
        <v>42</v>
      </c>
      <c r="I833" s="497">
        <f t="shared" si="42"/>
        <v>0.55417824000000004</v>
      </c>
      <c r="J833" s="437">
        <f>SUM(I826:I833)</f>
        <v>5.4299414399999995</v>
      </c>
      <c r="K833" s="616" t="s">
        <v>207</v>
      </c>
    </row>
    <row r="834" spans="1:11" x14ac:dyDescent="0.25">
      <c r="A834" s="138">
        <v>8</v>
      </c>
      <c r="B834" s="1414" t="s">
        <v>493</v>
      </c>
      <c r="C834" s="78">
        <v>6892</v>
      </c>
      <c r="D834" s="409" t="s">
        <v>12</v>
      </c>
      <c r="E834" s="409">
        <v>400</v>
      </c>
      <c r="F834" s="409">
        <v>70</v>
      </c>
      <c r="G834" s="409">
        <v>70</v>
      </c>
      <c r="H834" s="409">
        <v>70</v>
      </c>
      <c r="I834" s="497">
        <f t="shared" si="42"/>
        <v>1.5393839999999999</v>
      </c>
      <c r="J834" s="437"/>
      <c r="K834" s="616" t="s">
        <v>13</v>
      </c>
    </row>
    <row r="835" spans="1:11" x14ac:dyDescent="0.25">
      <c r="A835" s="138">
        <v>9</v>
      </c>
      <c r="B835" s="1414"/>
      <c r="C835" s="78">
        <v>6962</v>
      </c>
      <c r="D835" s="409" t="s">
        <v>12</v>
      </c>
      <c r="E835" s="409">
        <v>400</v>
      </c>
      <c r="F835" s="409">
        <v>62</v>
      </c>
      <c r="G835" s="409">
        <v>62</v>
      </c>
      <c r="H835" s="409">
        <v>62</v>
      </c>
      <c r="I835" s="497">
        <f t="shared" si="42"/>
        <v>1.2076310399999999</v>
      </c>
      <c r="J835" s="437"/>
      <c r="K835" s="616" t="s">
        <v>13</v>
      </c>
    </row>
    <row r="836" spans="1:11" x14ac:dyDescent="0.25">
      <c r="A836" s="138">
        <v>10</v>
      </c>
      <c r="B836" s="1414"/>
      <c r="C836" s="78">
        <v>6935</v>
      </c>
      <c r="D836" s="409" t="s">
        <v>12</v>
      </c>
      <c r="E836" s="409">
        <v>400</v>
      </c>
      <c r="F836" s="409">
        <v>30</v>
      </c>
      <c r="G836" s="409">
        <v>30</v>
      </c>
      <c r="H836" s="409">
        <v>30</v>
      </c>
      <c r="I836" s="497">
        <f t="shared" si="42"/>
        <v>0.282744</v>
      </c>
      <c r="J836" s="437"/>
      <c r="K836" s="616" t="s">
        <v>13</v>
      </c>
    </row>
    <row r="837" spans="1:11" x14ac:dyDescent="0.25">
      <c r="A837" s="138">
        <v>11</v>
      </c>
      <c r="B837" s="1414"/>
      <c r="C837" s="78">
        <v>6934</v>
      </c>
      <c r="D837" s="409" t="s">
        <v>12</v>
      </c>
      <c r="E837" s="409">
        <v>400</v>
      </c>
      <c r="F837" s="409">
        <v>68</v>
      </c>
      <c r="G837" s="409">
        <v>68</v>
      </c>
      <c r="H837" s="409">
        <v>68</v>
      </c>
      <c r="I837" s="497">
        <f t="shared" si="42"/>
        <v>1.4526758399999999</v>
      </c>
      <c r="J837" s="437"/>
      <c r="K837" s="616" t="s">
        <v>13</v>
      </c>
    </row>
    <row r="838" spans="1:11" x14ac:dyDescent="0.25">
      <c r="A838" s="138">
        <v>12</v>
      </c>
      <c r="B838" s="1414"/>
      <c r="C838" s="78">
        <v>6950</v>
      </c>
      <c r="D838" s="409" t="s">
        <v>12</v>
      </c>
      <c r="E838" s="409">
        <v>400</v>
      </c>
      <c r="F838" s="409">
        <v>65</v>
      </c>
      <c r="G838" s="409">
        <v>65</v>
      </c>
      <c r="H838" s="409">
        <v>65</v>
      </c>
      <c r="I838" s="497">
        <f t="shared" si="42"/>
        <v>1.3273259999999998</v>
      </c>
      <c r="J838" s="437">
        <f>SUM(I834:I838)</f>
        <v>5.8097608799999989</v>
      </c>
      <c r="K838" s="616" t="s">
        <v>13</v>
      </c>
    </row>
    <row r="839" spans="1:11" x14ac:dyDescent="0.25">
      <c r="A839" s="138">
        <v>13</v>
      </c>
      <c r="B839" s="1414"/>
      <c r="C839" s="78">
        <v>6952</v>
      </c>
      <c r="D839" s="409" t="s">
        <v>12</v>
      </c>
      <c r="E839" s="409">
        <v>400</v>
      </c>
      <c r="F839" s="409">
        <v>60</v>
      </c>
      <c r="G839" s="409">
        <v>60</v>
      </c>
      <c r="H839" s="409">
        <v>60</v>
      </c>
      <c r="I839" s="497">
        <f t="shared" si="42"/>
        <v>1.130976</v>
      </c>
      <c r="J839" s="437"/>
      <c r="K839" s="616" t="s">
        <v>13</v>
      </c>
    </row>
    <row r="840" spans="1:11" x14ac:dyDescent="0.25">
      <c r="A840" s="138">
        <v>14</v>
      </c>
      <c r="B840" s="1414"/>
      <c r="C840" s="78">
        <v>6983</v>
      </c>
      <c r="D840" s="409" t="s">
        <v>12</v>
      </c>
      <c r="E840" s="409">
        <v>400</v>
      </c>
      <c r="F840" s="409">
        <v>50</v>
      </c>
      <c r="G840" s="409">
        <v>50</v>
      </c>
      <c r="H840" s="409">
        <v>50</v>
      </c>
      <c r="I840" s="497">
        <f t="shared" si="42"/>
        <v>0.78539999999999988</v>
      </c>
      <c r="J840" s="437"/>
      <c r="K840" s="616" t="s">
        <v>13</v>
      </c>
    </row>
    <row r="841" spans="1:11" x14ac:dyDescent="0.25">
      <c r="A841" s="138">
        <v>15</v>
      </c>
      <c r="B841" s="1414"/>
      <c r="C841" s="78">
        <v>6986</v>
      </c>
      <c r="D841" s="409" t="s">
        <v>12</v>
      </c>
      <c r="E841" s="409">
        <v>400</v>
      </c>
      <c r="F841" s="409">
        <v>60</v>
      </c>
      <c r="G841" s="409">
        <v>60</v>
      </c>
      <c r="H841" s="409">
        <v>60</v>
      </c>
      <c r="I841" s="497">
        <f t="shared" si="42"/>
        <v>1.130976</v>
      </c>
      <c r="J841" s="437"/>
      <c r="K841" s="616" t="s">
        <v>13</v>
      </c>
    </row>
    <row r="842" spans="1:11" x14ac:dyDescent="0.25">
      <c r="A842" s="138">
        <v>16</v>
      </c>
      <c r="B842" s="1414"/>
      <c r="C842" s="78">
        <v>7010</v>
      </c>
      <c r="D842" s="409" t="s">
        <v>12</v>
      </c>
      <c r="E842" s="409">
        <v>400</v>
      </c>
      <c r="F842" s="409">
        <v>53</v>
      </c>
      <c r="G842" s="409">
        <v>53</v>
      </c>
      <c r="H842" s="409">
        <v>53</v>
      </c>
      <c r="I842" s="497">
        <f t="shared" si="42"/>
        <v>0.88247543999999989</v>
      </c>
      <c r="J842" s="437"/>
      <c r="K842" s="616" t="s">
        <v>13</v>
      </c>
    </row>
    <row r="843" spans="1:11" x14ac:dyDescent="0.25">
      <c r="A843" s="138">
        <v>17</v>
      </c>
      <c r="B843" s="1414"/>
      <c r="C843" s="78">
        <v>6998</v>
      </c>
      <c r="D843" s="409" t="s">
        <v>12</v>
      </c>
      <c r="E843" s="409">
        <v>400</v>
      </c>
      <c r="F843" s="409">
        <v>63</v>
      </c>
      <c r="G843" s="409">
        <v>63</v>
      </c>
      <c r="H843" s="409">
        <v>63</v>
      </c>
      <c r="I843" s="497">
        <f t="shared" si="42"/>
        <v>1.2469010399999998</v>
      </c>
      <c r="J843" s="437">
        <f>SUM(I839:I843)</f>
        <v>5.1767284799999995</v>
      </c>
      <c r="K843" s="616" t="s">
        <v>13</v>
      </c>
    </row>
    <row r="844" spans="1:11" x14ac:dyDescent="0.25">
      <c r="A844" s="138">
        <v>18</v>
      </c>
      <c r="B844" s="1414" t="s">
        <v>496</v>
      </c>
      <c r="C844" s="436">
        <v>6993</v>
      </c>
      <c r="D844" s="409" t="s">
        <v>12</v>
      </c>
      <c r="E844" s="409">
        <v>400</v>
      </c>
      <c r="F844" s="409">
        <v>54</v>
      </c>
      <c r="G844" s="409">
        <v>54</v>
      </c>
      <c r="H844" s="409">
        <v>54</v>
      </c>
      <c r="I844" s="497">
        <f t="shared" si="42"/>
        <v>0.91609055999999989</v>
      </c>
      <c r="J844" s="437"/>
      <c r="K844" s="616" t="s">
        <v>13</v>
      </c>
    </row>
    <row r="845" spans="1:11" x14ac:dyDescent="0.25">
      <c r="A845" s="138">
        <v>19</v>
      </c>
      <c r="B845" s="1414"/>
      <c r="C845" s="436">
        <v>6988</v>
      </c>
      <c r="D845" s="409" t="s">
        <v>12</v>
      </c>
      <c r="E845" s="409">
        <v>400</v>
      </c>
      <c r="F845" s="409">
        <v>37</v>
      </c>
      <c r="G845" s="409">
        <v>37</v>
      </c>
      <c r="H845" s="409">
        <v>37</v>
      </c>
      <c r="I845" s="497">
        <f t="shared" si="42"/>
        <v>0.43008503999999992</v>
      </c>
      <c r="J845" s="437"/>
      <c r="K845" s="616" t="s">
        <v>13</v>
      </c>
    </row>
    <row r="846" spans="1:11" x14ac:dyDescent="0.25">
      <c r="A846" s="138">
        <v>20</v>
      </c>
      <c r="B846" s="1414"/>
      <c r="C846" s="436">
        <v>6976</v>
      </c>
      <c r="D846" s="409" t="s">
        <v>12</v>
      </c>
      <c r="E846" s="409">
        <v>400</v>
      </c>
      <c r="F846" s="409">
        <v>47</v>
      </c>
      <c r="G846" s="409">
        <v>47</v>
      </c>
      <c r="H846" s="409">
        <v>47</v>
      </c>
      <c r="I846" s="497">
        <f t="shared" si="42"/>
        <v>0.69397943999999989</v>
      </c>
      <c r="J846" s="437"/>
      <c r="K846" s="616" t="s">
        <v>13</v>
      </c>
    </row>
    <row r="847" spans="1:11" x14ac:dyDescent="0.25">
      <c r="A847" s="138">
        <v>21</v>
      </c>
      <c r="B847" s="1414"/>
      <c r="C847" s="436">
        <v>6630</v>
      </c>
      <c r="D847" s="409" t="s">
        <v>12</v>
      </c>
      <c r="E847" s="409">
        <v>400</v>
      </c>
      <c r="F847" s="409">
        <v>63</v>
      </c>
      <c r="G847" s="409">
        <v>63</v>
      </c>
      <c r="H847" s="409">
        <v>63</v>
      </c>
      <c r="I847" s="497">
        <f t="shared" si="42"/>
        <v>1.2469010399999998</v>
      </c>
      <c r="J847" s="437"/>
      <c r="K847" s="616" t="s">
        <v>13</v>
      </c>
    </row>
    <row r="848" spans="1:11" x14ac:dyDescent="0.25">
      <c r="A848" s="138">
        <v>22</v>
      </c>
      <c r="B848" s="1414"/>
      <c r="C848" s="436">
        <v>6990</v>
      </c>
      <c r="D848" s="409" t="s">
        <v>12</v>
      </c>
      <c r="E848" s="409">
        <v>400</v>
      </c>
      <c r="F848" s="409">
        <v>65</v>
      </c>
      <c r="G848" s="409">
        <v>65</v>
      </c>
      <c r="H848" s="409">
        <v>65</v>
      </c>
      <c r="I848" s="497">
        <f t="shared" si="42"/>
        <v>1.3273259999999998</v>
      </c>
      <c r="J848" s="437"/>
      <c r="K848" s="616" t="s">
        <v>13</v>
      </c>
    </row>
    <row r="849" spans="1:11" x14ac:dyDescent="0.25">
      <c r="A849" s="138">
        <v>23</v>
      </c>
      <c r="B849" s="1414"/>
      <c r="C849" s="436">
        <v>6873</v>
      </c>
      <c r="D849" s="409" t="s">
        <v>12</v>
      </c>
      <c r="E849" s="409">
        <v>400</v>
      </c>
      <c r="F849" s="409">
        <v>60</v>
      </c>
      <c r="G849" s="409">
        <v>60</v>
      </c>
      <c r="H849" s="409">
        <v>60</v>
      </c>
      <c r="I849" s="497">
        <f t="shared" si="42"/>
        <v>1.130976</v>
      </c>
      <c r="J849" s="437"/>
      <c r="K849" s="616" t="s">
        <v>13</v>
      </c>
    </row>
    <row r="850" spans="1:11" x14ac:dyDescent="0.25">
      <c r="A850" s="138">
        <v>24</v>
      </c>
      <c r="B850" s="1414"/>
      <c r="C850" s="436">
        <v>6778</v>
      </c>
      <c r="D850" s="409" t="s">
        <v>12</v>
      </c>
      <c r="E850" s="409">
        <v>400</v>
      </c>
      <c r="F850" s="409">
        <v>42</v>
      </c>
      <c r="G850" s="409">
        <v>42</v>
      </c>
      <c r="H850" s="409">
        <v>42</v>
      </c>
      <c r="I850" s="497">
        <f t="shared" si="42"/>
        <v>0.55417824000000004</v>
      </c>
      <c r="J850" s="437"/>
      <c r="K850" s="616" t="s">
        <v>13</v>
      </c>
    </row>
    <row r="851" spans="1:11" x14ac:dyDescent="0.25">
      <c r="A851" s="138">
        <v>25</v>
      </c>
      <c r="B851" s="1414"/>
      <c r="C851" s="406">
        <v>6629</v>
      </c>
      <c r="D851" s="409" t="s">
        <v>12</v>
      </c>
      <c r="E851" s="409">
        <v>400</v>
      </c>
      <c r="F851" s="409">
        <v>50</v>
      </c>
      <c r="G851" s="409">
        <v>50</v>
      </c>
      <c r="H851" s="409">
        <v>50</v>
      </c>
      <c r="I851" s="497">
        <f t="shared" si="42"/>
        <v>0.78539999999999988</v>
      </c>
      <c r="J851" s="437">
        <f>SUM(I844:I851)</f>
        <v>7.0849363199999988</v>
      </c>
      <c r="K851" s="616" t="s">
        <v>13</v>
      </c>
    </row>
    <row r="852" spans="1:11" x14ac:dyDescent="0.25">
      <c r="A852" s="138">
        <v>26</v>
      </c>
      <c r="B852" s="1414" t="s">
        <v>496</v>
      </c>
      <c r="C852" s="78">
        <v>6997</v>
      </c>
      <c r="D852" s="409" t="s">
        <v>12</v>
      </c>
      <c r="E852" s="409">
        <v>400</v>
      </c>
      <c r="F852" s="409">
        <v>53</v>
      </c>
      <c r="G852" s="409">
        <v>53</v>
      </c>
      <c r="H852" s="409">
        <v>53</v>
      </c>
      <c r="I852" s="497">
        <f t="shared" si="42"/>
        <v>0.88247543999999989</v>
      </c>
      <c r="J852" s="437"/>
      <c r="K852" s="616" t="s">
        <v>13</v>
      </c>
    </row>
    <row r="853" spans="1:11" x14ac:dyDescent="0.25">
      <c r="A853" s="138">
        <v>27</v>
      </c>
      <c r="B853" s="1414"/>
      <c r="C853" s="78">
        <v>6631</v>
      </c>
      <c r="D853" s="409" t="s">
        <v>12</v>
      </c>
      <c r="E853" s="409">
        <v>400</v>
      </c>
      <c r="F853" s="409">
        <v>45</v>
      </c>
      <c r="G853" s="409">
        <v>45</v>
      </c>
      <c r="H853" s="409">
        <v>45</v>
      </c>
      <c r="I853" s="497">
        <f t="shared" si="42"/>
        <v>0.63617400000000002</v>
      </c>
      <c r="J853" s="437"/>
      <c r="K853" s="616" t="s">
        <v>13</v>
      </c>
    </row>
    <row r="854" spans="1:11" x14ac:dyDescent="0.25">
      <c r="A854" s="138">
        <v>28</v>
      </c>
      <c r="B854" s="1414"/>
      <c r="C854" s="78">
        <v>6617</v>
      </c>
      <c r="D854" s="409" t="s">
        <v>12</v>
      </c>
      <c r="E854" s="409">
        <v>400</v>
      </c>
      <c r="F854" s="409">
        <v>45</v>
      </c>
      <c r="G854" s="409">
        <v>45</v>
      </c>
      <c r="H854" s="409">
        <v>45</v>
      </c>
      <c r="I854" s="497">
        <f t="shared" si="42"/>
        <v>0.63617400000000002</v>
      </c>
      <c r="J854" s="437"/>
      <c r="K854" s="616" t="s">
        <v>13</v>
      </c>
    </row>
    <row r="855" spans="1:11" x14ac:dyDescent="0.25">
      <c r="A855" s="138">
        <v>29</v>
      </c>
      <c r="B855" s="1414"/>
      <c r="C855" s="78">
        <v>6878</v>
      </c>
      <c r="D855" s="409" t="s">
        <v>12</v>
      </c>
      <c r="E855" s="409">
        <v>400</v>
      </c>
      <c r="F855" s="409">
        <v>60</v>
      </c>
      <c r="G855" s="409">
        <v>60</v>
      </c>
      <c r="H855" s="409">
        <v>60</v>
      </c>
      <c r="I855" s="497">
        <f t="shared" si="42"/>
        <v>1.130976</v>
      </c>
      <c r="J855" s="437"/>
      <c r="K855" s="616" t="s">
        <v>13</v>
      </c>
    </row>
    <row r="856" spans="1:11" x14ac:dyDescent="0.25">
      <c r="A856" s="138">
        <v>30</v>
      </c>
      <c r="B856" s="1414"/>
      <c r="C856" s="78">
        <v>6774</v>
      </c>
      <c r="D856" s="409" t="s">
        <v>12</v>
      </c>
      <c r="E856" s="409">
        <v>400</v>
      </c>
      <c r="F856" s="409">
        <v>58</v>
      </c>
      <c r="G856" s="409">
        <v>58</v>
      </c>
      <c r="H856" s="409">
        <v>58</v>
      </c>
      <c r="I856" s="497">
        <f t="shared" si="42"/>
        <v>1.0568342399999999</v>
      </c>
      <c r="J856" s="437"/>
      <c r="K856" s="616" t="s">
        <v>13</v>
      </c>
    </row>
    <row r="857" spans="1:11" x14ac:dyDescent="0.25">
      <c r="A857" s="138">
        <v>31</v>
      </c>
      <c r="B857" s="1414"/>
      <c r="C857" s="78">
        <v>6818</v>
      </c>
      <c r="D857" s="409" t="s">
        <v>12</v>
      </c>
      <c r="E857" s="409">
        <v>400</v>
      </c>
      <c r="F857" s="409">
        <v>60</v>
      </c>
      <c r="G857" s="409">
        <v>60</v>
      </c>
      <c r="H857" s="409">
        <v>60</v>
      </c>
      <c r="I857" s="497">
        <f t="shared" si="42"/>
        <v>1.130976</v>
      </c>
      <c r="J857" s="437">
        <f>SUM(I852:I857)</f>
        <v>5.4736096799999991</v>
      </c>
      <c r="K857" s="616" t="s">
        <v>13</v>
      </c>
    </row>
    <row r="858" spans="1:11" x14ac:dyDescent="0.25">
      <c r="A858" s="138">
        <v>32</v>
      </c>
      <c r="B858" s="1414" t="s">
        <v>496</v>
      </c>
      <c r="C858" s="436">
        <v>6760</v>
      </c>
      <c r="D858" s="409" t="s">
        <v>12</v>
      </c>
      <c r="E858" s="409">
        <v>400</v>
      </c>
      <c r="F858" s="409">
        <v>38</v>
      </c>
      <c r="G858" s="409">
        <v>38</v>
      </c>
      <c r="H858" s="409">
        <v>38</v>
      </c>
      <c r="I858" s="497">
        <f t="shared" si="42"/>
        <v>0.45364703999999995</v>
      </c>
      <c r="J858" s="437"/>
      <c r="K858" s="616" t="s">
        <v>13</v>
      </c>
    </row>
    <row r="859" spans="1:11" x14ac:dyDescent="0.25">
      <c r="A859" s="138">
        <v>33</v>
      </c>
      <c r="B859" s="1414"/>
      <c r="C859" s="436">
        <v>6623</v>
      </c>
      <c r="D859" s="409" t="s">
        <v>12</v>
      </c>
      <c r="E859" s="409">
        <v>400</v>
      </c>
      <c r="F859" s="409">
        <v>30</v>
      </c>
      <c r="G859" s="409">
        <v>30</v>
      </c>
      <c r="H859" s="409">
        <v>30</v>
      </c>
      <c r="I859" s="497">
        <f t="shared" si="42"/>
        <v>0.282744</v>
      </c>
      <c r="J859" s="437"/>
      <c r="K859" s="616" t="s">
        <v>13</v>
      </c>
    </row>
    <row r="860" spans="1:11" x14ac:dyDescent="0.25">
      <c r="A860" s="138">
        <v>34</v>
      </c>
      <c r="B860" s="1414"/>
      <c r="C860" s="436">
        <v>6618</v>
      </c>
      <c r="D860" s="409" t="s">
        <v>12</v>
      </c>
      <c r="E860" s="409">
        <v>400</v>
      </c>
      <c r="F860" s="409">
        <v>67</v>
      </c>
      <c r="G860" s="409">
        <v>67</v>
      </c>
      <c r="H860" s="409">
        <v>67</v>
      </c>
      <c r="I860" s="497">
        <f t="shared" si="42"/>
        <v>1.4102642399999998</v>
      </c>
      <c r="J860" s="437"/>
      <c r="K860" s="616" t="s">
        <v>13</v>
      </c>
    </row>
    <row r="861" spans="1:11" x14ac:dyDescent="0.25">
      <c r="A861" s="138">
        <v>35</v>
      </c>
      <c r="B861" s="1414"/>
      <c r="C861" s="436">
        <v>6614</v>
      </c>
      <c r="D861" s="409" t="s">
        <v>12</v>
      </c>
      <c r="E861" s="409">
        <v>400</v>
      </c>
      <c r="F861" s="409">
        <v>72</v>
      </c>
      <c r="G861" s="409">
        <v>72</v>
      </c>
      <c r="H861" s="409">
        <v>72</v>
      </c>
      <c r="I861" s="497">
        <f t="shared" si="42"/>
        <v>1.6286054399999996</v>
      </c>
      <c r="J861" s="437"/>
      <c r="K861" s="616" t="s">
        <v>13</v>
      </c>
    </row>
    <row r="862" spans="1:11" x14ac:dyDescent="0.25">
      <c r="A862" s="138">
        <v>36</v>
      </c>
      <c r="B862" s="1414"/>
      <c r="C862" s="436">
        <v>6636</v>
      </c>
      <c r="D862" s="409" t="s">
        <v>12</v>
      </c>
      <c r="E862" s="409">
        <v>400</v>
      </c>
      <c r="F862" s="409">
        <v>65</v>
      </c>
      <c r="G862" s="409">
        <v>65</v>
      </c>
      <c r="H862" s="409">
        <v>65</v>
      </c>
      <c r="I862" s="497">
        <f t="shared" si="42"/>
        <v>1.3273259999999998</v>
      </c>
      <c r="J862" s="437"/>
      <c r="K862" s="616" t="s">
        <v>13</v>
      </c>
    </row>
    <row r="863" spans="1:11" x14ac:dyDescent="0.25">
      <c r="A863" s="138">
        <v>37</v>
      </c>
      <c r="B863" s="1414"/>
      <c r="C863" s="436">
        <v>6823</v>
      </c>
      <c r="D863" s="409" t="s">
        <v>12</v>
      </c>
      <c r="E863" s="409">
        <v>400</v>
      </c>
      <c r="F863" s="409">
        <v>58</v>
      </c>
      <c r="G863" s="409">
        <v>58</v>
      </c>
      <c r="H863" s="409">
        <v>58</v>
      </c>
      <c r="I863" s="497">
        <f t="shared" si="42"/>
        <v>1.0568342399999999</v>
      </c>
      <c r="J863" s="437"/>
      <c r="K863" s="616" t="s">
        <v>13</v>
      </c>
    </row>
    <row r="864" spans="1:11" x14ac:dyDescent="0.25">
      <c r="A864" s="138">
        <v>38</v>
      </c>
      <c r="B864" s="1414"/>
      <c r="C864" s="436">
        <v>6870</v>
      </c>
      <c r="D864" s="409" t="s">
        <v>12</v>
      </c>
      <c r="E864" s="409">
        <v>400</v>
      </c>
      <c r="F864" s="409">
        <v>37</v>
      </c>
      <c r="G864" s="409">
        <v>37</v>
      </c>
      <c r="H864" s="409">
        <v>37</v>
      </c>
      <c r="I864" s="497">
        <f t="shared" si="42"/>
        <v>0.43008503999999992</v>
      </c>
      <c r="J864" s="437">
        <f>SUM(I858:I864)</f>
        <v>6.5895059999999992</v>
      </c>
      <c r="K864" s="616" t="s">
        <v>13</v>
      </c>
    </row>
    <row r="865" spans="1:11" x14ac:dyDescent="0.25">
      <c r="A865" s="138">
        <v>39</v>
      </c>
      <c r="B865" s="1414" t="s">
        <v>496</v>
      </c>
      <c r="C865" s="78">
        <v>6973</v>
      </c>
      <c r="D865" s="409" t="s">
        <v>12</v>
      </c>
      <c r="E865" s="409">
        <v>400</v>
      </c>
      <c r="F865" s="409">
        <v>42</v>
      </c>
      <c r="G865" s="409">
        <v>42</v>
      </c>
      <c r="H865" s="409">
        <v>42</v>
      </c>
      <c r="I865" s="497">
        <f t="shared" si="42"/>
        <v>0.55417824000000004</v>
      </c>
      <c r="J865" s="437"/>
      <c r="K865" s="616" t="s">
        <v>13</v>
      </c>
    </row>
    <row r="866" spans="1:11" x14ac:dyDescent="0.25">
      <c r="A866" s="138">
        <v>40</v>
      </c>
      <c r="B866" s="1414"/>
      <c r="C866" s="78">
        <v>6941</v>
      </c>
      <c r="D866" s="409" t="s">
        <v>12</v>
      </c>
      <c r="E866" s="409">
        <v>400</v>
      </c>
      <c r="F866" s="409">
        <v>52</v>
      </c>
      <c r="G866" s="409">
        <v>52</v>
      </c>
      <c r="H866" s="409">
        <v>52</v>
      </c>
      <c r="I866" s="497">
        <f t="shared" si="42"/>
        <v>0.84948863999999991</v>
      </c>
      <c r="J866" s="437"/>
      <c r="K866" s="616" t="s">
        <v>13</v>
      </c>
    </row>
    <row r="867" spans="1:11" x14ac:dyDescent="0.25">
      <c r="A867" s="138">
        <v>41</v>
      </c>
      <c r="B867" s="1414"/>
      <c r="C867" s="78">
        <v>6804</v>
      </c>
      <c r="D867" s="409" t="s">
        <v>12</v>
      </c>
      <c r="E867" s="409">
        <v>400</v>
      </c>
      <c r="F867" s="409">
        <v>50</v>
      </c>
      <c r="G867" s="409">
        <v>50</v>
      </c>
      <c r="H867" s="409">
        <v>50</v>
      </c>
      <c r="I867" s="497">
        <f t="shared" si="42"/>
        <v>0.78539999999999988</v>
      </c>
      <c r="J867" s="437"/>
      <c r="K867" s="616" t="s">
        <v>13</v>
      </c>
    </row>
    <row r="868" spans="1:11" x14ac:dyDescent="0.25">
      <c r="A868" s="138">
        <v>42</v>
      </c>
      <c r="B868" s="1414"/>
      <c r="C868" s="78">
        <v>6881</v>
      </c>
      <c r="D868" s="409" t="s">
        <v>12</v>
      </c>
      <c r="E868" s="409">
        <v>400</v>
      </c>
      <c r="F868" s="409">
        <v>49</v>
      </c>
      <c r="G868" s="409">
        <v>49</v>
      </c>
      <c r="H868" s="409">
        <v>49</v>
      </c>
      <c r="I868" s="497">
        <f t="shared" si="42"/>
        <v>0.75429815999999994</v>
      </c>
      <c r="J868" s="437"/>
      <c r="K868" s="616" t="s">
        <v>13</v>
      </c>
    </row>
    <row r="869" spans="1:11" x14ac:dyDescent="0.25">
      <c r="A869" s="138">
        <v>43</v>
      </c>
      <c r="B869" s="1414"/>
      <c r="C869" s="78">
        <v>6889</v>
      </c>
      <c r="D869" s="409" t="s">
        <v>12</v>
      </c>
      <c r="E869" s="409">
        <v>400</v>
      </c>
      <c r="F869" s="409">
        <v>53</v>
      </c>
      <c r="G869" s="409">
        <v>53</v>
      </c>
      <c r="H869" s="409">
        <v>53</v>
      </c>
      <c r="I869" s="497">
        <f t="shared" si="42"/>
        <v>0.88247543999999989</v>
      </c>
      <c r="J869" s="437"/>
      <c r="K869" s="616" t="s">
        <v>13</v>
      </c>
    </row>
    <row r="870" spans="1:11" x14ac:dyDescent="0.25">
      <c r="A870" s="138">
        <v>44</v>
      </c>
      <c r="B870" s="1414"/>
      <c r="C870" s="78">
        <v>6975</v>
      </c>
      <c r="D870" s="409" t="s">
        <v>12</v>
      </c>
      <c r="E870" s="409">
        <v>400</v>
      </c>
      <c r="F870" s="409">
        <v>42</v>
      </c>
      <c r="G870" s="409">
        <v>42</v>
      </c>
      <c r="H870" s="409">
        <v>42</v>
      </c>
      <c r="I870" s="497">
        <f t="shared" si="42"/>
        <v>0.55417824000000004</v>
      </c>
      <c r="J870" s="437"/>
      <c r="K870" s="616" t="s">
        <v>13</v>
      </c>
    </row>
    <row r="871" spans="1:11" x14ac:dyDescent="0.25">
      <c r="A871" s="138">
        <v>45</v>
      </c>
      <c r="B871" s="1414"/>
      <c r="C871" s="78">
        <v>6880</v>
      </c>
      <c r="D871" s="409" t="s">
        <v>12</v>
      </c>
      <c r="E871" s="409">
        <v>400</v>
      </c>
      <c r="F871" s="409">
        <v>52</v>
      </c>
      <c r="G871" s="409">
        <v>52</v>
      </c>
      <c r="H871" s="409">
        <v>52</v>
      </c>
      <c r="I871" s="497">
        <f t="shared" si="42"/>
        <v>0.84948863999999991</v>
      </c>
      <c r="J871" s="437"/>
      <c r="K871" s="616" t="s">
        <v>13</v>
      </c>
    </row>
    <row r="872" spans="1:11" x14ac:dyDescent="0.25">
      <c r="A872" s="138">
        <v>46</v>
      </c>
      <c r="B872" s="1414"/>
      <c r="C872" s="78">
        <v>6940</v>
      </c>
      <c r="D872" s="409" t="s">
        <v>12</v>
      </c>
      <c r="E872" s="409">
        <v>400</v>
      </c>
      <c r="F872" s="409">
        <v>45</v>
      </c>
      <c r="G872" s="409">
        <v>45</v>
      </c>
      <c r="H872" s="409">
        <v>45</v>
      </c>
      <c r="I872" s="497">
        <f t="shared" si="42"/>
        <v>0.63617400000000002</v>
      </c>
      <c r="J872" s="437">
        <f>SUM(I865:I872)</f>
        <v>5.8656813599999982</v>
      </c>
      <c r="K872" s="616" t="s">
        <v>13</v>
      </c>
    </row>
    <row r="873" spans="1:11" ht="17.25" customHeight="1" x14ac:dyDescent="0.25">
      <c r="B873" s="1867" t="s">
        <v>474</v>
      </c>
      <c r="C873" s="1868"/>
      <c r="D873" s="1868"/>
      <c r="E873" s="1868"/>
      <c r="F873" s="1868"/>
      <c r="G873" s="1868"/>
      <c r="H873" s="1869"/>
      <c r="I873" s="1086">
        <f>SUM(I826:I872)</f>
        <v>41.43016415999999</v>
      </c>
      <c r="J873" s="1086">
        <f>SUM(J826:J872)</f>
        <v>41.43016415999999</v>
      </c>
      <c r="K873" s="1087"/>
    </row>
    <row r="874" spans="1:11" x14ac:dyDescent="0.25">
      <c r="A874" s="138">
        <v>1</v>
      </c>
      <c r="B874" s="1414" t="s">
        <v>429</v>
      </c>
      <c r="C874" s="141">
        <v>6992</v>
      </c>
      <c r="D874" s="409" t="s">
        <v>12</v>
      </c>
      <c r="E874" s="409">
        <v>400</v>
      </c>
      <c r="F874" s="409">
        <v>48</v>
      </c>
      <c r="G874" s="409">
        <v>48</v>
      </c>
      <c r="H874" s="409">
        <v>48</v>
      </c>
      <c r="I874" s="497">
        <f t="shared" ref="I874:I937" si="43">0.7854*E874*H874*H874/1000000</f>
        <v>0.72382463999999991</v>
      </c>
      <c r="J874" s="437"/>
      <c r="K874" s="616" t="s">
        <v>465</v>
      </c>
    </row>
    <row r="875" spans="1:11" x14ac:dyDescent="0.25">
      <c r="A875" s="138">
        <v>2</v>
      </c>
      <c r="B875" s="1414"/>
      <c r="C875" s="78">
        <v>6803</v>
      </c>
      <c r="D875" s="409" t="s">
        <v>12</v>
      </c>
      <c r="E875" s="409">
        <v>400</v>
      </c>
      <c r="F875" s="409">
        <v>46</v>
      </c>
      <c r="G875" s="409">
        <v>46</v>
      </c>
      <c r="H875" s="409">
        <v>46</v>
      </c>
      <c r="I875" s="497">
        <f t="shared" si="43"/>
        <v>0.66476255999999989</v>
      </c>
      <c r="J875" s="437"/>
      <c r="K875" s="616" t="s">
        <v>465</v>
      </c>
    </row>
    <row r="876" spans="1:11" x14ac:dyDescent="0.25">
      <c r="A876" s="138">
        <v>3</v>
      </c>
      <c r="B876" s="1414"/>
      <c r="C876" s="141">
        <v>6958</v>
      </c>
      <c r="D876" s="409" t="s">
        <v>12</v>
      </c>
      <c r="E876" s="409">
        <v>400</v>
      </c>
      <c r="F876" s="409">
        <v>70</v>
      </c>
      <c r="G876" s="409">
        <v>70</v>
      </c>
      <c r="H876" s="409">
        <v>70</v>
      </c>
      <c r="I876" s="497">
        <f t="shared" si="43"/>
        <v>1.5393839999999999</v>
      </c>
      <c r="J876" s="437"/>
      <c r="K876" s="616" t="s">
        <v>465</v>
      </c>
    </row>
    <row r="877" spans="1:11" x14ac:dyDescent="0.25">
      <c r="A877" s="138">
        <v>4</v>
      </c>
      <c r="B877" s="1414"/>
      <c r="C877" s="141">
        <v>6963</v>
      </c>
      <c r="D877" s="409" t="s">
        <v>12</v>
      </c>
      <c r="E877" s="409">
        <v>400</v>
      </c>
      <c r="F877" s="409">
        <v>44</v>
      </c>
      <c r="G877" s="409">
        <v>44</v>
      </c>
      <c r="H877" s="409">
        <v>44</v>
      </c>
      <c r="I877" s="497">
        <f t="shared" si="43"/>
        <v>0.60821376000000005</v>
      </c>
      <c r="J877" s="437"/>
      <c r="K877" s="616" t="s">
        <v>465</v>
      </c>
    </row>
    <row r="878" spans="1:11" x14ac:dyDescent="0.25">
      <c r="A878" s="138">
        <v>5</v>
      </c>
      <c r="B878" s="1414"/>
      <c r="C878" s="78">
        <v>6966</v>
      </c>
      <c r="D878" s="409" t="s">
        <v>12</v>
      </c>
      <c r="E878" s="409">
        <v>400</v>
      </c>
      <c r="F878" s="409">
        <v>45</v>
      </c>
      <c r="G878" s="409">
        <v>45</v>
      </c>
      <c r="H878" s="409">
        <v>45</v>
      </c>
      <c r="I878" s="497">
        <f t="shared" si="43"/>
        <v>0.63617400000000002</v>
      </c>
      <c r="J878" s="437"/>
      <c r="K878" s="616" t="s">
        <v>465</v>
      </c>
    </row>
    <row r="879" spans="1:11" x14ac:dyDescent="0.25">
      <c r="A879" s="138">
        <v>6</v>
      </c>
      <c r="B879" s="1414"/>
      <c r="C879" s="141">
        <v>6944</v>
      </c>
      <c r="D879" s="409" t="s">
        <v>12</v>
      </c>
      <c r="E879" s="409">
        <v>400</v>
      </c>
      <c r="F879" s="409">
        <v>48</v>
      </c>
      <c r="G879" s="409">
        <v>48</v>
      </c>
      <c r="H879" s="409">
        <v>48</v>
      </c>
      <c r="I879" s="497">
        <f t="shared" si="43"/>
        <v>0.72382463999999991</v>
      </c>
      <c r="J879" s="437"/>
      <c r="K879" s="616" t="s">
        <v>465</v>
      </c>
    </row>
    <row r="880" spans="1:11" x14ac:dyDescent="0.25">
      <c r="A880" s="138">
        <v>7</v>
      </c>
      <c r="B880" s="1414"/>
      <c r="C880" s="78">
        <v>6947</v>
      </c>
      <c r="D880" s="409" t="s">
        <v>12</v>
      </c>
      <c r="E880" s="409">
        <v>400</v>
      </c>
      <c r="F880" s="409">
        <v>45</v>
      </c>
      <c r="G880" s="409">
        <v>45</v>
      </c>
      <c r="H880" s="409">
        <v>45</v>
      </c>
      <c r="I880" s="497">
        <f t="shared" si="43"/>
        <v>0.63617400000000002</v>
      </c>
      <c r="J880" s="437"/>
      <c r="K880" s="616" t="s">
        <v>465</v>
      </c>
    </row>
    <row r="881" spans="1:11" x14ac:dyDescent="0.25">
      <c r="A881" s="138">
        <v>8</v>
      </c>
      <c r="B881" s="1414"/>
      <c r="C881" s="78">
        <v>6876</v>
      </c>
      <c r="D881" s="409" t="s">
        <v>12</v>
      </c>
      <c r="E881" s="409">
        <v>400</v>
      </c>
      <c r="F881" s="409">
        <v>50</v>
      </c>
      <c r="G881" s="409">
        <v>50</v>
      </c>
      <c r="H881" s="409">
        <v>50</v>
      </c>
      <c r="I881" s="497">
        <f t="shared" si="43"/>
        <v>0.78539999999999988</v>
      </c>
      <c r="J881" s="437"/>
      <c r="K881" s="616" t="s">
        <v>465</v>
      </c>
    </row>
    <row r="882" spans="1:11" x14ac:dyDescent="0.25">
      <c r="A882" s="138">
        <v>9</v>
      </c>
      <c r="B882" s="1414"/>
      <c r="C882" s="141">
        <v>6980</v>
      </c>
      <c r="D882" s="409" t="s">
        <v>12</v>
      </c>
      <c r="E882" s="409">
        <v>400</v>
      </c>
      <c r="F882" s="409">
        <v>50</v>
      </c>
      <c r="G882" s="409">
        <v>50</v>
      </c>
      <c r="H882" s="409">
        <v>50</v>
      </c>
      <c r="I882" s="497">
        <f t="shared" si="43"/>
        <v>0.78539999999999988</v>
      </c>
      <c r="J882" s="437">
        <f>SUM(I874:I882)</f>
        <v>7.1031576000000012</v>
      </c>
      <c r="K882" s="616" t="s">
        <v>465</v>
      </c>
    </row>
    <row r="883" spans="1:11" x14ac:dyDescent="0.25">
      <c r="A883" s="138">
        <v>10</v>
      </c>
      <c r="B883" s="1414" t="s">
        <v>429</v>
      </c>
      <c r="C883" s="141">
        <v>6776</v>
      </c>
      <c r="D883" s="409" t="s">
        <v>12</v>
      </c>
      <c r="E883" s="409">
        <v>400</v>
      </c>
      <c r="F883" s="409">
        <v>57</v>
      </c>
      <c r="G883" s="409">
        <v>57</v>
      </c>
      <c r="H883" s="409">
        <v>57</v>
      </c>
      <c r="I883" s="497">
        <f t="shared" si="43"/>
        <v>1.02070584</v>
      </c>
      <c r="J883" s="437"/>
      <c r="K883" s="616" t="s">
        <v>172</v>
      </c>
    </row>
    <row r="884" spans="1:11" x14ac:dyDescent="0.25">
      <c r="A884" s="138">
        <v>11</v>
      </c>
      <c r="B884" s="1414"/>
      <c r="C884" s="141">
        <v>6719</v>
      </c>
      <c r="D884" s="409" t="s">
        <v>12</v>
      </c>
      <c r="E884" s="409">
        <v>400</v>
      </c>
      <c r="F884" s="409">
        <v>52</v>
      </c>
      <c r="G884" s="409">
        <v>52</v>
      </c>
      <c r="H884" s="409">
        <v>52</v>
      </c>
      <c r="I884" s="497">
        <f t="shared" si="43"/>
        <v>0.84948863999999991</v>
      </c>
      <c r="J884" s="437"/>
      <c r="K884" s="616" t="s">
        <v>172</v>
      </c>
    </row>
    <row r="885" spans="1:11" x14ac:dyDescent="0.25">
      <c r="A885" s="138">
        <v>12</v>
      </c>
      <c r="B885" s="1414"/>
      <c r="C885" s="141">
        <v>6926</v>
      </c>
      <c r="D885" s="409" t="s">
        <v>12</v>
      </c>
      <c r="E885" s="409">
        <v>400</v>
      </c>
      <c r="F885" s="409">
        <v>48</v>
      </c>
      <c r="G885" s="409">
        <v>48</v>
      </c>
      <c r="H885" s="409">
        <v>48</v>
      </c>
      <c r="I885" s="497">
        <f t="shared" si="43"/>
        <v>0.72382463999999991</v>
      </c>
      <c r="J885" s="437"/>
      <c r="K885" s="616" t="s">
        <v>172</v>
      </c>
    </row>
    <row r="886" spans="1:11" x14ac:dyDescent="0.25">
      <c r="A886" s="138">
        <v>13</v>
      </c>
      <c r="B886" s="1414"/>
      <c r="C886" s="141">
        <v>6922</v>
      </c>
      <c r="D886" s="409" t="s">
        <v>12</v>
      </c>
      <c r="E886" s="409">
        <v>400</v>
      </c>
      <c r="F886" s="409">
        <v>43</v>
      </c>
      <c r="G886" s="409">
        <v>43</v>
      </c>
      <c r="H886" s="409">
        <v>43</v>
      </c>
      <c r="I886" s="497">
        <f t="shared" si="43"/>
        <v>0.58088183999999998</v>
      </c>
      <c r="J886" s="437"/>
      <c r="K886" s="616" t="s">
        <v>172</v>
      </c>
    </row>
    <row r="887" spans="1:11" x14ac:dyDescent="0.25">
      <c r="A887" s="138">
        <v>14</v>
      </c>
      <c r="B887" s="1414"/>
      <c r="C887" s="141">
        <v>6928</v>
      </c>
      <c r="D887" s="409" t="s">
        <v>12</v>
      </c>
      <c r="E887" s="409">
        <v>400</v>
      </c>
      <c r="F887" s="409">
        <v>45</v>
      </c>
      <c r="G887" s="409">
        <v>45</v>
      </c>
      <c r="H887" s="409">
        <v>45</v>
      </c>
      <c r="I887" s="497">
        <f t="shared" si="43"/>
        <v>0.63617400000000002</v>
      </c>
      <c r="J887" s="437"/>
      <c r="K887" s="616" t="s">
        <v>172</v>
      </c>
    </row>
    <row r="888" spans="1:11" x14ac:dyDescent="0.25">
      <c r="A888" s="138">
        <v>15</v>
      </c>
      <c r="B888" s="1414"/>
      <c r="C888" s="141">
        <v>7005</v>
      </c>
      <c r="D888" s="409" t="s">
        <v>12</v>
      </c>
      <c r="E888" s="409">
        <v>400</v>
      </c>
      <c r="F888" s="409">
        <v>54</v>
      </c>
      <c r="G888" s="409">
        <v>54</v>
      </c>
      <c r="H888" s="409">
        <v>54</v>
      </c>
      <c r="I888" s="497">
        <f t="shared" si="43"/>
        <v>0.91609055999999989</v>
      </c>
      <c r="J888" s="437"/>
      <c r="K888" s="616" t="s">
        <v>172</v>
      </c>
    </row>
    <row r="889" spans="1:11" x14ac:dyDescent="0.25">
      <c r="A889" s="138">
        <v>16</v>
      </c>
      <c r="B889" s="1414"/>
      <c r="C889" s="141">
        <v>6824</v>
      </c>
      <c r="D889" s="409" t="s">
        <v>12</v>
      </c>
      <c r="E889" s="409">
        <v>400</v>
      </c>
      <c r="F889" s="409">
        <v>60</v>
      </c>
      <c r="G889" s="409">
        <v>60</v>
      </c>
      <c r="H889" s="409">
        <v>60</v>
      </c>
      <c r="I889" s="497">
        <f t="shared" si="43"/>
        <v>1.130976</v>
      </c>
      <c r="J889" s="437">
        <f>SUM(I883:I889)</f>
        <v>5.8581415200000002</v>
      </c>
      <c r="K889" s="616" t="s">
        <v>172</v>
      </c>
    </row>
    <row r="890" spans="1:11" x14ac:dyDescent="0.25">
      <c r="A890" s="138">
        <v>17</v>
      </c>
      <c r="B890" s="1414" t="s">
        <v>429</v>
      </c>
      <c r="C890" s="436">
        <v>6972</v>
      </c>
      <c r="D890" s="409" t="s">
        <v>12</v>
      </c>
      <c r="E890" s="409">
        <v>300</v>
      </c>
      <c r="F890" s="409">
        <v>40</v>
      </c>
      <c r="G890" s="409">
        <v>40</v>
      </c>
      <c r="H890" s="409">
        <v>40</v>
      </c>
      <c r="I890" s="497">
        <f t="shared" si="43"/>
        <v>0.37699199999999999</v>
      </c>
      <c r="J890" s="437"/>
      <c r="K890" s="616" t="s">
        <v>207</v>
      </c>
    </row>
    <row r="891" spans="1:11" x14ac:dyDescent="0.25">
      <c r="A891" s="138">
        <v>18</v>
      </c>
      <c r="B891" s="1414"/>
      <c r="C891" s="436">
        <v>6879</v>
      </c>
      <c r="D891" s="409" t="s">
        <v>12</v>
      </c>
      <c r="E891" s="409">
        <v>400</v>
      </c>
      <c r="F891" s="409">
        <v>51</v>
      </c>
      <c r="G891" s="409">
        <v>51</v>
      </c>
      <c r="H891" s="409">
        <v>51</v>
      </c>
      <c r="I891" s="497">
        <f t="shared" si="43"/>
        <v>0.81713015999999994</v>
      </c>
      <c r="J891" s="437"/>
      <c r="K891" s="616" t="s">
        <v>207</v>
      </c>
    </row>
    <row r="892" spans="1:11" x14ac:dyDescent="0.25">
      <c r="A892" s="138">
        <v>19</v>
      </c>
      <c r="B892" s="1414"/>
      <c r="C892" s="436">
        <v>6918</v>
      </c>
      <c r="D892" s="409" t="s">
        <v>12</v>
      </c>
      <c r="E892" s="409">
        <v>300</v>
      </c>
      <c r="F892" s="409">
        <v>30</v>
      </c>
      <c r="G892" s="409">
        <v>30</v>
      </c>
      <c r="H892" s="409">
        <v>30</v>
      </c>
      <c r="I892" s="497">
        <f t="shared" si="43"/>
        <v>0.212058</v>
      </c>
      <c r="J892" s="437"/>
      <c r="K892" s="616" t="s">
        <v>207</v>
      </c>
    </row>
    <row r="893" spans="1:11" x14ac:dyDescent="0.25">
      <c r="A893" s="138">
        <v>20</v>
      </c>
      <c r="B893" s="1414"/>
      <c r="C893" s="436">
        <v>6908</v>
      </c>
      <c r="D893" s="409" t="s">
        <v>12</v>
      </c>
      <c r="E893" s="409">
        <v>400</v>
      </c>
      <c r="F893" s="409">
        <v>40</v>
      </c>
      <c r="G893" s="409">
        <v>40</v>
      </c>
      <c r="H893" s="409">
        <v>40</v>
      </c>
      <c r="I893" s="497">
        <f t="shared" si="43"/>
        <v>0.50265599999999988</v>
      </c>
      <c r="J893" s="437"/>
      <c r="K893" s="616" t="s">
        <v>207</v>
      </c>
    </row>
    <row r="894" spans="1:11" x14ac:dyDescent="0.25">
      <c r="A894" s="138">
        <v>21</v>
      </c>
      <c r="B894" s="1414"/>
      <c r="C894" s="436">
        <v>6967</v>
      </c>
      <c r="D894" s="409" t="s">
        <v>12</v>
      </c>
      <c r="E894" s="409">
        <v>400</v>
      </c>
      <c r="F894" s="409">
        <v>38</v>
      </c>
      <c r="G894" s="409">
        <v>38</v>
      </c>
      <c r="H894" s="409">
        <v>38</v>
      </c>
      <c r="I894" s="497">
        <f t="shared" si="43"/>
        <v>0.45364703999999995</v>
      </c>
      <c r="J894" s="437"/>
      <c r="K894" s="616" t="s">
        <v>207</v>
      </c>
    </row>
    <row r="895" spans="1:11" x14ac:dyDescent="0.25">
      <c r="A895" s="138">
        <v>22</v>
      </c>
      <c r="B895" s="1414"/>
      <c r="C895" s="436">
        <v>6999</v>
      </c>
      <c r="D895" s="409" t="s">
        <v>12</v>
      </c>
      <c r="E895" s="409">
        <v>400</v>
      </c>
      <c r="F895" s="409">
        <v>46</v>
      </c>
      <c r="G895" s="409">
        <v>46</v>
      </c>
      <c r="H895" s="409">
        <v>46</v>
      </c>
      <c r="I895" s="497">
        <f t="shared" si="43"/>
        <v>0.66476255999999989</v>
      </c>
      <c r="J895" s="437"/>
      <c r="K895" s="616" t="s">
        <v>207</v>
      </c>
    </row>
    <row r="896" spans="1:11" x14ac:dyDescent="0.25">
      <c r="A896" s="138">
        <v>23</v>
      </c>
      <c r="B896" s="1414"/>
      <c r="C896" s="436">
        <v>6894</v>
      </c>
      <c r="D896" s="409" t="s">
        <v>12</v>
      </c>
      <c r="E896" s="409">
        <v>400</v>
      </c>
      <c r="F896" s="409">
        <v>52</v>
      </c>
      <c r="G896" s="409">
        <v>52</v>
      </c>
      <c r="H896" s="409">
        <v>52</v>
      </c>
      <c r="I896" s="497">
        <f t="shared" si="43"/>
        <v>0.84948863999999991</v>
      </c>
      <c r="J896" s="437"/>
      <c r="K896" s="616" t="s">
        <v>207</v>
      </c>
    </row>
    <row r="897" spans="1:11" x14ac:dyDescent="0.25">
      <c r="A897" s="138">
        <v>24</v>
      </c>
      <c r="B897" s="1414"/>
      <c r="C897" s="436">
        <v>6979</v>
      </c>
      <c r="D897" s="409" t="s">
        <v>12</v>
      </c>
      <c r="E897" s="409">
        <v>400</v>
      </c>
      <c r="F897" s="409">
        <v>54</v>
      </c>
      <c r="G897" s="409">
        <v>54</v>
      </c>
      <c r="H897" s="409">
        <v>54</v>
      </c>
      <c r="I897" s="497">
        <f t="shared" si="43"/>
        <v>0.91609055999999989</v>
      </c>
      <c r="J897" s="437"/>
      <c r="K897" s="616" t="s">
        <v>207</v>
      </c>
    </row>
    <row r="898" spans="1:11" x14ac:dyDescent="0.25">
      <c r="A898" s="138">
        <v>25</v>
      </c>
      <c r="B898" s="1414"/>
      <c r="C898" s="436">
        <v>6883</v>
      </c>
      <c r="D898" s="409" t="s">
        <v>12</v>
      </c>
      <c r="E898" s="409">
        <v>400</v>
      </c>
      <c r="F898" s="409">
        <v>55</v>
      </c>
      <c r="G898" s="409">
        <v>55</v>
      </c>
      <c r="H898" s="409">
        <v>55</v>
      </c>
      <c r="I898" s="497">
        <f t="shared" si="43"/>
        <v>0.95033400000000001</v>
      </c>
      <c r="J898" s="437">
        <f>SUM(I890:I898)</f>
        <v>5.7431589599999988</v>
      </c>
      <c r="K898" s="616" t="s">
        <v>207</v>
      </c>
    </row>
    <row r="899" spans="1:11" x14ac:dyDescent="0.25">
      <c r="A899" s="138">
        <v>26</v>
      </c>
      <c r="B899" s="1414" t="s">
        <v>499</v>
      </c>
      <c r="C899" s="141">
        <v>6978</v>
      </c>
      <c r="D899" s="409" t="s">
        <v>12</v>
      </c>
      <c r="E899" s="409">
        <v>300</v>
      </c>
      <c r="F899" s="409">
        <v>25</v>
      </c>
      <c r="G899" s="409">
        <v>25</v>
      </c>
      <c r="H899" s="409">
        <v>25</v>
      </c>
      <c r="I899" s="497">
        <f t="shared" si="43"/>
        <v>0.14726249999999999</v>
      </c>
      <c r="J899" s="437"/>
      <c r="K899" s="616" t="s">
        <v>207</v>
      </c>
    </row>
    <row r="900" spans="1:11" x14ac:dyDescent="0.25">
      <c r="A900" s="138">
        <v>27</v>
      </c>
      <c r="B900" s="1414"/>
      <c r="C900" s="80">
        <v>6919</v>
      </c>
      <c r="D900" s="409" t="s">
        <v>12</v>
      </c>
      <c r="E900" s="409">
        <v>400</v>
      </c>
      <c r="F900" s="409">
        <v>70</v>
      </c>
      <c r="G900" s="409">
        <v>70</v>
      </c>
      <c r="H900" s="409">
        <v>70</v>
      </c>
      <c r="I900" s="497">
        <f t="shared" si="43"/>
        <v>1.5393839999999999</v>
      </c>
      <c r="J900" s="437"/>
      <c r="K900" s="616" t="s">
        <v>207</v>
      </c>
    </row>
    <row r="901" spans="1:11" x14ac:dyDescent="0.25">
      <c r="A901" s="138">
        <v>28</v>
      </c>
      <c r="B901" s="1414"/>
      <c r="C901" s="141">
        <v>6996</v>
      </c>
      <c r="D901" s="409" t="s">
        <v>12</v>
      </c>
      <c r="E901" s="409">
        <v>400</v>
      </c>
      <c r="F901" s="409">
        <v>37</v>
      </c>
      <c r="G901" s="409">
        <v>37</v>
      </c>
      <c r="H901" s="409">
        <v>37</v>
      </c>
      <c r="I901" s="497">
        <f t="shared" si="43"/>
        <v>0.43008503999999992</v>
      </c>
      <c r="J901" s="437"/>
      <c r="K901" s="616" t="s">
        <v>207</v>
      </c>
    </row>
    <row r="902" spans="1:11" x14ac:dyDescent="0.25">
      <c r="A902" s="138">
        <v>29</v>
      </c>
      <c r="B902" s="1414"/>
      <c r="C902" s="80">
        <v>6982</v>
      </c>
      <c r="D902" s="409" t="s">
        <v>12</v>
      </c>
      <c r="E902" s="409">
        <v>300</v>
      </c>
      <c r="F902" s="409">
        <v>30</v>
      </c>
      <c r="G902" s="409">
        <v>30</v>
      </c>
      <c r="H902" s="409">
        <v>30</v>
      </c>
      <c r="I902" s="497">
        <f t="shared" si="43"/>
        <v>0.212058</v>
      </c>
      <c r="J902" s="437"/>
      <c r="K902" s="616" t="s">
        <v>207</v>
      </c>
    </row>
    <row r="903" spans="1:11" x14ac:dyDescent="0.25">
      <c r="A903" s="138">
        <v>30</v>
      </c>
      <c r="B903" s="1414"/>
      <c r="C903" s="141">
        <v>7008</v>
      </c>
      <c r="D903" s="409" t="s">
        <v>12</v>
      </c>
      <c r="E903" s="409">
        <v>400</v>
      </c>
      <c r="F903" s="409">
        <v>39</v>
      </c>
      <c r="G903" s="409">
        <v>39</v>
      </c>
      <c r="H903" s="409">
        <v>39</v>
      </c>
      <c r="I903" s="497">
        <f t="shared" si="43"/>
        <v>0.47783735999999993</v>
      </c>
      <c r="J903" s="437"/>
      <c r="K903" s="616" t="s">
        <v>207</v>
      </c>
    </row>
    <row r="904" spans="1:11" x14ac:dyDescent="0.25">
      <c r="A904" s="138">
        <v>31</v>
      </c>
      <c r="B904" s="1414"/>
      <c r="C904" s="141">
        <v>7004</v>
      </c>
      <c r="D904" s="409" t="s">
        <v>12</v>
      </c>
      <c r="E904" s="409">
        <v>400</v>
      </c>
      <c r="F904" s="409">
        <v>42</v>
      </c>
      <c r="G904" s="409">
        <v>42</v>
      </c>
      <c r="H904" s="409">
        <v>42</v>
      </c>
      <c r="I904" s="497">
        <f t="shared" si="43"/>
        <v>0.55417824000000004</v>
      </c>
      <c r="J904" s="437"/>
      <c r="K904" s="616" t="s">
        <v>207</v>
      </c>
    </row>
    <row r="905" spans="1:11" x14ac:dyDescent="0.25">
      <c r="A905" s="138">
        <v>32</v>
      </c>
      <c r="B905" s="1414"/>
      <c r="C905" s="141">
        <v>6981</v>
      </c>
      <c r="D905" s="409" t="s">
        <v>12</v>
      </c>
      <c r="E905" s="409">
        <v>400</v>
      </c>
      <c r="F905" s="409">
        <v>62</v>
      </c>
      <c r="G905" s="409">
        <v>62</v>
      </c>
      <c r="H905" s="409">
        <v>62</v>
      </c>
      <c r="I905" s="497">
        <f t="shared" si="43"/>
        <v>1.2076310399999999</v>
      </c>
      <c r="J905" s="437"/>
      <c r="K905" s="616" t="s">
        <v>207</v>
      </c>
    </row>
    <row r="906" spans="1:11" x14ac:dyDescent="0.25">
      <c r="A906" s="138">
        <v>33</v>
      </c>
      <c r="B906" s="1414"/>
      <c r="C906" s="80">
        <v>6959</v>
      </c>
      <c r="D906" s="409" t="s">
        <v>12</v>
      </c>
      <c r="E906" s="409">
        <v>400</v>
      </c>
      <c r="F906" s="409">
        <v>68</v>
      </c>
      <c r="G906" s="409">
        <v>68</v>
      </c>
      <c r="H906" s="409">
        <v>68</v>
      </c>
      <c r="I906" s="497">
        <f t="shared" si="43"/>
        <v>1.4526758399999999</v>
      </c>
      <c r="J906" s="437"/>
      <c r="K906" s="616" t="s">
        <v>207</v>
      </c>
    </row>
    <row r="907" spans="1:11" x14ac:dyDescent="0.25">
      <c r="A907" s="138">
        <v>34</v>
      </c>
      <c r="B907" s="1414"/>
      <c r="C907" s="141">
        <v>6977</v>
      </c>
      <c r="D907" s="409" t="s">
        <v>12</v>
      </c>
      <c r="E907" s="409">
        <v>400</v>
      </c>
      <c r="F907" s="409">
        <v>35</v>
      </c>
      <c r="G907" s="409">
        <v>35</v>
      </c>
      <c r="H907" s="409">
        <v>35</v>
      </c>
      <c r="I907" s="497">
        <f t="shared" si="43"/>
        <v>0.38484599999999997</v>
      </c>
      <c r="J907" s="437"/>
      <c r="K907" s="616" t="s">
        <v>207</v>
      </c>
    </row>
    <row r="908" spans="1:11" x14ac:dyDescent="0.25">
      <c r="A908" s="138">
        <v>35</v>
      </c>
      <c r="B908" s="1414"/>
      <c r="C908" s="141">
        <v>6626</v>
      </c>
      <c r="D908" s="409" t="s">
        <v>12</v>
      </c>
      <c r="E908" s="409">
        <v>400</v>
      </c>
      <c r="F908" s="409">
        <v>36</v>
      </c>
      <c r="G908" s="409">
        <v>36</v>
      </c>
      <c r="H908" s="409">
        <v>36</v>
      </c>
      <c r="I908" s="497">
        <f t="shared" si="43"/>
        <v>0.40715135999999991</v>
      </c>
      <c r="J908" s="437">
        <f>SUM(I899:I908)</f>
        <v>6.8131093800000002</v>
      </c>
      <c r="K908" s="616" t="s">
        <v>207</v>
      </c>
    </row>
    <row r="909" spans="1:11" x14ac:dyDescent="0.25">
      <c r="A909" s="138">
        <v>36</v>
      </c>
      <c r="B909" s="1414" t="s">
        <v>499</v>
      </c>
      <c r="C909" s="436">
        <v>6989</v>
      </c>
      <c r="D909" s="409" t="s">
        <v>12</v>
      </c>
      <c r="E909" s="409">
        <v>400</v>
      </c>
      <c r="F909" s="409">
        <v>65</v>
      </c>
      <c r="G909" s="409">
        <v>65</v>
      </c>
      <c r="H909" s="409">
        <v>65</v>
      </c>
      <c r="I909" s="497">
        <f t="shared" si="43"/>
        <v>1.3273259999999998</v>
      </c>
      <c r="J909" s="437"/>
      <c r="K909" s="616" t="s">
        <v>13</v>
      </c>
    </row>
    <row r="910" spans="1:11" x14ac:dyDescent="0.25">
      <c r="A910" s="138">
        <v>37</v>
      </c>
      <c r="B910" s="1414"/>
      <c r="C910" s="436">
        <v>6987</v>
      </c>
      <c r="D910" s="409" t="s">
        <v>12</v>
      </c>
      <c r="E910" s="409">
        <v>400</v>
      </c>
      <c r="F910" s="409">
        <v>67</v>
      </c>
      <c r="G910" s="409">
        <v>67</v>
      </c>
      <c r="H910" s="409">
        <v>67</v>
      </c>
      <c r="I910" s="497">
        <f t="shared" si="43"/>
        <v>1.4102642399999998</v>
      </c>
      <c r="J910" s="437"/>
      <c r="K910" s="616" t="s">
        <v>13</v>
      </c>
    </row>
    <row r="911" spans="1:11" x14ac:dyDescent="0.25">
      <c r="A911" s="138">
        <v>38</v>
      </c>
      <c r="B911" s="1414"/>
      <c r="C911" s="436">
        <v>7006</v>
      </c>
      <c r="D911" s="409" t="s">
        <v>12</v>
      </c>
      <c r="E911" s="409">
        <v>400</v>
      </c>
      <c r="F911" s="409">
        <v>44</v>
      </c>
      <c r="G911" s="409">
        <v>44</v>
      </c>
      <c r="H911" s="409">
        <v>44</v>
      </c>
      <c r="I911" s="497">
        <f t="shared" si="43"/>
        <v>0.60821376000000005</v>
      </c>
      <c r="J911" s="437"/>
      <c r="K911" s="616" t="s">
        <v>13</v>
      </c>
    </row>
    <row r="912" spans="1:11" x14ac:dyDescent="0.25">
      <c r="A912" s="138">
        <v>39</v>
      </c>
      <c r="B912" s="1414"/>
      <c r="C912" s="1470">
        <v>6806</v>
      </c>
      <c r="D912" s="409" t="s">
        <v>12</v>
      </c>
      <c r="E912" s="409">
        <v>400</v>
      </c>
      <c r="F912" s="409">
        <v>65</v>
      </c>
      <c r="G912" s="409">
        <v>65</v>
      </c>
      <c r="H912" s="409">
        <v>65</v>
      </c>
      <c r="I912" s="497">
        <f t="shared" si="43"/>
        <v>1.3273259999999998</v>
      </c>
      <c r="J912" s="437"/>
      <c r="K912" s="616" t="s">
        <v>13</v>
      </c>
    </row>
    <row r="913" spans="1:11" x14ac:dyDescent="0.25">
      <c r="A913" s="138">
        <v>40</v>
      </c>
      <c r="B913" s="1414"/>
      <c r="C913" s="1470">
        <v>6868</v>
      </c>
      <c r="D913" s="409" t="s">
        <v>12</v>
      </c>
      <c r="E913" s="409">
        <v>400</v>
      </c>
      <c r="F913" s="409">
        <v>65</v>
      </c>
      <c r="G913" s="409">
        <v>65</v>
      </c>
      <c r="H913" s="409">
        <v>65</v>
      </c>
      <c r="I913" s="497">
        <f t="shared" si="43"/>
        <v>1.3273259999999998</v>
      </c>
      <c r="J913" s="437">
        <f>SUM(I909:I913)</f>
        <v>6.000455999999998</v>
      </c>
      <c r="K913" s="616" t="s">
        <v>13</v>
      </c>
    </row>
    <row r="914" spans="1:11" x14ac:dyDescent="0.25">
      <c r="A914" s="138">
        <v>41</v>
      </c>
      <c r="B914" s="1414"/>
      <c r="C914" s="80">
        <v>6860</v>
      </c>
      <c r="D914" s="409" t="s">
        <v>12</v>
      </c>
      <c r="E914" s="409">
        <v>400</v>
      </c>
      <c r="F914" s="409">
        <v>53</v>
      </c>
      <c r="G914" s="409">
        <v>53</v>
      </c>
      <c r="H914" s="409">
        <v>53</v>
      </c>
      <c r="I914" s="497">
        <f t="shared" si="43"/>
        <v>0.88247543999999989</v>
      </c>
      <c r="J914" s="437"/>
      <c r="K914" s="616" t="s">
        <v>207</v>
      </c>
    </row>
    <row r="915" spans="1:11" x14ac:dyDescent="0.25">
      <c r="A915" s="138">
        <v>42</v>
      </c>
      <c r="B915" s="1414"/>
      <c r="C915" s="80">
        <v>6811</v>
      </c>
      <c r="D915" s="409" t="s">
        <v>12</v>
      </c>
      <c r="E915" s="409">
        <v>400</v>
      </c>
      <c r="F915" s="409">
        <v>50</v>
      </c>
      <c r="G915" s="409">
        <v>50</v>
      </c>
      <c r="H915" s="409">
        <v>50</v>
      </c>
      <c r="I915" s="497">
        <f t="shared" si="43"/>
        <v>0.78539999999999988</v>
      </c>
      <c r="J915" s="437"/>
      <c r="K915" s="616" t="s">
        <v>207</v>
      </c>
    </row>
    <row r="916" spans="1:11" x14ac:dyDescent="0.25">
      <c r="A916" s="138">
        <v>43</v>
      </c>
      <c r="B916" s="1414"/>
      <c r="C916" s="80">
        <v>6825</v>
      </c>
      <c r="D916" s="409" t="s">
        <v>12</v>
      </c>
      <c r="E916" s="409">
        <v>400</v>
      </c>
      <c r="F916" s="409">
        <v>40</v>
      </c>
      <c r="G916" s="409">
        <v>40</v>
      </c>
      <c r="H916" s="409">
        <v>40</v>
      </c>
      <c r="I916" s="497">
        <f t="shared" si="43"/>
        <v>0.50265599999999988</v>
      </c>
      <c r="J916" s="437"/>
      <c r="K916" s="616" t="s">
        <v>207</v>
      </c>
    </row>
    <row r="917" spans="1:11" x14ac:dyDescent="0.25">
      <c r="A917" s="138">
        <v>44</v>
      </c>
      <c r="B917" s="1414"/>
      <c r="C917" s="80">
        <v>6622</v>
      </c>
      <c r="D917" s="409" t="s">
        <v>12</v>
      </c>
      <c r="E917" s="409">
        <v>400</v>
      </c>
      <c r="F917" s="409">
        <v>37</v>
      </c>
      <c r="G917" s="409">
        <v>37</v>
      </c>
      <c r="H917" s="409">
        <v>37</v>
      </c>
      <c r="I917" s="497">
        <f t="shared" si="43"/>
        <v>0.43008503999999992</v>
      </c>
      <c r="J917" s="437"/>
      <c r="K917" s="616" t="s">
        <v>207</v>
      </c>
    </row>
    <row r="918" spans="1:11" x14ac:dyDescent="0.25">
      <c r="A918" s="138">
        <v>45</v>
      </c>
      <c r="B918" s="1414"/>
      <c r="C918" s="80">
        <v>6616</v>
      </c>
      <c r="D918" s="409" t="s">
        <v>12</v>
      </c>
      <c r="E918" s="409">
        <v>400</v>
      </c>
      <c r="F918" s="409">
        <v>50</v>
      </c>
      <c r="G918" s="409">
        <v>50</v>
      </c>
      <c r="H918" s="409">
        <v>50</v>
      </c>
      <c r="I918" s="497">
        <f t="shared" si="43"/>
        <v>0.78539999999999988</v>
      </c>
      <c r="J918" s="437"/>
      <c r="K918" s="616" t="s">
        <v>207</v>
      </c>
    </row>
    <row r="919" spans="1:11" x14ac:dyDescent="0.25">
      <c r="A919" s="138">
        <v>46</v>
      </c>
      <c r="B919" s="1414"/>
      <c r="C919" s="80">
        <v>6859</v>
      </c>
      <c r="D919" s="409" t="s">
        <v>12</v>
      </c>
      <c r="E919" s="409">
        <v>300</v>
      </c>
      <c r="F919" s="409">
        <v>40</v>
      </c>
      <c r="G919" s="409">
        <v>40</v>
      </c>
      <c r="H919" s="409">
        <v>40</v>
      </c>
      <c r="I919" s="497">
        <f t="shared" si="43"/>
        <v>0.37699199999999999</v>
      </c>
      <c r="J919" s="437"/>
      <c r="K919" s="616" t="s">
        <v>207</v>
      </c>
    </row>
    <row r="920" spans="1:11" x14ac:dyDescent="0.25">
      <c r="A920" s="138">
        <v>47</v>
      </c>
      <c r="B920" s="1414"/>
      <c r="C920" s="80">
        <v>6768</v>
      </c>
      <c r="D920" s="409" t="s">
        <v>12</v>
      </c>
      <c r="E920" s="409">
        <v>400</v>
      </c>
      <c r="F920" s="409">
        <v>35</v>
      </c>
      <c r="G920" s="409">
        <v>35</v>
      </c>
      <c r="H920" s="409">
        <v>35</v>
      </c>
      <c r="I920" s="497">
        <f t="shared" si="43"/>
        <v>0.38484599999999997</v>
      </c>
      <c r="J920" s="437"/>
      <c r="K920" s="616" t="s">
        <v>207</v>
      </c>
    </row>
    <row r="921" spans="1:11" x14ac:dyDescent="0.25">
      <c r="A921" s="138">
        <v>48</v>
      </c>
      <c r="B921" s="1414"/>
      <c r="C921" s="80">
        <v>6865</v>
      </c>
      <c r="D921" s="409" t="s">
        <v>12</v>
      </c>
      <c r="E921" s="409">
        <v>400</v>
      </c>
      <c r="F921" s="409">
        <v>57</v>
      </c>
      <c r="G921" s="409">
        <v>57</v>
      </c>
      <c r="H921" s="409">
        <v>57</v>
      </c>
      <c r="I921" s="497">
        <f t="shared" si="43"/>
        <v>1.02070584</v>
      </c>
      <c r="J921" s="437">
        <f>SUM(I914:I921)</f>
        <v>5.1685603199999992</v>
      </c>
      <c r="K921" s="616" t="s">
        <v>207</v>
      </c>
    </row>
    <row r="922" spans="1:11" x14ac:dyDescent="0.25">
      <c r="A922" s="138">
        <v>49</v>
      </c>
      <c r="B922" s="1414">
        <v>46263</v>
      </c>
      <c r="C922" s="80">
        <v>6916</v>
      </c>
      <c r="D922" s="409" t="s">
        <v>12</v>
      </c>
      <c r="E922" s="409">
        <v>400</v>
      </c>
      <c r="F922" s="409">
        <v>53</v>
      </c>
      <c r="G922" s="409">
        <v>53</v>
      </c>
      <c r="H922" s="409">
        <v>53</v>
      </c>
      <c r="I922" s="497">
        <f t="shared" si="43"/>
        <v>0.88247543999999989</v>
      </c>
      <c r="J922" s="437"/>
      <c r="K922" s="616" t="s">
        <v>13</v>
      </c>
    </row>
    <row r="923" spans="1:11" x14ac:dyDescent="0.25">
      <c r="A923" s="138">
        <v>50</v>
      </c>
      <c r="B923" s="1414"/>
      <c r="C923" s="1168">
        <v>6964</v>
      </c>
      <c r="D923" s="409" t="s">
        <v>12</v>
      </c>
      <c r="E923" s="409">
        <v>400</v>
      </c>
      <c r="F923" s="409">
        <v>50</v>
      </c>
      <c r="G923" s="409">
        <v>50</v>
      </c>
      <c r="H923" s="409">
        <v>50</v>
      </c>
      <c r="I923" s="497">
        <f t="shared" si="43"/>
        <v>0.78539999999999988</v>
      </c>
      <c r="J923" s="437"/>
      <c r="K923" s="616" t="s">
        <v>13</v>
      </c>
    </row>
    <row r="924" spans="1:11" x14ac:dyDescent="0.25">
      <c r="A924" s="138">
        <v>51</v>
      </c>
      <c r="B924" s="1414"/>
      <c r="C924" s="1168">
        <v>6969</v>
      </c>
      <c r="D924" s="409" t="s">
        <v>12</v>
      </c>
      <c r="E924" s="409">
        <v>400</v>
      </c>
      <c r="F924" s="409">
        <v>62</v>
      </c>
      <c r="G924" s="409">
        <v>62</v>
      </c>
      <c r="H924" s="409">
        <v>62</v>
      </c>
      <c r="I924" s="497">
        <f t="shared" si="43"/>
        <v>1.2076310399999999</v>
      </c>
      <c r="J924" s="437"/>
      <c r="K924" s="616" t="s">
        <v>13</v>
      </c>
    </row>
    <row r="925" spans="1:11" x14ac:dyDescent="0.25">
      <c r="A925" s="138">
        <v>52</v>
      </c>
      <c r="B925" s="1414"/>
      <c r="C925" s="1168">
        <v>6869</v>
      </c>
      <c r="D925" s="409" t="s">
        <v>12</v>
      </c>
      <c r="E925" s="409">
        <v>400</v>
      </c>
      <c r="F925" s="409">
        <v>50</v>
      </c>
      <c r="G925" s="409">
        <v>50</v>
      </c>
      <c r="H925" s="409">
        <v>50</v>
      </c>
      <c r="I925" s="497">
        <f t="shared" si="43"/>
        <v>0.78539999999999988</v>
      </c>
      <c r="J925" s="437"/>
      <c r="K925" s="616" t="s">
        <v>13</v>
      </c>
    </row>
    <row r="926" spans="1:11" x14ac:dyDescent="0.25">
      <c r="A926" s="138">
        <v>53</v>
      </c>
      <c r="B926" s="1414"/>
      <c r="C926" s="1168">
        <v>6871</v>
      </c>
      <c r="D926" s="409" t="s">
        <v>12</v>
      </c>
      <c r="E926" s="409">
        <v>400</v>
      </c>
      <c r="F926" s="409">
        <v>50</v>
      </c>
      <c r="G926" s="409">
        <v>50</v>
      </c>
      <c r="H926" s="409">
        <v>50</v>
      </c>
      <c r="I926" s="497">
        <f t="shared" si="43"/>
        <v>0.78539999999999988</v>
      </c>
      <c r="J926" s="437">
        <f>SUM(I922:I926)</f>
        <v>4.4463064799999996</v>
      </c>
      <c r="K926" s="616" t="s">
        <v>13</v>
      </c>
    </row>
    <row r="927" spans="1:11" x14ac:dyDescent="0.25">
      <c r="A927" s="138">
        <v>54</v>
      </c>
      <c r="B927" s="1414">
        <v>46263</v>
      </c>
      <c r="C927" s="1470">
        <v>6796</v>
      </c>
      <c r="D927" s="409" t="s">
        <v>12</v>
      </c>
      <c r="E927" s="409">
        <v>300</v>
      </c>
      <c r="F927" s="409">
        <v>40</v>
      </c>
      <c r="G927" s="409">
        <v>40</v>
      </c>
      <c r="H927" s="409">
        <v>40</v>
      </c>
      <c r="I927" s="497">
        <f t="shared" si="43"/>
        <v>0.37699199999999999</v>
      </c>
      <c r="J927" s="437"/>
      <c r="K927" s="616" t="s">
        <v>207</v>
      </c>
    </row>
    <row r="928" spans="1:11" x14ac:dyDescent="0.25">
      <c r="A928" s="138">
        <v>55</v>
      </c>
      <c r="B928" s="1414"/>
      <c r="C928" s="1470">
        <v>6902</v>
      </c>
      <c r="D928" s="409" t="s">
        <v>12</v>
      </c>
      <c r="E928" s="409">
        <v>400</v>
      </c>
      <c r="F928" s="409">
        <v>45</v>
      </c>
      <c r="G928" s="409">
        <v>45</v>
      </c>
      <c r="H928" s="409">
        <v>45</v>
      </c>
      <c r="I928" s="497">
        <f t="shared" si="43"/>
        <v>0.63617400000000002</v>
      </c>
      <c r="J928" s="437"/>
      <c r="K928" s="616" t="s">
        <v>207</v>
      </c>
    </row>
    <row r="929" spans="1:11" x14ac:dyDescent="0.25">
      <c r="A929" s="138">
        <v>56</v>
      </c>
      <c r="B929" s="1414"/>
      <c r="C929" s="1470">
        <v>6620</v>
      </c>
      <c r="D929" s="409" t="s">
        <v>12</v>
      </c>
      <c r="E929" s="409">
        <v>400</v>
      </c>
      <c r="F929" s="409">
        <v>57</v>
      </c>
      <c r="G929" s="409">
        <v>57</v>
      </c>
      <c r="H929" s="409">
        <v>57</v>
      </c>
      <c r="I929" s="497">
        <f t="shared" si="43"/>
        <v>1.02070584</v>
      </c>
      <c r="J929" s="437"/>
      <c r="K929" s="616" t="s">
        <v>207</v>
      </c>
    </row>
    <row r="930" spans="1:11" x14ac:dyDescent="0.25">
      <c r="A930" s="138">
        <v>57</v>
      </c>
      <c r="B930" s="1414"/>
      <c r="C930" s="1470">
        <v>6893</v>
      </c>
      <c r="D930" s="409" t="s">
        <v>12</v>
      </c>
      <c r="E930" s="409">
        <v>400</v>
      </c>
      <c r="F930" s="409">
        <v>51</v>
      </c>
      <c r="G930" s="409">
        <v>51</v>
      </c>
      <c r="H930" s="409">
        <v>51</v>
      </c>
      <c r="I930" s="497">
        <f t="shared" si="43"/>
        <v>0.81713015999999994</v>
      </c>
      <c r="J930" s="437"/>
      <c r="K930" s="616" t="s">
        <v>207</v>
      </c>
    </row>
    <row r="931" spans="1:11" x14ac:dyDescent="0.25">
      <c r="A931" s="138">
        <v>58</v>
      </c>
      <c r="B931" s="1414"/>
      <c r="C931" s="1470">
        <v>6874</v>
      </c>
      <c r="D931" s="409" t="s">
        <v>12</v>
      </c>
      <c r="E931" s="409">
        <v>400</v>
      </c>
      <c r="F931" s="409">
        <v>50</v>
      </c>
      <c r="G931" s="409">
        <v>50</v>
      </c>
      <c r="H931" s="409">
        <v>50</v>
      </c>
      <c r="I931" s="497">
        <f t="shared" si="43"/>
        <v>0.78539999999999988</v>
      </c>
      <c r="J931" s="437"/>
      <c r="K931" s="616" t="s">
        <v>207</v>
      </c>
    </row>
    <row r="932" spans="1:11" x14ac:dyDescent="0.25">
      <c r="A932" s="138">
        <v>59</v>
      </c>
      <c r="B932" s="1414"/>
      <c r="C932" s="1470">
        <v>6886</v>
      </c>
      <c r="D932" s="409" t="s">
        <v>12</v>
      </c>
      <c r="E932" s="409">
        <v>400</v>
      </c>
      <c r="F932" s="409">
        <v>47</v>
      </c>
      <c r="G932" s="409">
        <v>47</v>
      </c>
      <c r="H932" s="409">
        <v>47</v>
      </c>
      <c r="I932" s="497">
        <f t="shared" si="43"/>
        <v>0.69397943999999989</v>
      </c>
      <c r="J932" s="437"/>
      <c r="K932" s="616" t="s">
        <v>207</v>
      </c>
    </row>
    <row r="933" spans="1:11" x14ac:dyDescent="0.25">
      <c r="A933" s="138">
        <v>60</v>
      </c>
      <c r="B933" s="1414"/>
      <c r="C933" s="1470">
        <v>6960</v>
      </c>
      <c r="D933" s="409" t="s">
        <v>12</v>
      </c>
      <c r="E933" s="409">
        <v>400</v>
      </c>
      <c r="F933" s="409">
        <v>48</v>
      </c>
      <c r="G933" s="409">
        <v>48</v>
      </c>
      <c r="H933" s="409">
        <v>48</v>
      </c>
      <c r="I933" s="497">
        <f t="shared" si="43"/>
        <v>0.72382463999999991</v>
      </c>
      <c r="J933" s="437"/>
      <c r="K933" s="616" t="s">
        <v>207</v>
      </c>
    </row>
    <row r="934" spans="1:11" x14ac:dyDescent="0.25">
      <c r="A934" s="138">
        <v>61</v>
      </c>
      <c r="B934" s="1414"/>
      <c r="C934" s="1470">
        <v>6895</v>
      </c>
      <c r="D934" s="409" t="s">
        <v>12</v>
      </c>
      <c r="E934" s="409">
        <v>400</v>
      </c>
      <c r="F934" s="409">
        <v>30</v>
      </c>
      <c r="G934" s="409">
        <v>30</v>
      </c>
      <c r="H934" s="409">
        <v>30</v>
      </c>
      <c r="I934" s="497">
        <f t="shared" si="43"/>
        <v>0.282744</v>
      </c>
      <c r="J934" s="437"/>
      <c r="K934" s="616" t="s">
        <v>207</v>
      </c>
    </row>
    <row r="935" spans="1:11" x14ac:dyDescent="0.25">
      <c r="A935" s="138">
        <v>62</v>
      </c>
      <c r="B935" s="1414"/>
      <c r="C935" s="1470">
        <v>6891</v>
      </c>
      <c r="D935" s="409" t="s">
        <v>12</v>
      </c>
      <c r="E935" s="409">
        <v>400</v>
      </c>
      <c r="F935" s="409">
        <v>56</v>
      </c>
      <c r="G935" s="409">
        <v>56</v>
      </c>
      <c r="H935" s="409">
        <v>56</v>
      </c>
      <c r="I935" s="497">
        <f t="shared" si="43"/>
        <v>0.98520576000000004</v>
      </c>
      <c r="J935" s="437"/>
      <c r="K935" s="616" t="s">
        <v>207</v>
      </c>
    </row>
    <row r="936" spans="1:11" x14ac:dyDescent="0.25">
      <c r="A936" s="138">
        <v>63</v>
      </c>
      <c r="B936" s="1414"/>
      <c r="C936" s="1470">
        <v>6949</v>
      </c>
      <c r="D936" s="409" t="s">
        <v>12</v>
      </c>
      <c r="E936" s="409">
        <v>300</v>
      </c>
      <c r="F936" s="409">
        <v>30</v>
      </c>
      <c r="G936" s="409">
        <v>30</v>
      </c>
      <c r="H936" s="409">
        <v>30</v>
      </c>
      <c r="I936" s="497">
        <f t="shared" si="43"/>
        <v>0.212058</v>
      </c>
      <c r="J936" s="437"/>
      <c r="K936" s="616" t="s">
        <v>207</v>
      </c>
    </row>
    <row r="937" spans="1:11" x14ac:dyDescent="0.25">
      <c r="A937" s="138">
        <v>64</v>
      </c>
      <c r="B937" s="1414"/>
      <c r="C937" s="1470">
        <v>6994</v>
      </c>
      <c r="D937" s="409" t="s">
        <v>12</v>
      </c>
      <c r="E937" s="409">
        <v>400</v>
      </c>
      <c r="F937" s="409">
        <v>50</v>
      </c>
      <c r="G937" s="409">
        <v>50</v>
      </c>
      <c r="H937" s="409">
        <v>50</v>
      </c>
      <c r="I937" s="497">
        <f t="shared" si="43"/>
        <v>0.78539999999999988</v>
      </c>
      <c r="J937" s="437">
        <f>SUM(I927:I937)</f>
        <v>7.3196138399999997</v>
      </c>
      <c r="K937" s="616" t="s">
        <v>207</v>
      </c>
    </row>
    <row r="938" spans="1:11" x14ac:dyDescent="0.25">
      <c r="A938" s="138">
        <v>65</v>
      </c>
      <c r="B938" s="1414">
        <v>46264</v>
      </c>
      <c r="C938" s="141">
        <v>6951</v>
      </c>
      <c r="D938" s="409" t="s">
        <v>12</v>
      </c>
      <c r="E938" s="409">
        <v>400</v>
      </c>
      <c r="F938" s="409">
        <v>44</v>
      </c>
      <c r="G938" s="409">
        <v>44</v>
      </c>
      <c r="H938" s="409">
        <v>44</v>
      </c>
      <c r="I938" s="497">
        <f t="shared" ref="I938:I1001" si="44">0.7854*E938*H938*H938/1000000</f>
        <v>0.60821376000000005</v>
      </c>
      <c r="J938" s="437"/>
      <c r="K938" s="616" t="s">
        <v>207</v>
      </c>
    </row>
    <row r="939" spans="1:11" x14ac:dyDescent="0.25">
      <c r="A939" s="138">
        <v>66</v>
      </c>
      <c r="B939" s="1414"/>
      <c r="C939" s="141">
        <v>6931</v>
      </c>
      <c r="D939" s="409" t="s">
        <v>12</v>
      </c>
      <c r="E939" s="409">
        <v>300</v>
      </c>
      <c r="F939" s="409">
        <v>30</v>
      </c>
      <c r="G939" s="409">
        <v>30</v>
      </c>
      <c r="H939" s="409">
        <v>30</v>
      </c>
      <c r="I939" s="497">
        <f t="shared" si="44"/>
        <v>0.212058</v>
      </c>
      <c r="J939" s="437"/>
      <c r="K939" s="616" t="s">
        <v>207</v>
      </c>
    </row>
    <row r="940" spans="1:11" x14ac:dyDescent="0.25">
      <c r="A940" s="138">
        <v>67</v>
      </c>
      <c r="B940" s="1414"/>
      <c r="C940" s="141">
        <v>6911</v>
      </c>
      <c r="D940" s="409" t="s">
        <v>12</v>
      </c>
      <c r="E940" s="409">
        <v>400</v>
      </c>
      <c r="F940" s="409">
        <v>50</v>
      </c>
      <c r="G940" s="409">
        <v>50</v>
      </c>
      <c r="H940" s="409">
        <v>50</v>
      </c>
      <c r="I940" s="497">
        <f t="shared" si="44"/>
        <v>0.78539999999999988</v>
      </c>
      <c r="J940" s="437"/>
      <c r="K940" s="616" t="s">
        <v>207</v>
      </c>
    </row>
    <row r="941" spans="1:11" x14ac:dyDescent="0.25">
      <c r="A941" s="138">
        <v>68</v>
      </c>
      <c r="B941" s="1414"/>
      <c r="C941" s="141">
        <v>6929</v>
      </c>
      <c r="D941" s="409" t="s">
        <v>12</v>
      </c>
      <c r="E941" s="409">
        <v>400</v>
      </c>
      <c r="F941" s="409">
        <v>40</v>
      </c>
      <c r="G941" s="409">
        <v>40</v>
      </c>
      <c r="H941" s="409">
        <v>40</v>
      </c>
      <c r="I941" s="497">
        <f t="shared" si="44"/>
        <v>0.50265599999999988</v>
      </c>
      <c r="J941" s="437"/>
      <c r="K941" s="616" t="s">
        <v>207</v>
      </c>
    </row>
    <row r="942" spans="1:11" x14ac:dyDescent="0.25">
      <c r="A942" s="138">
        <v>69</v>
      </c>
      <c r="B942" s="1414"/>
      <c r="C942" s="1470">
        <v>6965</v>
      </c>
      <c r="D942" s="409" t="s">
        <v>12</v>
      </c>
      <c r="E942" s="409">
        <v>400</v>
      </c>
      <c r="F942" s="409">
        <v>38</v>
      </c>
      <c r="G942" s="409">
        <v>38</v>
      </c>
      <c r="H942" s="409">
        <v>38</v>
      </c>
      <c r="I942" s="497">
        <f t="shared" si="44"/>
        <v>0.45364703999999995</v>
      </c>
      <c r="J942" s="437"/>
      <c r="K942" s="616" t="s">
        <v>207</v>
      </c>
    </row>
    <row r="943" spans="1:11" x14ac:dyDescent="0.25">
      <c r="A943" s="138">
        <v>70</v>
      </c>
      <c r="B943" s="1414"/>
      <c r="C943" s="141">
        <v>6877</v>
      </c>
      <c r="D943" s="409" t="s">
        <v>12</v>
      </c>
      <c r="E943" s="409">
        <v>400</v>
      </c>
      <c r="F943" s="409">
        <v>40</v>
      </c>
      <c r="G943" s="409">
        <v>40</v>
      </c>
      <c r="H943" s="409">
        <v>40</v>
      </c>
      <c r="I943" s="497">
        <f t="shared" si="44"/>
        <v>0.50265599999999988</v>
      </c>
      <c r="J943" s="437"/>
      <c r="K943" s="616" t="s">
        <v>207</v>
      </c>
    </row>
    <row r="944" spans="1:11" x14ac:dyDescent="0.25">
      <c r="A944" s="138">
        <v>71</v>
      </c>
      <c r="B944" s="1414"/>
      <c r="C944" s="141">
        <v>6927</v>
      </c>
      <c r="D944" s="409" t="s">
        <v>12</v>
      </c>
      <c r="E944" s="409">
        <v>400</v>
      </c>
      <c r="F944" s="409">
        <v>37</v>
      </c>
      <c r="G944" s="409">
        <v>37</v>
      </c>
      <c r="H944" s="409">
        <v>37</v>
      </c>
      <c r="I944" s="497">
        <f t="shared" si="44"/>
        <v>0.43008503999999992</v>
      </c>
      <c r="J944" s="437"/>
      <c r="K944" s="616" t="s">
        <v>207</v>
      </c>
    </row>
    <row r="945" spans="1:11" x14ac:dyDescent="0.25">
      <c r="A945" s="138">
        <v>72</v>
      </c>
      <c r="B945" s="1414"/>
      <c r="C945" s="1470">
        <v>6923</v>
      </c>
      <c r="D945" s="409" t="s">
        <v>12</v>
      </c>
      <c r="E945" s="409">
        <v>400</v>
      </c>
      <c r="F945" s="409">
        <v>45</v>
      </c>
      <c r="G945" s="409">
        <v>45</v>
      </c>
      <c r="H945" s="409">
        <v>45</v>
      </c>
      <c r="I945" s="497">
        <f t="shared" si="44"/>
        <v>0.63617400000000002</v>
      </c>
      <c r="J945" s="437"/>
      <c r="K945" s="616" t="s">
        <v>207</v>
      </c>
    </row>
    <row r="946" spans="1:11" x14ac:dyDescent="0.25">
      <c r="A946" s="138">
        <v>73</v>
      </c>
      <c r="B946" s="1414"/>
      <c r="C946" s="141">
        <v>6930</v>
      </c>
      <c r="D946" s="409" t="s">
        <v>12</v>
      </c>
      <c r="E946" s="409">
        <v>400</v>
      </c>
      <c r="F946" s="409">
        <v>50</v>
      </c>
      <c r="G946" s="409">
        <v>50</v>
      </c>
      <c r="H946" s="409">
        <v>50</v>
      </c>
      <c r="I946" s="497">
        <f t="shared" si="44"/>
        <v>0.78539999999999988</v>
      </c>
      <c r="J946" s="437"/>
      <c r="K946" s="616" t="s">
        <v>207</v>
      </c>
    </row>
    <row r="947" spans="1:11" x14ac:dyDescent="0.25">
      <c r="A947" s="138">
        <v>74</v>
      </c>
      <c r="B947" s="1414"/>
      <c r="C947" s="1470">
        <v>6946</v>
      </c>
      <c r="D947" s="409" t="s">
        <v>12</v>
      </c>
      <c r="E947" s="409">
        <v>400</v>
      </c>
      <c r="F947" s="409">
        <v>60</v>
      </c>
      <c r="G947" s="409">
        <v>60</v>
      </c>
      <c r="H947" s="409">
        <v>60</v>
      </c>
      <c r="I947" s="497">
        <f t="shared" si="44"/>
        <v>1.130976</v>
      </c>
      <c r="J947" s="437"/>
      <c r="K947" s="616" t="s">
        <v>207</v>
      </c>
    </row>
    <row r="948" spans="1:11" x14ac:dyDescent="0.25">
      <c r="A948" s="138">
        <v>75</v>
      </c>
      <c r="B948" s="1414"/>
      <c r="C948" s="1470">
        <v>6971</v>
      </c>
      <c r="D948" s="409" t="s">
        <v>12</v>
      </c>
      <c r="E948" s="409">
        <v>300</v>
      </c>
      <c r="F948" s="409">
        <v>30</v>
      </c>
      <c r="G948" s="409">
        <v>30</v>
      </c>
      <c r="H948" s="409">
        <v>30</v>
      </c>
      <c r="I948" s="497">
        <f t="shared" si="44"/>
        <v>0.212058</v>
      </c>
      <c r="J948" s="437"/>
      <c r="K948" s="616" t="s">
        <v>207</v>
      </c>
    </row>
    <row r="949" spans="1:11" x14ac:dyDescent="0.25">
      <c r="A949" s="138">
        <v>76</v>
      </c>
      <c r="B949" s="1414"/>
      <c r="C949" s="1470">
        <v>6984</v>
      </c>
      <c r="D949" s="409" t="s">
        <v>12</v>
      </c>
      <c r="E949" s="409">
        <v>300</v>
      </c>
      <c r="F949" s="409">
        <v>40</v>
      </c>
      <c r="G949" s="409">
        <v>40</v>
      </c>
      <c r="H949" s="409">
        <v>40</v>
      </c>
      <c r="I949" s="497">
        <f t="shared" si="44"/>
        <v>0.37699199999999999</v>
      </c>
      <c r="J949" s="437">
        <f>SUM(I938:I949)</f>
        <v>6.63631584</v>
      </c>
      <c r="K949" s="616" t="s">
        <v>207</v>
      </c>
    </row>
    <row r="950" spans="1:11" x14ac:dyDescent="0.25">
      <c r="A950" s="138">
        <v>77</v>
      </c>
      <c r="B950" s="1414">
        <v>46263</v>
      </c>
      <c r="C950" s="1168">
        <v>7002</v>
      </c>
      <c r="D950" s="409" t="s">
        <v>12</v>
      </c>
      <c r="E950" s="409">
        <v>400</v>
      </c>
      <c r="F950" s="409">
        <v>45</v>
      </c>
      <c r="G950" s="409">
        <v>45</v>
      </c>
      <c r="H950" s="409">
        <v>45</v>
      </c>
      <c r="I950" s="497">
        <f t="shared" si="44"/>
        <v>0.63617400000000002</v>
      </c>
      <c r="J950" s="437"/>
      <c r="K950" s="616" t="s">
        <v>505</v>
      </c>
    </row>
    <row r="951" spans="1:11" x14ac:dyDescent="0.25">
      <c r="A951" s="138">
        <v>78</v>
      </c>
      <c r="B951" s="1414"/>
      <c r="C951" s="1168">
        <v>6937</v>
      </c>
      <c r="D951" s="409" t="s">
        <v>12</v>
      </c>
      <c r="E951" s="409">
        <v>400</v>
      </c>
      <c r="F951" s="409">
        <v>52</v>
      </c>
      <c r="G951" s="409">
        <v>52</v>
      </c>
      <c r="H951" s="409">
        <v>52</v>
      </c>
      <c r="I951" s="497">
        <f t="shared" si="44"/>
        <v>0.84948863999999991</v>
      </c>
      <c r="J951" s="437"/>
      <c r="K951" s="616" t="s">
        <v>505</v>
      </c>
    </row>
    <row r="952" spans="1:11" x14ac:dyDescent="0.25">
      <c r="A952" s="138">
        <v>79</v>
      </c>
      <c r="B952" s="1414"/>
      <c r="C952" s="1168">
        <v>6968</v>
      </c>
      <c r="D952" s="409" t="s">
        <v>12</v>
      </c>
      <c r="E952" s="409">
        <v>400</v>
      </c>
      <c r="F952" s="409">
        <v>57</v>
      </c>
      <c r="G952" s="409">
        <v>57</v>
      </c>
      <c r="H952" s="409">
        <v>57</v>
      </c>
      <c r="I952" s="497">
        <f t="shared" si="44"/>
        <v>1.02070584</v>
      </c>
      <c r="J952" s="437"/>
      <c r="K952" s="616" t="s">
        <v>505</v>
      </c>
    </row>
    <row r="953" spans="1:11" x14ac:dyDescent="0.25">
      <c r="A953" s="138">
        <v>80</v>
      </c>
      <c r="B953" s="1414"/>
      <c r="C953" s="1168">
        <v>7001</v>
      </c>
      <c r="D953" s="409" t="s">
        <v>12</v>
      </c>
      <c r="E953" s="409">
        <v>400</v>
      </c>
      <c r="F953" s="409">
        <v>40</v>
      </c>
      <c r="G953" s="409">
        <v>40</v>
      </c>
      <c r="H953" s="409">
        <v>40</v>
      </c>
      <c r="I953" s="497">
        <f t="shared" si="44"/>
        <v>0.50265599999999988</v>
      </c>
      <c r="J953" s="437">
        <f>SUM(I950:I953)</f>
        <v>3.0090244799999999</v>
      </c>
      <c r="K953" s="616" t="s">
        <v>505</v>
      </c>
    </row>
    <row r="954" spans="1:11" x14ac:dyDescent="0.25">
      <c r="A954" s="138">
        <v>81</v>
      </c>
      <c r="B954" s="1414">
        <v>46264</v>
      </c>
      <c r="C954" s="80">
        <v>7110</v>
      </c>
      <c r="D954" s="409" t="s">
        <v>12</v>
      </c>
      <c r="E954" s="409">
        <v>400</v>
      </c>
      <c r="F954" s="409">
        <v>60</v>
      </c>
      <c r="G954" s="409">
        <v>60</v>
      </c>
      <c r="H954" s="409">
        <v>60</v>
      </c>
      <c r="I954" s="497">
        <f t="shared" si="44"/>
        <v>1.130976</v>
      </c>
      <c r="J954" s="437"/>
      <c r="K954" s="616" t="s">
        <v>391</v>
      </c>
    </row>
    <row r="955" spans="1:11" x14ac:dyDescent="0.25">
      <c r="A955" s="138">
        <v>82</v>
      </c>
      <c r="B955" s="1414"/>
      <c r="C955" s="80">
        <v>7096</v>
      </c>
      <c r="D955" s="409" t="s">
        <v>12</v>
      </c>
      <c r="E955" s="409">
        <v>400</v>
      </c>
      <c r="F955" s="409">
        <v>33</v>
      </c>
      <c r="G955" s="409">
        <v>33</v>
      </c>
      <c r="H955" s="409">
        <v>33</v>
      </c>
      <c r="I955" s="497">
        <f t="shared" si="44"/>
        <v>0.34212023999999996</v>
      </c>
      <c r="J955" s="437">
        <f>SUM(I954:I955)</f>
        <v>1.4730962399999998</v>
      </c>
      <c r="K955" s="616" t="s">
        <v>391</v>
      </c>
    </row>
    <row r="956" spans="1:11" x14ac:dyDescent="0.25">
      <c r="A956" s="138">
        <v>83</v>
      </c>
      <c r="B956" s="1414"/>
      <c r="C956" s="141">
        <v>7051</v>
      </c>
      <c r="D956" s="409" t="s">
        <v>12</v>
      </c>
      <c r="E956" s="409">
        <v>400</v>
      </c>
      <c r="F956" s="409">
        <v>72</v>
      </c>
      <c r="G956" s="409">
        <v>72</v>
      </c>
      <c r="H956" s="409">
        <v>72</v>
      </c>
      <c r="I956" s="497">
        <f t="shared" si="44"/>
        <v>1.6286054399999996</v>
      </c>
      <c r="J956" s="437"/>
      <c r="K956" s="616" t="s">
        <v>207</v>
      </c>
    </row>
    <row r="957" spans="1:11" x14ac:dyDescent="0.25">
      <c r="A957" s="138">
        <v>84</v>
      </c>
      <c r="B957" s="1414"/>
      <c r="C957" s="141">
        <v>7057</v>
      </c>
      <c r="D957" s="409" t="s">
        <v>12</v>
      </c>
      <c r="E957" s="409">
        <v>400</v>
      </c>
      <c r="F957" s="409">
        <v>67</v>
      </c>
      <c r="G957" s="409">
        <v>67</v>
      </c>
      <c r="H957" s="409">
        <v>67</v>
      </c>
      <c r="I957" s="497">
        <f t="shared" si="44"/>
        <v>1.4102642399999998</v>
      </c>
      <c r="J957" s="437"/>
      <c r="K957" s="616" t="s">
        <v>207</v>
      </c>
    </row>
    <row r="958" spans="1:11" x14ac:dyDescent="0.25">
      <c r="A958" s="138">
        <v>85</v>
      </c>
      <c r="B958" s="1414"/>
      <c r="C958" s="141">
        <v>7012</v>
      </c>
      <c r="D958" s="409" t="s">
        <v>12</v>
      </c>
      <c r="E958" s="409">
        <v>400</v>
      </c>
      <c r="F958" s="409">
        <v>48</v>
      </c>
      <c r="G958" s="409">
        <v>48</v>
      </c>
      <c r="H958" s="409">
        <v>48</v>
      </c>
      <c r="I958" s="497">
        <f t="shared" si="44"/>
        <v>0.72382463999999991</v>
      </c>
      <c r="J958" s="437"/>
      <c r="K958" s="616" t="s">
        <v>207</v>
      </c>
    </row>
    <row r="959" spans="1:11" x14ac:dyDescent="0.25">
      <c r="A959" s="138">
        <v>86</v>
      </c>
      <c r="B959" s="1414"/>
      <c r="C959" s="141">
        <v>7014</v>
      </c>
      <c r="D959" s="409" t="s">
        <v>12</v>
      </c>
      <c r="E959" s="409">
        <v>400</v>
      </c>
      <c r="F959" s="409">
        <v>75</v>
      </c>
      <c r="G959" s="409">
        <v>75</v>
      </c>
      <c r="H959" s="409">
        <v>75</v>
      </c>
      <c r="I959" s="497">
        <f t="shared" si="44"/>
        <v>1.7671499999999998</v>
      </c>
      <c r="J959" s="437"/>
      <c r="K959" s="616" t="s">
        <v>207</v>
      </c>
    </row>
    <row r="960" spans="1:11" x14ac:dyDescent="0.25">
      <c r="A960" s="138">
        <v>87</v>
      </c>
      <c r="B960" s="1414"/>
      <c r="C960" s="81">
        <v>7013</v>
      </c>
      <c r="D960" s="409" t="s">
        <v>12</v>
      </c>
      <c r="E960" s="409">
        <v>300</v>
      </c>
      <c r="F960" s="409">
        <v>23</v>
      </c>
      <c r="G960" s="409">
        <v>23</v>
      </c>
      <c r="H960" s="409">
        <v>23</v>
      </c>
      <c r="I960" s="497">
        <f t="shared" si="44"/>
        <v>0.12464298000000001</v>
      </c>
      <c r="J960" s="437"/>
      <c r="K960" s="616" t="s">
        <v>207</v>
      </c>
    </row>
    <row r="961" spans="1:11" x14ac:dyDescent="0.25">
      <c r="A961" s="138">
        <v>88</v>
      </c>
      <c r="B961" s="1414"/>
      <c r="C961" s="81">
        <v>7019</v>
      </c>
      <c r="D961" s="409" t="s">
        <v>12</v>
      </c>
      <c r="E961" s="409">
        <v>400</v>
      </c>
      <c r="F961" s="409">
        <v>35</v>
      </c>
      <c r="G961" s="409">
        <v>35</v>
      </c>
      <c r="H961" s="409">
        <v>35</v>
      </c>
      <c r="I961" s="497">
        <f t="shared" si="44"/>
        <v>0.38484599999999997</v>
      </c>
      <c r="J961" s="437">
        <f>SUM(I956:I961)</f>
        <v>6.0393332999999991</v>
      </c>
      <c r="K961" s="616" t="s">
        <v>207</v>
      </c>
    </row>
    <row r="962" spans="1:11" x14ac:dyDescent="0.25">
      <c r="A962" s="138">
        <v>89</v>
      </c>
      <c r="B962" s="1414"/>
      <c r="C962" s="141">
        <v>7054</v>
      </c>
      <c r="D962" s="409" t="s">
        <v>12</v>
      </c>
      <c r="E962" s="409">
        <v>400</v>
      </c>
      <c r="F962" s="409">
        <v>63</v>
      </c>
      <c r="G962" s="409">
        <v>63</v>
      </c>
      <c r="H962" s="409">
        <v>63</v>
      </c>
      <c r="I962" s="497">
        <f t="shared" si="44"/>
        <v>1.2469010399999998</v>
      </c>
      <c r="J962" s="437"/>
      <c r="K962" s="616" t="s">
        <v>252</v>
      </c>
    </row>
    <row r="963" spans="1:11" x14ac:dyDescent="0.25">
      <c r="A963" s="138">
        <v>90</v>
      </c>
      <c r="B963" s="1414"/>
      <c r="C963" s="141">
        <v>7041</v>
      </c>
      <c r="D963" s="409" t="s">
        <v>12</v>
      </c>
      <c r="E963" s="409">
        <v>400</v>
      </c>
      <c r="F963" s="409">
        <v>58</v>
      </c>
      <c r="G963" s="409">
        <v>58</v>
      </c>
      <c r="H963" s="409">
        <v>58</v>
      </c>
      <c r="I963" s="497">
        <f t="shared" si="44"/>
        <v>1.0568342399999999</v>
      </c>
      <c r="J963" s="437"/>
      <c r="K963" s="616" t="s">
        <v>252</v>
      </c>
    </row>
    <row r="964" spans="1:11" x14ac:dyDescent="0.25">
      <c r="A964" s="138">
        <v>91</v>
      </c>
      <c r="B964" s="1414"/>
      <c r="C964" s="141">
        <v>7063</v>
      </c>
      <c r="D964" s="409" t="s">
        <v>12</v>
      </c>
      <c r="E964" s="409">
        <v>400</v>
      </c>
      <c r="F964" s="409">
        <v>42</v>
      </c>
      <c r="G964" s="409">
        <v>42</v>
      </c>
      <c r="H964" s="409">
        <v>42</v>
      </c>
      <c r="I964" s="497">
        <f t="shared" si="44"/>
        <v>0.55417824000000004</v>
      </c>
      <c r="J964" s="437">
        <f>SUM(I962:I964)</f>
        <v>2.8579135199999999</v>
      </c>
      <c r="K964" s="616" t="s">
        <v>252</v>
      </c>
    </row>
    <row r="965" spans="1:11" x14ac:dyDescent="0.25">
      <c r="A965" s="138">
        <v>92</v>
      </c>
      <c r="B965" s="1414"/>
      <c r="C965" s="78">
        <v>6957</v>
      </c>
      <c r="D965" s="409" t="s">
        <v>12</v>
      </c>
      <c r="E965" s="409">
        <v>400</v>
      </c>
      <c r="F965" s="409">
        <v>56</v>
      </c>
      <c r="G965" s="409">
        <v>56</v>
      </c>
      <c r="H965" s="409">
        <v>56</v>
      </c>
      <c r="I965" s="497">
        <f t="shared" si="44"/>
        <v>0.98520576000000004</v>
      </c>
      <c r="J965" s="437"/>
      <c r="K965" s="616" t="s">
        <v>252</v>
      </c>
    </row>
    <row r="966" spans="1:11" x14ac:dyDescent="0.25">
      <c r="A966" s="138">
        <v>93</v>
      </c>
      <c r="B966" s="1414"/>
      <c r="C966" s="78">
        <v>6961</v>
      </c>
      <c r="D966" s="409" t="s">
        <v>12</v>
      </c>
      <c r="E966" s="409">
        <v>400</v>
      </c>
      <c r="F966" s="409">
        <v>43</v>
      </c>
      <c r="G966" s="409">
        <v>43</v>
      </c>
      <c r="H966" s="409">
        <v>43</v>
      </c>
      <c r="I966" s="497">
        <f t="shared" si="44"/>
        <v>0.58088183999999998</v>
      </c>
      <c r="J966" s="437"/>
      <c r="K966" s="616" t="s">
        <v>252</v>
      </c>
    </row>
    <row r="967" spans="1:11" x14ac:dyDescent="0.25">
      <c r="A967" s="138">
        <v>94</v>
      </c>
      <c r="B967" s="1414"/>
      <c r="C967" s="78">
        <v>7009</v>
      </c>
      <c r="D967" s="409" t="s">
        <v>12</v>
      </c>
      <c r="E967" s="409">
        <v>400</v>
      </c>
      <c r="F967" s="409">
        <v>53</v>
      </c>
      <c r="G967" s="409">
        <v>53</v>
      </c>
      <c r="H967" s="409">
        <v>53</v>
      </c>
      <c r="I967" s="497">
        <f t="shared" si="44"/>
        <v>0.88247543999999989</v>
      </c>
      <c r="J967" s="437"/>
      <c r="K967" s="616" t="s">
        <v>252</v>
      </c>
    </row>
    <row r="968" spans="1:11" x14ac:dyDescent="0.25">
      <c r="A968" s="138">
        <v>95</v>
      </c>
      <c r="B968" s="1414"/>
      <c r="C968" s="78">
        <v>6884</v>
      </c>
      <c r="D968" s="409" t="s">
        <v>12</v>
      </c>
      <c r="E968" s="409">
        <v>400</v>
      </c>
      <c r="F968" s="409">
        <v>43</v>
      </c>
      <c r="G968" s="409">
        <v>43</v>
      </c>
      <c r="H968" s="409">
        <v>43</v>
      </c>
      <c r="I968" s="497">
        <f t="shared" si="44"/>
        <v>0.58088183999999998</v>
      </c>
      <c r="J968" s="437">
        <f>SUM(I965:I968)</f>
        <v>3.0294448799999998</v>
      </c>
      <c r="K968" s="616" t="s">
        <v>252</v>
      </c>
    </row>
    <row r="969" spans="1:11" x14ac:dyDescent="0.25">
      <c r="A969" s="138">
        <v>96</v>
      </c>
      <c r="B969" s="1414"/>
      <c r="C969" s="78">
        <v>7050</v>
      </c>
      <c r="D969" s="409" t="s">
        <v>12</v>
      </c>
      <c r="E969" s="409">
        <v>400</v>
      </c>
      <c r="F969" s="409">
        <v>64</v>
      </c>
      <c r="G969" s="409">
        <v>64</v>
      </c>
      <c r="H969" s="409">
        <v>64</v>
      </c>
      <c r="I969" s="497">
        <f t="shared" si="44"/>
        <v>1.2867993599999998</v>
      </c>
      <c r="J969" s="437"/>
      <c r="K969" s="616" t="s">
        <v>391</v>
      </c>
    </row>
    <row r="970" spans="1:11" x14ac:dyDescent="0.25">
      <c r="A970" s="138">
        <v>97</v>
      </c>
      <c r="B970" s="1414"/>
      <c r="C970" s="78">
        <v>7086</v>
      </c>
      <c r="D970" s="409" t="s">
        <v>12</v>
      </c>
      <c r="E970" s="409">
        <v>400</v>
      </c>
      <c r="F970" s="409">
        <v>50</v>
      </c>
      <c r="G970" s="409">
        <v>50</v>
      </c>
      <c r="H970" s="409">
        <v>50</v>
      </c>
      <c r="I970" s="497">
        <f t="shared" si="44"/>
        <v>0.78539999999999988</v>
      </c>
      <c r="J970" s="437"/>
      <c r="K970" s="616" t="s">
        <v>391</v>
      </c>
    </row>
    <row r="971" spans="1:11" x14ac:dyDescent="0.25">
      <c r="A971" s="138">
        <v>98</v>
      </c>
      <c r="B971" s="1414"/>
      <c r="C971" s="78">
        <v>6917</v>
      </c>
      <c r="D971" s="409" t="s">
        <v>12</v>
      </c>
      <c r="E971" s="409">
        <v>400</v>
      </c>
      <c r="F971" s="409">
        <v>57</v>
      </c>
      <c r="G971" s="409">
        <v>57</v>
      </c>
      <c r="H971" s="409">
        <v>57</v>
      </c>
      <c r="I971" s="497">
        <f t="shared" si="44"/>
        <v>1.02070584</v>
      </c>
      <c r="J971" s="437"/>
      <c r="K971" s="616" t="s">
        <v>13</v>
      </c>
    </row>
    <row r="972" spans="1:11" x14ac:dyDescent="0.25">
      <c r="A972" s="138">
        <v>99</v>
      </c>
      <c r="B972" s="1414"/>
      <c r="C972" s="78">
        <v>7011</v>
      </c>
      <c r="D972" s="409" t="s">
        <v>12</v>
      </c>
      <c r="E972" s="409">
        <v>400</v>
      </c>
      <c r="F972" s="409">
        <v>38</v>
      </c>
      <c r="G972" s="409">
        <v>38</v>
      </c>
      <c r="H972" s="409">
        <v>38</v>
      </c>
      <c r="I972" s="497">
        <f t="shared" si="44"/>
        <v>0.45364703999999995</v>
      </c>
      <c r="J972" s="437"/>
      <c r="K972" s="616" t="s">
        <v>13</v>
      </c>
    </row>
    <row r="973" spans="1:11" x14ac:dyDescent="0.25">
      <c r="A973" s="138">
        <v>100</v>
      </c>
      <c r="B973" s="1414"/>
      <c r="C973" s="78">
        <v>6899</v>
      </c>
      <c r="D973" s="409" t="s">
        <v>12</v>
      </c>
      <c r="E973" s="409">
        <v>300</v>
      </c>
      <c r="F973" s="409">
        <v>38</v>
      </c>
      <c r="G973" s="409">
        <v>38</v>
      </c>
      <c r="H973" s="409">
        <v>38</v>
      </c>
      <c r="I973" s="497">
        <f t="shared" si="44"/>
        <v>0.34023527999999997</v>
      </c>
      <c r="J973" s="437">
        <f>SUM(I969:I973)</f>
        <v>3.8867875199999995</v>
      </c>
      <c r="K973" s="616" t="s">
        <v>13</v>
      </c>
    </row>
    <row r="974" spans="1:11" x14ac:dyDescent="0.25">
      <c r="A974" s="138">
        <v>101</v>
      </c>
      <c r="B974" s="1414"/>
      <c r="C974" s="78">
        <v>6933</v>
      </c>
      <c r="D974" s="409" t="s">
        <v>12</v>
      </c>
      <c r="E974" s="409">
        <v>300</v>
      </c>
      <c r="F974" s="409">
        <v>50</v>
      </c>
      <c r="G974" s="409">
        <v>50</v>
      </c>
      <c r="H974" s="409">
        <v>50</v>
      </c>
      <c r="I974" s="497">
        <f t="shared" si="44"/>
        <v>0.58904999999999996</v>
      </c>
      <c r="J974" s="437"/>
      <c r="K974" s="616" t="s">
        <v>252</v>
      </c>
    </row>
    <row r="975" spans="1:11" x14ac:dyDescent="0.25">
      <c r="A975" s="138">
        <v>102</v>
      </c>
      <c r="B975" s="1414"/>
      <c r="C975" s="78">
        <v>6936</v>
      </c>
      <c r="D975" s="409" t="s">
        <v>12</v>
      </c>
      <c r="E975" s="409">
        <v>400</v>
      </c>
      <c r="F975" s="409">
        <v>55</v>
      </c>
      <c r="G975" s="409">
        <v>55</v>
      </c>
      <c r="H975" s="409">
        <v>55</v>
      </c>
      <c r="I975" s="497">
        <f t="shared" si="44"/>
        <v>0.95033400000000001</v>
      </c>
      <c r="J975" s="437">
        <f>SUM(I974:I975)</f>
        <v>1.5393840000000001</v>
      </c>
      <c r="K975" s="616" t="s">
        <v>252</v>
      </c>
    </row>
    <row r="976" spans="1:11" x14ac:dyDescent="0.25">
      <c r="A976" s="138">
        <v>103</v>
      </c>
      <c r="B976" s="1414"/>
      <c r="C976" s="80">
        <v>6676</v>
      </c>
      <c r="D976" s="409" t="s">
        <v>12</v>
      </c>
      <c r="E976" s="409">
        <v>400</v>
      </c>
      <c r="F976" s="409">
        <v>46</v>
      </c>
      <c r="G976" s="409">
        <v>46</v>
      </c>
      <c r="H976" s="409">
        <v>46</v>
      </c>
      <c r="I976" s="497">
        <f t="shared" si="44"/>
        <v>0.66476255999999989</v>
      </c>
      <c r="J976" s="437"/>
      <c r="K976" s="616" t="s">
        <v>13</v>
      </c>
    </row>
    <row r="977" spans="1:11" x14ac:dyDescent="0.25">
      <c r="A977" s="138">
        <v>104</v>
      </c>
      <c r="B977" s="1414"/>
      <c r="C977" s="80">
        <v>6888</v>
      </c>
      <c r="D977" s="409" t="s">
        <v>12</v>
      </c>
      <c r="E977" s="409">
        <v>400</v>
      </c>
      <c r="F977" s="409">
        <v>35</v>
      </c>
      <c r="G977" s="409">
        <v>35</v>
      </c>
      <c r="H977" s="409">
        <v>35</v>
      </c>
      <c r="I977" s="497">
        <f t="shared" si="44"/>
        <v>0.38484599999999997</v>
      </c>
      <c r="J977" s="437"/>
      <c r="K977" s="616" t="s">
        <v>13</v>
      </c>
    </row>
    <row r="978" spans="1:11" x14ac:dyDescent="0.25">
      <c r="A978" s="138">
        <v>105</v>
      </c>
      <c r="B978" s="1414">
        <v>46265</v>
      </c>
      <c r="C978" s="406">
        <v>7016</v>
      </c>
      <c r="D978" s="409" t="s">
        <v>12</v>
      </c>
      <c r="E978" s="409">
        <v>400</v>
      </c>
      <c r="F978" s="409">
        <v>45</v>
      </c>
      <c r="G978" s="409">
        <v>45</v>
      </c>
      <c r="H978" s="409">
        <v>45</v>
      </c>
      <c r="I978" s="497">
        <f t="shared" si="44"/>
        <v>0.63617400000000002</v>
      </c>
      <c r="J978" s="1490"/>
      <c r="K978" s="616" t="s">
        <v>13</v>
      </c>
    </row>
    <row r="979" spans="1:11" x14ac:dyDescent="0.25">
      <c r="A979" s="138">
        <v>106</v>
      </c>
      <c r="B979" s="1149"/>
      <c r="C979" s="406">
        <v>7042</v>
      </c>
      <c r="D979" s="409" t="s">
        <v>12</v>
      </c>
      <c r="E979" s="409">
        <v>400</v>
      </c>
      <c r="F979" s="409">
        <v>57</v>
      </c>
      <c r="G979" s="409">
        <v>57</v>
      </c>
      <c r="H979" s="409">
        <v>57</v>
      </c>
      <c r="I979" s="497">
        <f t="shared" si="44"/>
        <v>1.02070584</v>
      </c>
      <c r="J979" s="1490"/>
      <c r="K979" s="616" t="s">
        <v>13</v>
      </c>
    </row>
    <row r="980" spans="1:11" x14ac:dyDescent="0.25">
      <c r="A980" s="138">
        <v>107</v>
      </c>
      <c r="B980" s="1149"/>
      <c r="C980" s="406">
        <v>7118</v>
      </c>
      <c r="D980" s="409" t="s">
        <v>12</v>
      </c>
      <c r="E980" s="409">
        <v>400</v>
      </c>
      <c r="F980" s="409">
        <v>65</v>
      </c>
      <c r="G980" s="409">
        <v>65</v>
      </c>
      <c r="H980" s="409">
        <v>65</v>
      </c>
      <c r="I980" s="497">
        <f t="shared" si="44"/>
        <v>1.3273259999999998</v>
      </c>
      <c r="J980" s="1490"/>
      <c r="K980" s="616" t="s">
        <v>13</v>
      </c>
    </row>
    <row r="981" spans="1:11" x14ac:dyDescent="0.25">
      <c r="A981" s="138">
        <v>108</v>
      </c>
      <c r="B981" s="1149"/>
      <c r="C981" s="406">
        <v>7124</v>
      </c>
      <c r="D981" s="409" t="s">
        <v>12</v>
      </c>
      <c r="E981" s="409">
        <v>400</v>
      </c>
      <c r="F981" s="409">
        <v>40</v>
      </c>
      <c r="G981" s="409">
        <v>40</v>
      </c>
      <c r="H981" s="409">
        <v>40</v>
      </c>
      <c r="I981" s="497">
        <f t="shared" si="44"/>
        <v>0.50265599999999988</v>
      </c>
      <c r="J981" s="1490"/>
      <c r="K981" s="616" t="s">
        <v>13</v>
      </c>
    </row>
    <row r="982" spans="1:11" x14ac:dyDescent="0.25">
      <c r="A982" s="138">
        <v>109</v>
      </c>
      <c r="B982" s="1149"/>
      <c r="C982" s="406">
        <v>7059</v>
      </c>
      <c r="D982" s="409" t="s">
        <v>12</v>
      </c>
      <c r="E982" s="409">
        <v>400</v>
      </c>
      <c r="F982" s="409">
        <v>37</v>
      </c>
      <c r="G982" s="409">
        <v>37</v>
      </c>
      <c r="H982" s="409">
        <v>37</v>
      </c>
      <c r="I982" s="497">
        <f t="shared" si="44"/>
        <v>0.43008503999999992</v>
      </c>
      <c r="J982" s="1490"/>
      <c r="K982" s="616" t="s">
        <v>13</v>
      </c>
    </row>
    <row r="983" spans="1:11" x14ac:dyDescent="0.25">
      <c r="A983" s="138">
        <v>110</v>
      </c>
      <c r="B983" s="1149"/>
      <c r="C983" s="406">
        <v>7023</v>
      </c>
      <c r="D983" s="409" t="s">
        <v>12</v>
      </c>
      <c r="E983" s="409">
        <v>400</v>
      </c>
      <c r="F983" s="409">
        <v>53</v>
      </c>
      <c r="G983" s="409">
        <v>53</v>
      </c>
      <c r="H983" s="409">
        <v>53</v>
      </c>
      <c r="I983" s="497">
        <f t="shared" si="44"/>
        <v>0.88247543999999989</v>
      </c>
      <c r="J983" s="1490">
        <f>SUM(I976:I983)</f>
        <v>5.849030879999999</v>
      </c>
      <c r="K983" s="616" t="s">
        <v>13</v>
      </c>
    </row>
    <row r="984" spans="1:11" x14ac:dyDescent="0.25">
      <c r="A984" s="138">
        <v>111</v>
      </c>
      <c r="B984" s="1149"/>
      <c r="C984" s="406">
        <v>7024</v>
      </c>
      <c r="D984" s="409" t="s">
        <v>12</v>
      </c>
      <c r="E984" s="409">
        <v>400</v>
      </c>
      <c r="F984" s="409">
        <v>60</v>
      </c>
      <c r="G984" s="409">
        <v>60</v>
      </c>
      <c r="H984" s="409">
        <v>60</v>
      </c>
      <c r="I984" s="497">
        <f t="shared" si="44"/>
        <v>1.130976</v>
      </c>
      <c r="J984" s="1490"/>
      <c r="K984" s="616" t="s">
        <v>13</v>
      </c>
    </row>
    <row r="985" spans="1:11" x14ac:dyDescent="0.25">
      <c r="A985" s="138">
        <v>112</v>
      </c>
      <c r="B985" s="1149"/>
      <c r="C985" s="406">
        <v>7144</v>
      </c>
      <c r="D985" s="409" t="s">
        <v>12</v>
      </c>
      <c r="E985" s="409">
        <v>400</v>
      </c>
      <c r="F985" s="409">
        <v>75</v>
      </c>
      <c r="G985" s="409">
        <v>75</v>
      </c>
      <c r="H985" s="409">
        <v>75</v>
      </c>
      <c r="I985" s="497">
        <f t="shared" si="44"/>
        <v>1.7671499999999998</v>
      </c>
      <c r="J985" s="1490"/>
      <c r="K985" s="616" t="s">
        <v>13</v>
      </c>
    </row>
    <row r="986" spans="1:11" x14ac:dyDescent="0.25">
      <c r="A986" s="138">
        <v>113</v>
      </c>
      <c r="B986" s="1149"/>
      <c r="C986" s="406">
        <v>7090</v>
      </c>
      <c r="D986" s="409" t="s">
        <v>12</v>
      </c>
      <c r="E986" s="409">
        <v>400</v>
      </c>
      <c r="F986" s="409">
        <v>64</v>
      </c>
      <c r="G986" s="409">
        <v>64</v>
      </c>
      <c r="H986" s="409">
        <v>64</v>
      </c>
      <c r="I986" s="497">
        <f t="shared" si="44"/>
        <v>1.2867993599999998</v>
      </c>
      <c r="J986" s="1490">
        <f>SUM(I984:I986)</f>
        <v>4.1849253599999994</v>
      </c>
      <c r="K986" s="616" t="s">
        <v>13</v>
      </c>
    </row>
    <row r="987" spans="1:11" x14ac:dyDescent="0.25">
      <c r="A987" s="138">
        <v>114</v>
      </c>
      <c r="B987" s="1149"/>
      <c r="C987" s="406">
        <v>7126</v>
      </c>
      <c r="D987" s="409" t="s">
        <v>12</v>
      </c>
      <c r="E987" s="409">
        <v>400</v>
      </c>
      <c r="F987" s="409">
        <v>42</v>
      </c>
      <c r="G987" s="409">
        <v>42</v>
      </c>
      <c r="H987" s="409">
        <v>42</v>
      </c>
      <c r="I987" s="497">
        <f t="shared" si="44"/>
        <v>0.55417824000000004</v>
      </c>
      <c r="J987" s="1490"/>
      <c r="K987" s="616" t="s">
        <v>13</v>
      </c>
    </row>
    <row r="988" spans="1:11" x14ac:dyDescent="0.25">
      <c r="A988" s="138">
        <v>115</v>
      </c>
      <c r="B988" s="1149"/>
      <c r="C988" s="1168">
        <v>6887</v>
      </c>
      <c r="D988" s="409" t="s">
        <v>12</v>
      </c>
      <c r="E988" s="409">
        <v>400</v>
      </c>
      <c r="F988" s="409">
        <v>60</v>
      </c>
      <c r="G988" s="409">
        <v>60</v>
      </c>
      <c r="H988" s="409">
        <v>60</v>
      </c>
      <c r="I988" s="497">
        <f t="shared" si="44"/>
        <v>1.130976</v>
      </c>
      <c r="J988" s="1490"/>
      <c r="K988" s="616" t="s">
        <v>13</v>
      </c>
    </row>
    <row r="989" spans="1:11" x14ac:dyDescent="0.25">
      <c r="A989" s="138">
        <v>116</v>
      </c>
      <c r="B989" s="1149"/>
      <c r="C989" s="406">
        <v>6788</v>
      </c>
      <c r="D989" s="409" t="s">
        <v>12</v>
      </c>
      <c r="E989" s="409">
        <v>400</v>
      </c>
      <c r="F989" s="409">
        <v>47</v>
      </c>
      <c r="G989" s="409">
        <v>47</v>
      </c>
      <c r="H989" s="409">
        <v>47</v>
      </c>
      <c r="I989" s="497">
        <f t="shared" si="44"/>
        <v>0.69397943999999989</v>
      </c>
      <c r="J989" s="1490"/>
      <c r="K989" s="616" t="s">
        <v>13</v>
      </c>
    </row>
    <row r="990" spans="1:11" x14ac:dyDescent="0.25">
      <c r="A990" s="138">
        <v>117</v>
      </c>
      <c r="B990" s="1149"/>
      <c r="C990" s="1168">
        <v>7036</v>
      </c>
      <c r="D990" s="409" t="s">
        <v>12</v>
      </c>
      <c r="E990" s="409">
        <v>400</v>
      </c>
      <c r="F990" s="409">
        <v>55</v>
      </c>
      <c r="G990" s="409">
        <v>55</v>
      </c>
      <c r="H990" s="409">
        <v>55</v>
      </c>
      <c r="I990" s="497">
        <f t="shared" si="44"/>
        <v>0.95033400000000001</v>
      </c>
      <c r="J990" s="1490"/>
      <c r="K990" s="616" t="s">
        <v>13</v>
      </c>
    </row>
    <row r="991" spans="1:11" x14ac:dyDescent="0.25">
      <c r="A991" s="138">
        <v>118</v>
      </c>
      <c r="B991" s="1149"/>
      <c r="C991" s="1168">
        <v>7040</v>
      </c>
      <c r="D991" s="409" t="s">
        <v>12</v>
      </c>
      <c r="E991" s="409">
        <v>400</v>
      </c>
      <c r="F991" s="409">
        <v>52</v>
      </c>
      <c r="G991" s="409">
        <v>52</v>
      </c>
      <c r="H991" s="409">
        <v>52</v>
      </c>
      <c r="I991" s="497">
        <f t="shared" si="44"/>
        <v>0.84948863999999991</v>
      </c>
      <c r="J991" s="1490"/>
      <c r="K991" s="616" t="s">
        <v>13</v>
      </c>
    </row>
    <row r="992" spans="1:11" x14ac:dyDescent="0.25">
      <c r="A992" s="138">
        <v>119</v>
      </c>
      <c r="B992" s="1149"/>
      <c r="C992" s="1168">
        <v>7142</v>
      </c>
      <c r="D992" s="409" t="s">
        <v>12</v>
      </c>
      <c r="E992" s="409">
        <v>400</v>
      </c>
      <c r="F992" s="409">
        <v>60</v>
      </c>
      <c r="G992" s="409">
        <v>60</v>
      </c>
      <c r="H992" s="409">
        <v>60</v>
      </c>
      <c r="I992" s="497">
        <f t="shared" si="44"/>
        <v>1.130976</v>
      </c>
      <c r="J992" s="1490"/>
      <c r="K992" s="616" t="s">
        <v>13</v>
      </c>
    </row>
    <row r="993" spans="1:11" x14ac:dyDescent="0.25">
      <c r="A993" s="138">
        <v>120</v>
      </c>
      <c r="B993" s="1149"/>
      <c r="C993" s="1168">
        <v>7117</v>
      </c>
      <c r="D993" s="409" t="s">
        <v>12</v>
      </c>
      <c r="E993" s="409">
        <v>400</v>
      </c>
      <c r="F993" s="409">
        <v>47</v>
      </c>
      <c r="G993" s="409">
        <v>47</v>
      </c>
      <c r="H993" s="409">
        <v>47</v>
      </c>
      <c r="I993" s="497">
        <f t="shared" si="44"/>
        <v>0.69397943999999989</v>
      </c>
      <c r="J993" s="1490"/>
      <c r="K993" s="616" t="s">
        <v>13</v>
      </c>
    </row>
    <row r="994" spans="1:11" x14ac:dyDescent="0.25">
      <c r="A994" s="138">
        <v>121</v>
      </c>
      <c r="B994" s="1149"/>
      <c r="C994" s="406">
        <v>6856</v>
      </c>
      <c r="D994" s="409" t="s">
        <v>12</v>
      </c>
      <c r="E994" s="409">
        <v>400</v>
      </c>
      <c r="F994" s="409">
        <v>40</v>
      </c>
      <c r="G994" s="409">
        <v>40</v>
      </c>
      <c r="H994" s="409">
        <v>40</v>
      </c>
      <c r="I994" s="497">
        <f t="shared" si="44"/>
        <v>0.50265599999999988</v>
      </c>
      <c r="J994" s="1490">
        <f>SUM(I987:I994)</f>
        <v>6.5065677599999994</v>
      </c>
      <c r="K994" s="616" t="s">
        <v>13</v>
      </c>
    </row>
    <row r="995" spans="1:11" x14ac:dyDescent="0.25">
      <c r="A995" s="138">
        <v>122</v>
      </c>
      <c r="B995" s="1149"/>
      <c r="C995" s="1168">
        <v>7104</v>
      </c>
      <c r="D995" s="409" t="s">
        <v>12</v>
      </c>
      <c r="E995" s="409">
        <v>300</v>
      </c>
      <c r="F995" s="409">
        <v>70</v>
      </c>
      <c r="G995" s="409">
        <v>70</v>
      </c>
      <c r="H995" s="409">
        <v>70</v>
      </c>
      <c r="I995" s="497">
        <f t="shared" si="44"/>
        <v>1.1545380000000001</v>
      </c>
      <c r="J995" s="1490"/>
      <c r="K995" s="616" t="s">
        <v>13</v>
      </c>
    </row>
    <row r="996" spans="1:11" x14ac:dyDescent="0.25">
      <c r="A996" s="138">
        <v>123</v>
      </c>
      <c r="B996" s="1149"/>
      <c r="C996" s="1168">
        <v>6791</v>
      </c>
      <c r="D996" s="409" t="s">
        <v>12</v>
      </c>
      <c r="E996" s="409">
        <v>400</v>
      </c>
      <c r="F996" s="409">
        <v>64</v>
      </c>
      <c r="G996" s="409">
        <v>64</v>
      </c>
      <c r="H996" s="409">
        <v>64</v>
      </c>
      <c r="I996" s="497">
        <f t="shared" si="44"/>
        <v>1.2867993599999998</v>
      </c>
      <c r="J996" s="1490"/>
      <c r="K996" s="616" t="s">
        <v>13</v>
      </c>
    </row>
    <row r="997" spans="1:11" x14ac:dyDescent="0.25">
      <c r="A997" s="138">
        <v>124</v>
      </c>
      <c r="B997" s="1149"/>
      <c r="C997" s="1168">
        <v>7032</v>
      </c>
      <c r="D997" s="409" t="s">
        <v>12</v>
      </c>
      <c r="E997" s="409">
        <v>400</v>
      </c>
      <c r="F997" s="409">
        <v>73</v>
      </c>
      <c r="G997" s="409">
        <v>73</v>
      </c>
      <c r="H997" s="409">
        <v>73</v>
      </c>
      <c r="I997" s="497">
        <f t="shared" si="44"/>
        <v>1.6741586399999997</v>
      </c>
      <c r="J997" s="437">
        <f>SUM(I995:I997)</f>
        <v>4.1154959999999994</v>
      </c>
      <c r="K997" s="616" t="s">
        <v>13</v>
      </c>
    </row>
    <row r="998" spans="1:11" x14ac:dyDescent="0.25">
      <c r="A998" s="138">
        <v>125</v>
      </c>
      <c r="B998" s="1149"/>
      <c r="C998" s="646">
        <v>7055</v>
      </c>
      <c r="D998" s="409" t="s">
        <v>12</v>
      </c>
      <c r="E998" s="409">
        <v>400</v>
      </c>
      <c r="F998" s="409">
        <v>50</v>
      </c>
      <c r="G998" s="409">
        <v>50</v>
      </c>
      <c r="H998" s="409">
        <v>50</v>
      </c>
      <c r="I998" s="497">
        <f t="shared" si="44"/>
        <v>0.78539999999999988</v>
      </c>
      <c r="K998" s="616" t="s">
        <v>13</v>
      </c>
    </row>
    <row r="999" spans="1:11" x14ac:dyDescent="0.25">
      <c r="A999" s="138">
        <v>126</v>
      </c>
      <c r="B999" s="1149"/>
      <c r="C999" s="81">
        <v>7122</v>
      </c>
      <c r="D999" s="409" t="s">
        <v>12</v>
      </c>
      <c r="E999" s="409">
        <v>400</v>
      </c>
      <c r="F999" s="409">
        <v>59</v>
      </c>
      <c r="G999" s="409">
        <v>59</v>
      </c>
      <c r="H999" s="409">
        <v>59</v>
      </c>
      <c r="I999" s="497">
        <f t="shared" si="44"/>
        <v>1.09359096</v>
      </c>
      <c r="J999" s="1490"/>
      <c r="K999" s="616" t="s">
        <v>13</v>
      </c>
    </row>
    <row r="1000" spans="1:11" x14ac:dyDescent="0.25">
      <c r="A1000" s="138">
        <v>127</v>
      </c>
      <c r="B1000" s="1149"/>
      <c r="C1000" s="81">
        <v>7137</v>
      </c>
      <c r="D1000" s="409" t="s">
        <v>12</v>
      </c>
      <c r="E1000" s="409">
        <v>400</v>
      </c>
      <c r="F1000" s="409">
        <v>65</v>
      </c>
      <c r="G1000" s="409">
        <v>65</v>
      </c>
      <c r="H1000" s="409">
        <v>65</v>
      </c>
      <c r="I1000" s="497">
        <f t="shared" si="44"/>
        <v>1.3273259999999998</v>
      </c>
      <c r="J1000" s="1490"/>
      <c r="K1000" s="616" t="s">
        <v>13</v>
      </c>
    </row>
    <row r="1001" spans="1:11" x14ac:dyDescent="0.25">
      <c r="A1001" s="138">
        <v>128</v>
      </c>
      <c r="B1001" s="1149"/>
      <c r="C1001" s="406">
        <v>7030</v>
      </c>
      <c r="D1001" s="409" t="s">
        <v>12</v>
      </c>
      <c r="E1001" s="409">
        <v>400</v>
      </c>
      <c r="F1001" s="409">
        <v>65</v>
      </c>
      <c r="G1001" s="409">
        <v>65</v>
      </c>
      <c r="H1001" s="409">
        <v>65</v>
      </c>
      <c r="I1001" s="497">
        <f t="shared" si="44"/>
        <v>1.3273259999999998</v>
      </c>
      <c r="J1001" s="1490"/>
      <c r="K1001" s="616" t="s">
        <v>13</v>
      </c>
    </row>
    <row r="1002" spans="1:11" x14ac:dyDescent="0.25">
      <c r="A1002" s="138">
        <v>129</v>
      </c>
      <c r="B1002" s="1149"/>
      <c r="C1002" s="406">
        <v>7106</v>
      </c>
      <c r="D1002" s="409" t="s">
        <v>12</v>
      </c>
      <c r="E1002" s="409">
        <v>400</v>
      </c>
      <c r="F1002" s="409">
        <v>47</v>
      </c>
      <c r="G1002" s="409">
        <v>47</v>
      </c>
      <c r="H1002" s="409">
        <v>47</v>
      </c>
      <c r="I1002" s="497">
        <f t="shared" ref="I1002:I1065" si="45">0.7854*E1002*H1002*H1002/1000000</f>
        <v>0.69397943999999989</v>
      </c>
      <c r="J1002" s="1490">
        <f>SUM(I998:I1002)</f>
        <v>5.2276223999999996</v>
      </c>
      <c r="K1002" s="616" t="s">
        <v>13</v>
      </c>
    </row>
    <row r="1003" spans="1:11" x14ac:dyDescent="0.25">
      <c r="A1003" s="138">
        <v>130</v>
      </c>
      <c r="B1003" s="1149"/>
      <c r="C1003" s="424">
        <v>6991</v>
      </c>
      <c r="D1003" s="409" t="s">
        <v>12</v>
      </c>
      <c r="E1003" s="409">
        <v>400</v>
      </c>
      <c r="F1003" s="409">
        <v>47</v>
      </c>
      <c r="G1003" s="409">
        <v>47</v>
      </c>
      <c r="H1003" s="409">
        <v>47</v>
      </c>
      <c r="I1003" s="497">
        <f t="shared" si="45"/>
        <v>0.69397943999999989</v>
      </c>
      <c r="J1003" s="1490"/>
      <c r="K1003" s="1491" t="s">
        <v>267</v>
      </c>
    </row>
    <row r="1004" spans="1:11" x14ac:dyDescent="0.25">
      <c r="A1004" s="138">
        <v>131</v>
      </c>
      <c r="B1004" s="1149"/>
      <c r="C1004" s="424">
        <v>7082</v>
      </c>
      <c r="D1004" s="409" t="s">
        <v>12</v>
      </c>
      <c r="E1004" s="409">
        <v>400</v>
      </c>
      <c r="F1004" s="409">
        <v>60</v>
      </c>
      <c r="G1004" s="409">
        <v>60</v>
      </c>
      <c r="H1004" s="409">
        <v>60</v>
      </c>
      <c r="I1004" s="497">
        <f t="shared" si="45"/>
        <v>1.130976</v>
      </c>
      <c r="J1004" s="1490"/>
      <c r="K1004" s="1491" t="s">
        <v>267</v>
      </c>
    </row>
    <row r="1005" spans="1:11" x14ac:dyDescent="0.25">
      <c r="A1005" s="138">
        <v>132</v>
      </c>
      <c r="B1005" s="1149"/>
      <c r="C1005" s="424">
        <v>7116</v>
      </c>
      <c r="D1005" s="409" t="s">
        <v>12</v>
      </c>
      <c r="E1005" s="409">
        <v>400</v>
      </c>
      <c r="F1005" s="409">
        <v>48</v>
      </c>
      <c r="G1005" s="409">
        <v>48</v>
      </c>
      <c r="H1005" s="409">
        <v>48</v>
      </c>
      <c r="I1005" s="497">
        <f t="shared" si="45"/>
        <v>0.72382463999999991</v>
      </c>
      <c r="J1005" s="1490"/>
      <c r="K1005" s="1491" t="s">
        <v>267</v>
      </c>
    </row>
    <row r="1006" spans="1:11" x14ac:dyDescent="0.25">
      <c r="A1006" s="138">
        <v>133</v>
      </c>
      <c r="B1006" s="1149"/>
      <c r="C1006" s="424">
        <v>7049</v>
      </c>
      <c r="D1006" s="409" t="s">
        <v>12</v>
      </c>
      <c r="E1006" s="409">
        <v>400</v>
      </c>
      <c r="F1006" s="409">
        <v>42</v>
      </c>
      <c r="G1006" s="409">
        <v>42</v>
      </c>
      <c r="H1006" s="409">
        <v>42</v>
      </c>
      <c r="I1006" s="497">
        <f t="shared" si="45"/>
        <v>0.55417824000000004</v>
      </c>
      <c r="J1006" s="1490"/>
      <c r="K1006" s="1491" t="s">
        <v>267</v>
      </c>
    </row>
    <row r="1007" spans="1:11" x14ac:dyDescent="0.25">
      <c r="A1007" s="138">
        <v>134</v>
      </c>
      <c r="B1007" s="1149"/>
      <c r="C1007" s="424">
        <v>7073</v>
      </c>
      <c r="D1007" s="409" t="s">
        <v>12</v>
      </c>
      <c r="E1007" s="409">
        <v>400</v>
      </c>
      <c r="F1007" s="409">
        <v>38</v>
      </c>
      <c r="G1007" s="409">
        <v>38</v>
      </c>
      <c r="H1007" s="409">
        <v>38</v>
      </c>
      <c r="I1007" s="497">
        <f t="shared" si="45"/>
        <v>0.45364703999999995</v>
      </c>
      <c r="J1007" s="1490"/>
      <c r="K1007" s="1491" t="s">
        <v>267</v>
      </c>
    </row>
    <row r="1008" spans="1:11" x14ac:dyDescent="0.25">
      <c r="A1008" s="138">
        <v>135</v>
      </c>
      <c r="B1008" s="1149"/>
      <c r="C1008" s="406">
        <v>7053</v>
      </c>
      <c r="D1008" s="409" t="s">
        <v>12</v>
      </c>
      <c r="E1008" s="409">
        <v>400</v>
      </c>
      <c r="F1008" s="409">
        <v>57</v>
      </c>
      <c r="G1008" s="409">
        <v>57</v>
      </c>
      <c r="H1008" s="409">
        <v>57</v>
      </c>
      <c r="I1008" s="497">
        <f t="shared" si="45"/>
        <v>1.02070584</v>
      </c>
      <c r="J1008" s="1490"/>
      <c r="K1008" s="1491" t="s">
        <v>267</v>
      </c>
    </row>
    <row r="1009" spans="1:11" x14ac:dyDescent="0.25">
      <c r="A1009" s="138">
        <v>136</v>
      </c>
      <c r="B1009" s="1149"/>
      <c r="C1009" s="406">
        <v>7065</v>
      </c>
      <c r="D1009" s="409" t="s">
        <v>12</v>
      </c>
      <c r="E1009" s="409">
        <v>400</v>
      </c>
      <c r="F1009" s="409">
        <v>35</v>
      </c>
      <c r="G1009" s="409">
        <v>35</v>
      </c>
      <c r="H1009" s="409">
        <v>35</v>
      </c>
      <c r="I1009" s="497">
        <f t="shared" si="45"/>
        <v>0.38484599999999997</v>
      </c>
      <c r="J1009" s="1490">
        <f>SUM(I1003:I1009)</f>
        <v>4.9621571999999992</v>
      </c>
      <c r="K1009" s="1491" t="s">
        <v>267</v>
      </c>
    </row>
    <row r="1010" spans="1:11" x14ac:dyDescent="0.25">
      <c r="A1010" s="138">
        <v>137</v>
      </c>
      <c r="B1010" s="1414">
        <v>46265</v>
      </c>
      <c r="C1010" s="80">
        <v>7085</v>
      </c>
      <c r="D1010" s="409" t="s">
        <v>12</v>
      </c>
      <c r="E1010" s="409">
        <v>400</v>
      </c>
      <c r="F1010" s="409">
        <v>45</v>
      </c>
      <c r="G1010" s="409">
        <v>45</v>
      </c>
      <c r="H1010" s="409">
        <v>45</v>
      </c>
      <c r="I1010" s="497">
        <f t="shared" si="45"/>
        <v>0.63617400000000002</v>
      </c>
      <c r="J1010" s="437"/>
      <c r="K1010" s="616" t="s">
        <v>507</v>
      </c>
    </row>
    <row r="1011" spans="1:11" x14ac:dyDescent="0.25">
      <c r="A1011" s="138">
        <v>138</v>
      </c>
      <c r="B1011" s="1149"/>
      <c r="C1011" s="1168">
        <v>7105</v>
      </c>
      <c r="D1011" s="409" t="s">
        <v>12</v>
      </c>
      <c r="E1011" s="409">
        <v>400</v>
      </c>
      <c r="F1011" s="409">
        <v>51</v>
      </c>
      <c r="G1011" s="409">
        <v>51</v>
      </c>
      <c r="H1011" s="409">
        <v>51</v>
      </c>
      <c r="I1011" s="497">
        <f t="shared" si="45"/>
        <v>0.81713015999999994</v>
      </c>
      <c r="J1011" s="1490">
        <f>SUM(I1010:I1011)</f>
        <v>1.4533041600000001</v>
      </c>
      <c r="K1011" s="616" t="s">
        <v>507</v>
      </c>
    </row>
    <row r="1012" spans="1:11" x14ac:dyDescent="0.25">
      <c r="A1012" s="138">
        <v>139</v>
      </c>
      <c r="B1012" s="1149"/>
      <c r="C1012" s="406">
        <v>7143</v>
      </c>
      <c r="D1012" s="409" t="s">
        <v>12</v>
      </c>
      <c r="E1012" s="409">
        <v>400</v>
      </c>
      <c r="F1012" s="409">
        <v>30</v>
      </c>
      <c r="G1012" s="409">
        <v>30</v>
      </c>
      <c r="H1012" s="409">
        <v>30</v>
      </c>
      <c r="I1012" s="497">
        <f t="shared" si="45"/>
        <v>0.282744</v>
      </c>
      <c r="J1012" s="1490"/>
      <c r="K1012" s="1491" t="s">
        <v>267</v>
      </c>
    </row>
    <row r="1013" spans="1:11" x14ac:dyDescent="0.25">
      <c r="A1013" s="138">
        <v>140</v>
      </c>
      <c r="B1013" s="1149"/>
      <c r="C1013" s="1168">
        <v>7133</v>
      </c>
      <c r="D1013" s="409" t="s">
        <v>12</v>
      </c>
      <c r="E1013" s="409">
        <v>400</v>
      </c>
      <c r="F1013" s="409">
        <v>36</v>
      </c>
      <c r="G1013" s="409">
        <v>36</v>
      </c>
      <c r="H1013" s="409">
        <v>36</v>
      </c>
      <c r="I1013" s="497">
        <f t="shared" si="45"/>
        <v>0.40715135999999991</v>
      </c>
      <c r="J1013" s="1490">
        <f>SUM(I1012:I1013)</f>
        <v>0.68989535999999996</v>
      </c>
      <c r="K1013" s="1491" t="s">
        <v>267</v>
      </c>
    </row>
    <row r="1014" spans="1:11" x14ac:dyDescent="0.25">
      <c r="A1014" s="138">
        <v>141</v>
      </c>
      <c r="B1014" s="1149"/>
      <c r="C1014" s="646">
        <v>7119</v>
      </c>
      <c r="D1014" s="409" t="s">
        <v>12</v>
      </c>
      <c r="E1014" s="409">
        <v>400</v>
      </c>
      <c r="F1014" s="409">
        <v>60</v>
      </c>
      <c r="G1014" s="409">
        <v>60</v>
      </c>
      <c r="H1014" s="409">
        <v>60</v>
      </c>
      <c r="I1014" s="497">
        <f t="shared" si="45"/>
        <v>1.130976</v>
      </c>
      <c r="J1014" s="1490"/>
      <c r="K1014" s="1491" t="s">
        <v>267</v>
      </c>
    </row>
    <row r="1015" spans="1:11" x14ac:dyDescent="0.25">
      <c r="A1015" s="138">
        <v>142</v>
      </c>
      <c r="B1015" s="1149"/>
      <c r="C1015" s="646">
        <v>7072</v>
      </c>
      <c r="D1015" s="409" t="s">
        <v>12</v>
      </c>
      <c r="E1015" s="409">
        <v>400</v>
      </c>
      <c r="F1015" s="409">
        <v>48</v>
      </c>
      <c r="G1015" s="409">
        <v>48</v>
      </c>
      <c r="H1015" s="409">
        <v>48</v>
      </c>
      <c r="I1015" s="497">
        <f t="shared" si="45"/>
        <v>0.72382463999999991</v>
      </c>
      <c r="J1015" s="1490"/>
      <c r="K1015" s="1491" t="s">
        <v>267</v>
      </c>
    </row>
    <row r="1016" spans="1:11" x14ac:dyDescent="0.25">
      <c r="A1016" s="138">
        <v>143</v>
      </c>
      <c r="B1016" s="1149"/>
      <c r="C1016" s="81">
        <v>7138</v>
      </c>
      <c r="D1016" s="409" t="s">
        <v>12</v>
      </c>
      <c r="E1016" s="409">
        <v>400</v>
      </c>
      <c r="F1016" s="409">
        <v>58</v>
      </c>
      <c r="G1016" s="409">
        <v>58</v>
      </c>
      <c r="H1016" s="409">
        <v>58</v>
      </c>
      <c r="I1016" s="497">
        <f t="shared" si="45"/>
        <v>1.0568342399999999</v>
      </c>
      <c r="J1016" s="1490">
        <f>SUM(I1014:I1016)</f>
        <v>2.9116348799999998</v>
      </c>
      <c r="K1016" s="1491" t="s">
        <v>267</v>
      </c>
    </row>
    <row r="1017" spans="1:11" x14ac:dyDescent="0.25">
      <c r="A1017" s="138">
        <v>144</v>
      </c>
      <c r="B1017" s="1149"/>
      <c r="C1017" s="646">
        <v>7091</v>
      </c>
      <c r="D1017" s="409" t="s">
        <v>12</v>
      </c>
      <c r="E1017" s="409">
        <v>400</v>
      </c>
      <c r="F1017" s="409">
        <v>40</v>
      </c>
      <c r="G1017" s="409">
        <v>40</v>
      </c>
      <c r="H1017" s="409">
        <v>40</v>
      </c>
      <c r="I1017" s="497">
        <f t="shared" si="45"/>
        <v>0.50265599999999988</v>
      </c>
      <c r="J1017" s="1490"/>
      <c r="K1017" s="616" t="s">
        <v>13</v>
      </c>
    </row>
    <row r="1018" spans="1:11" x14ac:dyDescent="0.25">
      <c r="A1018" s="138">
        <v>145</v>
      </c>
      <c r="B1018" s="1149"/>
      <c r="C1018" s="646">
        <v>7079</v>
      </c>
      <c r="D1018" s="409" t="s">
        <v>12</v>
      </c>
      <c r="E1018" s="409">
        <v>400</v>
      </c>
      <c r="F1018" s="409">
        <v>61</v>
      </c>
      <c r="G1018" s="409">
        <v>61</v>
      </c>
      <c r="H1018" s="409">
        <v>61</v>
      </c>
      <c r="I1018" s="497">
        <f t="shared" si="45"/>
        <v>1.1689893599999999</v>
      </c>
      <c r="J1018" s="1490"/>
      <c r="K1018" s="616" t="s">
        <v>13</v>
      </c>
    </row>
    <row r="1019" spans="1:11" x14ac:dyDescent="0.25">
      <c r="A1019" s="138">
        <v>146</v>
      </c>
      <c r="B1019" s="1149"/>
      <c r="C1019" s="646">
        <v>7045</v>
      </c>
      <c r="D1019" s="409" t="s">
        <v>12</v>
      </c>
      <c r="E1019" s="409">
        <v>400</v>
      </c>
      <c r="F1019" s="409">
        <v>50</v>
      </c>
      <c r="G1019" s="409">
        <v>50</v>
      </c>
      <c r="H1019" s="409">
        <v>50</v>
      </c>
      <c r="I1019" s="497">
        <f t="shared" si="45"/>
        <v>0.78539999999999988</v>
      </c>
      <c r="J1019" s="1490"/>
      <c r="K1019" s="616" t="s">
        <v>13</v>
      </c>
    </row>
    <row r="1020" spans="1:11" x14ac:dyDescent="0.25">
      <c r="A1020" s="138">
        <v>147</v>
      </c>
      <c r="B1020" s="1149"/>
      <c r="C1020" s="646">
        <v>7035</v>
      </c>
      <c r="D1020" s="409" t="s">
        <v>12</v>
      </c>
      <c r="E1020" s="409">
        <v>400</v>
      </c>
      <c r="F1020" s="409">
        <v>50</v>
      </c>
      <c r="G1020" s="409">
        <v>50</v>
      </c>
      <c r="H1020" s="409">
        <v>50</v>
      </c>
      <c r="I1020" s="497">
        <f t="shared" si="45"/>
        <v>0.78539999999999988</v>
      </c>
      <c r="J1020" s="1490"/>
      <c r="K1020" s="616" t="s">
        <v>13</v>
      </c>
    </row>
    <row r="1021" spans="1:11" x14ac:dyDescent="0.25">
      <c r="A1021" s="138">
        <v>148</v>
      </c>
      <c r="B1021" s="1149"/>
      <c r="C1021" s="646">
        <v>7139</v>
      </c>
      <c r="D1021" s="409" t="s">
        <v>12</v>
      </c>
      <c r="E1021" s="409">
        <v>400</v>
      </c>
      <c r="F1021" s="409">
        <v>50</v>
      </c>
      <c r="G1021" s="409">
        <v>50</v>
      </c>
      <c r="H1021" s="409">
        <v>50</v>
      </c>
      <c r="I1021" s="497">
        <f t="shared" si="45"/>
        <v>0.78539999999999988</v>
      </c>
      <c r="J1021" s="1490"/>
      <c r="K1021" s="616" t="s">
        <v>13</v>
      </c>
    </row>
    <row r="1022" spans="1:11" x14ac:dyDescent="0.25">
      <c r="A1022" s="138">
        <v>149</v>
      </c>
      <c r="B1022" s="1149"/>
      <c r="C1022" s="646">
        <v>7115</v>
      </c>
      <c r="D1022" s="409" t="s">
        <v>12</v>
      </c>
      <c r="E1022" s="409">
        <v>400</v>
      </c>
      <c r="F1022" s="409">
        <v>63</v>
      </c>
      <c r="G1022" s="409">
        <v>63</v>
      </c>
      <c r="H1022" s="409">
        <v>63</v>
      </c>
      <c r="I1022" s="497">
        <f t="shared" si="45"/>
        <v>1.2469010399999998</v>
      </c>
      <c r="J1022" s="1490">
        <f>SUM(I1017:I1022)</f>
        <v>5.2747463999999997</v>
      </c>
      <c r="K1022" s="616" t="s">
        <v>13</v>
      </c>
    </row>
    <row r="1023" spans="1:11" x14ac:dyDescent="0.25">
      <c r="A1023" s="138">
        <v>150</v>
      </c>
      <c r="B1023" s="1414" t="s">
        <v>513</v>
      </c>
      <c r="C1023" s="406">
        <v>6939</v>
      </c>
      <c r="D1023" s="409" t="s">
        <v>12</v>
      </c>
      <c r="E1023" s="409">
        <v>400</v>
      </c>
      <c r="F1023" s="409">
        <v>56</v>
      </c>
      <c r="G1023" s="409">
        <v>56</v>
      </c>
      <c r="H1023" s="409">
        <v>56</v>
      </c>
      <c r="I1023" s="497">
        <f t="shared" si="45"/>
        <v>0.98520576000000004</v>
      </c>
      <c r="J1023" s="1490"/>
      <c r="K1023" s="1491" t="s">
        <v>509</v>
      </c>
    </row>
    <row r="1024" spans="1:11" x14ac:dyDescent="0.25">
      <c r="A1024" s="138">
        <v>151</v>
      </c>
      <c r="B1024" s="1414"/>
      <c r="C1024" s="406">
        <v>7031</v>
      </c>
      <c r="D1024" s="409" t="s">
        <v>12</v>
      </c>
      <c r="E1024" s="409">
        <v>400</v>
      </c>
      <c r="F1024" s="409">
        <v>47</v>
      </c>
      <c r="G1024" s="409">
        <v>47</v>
      </c>
      <c r="H1024" s="409">
        <v>47</v>
      </c>
      <c r="I1024" s="497">
        <f t="shared" si="45"/>
        <v>0.69397943999999989</v>
      </c>
      <c r="J1024" s="1490"/>
      <c r="K1024" s="1491" t="s">
        <v>509</v>
      </c>
    </row>
    <row r="1025" spans="1:11" x14ac:dyDescent="0.25">
      <c r="A1025" s="138">
        <v>152</v>
      </c>
      <c r="B1025" s="1414"/>
      <c r="C1025" s="406">
        <v>7132</v>
      </c>
      <c r="D1025" s="409" t="s">
        <v>12</v>
      </c>
      <c r="E1025" s="409">
        <v>400</v>
      </c>
      <c r="F1025" s="409">
        <v>50</v>
      </c>
      <c r="G1025" s="409">
        <v>50</v>
      </c>
      <c r="H1025" s="409">
        <v>50</v>
      </c>
      <c r="I1025" s="497">
        <f t="shared" si="45"/>
        <v>0.78539999999999988</v>
      </c>
      <c r="J1025" s="1490"/>
      <c r="K1025" s="1491" t="s">
        <v>509</v>
      </c>
    </row>
    <row r="1026" spans="1:11" x14ac:dyDescent="0.25">
      <c r="A1026" s="138">
        <v>153</v>
      </c>
      <c r="B1026" s="1414"/>
      <c r="C1026" s="406">
        <v>7131</v>
      </c>
      <c r="D1026" s="409" t="s">
        <v>12</v>
      </c>
      <c r="E1026" s="409">
        <v>400</v>
      </c>
      <c r="F1026" s="409">
        <v>53</v>
      </c>
      <c r="G1026" s="409">
        <v>53</v>
      </c>
      <c r="H1026" s="409">
        <v>53</v>
      </c>
      <c r="I1026" s="497">
        <f t="shared" si="45"/>
        <v>0.88247543999999989</v>
      </c>
      <c r="J1026" s="1490"/>
      <c r="K1026" s="1491" t="s">
        <v>509</v>
      </c>
    </row>
    <row r="1027" spans="1:11" x14ac:dyDescent="0.25">
      <c r="A1027" s="138">
        <v>154</v>
      </c>
      <c r="B1027" s="1414"/>
      <c r="C1027" s="406">
        <v>7125</v>
      </c>
      <c r="D1027" s="409" t="s">
        <v>12</v>
      </c>
      <c r="E1027" s="409">
        <v>400</v>
      </c>
      <c r="F1027" s="409">
        <v>50</v>
      </c>
      <c r="G1027" s="409">
        <v>50</v>
      </c>
      <c r="H1027" s="409">
        <v>50</v>
      </c>
      <c r="I1027" s="497">
        <f t="shared" si="45"/>
        <v>0.78539999999999988</v>
      </c>
      <c r="J1027" s="1490">
        <f>SUM(I1023:I1027)</f>
        <v>4.1324606399999997</v>
      </c>
      <c r="K1027" s="1491" t="s">
        <v>509</v>
      </c>
    </row>
    <row r="1028" spans="1:11" x14ac:dyDescent="0.25">
      <c r="A1028" s="138">
        <v>155</v>
      </c>
      <c r="B1028" s="1414">
        <v>46265</v>
      </c>
      <c r="C1028" s="409">
        <v>7140</v>
      </c>
      <c r="D1028" s="409" t="s">
        <v>12</v>
      </c>
      <c r="E1028" s="409">
        <v>400</v>
      </c>
      <c r="F1028" s="409">
        <v>50</v>
      </c>
      <c r="G1028" s="409">
        <v>50</v>
      </c>
      <c r="H1028" s="409">
        <v>50</v>
      </c>
      <c r="I1028" s="497">
        <f t="shared" si="45"/>
        <v>0.78539999999999988</v>
      </c>
      <c r="J1028" s="437">
        <f>SUM(I1028)</f>
        <v>0.78539999999999988</v>
      </c>
      <c r="K1028" s="616" t="s">
        <v>252</v>
      </c>
    </row>
    <row r="1029" spans="1:11" x14ac:dyDescent="0.25">
      <c r="A1029" s="138">
        <v>156</v>
      </c>
      <c r="B1029" s="1414"/>
      <c r="C1029" s="1470">
        <v>7233</v>
      </c>
      <c r="D1029" s="409" t="s">
        <v>12</v>
      </c>
      <c r="E1029" s="409">
        <v>300</v>
      </c>
      <c r="F1029" s="409">
        <v>40</v>
      </c>
      <c r="G1029" s="409">
        <v>40</v>
      </c>
      <c r="H1029" s="409">
        <v>40</v>
      </c>
      <c r="I1029" s="497">
        <f t="shared" si="45"/>
        <v>0.37699199999999999</v>
      </c>
      <c r="J1029" s="437"/>
      <c r="K1029" s="616" t="s">
        <v>515</v>
      </c>
    </row>
    <row r="1030" spans="1:11" x14ac:dyDescent="0.25">
      <c r="A1030" s="138">
        <v>157</v>
      </c>
      <c r="B1030" s="1414">
        <v>46266</v>
      </c>
      <c r="C1030" s="573">
        <v>7145</v>
      </c>
      <c r="D1030" s="409" t="s">
        <v>12</v>
      </c>
      <c r="E1030" s="409">
        <v>300</v>
      </c>
      <c r="F1030" s="409">
        <v>30</v>
      </c>
      <c r="G1030" s="409">
        <v>30</v>
      </c>
      <c r="H1030" s="409">
        <v>30</v>
      </c>
      <c r="I1030" s="497">
        <f t="shared" si="45"/>
        <v>0.212058</v>
      </c>
      <c r="J1030" s="437"/>
      <c r="K1030" s="1491" t="s">
        <v>207</v>
      </c>
    </row>
    <row r="1031" spans="1:11" x14ac:dyDescent="0.25">
      <c r="A1031" s="138">
        <v>158</v>
      </c>
      <c r="B1031" s="1414"/>
      <c r="C1031" s="424">
        <v>6985</v>
      </c>
      <c r="D1031" s="409" t="s">
        <v>12</v>
      </c>
      <c r="E1031" s="409">
        <v>400</v>
      </c>
      <c r="F1031" s="409">
        <v>43</v>
      </c>
      <c r="G1031" s="409">
        <v>43</v>
      </c>
      <c r="H1031" s="409">
        <v>43</v>
      </c>
      <c r="I1031" s="497">
        <f t="shared" si="45"/>
        <v>0.58088183999999998</v>
      </c>
      <c r="J1031" s="437"/>
      <c r="K1031" s="1491" t="s">
        <v>207</v>
      </c>
    </row>
    <row r="1032" spans="1:11" x14ac:dyDescent="0.25">
      <c r="A1032" s="138">
        <v>159</v>
      </c>
      <c r="B1032" s="1414"/>
      <c r="C1032" s="424">
        <v>7018</v>
      </c>
      <c r="D1032" s="409" t="s">
        <v>12</v>
      </c>
      <c r="E1032" s="409">
        <v>400</v>
      </c>
      <c r="F1032" s="409">
        <v>50</v>
      </c>
      <c r="G1032" s="409">
        <v>50</v>
      </c>
      <c r="H1032" s="409">
        <v>50</v>
      </c>
      <c r="I1032" s="497">
        <f t="shared" si="45"/>
        <v>0.78539999999999988</v>
      </c>
      <c r="J1032" s="1490"/>
      <c r="K1032" s="1491" t="s">
        <v>207</v>
      </c>
    </row>
    <row r="1033" spans="1:11" x14ac:dyDescent="0.25">
      <c r="A1033" s="138">
        <v>160</v>
      </c>
      <c r="B1033" s="1414"/>
      <c r="C1033" s="424">
        <v>7120</v>
      </c>
      <c r="D1033" s="409" t="s">
        <v>12</v>
      </c>
      <c r="E1033" s="409">
        <v>400</v>
      </c>
      <c r="F1033" s="409">
        <v>38</v>
      </c>
      <c r="G1033" s="409">
        <v>38</v>
      </c>
      <c r="H1033" s="409">
        <v>38</v>
      </c>
      <c r="I1033" s="497">
        <f t="shared" si="45"/>
        <v>0.45364703999999995</v>
      </c>
      <c r="J1033" s="437"/>
      <c r="K1033" s="1491" t="s">
        <v>207</v>
      </c>
    </row>
    <row r="1034" spans="1:11" x14ac:dyDescent="0.25">
      <c r="A1034" s="138">
        <v>161</v>
      </c>
      <c r="B1034" s="1414"/>
      <c r="C1034" s="424">
        <v>7130</v>
      </c>
      <c r="D1034" s="409" t="s">
        <v>12</v>
      </c>
      <c r="E1034" s="409">
        <v>400</v>
      </c>
      <c r="F1034" s="409">
        <v>35</v>
      </c>
      <c r="G1034" s="409">
        <v>35</v>
      </c>
      <c r="H1034" s="409">
        <v>35</v>
      </c>
      <c r="I1034" s="497">
        <f t="shared" si="45"/>
        <v>0.38484599999999997</v>
      </c>
      <c r="J1034" s="437"/>
      <c r="K1034" s="1491" t="s">
        <v>207</v>
      </c>
    </row>
    <row r="1035" spans="1:11" x14ac:dyDescent="0.25">
      <c r="A1035" s="138">
        <v>162</v>
      </c>
      <c r="B1035" s="1414"/>
      <c r="C1035" s="424">
        <v>7109</v>
      </c>
      <c r="D1035" s="409" t="s">
        <v>12</v>
      </c>
      <c r="E1035" s="409">
        <v>400</v>
      </c>
      <c r="F1035" s="409">
        <v>45</v>
      </c>
      <c r="G1035" s="409">
        <v>45</v>
      </c>
      <c r="H1035" s="409">
        <v>45</v>
      </c>
      <c r="I1035" s="497">
        <f t="shared" si="45"/>
        <v>0.63617400000000002</v>
      </c>
      <c r="J1035" s="437"/>
      <c r="K1035" s="1491" t="s">
        <v>207</v>
      </c>
    </row>
    <row r="1036" spans="1:11" x14ac:dyDescent="0.25">
      <c r="A1036" s="138">
        <v>163</v>
      </c>
      <c r="B1036" s="1414"/>
      <c r="C1036" s="1168">
        <v>6987</v>
      </c>
      <c r="D1036" s="409" t="s">
        <v>12</v>
      </c>
      <c r="E1036" s="409">
        <v>400</v>
      </c>
      <c r="F1036" s="409">
        <v>55</v>
      </c>
      <c r="G1036" s="409">
        <v>55</v>
      </c>
      <c r="H1036" s="409">
        <v>55</v>
      </c>
      <c r="I1036" s="497">
        <f t="shared" si="45"/>
        <v>0.95033400000000001</v>
      </c>
      <c r="J1036" s="437">
        <f>SUM(I1029:I1036)</f>
        <v>4.3803328800000001</v>
      </c>
      <c r="K1036" s="1491" t="s">
        <v>207</v>
      </c>
    </row>
    <row r="1037" spans="1:11" x14ac:dyDescent="0.25">
      <c r="B1037" s="1414">
        <v>46267</v>
      </c>
      <c r="C1037" s="602">
        <v>7156</v>
      </c>
      <c r="D1037" s="409" t="s">
        <v>12</v>
      </c>
      <c r="E1037" s="409">
        <v>400</v>
      </c>
      <c r="F1037" s="409">
        <v>33</v>
      </c>
      <c r="G1037" s="409">
        <v>33</v>
      </c>
      <c r="H1037" s="409">
        <v>33</v>
      </c>
      <c r="I1037" s="497">
        <f t="shared" si="45"/>
        <v>0.34212023999999996</v>
      </c>
      <c r="J1037" s="437"/>
      <c r="K1037" s="616" t="s">
        <v>13</v>
      </c>
    </row>
    <row r="1038" spans="1:11" x14ac:dyDescent="0.25">
      <c r="A1038" s="138">
        <v>150</v>
      </c>
      <c r="B1038" s="1414"/>
      <c r="C1038" s="602">
        <v>7158</v>
      </c>
      <c r="D1038" s="409" t="s">
        <v>12</v>
      </c>
      <c r="E1038" s="409">
        <v>400</v>
      </c>
      <c r="F1038" s="409">
        <v>50</v>
      </c>
      <c r="G1038" s="409">
        <v>50</v>
      </c>
      <c r="H1038" s="409">
        <v>50</v>
      </c>
      <c r="I1038" s="497">
        <f t="shared" si="45"/>
        <v>0.78539999999999988</v>
      </c>
      <c r="J1038" s="437"/>
      <c r="K1038" s="616" t="s">
        <v>13</v>
      </c>
    </row>
    <row r="1039" spans="1:11" x14ac:dyDescent="0.25">
      <c r="A1039" s="138">
        <v>151</v>
      </c>
      <c r="B1039" s="1414"/>
      <c r="C1039" s="602">
        <v>7181</v>
      </c>
      <c r="D1039" s="409" t="s">
        <v>12</v>
      </c>
      <c r="E1039" s="409">
        <v>400</v>
      </c>
      <c r="F1039" s="409">
        <v>44</v>
      </c>
      <c r="G1039" s="409">
        <v>44</v>
      </c>
      <c r="H1039" s="409">
        <v>44</v>
      </c>
      <c r="I1039" s="497">
        <f t="shared" si="45"/>
        <v>0.60821376000000005</v>
      </c>
      <c r="J1039" s="437"/>
      <c r="K1039" s="616" t="s">
        <v>13</v>
      </c>
    </row>
    <row r="1040" spans="1:11" x14ac:dyDescent="0.25">
      <c r="A1040" s="138">
        <v>152</v>
      </c>
      <c r="B1040" s="1414"/>
      <c r="C1040" s="602">
        <v>7161</v>
      </c>
      <c r="D1040" s="409" t="s">
        <v>12</v>
      </c>
      <c r="E1040" s="409">
        <v>400</v>
      </c>
      <c r="F1040" s="409">
        <v>34</v>
      </c>
      <c r="G1040" s="409">
        <v>34</v>
      </c>
      <c r="H1040" s="409">
        <v>34</v>
      </c>
      <c r="I1040" s="497">
        <f t="shared" si="45"/>
        <v>0.36316895999999999</v>
      </c>
      <c r="J1040" s="437"/>
      <c r="K1040" s="616" t="s">
        <v>13</v>
      </c>
    </row>
    <row r="1041" spans="1:11" x14ac:dyDescent="0.25">
      <c r="A1041" s="138">
        <v>153</v>
      </c>
      <c r="B1041" s="1414"/>
      <c r="C1041" s="602">
        <v>7201</v>
      </c>
      <c r="D1041" s="409" t="s">
        <v>12</v>
      </c>
      <c r="E1041" s="409">
        <v>400</v>
      </c>
      <c r="F1041" s="409">
        <v>38</v>
      </c>
      <c r="G1041" s="409">
        <v>38</v>
      </c>
      <c r="H1041" s="409">
        <v>38</v>
      </c>
      <c r="I1041" s="497">
        <f t="shared" si="45"/>
        <v>0.45364703999999995</v>
      </c>
      <c r="J1041" s="437"/>
      <c r="K1041" s="616" t="s">
        <v>13</v>
      </c>
    </row>
    <row r="1042" spans="1:11" x14ac:dyDescent="0.25">
      <c r="A1042" s="138">
        <v>154</v>
      </c>
      <c r="B1042" s="1414"/>
      <c r="C1042" s="602">
        <v>7165</v>
      </c>
      <c r="D1042" s="409" t="s">
        <v>12</v>
      </c>
      <c r="E1042" s="409">
        <v>400</v>
      </c>
      <c r="F1042" s="409">
        <v>44</v>
      </c>
      <c r="G1042" s="409">
        <v>44</v>
      </c>
      <c r="H1042" s="409">
        <v>44</v>
      </c>
      <c r="I1042" s="497">
        <f t="shared" si="45"/>
        <v>0.60821376000000005</v>
      </c>
      <c r="J1042" s="437"/>
      <c r="K1042" s="616" t="s">
        <v>13</v>
      </c>
    </row>
    <row r="1043" spans="1:11" x14ac:dyDescent="0.25">
      <c r="A1043" s="138">
        <v>155</v>
      </c>
      <c r="B1043" s="1414"/>
      <c r="C1043" s="602">
        <v>7197</v>
      </c>
      <c r="D1043" s="409" t="s">
        <v>12</v>
      </c>
      <c r="E1043" s="409">
        <v>400</v>
      </c>
      <c r="F1043" s="409">
        <v>42</v>
      </c>
      <c r="G1043" s="409">
        <v>42</v>
      </c>
      <c r="H1043" s="409">
        <v>42</v>
      </c>
      <c r="I1043" s="497">
        <f t="shared" si="45"/>
        <v>0.55417824000000004</v>
      </c>
      <c r="J1043" s="437">
        <f>SUM(I1037:I1043)</f>
        <v>3.7149419999999997</v>
      </c>
      <c r="K1043" s="616" t="s">
        <v>13</v>
      </c>
    </row>
    <row r="1044" spans="1:11" x14ac:dyDescent="0.25">
      <c r="A1044" s="138">
        <v>156</v>
      </c>
      <c r="B1044" s="1414"/>
      <c r="C1044" s="1168">
        <v>7068</v>
      </c>
      <c r="D1044" s="409" t="s">
        <v>12</v>
      </c>
      <c r="E1044" s="409">
        <v>300</v>
      </c>
      <c r="F1044" s="409">
        <v>50</v>
      </c>
      <c r="G1044" s="409">
        <v>50</v>
      </c>
      <c r="H1044" s="409">
        <v>50</v>
      </c>
      <c r="I1044" s="497">
        <f t="shared" si="45"/>
        <v>0.58904999999999996</v>
      </c>
      <c r="J1044" s="437"/>
      <c r="K1044" s="616" t="s">
        <v>13</v>
      </c>
    </row>
    <row r="1045" spans="1:11" x14ac:dyDescent="0.25">
      <c r="A1045" s="138">
        <v>157</v>
      </c>
      <c r="B1045" s="1414"/>
      <c r="C1045" s="78">
        <v>7200</v>
      </c>
      <c r="D1045" s="409" t="s">
        <v>12</v>
      </c>
      <c r="E1045" s="409">
        <v>400</v>
      </c>
      <c r="F1045" s="409">
        <v>52</v>
      </c>
      <c r="G1045" s="409">
        <v>52</v>
      </c>
      <c r="H1045" s="409">
        <v>52</v>
      </c>
      <c r="I1045" s="497">
        <f t="shared" si="45"/>
        <v>0.84948863999999991</v>
      </c>
      <c r="J1045" s="437"/>
      <c r="K1045" s="616" t="s">
        <v>13</v>
      </c>
    </row>
    <row r="1046" spans="1:11" x14ac:dyDescent="0.25">
      <c r="A1046" s="138">
        <v>158</v>
      </c>
      <c r="B1046" s="1414"/>
      <c r="C1046" s="1168">
        <v>7246</v>
      </c>
      <c r="D1046" s="409" t="s">
        <v>12</v>
      </c>
      <c r="E1046" s="409">
        <v>400</v>
      </c>
      <c r="F1046" s="409">
        <v>47</v>
      </c>
      <c r="G1046" s="409">
        <v>47</v>
      </c>
      <c r="H1046" s="409">
        <v>47</v>
      </c>
      <c r="I1046" s="497">
        <f t="shared" si="45"/>
        <v>0.69397943999999989</v>
      </c>
      <c r="J1046" s="437"/>
      <c r="K1046" s="616" t="s">
        <v>13</v>
      </c>
    </row>
    <row r="1047" spans="1:11" x14ac:dyDescent="0.25">
      <c r="A1047" s="138">
        <v>159</v>
      </c>
      <c r="B1047" s="1414"/>
      <c r="C1047" s="1168">
        <v>7243</v>
      </c>
      <c r="D1047" s="409" t="s">
        <v>12</v>
      </c>
      <c r="E1047" s="409">
        <v>400</v>
      </c>
      <c r="F1047" s="409">
        <v>50</v>
      </c>
      <c r="G1047" s="409">
        <v>50</v>
      </c>
      <c r="H1047" s="409">
        <v>50</v>
      </c>
      <c r="I1047" s="497">
        <f t="shared" si="45"/>
        <v>0.78539999999999988</v>
      </c>
      <c r="J1047" s="437">
        <f>SUM(I1044:I1047)</f>
        <v>2.9179180799999997</v>
      </c>
      <c r="K1047" s="616" t="s">
        <v>13</v>
      </c>
    </row>
    <row r="1048" spans="1:11" x14ac:dyDescent="0.25">
      <c r="A1048" s="138">
        <v>160</v>
      </c>
      <c r="B1048" s="1414"/>
      <c r="C1048" s="406">
        <v>7250</v>
      </c>
      <c r="D1048" s="409" t="s">
        <v>12</v>
      </c>
      <c r="E1048" s="409">
        <v>400</v>
      </c>
      <c r="F1048" s="409">
        <v>40</v>
      </c>
      <c r="G1048" s="409">
        <v>40</v>
      </c>
      <c r="H1048" s="409">
        <v>40</v>
      </c>
      <c r="I1048" s="497">
        <f t="shared" si="45"/>
        <v>0.50265599999999988</v>
      </c>
      <c r="J1048" s="437"/>
      <c r="K1048" s="616" t="s">
        <v>337</v>
      </c>
    </row>
    <row r="1049" spans="1:11" x14ac:dyDescent="0.25">
      <c r="A1049" s="138">
        <v>161</v>
      </c>
      <c r="B1049" s="1414"/>
      <c r="C1049" s="406">
        <v>7256</v>
      </c>
      <c r="D1049" s="409" t="s">
        <v>12</v>
      </c>
      <c r="E1049" s="409">
        <v>400</v>
      </c>
      <c r="F1049" s="409">
        <v>55</v>
      </c>
      <c r="G1049" s="409">
        <v>55</v>
      </c>
      <c r="H1049" s="409">
        <v>55</v>
      </c>
      <c r="I1049" s="497">
        <f t="shared" si="45"/>
        <v>0.95033400000000001</v>
      </c>
      <c r="J1049" s="437">
        <f>SUM(I1048:I1049)</f>
        <v>1.4529899999999998</v>
      </c>
      <c r="K1049" s="616" t="s">
        <v>337</v>
      </c>
    </row>
    <row r="1050" spans="1:11" x14ac:dyDescent="0.25">
      <c r="A1050" s="138">
        <v>162</v>
      </c>
      <c r="B1050" s="1414"/>
      <c r="C1050" s="602">
        <v>7155</v>
      </c>
      <c r="D1050" s="409" t="s">
        <v>12</v>
      </c>
      <c r="E1050" s="409">
        <v>400</v>
      </c>
      <c r="F1050" s="409">
        <v>38</v>
      </c>
      <c r="G1050" s="409">
        <v>38</v>
      </c>
      <c r="H1050" s="409">
        <v>38</v>
      </c>
      <c r="I1050" s="497">
        <f t="shared" si="45"/>
        <v>0.45364703999999995</v>
      </c>
      <c r="J1050" s="437"/>
      <c r="K1050" s="1491" t="s">
        <v>207</v>
      </c>
    </row>
    <row r="1051" spans="1:11" x14ac:dyDescent="0.25">
      <c r="A1051" s="138">
        <v>163</v>
      </c>
      <c r="B1051" s="1414"/>
      <c r="C1051" s="602">
        <v>7214</v>
      </c>
      <c r="D1051" s="409" t="s">
        <v>12</v>
      </c>
      <c r="E1051" s="409">
        <v>400</v>
      </c>
      <c r="F1051" s="409">
        <v>44</v>
      </c>
      <c r="G1051" s="409">
        <v>44</v>
      </c>
      <c r="H1051" s="409">
        <v>44</v>
      </c>
      <c r="I1051" s="497">
        <f t="shared" si="45"/>
        <v>0.60821376000000005</v>
      </c>
      <c r="J1051" s="437"/>
      <c r="K1051" s="1491" t="s">
        <v>207</v>
      </c>
    </row>
    <row r="1052" spans="1:11" x14ac:dyDescent="0.25">
      <c r="A1052" s="138">
        <v>164</v>
      </c>
      <c r="B1052" s="1414"/>
      <c r="C1052" s="409">
        <v>7154</v>
      </c>
      <c r="D1052" s="409" t="s">
        <v>12</v>
      </c>
      <c r="E1052" s="409">
        <v>400</v>
      </c>
      <c r="F1052" s="409">
        <v>45</v>
      </c>
      <c r="G1052" s="409">
        <v>45</v>
      </c>
      <c r="H1052" s="409">
        <v>45</v>
      </c>
      <c r="I1052" s="497">
        <f t="shared" si="45"/>
        <v>0.63617400000000002</v>
      </c>
      <c r="J1052" s="437"/>
      <c r="K1052" s="1491" t="s">
        <v>207</v>
      </c>
    </row>
    <row r="1053" spans="1:11" x14ac:dyDescent="0.25">
      <c r="A1053" s="138">
        <v>165</v>
      </c>
      <c r="B1053" s="1414"/>
      <c r="C1053" s="78">
        <v>7207</v>
      </c>
      <c r="D1053" s="409" t="s">
        <v>12</v>
      </c>
      <c r="E1053" s="409">
        <v>400</v>
      </c>
      <c r="F1053" s="409">
        <v>45</v>
      </c>
      <c r="G1053" s="409">
        <v>45</v>
      </c>
      <c r="H1053" s="409">
        <v>45</v>
      </c>
      <c r="I1053" s="497">
        <f t="shared" si="45"/>
        <v>0.63617400000000002</v>
      </c>
      <c r="J1053" s="437">
        <f>SUM(I1050:I1053)</f>
        <v>2.3342087999999999</v>
      </c>
      <c r="K1053" s="1491" t="s">
        <v>207</v>
      </c>
    </row>
    <row r="1054" spans="1:11" x14ac:dyDescent="0.25">
      <c r="A1054" s="138">
        <v>166</v>
      </c>
      <c r="B1054" s="1414">
        <v>46267</v>
      </c>
      <c r="C1054" s="1470">
        <v>7230</v>
      </c>
      <c r="D1054" s="409" t="s">
        <v>12</v>
      </c>
      <c r="E1054" s="409">
        <v>400</v>
      </c>
      <c r="F1054" s="409">
        <v>63</v>
      </c>
      <c r="G1054" s="409">
        <v>63</v>
      </c>
      <c r="H1054" s="409">
        <v>63</v>
      </c>
      <c r="I1054" s="497">
        <f t="shared" si="45"/>
        <v>1.2469010399999998</v>
      </c>
      <c r="J1054" s="437"/>
      <c r="K1054" s="1491" t="s">
        <v>15</v>
      </c>
    </row>
    <row r="1055" spans="1:11" x14ac:dyDescent="0.25">
      <c r="A1055" s="138">
        <v>167</v>
      </c>
      <c r="B1055" s="1414"/>
      <c r="C1055" s="1470">
        <v>7234</v>
      </c>
      <c r="D1055" s="409" t="s">
        <v>12</v>
      </c>
      <c r="E1055" s="409">
        <v>400</v>
      </c>
      <c r="F1055" s="409">
        <v>59</v>
      </c>
      <c r="G1055" s="409">
        <v>59</v>
      </c>
      <c r="H1055" s="409">
        <v>59</v>
      </c>
      <c r="I1055" s="497">
        <f t="shared" si="45"/>
        <v>1.09359096</v>
      </c>
      <c r="J1055" s="437"/>
      <c r="K1055" s="1491" t="s">
        <v>15</v>
      </c>
    </row>
    <row r="1056" spans="1:11" x14ac:dyDescent="0.25">
      <c r="A1056" s="138">
        <v>168</v>
      </c>
      <c r="B1056" s="1414"/>
      <c r="C1056" s="1470">
        <v>7242</v>
      </c>
      <c r="D1056" s="409" t="s">
        <v>12</v>
      </c>
      <c r="E1056" s="409">
        <v>400</v>
      </c>
      <c r="F1056" s="409">
        <v>48</v>
      </c>
      <c r="G1056" s="409">
        <v>48</v>
      </c>
      <c r="H1056" s="409">
        <v>48</v>
      </c>
      <c r="I1056" s="497">
        <f t="shared" si="45"/>
        <v>0.72382463999999991</v>
      </c>
      <c r="J1056" s="437"/>
      <c r="K1056" s="1491" t="s">
        <v>15</v>
      </c>
    </row>
    <row r="1057" spans="1:11" x14ac:dyDescent="0.25">
      <c r="A1057" s="138">
        <v>169</v>
      </c>
      <c r="B1057" s="1414"/>
      <c r="C1057" s="1470">
        <v>7229</v>
      </c>
      <c r="D1057" s="409" t="s">
        <v>12</v>
      </c>
      <c r="E1057" s="409">
        <v>400</v>
      </c>
      <c r="F1057" s="409">
        <v>68</v>
      </c>
      <c r="G1057" s="409">
        <v>68</v>
      </c>
      <c r="H1057" s="409">
        <v>68</v>
      </c>
      <c r="I1057" s="497">
        <f t="shared" si="45"/>
        <v>1.4526758399999999</v>
      </c>
      <c r="J1057" s="437"/>
      <c r="K1057" s="1491" t="s">
        <v>15</v>
      </c>
    </row>
    <row r="1058" spans="1:11" x14ac:dyDescent="0.25">
      <c r="A1058" s="138">
        <v>170</v>
      </c>
      <c r="B1058" s="1414"/>
      <c r="C1058" s="1470">
        <v>7219</v>
      </c>
      <c r="D1058" s="409" t="s">
        <v>12</v>
      </c>
      <c r="E1058" s="409">
        <v>400</v>
      </c>
      <c r="F1058" s="409">
        <v>52</v>
      </c>
      <c r="G1058" s="409">
        <v>52</v>
      </c>
      <c r="H1058" s="409">
        <v>52</v>
      </c>
      <c r="I1058" s="497">
        <f t="shared" si="45"/>
        <v>0.84948863999999991</v>
      </c>
      <c r="J1058" s="437"/>
      <c r="K1058" s="1491" t="s">
        <v>15</v>
      </c>
    </row>
    <row r="1059" spans="1:11" x14ac:dyDescent="0.25">
      <c r="A1059" s="138">
        <v>171</v>
      </c>
      <c r="B1059" s="1414"/>
      <c r="C1059" s="1470">
        <v>7218</v>
      </c>
      <c r="D1059" s="409" t="s">
        <v>12</v>
      </c>
      <c r="E1059" s="409">
        <v>400</v>
      </c>
      <c r="F1059" s="409">
        <v>73</v>
      </c>
      <c r="G1059" s="409">
        <v>73</v>
      </c>
      <c r="H1059" s="409">
        <v>73</v>
      </c>
      <c r="I1059" s="497">
        <f t="shared" si="45"/>
        <v>1.6741586399999997</v>
      </c>
      <c r="J1059" s="437"/>
      <c r="K1059" s="1491" t="s">
        <v>15</v>
      </c>
    </row>
    <row r="1060" spans="1:11" x14ac:dyDescent="0.25">
      <c r="A1060" s="138">
        <v>172</v>
      </c>
      <c r="B1060" s="1414"/>
      <c r="C1060" s="1470">
        <v>7217</v>
      </c>
      <c r="D1060" s="409" t="s">
        <v>12</v>
      </c>
      <c r="E1060" s="409">
        <v>400</v>
      </c>
      <c r="F1060" s="409">
        <v>32</v>
      </c>
      <c r="G1060" s="409">
        <v>32</v>
      </c>
      <c r="H1060" s="409">
        <v>32</v>
      </c>
      <c r="I1060" s="497">
        <f t="shared" si="45"/>
        <v>0.32169983999999996</v>
      </c>
      <c r="J1060" s="437">
        <f>SUM(I1054:I1060)</f>
        <v>7.3623395999999985</v>
      </c>
      <c r="K1060" s="1491" t="s">
        <v>15</v>
      </c>
    </row>
    <row r="1061" spans="1:11" x14ac:dyDescent="0.25">
      <c r="A1061" s="138">
        <v>173</v>
      </c>
      <c r="B1061" s="1414"/>
      <c r="C1061" s="602">
        <v>7254</v>
      </c>
      <c r="D1061" s="409" t="s">
        <v>12</v>
      </c>
      <c r="E1061" s="409">
        <v>400</v>
      </c>
      <c r="F1061" s="409">
        <v>65</v>
      </c>
      <c r="G1061" s="409">
        <v>65</v>
      </c>
      <c r="H1061" s="409">
        <v>65</v>
      </c>
      <c r="I1061" s="497">
        <f t="shared" si="45"/>
        <v>1.3273259999999998</v>
      </c>
      <c r="J1061" s="437"/>
      <c r="K1061" s="1491" t="s">
        <v>15</v>
      </c>
    </row>
    <row r="1062" spans="1:11" x14ac:dyDescent="0.25">
      <c r="A1062" s="138">
        <v>174</v>
      </c>
      <c r="B1062" s="1414"/>
      <c r="C1062" s="602">
        <v>7169</v>
      </c>
      <c r="D1062" s="409" t="s">
        <v>12</v>
      </c>
      <c r="E1062" s="409">
        <v>400</v>
      </c>
      <c r="F1062" s="409">
        <v>58</v>
      </c>
      <c r="G1062" s="409">
        <v>58</v>
      </c>
      <c r="H1062" s="409">
        <v>58</v>
      </c>
      <c r="I1062" s="497">
        <f t="shared" si="45"/>
        <v>1.0568342399999999</v>
      </c>
      <c r="J1062" s="437"/>
      <c r="K1062" s="1491" t="s">
        <v>15</v>
      </c>
    </row>
    <row r="1063" spans="1:11" x14ac:dyDescent="0.25">
      <c r="A1063" s="138">
        <v>175</v>
      </c>
      <c r="B1063" s="1414"/>
      <c r="C1063" s="602">
        <v>7255</v>
      </c>
      <c r="D1063" s="409" t="s">
        <v>12</v>
      </c>
      <c r="E1063" s="409">
        <v>400</v>
      </c>
      <c r="F1063" s="409">
        <v>57</v>
      </c>
      <c r="G1063" s="409">
        <v>57</v>
      </c>
      <c r="H1063" s="409">
        <v>57</v>
      </c>
      <c r="I1063" s="497">
        <f t="shared" si="45"/>
        <v>1.02070584</v>
      </c>
      <c r="J1063" s="437">
        <f>SUM(I1061:I1063)</f>
        <v>3.4048660799999997</v>
      </c>
      <c r="K1063" s="1491" t="s">
        <v>15</v>
      </c>
    </row>
    <row r="1064" spans="1:11" x14ac:dyDescent="0.25">
      <c r="A1064" s="138">
        <v>176</v>
      </c>
      <c r="B1064" s="1414"/>
      <c r="C1064" s="406">
        <v>7260</v>
      </c>
      <c r="D1064" s="409" t="s">
        <v>12</v>
      </c>
      <c r="E1064" s="409">
        <v>400</v>
      </c>
      <c r="F1064" s="409">
        <v>55</v>
      </c>
      <c r="G1064" s="409">
        <v>55</v>
      </c>
      <c r="H1064" s="409">
        <v>55</v>
      </c>
      <c r="I1064" s="497">
        <f t="shared" si="45"/>
        <v>0.95033400000000001</v>
      </c>
      <c r="J1064" s="437"/>
      <c r="K1064" s="616" t="s">
        <v>13</v>
      </c>
    </row>
    <row r="1065" spans="1:11" x14ac:dyDescent="0.25">
      <c r="A1065" s="138">
        <v>177</v>
      </c>
      <c r="B1065" s="1414"/>
      <c r="C1065" s="1168">
        <v>7159</v>
      </c>
      <c r="D1065" s="409" t="s">
        <v>12</v>
      </c>
      <c r="E1065" s="409">
        <v>400</v>
      </c>
      <c r="F1065" s="409">
        <v>58</v>
      </c>
      <c r="G1065" s="409">
        <v>58</v>
      </c>
      <c r="H1065" s="409">
        <v>58</v>
      </c>
      <c r="I1065" s="497">
        <f t="shared" si="45"/>
        <v>1.0568342399999999</v>
      </c>
      <c r="J1065" s="437"/>
      <c r="K1065" s="616" t="s">
        <v>13</v>
      </c>
    </row>
    <row r="1066" spans="1:11" x14ac:dyDescent="0.25">
      <c r="A1066" s="138">
        <v>178</v>
      </c>
      <c r="B1066" s="1414"/>
      <c r="C1066" s="1168">
        <v>7226</v>
      </c>
      <c r="D1066" s="409" t="s">
        <v>12</v>
      </c>
      <c r="E1066" s="409">
        <v>300</v>
      </c>
      <c r="F1066" s="409">
        <v>40</v>
      </c>
      <c r="G1066" s="409">
        <v>40</v>
      </c>
      <c r="H1066" s="409">
        <v>40</v>
      </c>
      <c r="I1066" s="497">
        <f t="shared" ref="I1066:I1077" si="46">0.7854*E1066*H1066*H1066/1000000</f>
        <v>0.37699199999999999</v>
      </c>
      <c r="J1066" s="437">
        <f>SUM(I1064:I1066)</f>
        <v>2.3841602399999999</v>
      </c>
      <c r="K1066" s="616" t="s">
        <v>13</v>
      </c>
    </row>
    <row r="1067" spans="1:11" x14ac:dyDescent="0.25">
      <c r="A1067" s="138">
        <v>179</v>
      </c>
      <c r="B1067" s="1414"/>
      <c r="C1067" s="602">
        <v>7191</v>
      </c>
      <c r="D1067" s="409" t="s">
        <v>12</v>
      </c>
      <c r="E1067" s="409">
        <v>400</v>
      </c>
      <c r="F1067" s="409">
        <v>57</v>
      </c>
      <c r="G1067" s="409">
        <v>57</v>
      </c>
      <c r="H1067" s="409">
        <v>57</v>
      </c>
      <c r="I1067" s="497">
        <f t="shared" si="46"/>
        <v>1.02070584</v>
      </c>
      <c r="J1067" s="437"/>
      <c r="K1067" s="616" t="s">
        <v>13</v>
      </c>
    </row>
    <row r="1068" spans="1:11" x14ac:dyDescent="0.25">
      <c r="A1068" s="138">
        <v>180</v>
      </c>
      <c r="B1068" s="1414"/>
      <c r="C1068" s="1148">
        <v>7209</v>
      </c>
      <c r="D1068" s="409" t="s">
        <v>12</v>
      </c>
      <c r="E1068" s="409">
        <v>400</v>
      </c>
      <c r="F1068" s="409">
        <v>46</v>
      </c>
      <c r="G1068" s="409">
        <v>46</v>
      </c>
      <c r="H1068" s="409">
        <v>46</v>
      </c>
      <c r="I1068" s="497">
        <f t="shared" si="46"/>
        <v>0.66476255999999989</v>
      </c>
      <c r="J1068" s="437"/>
      <c r="K1068" s="616" t="s">
        <v>13</v>
      </c>
    </row>
    <row r="1069" spans="1:11" x14ac:dyDescent="0.25">
      <c r="A1069" s="138">
        <v>181</v>
      </c>
      <c r="B1069" s="1414"/>
      <c r="C1069" s="602">
        <v>7208</v>
      </c>
      <c r="D1069" s="409" t="s">
        <v>12</v>
      </c>
      <c r="E1069" s="409">
        <v>400</v>
      </c>
      <c r="F1069" s="409">
        <v>60</v>
      </c>
      <c r="G1069" s="409">
        <v>60</v>
      </c>
      <c r="H1069" s="409">
        <v>60</v>
      </c>
      <c r="I1069" s="497">
        <f t="shared" si="46"/>
        <v>1.130976</v>
      </c>
      <c r="J1069" s="437"/>
      <c r="K1069" s="616" t="s">
        <v>13</v>
      </c>
    </row>
    <row r="1070" spans="1:11" x14ac:dyDescent="0.25">
      <c r="A1070" s="138">
        <v>182</v>
      </c>
      <c r="B1070" s="1414"/>
      <c r="C1070" s="1148">
        <v>7194</v>
      </c>
      <c r="D1070" s="409" t="s">
        <v>12</v>
      </c>
      <c r="E1070" s="409">
        <v>400</v>
      </c>
      <c r="F1070" s="409">
        <v>44</v>
      </c>
      <c r="G1070" s="409">
        <v>44</v>
      </c>
      <c r="H1070" s="409">
        <v>44</v>
      </c>
      <c r="I1070" s="497">
        <f t="shared" si="46"/>
        <v>0.60821376000000005</v>
      </c>
      <c r="J1070" s="437"/>
      <c r="K1070" s="616" t="s">
        <v>13</v>
      </c>
    </row>
    <row r="1071" spans="1:11" x14ac:dyDescent="0.25">
      <c r="A1071" s="138">
        <v>183</v>
      </c>
      <c r="B1071" s="1414"/>
      <c r="C1071" s="1148">
        <v>7189</v>
      </c>
      <c r="D1071" s="409" t="s">
        <v>12</v>
      </c>
      <c r="E1071" s="409">
        <v>400</v>
      </c>
      <c r="F1071" s="409">
        <v>50</v>
      </c>
      <c r="G1071" s="409">
        <v>50</v>
      </c>
      <c r="H1071" s="409">
        <v>50</v>
      </c>
      <c r="I1071" s="497">
        <f t="shared" si="46"/>
        <v>0.78539999999999988</v>
      </c>
      <c r="J1071" s="437"/>
      <c r="K1071" s="616" t="s">
        <v>13</v>
      </c>
    </row>
    <row r="1072" spans="1:11" x14ac:dyDescent="0.25">
      <c r="A1072" s="138">
        <v>184</v>
      </c>
      <c r="B1072" s="1414"/>
      <c r="C1072" s="1148">
        <v>7235</v>
      </c>
      <c r="D1072" s="409" t="s">
        <v>12</v>
      </c>
      <c r="E1072" s="409">
        <v>400</v>
      </c>
      <c r="F1072" s="409">
        <v>46</v>
      </c>
      <c r="G1072" s="409">
        <v>46</v>
      </c>
      <c r="H1072" s="409">
        <v>46</v>
      </c>
      <c r="I1072" s="497">
        <f t="shared" si="46"/>
        <v>0.66476255999999989</v>
      </c>
      <c r="J1072" s="437"/>
      <c r="K1072" s="616" t="s">
        <v>13</v>
      </c>
    </row>
    <row r="1073" spans="1:11" x14ac:dyDescent="0.25">
      <c r="A1073" s="138">
        <v>185</v>
      </c>
      <c r="B1073" s="1414"/>
      <c r="C1073" s="1148">
        <v>7188</v>
      </c>
      <c r="D1073" s="409" t="s">
        <v>12</v>
      </c>
      <c r="E1073" s="409">
        <v>400</v>
      </c>
      <c r="F1073" s="409">
        <v>42</v>
      </c>
      <c r="G1073" s="409">
        <v>42</v>
      </c>
      <c r="H1073" s="409">
        <v>42</v>
      </c>
      <c r="I1073" s="497">
        <f t="shared" si="46"/>
        <v>0.55417824000000004</v>
      </c>
      <c r="J1073" s="437">
        <f>SUM(I1067:I1073)</f>
        <v>5.4289989599999995</v>
      </c>
      <c r="K1073" s="616" t="s">
        <v>13</v>
      </c>
    </row>
    <row r="1074" spans="1:11" x14ac:dyDescent="0.25">
      <c r="A1074" s="138">
        <v>200</v>
      </c>
      <c r="B1074" s="1414">
        <v>46267</v>
      </c>
      <c r="C1074" s="1470">
        <v>7221</v>
      </c>
      <c r="D1074" s="409" t="s">
        <v>12</v>
      </c>
      <c r="E1074" s="409">
        <v>400</v>
      </c>
      <c r="F1074" s="409">
        <v>50</v>
      </c>
      <c r="G1074" s="409">
        <v>50</v>
      </c>
      <c r="H1074" s="409">
        <v>50</v>
      </c>
      <c r="I1074" s="497">
        <f t="shared" si="46"/>
        <v>0.78539999999999988</v>
      </c>
      <c r="J1074" s="437"/>
      <c r="K1074" s="616" t="s">
        <v>515</v>
      </c>
    </row>
    <row r="1075" spans="1:11" x14ac:dyDescent="0.25">
      <c r="A1075" s="138">
        <v>201</v>
      </c>
      <c r="B1075" s="1414"/>
      <c r="C1075" s="573">
        <v>7180</v>
      </c>
      <c r="D1075" s="409" t="s">
        <v>12</v>
      </c>
      <c r="E1075" s="409">
        <v>400</v>
      </c>
      <c r="F1075" s="409">
        <v>55</v>
      </c>
      <c r="G1075" s="409">
        <v>55</v>
      </c>
      <c r="H1075" s="409">
        <v>55</v>
      </c>
      <c r="I1075" s="497">
        <f t="shared" si="46"/>
        <v>0.95033400000000001</v>
      </c>
      <c r="J1075" s="437"/>
      <c r="K1075" s="616" t="s">
        <v>514</v>
      </c>
    </row>
    <row r="1076" spans="1:11" x14ac:dyDescent="0.25">
      <c r="A1076" s="138">
        <v>202</v>
      </c>
      <c r="B1076" s="1414"/>
      <c r="C1076" s="646">
        <v>7198</v>
      </c>
      <c r="D1076" s="409" t="s">
        <v>12</v>
      </c>
      <c r="E1076" s="409">
        <v>400</v>
      </c>
      <c r="F1076" s="409">
        <v>51</v>
      </c>
      <c r="G1076" s="409">
        <v>51</v>
      </c>
      <c r="H1076" s="409">
        <v>51</v>
      </c>
      <c r="I1076" s="497">
        <f t="shared" si="46"/>
        <v>0.81713015999999994</v>
      </c>
      <c r="J1076" s="437"/>
      <c r="K1076" s="616" t="s">
        <v>509</v>
      </c>
    </row>
    <row r="1077" spans="1:11" x14ac:dyDescent="0.25">
      <c r="A1077" s="138">
        <v>203</v>
      </c>
      <c r="B1077" s="1414"/>
      <c r="C1077" s="406">
        <v>7202</v>
      </c>
      <c r="D1077" s="409" t="s">
        <v>12</v>
      </c>
      <c r="E1077" s="409">
        <v>400</v>
      </c>
      <c r="F1077" s="409">
        <v>54</v>
      </c>
      <c r="G1077" s="409">
        <v>54</v>
      </c>
      <c r="H1077" s="409">
        <v>54</v>
      </c>
      <c r="I1077" s="497">
        <f t="shared" si="46"/>
        <v>0.91609055999999989</v>
      </c>
      <c r="J1077" s="437">
        <f>SUM(I1074:I1077)</f>
        <v>3.4689547199999997</v>
      </c>
      <c r="K1077" s="616" t="s">
        <v>509</v>
      </c>
    </row>
    <row r="1078" spans="1:11" x14ac:dyDescent="0.25">
      <c r="B1078" s="1867" t="s">
        <v>498</v>
      </c>
      <c r="C1078" s="1868"/>
      <c r="D1078" s="1868"/>
      <c r="E1078" s="1868"/>
      <c r="F1078" s="1868"/>
      <c r="G1078" s="1868"/>
      <c r="H1078" s="1869"/>
      <c r="I1078" s="1086">
        <f>SUM(I874:I1077)</f>
        <v>159.86675628000017</v>
      </c>
      <c r="J1078" s="1086">
        <f>SUM(J874:J1077)</f>
        <v>159.86675627999995</v>
      </c>
      <c r="K1078" s="1087"/>
    </row>
    <row r="1079" spans="1:11" x14ac:dyDescent="0.25">
      <c r="A1079" s="1501">
        <v>1</v>
      </c>
      <c r="B1079" s="1414">
        <v>46271</v>
      </c>
      <c r="C1079" s="1168">
        <v>7444</v>
      </c>
      <c r="D1079" s="409" t="s">
        <v>12</v>
      </c>
      <c r="E1079" s="409">
        <v>400</v>
      </c>
      <c r="F1079" s="409">
        <v>47</v>
      </c>
      <c r="G1079" s="409">
        <v>47</v>
      </c>
      <c r="H1079" s="409">
        <v>47</v>
      </c>
      <c r="I1079" s="497">
        <f t="shared" ref="I1079:I1110" si="47">0.7854*E1079*H1079*H1079/1000000</f>
        <v>0.69397943999999989</v>
      </c>
      <c r="J1079" s="437"/>
      <c r="K1079" s="616" t="s">
        <v>527</v>
      </c>
    </row>
    <row r="1080" spans="1:11" x14ac:dyDescent="0.25">
      <c r="A1080" s="1501">
        <v>2</v>
      </c>
      <c r="B1080" s="1414">
        <v>46270</v>
      </c>
      <c r="C1080" s="1168">
        <v>7436</v>
      </c>
      <c r="D1080" s="409" t="s">
        <v>12</v>
      </c>
      <c r="E1080" s="409">
        <v>400</v>
      </c>
      <c r="F1080" s="409">
        <v>51</v>
      </c>
      <c r="G1080" s="409">
        <v>51</v>
      </c>
      <c r="H1080" s="409">
        <v>51</v>
      </c>
      <c r="I1080" s="497">
        <f t="shared" si="47"/>
        <v>0.81713015999999994</v>
      </c>
      <c r="J1080" s="437">
        <f>SUM(I1079:I1080)</f>
        <v>1.5111095999999997</v>
      </c>
      <c r="K1080" s="616" t="s">
        <v>527</v>
      </c>
    </row>
    <row r="1081" spans="1:11" x14ac:dyDescent="0.25">
      <c r="A1081" s="1501">
        <v>3</v>
      </c>
      <c r="B1081" s="1414">
        <v>46270</v>
      </c>
      <c r="C1081" s="78">
        <v>7302</v>
      </c>
      <c r="D1081" s="409" t="s">
        <v>12</v>
      </c>
      <c r="E1081" s="409">
        <v>400</v>
      </c>
      <c r="F1081" s="409">
        <v>36</v>
      </c>
      <c r="G1081" s="409">
        <v>36</v>
      </c>
      <c r="H1081" s="409">
        <v>36</v>
      </c>
      <c r="I1081" s="497">
        <f t="shared" si="47"/>
        <v>0.40715135999999991</v>
      </c>
      <c r="J1081" s="437"/>
      <c r="K1081" s="616" t="s">
        <v>528</v>
      </c>
    </row>
    <row r="1082" spans="1:11" x14ac:dyDescent="0.25">
      <c r="A1082" s="1501">
        <v>4</v>
      </c>
      <c r="B1082" s="1414"/>
      <c r="C1082" s="78">
        <v>7348</v>
      </c>
      <c r="D1082" s="409" t="s">
        <v>12</v>
      </c>
      <c r="E1082" s="409">
        <v>400</v>
      </c>
      <c r="F1082" s="409">
        <v>30</v>
      </c>
      <c r="G1082" s="409">
        <v>30</v>
      </c>
      <c r="H1082" s="409">
        <v>30</v>
      </c>
      <c r="I1082" s="497">
        <f t="shared" si="47"/>
        <v>0.282744</v>
      </c>
      <c r="J1082" s="437"/>
      <c r="K1082" s="616" t="s">
        <v>528</v>
      </c>
    </row>
    <row r="1083" spans="1:11" x14ac:dyDescent="0.25">
      <c r="A1083" s="1501">
        <v>5</v>
      </c>
      <c r="B1083" s="1414"/>
      <c r="C1083" s="78">
        <v>7175</v>
      </c>
      <c r="D1083" s="409" t="s">
        <v>12</v>
      </c>
      <c r="E1083" s="409">
        <v>400</v>
      </c>
      <c r="F1083" s="409">
        <v>40</v>
      </c>
      <c r="G1083" s="409">
        <v>40</v>
      </c>
      <c r="H1083" s="409">
        <v>40</v>
      </c>
      <c r="I1083" s="497">
        <f t="shared" si="47"/>
        <v>0.50265599999999988</v>
      </c>
      <c r="J1083" s="437"/>
      <c r="K1083" s="616" t="s">
        <v>528</v>
      </c>
    </row>
    <row r="1084" spans="1:11" x14ac:dyDescent="0.25">
      <c r="A1084" s="1501">
        <v>6</v>
      </c>
      <c r="B1084" s="1414"/>
      <c r="C1084" s="78">
        <v>7350</v>
      </c>
      <c r="D1084" s="409" t="s">
        <v>12</v>
      </c>
      <c r="E1084" s="409">
        <v>400</v>
      </c>
      <c r="F1084" s="409">
        <v>38</v>
      </c>
      <c r="G1084" s="409">
        <v>38</v>
      </c>
      <c r="H1084" s="409">
        <v>38</v>
      </c>
      <c r="I1084" s="497">
        <f t="shared" si="47"/>
        <v>0.45364703999999995</v>
      </c>
      <c r="J1084" s="437"/>
      <c r="K1084" s="616" t="s">
        <v>528</v>
      </c>
    </row>
    <row r="1085" spans="1:11" x14ac:dyDescent="0.25">
      <c r="A1085" s="1501">
        <v>7</v>
      </c>
      <c r="B1085" s="1414"/>
      <c r="C1085" s="78">
        <v>7252</v>
      </c>
      <c r="D1085" s="409" t="s">
        <v>12</v>
      </c>
      <c r="E1085" s="409">
        <v>400</v>
      </c>
      <c r="F1085" s="409">
        <v>42</v>
      </c>
      <c r="G1085" s="409">
        <v>42</v>
      </c>
      <c r="H1085" s="409">
        <v>42</v>
      </c>
      <c r="I1085" s="497">
        <f t="shared" si="47"/>
        <v>0.55417824000000004</v>
      </c>
      <c r="J1085" s="437"/>
      <c r="K1085" s="616" t="s">
        <v>528</v>
      </c>
    </row>
    <row r="1086" spans="1:11" x14ac:dyDescent="0.25">
      <c r="A1086" s="1501">
        <v>8</v>
      </c>
      <c r="B1086" s="1414"/>
      <c r="C1086" s="78">
        <v>7352</v>
      </c>
      <c r="D1086" s="409" t="s">
        <v>12</v>
      </c>
      <c r="E1086" s="409">
        <v>400</v>
      </c>
      <c r="F1086" s="409">
        <v>36</v>
      </c>
      <c r="G1086" s="409">
        <v>36</v>
      </c>
      <c r="H1086" s="409">
        <v>36</v>
      </c>
      <c r="I1086" s="497">
        <f t="shared" si="47"/>
        <v>0.40715135999999991</v>
      </c>
      <c r="J1086" s="437"/>
      <c r="K1086" s="616" t="s">
        <v>528</v>
      </c>
    </row>
    <row r="1087" spans="1:11" x14ac:dyDescent="0.25">
      <c r="A1087" s="1501">
        <v>9</v>
      </c>
      <c r="B1087" s="1414"/>
      <c r="C1087" s="141">
        <v>7343</v>
      </c>
      <c r="D1087" s="409" t="s">
        <v>12</v>
      </c>
      <c r="E1087" s="409">
        <v>400</v>
      </c>
      <c r="F1087" s="409">
        <v>53</v>
      </c>
      <c r="G1087" s="409">
        <v>53</v>
      </c>
      <c r="H1087" s="409">
        <v>53</v>
      </c>
      <c r="I1087" s="497">
        <f t="shared" si="47"/>
        <v>0.88247543999999989</v>
      </c>
      <c r="J1087" s="437">
        <f>SUM(I1081:I1087)</f>
        <v>3.4900034399999997</v>
      </c>
      <c r="K1087" s="616" t="s">
        <v>528</v>
      </c>
    </row>
    <row r="1088" spans="1:11" x14ac:dyDescent="0.25">
      <c r="A1088" s="1501">
        <v>10</v>
      </c>
      <c r="B1088" s="1414">
        <v>46270</v>
      </c>
      <c r="C1088" s="78">
        <v>7321</v>
      </c>
      <c r="D1088" s="409" t="s">
        <v>12</v>
      </c>
      <c r="E1088" s="409">
        <v>400</v>
      </c>
      <c r="F1088" s="409">
        <v>60</v>
      </c>
      <c r="G1088" s="409">
        <v>60</v>
      </c>
      <c r="H1088" s="409">
        <v>60</v>
      </c>
      <c r="I1088" s="497">
        <f t="shared" si="47"/>
        <v>1.130976</v>
      </c>
      <c r="J1088" s="437"/>
      <c r="K1088" s="616" t="s">
        <v>530</v>
      </c>
    </row>
    <row r="1089" spans="1:11" x14ac:dyDescent="0.25">
      <c r="A1089" s="1501">
        <v>11</v>
      </c>
      <c r="B1089" s="1414"/>
      <c r="C1089" s="78">
        <v>7341</v>
      </c>
      <c r="D1089" s="409" t="s">
        <v>12</v>
      </c>
      <c r="E1089" s="409">
        <v>400</v>
      </c>
      <c r="F1089" s="409">
        <v>33</v>
      </c>
      <c r="G1089" s="409">
        <v>33</v>
      </c>
      <c r="H1089" s="409">
        <v>33</v>
      </c>
      <c r="I1089" s="497">
        <f t="shared" si="47"/>
        <v>0.34212023999999996</v>
      </c>
      <c r="J1089" s="437"/>
      <c r="K1089" s="616" t="s">
        <v>530</v>
      </c>
    </row>
    <row r="1090" spans="1:11" x14ac:dyDescent="0.25">
      <c r="A1090" s="1501">
        <v>12</v>
      </c>
      <c r="B1090" s="1414"/>
      <c r="C1090" s="78">
        <v>7368</v>
      </c>
      <c r="D1090" s="409" t="s">
        <v>12</v>
      </c>
      <c r="E1090" s="409">
        <v>400</v>
      </c>
      <c r="F1090" s="409">
        <v>38</v>
      </c>
      <c r="G1090" s="409">
        <v>38</v>
      </c>
      <c r="H1090" s="409">
        <v>38</v>
      </c>
      <c r="I1090" s="497">
        <f t="shared" si="47"/>
        <v>0.45364703999999995</v>
      </c>
      <c r="J1090" s="437"/>
      <c r="K1090" s="616" t="s">
        <v>530</v>
      </c>
    </row>
    <row r="1091" spans="1:11" x14ac:dyDescent="0.25">
      <c r="A1091" s="1501">
        <v>13</v>
      </c>
      <c r="B1091" s="1414"/>
      <c r="C1091" s="78">
        <v>7361</v>
      </c>
      <c r="D1091" s="409" t="s">
        <v>12</v>
      </c>
      <c r="E1091" s="409">
        <v>400</v>
      </c>
      <c r="F1091" s="409">
        <v>60</v>
      </c>
      <c r="G1091" s="409">
        <v>60</v>
      </c>
      <c r="H1091" s="409">
        <v>60</v>
      </c>
      <c r="I1091" s="497">
        <f t="shared" si="47"/>
        <v>1.130976</v>
      </c>
      <c r="J1091" s="437">
        <f>SUM(I1088:I1091)</f>
        <v>3.0577192799999997</v>
      </c>
      <c r="K1091" s="616" t="s">
        <v>530</v>
      </c>
    </row>
    <row r="1092" spans="1:11" x14ac:dyDescent="0.25">
      <c r="A1092" s="1501">
        <v>14</v>
      </c>
      <c r="B1092" s="1414">
        <v>46271</v>
      </c>
      <c r="C1092" s="1168">
        <v>7477</v>
      </c>
      <c r="D1092" s="409" t="s">
        <v>12</v>
      </c>
      <c r="E1092" s="409">
        <v>400</v>
      </c>
      <c r="F1092" s="409">
        <v>53</v>
      </c>
      <c r="G1092" s="409">
        <v>53</v>
      </c>
      <c r="H1092" s="409">
        <v>53</v>
      </c>
      <c r="I1092" s="497">
        <f t="shared" si="47"/>
        <v>0.88247543999999989</v>
      </c>
      <c r="J1092" s="437"/>
      <c r="K1092" s="616" t="s">
        <v>531</v>
      </c>
    </row>
    <row r="1093" spans="1:11" x14ac:dyDescent="0.25">
      <c r="A1093" s="1501">
        <v>15</v>
      </c>
      <c r="B1093" s="1414"/>
      <c r="C1093" s="1168">
        <v>7492</v>
      </c>
      <c r="D1093" s="409" t="s">
        <v>12</v>
      </c>
      <c r="E1093" s="409">
        <v>400</v>
      </c>
      <c r="F1093" s="409">
        <v>41</v>
      </c>
      <c r="G1093" s="409">
        <v>41</v>
      </c>
      <c r="H1093" s="409">
        <v>41</v>
      </c>
      <c r="I1093" s="497">
        <f t="shared" si="47"/>
        <v>0.52810296000000001</v>
      </c>
      <c r="J1093" s="437"/>
      <c r="K1093" s="616" t="s">
        <v>531</v>
      </c>
    </row>
    <row r="1094" spans="1:11" x14ac:dyDescent="0.25">
      <c r="A1094" s="1501">
        <v>16</v>
      </c>
      <c r="B1094" s="1414"/>
      <c r="C1094" s="1168">
        <v>7474</v>
      </c>
      <c r="D1094" s="409" t="s">
        <v>12</v>
      </c>
      <c r="E1094" s="409">
        <v>400</v>
      </c>
      <c r="F1094" s="409">
        <v>48</v>
      </c>
      <c r="G1094" s="409">
        <v>48</v>
      </c>
      <c r="H1094" s="409">
        <v>48</v>
      </c>
      <c r="I1094" s="497">
        <f t="shared" si="47"/>
        <v>0.72382463999999991</v>
      </c>
      <c r="J1094" s="437"/>
      <c r="K1094" s="616" t="s">
        <v>531</v>
      </c>
    </row>
    <row r="1095" spans="1:11" x14ac:dyDescent="0.25">
      <c r="A1095" s="1501">
        <v>17</v>
      </c>
      <c r="B1095" s="1414"/>
      <c r="C1095" s="1168">
        <v>7476</v>
      </c>
      <c r="D1095" s="409" t="s">
        <v>12</v>
      </c>
      <c r="E1095" s="409">
        <v>400</v>
      </c>
      <c r="F1095" s="409">
        <v>50</v>
      </c>
      <c r="G1095" s="409">
        <v>50</v>
      </c>
      <c r="H1095" s="409">
        <v>50</v>
      </c>
      <c r="I1095" s="497">
        <f t="shared" si="47"/>
        <v>0.78539999999999988</v>
      </c>
      <c r="J1095" s="437"/>
      <c r="K1095" s="616" t="s">
        <v>531</v>
      </c>
    </row>
    <row r="1096" spans="1:11" x14ac:dyDescent="0.25">
      <c r="A1096" s="1501">
        <v>18</v>
      </c>
      <c r="B1096" s="1414"/>
      <c r="C1096" s="1168">
        <v>7473</v>
      </c>
      <c r="D1096" s="409" t="s">
        <v>12</v>
      </c>
      <c r="E1096" s="409">
        <v>400</v>
      </c>
      <c r="F1096" s="409">
        <v>44</v>
      </c>
      <c r="G1096" s="409">
        <v>44</v>
      </c>
      <c r="H1096" s="409">
        <v>44</v>
      </c>
      <c r="I1096" s="497">
        <f t="shared" si="47"/>
        <v>0.60821376000000005</v>
      </c>
      <c r="J1096" s="437"/>
      <c r="K1096" s="616" t="s">
        <v>531</v>
      </c>
    </row>
    <row r="1097" spans="1:11" x14ac:dyDescent="0.25">
      <c r="A1097" s="1501">
        <v>19</v>
      </c>
      <c r="B1097" s="1414"/>
      <c r="C1097" s="1168">
        <v>7471</v>
      </c>
      <c r="D1097" s="409" t="s">
        <v>12</v>
      </c>
      <c r="E1097" s="409">
        <v>400</v>
      </c>
      <c r="F1097" s="409">
        <v>54</v>
      </c>
      <c r="G1097" s="409">
        <v>54</v>
      </c>
      <c r="H1097" s="409">
        <v>54</v>
      </c>
      <c r="I1097" s="497">
        <f t="shared" si="47"/>
        <v>0.91609055999999989</v>
      </c>
      <c r="J1097" s="437"/>
      <c r="K1097" s="616" t="s">
        <v>531</v>
      </c>
    </row>
    <row r="1098" spans="1:11" x14ac:dyDescent="0.25">
      <c r="A1098" s="1501">
        <v>20</v>
      </c>
      <c r="B1098" s="1414"/>
      <c r="C1098" s="1168">
        <v>7478</v>
      </c>
      <c r="D1098" s="409" t="s">
        <v>12</v>
      </c>
      <c r="E1098" s="409">
        <v>400</v>
      </c>
      <c r="F1098" s="409">
        <v>40</v>
      </c>
      <c r="G1098" s="409">
        <v>40</v>
      </c>
      <c r="H1098" s="409">
        <v>40</v>
      </c>
      <c r="I1098" s="497">
        <f t="shared" si="47"/>
        <v>0.50265599999999988</v>
      </c>
      <c r="J1098" s="437"/>
      <c r="K1098" s="616" t="s">
        <v>531</v>
      </c>
    </row>
    <row r="1099" spans="1:11" x14ac:dyDescent="0.25">
      <c r="A1099" s="1501">
        <v>21</v>
      </c>
      <c r="B1099" s="1414"/>
      <c r="C1099" s="1168">
        <v>7475</v>
      </c>
      <c r="D1099" s="409" t="s">
        <v>12</v>
      </c>
      <c r="E1099" s="409">
        <v>400</v>
      </c>
      <c r="F1099" s="409">
        <v>55</v>
      </c>
      <c r="G1099" s="409">
        <v>55</v>
      </c>
      <c r="H1099" s="409">
        <v>55</v>
      </c>
      <c r="I1099" s="497">
        <f t="shared" si="47"/>
        <v>0.95033400000000001</v>
      </c>
      <c r="J1099" s="437"/>
      <c r="K1099" s="616" t="s">
        <v>531</v>
      </c>
    </row>
    <row r="1100" spans="1:11" x14ac:dyDescent="0.25">
      <c r="A1100" s="1501">
        <v>22</v>
      </c>
      <c r="B1100" s="1414"/>
      <c r="C1100" s="78">
        <v>7459</v>
      </c>
      <c r="D1100" s="409" t="s">
        <v>12</v>
      </c>
      <c r="E1100" s="409">
        <v>400</v>
      </c>
      <c r="F1100" s="409">
        <v>38</v>
      </c>
      <c r="G1100" s="409">
        <v>38</v>
      </c>
      <c r="H1100" s="409">
        <v>38</v>
      </c>
      <c r="I1100" s="497">
        <f t="shared" si="47"/>
        <v>0.45364703999999995</v>
      </c>
      <c r="J1100" s="437"/>
      <c r="K1100" s="616" t="s">
        <v>531</v>
      </c>
    </row>
    <row r="1101" spans="1:11" x14ac:dyDescent="0.25">
      <c r="A1101" s="1501">
        <v>23</v>
      </c>
      <c r="B1101" s="1414"/>
      <c r="C1101" s="78">
        <v>7469</v>
      </c>
      <c r="D1101" s="409" t="s">
        <v>12</v>
      </c>
      <c r="E1101" s="409">
        <v>400</v>
      </c>
      <c r="F1101" s="409">
        <v>40</v>
      </c>
      <c r="G1101" s="409">
        <v>40</v>
      </c>
      <c r="H1101" s="409">
        <v>40</v>
      </c>
      <c r="I1101" s="497">
        <f t="shared" si="47"/>
        <v>0.50265599999999988</v>
      </c>
      <c r="J1101" s="437"/>
      <c r="K1101" s="616" t="s">
        <v>531</v>
      </c>
    </row>
    <row r="1102" spans="1:11" x14ac:dyDescent="0.25">
      <c r="A1102" s="1501">
        <v>24</v>
      </c>
      <c r="B1102" s="1414"/>
      <c r="C1102" s="1168">
        <v>7468</v>
      </c>
      <c r="D1102" s="409" t="s">
        <v>12</v>
      </c>
      <c r="E1102" s="409">
        <v>400</v>
      </c>
      <c r="F1102" s="409">
        <v>42</v>
      </c>
      <c r="G1102" s="409">
        <v>42</v>
      </c>
      <c r="H1102" s="409">
        <v>42</v>
      </c>
      <c r="I1102" s="497">
        <f t="shared" si="47"/>
        <v>0.55417824000000004</v>
      </c>
      <c r="J1102" s="437"/>
      <c r="K1102" s="616" t="s">
        <v>531</v>
      </c>
    </row>
    <row r="1103" spans="1:11" x14ac:dyDescent="0.25">
      <c r="A1103" s="1501">
        <v>25</v>
      </c>
      <c r="B1103" s="1414"/>
      <c r="C1103" s="1168">
        <v>7470</v>
      </c>
      <c r="D1103" s="409" t="s">
        <v>12</v>
      </c>
      <c r="E1103" s="409">
        <v>400</v>
      </c>
      <c r="F1103" s="409">
        <v>45</v>
      </c>
      <c r="G1103" s="409">
        <v>45</v>
      </c>
      <c r="H1103" s="409">
        <v>45</v>
      </c>
      <c r="I1103" s="497">
        <f t="shared" si="47"/>
        <v>0.63617400000000002</v>
      </c>
      <c r="J1103" s="437">
        <f>SUM(I1092:I1103)</f>
        <v>8.0437526399999992</v>
      </c>
      <c r="K1103" s="616" t="s">
        <v>531</v>
      </c>
    </row>
    <row r="1104" spans="1:11" x14ac:dyDescent="0.25">
      <c r="A1104" s="1501">
        <v>26</v>
      </c>
      <c r="B1104" s="1414">
        <v>46268</v>
      </c>
      <c r="C1104" s="1565">
        <v>7248</v>
      </c>
      <c r="D1104" s="409" t="s">
        <v>12</v>
      </c>
      <c r="E1104" s="409">
        <v>300</v>
      </c>
      <c r="F1104" s="409">
        <v>35</v>
      </c>
      <c r="G1104" s="409">
        <v>35</v>
      </c>
      <c r="H1104" s="409">
        <v>35</v>
      </c>
      <c r="I1104" s="497">
        <f t="shared" si="47"/>
        <v>0.28863450000000002</v>
      </c>
      <c r="J1104" s="437"/>
      <c r="K1104" s="616" t="s">
        <v>13</v>
      </c>
    </row>
    <row r="1105" spans="1:11" x14ac:dyDescent="0.25">
      <c r="A1105" s="1501">
        <v>27</v>
      </c>
      <c r="B1105" s="1414"/>
      <c r="C1105" s="1565">
        <v>7336</v>
      </c>
      <c r="D1105" s="409" t="s">
        <v>12</v>
      </c>
      <c r="E1105" s="409">
        <v>400</v>
      </c>
      <c r="F1105" s="409">
        <v>40</v>
      </c>
      <c r="G1105" s="409">
        <v>40</v>
      </c>
      <c r="H1105" s="409">
        <v>40</v>
      </c>
      <c r="I1105" s="497">
        <f t="shared" si="47"/>
        <v>0.50265599999999988</v>
      </c>
      <c r="J1105" s="437">
        <f>SUM(I1104:I1105)</f>
        <v>0.7912904999999999</v>
      </c>
      <c r="K1105" s="616" t="s">
        <v>13</v>
      </c>
    </row>
    <row r="1106" spans="1:11" x14ac:dyDescent="0.25">
      <c r="A1106" s="1501">
        <v>28</v>
      </c>
      <c r="B1106" s="1414">
        <v>46270</v>
      </c>
      <c r="C1106" s="1565">
        <v>1</v>
      </c>
      <c r="D1106" s="409" t="s">
        <v>12</v>
      </c>
      <c r="E1106" s="409">
        <v>400</v>
      </c>
      <c r="F1106" s="409">
        <v>37</v>
      </c>
      <c r="G1106" s="409">
        <v>37</v>
      </c>
      <c r="H1106" s="409">
        <v>37</v>
      </c>
      <c r="I1106" s="497">
        <f t="shared" si="47"/>
        <v>0.43008503999999992</v>
      </c>
      <c r="J1106" s="437"/>
      <c r="K1106" s="616" t="s">
        <v>458</v>
      </c>
    </row>
    <row r="1107" spans="1:11" x14ac:dyDescent="0.25">
      <c r="A1107" s="1501">
        <v>29</v>
      </c>
      <c r="B1107" s="1414"/>
      <c r="C1107" s="73">
        <v>7370</v>
      </c>
      <c r="D1107" s="409" t="s">
        <v>12</v>
      </c>
      <c r="E1107" s="409">
        <v>400</v>
      </c>
      <c r="F1107" s="409">
        <v>37</v>
      </c>
      <c r="G1107" s="409">
        <v>37</v>
      </c>
      <c r="H1107" s="409">
        <v>37</v>
      </c>
      <c r="I1107" s="497">
        <f t="shared" si="47"/>
        <v>0.43008503999999992</v>
      </c>
      <c r="J1107" s="437"/>
      <c r="K1107" s="616" t="s">
        <v>458</v>
      </c>
    </row>
    <row r="1108" spans="1:11" x14ac:dyDescent="0.25">
      <c r="A1108" s="1501">
        <v>30</v>
      </c>
      <c r="B1108" s="1414"/>
      <c r="C1108" s="73">
        <v>7360</v>
      </c>
      <c r="D1108" s="409" t="s">
        <v>12</v>
      </c>
      <c r="E1108" s="409">
        <v>400</v>
      </c>
      <c r="F1108" s="409">
        <v>40</v>
      </c>
      <c r="G1108" s="409">
        <v>40</v>
      </c>
      <c r="H1108" s="409">
        <v>40</v>
      </c>
      <c r="I1108" s="497">
        <f t="shared" si="47"/>
        <v>0.50265599999999988</v>
      </c>
      <c r="J1108" s="437"/>
      <c r="K1108" s="616" t="s">
        <v>458</v>
      </c>
    </row>
    <row r="1109" spans="1:11" x14ac:dyDescent="0.25">
      <c r="A1109" s="1501">
        <v>31</v>
      </c>
      <c r="B1109" s="1414"/>
      <c r="C1109" s="73">
        <v>7359</v>
      </c>
      <c r="D1109" s="409" t="s">
        <v>12</v>
      </c>
      <c r="E1109" s="409">
        <v>400</v>
      </c>
      <c r="F1109" s="409">
        <v>70</v>
      </c>
      <c r="G1109" s="409">
        <v>70</v>
      </c>
      <c r="H1109" s="409">
        <v>70</v>
      </c>
      <c r="I1109" s="497">
        <f t="shared" si="47"/>
        <v>1.5393839999999999</v>
      </c>
      <c r="J1109" s="437"/>
      <c r="K1109" s="616" t="s">
        <v>458</v>
      </c>
    </row>
    <row r="1110" spans="1:11" x14ac:dyDescent="0.25">
      <c r="A1110" s="1501">
        <v>32</v>
      </c>
      <c r="B1110" s="1414"/>
      <c r="C1110" s="73">
        <v>7362</v>
      </c>
      <c r="D1110" s="409" t="s">
        <v>12</v>
      </c>
      <c r="E1110" s="409">
        <v>400</v>
      </c>
      <c r="F1110" s="409">
        <v>43</v>
      </c>
      <c r="G1110" s="409">
        <v>43</v>
      </c>
      <c r="H1110" s="409">
        <v>43</v>
      </c>
      <c r="I1110" s="497">
        <f t="shared" si="47"/>
        <v>0.58088183999999998</v>
      </c>
      <c r="J1110" s="437"/>
      <c r="K1110" s="616" t="s">
        <v>458</v>
      </c>
    </row>
    <row r="1111" spans="1:11" x14ac:dyDescent="0.25">
      <c r="A1111" s="1501">
        <v>33</v>
      </c>
      <c r="B1111" s="1414"/>
      <c r="C1111" s="73">
        <v>7377</v>
      </c>
      <c r="D1111" s="409" t="s">
        <v>12</v>
      </c>
      <c r="E1111" s="409">
        <v>400</v>
      </c>
      <c r="F1111" s="409">
        <v>35</v>
      </c>
      <c r="G1111" s="409">
        <v>35</v>
      </c>
      <c r="H1111" s="409">
        <v>35</v>
      </c>
      <c r="I1111" s="497">
        <f t="shared" ref="I1111:I1142" si="48">0.7854*E1111*H1111*H1111/1000000</f>
        <v>0.38484599999999997</v>
      </c>
      <c r="J1111" s="437">
        <f>SUM(I1106:I1111)</f>
        <v>3.8679379199999997</v>
      </c>
      <c r="K1111" s="616" t="s">
        <v>458</v>
      </c>
    </row>
    <row r="1112" spans="1:11" x14ac:dyDescent="0.25">
      <c r="A1112" s="1501">
        <v>34</v>
      </c>
      <c r="B1112" s="1414">
        <v>46270</v>
      </c>
      <c r="C1112" s="1168">
        <v>7331</v>
      </c>
      <c r="D1112" s="409" t="s">
        <v>12</v>
      </c>
      <c r="E1112" s="409">
        <v>400</v>
      </c>
      <c r="F1112" s="409">
        <v>45</v>
      </c>
      <c r="G1112" s="409">
        <v>45</v>
      </c>
      <c r="H1112" s="409">
        <v>45</v>
      </c>
      <c r="I1112" s="497">
        <f t="shared" si="48"/>
        <v>0.63617400000000002</v>
      </c>
      <c r="J1112" s="437"/>
      <c r="K1112" s="616" t="s">
        <v>524</v>
      </c>
    </row>
    <row r="1113" spans="1:11" x14ac:dyDescent="0.25">
      <c r="A1113" s="1501">
        <v>35</v>
      </c>
      <c r="B1113" s="1414"/>
      <c r="C1113" s="73">
        <v>7328</v>
      </c>
      <c r="D1113" s="409" t="s">
        <v>12</v>
      </c>
      <c r="E1113" s="409">
        <v>400</v>
      </c>
      <c r="F1113" s="409">
        <v>60</v>
      </c>
      <c r="G1113" s="409">
        <v>60</v>
      </c>
      <c r="H1113" s="409">
        <v>60</v>
      </c>
      <c r="I1113" s="497">
        <f t="shared" si="48"/>
        <v>1.130976</v>
      </c>
      <c r="J1113" s="437"/>
      <c r="K1113" s="616" t="s">
        <v>524</v>
      </c>
    </row>
    <row r="1114" spans="1:11" x14ac:dyDescent="0.25">
      <c r="A1114" s="1501">
        <v>36</v>
      </c>
      <c r="B1114" s="1414"/>
      <c r="C1114" s="1168">
        <v>7259</v>
      </c>
      <c r="D1114" s="409" t="s">
        <v>12</v>
      </c>
      <c r="E1114" s="409">
        <v>400</v>
      </c>
      <c r="F1114" s="409">
        <v>50</v>
      </c>
      <c r="G1114" s="409">
        <v>50</v>
      </c>
      <c r="H1114" s="409">
        <v>50</v>
      </c>
      <c r="I1114" s="497">
        <f t="shared" si="48"/>
        <v>0.78539999999999988</v>
      </c>
      <c r="J1114" s="437"/>
      <c r="K1114" s="616" t="s">
        <v>533</v>
      </c>
    </row>
    <row r="1115" spans="1:11" x14ac:dyDescent="0.25">
      <c r="A1115" s="1501">
        <v>37</v>
      </c>
      <c r="B1115" s="1414"/>
      <c r="C1115" s="78">
        <v>7351</v>
      </c>
      <c r="D1115" s="409" t="s">
        <v>12</v>
      </c>
      <c r="E1115" s="409">
        <v>400</v>
      </c>
      <c r="F1115" s="409">
        <v>42</v>
      </c>
      <c r="G1115" s="409">
        <v>42</v>
      </c>
      <c r="H1115" s="409">
        <v>42</v>
      </c>
      <c r="I1115" s="497">
        <f t="shared" si="48"/>
        <v>0.55417824000000004</v>
      </c>
      <c r="J1115" s="437"/>
      <c r="K1115" s="616" t="s">
        <v>524</v>
      </c>
    </row>
    <row r="1116" spans="1:11" x14ac:dyDescent="0.25">
      <c r="A1116" s="1501">
        <v>38</v>
      </c>
      <c r="B1116" s="1414"/>
      <c r="C1116" s="78">
        <v>7371</v>
      </c>
      <c r="D1116" s="409" t="s">
        <v>12</v>
      </c>
      <c r="E1116" s="409">
        <v>400</v>
      </c>
      <c r="F1116" s="409">
        <v>33</v>
      </c>
      <c r="G1116" s="409">
        <v>33</v>
      </c>
      <c r="H1116" s="409">
        <v>33</v>
      </c>
      <c r="I1116" s="497">
        <f t="shared" si="48"/>
        <v>0.34212023999999996</v>
      </c>
      <c r="J1116" s="437"/>
      <c r="K1116" s="616" t="s">
        <v>524</v>
      </c>
    </row>
    <row r="1117" spans="1:11" x14ac:dyDescent="0.25">
      <c r="A1117" s="1501">
        <v>39</v>
      </c>
      <c r="B1117" s="1414"/>
      <c r="C1117" s="73">
        <v>7369</v>
      </c>
      <c r="D1117" s="409" t="s">
        <v>12</v>
      </c>
      <c r="E1117" s="409">
        <v>400</v>
      </c>
      <c r="F1117" s="409">
        <v>47</v>
      </c>
      <c r="G1117" s="409">
        <v>47</v>
      </c>
      <c r="H1117" s="409">
        <v>47</v>
      </c>
      <c r="I1117" s="497">
        <f t="shared" si="48"/>
        <v>0.69397943999999989</v>
      </c>
      <c r="J1117" s="437"/>
      <c r="K1117" s="616" t="s">
        <v>524</v>
      </c>
    </row>
    <row r="1118" spans="1:11" x14ac:dyDescent="0.25">
      <c r="A1118" s="1501">
        <v>40</v>
      </c>
      <c r="B1118" s="1414"/>
      <c r="C1118" s="73">
        <v>7388</v>
      </c>
      <c r="D1118" s="409" t="s">
        <v>12</v>
      </c>
      <c r="E1118" s="409">
        <v>400</v>
      </c>
      <c r="F1118" s="409">
        <v>41</v>
      </c>
      <c r="G1118" s="409">
        <v>41</v>
      </c>
      <c r="H1118" s="409">
        <v>41</v>
      </c>
      <c r="I1118" s="497">
        <f t="shared" si="48"/>
        <v>0.52810296000000001</v>
      </c>
      <c r="J1118" s="437"/>
      <c r="K1118" s="616" t="s">
        <v>524</v>
      </c>
    </row>
    <row r="1119" spans="1:11" x14ac:dyDescent="0.25">
      <c r="A1119" s="1501">
        <v>41</v>
      </c>
      <c r="B1119" s="1414"/>
      <c r="C1119" s="73">
        <v>7376</v>
      </c>
      <c r="D1119" s="409" t="s">
        <v>12</v>
      </c>
      <c r="E1119" s="409">
        <v>400</v>
      </c>
      <c r="F1119" s="409">
        <v>50</v>
      </c>
      <c r="G1119" s="409">
        <v>50</v>
      </c>
      <c r="H1119" s="409">
        <v>50</v>
      </c>
      <c r="I1119" s="497">
        <f t="shared" si="48"/>
        <v>0.78539999999999988</v>
      </c>
      <c r="J1119" s="437"/>
      <c r="K1119" s="616" t="s">
        <v>524</v>
      </c>
    </row>
    <row r="1120" spans="1:11" x14ac:dyDescent="0.25">
      <c r="A1120" s="1501">
        <v>42</v>
      </c>
      <c r="B1120" s="1414"/>
      <c r="C1120" s="73">
        <v>7358</v>
      </c>
      <c r="D1120" s="409" t="s">
        <v>12</v>
      </c>
      <c r="E1120" s="409">
        <v>400</v>
      </c>
      <c r="F1120" s="409">
        <v>63</v>
      </c>
      <c r="G1120" s="409">
        <v>63</v>
      </c>
      <c r="H1120" s="409">
        <v>63</v>
      </c>
      <c r="I1120" s="497">
        <f t="shared" si="48"/>
        <v>1.2469010399999998</v>
      </c>
      <c r="J1120" s="437">
        <f>SUM(I1112:I1120)</f>
        <v>6.7032319200000003</v>
      </c>
      <c r="K1120" s="616" t="s">
        <v>524</v>
      </c>
    </row>
    <row r="1121" spans="1:11" x14ac:dyDescent="0.25">
      <c r="A1121" s="1501">
        <v>43</v>
      </c>
      <c r="B1121" s="1414"/>
      <c r="C1121" s="73">
        <v>7346</v>
      </c>
      <c r="D1121" s="409" t="s">
        <v>12</v>
      </c>
      <c r="E1121" s="409">
        <v>400</v>
      </c>
      <c r="F1121" s="409">
        <v>43</v>
      </c>
      <c r="G1121" s="409">
        <v>43</v>
      </c>
      <c r="H1121" s="409">
        <v>43</v>
      </c>
      <c r="I1121" s="497">
        <f t="shared" si="48"/>
        <v>0.58088183999999998</v>
      </c>
      <c r="J1121" s="437"/>
      <c r="K1121" s="616" t="s">
        <v>525</v>
      </c>
    </row>
    <row r="1122" spans="1:11" x14ac:dyDescent="0.25">
      <c r="A1122" s="1501">
        <v>44</v>
      </c>
      <c r="B1122" s="1414"/>
      <c r="C1122" s="573">
        <v>7339</v>
      </c>
      <c r="D1122" s="409" t="s">
        <v>12</v>
      </c>
      <c r="E1122" s="409">
        <v>400</v>
      </c>
      <c r="F1122" s="409">
        <v>47</v>
      </c>
      <c r="G1122" s="409">
        <v>47</v>
      </c>
      <c r="H1122" s="409">
        <v>47</v>
      </c>
      <c r="I1122" s="497">
        <f t="shared" si="48"/>
        <v>0.69397943999999989</v>
      </c>
      <c r="J1122" s="437">
        <f>SUM(I1121:I1122)</f>
        <v>1.2748612799999999</v>
      </c>
      <c r="K1122" s="616" t="s">
        <v>525</v>
      </c>
    </row>
    <row r="1123" spans="1:11" x14ac:dyDescent="0.25">
      <c r="A1123" s="1501">
        <v>45</v>
      </c>
      <c r="B1123" s="1414">
        <v>46272</v>
      </c>
      <c r="C1123" s="73">
        <v>7420</v>
      </c>
      <c r="D1123" s="409" t="s">
        <v>12</v>
      </c>
      <c r="E1123" s="409">
        <v>400</v>
      </c>
      <c r="F1123" s="409">
        <v>46</v>
      </c>
      <c r="G1123" s="409">
        <v>46</v>
      </c>
      <c r="H1123" s="409">
        <v>46</v>
      </c>
      <c r="I1123" s="497">
        <f t="shared" si="48"/>
        <v>0.66476255999999989</v>
      </c>
      <c r="J1123" s="437"/>
      <c r="K1123" s="616" t="s">
        <v>535</v>
      </c>
    </row>
    <row r="1124" spans="1:11" x14ac:dyDescent="0.25">
      <c r="A1124" s="1501">
        <v>46</v>
      </c>
      <c r="B1124" s="1414"/>
      <c r="C1124" s="73">
        <v>7509</v>
      </c>
      <c r="D1124" s="409" t="s">
        <v>12</v>
      </c>
      <c r="E1124" s="409">
        <v>400</v>
      </c>
      <c r="F1124" s="409">
        <v>52</v>
      </c>
      <c r="G1124" s="409">
        <v>52</v>
      </c>
      <c r="H1124" s="409">
        <v>52</v>
      </c>
      <c r="I1124" s="497">
        <f t="shared" si="48"/>
        <v>0.84948863999999991</v>
      </c>
      <c r="J1124" s="437"/>
      <c r="K1124" s="616" t="s">
        <v>535</v>
      </c>
    </row>
    <row r="1125" spans="1:11" x14ac:dyDescent="0.25">
      <c r="A1125" s="1501">
        <v>47</v>
      </c>
      <c r="B1125" s="1414"/>
      <c r="C1125" s="73">
        <v>7440</v>
      </c>
      <c r="D1125" s="409" t="s">
        <v>12</v>
      </c>
      <c r="E1125" s="409">
        <v>400</v>
      </c>
      <c r="F1125" s="409">
        <v>50</v>
      </c>
      <c r="G1125" s="409">
        <v>50</v>
      </c>
      <c r="H1125" s="409">
        <v>50</v>
      </c>
      <c r="I1125" s="497">
        <f t="shared" si="48"/>
        <v>0.78539999999999988</v>
      </c>
      <c r="J1125" s="437"/>
      <c r="K1125" s="616" t="s">
        <v>535</v>
      </c>
    </row>
    <row r="1126" spans="1:11" x14ac:dyDescent="0.25">
      <c r="A1126" s="1501">
        <v>48</v>
      </c>
      <c r="B1126" s="1414"/>
      <c r="C1126" s="73">
        <v>7458</v>
      </c>
      <c r="D1126" s="409" t="s">
        <v>12</v>
      </c>
      <c r="E1126" s="409">
        <v>400</v>
      </c>
      <c r="F1126" s="409">
        <v>56</v>
      </c>
      <c r="G1126" s="409">
        <v>56</v>
      </c>
      <c r="H1126" s="409">
        <v>56</v>
      </c>
      <c r="I1126" s="497">
        <f t="shared" si="48"/>
        <v>0.98520576000000004</v>
      </c>
      <c r="J1126" s="437"/>
      <c r="K1126" s="616" t="s">
        <v>535</v>
      </c>
    </row>
    <row r="1127" spans="1:11" x14ac:dyDescent="0.25">
      <c r="A1127" s="1501">
        <v>49</v>
      </c>
      <c r="B1127" s="1414"/>
      <c r="C1127" s="73">
        <v>7537</v>
      </c>
      <c r="D1127" s="409" t="s">
        <v>12</v>
      </c>
      <c r="E1127" s="409">
        <v>400</v>
      </c>
      <c r="F1127" s="409">
        <v>72</v>
      </c>
      <c r="G1127" s="409">
        <v>72</v>
      </c>
      <c r="H1127" s="409">
        <v>72</v>
      </c>
      <c r="I1127" s="497">
        <f t="shared" si="48"/>
        <v>1.6286054399999996</v>
      </c>
      <c r="J1127" s="437">
        <f>SUM(I1123:I1127)</f>
        <v>4.9134623999999993</v>
      </c>
      <c r="K1127" s="616" t="s">
        <v>535</v>
      </c>
    </row>
    <row r="1128" spans="1:11" x14ac:dyDescent="0.25">
      <c r="A1128" s="1501">
        <v>50</v>
      </c>
      <c r="B1128" s="1414">
        <v>46272</v>
      </c>
      <c r="C1128" s="73">
        <v>7412</v>
      </c>
      <c r="D1128" s="409" t="s">
        <v>12</v>
      </c>
      <c r="E1128" s="409">
        <v>400</v>
      </c>
      <c r="F1128" s="409">
        <v>50</v>
      </c>
      <c r="G1128" s="409">
        <v>50</v>
      </c>
      <c r="H1128" s="409">
        <v>50</v>
      </c>
      <c r="I1128" s="497">
        <f t="shared" si="48"/>
        <v>0.78539999999999988</v>
      </c>
      <c r="J1128" s="437"/>
      <c r="K1128" s="616" t="s">
        <v>505</v>
      </c>
    </row>
    <row r="1129" spans="1:11" x14ac:dyDescent="0.25">
      <c r="A1129" s="1501">
        <v>51</v>
      </c>
      <c r="B1129" s="1414"/>
      <c r="C1129" s="73">
        <v>7413</v>
      </c>
      <c r="D1129" s="409" t="s">
        <v>12</v>
      </c>
      <c r="E1129" s="409">
        <v>400</v>
      </c>
      <c r="F1129" s="409">
        <v>40</v>
      </c>
      <c r="G1129" s="409">
        <v>40</v>
      </c>
      <c r="H1129" s="409">
        <v>40</v>
      </c>
      <c r="I1129" s="497">
        <f t="shared" si="48"/>
        <v>0.50265599999999988</v>
      </c>
      <c r="J1129" s="437"/>
      <c r="K1129" s="616" t="s">
        <v>505</v>
      </c>
    </row>
    <row r="1130" spans="1:11" x14ac:dyDescent="0.25">
      <c r="A1130" s="1501">
        <v>52</v>
      </c>
      <c r="B1130" s="1414"/>
      <c r="C1130" s="73">
        <v>7411</v>
      </c>
      <c r="D1130" s="409" t="s">
        <v>12</v>
      </c>
      <c r="E1130" s="409">
        <v>400</v>
      </c>
      <c r="F1130" s="409">
        <v>30</v>
      </c>
      <c r="G1130" s="409">
        <v>30</v>
      </c>
      <c r="H1130" s="409">
        <v>30</v>
      </c>
      <c r="I1130" s="497">
        <f t="shared" si="48"/>
        <v>0.282744</v>
      </c>
      <c r="J1130" s="437"/>
      <c r="K1130" s="616" t="s">
        <v>505</v>
      </c>
    </row>
    <row r="1131" spans="1:11" x14ac:dyDescent="0.25">
      <c r="A1131" s="1501">
        <v>53</v>
      </c>
      <c r="B1131" s="1414"/>
      <c r="C1131" s="73">
        <v>7434</v>
      </c>
      <c r="D1131" s="409" t="s">
        <v>12</v>
      </c>
      <c r="E1131" s="409">
        <v>400</v>
      </c>
      <c r="F1131" s="409">
        <v>50</v>
      </c>
      <c r="G1131" s="409">
        <v>50</v>
      </c>
      <c r="H1131" s="409">
        <v>50</v>
      </c>
      <c r="I1131" s="497">
        <f t="shared" si="48"/>
        <v>0.78539999999999988</v>
      </c>
      <c r="J1131" s="437"/>
      <c r="K1131" s="616" t="s">
        <v>505</v>
      </c>
    </row>
    <row r="1132" spans="1:11" x14ac:dyDescent="0.25">
      <c r="A1132" s="1501">
        <v>54</v>
      </c>
      <c r="B1132" s="1414"/>
      <c r="C1132" s="73">
        <v>7432</v>
      </c>
      <c r="D1132" s="409" t="s">
        <v>12</v>
      </c>
      <c r="E1132" s="409">
        <v>400</v>
      </c>
      <c r="F1132" s="409">
        <v>50</v>
      </c>
      <c r="G1132" s="409">
        <v>50</v>
      </c>
      <c r="H1132" s="409">
        <v>50</v>
      </c>
      <c r="I1132" s="497">
        <f t="shared" si="48"/>
        <v>0.78539999999999988</v>
      </c>
      <c r="J1132" s="437">
        <f>SUM(I1128:I1132)</f>
        <v>3.1415999999999995</v>
      </c>
      <c r="K1132" s="616" t="s">
        <v>505</v>
      </c>
    </row>
    <row r="1133" spans="1:11" x14ac:dyDescent="0.25">
      <c r="A1133" s="1501">
        <v>55</v>
      </c>
      <c r="B1133" s="1414">
        <v>46272</v>
      </c>
      <c r="C1133" s="81">
        <v>7543</v>
      </c>
      <c r="D1133" s="409" t="s">
        <v>12</v>
      </c>
      <c r="E1133" s="409">
        <v>400</v>
      </c>
      <c r="F1133" s="409">
        <v>30</v>
      </c>
      <c r="G1133" s="409">
        <v>30</v>
      </c>
      <c r="H1133" s="409">
        <v>30</v>
      </c>
      <c r="I1133" s="497">
        <f t="shared" si="48"/>
        <v>0.282744</v>
      </c>
      <c r="J1133" s="437">
        <f>SUM(I1133)</f>
        <v>0.282744</v>
      </c>
      <c r="K1133" s="616" t="s">
        <v>540</v>
      </c>
    </row>
    <row r="1134" spans="1:11" x14ac:dyDescent="0.25">
      <c r="A1134" s="1501">
        <v>56</v>
      </c>
      <c r="B1134" s="1414">
        <v>46272</v>
      </c>
      <c r="C1134" s="78">
        <v>7502</v>
      </c>
      <c r="D1134" s="409" t="s">
        <v>12</v>
      </c>
      <c r="E1134" s="409">
        <v>400</v>
      </c>
      <c r="F1134" s="409">
        <v>69</v>
      </c>
      <c r="G1134" s="409">
        <v>69</v>
      </c>
      <c r="H1134" s="409">
        <v>69</v>
      </c>
      <c r="I1134" s="497">
        <f t="shared" si="48"/>
        <v>1.4957157599999997</v>
      </c>
      <c r="J1134" s="437"/>
      <c r="K1134" s="616" t="s">
        <v>535</v>
      </c>
    </row>
    <row r="1135" spans="1:11" x14ac:dyDescent="0.25">
      <c r="A1135" s="1501">
        <v>57</v>
      </c>
      <c r="B1135" s="1414"/>
      <c r="C1135" s="78">
        <v>7505</v>
      </c>
      <c r="D1135" s="409" t="s">
        <v>12</v>
      </c>
      <c r="E1135" s="409">
        <v>400</v>
      </c>
      <c r="F1135" s="409">
        <v>63</v>
      </c>
      <c r="G1135" s="409">
        <v>63</v>
      </c>
      <c r="H1135" s="409">
        <v>63</v>
      </c>
      <c r="I1135" s="497">
        <f t="shared" si="48"/>
        <v>1.2469010399999998</v>
      </c>
      <c r="J1135" s="437"/>
      <c r="K1135" s="616" t="s">
        <v>535</v>
      </c>
    </row>
    <row r="1136" spans="1:11" x14ac:dyDescent="0.25">
      <c r="A1136" s="1501">
        <v>58</v>
      </c>
      <c r="B1136" s="1414"/>
      <c r="C1136" s="78">
        <v>7511</v>
      </c>
      <c r="D1136" s="409" t="s">
        <v>12</v>
      </c>
      <c r="E1136" s="409">
        <v>400</v>
      </c>
      <c r="F1136" s="409">
        <v>30</v>
      </c>
      <c r="G1136" s="409">
        <v>30</v>
      </c>
      <c r="H1136" s="409">
        <v>30</v>
      </c>
      <c r="I1136" s="497">
        <f t="shared" si="48"/>
        <v>0.282744</v>
      </c>
      <c r="J1136" s="437"/>
      <c r="K1136" s="616" t="s">
        <v>535</v>
      </c>
    </row>
    <row r="1137" spans="1:11" x14ac:dyDescent="0.25">
      <c r="A1137" s="1501">
        <v>59</v>
      </c>
      <c r="B1137" s="1414"/>
      <c r="C1137" s="78">
        <v>7510</v>
      </c>
      <c r="D1137" s="409" t="s">
        <v>12</v>
      </c>
      <c r="E1137" s="409">
        <v>400</v>
      </c>
      <c r="F1137" s="409">
        <v>65</v>
      </c>
      <c r="G1137" s="409">
        <v>65</v>
      </c>
      <c r="H1137" s="409">
        <v>65</v>
      </c>
      <c r="I1137" s="497">
        <f t="shared" si="48"/>
        <v>1.3273259999999998</v>
      </c>
      <c r="J1137" s="437">
        <f>SUM(I1134:I1137)</f>
        <v>4.352686799999999</v>
      </c>
      <c r="K1137" s="616" t="s">
        <v>535</v>
      </c>
    </row>
    <row r="1138" spans="1:11" x14ac:dyDescent="0.25">
      <c r="A1138" s="1501">
        <v>60</v>
      </c>
      <c r="B1138" s="1414">
        <v>46272</v>
      </c>
      <c r="C1138" s="78">
        <v>7439</v>
      </c>
      <c r="D1138" s="409" t="s">
        <v>12</v>
      </c>
      <c r="E1138" s="409">
        <v>400</v>
      </c>
      <c r="F1138" s="409">
        <v>58</v>
      </c>
      <c r="G1138" s="409">
        <v>58</v>
      </c>
      <c r="H1138" s="409">
        <v>58</v>
      </c>
      <c r="I1138" s="497">
        <f t="shared" si="48"/>
        <v>1.0568342399999999</v>
      </c>
      <c r="J1138" s="437"/>
      <c r="K1138" s="616" t="s">
        <v>534</v>
      </c>
    </row>
    <row r="1139" spans="1:11" x14ac:dyDescent="0.25">
      <c r="A1139" s="1501">
        <v>61</v>
      </c>
      <c r="B1139" s="1414"/>
      <c r="C1139" s="409">
        <v>7447</v>
      </c>
      <c r="D1139" s="409" t="s">
        <v>12</v>
      </c>
      <c r="E1139" s="409">
        <v>400</v>
      </c>
      <c r="F1139" s="409">
        <v>40</v>
      </c>
      <c r="G1139" s="409">
        <v>40</v>
      </c>
      <c r="H1139" s="409">
        <v>40</v>
      </c>
      <c r="I1139" s="497">
        <f t="shared" si="48"/>
        <v>0.50265599999999988</v>
      </c>
      <c r="J1139" s="437"/>
      <c r="K1139" s="616" t="s">
        <v>534</v>
      </c>
    </row>
    <row r="1140" spans="1:11" x14ac:dyDescent="0.25">
      <c r="A1140" s="1501">
        <v>62</v>
      </c>
      <c r="B1140" s="1414"/>
      <c r="C1140" s="78">
        <v>7445</v>
      </c>
      <c r="D1140" s="409" t="s">
        <v>12</v>
      </c>
      <c r="E1140" s="409">
        <v>400</v>
      </c>
      <c r="F1140" s="409">
        <v>40</v>
      </c>
      <c r="G1140" s="409">
        <v>40</v>
      </c>
      <c r="H1140" s="409">
        <v>40</v>
      </c>
      <c r="I1140" s="497">
        <f t="shared" si="48"/>
        <v>0.50265599999999988</v>
      </c>
      <c r="J1140" s="437"/>
      <c r="K1140" s="616" t="s">
        <v>534</v>
      </c>
    </row>
    <row r="1141" spans="1:11" x14ac:dyDescent="0.25">
      <c r="A1141" s="1501">
        <v>63</v>
      </c>
      <c r="B1141" s="1414"/>
      <c r="C1141" s="81">
        <v>7416</v>
      </c>
      <c r="D1141" s="409" t="s">
        <v>12</v>
      </c>
      <c r="E1141" s="409">
        <v>400</v>
      </c>
      <c r="F1141" s="409">
        <v>59</v>
      </c>
      <c r="G1141" s="409">
        <v>59</v>
      </c>
      <c r="H1141" s="409">
        <v>59</v>
      </c>
      <c r="I1141" s="497">
        <f t="shared" si="48"/>
        <v>1.09359096</v>
      </c>
      <c r="J1141" s="437"/>
      <c r="K1141" s="616" t="s">
        <v>534</v>
      </c>
    </row>
    <row r="1142" spans="1:11" x14ac:dyDescent="0.25">
      <c r="A1142" s="1501">
        <v>64</v>
      </c>
      <c r="B1142" s="1414"/>
      <c r="C1142" s="81">
        <v>7460</v>
      </c>
      <c r="D1142" s="409" t="s">
        <v>12</v>
      </c>
      <c r="E1142" s="409">
        <v>400</v>
      </c>
      <c r="F1142" s="409">
        <v>36</v>
      </c>
      <c r="G1142" s="409">
        <v>36</v>
      </c>
      <c r="H1142" s="409">
        <v>36</v>
      </c>
      <c r="I1142" s="497">
        <f t="shared" si="48"/>
        <v>0.40715135999999991</v>
      </c>
      <c r="J1142" s="437">
        <f>SUM(I1138:I1142)</f>
        <v>3.5628885599999998</v>
      </c>
      <c r="K1142" s="616" t="s">
        <v>534</v>
      </c>
    </row>
    <row r="1143" spans="1:11" x14ac:dyDescent="0.25">
      <c r="A1143" s="1501">
        <v>65</v>
      </c>
      <c r="B1143" s="1414">
        <v>46272</v>
      </c>
      <c r="C1143" s="1168">
        <v>7525</v>
      </c>
      <c r="D1143" s="409" t="s">
        <v>12</v>
      </c>
      <c r="E1143" s="409">
        <v>400</v>
      </c>
      <c r="F1143" s="409">
        <v>38</v>
      </c>
      <c r="G1143" s="409">
        <v>38</v>
      </c>
      <c r="H1143" s="409">
        <v>38</v>
      </c>
      <c r="I1143" s="497">
        <f t="shared" ref="I1143:I1174" si="49">0.7854*E1143*H1143*H1143/1000000</f>
        <v>0.45364703999999995</v>
      </c>
      <c r="J1143" s="437"/>
      <c r="K1143" s="616" t="s">
        <v>541</v>
      </c>
    </row>
    <row r="1144" spans="1:11" x14ac:dyDescent="0.25">
      <c r="A1144" s="1501">
        <v>66</v>
      </c>
      <c r="B1144" s="1414"/>
      <c r="C1144" s="1168">
        <v>7452</v>
      </c>
      <c r="D1144" s="409" t="s">
        <v>12</v>
      </c>
      <c r="E1144" s="409">
        <v>400</v>
      </c>
      <c r="F1144" s="409">
        <v>37</v>
      </c>
      <c r="G1144" s="409">
        <v>37</v>
      </c>
      <c r="H1144" s="409">
        <v>37</v>
      </c>
      <c r="I1144" s="497">
        <f t="shared" si="49"/>
        <v>0.43008503999999992</v>
      </c>
      <c r="J1144" s="437"/>
      <c r="K1144" s="616" t="s">
        <v>541</v>
      </c>
    </row>
    <row r="1145" spans="1:11" x14ac:dyDescent="0.25">
      <c r="A1145" s="1501">
        <v>67</v>
      </c>
      <c r="B1145" s="1414"/>
      <c r="C1145" s="1168">
        <v>7494</v>
      </c>
      <c r="D1145" s="409" t="s">
        <v>12</v>
      </c>
      <c r="E1145" s="409">
        <v>400</v>
      </c>
      <c r="F1145" s="409">
        <v>36</v>
      </c>
      <c r="G1145" s="409">
        <v>36</v>
      </c>
      <c r="H1145" s="409">
        <v>36</v>
      </c>
      <c r="I1145" s="497">
        <f t="shared" si="49"/>
        <v>0.40715135999999991</v>
      </c>
      <c r="J1145" s="437"/>
      <c r="K1145" s="616" t="s">
        <v>541</v>
      </c>
    </row>
    <row r="1146" spans="1:11" x14ac:dyDescent="0.25">
      <c r="A1146" s="1501">
        <v>68</v>
      </c>
      <c r="B1146" s="1414"/>
      <c r="C1146" s="141">
        <v>7393</v>
      </c>
      <c r="D1146" s="409" t="s">
        <v>12</v>
      </c>
      <c r="E1146" s="409">
        <v>400</v>
      </c>
      <c r="F1146" s="409">
        <v>39</v>
      </c>
      <c r="G1146" s="409">
        <v>39</v>
      </c>
      <c r="H1146" s="409">
        <v>39</v>
      </c>
      <c r="I1146" s="497">
        <f t="shared" si="49"/>
        <v>0.47783735999999993</v>
      </c>
      <c r="J1146" s="437">
        <f>SUM(I1143:I1146)</f>
        <v>1.7687207999999996</v>
      </c>
      <c r="K1146" s="616" t="s">
        <v>541</v>
      </c>
    </row>
    <row r="1147" spans="1:11" x14ac:dyDescent="0.25">
      <c r="A1147" s="1501">
        <v>69</v>
      </c>
      <c r="B1147" s="1414">
        <v>46272</v>
      </c>
      <c r="C1147" s="141">
        <v>7506</v>
      </c>
      <c r="D1147" s="409" t="s">
        <v>12</v>
      </c>
      <c r="E1147" s="409">
        <v>400</v>
      </c>
      <c r="F1147" s="409">
        <v>46</v>
      </c>
      <c r="G1147" s="409">
        <v>46</v>
      </c>
      <c r="H1147" s="409">
        <v>46</v>
      </c>
      <c r="I1147" s="497">
        <f t="shared" si="49"/>
        <v>0.66476255999999989</v>
      </c>
      <c r="J1147" s="437"/>
      <c r="K1147" s="616" t="s">
        <v>533</v>
      </c>
    </row>
    <row r="1148" spans="1:11" x14ac:dyDescent="0.25">
      <c r="A1148" s="1501">
        <v>70</v>
      </c>
      <c r="B1148" s="1414"/>
      <c r="C1148" s="78">
        <v>7515</v>
      </c>
      <c r="D1148" s="409" t="s">
        <v>12</v>
      </c>
      <c r="E1148" s="409">
        <v>400</v>
      </c>
      <c r="F1148" s="409">
        <v>43</v>
      </c>
      <c r="G1148" s="409">
        <v>43</v>
      </c>
      <c r="H1148" s="409">
        <v>43</v>
      </c>
      <c r="I1148" s="497">
        <f t="shared" si="49"/>
        <v>0.58088183999999998</v>
      </c>
      <c r="J1148" s="437"/>
      <c r="K1148" s="616" t="s">
        <v>533</v>
      </c>
    </row>
    <row r="1149" spans="1:11" x14ac:dyDescent="0.25">
      <c r="A1149" s="1501">
        <v>71</v>
      </c>
      <c r="B1149" s="1414"/>
      <c r="C1149" s="78">
        <v>7521</v>
      </c>
      <c r="D1149" s="409" t="s">
        <v>12</v>
      </c>
      <c r="E1149" s="409">
        <v>400</v>
      </c>
      <c r="F1149" s="409">
        <v>48</v>
      </c>
      <c r="G1149" s="409">
        <v>48</v>
      </c>
      <c r="H1149" s="409">
        <v>48</v>
      </c>
      <c r="I1149" s="497">
        <f t="shared" si="49"/>
        <v>0.72382463999999991</v>
      </c>
      <c r="J1149" s="437">
        <f>SUM(I1147:I1149)</f>
        <v>1.9694690399999997</v>
      </c>
      <c r="K1149" s="616" t="s">
        <v>533</v>
      </c>
    </row>
    <row r="1150" spans="1:11" x14ac:dyDescent="0.25">
      <c r="A1150" s="1501">
        <v>72</v>
      </c>
      <c r="B1150" s="1414">
        <v>46272</v>
      </c>
      <c r="C1150" s="1565">
        <v>7534</v>
      </c>
      <c r="D1150" s="409" t="s">
        <v>12</v>
      </c>
      <c r="E1150" s="409">
        <v>400</v>
      </c>
      <c r="F1150" s="409">
        <v>36</v>
      </c>
      <c r="G1150" s="409">
        <v>36</v>
      </c>
      <c r="H1150" s="409">
        <v>36</v>
      </c>
      <c r="I1150" s="497">
        <f t="shared" si="49"/>
        <v>0.40715135999999991</v>
      </c>
      <c r="J1150" s="437"/>
      <c r="K1150" s="616" t="s">
        <v>533</v>
      </c>
    </row>
    <row r="1151" spans="1:11" x14ac:dyDescent="0.25">
      <c r="A1151" s="1501">
        <v>73</v>
      </c>
      <c r="B1151" s="1414"/>
      <c r="C1151" s="1565">
        <v>7398</v>
      </c>
      <c r="D1151" s="409" t="s">
        <v>12</v>
      </c>
      <c r="E1151" s="409">
        <v>400</v>
      </c>
      <c r="F1151" s="409">
        <v>42</v>
      </c>
      <c r="G1151" s="409">
        <v>42</v>
      </c>
      <c r="H1151" s="409">
        <v>42</v>
      </c>
      <c r="I1151" s="497">
        <f t="shared" si="49"/>
        <v>0.55417824000000004</v>
      </c>
      <c r="J1151" s="437"/>
      <c r="K1151" s="616" t="s">
        <v>533</v>
      </c>
    </row>
    <row r="1152" spans="1:11" x14ac:dyDescent="0.25">
      <c r="A1152" s="1501">
        <v>74</v>
      </c>
      <c r="B1152" s="1414"/>
      <c r="C1152" s="1565">
        <v>7467</v>
      </c>
      <c r="D1152" s="409" t="s">
        <v>12</v>
      </c>
      <c r="E1152" s="409">
        <v>400</v>
      </c>
      <c r="F1152" s="409">
        <v>47</v>
      </c>
      <c r="G1152" s="409">
        <v>47</v>
      </c>
      <c r="H1152" s="409">
        <v>47</v>
      </c>
      <c r="I1152" s="497">
        <f t="shared" si="49"/>
        <v>0.69397943999999989</v>
      </c>
      <c r="J1152" s="437"/>
      <c r="K1152" s="616" t="s">
        <v>533</v>
      </c>
    </row>
    <row r="1153" spans="1:11" x14ac:dyDescent="0.25">
      <c r="A1153" s="1501">
        <v>75</v>
      </c>
      <c r="B1153" s="1414"/>
      <c r="C1153" s="81">
        <v>7497</v>
      </c>
      <c r="D1153" s="409" t="s">
        <v>12</v>
      </c>
      <c r="E1153" s="409">
        <v>400</v>
      </c>
      <c r="F1153" s="409">
        <v>44</v>
      </c>
      <c r="G1153" s="409">
        <v>44</v>
      </c>
      <c r="H1153" s="409">
        <v>44</v>
      </c>
      <c r="I1153" s="497">
        <f t="shared" si="49"/>
        <v>0.60821376000000005</v>
      </c>
      <c r="J1153" s="437"/>
      <c r="K1153" s="616" t="s">
        <v>533</v>
      </c>
    </row>
    <row r="1154" spans="1:11" x14ac:dyDescent="0.25">
      <c r="A1154" s="1501">
        <v>76</v>
      </c>
      <c r="B1154" s="1414"/>
      <c r="C1154" s="81">
        <v>7540</v>
      </c>
      <c r="D1154" s="409" t="s">
        <v>12</v>
      </c>
      <c r="E1154" s="409">
        <v>400</v>
      </c>
      <c r="F1154" s="409">
        <v>37</v>
      </c>
      <c r="G1154" s="409">
        <v>37</v>
      </c>
      <c r="H1154" s="409">
        <v>37</v>
      </c>
      <c r="I1154" s="497">
        <f t="shared" si="49"/>
        <v>0.43008503999999992</v>
      </c>
      <c r="J1154" s="437">
        <f>SUM(I1150:I1154)</f>
        <v>2.6936078399999999</v>
      </c>
      <c r="K1154" s="616" t="s">
        <v>533</v>
      </c>
    </row>
    <row r="1155" spans="1:11" x14ac:dyDescent="0.25">
      <c r="A1155" s="1501">
        <v>77</v>
      </c>
      <c r="B1155" s="1414">
        <v>46274</v>
      </c>
      <c r="C1155" s="409">
        <v>7655</v>
      </c>
      <c r="D1155" s="409" t="s">
        <v>12</v>
      </c>
      <c r="E1155" s="409">
        <v>400</v>
      </c>
      <c r="F1155" s="409">
        <v>55</v>
      </c>
      <c r="G1155" s="409">
        <v>55</v>
      </c>
      <c r="H1155" s="409">
        <v>55</v>
      </c>
      <c r="I1155" s="497">
        <f t="shared" si="49"/>
        <v>0.95033400000000001</v>
      </c>
      <c r="J1155" s="437"/>
      <c r="K1155" s="616" t="s">
        <v>197</v>
      </c>
    </row>
    <row r="1156" spans="1:11" x14ac:dyDescent="0.25">
      <c r="A1156" s="1501">
        <v>78</v>
      </c>
      <c r="B1156" s="1414"/>
      <c r="C1156" s="409">
        <v>7688</v>
      </c>
      <c r="D1156" s="409" t="s">
        <v>12</v>
      </c>
      <c r="E1156" s="409">
        <v>400</v>
      </c>
      <c r="F1156" s="409">
        <v>72</v>
      </c>
      <c r="G1156" s="409">
        <v>72</v>
      </c>
      <c r="H1156" s="409">
        <v>72</v>
      </c>
      <c r="I1156" s="497">
        <f t="shared" si="49"/>
        <v>1.6286054399999996</v>
      </c>
      <c r="J1156" s="437"/>
      <c r="K1156" s="616" t="s">
        <v>197</v>
      </c>
    </row>
    <row r="1157" spans="1:11" x14ac:dyDescent="0.25">
      <c r="A1157" s="1501">
        <v>79</v>
      </c>
      <c r="B1157" s="1414"/>
      <c r="C1157" s="409">
        <v>7643</v>
      </c>
      <c r="D1157" s="409" t="s">
        <v>12</v>
      </c>
      <c r="E1157" s="409">
        <v>400</v>
      </c>
      <c r="F1157" s="409">
        <v>63</v>
      </c>
      <c r="G1157" s="409">
        <v>63</v>
      </c>
      <c r="H1157" s="409">
        <v>63</v>
      </c>
      <c r="I1157" s="497">
        <f t="shared" si="49"/>
        <v>1.2469010399999998</v>
      </c>
      <c r="J1157" s="437">
        <f>SUM(I1155:I1157)</f>
        <v>3.8258404799999992</v>
      </c>
      <c r="K1157" s="616" t="s">
        <v>197</v>
      </c>
    </row>
    <row r="1158" spans="1:11" x14ac:dyDescent="0.25">
      <c r="A1158" s="1501">
        <v>80</v>
      </c>
      <c r="B1158" s="1414">
        <v>46274</v>
      </c>
      <c r="C1158" s="141">
        <v>7747</v>
      </c>
      <c r="D1158" s="409" t="s">
        <v>12</v>
      </c>
      <c r="E1158" s="409">
        <v>400</v>
      </c>
      <c r="F1158" s="409">
        <v>33</v>
      </c>
      <c r="G1158" s="409">
        <v>33</v>
      </c>
      <c r="H1158" s="409">
        <v>33</v>
      </c>
      <c r="I1158" s="497">
        <f t="shared" si="49"/>
        <v>0.34212023999999996</v>
      </c>
      <c r="J1158" s="437"/>
      <c r="K1158" s="616" t="s">
        <v>552</v>
      </c>
    </row>
    <row r="1159" spans="1:11" x14ac:dyDescent="0.25">
      <c r="A1159" s="1501">
        <v>81</v>
      </c>
      <c r="B1159" s="1414"/>
      <c r="C1159" s="141">
        <v>7642</v>
      </c>
      <c r="D1159" s="409" t="s">
        <v>12</v>
      </c>
      <c r="E1159" s="409">
        <v>400</v>
      </c>
      <c r="F1159" s="409">
        <v>44</v>
      </c>
      <c r="G1159" s="409">
        <v>44</v>
      </c>
      <c r="H1159" s="409">
        <v>44</v>
      </c>
      <c r="I1159" s="497">
        <f t="shared" si="49"/>
        <v>0.60821376000000005</v>
      </c>
      <c r="J1159" s="437"/>
      <c r="K1159" s="616" t="s">
        <v>552</v>
      </c>
    </row>
    <row r="1160" spans="1:11" x14ac:dyDescent="0.25">
      <c r="A1160" s="1501">
        <v>82</v>
      </c>
      <c r="B1160" s="1414"/>
      <c r="C1160" s="141">
        <v>7644</v>
      </c>
      <c r="D1160" s="409" t="s">
        <v>12</v>
      </c>
      <c r="E1160" s="409">
        <v>400</v>
      </c>
      <c r="F1160" s="409">
        <v>43</v>
      </c>
      <c r="G1160" s="409">
        <v>43</v>
      </c>
      <c r="H1160" s="409">
        <v>43</v>
      </c>
      <c r="I1160" s="497">
        <f t="shared" si="49"/>
        <v>0.58088183999999998</v>
      </c>
      <c r="J1160" s="437"/>
      <c r="K1160" s="616" t="s">
        <v>552</v>
      </c>
    </row>
    <row r="1161" spans="1:11" x14ac:dyDescent="0.25">
      <c r="A1161" s="1501">
        <v>83</v>
      </c>
      <c r="B1161" s="1414"/>
      <c r="C1161" s="141">
        <v>7658</v>
      </c>
      <c r="D1161" s="409" t="s">
        <v>12</v>
      </c>
      <c r="E1161" s="409">
        <v>400</v>
      </c>
      <c r="F1161" s="409">
        <v>40</v>
      </c>
      <c r="G1161" s="409">
        <v>40</v>
      </c>
      <c r="H1161" s="409">
        <v>40</v>
      </c>
      <c r="I1161" s="497">
        <f t="shared" si="49"/>
        <v>0.50265599999999988</v>
      </c>
      <c r="J1161" s="437"/>
      <c r="K1161" s="616" t="s">
        <v>552</v>
      </c>
    </row>
    <row r="1162" spans="1:11" x14ac:dyDescent="0.25">
      <c r="A1162" s="1501">
        <v>84</v>
      </c>
      <c r="B1162" s="1414"/>
      <c r="C1162" s="141">
        <v>7601</v>
      </c>
      <c r="D1162" s="409" t="s">
        <v>12</v>
      </c>
      <c r="E1162" s="409">
        <v>400</v>
      </c>
      <c r="F1162" s="409">
        <v>43</v>
      </c>
      <c r="G1162" s="409">
        <v>43</v>
      </c>
      <c r="H1162" s="409">
        <v>43</v>
      </c>
      <c r="I1162" s="497">
        <f t="shared" si="49"/>
        <v>0.58088183999999998</v>
      </c>
      <c r="J1162" s="437"/>
      <c r="K1162" s="616" t="s">
        <v>552</v>
      </c>
    </row>
    <row r="1163" spans="1:11" x14ac:dyDescent="0.25">
      <c r="A1163" s="1501">
        <v>85</v>
      </c>
      <c r="B1163" s="1414"/>
      <c r="C1163" s="141">
        <v>7604</v>
      </c>
      <c r="D1163" s="409" t="s">
        <v>12</v>
      </c>
      <c r="E1163" s="409">
        <v>400</v>
      </c>
      <c r="F1163" s="409">
        <v>45</v>
      </c>
      <c r="G1163" s="409">
        <v>45</v>
      </c>
      <c r="H1163" s="409">
        <v>45</v>
      </c>
      <c r="I1163" s="497">
        <f t="shared" si="49"/>
        <v>0.63617400000000002</v>
      </c>
      <c r="J1163" s="437"/>
      <c r="K1163" s="616" t="s">
        <v>552</v>
      </c>
    </row>
    <row r="1164" spans="1:11" x14ac:dyDescent="0.25">
      <c r="A1164" s="1501">
        <v>86</v>
      </c>
      <c r="B1164" s="1414"/>
      <c r="C1164" s="141">
        <v>7607</v>
      </c>
      <c r="D1164" s="409" t="s">
        <v>12</v>
      </c>
      <c r="E1164" s="409">
        <v>400</v>
      </c>
      <c r="F1164" s="409">
        <v>37</v>
      </c>
      <c r="G1164" s="409">
        <v>37</v>
      </c>
      <c r="H1164" s="409">
        <v>37</v>
      </c>
      <c r="I1164" s="497">
        <f t="shared" si="49"/>
        <v>0.43008503999999992</v>
      </c>
      <c r="J1164" s="437"/>
      <c r="K1164" s="616" t="s">
        <v>552</v>
      </c>
    </row>
    <row r="1165" spans="1:11" x14ac:dyDescent="0.25">
      <c r="A1165" s="1501">
        <v>87</v>
      </c>
      <c r="B1165" s="1414"/>
      <c r="C1165" s="141">
        <v>7610</v>
      </c>
      <c r="D1165" s="409" t="s">
        <v>12</v>
      </c>
      <c r="E1165" s="409">
        <v>400</v>
      </c>
      <c r="F1165" s="409">
        <v>37</v>
      </c>
      <c r="G1165" s="409">
        <v>37</v>
      </c>
      <c r="H1165" s="409">
        <v>37</v>
      </c>
      <c r="I1165" s="497">
        <f t="shared" si="49"/>
        <v>0.43008503999999992</v>
      </c>
      <c r="J1165" s="437"/>
      <c r="K1165" s="616" t="s">
        <v>552</v>
      </c>
    </row>
    <row r="1166" spans="1:11" x14ac:dyDescent="0.25">
      <c r="A1166" s="1501">
        <v>88</v>
      </c>
      <c r="B1166" s="1414"/>
      <c r="C1166" s="141">
        <v>7663</v>
      </c>
      <c r="D1166" s="409" t="s">
        <v>12</v>
      </c>
      <c r="E1166" s="409">
        <v>300</v>
      </c>
      <c r="F1166" s="409">
        <v>35</v>
      </c>
      <c r="G1166" s="409">
        <v>35</v>
      </c>
      <c r="H1166" s="409">
        <v>35</v>
      </c>
      <c r="I1166" s="497">
        <f t="shared" si="49"/>
        <v>0.28863450000000002</v>
      </c>
      <c r="J1166" s="437">
        <f>SUM(I1158:I1166)</f>
        <v>4.3997322599999995</v>
      </c>
      <c r="K1166" s="616" t="s">
        <v>552</v>
      </c>
    </row>
    <row r="1167" spans="1:11" x14ac:dyDescent="0.25">
      <c r="A1167" s="1501">
        <v>89</v>
      </c>
      <c r="B1167" s="1414">
        <v>46274</v>
      </c>
      <c r="C1167" s="141">
        <v>7461</v>
      </c>
      <c r="D1167" s="409" t="s">
        <v>12</v>
      </c>
      <c r="E1167" s="409">
        <v>400</v>
      </c>
      <c r="F1167" s="409">
        <v>68</v>
      </c>
      <c r="G1167" s="409">
        <v>68</v>
      </c>
      <c r="H1167" s="409">
        <v>68</v>
      </c>
      <c r="I1167" s="497">
        <f t="shared" si="49"/>
        <v>1.4526758399999999</v>
      </c>
      <c r="J1167" s="437"/>
      <c r="K1167" s="616" t="s">
        <v>547</v>
      </c>
    </row>
    <row r="1168" spans="1:11" x14ac:dyDescent="0.25">
      <c r="A1168" s="1501">
        <v>90</v>
      </c>
      <c r="B1168" s="1414"/>
      <c r="C1168" s="141">
        <v>7429</v>
      </c>
      <c r="D1168" s="409" t="s">
        <v>12</v>
      </c>
      <c r="E1168" s="409">
        <v>400</v>
      </c>
      <c r="F1168" s="409">
        <v>68</v>
      </c>
      <c r="G1168" s="409">
        <v>68</v>
      </c>
      <c r="H1168" s="409">
        <v>68</v>
      </c>
      <c r="I1168" s="497">
        <f t="shared" si="49"/>
        <v>1.4526758399999999</v>
      </c>
      <c r="J1168" s="437">
        <f>SUM(I1167:I1168)</f>
        <v>2.9053516799999999</v>
      </c>
      <c r="K1168" s="616" t="s">
        <v>547</v>
      </c>
    </row>
    <row r="1169" spans="1:11" x14ac:dyDescent="0.25">
      <c r="A1169" s="1501">
        <v>91</v>
      </c>
      <c r="B1169" s="1414">
        <v>46274</v>
      </c>
      <c r="C1169" s="78">
        <v>7617</v>
      </c>
      <c r="D1169" s="409" t="s">
        <v>12</v>
      </c>
      <c r="E1169" s="409">
        <v>400</v>
      </c>
      <c r="F1169" s="409">
        <v>50</v>
      </c>
      <c r="G1169" s="409">
        <v>50</v>
      </c>
      <c r="H1169" s="409">
        <v>50</v>
      </c>
      <c r="I1169" s="497">
        <f t="shared" si="49"/>
        <v>0.78539999999999988</v>
      </c>
      <c r="J1169" s="437"/>
      <c r="K1169" s="616" t="s">
        <v>546</v>
      </c>
    </row>
    <row r="1170" spans="1:11" x14ac:dyDescent="0.25">
      <c r="A1170" s="1501">
        <v>92</v>
      </c>
      <c r="B1170" s="1693"/>
      <c r="C1170" s="1694">
        <v>7763</v>
      </c>
      <c r="D1170" s="1694" t="s">
        <v>12</v>
      </c>
      <c r="E1170" s="1694">
        <v>300</v>
      </c>
      <c r="F1170" s="1694">
        <v>40</v>
      </c>
      <c r="G1170" s="1694">
        <v>40</v>
      </c>
      <c r="H1170" s="1694">
        <v>40</v>
      </c>
      <c r="I1170" s="1695">
        <f t="shared" si="49"/>
        <v>0.37699199999999999</v>
      </c>
      <c r="J1170" s="1697" t="s">
        <v>151</v>
      </c>
      <c r="K1170" s="1696" t="s">
        <v>546</v>
      </c>
    </row>
    <row r="1171" spans="1:11" x14ac:dyDescent="0.25">
      <c r="A1171" s="1501">
        <v>93</v>
      </c>
      <c r="B1171" s="1414"/>
      <c r="C1171" s="73">
        <v>7628</v>
      </c>
      <c r="D1171" s="409" t="s">
        <v>12</v>
      </c>
      <c r="E1171" s="409">
        <v>400</v>
      </c>
      <c r="F1171" s="409">
        <v>44</v>
      </c>
      <c r="G1171" s="409">
        <v>44</v>
      </c>
      <c r="H1171" s="409">
        <v>44</v>
      </c>
      <c r="I1171" s="497">
        <f t="shared" si="49"/>
        <v>0.60821376000000005</v>
      </c>
      <c r="J1171" s="437"/>
      <c r="K1171" s="616" t="s">
        <v>546</v>
      </c>
    </row>
    <row r="1172" spans="1:11" x14ac:dyDescent="0.25">
      <c r="A1172" s="1501">
        <v>94</v>
      </c>
      <c r="B1172" s="1414"/>
      <c r="C1172" s="73">
        <v>7749</v>
      </c>
      <c r="D1172" s="409" t="s">
        <v>12</v>
      </c>
      <c r="E1172" s="409">
        <v>400</v>
      </c>
      <c r="F1172" s="409">
        <v>47</v>
      </c>
      <c r="G1172" s="409">
        <v>47</v>
      </c>
      <c r="H1172" s="409">
        <v>47</v>
      </c>
      <c r="I1172" s="497">
        <f t="shared" si="49"/>
        <v>0.69397943999999989</v>
      </c>
      <c r="J1172" s="437"/>
      <c r="K1172" s="616" t="s">
        <v>546</v>
      </c>
    </row>
    <row r="1173" spans="1:11" x14ac:dyDescent="0.25">
      <c r="A1173" s="1501">
        <v>95</v>
      </c>
      <c r="B1173" s="1414"/>
      <c r="C1173" s="73">
        <v>7660</v>
      </c>
      <c r="D1173" s="409" t="s">
        <v>12</v>
      </c>
      <c r="E1173" s="409">
        <v>400</v>
      </c>
      <c r="F1173" s="409">
        <v>35</v>
      </c>
      <c r="G1173" s="409">
        <v>35</v>
      </c>
      <c r="H1173" s="409">
        <v>35</v>
      </c>
      <c r="I1173" s="497">
        <f t="shared" si="49"/>
        <v>0.38484599999999997</v>
      </c>
      <c r="J1173" s="437">
        <f>SUM(I1169:I1173)</f>
        <v>2.8494312000000002</v>
      </c>
      <c r="K1173" s="616" t="s">
        <v>546</v>
      </c>
    </row>
    <row r="1174" spans="1:11" x14ac:dyDescent="0.25">
      <c r="A1174" s="1501">
        <v>96</v>
      </c>
      <c r="B1174" s="1414">
        <v>46274</v>
      </c>
      <c r="C1174" s="424">
        <v>7724</v>
      </c>
      <c r="D1174" s="409" t="s">
        <v>12</v>
      </c>
      <c r="E1174" s="409">
        <v>400</v>
      </c>
      <c r="F1174" s="409">
        <v>54</v>
      </c>
      <c r="G1174" s="409">
        <v>54</v>
      </c>
      <c r="H1174" s="409">
        <v>54</v>
      </c>
      <c r="I1174" s="497">
        <f t="shared" si="49"/>
        <v>0.91609055999999989</v>
      </c>
      <c r="J1174" s="437"/>
      <c r="K1174" s="616" t="s">
        <v>546</v>
      </c>
    </row>
    <row r="1175" spans="1:11" x14ac:dyDescent="0.25">
      <c r="A1175" s="1501">
        <v>97</v>
      </c>
      <c r="B1175" s="1414"/>
      <c r="C1175" s="424">
        <v>7725</v>
      </c>
      <c r="D1175" s="409" t="s">
        <v>12</v>
      </c>
      <c r="E1175" s="409">
        <v>400</v>
      </c>
      <c r="F1175" s="409">
        <v>50</v>
      </c>
      <c r="G1175" s="409">
        <v>50</v>
      </c>
      <c r="H1175" s="409">
        <v>50</v>
      </c>
      <c r="I1175" s="497">
        <f t="shared" ref="I1175:I1205" si="50">0.7854*E1175*H1175*H1175/1000000</f>
        <v>0.78539999999999988</v>
      </c>
      <c r="J1175" s="437"/>
      <c r="K1175" s="616" t="s">
        <v>546</v>
      </c>
    </row>
    <row r="1176" spans="1:11" x14ac:dyDescent="0.25">
      <c r="A1176" s="1501">
        <v>98</v>
      </c>
      <c r="B1176" s="1414"/>
      <c r="C1176" s="141">
        <v>7701</v>
      </c>
      <c r="D1176" s="409" t="s">
        <v>12</v>
      </c>
      <c r="E1176" s="409">
        <v>400</v>
      </c>
      <c r="F1176" s="409">
        <v>53</v>
      </c>
      <c r="G1176" s="409">
        <v>53</v>
      </c>
      <c r="H1176" s="409">
        <v>53</v>
      </c>
      <c r="I1176" s="497">
        <f t="shared" si="50"/>
        <v>0.88247543999999989</v>
      </c>
      <c r="J1176" s="437"/>
      <c r="K1176" s="616" t="s">
        <v>546</v>
      </c>
    </row>
    <row r="1177" spans="1:11" x14ac:dyDescent="0.25">
      <c r="A1177" s="1501">
        <v>99</v>
      </c>
      <c r="B1177" s="1414"/>
      <c r="C1177" s="424">
        <v>7723</v>
      </c>
      <c r="D1177" s="409" t="s">
        <v>12</v>
      </c>
      <c r="E1177" s="409">
        <v>400</v>
      </c>
      <c r="F1177" s="409">
        <v>52</v>
      </c>
      <c r="G1177" s="409">
        <v>52</v>
      </c>
      <c r="H1177" s="409">
        <v>52</v>
      </c>
      <c r="I1177" s="497">
        <f t="shared" si="50"/>
        <v>0.84948863999999991</v>
      </c>
      <c r="J1177" s="437"/>
      <c r="K1177" s="616" t="s">
        <v>546</v>
      </c>
    </row>
    <row r="1178" spans="1:11" x14ac:dyDescent="0.25">
      <c r="A1178" s="1501">
        <v>100</v>
      </c>
      <c r="B1178" s="1414"/>
      <c r="C1178" s="73">
        <v>7721</v>
      </c>
      <c r="D1178" s="409" t="s">
        <v>12</v>
      </c>
      <c r="E1178" s="409">
        <v>400</v>
      </c>
      <c r="F1178" s="409">
        <v>56</v>
      </c>
      <c r="G1178" s="409">
        <v>56</v>
      </c>
      <c r="H1178" s="409">
        <v>56</v>
      </c>
      <c r="I1178" s="497">
        <f t="shared" si="50"/>
        <v>0.98520576000000004</v>
      </c>
      <c r="J1178" s="437"/>
      <c r="K1178" s="616" t="s">
        <v>546</v>
      </c>
    </row>
    <row r="1179" spans="1:11" x14ac:dyDescent="0.25">
      <c r="A1179" s="1501">
        <v>101</v>
      </c>
      <c r="B1179" s="1414"/>
      <c r="C1179" s="141">
        <v>7673</v>
      </c>
      <c r="D1179" s="409" t="s">
        <v>12</v>
      </c>
      <c r="E1179" s="409">
        <v>400</v>
      </c>
      <c r="F1179" s="409">
        <v>57</v>
      </c>
      <c r="G1179" s="409">
        <v>57</v>
      </c>
      <c r="H1179" s="409">
        <v>57</v>
      </c>
      <c r="I1179" s="497">
        <f t="shared" si="50"/>
        <v>1.02070584</v>
      </c>
      <c r="J1179" s="437">
        <f>SUM(I1174:I1179)</f>
        <v>5.43936624</v>
      </c>
      <c r="K1179" s="616" t="s">
        <v>546</v>
      </c>
    </row>
    <row r="1180" spans="1:11" x14ac:dyDescent="0.25">
      <c r="A1180" s="1501">
        <v>102</v>
      </c>
      <c r="B1180" s="1414">
        <v>46275</v>
      </c>
      <c r="C1180" s="73">
        <v>7711</v>
      </c>
      <c r="D1180" s="409" t="s">
        <v>12</v>
      </c>
      <c r="E1180" s="409">
        <v>400</v>
      </c>
      <c r="F1180" s="409">
        <v>42</v>
      </c>
      <c r="G1180" s="409">
        <v>42</v>
      </c>
      <c r="H1180" s="409">
        <v>42</v>
      </c>
      <c r="I1180" s="497">
        <f t="shared" si="50"/>
        <v>0.55417824000000004</v>
      </c>
      <c r="J1180" s="437"/>
      <c r="K1180" s="616" t="s">
        <v>546</v>
      </c>
    </row>
    <row r="1181" spans="1:11" x14ac:dyDescent="0.25">
      <c r="A1181" s="1501">
        <v>103</v>
      </c>
      <c r="B1181" s="1414"/>
      <c r="C1181" s="78">
        <v>7717</v>
      </c>
      <c r="D1181" s="409" t="s">
        <v>12</v>
      </c>
      <c r="E1181" s="409">
        <v>400</v>
      </c>
      <c r="F1181" s="409">
        <v>46</v>
      </c>
      <c r="G1181" s="409">
        <v>46</v>
      </c>
      <c r="H1181" s="409">
        <v>46</v>
      </c>
      <c r="I1181" s="497">
        <f t="shared" si="50"/>
        <v>0.66476255999999989</v>
      </c>
      <c r="J1181" s="437"/>
      <c r="K1181" s="616" t="s">
        <v>546</v>
      </c>
    </row>
    <row r="1182" spans="1:11" x14ac:dyDescent="0.25">
      <c r="A1182" s="1501">
        <v>104</v>
      </c>
      <c r="B1182" s="1414"/>
      <c r="C1182" s="78">
        <v>7726</v>
      </c>
      <c r="D1182" s="409" t="s">
        <v>12</v>
      </c>
      <c r="E1182" s="409">
        <v>400</v>
      </c>
      <c r="F1182" s="409">
        <v>45</v>
      </c>
      <c r="G1182" s="409">
        <v>45</v>
      </c>
      <c r="H1182" s="409">
        <v>45</v>
      </c>
      <c r="I1182" s="497">
        <f t="shared" si="50"/>
        <v>0.63617400000000002</v>
      </c>
      <c r="J1182" s="437">
        <f>SUM(I1180:I1182)</f>
        <v>1.8551148</v>
      </c>
      <c r="K1182" s="616" t="s">
        <v>546</v>
      </c>
    </row>
    <row r="1183" spans="1:11" x14ac:dyDescent="0.25">
      <c r="A1183" s="1501">
        <v>105</v>
      </c>
      <c r="B1183" s="1414"/>
      <c r="C1183" s="409">
        <v>7637</v>
      </c>
      <c r="D1183" s="409" t="s">
        <v>12</v>
      </c>
      <c r="E1183" s="409">
        <v>400</v>
      </c>
      <c r="F1183" s="409">
        <v>35</v>
      </c>
      <c r="G1183" s="409">
        <v>35</v>
      </c>
      <c r="H1183" s="409">
        <v>35</v>
      </c>
      <c r="I1183" s="497">
        <f t="shared" si="50"/>
        <v>0.38484599999999997</v>
      </c>
      <c r="J1183" s="437">
        <f>SUM(I1183)</f>
        <v>0.38484599999999997</v>
      </c>
      <c r="K1183" s="616" t="s">
        <v>546</v>
      </c>
    </row>
    <row r="1184" spans="1:11" x14ac:dyDescent="0.25">
      <c r="A1184" s="1501">
        <v>106</v>
      </c>
      <c r="B1184" s="1414">
        <v>46275</v>
      </c>
      <c r="C1184" s="409">
        <v>7482</v>
      </c>
      <c r="D1184" s="409" t="s">
        <v>12</v>
      </c>
      <c r="E1184" s="409">
        <v>400</v>
      </c>
      <c r="F1184" s="409">
        <v>60</v>
      </c>
      <c r="G1184" s="409">
        <v>60</v>
      </c>
      <c r="H1184" s="409">
        <v>60</v>
      </c>
      <c r="I1184" s="497">
        <f t="shared" si="50"/>
        <v>1.130976</v>
      </c>
      <c r="J1184" s="437"/>
      <c r="K1184" s="616" t="s">
        <v>549</v>
      </c>
    </row>
    <row r="1185" spans="1:11" x14ac:dyDescent="0.25">
      <c r="A1185" s="1501">
        <v>107</v>
      </c>
      <c r="B1185" s="1414"/>
      <c r="C1185" s="1565">
        <v>7624</v>
      </c>
      <c r="D1185" s="409" t="s">
        <v>12</v>
      </c>
      <c r="E1185" s="409">
        <v>400</v>
      </c>
      <c r="F1185" s="409">
        <v>58</v>
      </c>
      <c r="G1185" s="409">
        <v>58</v>
      </c>
      <c r="H1185" s="409">
        <v>58</v>
      </c>
      <c r="I1185" s="497">
        <f t="shared" si="50"/>
        <v>1.0568342399999999</v>
      </c>
      <c r="J1185" s="437">
        <f>SUM(I1184:I1185)</f>
        <v>2.1878102400000001</v>
      </c>
      <c r="K1185" s="616" t="s">
        <v>549</v>
      </c>
    </row>
    <row r="1186" spans="1:11" x14ac:dyDescent="0.25">
      <c r="A1186" s="1501">
        <v>108</v>
      </c>
      <c r="B1186" s="1414">
        <v>46275</v>
      </c>
      <c r="C1186" s="424">
        <v>7676</v>
      </c>
      <c r="D1186" s="409" t="s">
        <v>12</v>
      </c>
      <c r="E1186" s="409">
        <v>300</v>
      </c>
      <c r="F1186" s="409">
        <v>38</v>
      </c>
      <c r="G1186" s="409">
        <v>38</v>
      </c>
      <c r="H1186" s="409">
        <v>38</v>
      </c>
      <c r="I1186" s="497">
        <f t="shared" si="50"/>
        <v>0.34023527999999997</v>
      </c>
      <c r="J1186" s="437"/>
      <c r="K1186" s="616" t="s">
        <v>550</v>
      </c>
    </row>
    <row r="1187" spans="1:11" x14ac:dyDescent="0.25">
      <c r="A1187" s="1501">
        <v>109</v>
      </c>
      <c r="B1187" s="1414"/>
      <c r="C1187" s="424">
        <v>7587</v>
      </c>
      <c r="D1187" s="409" t="s">
        <v>12</v>
      </c>
      <c r="E1187" s="409">
        <v>400</v>
      </c>
      <c r="F1187" s="409">
        <v>43</v>
      </c>
      <c r="G1187" s="409">
        <v>43</v>
      </c>
      <c r="H1187" s="409">
        <v>43</v>
      </c>
      <c r="I1187" s="497">
        <f t="shared" si="50"/>
        <v>0.58088183999999998</v>
      </c>
      <c r="J1187" s="437"/>
      <c r="K1187" s="616" t="s">
        <v>550</v>
      </c>
    </row>
    <row r="1188" spans="1:11" x14ac:dyDescent="0.25">
      <c r="A1188" s="1501">
        <v>110</v>
      </c>
      <c r="B1188" s="1414"/>
      <c r="C1188" s="424">
        <v>7406</v>
      </c>
      <c r="D1188" s="409" t="s">
        <v>12</v>
      </c>
      <c r="E1188" s="409">
        <v>300</v>
      </c>
      <c r="F1188" s="409">
        <v>43</v>
      </c>
      <c r="G1188" s="409">
        <v>43</v>
      </c>
      <c r="H1188" s="409">
        <v>43</v>
      </c>
      <c r="I1188" s="497">
        <f t="shared" si="50"/>
        <v>0.43566137999999999</v>
      </c>
      <c r="J1188" s="437"/>
      <c r="K1188" s="616" t="s">
        <v>550</v>
      </c>
    </row>
    <row r="1189" spans="1:11" x14ac:dyDescent="0.25">
      <c r="A1189" s="1501">
        <v>111</v>
      </c>
      <c r="B1189" s="1414"/>
      <c r="C1189" s="424">
        <v>7669</v>
      </c>
      <c r="D1189" s="409" t="s">
        <v>12</v>
      </c>
      <c r="E1189" s="409">
        <v>400</v>
      </c>
      <c r="F1189" s="409">
        <v>25</v>
      </c>
      <c r="G1189" s="409">
        <v>25</v>
      </c>
      <c r="H1189" s="409">
        <v>25</v>
      </c>
      <c r="I1189" s="497">
        <f t="shared" si="50"/>
        <v>0.19634999999999997</v>
      </c>
      <c r="J1189" s="437"/>
      <c r="K1189" s="616" t="s">
        <v>550</v>
      </c>
    </row>
    <row r="1190" spans="1:11" x14ac:dyDescent="0.25">
      <c r="A1190" s="1501">
        <v>112</v>
      </c>
      <c r="B1190" s="1414"/>
      <c r="C1190" s="424">
        <v>7409</v>
      </c>
      <c r="D1190" s="409" t="s">
        <v>12</v>
      </c>
      <c r="E1190" s="409">
        <v>400</v>
      </c>
      <c r="F1190" s="409">
        <v>37</v>
      </c>
      <c r="G1190" s="409">
        <v>37</v>
      </c>
      <c r="H1190" s="409">
        <v>37</v>
      </c>
      <c r="I1190" s="497">
        <f t="shared" si="50"/>
        <v>0.43008503999999992</v>
      </c>
      <c r="J1190" s="437"/>
      <c r="K1190" s="616" t="s">
        <v>550</v>
      </c>
    </row>
    <row r="1191" spans="1:11" x14ac:dyDescent="0.25">
      <c r="A1191" s="1501">
        <v>113</v>
      </c>
      <c r="B1191" s="1414"/>
      <c r="C1191" s="424">
        <v>7407</v>
      </c>
      <c r="D1191" s="409" t="s">
        <v>12</v>
      </c>
      <c r="E1191" s="409">
        <v>400</v>
      </c>
      <c r="F1191" s="409">
        <v>53</v>
      </c>
      <c r="G1191" s="409">
        <v>53</v>
      </c>
      <c r="H1191" s="409">
        <v>53</v>
      </c>
      <c r="I1191" s="497">
        <f t="shared" si="50"/>
        <v>0.88247543999999989</v>
      </c>
      <c r="J1191" s="437"/>
      <c r="K1191" s="616" t="s">
        <v>550</v>
      </c>
    </row>
    <row r="1192" spans="1:11" x14ac:dyDescent="0.25">
      <c r="A1192" s="1501">
        <v>114</v>
      </c>
      <c r="B1192" s="1414"/>
      <c r="C1192" s="424">
        <v>7408</v>
      </c>
      <c r="D1192" s="409" t="s">
        <v>12</v>
      </c>
      <c r="E1192" s="409">
        <v>400</v>
      </c>
      <c r="F1192" s="409">
        <v>36</v>
      </c>
      <c r="G1192" s="409">
        <v>36</v>
      </c>
      <c r="H1192" s="409">
        <v>36</v>
      </c>
      <c r="I1192" s="497">
        <f t="shared" si="50"/>
        <v>0.40715135999999991</v>
      </c>
      <c r="J1192" s="437"/>
      <c r="K1192" s="616" t="s">
        <v>550</v>
      </c>
    </row>
    <row r="1193" spans="1:11" x14ac:dyDescent="0.25">
      <c r="A1193" s="1501">
        <v>115</v>
      </c>
      <c r="B1193" s="1414"/>
      <c r="C1193" s="424">
        <v>7457</v>
      </c>
      <c r="D1193" s="409" t="s">
        <v>12</v>
      </c>
      <c r="E1193" s="409">
        <v>400</v>
      </c>
      <c r="F1193" s="409">
        <v>50</v>
      </c>
      <c r="G1193" s="409">
        <v>50</v>
      </c>
      <c r="H1193" s="409">
        <v>50</v>
      </c>
      <c r="I1193" s="497">
        <f t="shared" si="50"/>
        <v>0.78539999999999988</v>
      </c>
      <c r="J1193" s="437"/>
      <c r="K1193" s="616" t="s">
        <v>550</v>
      </c>
    </row>
    <row r="1194" spans="1:11" x14ac:dyDescent="0.25">
      <c r="A1194" s="1501">
        <v>116</v>
      </c>
      <c r="B1194" s="1414"/>
      <c r="C1194" s="424">
        <v>7584</v>
      </c>
      <c r="D1194" s="409" t="s">
        <v>12</v>
      </c>
      <c r="E1194" s="409">
        <v>400</v>
      </c>
      <c r="F1194" s="409">
        <v>30</v>
      </c>
      <c r="G1194" s="409">
        <v>30</v>
      </c>
      <c r="H1194" s="409">
        <v>30</v>
      </c>
      <c r="I1194" s="497">
        <f t="shared" si="50"/>
        <v>0.282744</v>
      </c>
      <c r="J1194" s="437"/>
      <c r="K1194" s="616" t="s">
        <v>550</v>
      </c>
    </row>
    <row r="1195" spans="1:11" x14ac:dyDescent="0.25">
      <c r="A1195" s="1501">
        <v>117</v>
      </c>
      <c r="B1195" s="1414"/>
      <c r="C1195" s="424">
        <v>7487</v>
      </c>
      <c r="D1195" s="409" t="s">
        <v>12</v>
      </c>
      <c r="E1195" s="409">
        <v>400</v>
      </c>
      <c r="F1195" s="409">
        <v>48</v>
      </c>
      <c r="G1195" s="409">
        <v>48</v>
      </c>
      <c r="H1195" s="409">
        <v>48</v>
      </c>
      <c r="I1195" s="497">
        <f t="shared" si="50"/>
        <v>0.72382463999999991</v>
      </c>
      <c r="J1195" s="437"/>
      <c r="K1195" s="616" t="s">
        <v>550</v>
      </c>
    </row>
    <row r="1196" spans="1:11" x14ac:dyDescent="0.25">
      <c r="A1196" s="1501">
        <v>118</v>
      </c>
      <c r="B1196" s="1414"/>
      <c r="C1196" s="424">
        <v>7710</v>
      </c>
      <c r="D1196" s="409" t="s">
        <v>12</v>
      </c>
      <c r="E1196" s="409">
        <v>300</v>
      </c>
      <c r="F1196" s="409">
        <v>38</v>
      </c>
      <c r="G1196" s="409">
        <v>38</v>
      </c>
      <c r="H1196" s="409">
        <v>38</v>
      </c>
      <c r="I1196" s="497">
        <f t="shared" si="50"/>
        <v>0.34023527999999997</v>
      </c>
      <c r="J1196" s="437">
        <f>SUM(I1186:I1196)</f>
        <v>5.4050442599999995</v>
      </c>
      <c r="K1196" s="616" t="s">
        <v>550</v>
      </c>
    </row>
    <row r="1197" spans="1:11" x14ac:dyDescent="0.25">
      <c r="A1197" s="1501">
        <v>119</v>
      </c>
      <c r="B1197" s="1414">
        <v>46275</v>
      </c>
      <c r="C1197" s="409">
        <v>7602</v>
      </c>
      <c r="D1197" s="409" t="s">
        <v>12</v>
      </c>
      <c r="E1197" s="409">
        <v>400</v>
      </c>
      <c r="F1197" s="409">
        <v>51</v>
      </c>
      <c r="G1197" s="409">
        <v>51</v>
      </c>
      <c r="H1197" s="409">
        <v>51</v>
      </c>
      <c r="I1197" s="497">
        <f t="shared" si="50"/>
        <v>0.81713015999999994</v>
      </c>
      <c r="J1197" s="437"/>
      <c r="K1197" s="616" t="s">
        <v>551</v>
      </c>
    </row>
    <row r="1198" spans="1:11" x14ac:dyDescent="0.25">
      <c r="A1198" s="1501">
        <v>120</v>
      </c>
      <c r="B1198" s="1414"/>
      <c r="C1198" s="409">
        <v>7684</v>
      </c>
      <c r="D1198" s="409" t="s">
        <v>12</v>
      </c>
      <c r="E1198" s="409">
        <v>400</v>
      </c>
      <c r="F1198" s="409">
        <v>45</v>
      </c>
      <c r="G1198" s="409">
        <v>45</v>
      </c>
      <c r="H1198" s="409">
        <v>45</v>
      </c>
      <c r="I1198" s="497">
        <f t="shared" si="50"/>
        <v>0.63617400000000002</v>
      </c>
      <c r="J1198" s="437">
        <f>SUM(I1197:I1198)</f>
        <v>1.4533041600000001</v>
      </c>
      <c r="K1198" s="616" t="s">
        <v>551</v>
      </c>
    </row>
    <row r="1199" spans="1:11" x14ac:dyDescent="0.25">
      <c r="A1199" s="1501">
        <v>121</v>
      </c>
      <c r="B1199" s="1414"/>
      <c r="C1199" s="78">
        <v>7664</v>
      </c>
      <c r="D1199" s="409" t="s">
        <v>12</v>
      </c>
      <c r="E1199" s="409">
        <v>400</v>
      </c>
      <c r="F1199" s="409">
        <v>59</v>
      </c>
      <c r="G1199" s="409">
        <v>59</v>
      </c>
      <c r="H1199" s="409">
        <v>59</v>
      </c>
      <c r="I1199" s="497">
        <f t="shared" si="50"/>
        <v>1.09359096</v>
      </c>
      <c r="J1199" s="437"/>
      <c r="K1199" s="616" t="s">
        <v>551</v>
      </c>
    </row>
    <row r="1200" spans="1:11" x14ac:dyDescent="0.25">
      <c r="A1200" s="1501">
        <v>122</v>
      </c>
      <c r="B1200" s="1414"/>
      <c r="C1200" s="409">
        <v>7541</v>
      </c>
      <c r="D1200" s="409" t="s">
        <v>12</v>
      </c>
      <c r="E1200" s="409">
        <v>400</v>
      </c>
      <c r="F1200" s="409">
        <v>55</v>
      </c>
      <c r="G1200" s="409">
        <v>55</v>
      </c>
      <c r="H1200" s="409">
        <v>55</v>
      </c>
      <c r="I1200" s="497">
        <f t="shared" si="50"/>
        <v>0.95033400000000001</v>
      </c>
      <c r="J1200" s="437">
        <f>SUM(I1199:I1200)</f>
        <v>2.04392496</v>
      </c>
      <c r="K1200" s="616" t="s">
        <v>551</v>
      </c>
    </row>
    <row r="1201" spans="1:23" x14ac:dyDescent="0.25">
      <c r="A1201" s="1501">
        <v>123</v>
      </c>
      <c r="B1201" s="1665"/>
      <c r="C1201" s="1565">
        <v>7618</v>
      </c>
      <c r="D1201" s="1664" t="s">
        <v>12</v>
      </c>
      <c r="E1201" s="1664">
        <v>400</v>
      </c>
      <c r="F1201" s="1664">
        <v>57</v>
      </c>
      <c r="G1201" s="1664">
        <v>57</v>
      </c>
      <c r="H1201" s="1664">
        <v>57</v>
      </c>
      <c r="I1201" s="71">
        <f t="shared" si="50"/>
        <v>1.02070584</v>
      </c>
      <c r="J1201" s="74"/>
      <c r="K1201" s="21" t="s">
        <v>551</v>
      </c>
    </row>
    <row r="1202" spans="1:23" x14ac:dyDescent="0.25">
      <c r="A1202" s="1501">
        <v>124</v>
      </c>
      <c r="B1202" s="1756" t="s">
        <v>568</v>
      </c>
      <c r="C1202" s="78">
        <v>7619</v>
      </c>
      <c r="D1202" s="1664" t="s">
        <v>12</v>
      </c>
      <c r="E1202" s="1664">
        <v>400</v>
      </c>
      <c r="F1202" s="1664">
        <v>52</v>
      </c>
      <c r="G1202" s="1664">
        <v>52</v>
      </c>
      <c r="H1202" s="1664">
        <v>52</v>
      </c>
      <c r="I1202" s="71">
        <f t="shared" si="50"/>
        <v>0.84948863999999991</v>
      </c>
      <c r="J1202" s="74"/>
      <c r="K1202" s="21" t="s">
        <v>551</v>
      </c>
    </row>
    <row r="1203" spans="1:23" x14ac:dyDescent="0.25">
      <c r="A1203" s="1501">
        <v>125</v>
      </c>
      <c r="B1203" s="1665"/>
      <c r="C1203" s="78">
        <v>7558</v>
      </c>
      <c r="D1203" s="1664" t="s">
        <v>12</v>
      </c>
      <c r="E1203" s="1664">
        <v>400</v>
      </c>
      <c r="F1203" s="1664">
        <v>55</v>
      </c>
      <c r="G1203" s="1664">
        <v>55</v>
      </c>
      <c r="H1203" s="1664">
        <v>55</v>
      </c>
      <c r="I1203" s="71">
        <f t="shared" si="50"/>
        <v>0.95033400000000001</v>
      </c>
      <c r="J1203" s="74"/>
      <c r="K1203" s="21" t="s">
        <v>551</v>
      </c>
    </row>
    <row r="1204" spans="1:23" x14ac:dyDescent="0.25">
      <c r="A1204" s="1501">
        <v>126</v>
      </c>
      <c r="B1204" s="1665"/>
      <c r="C1204" s="1565">
        <v>7480</v>
      </c>
      <c r="D1204" s="1664" t="s">
        <v>12</v>
      </c>
      <c r="E1204" s="1664">
        <v>400</v>
      </c>
      <c r="F1204" s="1664">
        <v>60</v>
      </c>
      <c r="G1204" s="1664">
        <v>60</v>
      </c>
      <c r="H1204" s="1664">
        <v>60</v>
      </c>
      <c r="I1204" s="71">
        <f t="shared" si="50"/>
        <v>1.130976</v>
      </c>
      <c r="J1204" s="74"/>
      <c r="K1204" s="21" t="s">
        <v>551</v>
      </c>
    </row>
    <row r="1205" spans="1:23" x14ac:dyDescent="0.25">
      <c r="A1205" s="1501">
        <v>127</v>
      </c>
      <c r="B1205" s="1665"/>
      <c r="C1205" s="1565">
        <v>7415</v>
      </c>
      <c r="D1205" s="1664" t="s">
        <v>12</v>
      </c>
      <c r="E1205" s="1664">
        <v>400</v>
      </c>
      <c r="F1205" s="1664">
        <v>62</v>
      </c>
      <c r="G1205" s="1664">
        <v>62</v>
      </c>
      <c r="H1205" s="1664">
        <v>62</v>
      </c>
      <c r="I1205" s="71">
        <f t="shared" si="50"/>
        <v>1.2076310399999999</v>
      </c>
      <c r="J1205" s="74">
        <f>SUM(I1201:I1205)</f>
        <v>5.1591355199999995</v>
      </c>
      <c r="K1205" s="21" t="s">
        <v>551</v>
      </c>
    </row>
    <row r="1206" spans="1:23" x14ac:dyDescent="0.25">
      <c r="B1206" s="1867" t="s">
        <v>529</v>
      </c>
      <c r="C1206" s="1868"/>
      <c r="D1206" s="1868"/>
      <c r="E1206" s="1868"/>
      <c r="F1206" s="1868"/>
      <c r="G1206" s="1868"/>
      <c r="H1206" s="1869"/>
      <c r="I1206" s="1086">
        <f>SUM(I1079:I1205)</f>
        <v>89.333987820000004</v>
      </c>
      <c r="J1206" s="1086">
        <f>SUM(J1079:J1205)</f>
        <v>89.333987819999976</v>
      </c>
      <c r="K1206" s="1087"/>
      <c r="L1206" s="138"/>
      <c r="M1206" s="138"/>
      <c r="N1206" s="383"/>
      <c r="W1206" s="138"/>
    </row>
    <row r="1207" spans="1:23" x14ac:dyDescent="0.25">
      <c r="A1207" s="1791"/>
      <c r="B1207" s="1414">
        <v>46277</v>
      </c>
      <c r="C1207" s="73">
        <v>7693</v>
      </c>
      <c r="D1207" s="1684" t="s">
        <v>12</v>
      </c>
      <c r="E1207" s="1684">
        <v>400</v>
      </c>
      <c r="F1207" s="1684">
        <v>47</v>
      </c>
      <c r="G1207" s="1684">
        <v>47</v>
      </c>
      <c r="H1207" s="1684">
        <v>47</v>
      </c>
      <c r="I1207" s="71">
        <f t="shared" ref="I1207:I1270" si="51">0.7854*E1207*H1207*H1207/1000000</f>
        <v>0.69397943999999989</v>
      </c>
      <c r="J1207" s="74"/>
      <c r="K1207" s="616" t="s">
        <v>197</v>
      </c>
      <c r="L1207" s="138"/>
      <c r="M1207" s="138"/>
      <c r="N1207" s="383"/>
      <c r="W1207" s="138"/>
    </row>
    <row r="1208" spans="1:23" x14ac:dyDescent="0.25">
      <c r="B1208" s="1682"/>
      <c r="C1208" s="73">
        <v>7625</v>
      </c>
      <c r="D1208" s="1684" t="s">
        <v>12</v>
      </c>
      <c r="E1208" s="1684">
        <v>400</v>
      </c>
      <c r="F1208" s="1684">
        <v>47</v>
      </c>
      <c r="G1208" s="1684">
        <v>47</v>
      </c>
      <c r="H1208" s="1684">
        <v>47</v>
      </c>
      <c r="I1208" s="71">
        <f t="shared" si="51"/>
        <v>0.69397943999999989</v>
      </c>
      <c r="J1208" s="74"/>
      <c r="K1208" s="616" t="s">
        <v>197</v>
      </c>
      <c r="L1208" s="138"/>
      <c r="M1208" s="138"/>
      <c r="N1208" s="383"/>
      <c r="W1208" s="138"/>
    </row>
    <row r="1209" spans="1:23" x14ac:dyDescent="0.25">
      <c r="B1209" s="1682"/>
      <c r="C1209" s="73">
        <v>7635</v>
      </c>
      <c r="D1209" s="1684" t="s">
        <v>12</v>
      </c>
      <c r="E1209" s="1684">
        <v>400</v>
      </c>
      <c r="F1209" s="1684">
        <v>52</v>
      </c>
      <c r="G1209" s="1684">
        <v>52</v>
      </c>
      <c r="H1209" s="1684">
        <v>52</v>
      </c>
      <c r="I1209" s="71">
        <f t="shared" si="51"/>
        <v>0.84948863999999991</v>
      </c>
      <c r="J1209" s="74">
        <f>SUM(I1207:I1209)</f>
        <v>2.2374475199999999</v>
      </c>
      <c r="K1209" s="616" t="s">
        <v>197</v>
      </c>
      <c r="L1209" s="138"/>
      <c r="M1209" s="138"/>
      <c r="N1209" s="383"/>
      <c r="W1209" s="138"/>
    </row>
    <row r="1210" spans="1:23" x14ac:dyDescent="0.25">
      <c r="B1210" s="409"/>
      <c r="C1210" s="78">
        <v>7672</v>
      </c>
      <c r="D1210" s="1692" t="s">
        <v>12</v>
      </c>
      <c r="E1210" s="1692">
        <v>400</v>
      </c>
      <c r="F1210" s="409">
        <v>50</v>
      </c>
      <c r="G1210" s="409">
        <v>50</v>
      </c>
      <c r="H1210" s="409">
        <v>50</v>
      </c>
      <c r="I1210" s="71">
        <f t="shared" si="51"/>
        <v>0.78539999999999988</v>
      </c>
      <c r="J1210" s="497"/>
      <c r="K1210" s="616" t="s">
        <v>197</v>
      </c>
      <c r="L1210" s="138"/>
      <c r="M1210" s="138"/>
      <c r="N1210" s="383"/>
      <c r="W1210" s="138"/>
    </row>
    <row r="1211" spans="1:23" x14ac:dyDescent="0.25">
      <c r="B1211" s="409"/>
      <c r="C1211" s="78">
        <v>7544</v>
      </c>
      <c r="D1211" s="1705" t="s">
        <v>12</v>
      </c>
      <c r="E1211" s="1705">
        <v>400</v>
      </c>
      <c r="F1211" s="409">
        <v>40</v>
      </c>
      <c r="G1211" s="409">
        <v>40</v>
      </c>
      <c r="H1211" s="409">
        <v>40</v>
      </c>
      <c r="I1211" s="71">
        <f t="shared" si="51"/>
        <v>0.50265599999999988</v>
      </c>
      <c r="J1211" s="497"/>
      <c r="K1211" s="616" t="s">
        <v>197</v>
      </c>
      <c r="L1211" s="138"/>
      <c r="M1211" s="138"/>
      <c r="N1211" s="383"/>
      <c r="W1211" s="138"/>
    </row>
    <row r="1212" spans="1:23" x14ac:dyDescent="0.25">
      <c r="B1212" s="409"/>
      <c r="C1212" s="78">
        <v>7679</v>
      </c>
      <c r="D1212" s="1705" t="s">
        <v>12</v>
      </c>
      <c r="E1212" s="1705">
        <v>300</v>
      </c>
      <c r="F1212" s="409">
        <v>45</v>
      </c>
      <c r="G1212" s="409">
        <v>45</v>
      </c>
      <c r="H1212" s="409">
        <v>45</v>
      </c>
      <c r="I1212" s="71">
        <f t="shared" si="51"/>
        <v>0.47713050000000001</v>
      </c>
      <c r="J1212" s="497"/>
      <c r="K1212" s="616" t="s">
        <v>197</v>
      </c>
      <c r="L1212" s="138"/>
      <c r="M1212" s="138"/>
      <c r="N1212" s="383"/>
      <c r="W1212" s="138"/>
    </row>
    <row r="1213" spans="1:23" x14ac:dyDescent="0.25">
      <c r="B1213" s="409"/>
      <c r="C1213" s="78">
        <v>7737</v>
      </c>
      <c r="D1213" s="1705" t="s">
        <v>12</v>
      </c>
      <c r="E1213" s="1705">
        <v>400</v>
      </c>
      <c r="F1213" s="409">
        <v>50</v>
      </c>
      <c r="G1213" s="409">
        <v>50</v>
      </c>
      <c r="H1213" s="409">
        <v>50</v>
      </c>
      <c r="I1213" s="71">
        <f t="shared" si="51"/>
        <v>0.78539999999999988</v>
      </c>
      <c r="J1213" s="437">
        <f>SUM(I1210:I1213)</f>
        <v>2.5505864999999996</v>
      </c>
      <c r="K1213" s="616" t="s">
        <v>197</v>
      </c>
      <c r="L1213" s="138"/>
      <c r="M1213" s="138"/>
      <c r="N1213" s="383"/>
      <c r="W1213" s="138"/>
    </row>
    <row r="1214" spans="1:23" x14ac:dyDescent="0.25">
      <c r="B1214" s="1492">
        <v>46277</v>
      </c>
      <c r="C1214" s="78">
        <v>7631</v>
      </c>
      <c r="D1214" s="1692" t="s">
        <v>12</v>
      </c>
      <c r="E1214" s="1692">
        <v>400</v>
      </c>
      <c r="F1214" s="409">
        <v>40</v>
      </c>
      <c r="G1214" s="409">
        <v>40</v>
      </c>
      <c r="H1214" s="409">
        <v>40</v>
      </c>
      <c r="I1214" s="71">
        <f t="shared" si="51"/>
        <v>0.50265599999999988</v>
      </c>
      <c r="J1214" s="497"/>
      <c r="K1214" s="616" t="s">
        <v>207</v>
      </c>
      <c r="L1214" s="138"/>
      <c r="M1214" s="138"/>
      <c r="N1214" s="383"/>
      <c r="W1214" s="138"/>
    </row>
    <row r="1215" spans="1:23" x14ac:dyDescent="0.25">
      <c r="B1215" s="409"/>
      <c r="C1215" s="78">
        <v>7736</v>
      </c>
      <c r="D1215" s="1692" t="s">
        <v>12</v>
      </c>
      <c r="E1215" s="1692">
        <v>400</v>
      </c>
      <c r="F1215" s="409">
        <v>30</v>
      </c>
      <c r="G1215" s="409">
        <v>30</v>
      </c>
      <c r="H1215" s="409">
        <v>30</v>
      </c>
      <c r="I1215" s="71">
        <f t="shared" si="51"/>
        <v>0.282744</v>
      </c>
      <c r="J1215" s="497"/>
      <c r="K1215" s="616" t="s">
        <v>207</v>
      </c>
      <c r="L1215" s="138"/>
      <c r="M1215" s="138"/>
      <c r="N1215" s="383"/>
      <c r="W1215" s="138"/>
    </row>
    <row r="1216" spans="1:23" x14ac:dyDescent="0.25">
      <c r="B1216" s="409"/>
      <c r="C1216" s="78">
        <v>7657</v>
      </c>
      <c r="D1216" s="1692" t="s">
        <v>12</v>
      </c>
      <c r="E1216" s="1692">
        <v>400</v>
      </c>
      <c r="F1216" s="409">
        <v>38</v>
      </c>
      <c r="G1216" s="409">
        <v>38</v>
      </c>
      <c r="H1216" s="409">
        <v>38</v>
      </c>
      <c r="I1216" s="71">
        <f t="shared" si="51"/>
        <v>0.45364703999999995</v>
      </c>
      <c r="J1216" s="497"/>
      <c r="K1216" s="616" t="s">
        <v>207</v>
      </c>
      <c r="L1216" s="138"/>
      <c r="M1216" s="138"/>
      <c r="N1216" s="383"/>
      <c r="W1216" s="138"/>
    </row>
    <row r="1217" spans="2:23" x14ac:dyDescent="0.25">
      <c r="B1217" s="409"/>
      <c r="C1217" s="78">
        <v>7757</v>
      </c>
      <c r="D1217" s="1692" t="s">
        <v>12</v>
      </c>
      <c r="E1217" s="1692">
        <v>400</v>
      </c>
      <c r="F1217" s="409">
        <v>50</v>
      </c>
      <c r="G1217" s="409">
        <v>50</v>
      </c>
      <c r="H1217" s="409">
        <v>50</v>
      </c>
      <c r="I1217" s="71">
        <f t="shared" si="51"/>
        <v>0.78539999999999988</v>
      </c>
      <c r="J1217" s="497"/>
      <c r="K1217" s="616" t="s">
        <v>207</v>
      </c>
      <c r="L1217" s="138"/>
      <c r="M1217" s="138"/>
      <c r="N1217" s="383"/>
      <c r="W1217" s="138"/>
    </row>
    <row r="1218" spans="2:23" x14ac:dyDescent="0.25">
      <c r="B1218" s="409"/>
      <c r="C1218" s="78">
        <v>7613</v>
      </c>
      <c r="D1218" s="1692" t="s">
        <v>12</v>
      </c>
      <c r="E1218" s="1692">
        <v>400</v>
      </c>
      <c r="F1218" s="409">
        <v>33</v>
      </c>
      <c r="G1218" s="409">
        <v>33</v>
      </c>
      <c r="H1218" s="409">
        <v>33</v>
      </c>
      <c r="I1218" s="71">
        <f t="shared" si="51"/>
        <v>0.34212023999999996</v>
      </c>
      <c r="J1218" s="497"/>
      <c r="K1218" s="616" t="s">
        <v>207</v>
      </c>
      <c r="L1218" s="138"/>
      <c r="M1218" s="138"/>
      <c r="N1218" s="383"/>
      <c r="W1218" s="138"/>
    </row>
    <row r="1219" spans="2:23" x14ac:dyDescent="0.25">
      <c r="B1219" s="409"/>
      <c r="C1219" s="78">
        <v>7697</v>
      </c>
      <c r="D1219" s="1692" t="s">
        <v>12</v>
      </c>
      <c r="E1219" s="1692">
        <v>400</v>
      </c>
      <c r="F1219" s="409">
        <v>48</v>
      </c>
      <c r="G1219" s="409">
        <v>48</v>
      </c>
      <c r="H1219" s="409">
        <v>48</v>
      </c>
      <c r="I1219" s="71">
        <f t="shared" si="51"/>
        <v>0.72382463999999991</v>
      </c>
      <c r="J1219" s="497"/>
      <c r="K1219" s="616" t="s">
        <v>207</v>
      </c>
      <c r="L1219" s="138"/>
      <c r="M1219" s="138"/>
      <c r="N1219" s="383"/>
      <c r="W1219" s="138"/>
    </row>
    <row r="1220" spans="2:23" x14ac:dyDescent="0.25">
      <c r="B1220" s="409"/>
      <c r="C1220" s="78">
        <v>7695</v>
      </c>
      <c r="D1220" s="1692" t="s">
        <v>12</v>
      </c>
      <c r="E1220" s="1692">
        <v>400</v>
      </c>
      <c r="F1220" s="409">
        <v>40</v>
      </c>
      <c r="G1220" s="409">
        <v>40</v>
      </c>
      <c r="H1220" s="409">
        <v>40</v>
      </c>
      <c r="I1220" s="71">
        <f t="shared" si="51"/>
        <v>0.50265599999999988</v>
      </c>
      <c r="J1220" s="497"/>
      <c r="K1220" s="616" t="s">
        <v>207</v>
      </c>
      <c r="L1220" s="138"/>
      <c r="M1220" s="138"/>
      <c r="N1220" s="383"/>
      <c r="W1220" s="138"/>
    </row>
    <row r="1221" spans="2:23" x14ac:dyDescent="0.25">
      <c r="B1221" s="409"/>
      <c r="C1221" s="78">
        <v>7742</v>
      </c>
      <c r="D1221" s="1692" t="s">
        <v>12</v>
      </c>
      <c r="E1221" s="1692">
        <v>400</v>
      </c>
      <c r="F1221" s="409">
        <v>35</v>
      </c>
      <c r="G1221" s="409">
        <v>35</v>
      </c>
      <c r="H1221" s="409">
        <v>35</v>
      </c>
      <c r="I1221" s="71">
        <f t="shared" si="51"/>
        <v>0.38484599999999997</v>
      </c>
      <c r="J1221" s="497"/>
      <c r="K1221" s="616" t="s">
        <v>207</v>
      </c>
      <c r="L1221" s="138"/>
      <c r="M1221" s="138"/>
      <c r="N1221" s="383"/>
      <c r="W1221" s="138"/>
    </row>
    <row r="1222" spans="2:23" x14ac:dyDescent="0.25">
      <c r="B1222" s="409"/>
      <c r="C1222" s="78">
        <v>7402</v>
      </c>
      <c r="D1222" s="1692" t="s">
        <v>12</v>
      </c>
      <c r="E1222" s="1692">
        <v>400</v>
      </c>
      <c r="F1222" s="409">
        <v>45</v>
      </c>
      <c r="G1222" s="409">
        <v>45</v>
      </c>
      <c r="H1222" s="409">
        <v>45</v>
      </c>
      <c r="I1222" s="71">
        <f t="shared" si="51"/>
        <v>0.63617400000000002</v>
      </c>
      <c r="J1222" s="497"/>
      <c r="K1222" s="616" t="s">
        <v>207</v>
      </c>
      <c r="L1222" s="138"/>
      <c r="M1222" s="138"/>
      <c r="N1222" s="383"/>
      <c r="W1222" s="138"/>
    </row>
    <row r="1223" spans="2:23" x14ac:dyDescent="0.25">
      <c r="B1223" s="409"/>
      <c r="C1223" s="78">
        <v>7735</v>
      </c>
      <c r="D1223" s="1692" t="s">
        <v>12</v>
      </c>
      <c r="E1223" s="1692">
        <v>300</v>
      </c>
      <c r="F1223" s="409">
        <v>25</v>
      </c>
      <c r="G1223" s="409">
        <v>25</v>
      </c>
      <c r="H1223" s="409">
        <v>25</v>
      </c>
      <c r="I1223" s="71">
        <f t="shared" si="51"/>
        <v>0.14726249999999999</v>
      </c>
      <c r="J1223" s="497"/>
      <c r="K1223" s="616" t="s">
        <v>207</v>
      </c>
      <c r="L1223" s="138"/>
      <c r="M1223" s="138"/>
      <c r="N1223" s="383"/>
      <c r="W1223" s="138"/>
    </row>
    <row r="1224" spans="2:23" x14ac:dyDescent="0.25">
      <c r="B1224" s="409"/>
      <c r="C1224" s="78">
        <v>7754</v>
      </c>
      <c r="D1224" s="1692" t="s">
        <v>12</v>
      </c>
      <c r="E1224" s="1692">
        <v>300</v>
      </c>
      <c r="F1224" s="409">
        <v>30</v>
      </c>
      <c r="G1224" s="409">
        <v>30</v>
      </c>
      <c r="H1224" s="409">
        <v>30</v>
      </c>
      <c r="I1224" s="71">
        <f t="shared" si="51"/>
        <v>0.212058</v>
      </c>
      <c r="J1224" s="497"/>
      <c r="K1224" s="616" t="s">
        <v>207</v>
      </c>
      <c r="L1224" s="138"/>
      <c r="M1224" s="138"/>
      <c r="N1224" s="383"/>
      <c r="W1224" s="138"/>
    </row>
    <row r="1225" spans="2:23" x14ac:dyDescent="0.25">
      <c r="B1225" s="409"/>
      <c r="C1225" s="78">
        <v>7741</v>
      </c>
      <c r="D1225" s="1692" t="s">
        <v>12</v>
      </c>
      <c r="E1225" s="1692">
        <v>400</v>
      </c>
      <c r="F1225" s="409">
        <v>43</v>
      </c>
      <c r="G1225" s="409">
        <v>43</v>
      </c>
      <c r="H1225" s="409">
        <v>43</v>
      </c>
      <c r="I1225" s="71">
        <f t="shared" si="51"/>
        <v>0.58088183999999998</v>
      </c>
      <c r="J1225" s="497"/>
      <c r="K1225" s="616" t="s">
        <v>207</v>
      </c>
      <c r="L1225" s="138"/>
      <c r="M1225" s="138"/>
      <c r="N1225" s="383"/>
      <c r="W1225" s="138"/>
    </row>
    <row r="1226" spans="2:23" x14ac:dyDescent="0.25">
      <c r="B1226" s="409"/>
      <c r="C1226" s="78">
        <v>7739</v>
      </c>
      <c r="D1226" s="1692" t="s">
        <v>12</v>
      </c>
      <c r="E1226" s="1692">
        <v>400</v>
      </c>
      <c r="F1226" s="409">
        <v>55</v>
      </c>
      <c r="G1226" s="409">
        <v>55</v>
      </c>
      <c r="H1226" s="409">
        <v>55</v>
      </c>
      <c r="I1226" s="71">
        <f t="shared" si="51"/>
        <v>0.95033400000000001</v>
      </c>
      <c r="J1226" s="437">
        <f>SUM(I1214:I1226)</f>
        <v>6.5046042599999989</v>
      </c>
      <c r="K1226" s="616" t="s">
        <v>207</v>
      </c>
      <c r="L1226" s="138"/>
      <c r="M1226" s="138"/>
      <c r="N1226" s="383"/>
      <c r="W1226" s="138"/>
    </row>
    <row r="1227" spans="2:23" x14ac:dyDescent="0.25">
      <c r="B1227" s="1492">
        <v>46277</v>
      </c>
      <c r="C1227" s="78">
        <v>7785</v>
      </c>
      <c r="D1227" s="1705" t="s">
        <v>12</v>
      </c>
      <c r="E1227" s="1705">
        <v>400</v>
      </c>
      <c r="F1227" s="409">
        <v>39</v>
      </c>
      <c r="G1227" s="409">
        <v>39</v>
      </c>
      <c r="H1227" s="409">
        <v>39</v>
      </c>
      <c r="I1227" s="71">
        <f t="shared" si="51"/>
        <v>0.47783735999999993</v>
      </c>
      <c r="J1227" s="497"/>
      <c r="K1227" s="616" t="s">
        <v>185</v>
      </c>
      <c r="L1227" s="138"/>
      <c r="M1227" s="138"/>
      <c r="N1227" s="383"/>
      <c r="W1227" s="138"/>
    </row>
    <row r="1228" spans="2:23" x14ac:dyDescent="0.25">
      <c r="B1228" s="409"/>
      <c r="C1228" s="78">
        <v>7829</v>
      </c>
      <c r="D1228" s="1705" t="s">
        <v>12</v>
      </c>
      <c r="E1228" s="1705">
        <v>400</v>
      </c>
      <c r="F1228" s="409">
        <v>35</v>
      </c>
      <c r="G1228" s="409">
        <v>35</v>
      </c>
      <c r="H1228" s="409">
        <v>35</v>
      </c>
      <c r="I1228" s="71">
        <f t="shared" si="51"/>
        <v>0.38484599999999997</v>
      </c>
      <c r="J1228" s="497"/>
      <c r="K1228" s="616" t="s">
        <v>185</v>
      </c>
      <c r="L1228" s="138"/>
      <c r="M1228" s="138"/>
      <c r="N1228" s="383"/>
      <c r="W1228" s="138"/>
    </row>
    <row r="1229" spans="2:23" x14ac:dyDescent="0.25">
      <c r="B1229" s="409"/>
      <c r="C1229" s="78">
        <v>7825</v>
      </c>
      <c r="D1229" s="1705" t="s">
        <v>12</v>
      </c>
      <c r="E1229" s="1705">
        <v>400</v>
      </c>
      <c r="F1229" s="409">
        <v>30</v>
      </c>
      <c r="G1229" s="409">
        <v>30</v>
      </c>
      <c r="H1229" s="409">
        <v>30</v>
      </c>
      <c r="I1229" s="71">
        <f t="shared" si="51"/>
        <v>0.282744</v>
      </c>
      <c r="J1229" s="497"/>
      <c r="K1229" s="616" t="s">
        <v>185</v>
      </c>
      <c r="L1229" s="138"/>
      <c r="M1229" s="138"/>
      <c r="N1229" s="383"/>
      <c r="W1229" s="138"/>
    </row>
    <row r="1230" spans="2:23" x14ac:dyDescent="0.25">
      <c r="B1230" s="409"/>
      <c r="C1230" s="78">
        <v>7824</v>
      </c>
      <c r="D1230" s="1705" t="s">
        <v>12</v>
      </c>
      <c r="E1230" s="1705">
        <v>400</v>
      </c>
      <c r="F1230" s="409">
        <v>33</v>
      </c>
      <c r="G1230" s="409">
        <v>33</v>
      </c>
      <c r="H1230" s="409">
        <v>33</v>
      </c>
      <c r="I1230" s="71">
        <f t="shared" si="51"/>
        <v>0.34212023999999996</v>
      </c>
      <c r="J1230" s="497"/>
      <c r="K1230" s="616" t="s">
        <v>185</v>
      </c>
      <c r="L1230" s="138"/>
      <c r="M1230" s="138"/>
      <c r="N1230" s="383"/>
      <c r="W1230" s="138"/>
    </row>
    <row r="1231" spans="2:23" x14ac:dyDescent="0.25">
      <c r="B1231" s="409"/>
      <c r="C1231" s="78">
        <v>7772</v>
      </c>
      <c r="D1231" s="1705" t="s">
        <v>12</v>
      </c>
      <c r="E1231" s="1705">
        <v>400</v>
      </c>
      <c r="F1231" s="409">
        <v>40</v>
      </c>
      <c r="G1231" s="409">
        <v>40</v>
      </c>
      <c r="H1231" s="409">
        <v>40</v>
      </c>
      <c r="I1231" s="71">
        <f t="shared" si="51"/>
        <v>0.50265599999999988</v>
      </c>
      <c r="J1231" s="497"/>
      <c r="K1231" s="616" t="s">
        <v>185</v>
      </c>
      <c r="L1231" s="138"/>
      <c r="M1231" s="138"/>
      <c r="N1231" s="383"/>
      <c r="W1231" s="138"/>
    </row>
    <row r="1232" spans="2:23" x14ac:dyDescent="0.25">
      <c r="B1232" s="409"/>
      <c r="C1232" s="78">
        <v>7807</v>
      </c>
      <c r="D1232" s="1705" t="s">
        <v>12</v>
      </c>
      <c r="E1232" s="1705">
        <v>400</v>
      </c>
      <c r="F1232" s="409">
        <v>59</v>
      </c>
      <c r="G1232" s="409">
        <v>59</v>
      </c>
      <c r="H1232" s="409">
        <v>59</v>
      </c>
      <c r="I1232" s="71">
        <f t="shared" si="51"/>
        <v>1.09359096</v>
      </c>
      <c r="J1232" s="497"/>
      <c r="K1232" s="616" t="s">
        <v>185</v>
      </c>
      <c r="L1232" s="138"/>
      <c r="M1232" s="138"/>
      <c r="N1232" s="383"/>
      <c r="W1232" s="138"/>
    </row>
    <row r="1233" spans="2:23" x14ac:dyDescent="0.25">
      <c r="B1233" s="409"/>
      <c r="C1233" s="78">
        <v>7777</v>
      </c>
      <c r="D1233" s="1705" t="s">
        <v>12</v>
      </c>
      <c r="E1233" s="1705">
        <v>400</v>
      </c>
      <c r="F1233" s="409">
        <v>49</v>
      </c>
      <c r="G1233" s="409">
        <v>49</v>
      </c>
      <c r="H1233" s="409">
        <v>49</v>
      </c>
      <c r="I1233" s="71">
        <f t="shared" si="51"/>
        <v>0.75429815999999994</v>
      </c>
      <c r="J1233" s="497"/>
      <c r="K1233" s="616" t="s">
        <v>185</v>
      </c>
      <c r="L1233" s="138"/>
      <c r="M1233" s="138"/>
      <c r="N1233" s="383"/>
      <c r="W1233" s="138"/>
    </row>
    <row r="1234" spans="2:23" x14ac:dyDescent="0.25">
      <c r="B1234" s="409"/>
      <c r="C1234" s="78">
        <v>7841</v>
      </c>
      <c r="D1234" s="1705" t="s">
        <v>12</v>
      </c>
      <c r="E1234" s="1705">
        <v>400</v>
      </c>
      <c r="F1234" s="409">
        <v>37</v>
      </c>
      <c r="G1234" s="409">
        <v>37</v>
      </c>
      <c r="H1234" s="409">
        <v>37</v>
      </c>
      <c r="I1234" s="71">
        <f t="shared" si="51"/>
        <v>0.43008503999999992</v>
      </c>
      <c r="J1234" s="497"/>
      <c r="K1234" s="616" t="s">
        <v>185</v>
      </c>
      <c r="L1234" s="138"/>
      <c r="M1234" s="138"/>
      <c r="N1234" s="383"/>
      <c r="W1234" s="138"/>
    </row>
    <row r="1235" spans="2:23" x14ac:dyDescent="0.25">
      <c r="B1235" s="409"/>
      <c r="C1235" s="78">
        <v>7805</v>
      </c>
      <c r="D1235" s="1705" t="s">
        <v>12</v>
      </c>
      <c r="E1235" s="1705">
        <v>400</v>
      </c>
      <c r="F1235" s="409">
        <v>27</v>
      </c>
      <c r="G1235" s="409">
        <v>27</v>
      </c>
      <c r="H1235" s="409">
        <v>27</v>
      </c>
      <c r="I1235" s="71">
        <f t="shared" si="51"/>
        <v>0.22902263999999997</v>
      </c>
      <c r="J1235" s="437">
        <f>SUM(I1227:I1235)</f>
        <v>4.4972003999999997</v>
      </c>
      <c r="K1235" s="616" t="s">
        <v>185</v>
      </c>
      <c r="L1235" s="138"/>
      <c r="M1235" s="138"/>
      <c r="N1235" s="383"/>
      <c r="W1235" s="138"/>
    </row>
    <row r="1236" spans="2:23" x14ac:dyDescent="0.25">
      <c r="B1236" s="1492">
        <v>46277</v>
      </c>
      <c r="C1236" s="78">
        <v>7588</v>
      </c>
      <c r="D1236" s="1713" t="s">
        <v>12</v>
      </c>
      <c r="E1236" s="1713">
        <v>400</v>
      </c>
      <c r="F1236" s="409">
        <v>45</v>
      </c>
      <c r="G1236" s="409">
        <v>45</v>
      </c>
      <c r="H1236" s="409">
        <v>45</v>
      </c>
      <c r="I1236" s="71">
        <f t="shared" si="51"/>
        <v>0.63617400000000002</v>
      </c>
      <c r="J1236" s="497"/>
      <c r="K1236" s="616" t="s">
        <v>207</v>
      </c>
      <c r="L1236" s="138"/>
      <c r="M1236" s="138"/>
      <c r="N1236" s="383"/>
      <c r="W1236" s="138"/>
    </row>
    <row r="1237" spans="2:23" x14ac:dyDescent="0.25">
      <c r="B1237" s="409"/>
      <c r="C1237" s="78">
        <v>7744</v>
      </c>
      <c r="D1237" s="1713" t="s">
        <v>12</v>
      </c>
      <c r="E1237" s="1713">
        <v>400</v>
      </c>
      <c r="F1237" s="409">
        <v>56</v>
      </c>
      <c r="G1237" s="409">
        <v>56</v>
      </c>
      <c r="H1237" s="409">
        <v>56</v>
      </c>
      <c r="I1237" s="71">
        <f t="shared" si="51"/>
        <v>0.98520576000000004</v>
      </c>
      <c r="J1237" s="497"/>
      <c r="K1237" s="616" t="s">
        <v>207</v>
      </c>
      <c r="L1237" s="138"/>
      <c r="M1237" s="138"/>
      <c r="N1237" s="383"/>
      <c r="W1237" s="138"/>
    </row>
    <row r="1238" spans="2:23" x14ac:dyDescent="0.25">
      <c r="B1238" s="409"/>
      <c r="C1238" s="78">
        <v>7583</v>
      </c>
      <c r="D1238" s="1713" t="s">
        <v>12</v>
      </c>
      <c r="E1238" s="1713">
        <v>400</v>
      </c>
      <c r="F1238" s="409">
        <v>37</v>
      </c>
      <c r="G1238" s="409">
        <v>37</v>
      </c>
      <c r="H1238" s="409">
        <v>37</v>
      </c>
      <c r="I1238" s="71">
        <f t="shared" si="51"/>
        <v>0.43008503999999992</v>
      </c>
      <c r="J1238" s="497"/>
      <c r="K1238" s="616" t="s">
        <v>207</v>
      </c>
      <c r="L1238" s="138"/>
      <c r="M1238" s="138"/>
      <c r="N1238" s="383"/>
      <c r="W1238" s="138"/>
    </row>
    <row r="1239" spans="2:23" x14ac:dyDescent="0.25">
      <c r="B1239" s="409"/>
      <c r="C1239" s="78">
        <v>7709</v>
      </c>
      <c r="D1239" s="1713" t="s">
        <v>12</v>
      </c>
      <c r="E1239" s="1713">
        <v>400</v>
      </c>
      <c r="F1239" s="409">
        <v>30</v>
      </c>
      <c r="G1239" s="409">
        <v>30</v>
      </c>
      <c r="H1239" s="409">
        <v>30</v>
      </c>
      <c r="I1239" s="71">
        <f t="shared" si="51"/>
        <v>0.282744</v>
      </c>
      <c r="J1239" s="497"/>
      <c r="K1239" s="616" t="s">
        <v>207</v>
      </c>
      <c r="L1239" s="138"/>
      <c r="M1239" s="138"/>
      <c r="N1239" s="383"/>
      <c r="W1239" s="138"/>
    </row>
    <row r="1240" spans="2:23" x14ac:dyDescent="0.25">
      <c r="B1240" s="409"/>
      <c r="C1240" s="78">
        <v>7438</v>
      </c>
      <c r="D1240" s="1713" t="s">
        <v>12</v>
      </c>
      <c r="E1240" s="1713">
        <v>400</v>
      </c>
      <c r="F1240" s="409">
        <v>51</v>
      </c>
      <c r="G1240" s="409">
        <v>51</v>
      </c>
      <c r="H1240" s="409">
        <v>51</v>
      </c>
      <c r="I1240" s="71">
        <f t="shared" si="51"/>
        <v>0.81713015999999994</v>
      </c>
      <c r="J1240" s="497"/>
      <c r="K1240" s="616" t="s">
        <v>207</v>
      </c>
      <c r="L1240" s="138"/>
      <c r="M1240" s="138"/>
      <c r="N1240" s="383"/>
      <c r="W1240" s="138"/>
    </row>
    <row r="1241" spans="2:23" x14ac:dyDescent="0.25">
      <c r="B1241" s="409"/>
      <c r="C1241" s="78">
        <v>7714</v>
      </c>
      <c r="D1241" s="1713" t="s">
        <v>12</v>
      </c>
      <c r="E1241" s="1713">
        <v>300</v>
      </c>
      <c r="F1241" s="409">
        <v>35</v>
      </c>
      <c r="G1241" s="409">
        <v>35</v>
      </c>
      <c r="H1241" s="409">
        <v>35</v>
      </c>
      <c r="I1241" s="71">
        <f t="shared" si="51"/>
        <v>0.28863450000000002</v>
      </c>
      <c r="J1241" s="497"/>
      <c r="K1241" s="616" t="s">
        <v>207</v>
      </c>
    </row>
    <row r="1242" spans="2:23" x14ac:dyDescent="0.25">
      <c r="B1242" s="409"/>
      <c r="C1242" s="78">
        <v>7485</v>
      </c>
      <c r="D1242" s="1713" t="s">
        <v>12</v>
      </c>
      <c r="E1242" s="1713">
        <v>400</v>
      </c>
      <c r="F1242" s="409">
        <v>43</v>
      </c>
      <c r="G1242" s="409">
        <v>43</v>
      </c>
      <c r="H1242" s="409">
        <v>43</v>
      </c>
      <c r="I1242" s="71">
        <f t="shared" si="51"/>
        <v>0.58088183999999998</v>
      </c>
      <c r="J1242" s="497"/>
      <c r="K1242" s="616" t="s">
        <v>207</v>
      </c>
      <c r="L1242" s="138"/>
      <c r="W1242" s="138"/>
    </row>
    <row r="1243" spans="2:23" x14ac:dyDescent="0.25">
      <c r="B1243" s="409"/>
      <c r="C1243" s="78">
        <v>7392</v>
      </c>
      <c r="D1243" s="1713" t="s">
        <v>12</v>
      </c>
      <c r="E1243" s="1713">
        <v>400</v>
      </c>
      <c r="F1243" s="409">
        <v>48</v>
      </c>
      <c r="G1243" s="409">
        <v>48</v>
      </c>
      <c r="H1243" s="409">
        <v>48</v>
      </c>
      <c r="I1243" s="71">
        <f t="shared" si="51"/>
        <v>0.72382463999999991</v>
      </c>
      <c r="J1243" s="497"/>
      <c r="K1243" s="616" t="s">
        <v>207</v>
      </c>
      <c r="L1243" s="138"/>
      <c r="W1243" s="138"/>
    </row>
    <row r="1244" spans="2:23" x14ac:dyDescent="0.25">
      <c r="B1244" s="409"/>
      <c r="C1244" s="78">
        <v>7683</v>
      </c>
      <c r="D1244" s="1713" t="s">
        <v>12</v>
      </c>
      <c r="E1244" s="1713">
        <v>400</v>
      </c>
      <c r="F1244" s="409">
        <v>46</v>
      </c>
      <c r="G1244" s="409">
        <v>46</v>
      </c>
      <c r="H1244" s="409">
        <v>46</v>
      </c>
      <c r="I1244" s="71">
        <f t="shared" si="51"/>
        <v>0.66476255999999989</v>
      </c>
      <c r="J1244" s="437">
        <f>SUM(I1236:I1244)</f>
        <v>5.4094424999999999</v>
      </c>
      <c r="K1244" s="616" t="s">
        <v>207</v>
      </c>
    </row>
    <row r="1245" spans="2:23" x14ac:dyDescent="0.25">
      <c r="B1245" s="1492">
        <v>46277</v>
      </c>
      <c r="C1245" s="78">
        <v>7831</v>
      </c>
      <c r="D1245" s="1713" t="s">
        <v>12</v>
      </c>
      <c r="E1245" s="1713">
        <v>400</v>
      </c>
      <c r="F1245" s="409">
        <v>35</v>
      </c>
      <c r="G1245" s="409">
        <v>35</v>
      </c>
      <c r="H1245" s="409">
        <v>35</v>
      </c>
      <c r="I1245" s="71">
        <f t="shared" si="51"/>
        <v>0.38484599999999997</v>
      </c>
      <c r="J1245" s="497"/>
      <c r="K1245" s="616" t="s">
        <v>197</v>
      </c>
    </row>
    <row r="1246" spans="2:23" x14ac:dyDescent="0.25">
      <c r="B1246" s="409"/>
      <c r="C1246" s="141">
        <v>7795</v>
      </c>
      <c r="D1246" s="1721" t="s">
        <v>12</v>
      </c>
      <c r="E1246" s="1721">
        <v>400</v>
      </c>
      <c r="F1246" s="409">
        <v>43</v>
      </c>
      <c r="G1246" s="409">
        <v>43</v>
      </c>
      <c r="H1246" s="409">
        <v>43</v>
      </c>
      <c r="I1246" s="71">
        <f t="shared" si="51"/>
        <v>0.58088183999999998</v>
      </c>
      <c r="J1246" s="437">
        <f>SUM(I1245:I1246)</f>
        <v>0.96572784</v>
      </c>
      <c r="K1246" s="616" t="s">
        <v>197</v>
      </c>
    </row>
    <row r="1247" spans="2:23" x14ac:dyDescent="0.25">
      <c r="B1247" s="1341"/>
      <c r="C1247" s="409">
        <v>7589</v>
      </c>
      <c r="D1247" s="1721" t="s">
        <v>12</v>
      </c>
      <c r="E1247" s="1721">
        <v>300</v>
      </c>
      <c r="F1247" s="409">
        <v>40</v>
      </c>
      <c r="G1247" s="409">
        <v>40</v>
      </c>
      <c r="H1247" s="409">
        <v>40</v>
      </c>
      <c r="I1247" s="71">
        <f t="shared" si="51"/>
        <v>0.37699199999999999</v>
      </c>
      <c r="J1247" s="437"/>
      <c r="K1247" s="616" t="s">
        <v>560</v>
      </c>
    </row>
    <row r="1248" spans="2:23" x14ac:dyDescent="0.25">
      <c r="B1248" s="409"/>
      <c r="C1248" s="78">
        <v>7641</v>
      </c>
      <c r="D1248" s="1692" t="s">
        <v>12</v>
      </c>
      <c r="E1248" s="1692">
        <v>400</v>
      </c>
      <c r="F1248" s="409">
        <v>69</v>
      </c>
      <c r="G1248" s="409">
        <v>69</v>
      </c>
      <c r="H1248" s="409">
        <v>69</v>
      </c>
      <c r="I1248" s="71">
        <f t="shared" si="51"/>
        <v>1.4957157599999997</v>
      </c>
      <c r="J1248" s="497"/>
      <c r="K1248" s="616" t="s">
        <v>560</v>
      </c>
    </row>
    <row r="1249" spans="2:11" x14ac:dyDescent="0.25">
      <c r="B1249" s="409"/>
      <c r="C1249" s="78">
        <v>7594</v>
      </c>
      <c r="D1249" s="1692" t="s">
        <v>12</v>
      </c>
      <c r="E1249" s="1692">
        <v>400</v>
      </c>
      <c r="F1249" s="409">
        <v>50</v>
      </c>
      <c r="G1249" s="409">
        <v>50</v>
      </c>
      <c r="H1249" s="409">
        <v>50</v>
      </c>
      <c r="I1249" s="71">
        <f t="shared" si="51"/>
        <v>0.78539999999999988</v>
      </c>
      <c r="J1249" s="437">
        <f>SUM(I1247:I1249)</f>
        <v>2.6581077599999996</v>
      </c>
      <c r="K1249" s="616" t="s">
        <v>560</v>
      </c>
    </row>
    <row r="1250" spans="2:11" x14ac:dyDescent="0.25">
      <c r="B1250" s="1492">
        <v>46277</v>
      </c>
      <c r="C1250" s="409">
        <v>7395</v>
      </c>
      <c r="D1250" s="1721" t="s">
        <v>12</v>
      </c>
      <c r="E1250" s="1721">
        <v>400</v>
      </c>
      <c r="F1250" s="409">
        <v>45</v>
      </c>
      <c r="G1250" s="409">
        <v>45</v>
      </c>
      <c r="H1250" s="409">
        <v>45</v>
      </c>
      <c r="I1250" s="71">
        <f t="shared" si="51"/>
        <v>0.63617400000000002</v>
      </c>
      <c r="J1250" s="497"/>
      <c r="K1250" s="616" t="s">
        <v>18</v>
      </c>
    </row>
    <row r="1251" spans="2:11" x14ac:dyDescent="0.25">
      <c r="B1251" s="409"/>
      <c r="C1251" s="409">
        <v>7417</v>
      </c>
      <c r="D1251" s="1721" t="s">
        <v>12</v>
      </c>
      <c r="E1251" s="1721">
        <v>400</v>
      </c>
      <c r="F1251" s="409">
        <v>56</v>
      </c>
      <c r="G1251" s="409">
        <v>56</v>
      </c>
      <c r="H1251" s="409">
        <v>56</v>
      </c>
      <c r="I1251" s="71">
        <f t="shared" si="51"/>
        <v>0.98520576000000004</v>
      </c>
      <c r="J1251" s="497"/>
      <c r="K1251" s="616" t="s">
        <v>18</v>
      </c>
    </row>
    <row r="1252" spans="2:11" x14ac:dyDescent="0.25">
      <c r="B1252" s="409"/>
      <c r="C1252" s="409">
        <v>7659</v>
      </c>
      <c r="D1252" s="1721" t="s">
        <v>12</v>
      </c>
      <c r="E1252" s="1721">
        <v>400</v>
      </c>
      <c r="F1252" s="409">
        <v>47</v>
      </c>
      <c r="G1252" s="409">
        <v>47</v>
      </c>
      <c r="H1252" s="409">
        <v>47</v>
      </c>
      <c r="I1252" s="71">
        <f t="shared" si="51"/>
        <v>0.69397943999999989</v>
      </c>
      <c r="J1252" s="497"/>
      <c r="K1252" s="616" t="s">
        <v>18</v>
      </c>
    </row>
    <row r="1253" spans="2:11" x14ac:dyDescent="0.25">
      <c r="B1253" s="409"/>
      <c r="C1253" s="409">
        <v>7535</v>
      </c>
      <c r="D1253" s="1721" t="s">
        <v>12</v>
      </c>
      <c r="E1253" s="1721">
        <v>400</v>
      </c>
      <c r="F1253" s="409">
        <v>53</v>
      </c>
      <c r="G1253" s="409">
        <v>53</v>
      </c>
      <c r="H1253" s="409">
        <v>53</v>
      </c>
      <c r="I1253" s="71">
        <f t="shared" si="51"/>
        <v>0.88247543999999989</v>
      </c>
      <c r="J1253" s="497"/>
      <c r="K1253" s="616" t="s">
        <v>18</v>
      </c>
    </row>
    <row r="1254" spans="2:11" x14ac:dyDescent="0.25">
      <c r="B1254" s="409"/>
      <c r="C1254" s="409">
        <v>7517</v>
      </c>
      <c r="D1254" s="1721" t="s">
        <v>12</v>
      </c>
      <c r="E1254" s="1721">
        <v>400</v>
      </c>
      <c r="F1254" s="409">
        <v>50</v>
      </c>
      <c r="G1254" s="409">
        <v>50</v>
      </c>
      <c r="H1254" s="409">
        <v>50</v>
      </c>
      <c r="I1254" s="71">
        <f t="shared" si="51"/>
        <v>0.78539999999999988</v>
      </c>
      <c r="J1254" s="497"/>
      <c r="K1254" s="616" t="s">
        <v>18</v>
      </c>
    </row>
    <row r="1255" spans="2:11" x14ac:dyDescent="0.25">
      <c r="B1255" s="409"/>
      <c r="C1255" s="409">
        <v>7394</v>
      </c>
      <c r="D1255" s="1721" t="s">
        <v>12</v>
      </c>
      <c r="E1255" s="1721">
        <v>400</v>
      </c>
      <c r="F1255" s="409">
        <v>52</v>
      </c>
      <c r="G1255" s="409">
        <v>52</v>
      </c>
      <c r="H1255" s="409">
        <v>52</v>
      </c>
      <c r="I1255" s="71">
        <f t="shared" si="51"/>
        <v>0.84948863999999991</v>
      </c>
      <c r="J1255" s="437">
        <f>SUM(I1250:I1255)</f>
        <v>4.8327232799999988</v>
      </c>
      <c r="K1255" s="616" t="s">
        <v>18</v>
      </c>
    </row>
    <row r="1256" spans="2:11" x14ac:dyDescent="0.25">
      <c r="B1256" s="1492">
        <v>46277</v>
      </c>
      <c r="C1256" s="141">
        <v>7729</v>
      </c>
      <c r="D1256" s="1721" t="s">
        <v>12</v>
      </c>
      <c r="E1256" s="1721">
        <v>400</v>
      </c>
      <c r="F1256" s="409">
        <v>40</v>
      </c>
      <c r="G1256" s="409">
        <v>40</v>
      </c>
      <c r="H1256" s="409">
        <v>40</v>
      </c>
      <c r="I1256" s="71">
        <f t="shared" si="51"/>
        <v>0.50265599999999988</v>
      </c>
      <c r="J1256" s="497"/>
      <c r="K1256" s="616" t="s">
        <v>389</v>
      </c>
    </row>
    <row r="1257" spans="2:11" x14ac:dyDescent="0.25">
      <c r="B1257" s="409"/>
      <c r="C1257" s="141">
        <v>7597</v>
      </c>
      <c r="D1257" s="1721" t="s">
        <v>12</v>
      </c>
      <c r="E1257" s="1721">
        <v>400</v>
      </c>
      <c r="F1257" s="409">
        <v>43</v>
      </c>
      <c r="G1257" s="409">
        <v>43</v>
      </c>
      <c r="H1257" s="409">
        <v>43</v>
      </c>
      <c r="I1257" s="71">
        <f t="shared" si="51"/>
        <v>0.58088183999999998</v>
      </c>
      <c r="J1257" s="497"/>
      <c r="K1257" s="616" t="s">
        <v>389</v>
      </c>
    </row>
    <row r="1258" spans="2:11" x14ac:dyDescent="0.25">
      <c r="B1258" s="409"/>
      <c r="C1258" s="78">
        <v>7397</v>
      </c>
      <c r="D1258" s="1713" t="s">
        <v>12</v>
      </c>
      <c r="E1258" s="1713">
        <v>400</v>
      </c>
      <c r="F1258" s="409">
        <v>34</v>
      </c>
      <c r="G1258" s="409">
        <v>34</v>
      </c>
      <c r="H1258" s="409">
        <v>34</v>
      </c>
      <c r="I1258" s="71">
        <f t="shared" si="51"/>
        <v>0.36316895999999999</v>
      </c>
      <c r="J1258" s="497"/>
      <c r="K1258" s="616" t="s">
        <v>389</v>
      </c>
    </row>
    <row r="1259" spans="2:11" x14ac:dyDescent="0.25">
      <c r="B1259" s="409"/>
      <c r="C1259" s="409">
        <v>7397</v>
      </c>
      <c r="D1259" s="1721" t="s">
        <v>12</v>
      </c>
      <c r="E1259" s="1721">
        <v>400</v>
      </c>
      <c r="F1259" s="409">
        <v>60</v>
      </c>
      <c r="G1259" s="409">
        <v>60</v>
      </c>
      <c r="H1259" s="409">
        <v>60</v>
      </c>
      <c r="I1259" s="71">
        <f t="shared" si="51"/>
        <v>1.130976</v>
      </c>
      <c r="J1259" s="497"/>
      <c r="K1259" s="616" t="s">
        <v>389</v>
      </c>
    </row>
    <row r="1260" spans="2:11" x14ac:dyDescent="0.25">
      <c r="B1260" s="409"/>
      <c r="C1260" s="141">
        <v>7738</v>
      </c>
      <c r="D1260" s="1721" t="s">
        <v>12</v>
      </c>
      <c r="E1260" s="1721">
        <v>400</v>
      </c>
      <c r="F1260" s="409">
        <v>34</v>
      </c>
      <c r="G1260" s="409">
        <v>34</v>
      </c>
      <c r="H1260" s="409">
        <v>34</v>
      </c>
      <c r="I1260" s="71">
        <f t="shared" si="51"/>
        <v>0.36316895999999999</v>
      </c>
      <c r="J1260" s="497"/>
      <c r="K1260" s="616" t="s">
        <v>389</v>
      </c>
    </row>
    <row r="1261" spans="2:11" x14ac:dyDescent="0.25">
      <c r="B1261" s="409"/>
      <c r="C1261" s="141">
        <v>7495</v>
      </c>
      <c r="D1261" s="1721" t="s">
        <v>12</v>
      </c>
      <c r="E1261" s="1721">
        <v>400</v>
      </c>
      <c r="F1261" s="409">
        <v>30</v>
      </c>
      <c r="G1261" s="409">
        <v>30</v>
      </c>
      <c r="H1261" s="409">
        <v>30</v>
      </c>
      <c r="I1261" s="71">
        <f t="shared" si="51"/>
        <v>0.282744</v>
      </c>
      <c r="J1261" s="497"/>
      <c r="K1261" s="616" t="s">
        <v>389</v>
      </c>
    </row>
    <row r="1262" spans="2:11" x14ac:dyDescent="0.25">
      <c r="B1262" s="679"/>
      <c r="C1262" s="679">
        <v>7481</v>
      </c>
      <c r="D1262" s="679" t="s">
        <v>12</v>
      </c>
      <c r="E1262" s="679">
        <v>400</v>
      </c>
      <c r="F1262" s="679">
        <v>38</v>
      </c>
      <c r="G1262" s="679">
        <v>38</v>
      </c>
      <c r="H1262" s="679">
        <v>38</v>
      </c>
      <c r="I1262" s="1157">
        <f t="shared" si="51"/>
        <v>0.45364703999999995</v>
      </c>
      <c r="J1262" s="1746" t="s">
        <v>151</v>
      </c>
      <c r="K1262" s="1159" t="s">
        <v>389</v>
      </c>
    </row>
    <row r="1263" spans="2:11" x14ac:dyDescent="0.25">
      <c r="B1263" s="409"/>
      <c r="C1263" s="78">
        <v>7445</v>
      </c>
      <c r="D1263" s="1721" t="s">
        <v>12</v>
      </c>
      <c r="E1263" s="1721">
        <v>400</v>
      </c>
      <c r="F1263" s="409">
        <v>32</v>
      </c>
      <c r="G1263" s="409">
        <v>32</v>
      </c>
      <c r="H1263" s="409">
        <v>32</v>
      </c>
      <c r="I1263" s="71">
        <f t="shared" si="51"/>
        <v>0.32169983999999996</v>
      </c>
      <c r="J1263" s="497"/>
      <c r="K1263" s="616" t="s">
        <v>389</v>
      </c>
    </row>
    <row r="1264" spans="2:11" x14ac:dyDescent="0.25">
      <c r="B1264" s="409"/>
      <c r="C1264" s="78">
        <v>7730</v>
      </c>
      <c r="D1264" s="1721" t="s">
        <v>12</v>
      </c>
      <c r="E1264" s="1721">
        <v>400</v>
      </c>
      <c r="F1264" s="409">
        <v>40</v>
      </c>
      <c r="G1264" s="409">
        <v>40</v>
      </c>
      <c r="H1264" s="409">
        <v>40</v>
      </c>
      <c r="I1264" s="71">
        <f t="shared" si="51"/>
        <v>0.50265599999999988</v>
      </c>
      <c r="J1264" s="437">
        <f>SUM(I1256:I1264)</f>
        <v>4.5015986399999992</v>
      </c>
      <c r="K1264" s="616" t="s">
        <v>389</v>
      </c>
    </row>
    <row r="1265" spans="2:11" x14ac:dyDescent="0.25">
      <c r="B1265" s="1492">
        <v>46278</v>
      </c>
      <c r="C1265" s="80">
        <v>8078</v>
      </c>
      <c r="D1265" s="1721" t="s">
        <v>12</v>
      </c>
      <c r="E1265" s="1721">
        <v>400</v>
      </c>
      <c r="F1265" s="409">
        <v>55</v>
      </c>
      <c r="G1265" s="409">
        <v>55</v>
      </c>
      <c r="H1265" s="409">
        <v>55</v>
      </c>
      <c r="I1265" s="71">
        <f t="shared" si="51"/>
        <v>0.95033400000000001</v>
      </c>
      <c r="J1265" s="497"/>
      <c r="K1265" s="616" t="s">
        <v>207</v>
      </c>
    </row>
    <row r="1266" spans="2:11" x14ac:dyDescent="0.25">
      <c r="B1266" s="409"/>
      <c r="C1266" s="80">
        <v>8063</v>
      </c>
      <c r="D1266" s="1721" t="s">
        <v>12</v>
      </c>
      <c r="E1266" s="1721">
        <v>400</v>
      </c>
      <c r="F1266" s="409">
        <v>72</v>
      </c>
      <c r="G1266" s="409">
        <v>72</v>
      </c>
      <c r="H1266" s="409">
        <v>72</v>
      </c>
      <c r="I1266" s="71">
        <f t="shared" si="51"/>
        <v>1.6286054399999996</v>
      </c>
      <c r="J1266" s="497"/>
      <c r="K1266" s="616" t="s">
        <v>207</v>
      </c>
    </row>
    <row r="1267" spans="2:11" x14ac:dyDescent="0.25">
      <c r="B1267" s="409"/>
      <c r="C1267" s="80">
        <v>8095</v>
      </c>
      <c r="D1267" s="1721" t="s">
        <v>12</v>
      </c>
      <c r="E1267" s="1721">
        <v>400</v>
      </c>
      <c r="F1267" s="409">
        <v>52</v>
      </c>
      <c r="G1267" s="409">
        <v>52</v>
      </c>
      <c r="H1267" s="409">
        <v>52</v>
      </c>
      <c r="I1267" s="71">
        <f t="shared" si="51"/>
        <v>0.84948863999999991</v>
      </c>
      <c r="J1267" s="497"/>
      <c r="K1267" s="616" t="s">
        <v>207</v>
      </c>
    </row>
    <row r="1268" spans="2:11" x14ac:dyDescent="0.25">
      <c r="B1268" s="409"/>
      <c r="C1268" s="80">
        <v>8076</v>
      </c>
      <c r="D1268" s="1721" t="s">
        <v>12</v>
      </c>
      <c r="E1268" s="1721">
        <v>400</v>
      </c>
      <c r="F1268" s="409">
        <v>43</v>
      </c>
      <c r="G1268" s="409">
        <v>43</v>
      </c>
      <c r="H1268" s="409">
        <v>43</v>
      </c>
      <c r="I1268" s="71">
        <f t="shared" si="51"/>
        <v>0.58088183999999998</v>
      </c>
      <c r="J1268" s="497"/>
      <c r="K1268" s="616" t="s">
        <v>207</v>
      </c>
    </row>
    <row r="1269" spans="2:11" x14ac:dyDescent="0.25">
      <c r="B1269" s="409"/>
      <c r="C1269" s="80">
        <v>8092</v>
      </c>
      <c r="D1269" s="1721" t="s">
        <v>12</v>
      </c>
      <c r="E1269" s="1721">
        <v>400</v>
      </c>
      <c r="F1269" s="409">
        <v>40</v>
      </c>
      <c r="G1269" s="409">
        <v>40</v>
      </c>
      <c r="H1269" s="409">
        <v>40</v>
      </c>
      <c r="I1269" s="71">
        <f t="shared" si="51"/>
        <v>0.50265599999999988</v>
      </c>
      <c r="J1269" s="497"/>
      <c r="K1269" s="616" t="s">
        <v>207</v>
      </c>
    </row>
    <row r="1270" spans="2:11" x14ac:dyDescent="0.25">
      <c r="B1270" s="409"/>
      <c r="C1270" s="80">
        <v>8071</v>
      </c>
      <c r="D1270" s="1721" t="s">
        <v>12</v>
      </c>
      <c r="E1270" s="1721">
        <v>400</v>
      </c>
      <c r="F1270" s="409">
        <v>68</v>
      </c>
      <c r="G1270" s="409">
        <v>68</v>
      </c>
      <c r="H1270" s="409">
        <v>68</v>
      </c>
      <c r="I1270" s="71">
        <f t="shared" si="51"/>
        <v>1.4526758399999999</v>
      </c>
      <c r="J1270" s="497"/>
      <c r="K1270" s="616" t="s">
        <v>207</v>
      </c>
    </row>
    <row r="1271" spans="2:11" x14ac:dyDescent="0.25">
      <c r="B1271" s="409"/>
      <c r="C1271" s="80">
        <v>8085</v>
      </c>
      <c r="D1271" s="1721" t="s">
        <v>12</v>
      </c>
      <c r="E1271" s="1721">
        <v>400</v>
      </c>
      <c r="F1271" s="409">
        <v>47</v>
      </c>
      <c r="G1271" s="409">
        <v>47</v>
      </c>
      <c r="H1271" s="409">
        <v>47</v>
      </c>
      <c r="I1271" s="71">
        <f t="shared" ref="I1271:I1334" si="52">0.7854*E1271*H1271*H1271/1000000</f>
        <v>0.69397943999999989</v>
      </c>
      <c r="J1271" s="497"/>
      <c r="K1271" s="616" t="s">
        <v>207</v>
      </c>
    </row>
    <row r="1272" spans="2:11" x14ac:dyDescent="0.25">
      <c r="B1272" s="409"/>
      <c r="C1272" s="80">
        <v>8077</v>
      </c>
      <c r="D1272" s="1721" t="s">
        <v>12</v>
      </c>
      <c r="E1272" s="1721">
        <v>400</v>
      </c>
      <c r="F1272" s="409">
        <v>51</v>
      </c>
      <c r="G1272" s="409">
        <v>51</v>
      </c>
      <c r="H1272" s="409">
        <v>51</v>
      </c>
      <c r="I1272" s="71">
        <f t="shared" si="52"/>
        <v>0.81713015999999994</v>
      </c>
      <c r="J1272" s="437">
        <f>SUM(I1265:I1272)</f>
        <v>7.4757513599999985</v>
      </c>
      <c r="K1272" s="616" t="s">
        <v>207</v>
      </c>
    </row>
    <row r="1273" spans="2:11" x14ac:dyDescent="0.25">
      <c r="B1273" s="409"/>
      <c r="C1273" s="1168">
        <v>8083</v>
      </c>
      <c r="D1273" s="1721" t="s">
        <v>12</v>
      </c>
      <c r="E1273" s="1721">
        <v>400</v>
      </c>
      <c r="F1273" s="409">
        <v>33</v>
      </c>
      <c r="G1273" s="409">
        <v>33</v>
      </c>
      <c r="H1273" s="409">
        <v>33</v>
      </c>
      <c r="I1273" s="71">
        <f t="shared" si="52"/>
        <v>0.34212023999999996</v>
      </c>
      <c r="J1273" s="497"/>
      <c r="K1273" s="616" t="s">
        <v>337</v>
      </c>
    </row>
    <row r="1274" spans="2:11" x14ac:dyDescent="0.25">
      <c r="B1274" s="409"/>
      <c r="C1274" s="1168">
        <v>8067</v>
      </c>
      <c r="D1274" s="1721" t="s">
        <v>12</v>
      </c>
      <c r="E1274" s="1721">
        <v>400</v>
      </c>
      <c r="F1274" s="409">
        <v>43</v>
      </c>
      <c r="G1274" s="409">
        <v>43</v>
      </c>
      <c r="H1274" s="409">
        <v>43</v>
      </c>
      <c r="I1274" s="71">
        <f t="shared" si="52"/>
        <v>0.58088183999999998</v>
      </c>
      <c r="J1274" s="497"/>
      <c r="K1274" s="616" t="s">
        <v>337</v>
      </c>
    </row>
    <row r="1275" spans="2:11" x14ac:dyDescent="0.25">
      <c r="B1275" s="409"/>
      <c r="C1275" s="1168">
        <v>8082</v>
      </c>
      <c r="D1275" s="1721" t="s">
        <v>12</v>
      </c>
      <c r="E1275" s="1721">
        <v>400</v>
      </c>
      <c r="F1275" s="409">
        <v>36</v>
      </c>
      <c r="G1275" s="409">
        <v>36</v>
      </c>
      <c r="H1275" s="409">
        <v>36</v>
      </c>
      <c r="I1275" s="71">
        <f t="shared" si="52"/>
        <v>0.40715135999999991</v>
      </c>
      <c r="J1275" s="497"/>
      <c r="K1275" s="616" t="s">
        <v>337</v>
      </c>
    </row>
    <row r="1276" spans="2:11" x14ac:dyDescent="0.25">
      <c r="B1276" s="409"/>
      <c r="C1276" s="1168">
        <v>8090</v>
      </c>
      <c r="D1276" s="1721" t="s">
        <v>12</v>
      </c>
      <c r="E1276" s="1721">
        <v>400</v>
      </c>
      <c r="F1276" s="409">
        <v>34</v>
      </c>
      <c r="G1276" s="409">
        <v>34</v>
      </c>
      <c r="H1276" s="409">
        <v>34</v>
      </c>
      <c r="I1276" s="71">
        <f t="shared" si="52"/>
        <v>0.36316895999999999</v>
      </c>
      <c r="J1276" s="497"/>
      <c r="K1276" s="616" t="s">
        <v>337</v>
      </c>
    </row>
    <row r="1277" spans="2:11" x14ac:dyDescent="0.25">
      <c r="B1277" s="409"/>
      <c r="C1277" s="1168">
        <v>8087</v>
      </c>
      <c r="D1277" s="1721" t="s">
        <v>12</v>
      </c>
      <c r="E1277" s="1721">
        <v>400</v>
      </c>
      <c r="F1277" s="409">
        <v>37</v>
      </c>
      <c r="G1277" s="409">
        <v>37</v>
      </c>
      <c r="H1277" s="409">
        <v>37</v>
      </c>
      <c r="I1277" s="71">
        <f t="shared" si="52"/>
        <v>0.43008503999999992</v>
      </c>
      <c r="J1277" s="497"/>
      <c r="K1277" s="616" t="s">
        <v>337</v>
      </c>
    </row>
    <row r="1278" spans="2:11" x14ac:dyDescent="0.25">
      <c r="B1278" s="409"/>
      <c r="C1278" s="1168">
        <v>8081</v>
      </c>
      <c r="D1278" s="1721" t="s">
        <v>12</v>
      </c>
      <c r="E1278" s="1721">
        <v>400</v>
      </c>
      <c r="F1278" s="409">
        <v>38</v>
      </c>
      <c r="G1278" s="409">
        <v>38</v>
      </c>
      <c r="H1278" s="409">
        <v>38</v>
      </c>
      <c r="I1278" s="71">
        <f t="shared" si="52"/>
        <v>0.45364703999999995</v>
      </c>
      <c r="J1278" s="497"/>
      <c r="K1278" s="616" t="s">
        <v>337</v>
      </c>
    </row>
    <row r="1279" spans="2:11" x14ac:dyDescent="0.25">
      <c r="B1279" s="409"/>
      <c r="C1279" s="1168">
        <v>8074</v>
      </c>
      <c r="D1279" s="1721" t="s">
        <v>12</v>
      </c>
      <c r="E1279" s="1721">
        <v>400</v>
      </c>
      <c r="F1279" s="409">
        <v>40</v>
      </c>
      <c r="G1279" s="409">
        <v>40</v>
      </c>
      <c r="H1279" s="409">
        <v>40</v>
      </c>
      <c r="I1279" s="71">
        <f t="shared" si="52"/>
        <v>0.50265599999999988</v>
      </c>
      <c r="J1279" s="497"/>
      <c r="K1279" s="616" t="s">
        <v>337</v>
      </c>
    </row>
    <row r="1280" spans="2:11" x14ac:dyDescent="0.25">
      <c r="B1280" s="409"/>
      <c r="C1280" s="1168">
        <v>8072</v>
      </c>
      <c r="D1280" s="1721" t="s">
        <v>12</v>
      </c>
      <c r="E1280" s="1721">
        <v>400</v>
      </c>
      <c r="F1280" s="409">
        <v>36</v>
      </c>
      <c r="G1280" s="409">
        <v>36</v>
      </c>
      <c r="H1280" s="409">
        <v>36</v>
      </c>
      <c r="I1280" s="71">
        <f t="shared" si="52"/>
        <v>0.40715135999999991</v>
      </c>
      <c r="J1280" s="497"/>
      <c r="K1280" s="616" t="s">
        <v>337</v>
      </c>
    </row>
    <row r="1281" spans="2:11" x14ac:dyDescent="0.25">
      <c r="B1281" s="409"/>
      <c r="C1281" s="409">
        <v>8108</v>
      </c>
      <c r="D1281" s="1721" t="s">
        <v>12</v>
      </c>
      <c r="E1281" s="1721">
        <v>400</v>
      </c>
      <c r="F1281" s="409">
        <v>35</v>
      </c>
      <c r="G1281" s="409">
        <v>35</v>
      </c>
      <c r="H1281" s="409">
        <v>35</v>
      </c>
      <c r="I1281" s="71">
        <f t="shared" si="52"/>
        <v>0.38484599999999997</v>
      </c>
      <c r="J1281" s="437">
        <f>SUM(I1273:I1281)</f>
        <v>3.8717078399999996</v>
      </c>
      <c r="K1281" s="616" t="s">
        <v>337</v>
      </c>
    </row>
    <row r="1282" spans="2:11" x14ac:dyDescent="0.25">
      <c r="B1282" s="1492">
        <v>46278</v>
      </c>
      <c r="C1282" s="409">
        <v>7838</v>
      </c>
      <c r="D1282" s="1721" t="s">
        <v>12</v>
      </c>
      <c r="E1282" s="1721">
        <v>400</v>
      </c>
      <c r="F1282" s="409">
        <v>50</v>
      </c>
      <c r="G1282" s="409">
        <v>50</v>
      </c>
      <c r="H1282" s="409">
        <v>50</v>
      </c>
      <c r="I1282" s="71">
        <f t="shared" si="52"/>
        <v>0.78539999999999988</v>
      </c>
      <c r="J1282" s="497"/>
      <c r="K1282" s="616" t="s">
        <v>560</v>
      </c>
    </row>
    <row r="1283" spans="2:11" x14ac:dyDescent="0.25">
      <c r="B1283" s="409"/>
      <c r="C1283" s="409">
        <v>7774</v>
      </c>
      <c r="D1283" s="1721" t="s">
        <v>12</v>
      </c>
      <c r="E1283" s="1721">
        <v>400</v>
      </c>
      <c r="F1283" s="409">
        <v>50</v>
      </c>
      <c r="G1283" s="409">
        <v>50</v>
      </c>
      <c r="H1283" s="409">
        <v>50</v>
      </c>
      <c r="I1283" s="71">
        <f t="shared" si="52"/>
        <v>0.78539999999999988</v>
      </c>
      <c r="J1283" s="497"/>
      <c r="K1283" s="616" t="s">
        <v>560</v>
      </c>
    </row>
    <row r="1284" spans="2:11" x14ac:dyDescent="0.25">
      <c r="B1284" s="409"/>
      <c r="C1284" s="409">
        <v>7675</v>
      </c>
      <c r="D1284" s="1721" t="s">
        <v>12</v>
      </c>
      <c r="E1284" s="1721">
        <v>400</v>
      </c>
      <c r="F1284" s="409">
        <v>64</v>
      </c>
      <c r="G1284" s="409">
        <v>64</v>
      </c>
      <c r="H1284" s="409">
        <v>64</v>
      </c>
      <c r="I1284" s="71">
        <f t="shared" si="52"/>
        <v>1.2867993599999998</v>
      </c>
      <c r="J1284" s="497"/>
      <c r="K1284" s="616" t="s">
        <v>560</v>
      </c>
    </row>
    <row r="1285" spans="2:11" x14ac:dyDescent="0.25">
      <c r="B1285" s="409"/>
      <c r="C1285" s="409">
        <v>7622</v>
      </c>
      <c r="D1285" s="1721" t="s">
        <v>12</v>
      </c>
      <c r="E1285" s="1721">
        <v>400</v>
      </c>
      <c r="F1285" s="409">
        <v>55</v>
      </c>
      <c r="G1285" s="409">
        <v>55</v>
      </c>
      <c r="H1285" s="409">
        <v>55</v>
      </c>
      <c r="I1285" s="71">
        <f t="shared" si="52"/>
        <v>0.95033400000000001</v>
      </c>
      <c r="J1285" s="497"/>
      <c r="K1285" s="616" t="s">
        <v>560</v>
      </c>
    </row>
    <row r="1286" spans="2:11" x14ac:dyDescent="0.25">
      <c r="B1286" s="409"/>
      <c r="C1286" s="409">
        <v>7859</v>
      </c>
      <c r="D1286" s="1721" t="s">
        <v>12</v>
      </c>
      <c r="E1286" s="1721">
        <v>400</v>
      </c>
      <c r="F1286" s="409">
        <v>52</v>
      </c>
      <c r="G1286" s="409">
        <v>52</v>
      </c>
      <c r="H1286" s="409">
        <v>52</v>
      </c>
      <c r="I1286" s="71">
        <f t="shared" si="52"/>
        <v>0.84948863999999991</v>
      </c>
      <c r="J1286" s="497"/>
      <c r="K1286" s="616" t="s">
        <v>560</v>
      </c>
    </row>
    <row r="1287" spans="2:11" x14ac:dyDescent="0.25">
      <c r="B1287" s="409"/>
      <c r="C1287" s="409">
        <v>7833</v>
      </c>
      <c r="D1287" s="1721" t="s">
        <v>12</v>
      </c>
      <c r="E1287" s="1721">
        <v>400</v>
      </c>
      <c r="F1287" s="409">
        <v>63</v>
      </c>
      <c r="G1287" s="409">
        <v>63</v>
      </c>
      <c r="H1287" s="409">
        <v>63</v>
      </c>
      <c r="I1287" s="71">
        <f t="shared" si="52"/>
        <v>1.2469010399999998</v>
      </c>
      <c r="J1287" s="497"/>
      <c r="K1287" s="616" t="s">
        <v>560</v>
      </c>
    </row>
    <row r="1288" spans="2:11" x14ac:dyDescent="0.25">
      <c r="B1288" s="409"/>
      <c r="C1288" s="409">
        <v>7563</v>
      </c>
      <c r="D1288" s="1721" t="s">
        <v>12</v>
      </c>
      <c r="E1288" s="1721">
        <v>400</v>
      </c>
      <c r="F1288" s="409">
        <v>50</v>
      </c>
      <c r="G1288" s="409">
        <v>50</v>
      </c>
      <c r="H1288" s="409">
        <v>50</v>
      </c>
      <c r="I1288" s="71">
        <f t="shared" si="52"/>
        <v>0.78539999999999988</v>
      </c>
      <c r="J1288" s="497"/>
      <c r="K1288" s="616" t="s">
        <v>560</v>
      </c>
    </row>
    <row r="1289" spans="2:11" x14ac:dyDescent="0.25">
      <c r="B1289" s="409"/>
      <c r="C1289" s="409">
        <v>7855</v>
      </c>
      <c r="D1289" s="1721" t="s">
        <v>12</v>
      </c>
      <c r="E1289" s="1721">
        <v>400</v>
      </c>
      <c r="F1289" s="409">
        <v>45</v>
      </c>
      <c r="G1289" s="409">
        <v>45</v>
      </c>
      <c r="H1289" s="409">
        <v>45</v>
      </c>
      <c r="I1289" s="71">
        <f t="shared" si="52"/>
        <v>0.63617400000000002</v>
      </c>
      <c r="J1289" s="437">
        <f>SUM(I1282:I1289)</f>
        <v>7.3258970399999992</v>
      </c>
      <c r="K1289" s="616" t="s">
        <v>560</v>
      </c>
    </row>
    <row r="1290" spans="2:11" x14ac:dyDescent="0.25">
      <c r="B1290" s="409"/>
      <c r="C1290" s="80">
        <v>7767</v>
      </c>
      <c r="D1290" s="1721" t="s">
        <v>12</v>
      </c>
      <c r="E1290" s="1721">
        <v>400</v>
      </c>
      <c r="F1290" s="409">
        <v>32</v>
      </c>
      <c r="G1290" s="409">
        <v>32</v>
      </c>
      <c r="H1290" s="409">
        <v>32</v>
      </c>
      <c r="I1290" s="71">
        <f t="shared" si="52"/>
        <v>0.32169983999999996</v>
      </c>
      <c r="J1290" s="497"/>
      <c r="K1290" s="616" t="s">
        <v>337</v>
      </c>
    </row>
    <row r="1291" spans="2:11" x14ac:dyDescent="0.25">
      <c r="B1291" s="409"/>
      <c r="C1291" s="80">
        <v>7734</v>
      </c>
      <c r="D1291" s="1721" t="s">
        <v>12</v>
      </c>
      <c r="E1291" s="1721">
        <v>400</v>
      </c>
      <c r="F1291" s="409">
        <v>40</v>
      </c>
      <c r="G1291" s="409">
        <v>40</v>
      </c>
      <c r="H1291" s="409">
        <v>40</v>
      </c>
      <c r="I1291" s="71">
        <f t="shared" si="52"/>
        <v>0.50265599999999988</v>
      </c>
      <c r="J1291" s="497"/>
      <c r="K1291" s="616" t="s">
        <v>337</v>
      </c>
    </row>
    <row r="1292" spans="2:11" x14ac:dyDescent="0.25">
      <c r="B1292" s="409"/>
      <c r="C1292" s="80">
        <v>7678</v>
      </c>
      <c r="D1292" s="1721" t="s">
        <v>12</v>
      </c>
      <c r="E1292" s="1721">
        <v>400</v>
      </c>
      <c r="F1292" s="409">
        <v>27</v>
      </c>
      <c r="G1292" s="409">
        <v>27</v>
      </c>
      <c r="H1292" s="409">
        <v>27</v>
      </c>
      <c r="I1292" s="71">
        <f t="shared" si="52"/>
        <v>0.22902263999999997</v>
      </c>
      <c r="J1292" s="497"/>
      <c r="K1292" s="616" t="s">
        <v>337</v>
      </c>
    </row>
    <row r="1293" spans="2:11" x14ac:dyDescent="0.25">
      <c r="B1293" s="409"/>
      <c r="C1293" s="1168">
        <v>7403</v>
      </c>
      <c r="D1293" s="1721" t="s">
        <v>12</v>
      </c>
      <c r="E1293" s="1721">
        <v>400</v>
      </c>
      <c r="F1293" s="409">
        <v>46</v>
      </c>
      <c r="G1293" s="409">
        <v>46</v>
      </c>
      <c r="H1293" s="409">
        <v>46</v>
      </c>
      <c r="I1293" s="71">
        <f t="shared" si="52"/>
        <v>0.66476255999999989</v>
      </c>
      <c r="J1293" s="497"/>
      <c r="K1293" s="616" t="s">
        <v>337</v>
      </c>
    </row>
    <row r="1294" spans="2:11" x14ac:dyDescent="0.25">
      <c r="B1294" s="409"/>
      <c r="C1294" s="80">
        <v>7400</v>
      </c>
      <c r="D1294" s="1721" t="s">
        <v>12</v>
      </c>
      <c r="E1294" s="1721">
        <v>400</v>
      </c>
      <c r="F1294" s="409">
        <v>40</v>
      </c>
      <c r="G1294" s="409">
        <v>40</v>
      </c>
      <c r="H1294" s="409">
        <v>40</v>
      </c>
      <c r="I1294" s="71">
        <f t="shared" si="52"/>
        <v>0.50265599999999988</v>
      </c>
      <c r="J1294" s="497"/>
      <c r="K1294" s="616" t="s">
        <v>337</v>
      </c>
    </row>
    <row r="1295" spans="2:11" x14ac:dyDescent="0.25">
      <c r="B1295" s="409"/>
      <c r="C1295" s="78">
        <v>7483</v>
      </c>
      <c r="D1295" s="1705" t="s">
        <v>12</v>
      </c>
      <c r="E1295" s="1705">
        <v>400</v>
      </c>
      <c r="F1295" s="409">
        <v>40</v>
      </c>
      <c r="G1295" s="409">
        <v>40</v>
      </c>
      <c r="H1295" s="409">
        <v>40</v>
      </c>
      <c r="I1295" s="71">
        <f t="shared" si="52"/>
        <v>0.50265599999999988</v>
      </c>
      <c r="J1295" s="497"/>
      <c r="K1295" s="616" t="s">
        <v>337</v>
      </c>
    </row>
    <row r="1296" spans="2:11" x14ac:dyDescent="0.25">
      <c r="B1296" s="409"/>
      <c r="C1296" s="78">
        <v>7568</v>
      </c>
      <c r="D1296" s="1705" t="s">
        <v>12</v>
      </c>
      <c r="E1296" s="1705">
        <v>400</v>
      </c>
      <c r="F1296" s="409">
        <v>41</v>
      </c>
      <c r="G1296" s="409">
        <v>41</v>
      </c>
      <c r="H1296" s="409">
        <v>41</v>
      </c>
      <c r="I1296" s="71">
        <f t="shared" si="52"/>
        <v>0.52810296000000001</v>
      </c>
      <c r="J1296" s="497"/>
      <c r="K1296" s="616" t="s">
        <v>337</v>
      </c>
    </row>
    <row r="1297" spans="1:11" x14ac:dyDescent="0.25">
      <c r="B1297" s="409"/>
      <c r="C1297" s="80">
        <v>7645</v>
      </c>
      <c r="D1297" s="1721" t="s">
        <v>12</v>
      </c>
      <c r="E1297" s="1721">
        <v>300</v>
      </c>
      <c r="F1297" s="409">
        <v>30</v>
      </c>
      <c r="G1297" s="409">
        <v>30</v>
      </c>
      <c r="H1297" s="409">
        <v>30</v>
      </c>
      <c r="I1297" s="71">
        <f t="shared" si="52"/>
        <v>0.212058</v>
      </c>
      <c r="J1297" s="437">
        <f>SUM(I1290:I1297)</f>
        <v>3.4636139999999997</v>
      </c>
      <c r="K1297" s="616" t="s">
        <v>337</v>
      </c>
    </row>
    <row r="1298" spans="1:11" x14ac:dyDescent="0.25">
      <c r="B1298" s="409"/>
      <c r="C1298" s="80">
        <v>7765</v>
      </c>
      <c r="D1298" s="1721" t="s">
        <v>12</v>
      </c>
      <c r="E1298" s="1721">
        <v>400</v>
      </c>
      <c r="F1298" s="409">
        <v>37</v>
      </c>
      <c r="G1298" s="409">
        <v>37</v>
      </c>
      <c r="H1298" s="409">
        <v>37</v>
      </c>
      <c r="I1298" s="71">
        <f t="shared" si="52"/>
        <v>0.43008503999999992</v>
      </c>
      <c r="J1298" s="497"/>
      <c r="K1298" s="616" t="s">
        <v>207</v>
      </c>
    </row>
    <row r="1299" spans="1:11" x14ac:dyDescent="0.25">
      <c r="B1299" s="409"/>
      <c r="C1299" s="80">
        <v>7965</v>
      </c>
      <c r="D1299" s="1721" t="s">
        <v>12</v>
      </c>
      <c r="E1299" s="1721">
        <v>400</v>
      </c>
      <c r="F1299" s="409">
        <v>58</v>
      </c>
      <c r="G1299" s="409">
        <v>58</v>
      </c>
      <c r="H1299" s="409">
        <v>58</v>
      </c>
      <c r="I1299" s="71">
        <f t="shared" si="52"/>
        <v>1.0568342399999999</v>
      </c>
      <c r="J1299" s="497"/>
      <c r="K1299" s="616" t="s">
        <v>207</v>
      </c>
    </row>
    <row r="1300" spans="1:11" x14ac:dyDescent="0.25">
      <c r="B1300" s="409"/>
      <c r="C1300" s="80">
        <v>8012</v>
      </c>
      <c r="D1300" s="1721" t="s">
        <v>12</v>
      </c>
      <c r="E1300" s="1721">
        <v>400</v>
      </c>
      <c r="F1300" s="409">
        <v>60</v>
      </c>
      <c r="G1300" s="409">
        <v>60</v>
      </c>
      <c r="H1300" s="409">
        <v>60</v>
      </c>
      <c r="I1300" s="71">
        <f t="shared" si="52"/>
        <v>1.130976</v>
      </c>
      <c r="J1300" s="497"/>
      <c r="K1300" s="616" t="s">
        <v>207</v>
      </c>
    </row>
    <row r="1301" spans="1:11" x14ac:dyDescent="0.25">
      <c r="B1301" s="409"/>
      <c r="C1301" s="80">
        <v>7961</v>
      </c>
      <c r="D1301" s="1721" t="s">
        <v>12</v>
      </c>
      <c r="E1301" s="1721">
        <v>400</v>
      </c>
      <c r="F1301" s="409">
        <v>70</v>
      </c>
      <c r="G1301" s="409">
        <v>70</v>
      </c>
      <c r="H1301" s="409">
        <v>70</v>
      </c>
      <c r="I1301" s="71">
        <f t="shared" si="52"/>
        <v>1.5393839999999999</v>
      </c>
      <c r="J1301" s="497"/>
      <c r="K1301" s="616" t="s">
        <v>207</v>
      </c>
    </row>
    <row r="1302" spans="1:11" x14ac:dyDescent="0.25">
      <c r="B1302" s="409"/>
      <c r="C1302" s="80">
        <v>7962</v>
      </c>
      <c r="D1302" s="1721" t="s">
        <v>12</v>
      </c>
      <c r="E1302" s="1721">
        <v>400</v>
      </c>
      <c r="F1302" s="409">
        <v>50</v>
      </c>
      <c r="G1302" s="409">
        <v>50</v>
      </c>
      <c r="H1302" s="409">
        <v>50</v>
      </c>
      <c r="I1302" s="71">
        <f t="shared" si="52"/>
        <v>0.78539999999999988</v>
      </c>
      <c r="J1302" s="497"/>
      <c r="K1302" s="616" t="s">
        <v>207</v>
      </c>
    </row>
    <row r="1303" spans="1:11" x14ac:dyDescent="0.25">
      <c r="B1303" s="409"/>
      <c r="C1303" s="80">
        <v>8066</v>
      </c>
      <c r="D1303" s="1721" t="s">
        <v>12</v>
      </c>
      <c r="E1303" s="1721">
        <v>400</v>
      </c>
      <c r="F1303" s="409">
        <v>65</v>
      </c>
      <c r="G1303" s="409">
        <v>65</v>
      </c>
      <c r="H1303" s="409">
        <v>65</v>
      </c>
      <c r="I1303" s="71">
        <f t="shared" si="52"/>
        <v>1.3273259999999998</v>
      </c>
      <c r="J1303" s="497"/>
      <c r="K1303" s="616" t="s">
        <v>207</v>
      </c>
    </row>
    <row r="1304" spans="1:11" x14ac:dyDescent="0.25">
      <c r="B1304" s="409"/>
      <c r="C1304" s="80">
        <v>8068</v>
      </c>
      <c r="D1304" s="1721" t="s">
        <v>12</v>
      </c>
      <c r="E1304" s="1721">
        <v>400</v>
      </c>
      <c r="F1304" s="409">
        <v>55</v>
      </c>
      <c r="G1304" s="409">
        <v>55</v>
      </c>
      <c r="H1304" s="409">
        <v>55</v>
      </c>
      <c r="I1304" s="71">
        <f t="shared" si="52"/>
        <v>0.95033400000000001</v>
      </c>
      <c r="J1304" s="437">
        <f>SUM(I1298:I1304)</f>
        <v>7.2203392799999992</v>
      </c>
      <c r="K1304" s="616" t="s">
        <v>207</v>
      </c>
    </row>
    <row r="1305" spans="1:11" x14ac:dyDescent="0.25">
      <c r="B1305" s="409"/>
      <c r="C1305" s="1168">
        <v>8091</v>
      </c>
      <c r="D1305" s="1721" t="s">
        <v>12</v>
      </c>
      <c r="E1305" s="1721">
        <v>400</v>
      </c>
      <c r="F1305" s="409">
        <v>38</v>
      </c>
      <c r="G1305" s="409">
        <v>38</v>
      </c>
      <c r="H1305" s="409">
        <v>38</v>
      </c>
      <c r="I1305" s="71">
        <f t="shared" si="52"/>
        <v>0.45364703999999995</v>
      </c>
      <c r="J1305" s="497"/>
      <c r="K1305" s="616" t="s">
        <v>337</v>
      </c>
    </row>
    <row r="1306" spans="1:11" x14ac:dyDescent="0.25">
      <c r="B1306" s="409"/>
      <c r="C1306" s="1168">
        <v>7869</v>
      </c>
      <c r="D1306" s="1721" t="s">
        <v>12</v>
      </c>
      <c r="E1306" s="1721">
        <v>400</v>
      </c>
      <c r="F1306" s="409">
        <v>45</v>
      </c>
      <c r="G1306" s="409">
        <v>45</v>
      </c>
      <c r="H1306" s="409">
        <v>45</v>
      </c>
      <c r="I1306" s="71">
        <f t="shared" si="52"/>
        <v>0.63617400000000002</v>
      </c>
      <c r="J1306" s="497"/>
      <c r="K1306" s="616" t="s">
        <v>337</v>
      </c>
    </row>
    <row r="1307" spans="1:11" x14ac:dyDescent="0.25">
      <c r="B1307" s="409"/>
      <c r="C1307" s="1168">
        <v>7928</v>
      </c>
      <c r="D1307" s="1721" t="s">
        <v>12</v>
      </c>
      <c r="E1307" s="1721">
        <v>400</v>
      </c>
      <c r="F1307" s="409">
        <v>45</v>
      </c>
      <c r="G1307" s="409">
        <v>45</v>
      </c>
      <c r="H1307" s="409">
        <v>45</v>
      </c>
      <c r="I1307" s="71">
        <f t="shared" si="52"/>
        <v>0.63617400000000002</v>
      </c>
      <c r="J1307" s="497"/>
      <c r="K1307" s="616" t="s">
        <v>337</v>
      </c>
    </row>
    <row r="1308" spans="1:11" x14ac:dyDescent="0.25">
      <c r="B1308" s="409"/>
      <c r="C1308" s="1168">
        <v>7929</v>
      </c>
      <c r="D1308" s="1721" t="s">
        <v>12</v>
      </c>
      <c r="E1308" s="1721">
        <v>400</v>
      </c>
      <c r="F1308" s="409">
        <v>40</v>
      </c>
      <c r="G1308" s="409">
        <v>40</v>
      </c>
      <c r="H1308" s="409">
        <v>40</v>
      </c>
      <c r="I1308" s="71">
        <f t="shared" si="52"/>
        <v>0.50265599999999988</v>
      </c>
      <c r="J1308" s="497"/>
      <c r="K1308" s="616" t="s">
        <v>337</v>
      </c>
    </row>
    <row r="1309" spans="1:11" x14ac:dyDescent="0.25">
      <c r="B1309" s="409"/>
      <c r="C1309" s="1168">
        <v>7935</v>
      </c>
      <c r="D1309" s="1721" t="s">
        <v>12</v>
      </c>
      <c r="E1309" s="1721">
        <v>400</v>
      </c>
      <c r="F1309" s="409">
        <v>38</v>
      </c>
      <c r="G1309" s="409">
        <v>38</v>
      </c>
      <c r="H1309" s="409">
        <v>38</v>
      </c>
      <c r="I1309" s="71">
        <f t="shared" si="52"/>
        <v>0.45364703999999995</v>
      </c>
      <c r="J1309" s="497"/>
      <c r="K1309" s="616" t="s">
        <v>337</v>
      </c>
    </row>
    <row r="1310" spans="1:11" x14ac:dyDescent="0.25">
      <c r="B1310" s="409"/>
      <c r="C1310" s="1168">
        <v>8109</v>
      </c>
      <c r="D1310" s="1721" t="s">
        <v>12</v>
      </c>
      <c r="E1310" s="1721">
        <v>400</v>
      </c>
      <c r="F1310" s="409">
        <v>41</v>
      </c>
      <c r="G1310" s="409">
        <v>41</v>
      </c>
      <c r="H1310" s="409">
        <v>41</v>
      </c>
      <c r="I1310" s="71">
        <f t="shared" si="52"/>
        <v>0.52810296000000001</v>
      </c>
      <c r="J1310" s="497"/>
      <c r="K1310" s="616" t="s">
        <v>337</v>
      </c>
    </row>
    <row r="1311" spans="1:11" x14ac:dyDescent="0.25">
      <c r="B1311" s="409"/>
      <c r="C1311" s="80">
        <v>7945</v>
      </c>
      <c r="D1311" s="1721" t="s">
        <v>12</v>
      </c>
      <c r="E1311" s="1721">
        <v>400</v>
      </c>
      <c r="F1311" s="409">
        <v>45</v>
      </c>
      <c r="G1311" s="409">
        <v>45</v>
      </c>
      <c r="H1311" s="409">
        <v>45</v>
      </c>
      <c r="I1311" s="71">
        <f t="shared" si="52"/>
        <v>0.63617400000000002</v>
      </c>
      <c r="J1311" s="437">
        <f>SUM(I1305:I1311)</f>
        <v>3.8465750399999998</v>
      </c>
      <c r="K1311" s="616" t="s">
        <v>337</v>
      </c>
    </row>
    <row r="1312" spans="1:11" x14ac:dyDescent="0.25">
      <c r="A1312" s="138">
        <v>106</v>
      </c>
      <c r="B1312" s="409"/>
      <c r="C1312" s="141">
        <v>7797</v>
      </c>
      <c r="D1312" s="1721" t="s">
        <v>12</v>
      </c>
      <c r="E1312" s="1721">
        <v>400</v>
      </c>
      <c r="F1312" s="409">
        <v>35</v>
      </c>
      <c r="G1312" s="409">
        <v>35</v>
      </c>
      <c r="H1312" s="409">
        <v>35</v>
      </c>
      <c r="I1312" s="71">
        <f t="shared" si="52"/>
        <v>0.38484599999999997</v>
      </c>
      <c r="J1312" s="497"/>
      <c r="K1312" s="616" t="s">
        <v>458</v>
      </c>
    </row>
    <row r="1313" spans="1:11" x14ac:dyDescent="0.25">
      <c r="A1313" s="138">
        <v>107</v>
      </c>
      <c r="B1313" s="409"/>
      <c r="C1313" s="141">
        <v>7843</v>
      </c>
      <c r="D1313" s="1721" t="s">
        <v>12</v>
      </c>
      <c r="E1313" s="1721">
        <v>400</v>
      </c>
      <c r="F1313" s="409">
        <v>37</v>
      </c>
      <c r="G1313" s="409">
        <v>37</v>
      </c>
      <c r="H1313" s="409">
        <v>37</v>
      </c>
      <c r="I1313" s="71">
        <f t="shared" si="52"/>
        <v>0.43008503999999992</v>
      </c>
      <c r="J1313" s="497"/>
      <c r="K1313" s="616" t="s">
        <v>458</v>
      </c>
    </row>
    <row r="1314" spans="1:11" x14ac:dyDescent="0.25">
      <c r="A1314" s="138">
        <v>108</v>
      </c>
      <c r="B1314" s="409"/>
      <c r="C1314" s="141">
        <v>7848</v>
      </c>
      <c r="D1314" s="1721" t="s">
        <v>12</v>
      </c>
      <c r="E1314" s="1721">
        <v>400</v>
      </c>
      <c r="F1314" s="409">
        <v>30</v>
      </c>
      <c r="G1314" s="409">
        <v>30</v>
      </c>
      <c r="H1314" s="409">
        <v>30</v>
      </c>
      <c r="I1314" s="71">
        <f t="shared" si="52"/>
        <v>0.282744</v>
      </c>
      <c r="J1314" s="437">
        <f>SUM(I1312:I1314)</f>
        <v>1.0976750399999999</v>
      </c>
      <c r="K1314" s="616" t="s">
        <v>458</v>
      </c>
    </row>
    <row r="1315" spans="1:11" x14ac:dyDescent="0.25">
      <c r="A1315" s="138">
        <v>109</v>
      </c>
      <c r="B1315" s="409"/>
      <c r="C1315" s="78">
        <v>7817</v>
      </c>
      <c r="D1315" s="1721" t="s">
        <v>12</v>
      </c>
      <c r="E1315" s="1721">
        <v>400</v>
      </c>
      <c r="F1315" s="409">
        <v>46</v>
      </c>
      <c r="G1315" s="409">
        <v>46</v>
      </c>
      <c r="H1315" s="409">
        <v>46</v>
      </c>
      <c r="I1315" s="71">
        <f t="shared" si="52"/>
        <v>0.66476255999999989</v>
      </c>
      <c r="J1315" s="497"/>
      <c r="K1315" s="616" t="s">
        <v>562</v>
      </c>
    </row>
    <row r="1316" spans="1:11" x14ac:dyDescent="0.25">
      <c r="A1316" s="138">
        <v>110</v>
      </c>
      <c r="B1316" s="409"/>
      <c r="C1316" s="78">
        <v>7553</v>
      </c>
      <c r="D1316" s="1721" t="s">
        <v>12</v>
      </c>
      <c r="E1316" s="1721">
        <v>400</v>
      </c>
      <c r="F1316" s="409">
        <v>60</v>
      </c>
      <c r="G1316" s="409">
        <v>60</v>
      </c>
      <c r="H1316" s="409">
        <v>60</v>
      </c>
      <c r="I1316" s="71">
        <f t="shared" si="52"/>
        <v>1.130976</v>
      </c>
      <c r="J1316" s="497"/>
      <c r="K1316" s="616" t="s">
        <v>562</v>
      </c>
    </row>
    <row r="1317" spans="1:11" x14ac:dyDescent="0.25">
      <c r="A1317" s="138">
        <v>111</v>
      </c>
      <c r="B1317" s="409"/>
      <c r="C1317" s="78">
        <v>7813</v>
      </c>
      <c r="D1317" s="1721" t="s">
        <v>12</v>
      </c>
      <c r="E1317" s="1721">
        <v>400</v>
      </c>
      <c r="F1317" s="409">
        <v>50</v>
      </c>
      <c r="G1317" s="409">
        <v>50</v>
      </c>
      <c r="H1317" s="409">
        <v>50</v>
      </c>
      <c r="I1317" s="71">
        <f t="shared" si="52"/>
        <v>0.78539999999999988</v>
      </c>
      <c r="J1317" s="497"/>
      <c r="K1317" s="616" t="s">
        <v>562</v>
      </c>
    </row>
    <row r="1318" spans="1:11" x14ac:dyDescent="0.25">
      <c r="A1318" s="138">
        <v>112</v>
      </c>
      <c r="B1318" s="409"/>
      <c r="C1318" s="1168">
        <v>7816</v>
      </c>
      <c r="D1318" s="1721" t="s">
        <v>12</v>
      </c>
      <c r="E1318" s="1721">
        <v>400</v>
      </c>
      <c r="F1318" s="409">
        <v>52</v>
      </c>
      <c r="G1318" s="409">
        <v>52</v>
      </c>
      <c r="H1318" s="409">
        <v>52</v>
      </c>
      <c r="I1318" s="71">
        <f t="shared" si="52"/>
        <v>0.84948863999999991</v>
      </c>
      <c r="J1318" s="497"/>
      <c r="K1318" s="616" t="s">
        <v>562</v>
      </c>
    </row>
    <row r="1319" spans="1:11" x14ac:dyDescent="0.25">
      <c r="A1319" s="138">
        <v>113</v>
      </c>
      <c r="B1319" s="409"/>
      <c r="C1319" s="1168">
        <v>7787</v>
      </c>
      <c r="D1319" s="1721" t="s">
        <v>12</v>
      </c>
      <c r="E1319" s="1721">
        <v>400</v>
      </c>
      <c r="F1319" s="409">
        <v>46</v>
      </c>
      <c r="G1319" s="409">
        <v>46</v>
      </c>
      <c r="H1319" s="409">
        <v>46</v>
      </c>
      <c r="I1319" s="71">
        <f t="shared" si="52"/>
        <v>0.66476255999999989</v>
      </c>
      <c r="J1319" s="497"/>
      <c r="K1319" s="616" t="s">
        <v>562</v>
      </c>
    </row>
    <row r="1320" spans="1:11" x14ac:dyDescent="0.25">
      <c r="A1320" s="138">
        <v>114</v>
      </c>
      <c r="B1320" s="409"/>
      <c r="C1320" s="1168">
        <v>7614</v>
      </c>
      <c r="D1320" s="1721" t="s">
        <v>12</v>
      </c>
      <c r="E1320" s="1721">
        <v>400</v>
      </c>
      <c r="F1320" s="409">
        <v>45</v>
      </c>
      <c r="G1320" s="409">
        <v>45</v>
      </c>
      <c r="H1320" s="409">
        <v>45</v>
      </c>
      <c r="I1320" s="71">
        <f t="shared" si="52"/>
        <v>0.63617400000000002</v>
      </c>
      <c r="J1320" s="497"/>
      <c r="K1320" s="616" t="s">
        <v>562</v>
      </c>
    </row>
    <row r="1321" spans="1:11" x14ac:dyDescent="0.25">
      <c r="A1321" s="138">
        <v>115</v>
      </c>
      <c r="B1321" s="409"/>
      <c r="C1321" s="1168">
        <v>7764</v>
      </c>
      <c r="D1321" s="1721" t="s">
        <v>12</v>
      </c>
      <c r="E1321" s="1721">
        <v>400</v>
      </c>
      <c r="F1321" s="409">
        <v>60</v>
      </c>
      <c r="G1321" s="409">
        <v>60</v>
      </c>
      <c r="H1321" s="409">
        <v>60</v>
      </c>
      <c r="I1321" s="71">
        <f t="shared" si="52"/>
        <v>1.130976</v>
      </c>
      <c r="J1321" s="497"/>
      <c r="K1321" s="616" t="s">
        <v>562</v>
      </c>
    </row>
    <row r="1322" spans="1:11" x14ac:dyDescent="0.25">
      <c r="A1322" s="138">
        <v>116</v>
      </c>
      <c r="B1322" s="409"/>
      <c r="C1322" s="78">
        <v>7670</v>
      </c>
      <c r="D1322" s="1721" t="s">
        <v>12</v>
      </c>
      <c r="E1322" s="1721">
        <v>400</v>
      </c>
      <c r="F1322" s="409">
        <v>47</v>
      </c>
      <c r="G1322" s="409">
        <v>47</v>
      </c>
      <c r="H1322" s="409">
        <v>47</v>
      </c>
      <c r="I1322" s="71">
        <f t="shared" si="52"/>
        <v>0.69397943999999989</v>
      </c>
      <c r="J1322" s="497"/>
      <c r="K1322" s="616" t="s">
        <v>562</v>
      </c>
    </row>
    <row r="1323" spans="1:11" x14ac:dyDescent="0.25">
      <c r="A1323" s="138">
        <v>117</v>
      </c>
      <c r="B1323" s="409"/>
      <c r="C1323" s="78">
        <v>7418</v>
      </c>
      <c r="D1323" s="1721" t="s">
        <v>12</v>
      </c>
      <c r="E1323" s="1721">
        <v>400</v>
      </c>
      <c r="F1323" s="409">
        <v>56</v>
      </c>
      <c r="G1323" s="409">
        <v>56</v>
      </c>
      <c r="H1323" s="409">
        <v>56</v>
      </c>
      <c r="I1323" s="71">
        <f t="shared" si="52"/>
        <v>0.98520576000000004</v>
      </c>
      <c r="J1323" s="497"/>
      <c r="K1323" s="616" t="s">
        <v>562</v>
      </c>
    </row>
    <row r="1324" spans="1:11" x14ac:dyDescent="0.25">
      <c r="A1324" s="138">
        <v>118</v>
      </c>
      <c r="B1324" s="409"/>
      <c r="C1324" s="78">
        <v>7821</v>
      </c>
      <c r="D1324" s="1721" t="s">
        <v>12</v>
      </c>
      <c r="E1324" s="1721">
        <v>400</v>
      </c>
      <c r="F1324" s="409">
        <v>52</v>
      </c>
      <c r="G1324" s="409">
        <v>52</v>
      </c>
      <c r="H1324" s="409">
        <v>52</v>
      </c>
      <c r="I1324" s="71">
        <f t="shared" si="52"/>
        <v>0.84948863999999991</v>
      </c>
      <c r="J1324" s="437">
        <f>SUM(I1315:I1324)</f>
        <v>8.3912135999999986</v>
      </c>
      <c r="K1324" s="616" t="s">
        <v>562</v>
      </c>
    </row>
    <row r="1325" spans="1:11" x14ac:dyDescent="0.25">
      <c r="A1325" s="138">
        <v>119</v>
      </c>
      <c r="B1325" s="409"/>
      <c r="C1325" s="80">
        <v>7687</v>
      </c>
      <c r="D1325" s="1721" t="s">
        <v>12</v>
      </c>
      <c r="E1325" s="1721">
        <v>400</v>
      </c>
      <c r="F1325" s="409">
        <v>46</v>
      </c>
      <c r="G1325" s="409">
        <v>46</v>
      </c>
      <c r="H1325" s="409">
        <v>46</v>
      </c>
      <c r="I1325" s="71">
        <f t="shared" si="52"/>
        <v>0.66476255999999989</v>
      </c>
      <c r="J1325" s="497"/>
      <c r="K1325" s="616" t="s">
        <v>207</v>
      </c>
    </row>
    <row r="1326" spans="1:11" x14ac:dyDescent="0.25">
      <c r="A1326" s="138">
        <v>120</v>
      </c>
      <c r="B1326" s="409"/>
      <c r="C1326" s="80">
        <v>7674</v>
      </c>
      <c r="D1326" s="1721" t="s">
        <v>12</v>
      </c>
      <c r="E1326" s="1721">
        <v>400</v>
      </c>
      <c r="F1326" s="409">
        <v>54</v>
      </c>
      <c r="G1326" s="409">
        <v>54</v>
      </c>
      <c r="H1326" s="409">
        <v>54</v>
      </c>
      <c r="I1326" s="71">
        <f t="shared" si="52"/>
        <v>0.91609055999999989</v>
      </c>
      <c r="J1326" s="497"/>
      <c r="K1326" s="616" t="s">
        <v>207</v>
      </c>
    </row>
    <row r="1327" spans="1:11" x14ac:dyDescent="0.25">
      <c r="A1327" s="138">
        <v>121</v>
      </c>
      <c r="B1327" s="409"/>
      <c r="C1327" s="80">
        <v>7811</v>
      </c>
      <c r="D1327" s="1721" t="s">
        <v>12</v>
      </c>
      <c r="E1327" s="1721">
        <v>400</v>
      </c>
      <c r="F1327" s="409">
        <v>48</v>
      </c>
      <c r="G1327" s="409">
        <v>48</v>
      </c>
      <c r="H1327" s="409">
        <v>48</v>
      </c>
      <c r="I1327" s="71">
        <f t="shared" si="52"/>
        <v>0.72382463999999991</v>
      </c>
      <c r="J1327" s="497"/>
      <c r="K1327" s="616" t="s">
        <v>207</v>
      </c>
    </row>
    <row r="1328" spans="1:11" x14ac:dyDescent="0.25">
      <c r="A1328" s="138">
        <v>122</v>
      </c>
      <c r="B1328" s="409"/>
      <c r="C1328" s="80">
        <v>7548</v>
      </c>
      <c r="D1328" s="1721" t="s">
        <v>12</v>
      </c>
      <c r="E1328" s="1721">
        <v>400</v>
      </c>
      <c r="F1328" s="409">
        <v>40</v>
      </c>
      <c r="G1328" s="409">
        <v>40</v>
      </c>
      <c r="H1328" s="409">
        <v>40</v>
      </c>
      <c r="I1328" s="71">
        <f t="shared" si="52"/>
        <v>0.50265599999999988</v>
      </c>
      <c r="J1328" s="497"/>
      <c r="K1328" s="616" t="s">
        <v>207</v>
      </c>
    </row>
    <row r="1329" spans="1:11" x14ac:dyDescent="0.25">
      <c r="A1329" s="138">
        <v>123</v>
      </c>
      <c r="B1329" s="409"/>
      <c r="C1329" s="80">
        <v>7830</v>
      </c>
      <c r="D1329" s="1721" t="s">
        <v>12</v>
      </c>
      <c r="E1329" s="1721">
        <v>400</v>
      </c>
      <c r="F1329" s="409">
        <v>43</v>
      </c>
      <c r="G1329" s="409">
        <v>43</v>
      </c>
      <c r="H1329" s="409">
        <v>43</v>
      </c>
      <c r="I1329" s="71">
        <f t="shared" si="52"/>
        <v>0.58088183999999998</v>
      </c>
      <c r="J1329" s="497"/>
      <c r="K1329" s="616" t="s">
        <v>207</v>
      </c>
    </row>
    <row r="1330" spans="1:11" x14ac:dyDescent="0.25">
      <c r="A1330" s="138">
        <v>124</v>
      </c>
      <c r="B1330" s="409"/>
      <c r="C1330" s="80">
        <v>7498</v>
      </c>
      <c r="D1330" s="1721" t="s">
        <v>12</v>
      </c>
      <c r="E1330" s="1721">
        <v>400</v>
      </c>
      <c r="F1330" s="409">
        <v>35</v>
      </c>
      <c r="G1330" s="409">
        <v>35</v>
      </c>
      <c r="H1330" s="409">
        <v>35</v>
      </c>
      <c r="I1330" s="71">
        <f t="shared" si="52"/>
        <v>0.38484599999999997</v>
      </c>
      <c r="J1330" s="497"/>
      <c r="K1330" s="616" t="s">
        <v>207</v>
      </c>
    </row>
    <row r="1331" spans="1:11" x14ac:dyDescent="0.25">
      <c r="A1331" s="138">
        <v>125</v>
      </c>
      <c r="B1331" s="409"/>
      <c r="C1331" s="78">
        <v>7803</v>
      </c>
      <c r="D1331" s="1721" t="s">
        <v>12</v>
      </c>
      <c r="E1331" s="1721">
        <v>400</v>
      </c>
      <c r="F1331" s="409">
        <v>38</v>
      </c>
      <c r="G1331" s="409">
        <v>38</v>
      </c>
      <c r="H1331" s="409">
        <v>38</v>
      </c>
      <c r="I1331" s="71">
        <f t="shared" si="52"/>
        <v>0.45364703999999995</v>
      </c>
      <c r="J1331" s="497"/>
      <c r="K1331" s="616" t="s">
        <v>207</v>
      </c>
    </row>
    <row r="1332" spans="1:11" x14ac:dyDescent="0.25">
      <c r="A1332" s="138">
        <v>126</v>
      </c>
      <c r="B1332" s="409"/>
      <c r="C1332" s="78">
        <v>7576</v>
      </c>
      <c r="D1332" s="1721" t="s">
        <v>12</v>
      </c>
      <c r="E1332" s="1721">
        <v>400</v>
      </c>
      <c r="F1332" s="409">
        <v>34</v>
      </c>
      <c r="G1332" s="409">
        <v>34</v>
      </c>
      <c r="H1332" s="409">
        <v>34</v>
      </c>
      <c r="I1332" s="71">
        <f t="shared" si="52"/>
        <v>0.36316895999999999</v>
      </c>
      <c r="J1332" s="497"/>
      <c r="K1332" s="616" t="s">
        <v>207</v>
      </c>
    </row>
    <row r="1333" spans="1:11" x14ac:dyDescent="0.25">
      <c r="A1333" s="138">
        <v>127</v>
      </c>
      <c r="B1333" s="409"/>
      <c r="C1333" s="80">
        <v>7788</v>
      </c>
      <c r="D1333" s="1721" t="s">
        <v>12</v>
      </c>
      <c r="E1333" s="1721">
        <v>300</v>
      </c>
      <c r="F1333" s="409">
        <v>40</v>
      </c>
      <c r="G1333" s="409">
        <v>40</v>
      </c>
      <c r="H1333" s="409">
        <v>40</v>
      </c>
      <c r="I1333" s="71">
        <f t="shared" si="52"/>
        <v>0.37699199999999999</v>
      </c>
      <c r="J1333" s="497"/>
      <c r="K1333" s="616" t="s">
        <v>207</v>
      </c>
    </row>
    <row r="1334" spans="1:11" x14ac:dyDescent="0.25">
      <c r="A1334" s="138">
        <v>128</v>
      </c>
      <c r="B1334" s="409"/>
      <c r="C1334" s="80">
        <v>7560</v>
      </c>
      <c r="D1334" s="1721" t="s">
        <v>12</v>
      </c>
      <c r="E1334" s="1721">
        <v>400</v>
      </c>
      <c r="F1334" s="409">
        <v>53</v>
      </c>
      <c r="G1334" s="409">
        <v>53</v>
      </c>
      <c r="H1334" s="409">
        <v>53</v>
      </c>
      <c r="I1334" s="71">
        <f t="shared" si="52"/>
        <v>0.88247543999999989</v>
      </c>
      <c r="J1334" s="497"/>
      <c r="K1334" s="616" t="s">
        <v>207</v>
      </c>
    </row>
    <row r="1335" spans="1:11" x14ac:dyDescent="0.25">
      <c r="A1335" s="138">
        <v>129</v>
      </c>
      <c r="B1335" s="409"/>
      <c r="C1335" s="80">
        <v>7793</v>
      </c>
      <c r="D1335" s="1721" t="s">
        <v>12</v>
      </c>
      <c r="E1335" s="1721">
        <v>400</v>
      </c>
      <c r="F1335" s="409">
        <v>54</v>
      </c>
      <c r="G1335" s="409">
        <v>54</v>
      </c>
      <c r="H1335" s="409">
        <v>54</v>
      </c>
      <c r="I1335" s="71">
        <f t="shared" ref="I1335:I1398" si="53">0.7854*E1335*H1335*H1335/1000000</f>
        <v>0.91609055999999989</v>
      </c>
      <c r="J1335" s="497"/>
      <c r="K1335" s="616" t="s">
        <v>207</v>
      </c>
    </row>
    <row r="1336" spans="1:11" x14ac:dyDescent="0.25">
      <c r="A1336" s="138">
        <v>130</v>
      </c>
      <c r="B1336" s="409"/>
      <c r="C1336" s="409">
        <v>7571</v>
      </c>
      <c r="D1336" s="1721" t="s">
        <v>12</v>
      </c>
      <c r="E1336" s="1721">
        <v>400</v>
      </c>
      <c r="F1336" s="409">
        <v>40</v>
      </c>
      <c r="G1336" s="409">
        <v>40</v>
      </c>
      <c r="H1336" s="409">
        <v>40</v>
      </c>
      <c r="I1336" s="71">
        <f t="shared" si="53"/>
        <v>0.50265599999999988</v>
      </c>
      <c r="J1336" s="437">
        <f>SUM(I1325:I1336)</f>
        <v>7.2680916000000009</v>
      </c>
      <c r="K1336" s="616" t="s">
        <v>207</v>
      </c>
    </row>
    <row r="1337" spans="1:11" x14ac:dyDescent="0.25">
      <c r="A1337" s="138">
        <v>131</v>
      </c>
      <c r="B1337" s="1492">
        <v>46278</v>
      </c>
      <c r="C1337" s="409">
        <v>7555</v>
      </c>
      <c r="D1337" s="1721" t="s">
        <v>12</v>
      </c>
      <c r="E1337" s="1721">
        <v>400</v>
      </c>
      <c r="F1337" s="409">
        <v>50</v>
      </c>
      <c r="G1337" s="409">
        <v>50</v>
      </c>
      <c r="H1337" s="409">
        <v>50</v>
      </c>
      <c r="I1337" s="71">
        <f t="shared" si="53"/>
        <v>0.78539999999999988</v>
      </c>
      <c r="J1337" s="497"/>
      <c r="K1337" s="616" t="s">
        <v>207</v>
      </c>
    </row>
    <row r="1338" spans="1:11" x14ac:dyDescent="0.25">
      <c r="A1338" s="138">
        <v>132</v>
      </c>
      <c r="B1338" s="409"/>
      <c r="C1338" s="409">
        <v>7550</v>
      </c>
      <c r="D1338" s="1721" t="s">
        <v>12</v>
      </c>
      <c r="E1338" s="1721">
        <v>400</v>
      </c>
      <c r="F1338" s="409">
        <v>33</v>
      </c>
      <c r="G1338" s="409">
        <v>33</v>
      </c>
      <c r="H1338" s="409">
        <v>33</v>
      </c>
      <c r="I1338" s="71">
        <f t="shared" si="53"/>
        <v>0.34212023999999996</v>
      </c>
      <c r="J1338" s="497"/>
      <c r="K1338" s="616" t="s">
        <v>207</v>
      </c>
    </row>
    <row r="1339" spans="1:11" x14ac:dyDescent="0.25">
      <c r="A1339" s="138">
        <v>133</v>
      </c>
      <c r="B1339" s="409"/>
      <c r="C1339" s="409">
        <v>7572</v>
      </c>
      <c r="D1339" s="1721" t="s">
        <v>12</v>
      </c>
      <c r="E1339" s="1721">
        <v>400</v>
      </c>
      <c r="F1339" s="409">
        <v>57</v>
      </c>
      <c r="G1339" s="409">
        <v>57</v>
      </c>
      <c r="H1339" s="409">
        <v>57</v>
      </c>
      <c r="I1339" s="71">
        <f t="shared" si="53"/>
        <v>1.02070584</v>
      </c>
      <c r="J1339" s="497"/>
      <c r="K1339" s="616" t="s">
        <v>207</v>
      </c>
    </row>
    <row r="1340" spans="1:11" x14ac:dyDescent="0.25">
      <c r="A1340" s="138">
        <v>134</v>
      </c>
      <c r="B1340" s="409"/>
      <c r="C1340" s="409">
        <v>7567</v>
      </c>
      <c r="D1340" s="1721" t="s">
        <v>12</v>
      </c>
      <c r="E1340" s="1721">
        <v>400</v>
      </c>
      <c r="F1340" s="409">
        <v>50</v>
      </c>
      <c r="G1340" s="409">
        <v>50</v>
      </c>
      <c r="H1340" s="409">
        <v>50</v>
      </c>
      <c r="I1340" s="71">
        <f t="shared" si="53"/>
        <v>0.78539999999999988</v>
      </c>
      <c r="J1340" s="497"/>
      <c r="K1340" s="616" t="s">
        <v>207</v>
      </c>
    </row>
    <row r="1341" spans="1:11" x14ac:dyDescent="0.25">
      <c r="A1341" s="138">
        <v>135</v>
      </c>
      <c r="B1341" s="409"/>
      <c r="C1341" s="409">
        <v>7564</v>
      </c>
      <c r="D1341" s="1721" t="s">
        <v>12</v>
      </c>
      <c r="E1341" s="1721">
        <v>400</v>
      </c>
      <c r="F1341" s="409">
        <v>30</v>
      </c>
      <c r="G1341" s="409">
        <v>30</v>
      </c>
      <c r="H1341" s="409">
        <v>30</v>
      </c>
      <c r="I1341" s="71">
        <f t="shared" si="53"/>
        <v>0.282744</v>
      </c>
      <c r="J1341" s="497"/>
      <c r="K1341" s="616" t="s">
        <v>207</v>
      </c>
    </row>
    <row r="1342" spans="1:11" x14ac:dyDescent="0.25">
      <c r="A1342" s="138">
        <v>136</v>
      </c>
      <c r="B1342" s="409"/>
      <c r="C1342" s="409">
        <v>7575</v>
      </c>
      <c r="D1342" s="1721" t="s">
        <v>12</v>
      </c>
      <c r="E1342" s="1721">
        <v>400</v>
      </c>
      <c r="F1342" s="409">
        <v>55</v>
      </c>
      <c r="G1342" s="409">
        <v>55</v>
      </c>
      <c r="H1342" s="409">
        <v>55</v>
      </c>
      <c r="I1342" s="71">
        <f t="shared" si="53"/>
        <v>0.95033400000000001</v>
      </c>
      <c r="J1342" s="497"/>
      <c r="K1342" s="616" t="s">
        <v>207</v>
      </c>
    </row>
    <row r="1343" spans="1:11" x14ac:dyDescent="0.25">
      <c r="A1343" s="138">
        <v>137</v>
      </c>
      <c r="B1343" s="409"/>
      <c r="C1343" s="409">
        <v>7561</v>
      </c>
      <c r="D1343" s="1721" t="s">
        <v>12</v>
      </c>
      <c r="E1343" s="1721">
        <v>400</v>
      </c>
      <c r="F1343" s="409">
        <v>38</v>
      </c>
      <c r="G1343" s="409">
        <v>38</v>
      </c>
      <c r="H1343" s="409">
        <v>38</v>
      </c>
      <c r="I1343" s="71">
        <f t="shared" si="53"/>
        <v>0.45364703999999995</v>
      </c>
      <c r="J1343" s="497"/>
      <c r="K1343" s="616" t="s">
        <v>207</v>
      </c>
    </row>
    <row r="1344" spans="1:11" x14ac:dyDescent="0.25">
      <c r="A1344" s="138">
        <v>138</v>
      </c>
      <c r="B1344" s="409"/>
      <c r="C1344" s="409">
        <v>7565</v>
      </c>
      <c r="D1344" s="1721" t="s">
        <v>12</v>
      </c>
      <c r="E1344" s="1721">
        <v>400</v>
      </c>
      <c r="F1344" s="409">
        <v>40</v>
      </c>
      <c r="G1344" s="409">
        <v>40</v>
      </c>
      <c r="H1344" s="409">
        <v>40</v>
      </c>
      <c r="I1344" s="71">
        <f t="shared" si="53"/>
        <v>0.50265599999999988</v>
      </c>
      <c r="J1344" s="497"/>
      <c r="K1344" s="616" t="s">
        <v>207</v>
      </c>
    </row>
    <row r="1345" spans="1:11" x14ac:dyDescent="0.25">
      <c r="A1345" s="138">
        <v>139</v>
      </c>
      <c r="B1345" s="409"/>
      <c r="C1345" s="78">
        <v>7569</v>
      </c>
      <c r="D1345" s="1721" t="s">
        <v>12</v>
      </c>
      <c r="E1345" s="1721">
        <v>400</v>
      </c>
      <c r="F1345" s="409">
        <v>30</v>
      </c>
      <c r="G1345" s="409">
        <v>30</v>
      </c>
      <c r="H1345" s="409">
        <v>30</v>
      </c>
      <c r="I1345" s="71">
        <f t="shared" si="53"/>
        <v>0.282744</v>
      </c>
      <c r="J1345" s="497"/>
      <c r="K1345" s="616" t="s">
        <v>207</v>
      </c>
    </row>
    <row r="1346" spans="1:11" x14ac:dyDescent="0.25">
      <c r="A1346" s="138">
        <v>140</v>
      </c>
      <c r="B1346" s="409"/>
      <c r="C1346" s="409">
        <v>7570</v>
      </c>
      <c r="D1346" s="1721" t="s">
        <v>12</v>
      </c>
      <c r="E1346" s="1721">
        <v>400</v>
      </c>
      <c r="F1346" s="409">
        <v>44</v>
      </c>
      <c r="G1346" s="409">
        <v>44</v>
      </c>
      <c r="H1346" s="409">
        <v>44</v>
      </c>
      <c r="I1346" s="71">
        <f t="shared" si="53"/>
        <v>0.60821376000000005</v>
      </c>
      <c r="J1346" s="497"/>
      <c r="K1346" s="616" t="s">
        <v>207</v>
      </c>
    </row>
    <row r="1347" spans="1:11" x14ac:dyDescent="0.25">
      <c r="A1347" s="138">
        <v>141</v>
      </c>
      <c r="B1347" s="409"/>
      <c r="C1347" s="409">
        <v>7562</v>
      </c>
      <c r="D1347" s="1721" t="s">
        <v>12</v>
      </c>
      <c r="E1347" s="1721">
        <v>400</v>
      </c>
      <c r="F1347" s="409">
        <v>30</v>
      </c>
      <c r="G1347" s="409">
        <v>30</v>
      </c>
      <c r="H1347" s="409">
        <v>30</v>
      </c>
      <c r="I1347" s="71">
        <f t="shared" si="53"/>
        <v>0.282744</v>
      </c>
      <c r="J1347" s="497"/>
      <c r="K1347" s="616" t="s">
        <v>207</v>
      </c>
    </row>
    <row r="1348" spans="1:11" x14ac:dyDescent="0.25">
      <c r="A1348" s="138">
        <v>142</v>
      </c>
      <c r="B1348" s="409"/>
      <c r="C1348" s="78">
        <v>7557</v>
      </c>
      <c r="D1348" s="1721" t="s">
        <v>12</v>
      </c>
      <c r="E1348" s="1721">
        <v>300</v>
      </c>
      <c r="F1348" s="409">
        <v>40</v>
      </c>
      <c r="G1348" s="409">
        <v>40</v>
      </c>
      <c r="H1348" s="409">
        <v>40</v>
      </c>
      <c r="I1348" s="71">
        <f t="shared" si="53"/>
        <v>0.37699199999999999</v>
      </c>
      <c r="J1348" s="497"/>
      <c r="K1348" s="616" t="s">
        <v>207</v>
      </c>
    </row>
    <row r="1349" spans="1:11" x14ac:dyDescent="0.25">
      <c r="A1349" s="138">
        <v>143</v>
      </c>
      <c r="B1349" s="409"/>
      <c r="C1349" s="78">
        <v>7556</v>
      </c>
      <c r="D1349" s="1721" t="s">
        <v>12</v>
      </c>
      <c r="E1349" s="1721">
        <v>400</v>
      </c>
      <c r="F1349" s="409">
        <v>37</v>
      </c>
      <c r="G1349" s="409">
        <v>37</v>
      </c>
      <c r="H1349" s="409">
        <v>37</v>
      </c>
      <c r="I1349" s="71">
        <f t="shared" si="53"/>
        <v>0.43008503999999992</v>
      </c>
      <c r="J1349" s="437">
        <f>SUM(I1337:I1349)</f>
        <v>7.10378592</v>
      </c>
      <c r="K1349" s="616" t="s">
        <v>207</v>
      </c>
    </row>
    <row r="1350" spans="1:11" x14ac:dyDescent="0.25">
      <c r="A1350" s="138">
        <v>144</v>
      </c>
      <c r="B1350" s="409"/>
      <c r="C1350" s="141">
        <v>7852</v>
      </c>
      <c r="D1350" s="1721" t="s">
        <v>12</v>
      </c>
      <c r="E1350" s="1721">
        <v>400</v>
      </c>
      <c r="F1350" s="409">
        <v>40</v>
      </c>
      <c r="G1350" s="409">
        <v>40</v>
      </c>
      <c r="H1350" s="409">
        <v>40</v>
      </c>
      <c r="I1350" s="71">
        <f t="shared" si="53"/>
        <v>0.50265599999999988</v>
      </c>
      <c r="J1350" s="497"/>
      <c r="K1350" s="616" t="s">
        <v>337</v>
      </c>
    </row>
    <row r="1351" spans="1:11" x14ac:dyDescent="0.25">
      <c r="A1351" s="138">
        <v>145</v>
      </c>
      <c r="B1351" s="409"/>
      <c r="C1351" s="141">
        <v>7828</v>
      </c>
      <c r="D1351" s="1721" t="s">
        <v>12</v>
      </c>
      <c r="E1351" s="1721">
        <v>400</v>
      </c>
      <c r="F1351" s="409">
        <v>40</v>
      </c>
      <c r="G1351" s="409">
        <v>40</v>
      </c>
      <c r="H1351" s="409">
        <v>40</v>
      </c>
      <c r="I1351" s="71">
        <f t="shared" si="53"/>
        <v>0.50265599999999988</v>
      </c>
      <c r="J1351" s="497"/>
      <c r="K1351" s="616" t="s">
        <v>337</v>
      </c>
    </row>
    <row r="1352" spans="1:11" x14ac:dyDescent="0.25">
      <c r="A1352" s="138">
        <v>146</v>
      </c>
      <c r="B1352" s="409"/>
      <c r="C1352" s="141">
        <v>7551</v>
      </c>
      <c r="D1352" s="1721" t="s">
        <v>12</v>
      </c>
      <c r="E1352" s="1721">
        <v>400</v>
      </c>
      <c r="F1352" s="409">
        <v>40</v>
      </c>
      <c r="G1352" s="409">
        <v>40</v>
      </c>
      <c r="H1352" s="409">
        <v>40</v>
      </c>
      <c r="I1352" s="71">
        <f t="shared" si="53"/>
        <v>0.50265599999999988</v>
      </c>
      <c r="J1352" s="497"/>
      <c r="K1352" s="616" t="s">
        <v>337</v>
      </c>
    </row>
    <row r="1353" spans="1:11" x14ac:dyDescent="0.25">
      <c r="A1353" s="138">
        <v>147</v>
      </c>
      <c r="B1353" s="409"/>
      <c r="C1353" s="141">
        <v>7802</v>
      </c>
      <c r="D1353" s="1721" t="s">
        <v>12</v>
      </c>
      <c r="E1353" s="1721">
        <v>400</v>
      </c>
      <c r="F1353" s="409">
        <v>40</v>
      </c>
      <c r="G1353" s="409">
        <v>40</v>
      </c>
      <c r="H1353" s="409">
        <v>40</v>
      </c>
      <c r="I1353" s="71">
        <f t="shared" si="53"/>
        <v>0.50265599999999988</v>
      </c>
      <c r="J1353" s="497"/>
      <c r="K1353" s="616" t="s">
        <v>337</v>
      </c>
    </row>
    <row r="1354" spans="1:11" x14ac:dyDescent="0.25">
      <c r="A1354" s="138">
        <v>148</v>
      </c>
      <c r="B1354" s="409"/>
      <c r="C1354" s="141">
        <v>7820</v>
      </c>
      <c r="D1354" s="1721" t="s">
        <v>12</v>
      </c>
      <c r="E1354" s="1721">
        <v>400</v>
      </c>
      <c r="F1354" s="409">
        <v>35</v>
      </c>
      <c r="G1354" s="409">
        <v>35</v>
      </c>
      <c r="H1354" s="409">
        <v>35</v>
      </c>
      <c r="I1354" s="71">
        <f t="shared" si="53"/>
        <v>0.38484599999999997</v>
      </c>
      <c r="J1354" s="497"/>
      <c r="K1354" s="616" t="s">
        <v>337</v>
      </c>
    </row>
    <row r="1355" spans="1:11" x14ac:dyDescent="0.25">
      <c r="A1355" s="138">
        <v>149</v>
      </c>
      <c r="B1355" s="409"/>
      <c r="C1355" s="141">
        <v>7804</v>
      </c>
      <c r="D1355" s="1721" t="s">
        <v>12</v>
      </c>
      <c r="E1355" s="1721">
        <v>400</v>
      </c>
      <c r="F1355" s="409">
        <v>37</v>
      </c>
      <c r="G1355" s="409">
        <v>37</v>
      </c>
      <c r="H1355" s="409">
        <v>37</v>
      </c>
      <c r="I1355" s="71">
        <f t="shared" si="53"/>
        <v>0.43008503999999992</v>
      </c>
      <c r="J1355" s="497"/>
      <c r="K1355" s="616" t="s">
        <v>337</v>
      </c>
    </row>
    <row r="1356" spans="1:11" x14ac:dyDescent="0.25">
      <c r="A1356" s="138">
        <v>150</v>
      </c>
      <c r="B1356" s="409"/>
      <c r="C1356" s="141">
        <v>7801</v>
      </c>
      <c r="D1356" s="1721" t="s">
        <v>12</v>
      </c>
      <c r="E1356" s="1721">
        <v>400</v>
      </c>
      <c r="F1356" s="409">
        <v>35</v>
      </c>
      <c r="G1356" s="409">
        <v>35</v>
      </c>
      <c r="H1356" s="409">
        <v>35</v>
      </c>
      <c r="I1356" s="71">
        <f t="shared" si="53"/>
        <v>0.38484599999999997</v>
      </c>
      <c r="J1356" s="437">
        <f>SUM(I1350:I1356)</f>
        <v>3.2104010399999994</v>
      </c>
      <c r="K1356" s="616" t="s">
        <v>337</v>
      </c>
    </row>
    <row r="1357" spans="1:11" x14ac:dyDescent="0.25">
      <c r="A1357" s="138">
        <v>151</v>
      </c>
      <c r="B1357" s="1492">
        <v>46279</v>
      </c>
      <c r="C1357" s="1168">
        <v>7866</v>
      </c>
      <c r="D1357" s="1729" t="s">
        <v>12</v>
      </c>
      <c r="E1357" s="1729">
        <v>400</v>
      </c>
      <c r="F1357" s="409">
        <v>35</v>
      </c>
      <c r="G1357" s="409">
        <v>35</v>
      </c>
      <c r="H1357" s="409">
        <v>35</v>
      </c>
      <c r="I1357" s="71">
        <f t="shared" si="53"/>
        <v>0.38484599999999997</v>
      </c>
      <c r="J1357" s="497"/>
      <c r="K1357" s="616" t="s">
        <v>563</v>
      </c>
    </row>
    <row r="1358" spans="1:11" x14ac:dyDescent="0.25">
      <c r="A1358" s="138">
        <v>152</v>
      </c>
      <c r="B1358" s="409"/>
      <c r="C1358" s="1168">
        <v>7978</v>
      </c>
      <c r="D1358" s="1729" t="s">
        <v>12</v>
      </c>
      <c r="E1358" s="1729">
        <v>400</v>
      </c>
      <c r="F1358" s="409">
        <v>34</v>
      </c>
      <c r="G1358" s="409">
        <v>34</v>
      </c>
      <c r="H1358" s="409">
        <v>34</v>
      </c>
      <c r="I1358" s="71">
        <f t="shared" si="53"/>
        <v>0.36316895999999999</v>
      </c>
      <c r="J1358" s="497"/>
      <c r="K1358" s="616" t="s">
        <v>563</v>
      </c>
    </row>
    <row r="1359" spans="1:11" x14ac:dyDescent="0.25">
      <c r="A1359" s="138">
        <v>153</v>
      </c>
      <c r="B1359" s="409"/>
      <c r="C1359" s="1168">
        <v>7971</v>
      </c>
      <c r="D1359" s="1729" t="s">
        <v>12</v>
      </c>
      <c r="E1359" s="1729">
        <v>400</v>
      </c>
      <c r="F1359" s="409">
        <v>32</v>
      </c>
      <c r="G1359" s="409">
        <v>32</v>
      </c>
      <c r="H1359" s="409">
        <v>32</v>
      </c>
      <c r="I1359" s="71">
        <f t="shared" si="53"/>
        <v>0.32169983999999996</v>
      </c>
      <c r="J1359" s="437">
        <f>SUM(I1357:I1359)</f>
        <v>1.0697147999999999</v>
      </c>
      <c r="K1359" s="616" t="s">
        <v>563</v>
      </c>
    </row>
    <row r="1360" spans="1:11" x14ac:dyDescent="0.25">
      <c r="A1360" s="138">
        <v>154</v>
      </c>
      <c r="B1360" s="1492">
        <v>46279</v>
      </c>
      <c r="C1360" s="78">
        <v>7862</v>
      </c>
      <c r="D1360" s="1729" t="s">
        <v>12</v>
      </c>
      <c r="E1360" s="1729">
        <v>300</v>
      </c>
      <c r="F1360" s="409">
        <v>30</v>
      </c>
      <c r="G1360" s="409">
        <v>30</v>
      </c>
      <c r="H1360" s="409">
        <v>30</v>
      </c>
      <c r="I1360" s="71">
        <f t="shared" si="53"/>
        <v>0.212058</v>
      </c>
      <c r="J1360" s="497"/>
      <c r="K1360" s="616" t="s">
        <v>207</v>
      </c>
    </row>
    <row r="1361" spans="1:11" x14ac:dyDescent="0.25">
      <c r="A1361" s="138">
        <v>155</v>
      </c>
      <c r="B1361" s="1492"/>
      <c r="C1361" s="78">
        <v>7900</v>
      </c>
      <c r="D1361" s="1729" t="s">
        <v>12</v>
      </c>
      <c r="E1361" s="1729">
        <v>400</v>
      </c>
      <c r="F1361" s="409">
        <v>55</v>
      </c>
      <c r="G1361" s="409">
        <v>55</v>
      </c>
      <c r="H1361" s="409">
        <v>55</v>
      </c>
      <c r="I1361" s="71">
        <f t="shared" si="53"/>
        <v>0.95033400000000001</v>
      </c>
      <c r="J1361" s="497"/>
      <c r="K1361" s="616" t="s">
        <v>207</v>
      </c>
    </row>
    <row r="1362" spans="1:11" x14ac:dyDescent="0.25">
      <c r="A1362" s="138">
        <v>156</v>
      </c>
      <c r="B1362" s="1492"/>
      <c r="C1362" s="78">
        <v>7887</v>
      </c>
      <c r="D1362" s="1729" t="s">
        <v>12</v>
      </c>
      <c r="E1362" s="1729">
        <v>400</v>
      </c>
      <c r="F1362" s="409">
        <v>44</v>
      </c>
      <c r="G1362" s="409">
        <v>44</v>
      </c>
      <c r="H1362" s="409">
        <v>44</v>
      </c>
      <c r="I1362" s="71">
        <f t="shared" si="53"/>
        <v>0.60821376000000005</v>
      </c>
      <c r="J1362" s="497"/>
      <c r="K1362" s="616" t="s">
        <v>207</v>
      </c>
    </row>
    <row r="1363" spans="1:11" x14ac:dyDescent="0.25">
      <c r="A1363" s="138">
        <v>157</v>
      </c>
      <c r="B1363" s="1492"/>
      <c r="C1363" s="78">
        <v>7886</v>
      </c>
      <c r="D1363" s="1729" t="s">
        <v>12</v>
      </c>
      <c r="E1363" s="1729">
        <v>400</v>
      </c>
      <c r="F1363" s="409">
        <v>50</v>
      </c>
      <c r="G1363" s="409">
        <v>50</v>
      </c>
      <c r="H1363" s="409">
        <v>50</v>
      </c>
      <c r="I1363" s="71">
        <f t="shared" si="53"/>
        <v>0.78539999999999988</v>
      </c>
      <c r="J1363" s="497"/>
      <c r="K1363" s="616" t="s">
        <v>207</v>
      </c>
    </row>
    <row r="1364" spans="1:11" x14ac:dyDescent="0.25">
      <c r="A1364" s="138">
        <v>158</v>
      </c>
      <c r="B1364" s="1492"/>
      <c r="C1364" s="78">
        <v>7864</v>
      </c>
      <c r="D1364" s="1729" t="s">
        <v>12</v>
      </c>
      <c r="E1364" s="1729">
        <v>400</v>
      </c>
      <c r="F1364" s="409">
        <v>50</v>
      </c>
      <c r="G1364" s="409">
        <v>50</v>
      </c>
      <c r="H1364" s="409">
        <v>50</v>
      </c>
      <c r="I1364" s="71">
        <f t="shared" si="53"/>
        <v>0.78539999999999988</v>
      </c>
      <c r="J1364" s="497"/>
      <c r="K1364" s="616" t="s">
        <v>207</v>
      </c>
    </row>
    <row r="1365" spans="1:11" x14ac:dyDescent="0.25">
      <c r="A1365" s="138">
        <v>159</v>
      </c>
      <c r="B1365" s="1492"/>
      <c r="C1365" s="78">
        <v>7944</v>
      </c>
      <c r="D1365" s="1729" t="s">
        <v>12</v>
      </c>
      <c r="E1365" s="1729">
        <v>400</v>
      </c>
      <c r="F1365" s="409">
        <v>50</v>
      </c>
      <c r="G1365" s="409">
        <v>50</v>
      </c>
      <c r="H1365" s="409">
        <v>50</v>
      </c>
      <c r="I1365" s="71">
        <f t="shared" si="53"/>
        <v>0.78539999999999988</v>
      </c>
      <c r="J1365" s="497"/>
      <c r="K1365" s="616" t="s">
        <v>207</v>
      </c>
    </row>
    <row r="1366" spans="1:11" x14ac:dyDescent="0.25">
      <c r="A1366" s="138">
        <v>160</v>
      </c>
      <c r="B1366" s="1492"/>
      <c r="C1366" s="78">
        <v>7943</v>
      </c>
      <c r="D1366" s="1729" t="s">
        <v>12</v>
      </c>
      <c r="E1366" s="1729">
        <v>400</v>
      </c>
      <c r="F1366" s="409">
        <v>40</v>
      </c>
      <c r="G1366" s="409">
        <v>40</v>
      </c>
      <c r="H1366" s="409">
        <v>40</v>
      </c>
      <c r="I1366" s="71">
        <f t="shared" si="53"/>
        <v>0.50265599999999988</v>
      </c>
      <c r="J1366" s="497"/>
      <c r="K1366" s="616" t="s">
        <v>207</v>
      </c>
    </row>
    <row r="1367" spans="1:11" x14ac:dyDescent="0.25">
      <c r="A1367" s="138">
        <v>161</v>
      </c>
      <c r="B1367" s="1492"/>
      <c r="C1367" s="78">
        <v>7942</v>
      </c>
      <c r="D1367" s="1729" t="s">
        <v>12</v>
      </c>
      <c r="E1367" s="1729">
        <v>400</v>
      </c>
      <c r="F1367" s="409">
        <v>75</v>
      </c>
      <c r="G1367" s="409">
        <v>75</v>
      </c>
      <c r="H1367" s="409">
        <v>75</v>
      </c>
      <c r="I1367" s="71">
        <f t="shared" si="53"/>
        <v>1.7671499999999998</v>
      </c>
      <c r="J1367" s="497"/>
      <c r="K1367" s="616" t="s">
        <v>207</v>
      </c>
    </row>
    <row r="1368" spans="1:11" x14ac:dyDescent="0.25">
      <c r="A1368" s="138">
        <v>162</v>
      </c>
      <c r="B1368" s="409"/>
      <c r="C1368" s="78">
        <v>7941</v>
      </c>
      <c r="D1368" s="1729" t="s">
        <v>12</v>
      </c>
      <c r="E1368" s="1729">
        <v>400</v>
      </c>
      <c r="F1368" s="409">
        <v>45</v>
      </c>
      <c r="G1368" s="409">
        <v>45</v>
      </c>
      <c r="H1368" s="409">
        <v>45</v>
      </c>
      <c r="I1368" s="71">
        <f t="shared" si="53"/>
        <v>0.63617400000000002</v>
      </c>
      <c r="J1368" s="497"/>
      <c r="K1368" s="616" t="s">
        <v>207</v>
      </c>
    </row>
    <row r="1369" spans="1:11" x14ac:dyDescent="0.25">
      <c r="A1369" s="138">
        <v>163</v>
      </c>
      <c r="B1369" s="409"/>
      <c r="C1369" s="78">
        <v>7868</v>
      </c>
      <c r="D1369" s="1729" t="s">
        <v>12</v>
      </c>
      <c r="E1369" s="1729">
        <v>400</v>
      </c>
      <c r="F1369" s="409">
        <v>42</v>
      </c>
      <c r="G1369" s="409">
        <v>42</v>
      </c>
      <c r="H1369" s="409">
        <v>42</v>
      </c>
      <c r="I1369" s="71">
        <f t="shared" si="53"/>
        <v>0.55417824000000004</v>
      </c>
      <c r="J1369" s="437">
        <f>SUM(I1360:I1369)</f>
        <v>7.5869639999999992</v>
      </c>
      <c r="K1369" s="616" t="s">
        <v>207</v>
      </c>
    </row>
    <row r="1370" spans="1:11" x14ac:dyDescent="0.25">
      <c r="A1370" s="138">
        <v>164</v>
      </c>
      <c r="B1370" s="1492">
        <v>46280</v>
      </c>
      <c r="C1370" s="1565">
        <v>7865</v>
      </c>
      <c r="D1370" s="1737" t="s">
        <v>12</v>
      </c>
      <c r="E1370" s="409">
        <v>300</v>
      </c>
      <c r="F1370" s="409">
        <v>40</v>
      </c>
      <c r="G1370" s="409">
        <v>40</v>
      </c>
      <c r="H1370" s="409">
        <v>40</v>
      </c>
      <c r="I1370" s="71">
        <f t="shared" si="53"/>
        <v>0.37699199999999999</v>
      </c>
      <c r="J1370" s="497"/>
      <c r="K1370" s="616" t="s">
        <v>207</v>
      </c>
    </row>
    <row r="1371" spans="1:11" x14ac:dyDescent="0.25">
      <c r="A1371" s="138">
        <v>165</v>
      </c>
      <c r="B1371" s="409"/>
      <c r="C1371" s="1565">
        <v>7896</v>
      </c>
      <c r="D1371" s="1737" t="s">
        <v>12</v>
      </c>
      <c r="E1371" s="1737">
        <v>400</v>
      </c>
      <c r="F1371" s="409">
        <v>78</v>
      </c>
      <c r="G1371" s="409">
        <v>78</v>
      </c>
      <c r="H1371" s="409">
        <v>78</v>
      </c>
      <c r="I1371" s="71">
        <f t="shared" si="53"/>
        <v>1.9113494399999997</v>
      </c>
      <c r="J1371" s="497"/>
      <c r="K1371" s="616" t="s">
        <v>207</v>
      </c>
    </row>
    <row r="1372" spans="1:11" x14ac:dyDescent="0.25">
      <c r="A1372" s="138">
        <v>166</v>
      </c>
      <c r="B1372" s="409"/>
      <c r="C1372" s="1565">
        <v>8035</v>
      </c>
      <c r="D1372" s="1737" t="s">
        <v>12</v>
      </c>
      <c r="E1372" s="1737">
        <v>400</v>
      </c>
      <c r="F1372" s="409">
        <v>38</v>
      </c>
      <c r="G1372" s="409">
        <v>38</v>
      </c>
      <c r="H1372" s="409">
        <v>38</v>
      </c>
      <c r="I1372" s="71">
        <f t="shared" si="53"/>
        <v>0.45364703999999995</v>
      </c>
      <c r="J1372" s="497"/>
      <c r="K1372" s="616" t="s">
        <v>207</v>
      </c>
    </row>
    <row r="1373" spans="1:11" x14ac:dyDescent="0.25">
      <c r="A1373" s="138">
        <v>167</v>
      </c>
      <c r="B1373" s="409"/>
      <c r="C1373" s="1565">
        <v>8064</v>
      </c>
      <c r="D1373" s="1737" t="s">
        <v>12</v>
      </c>
      <c r="E1373" s="1737">
        <v>400</v>
      </c>
      <c r="F1373" s="409">
        <v>54</v>
      </c>
      <c r="G1373" s="409">
        <v>54</v>
      </c>
      <c r="H1373" s="409">
        <v>54</v>
      </c>
      <c r="I1373" s="71">
        <f t="shared" si="53"/>
        <v>0.91609055999999989</v>
      </c>
      <c r="J1373" s="497"/>
      <c r="K1373" s="616" t="s">
        <v>207</v>
      </c>
    </row>
    <row r="1374" spans="1:11" x14ac:dyDescent="0.25">
      <c r="A1374" s="138">
        <v>168</v>
      </c>
      <c r="B1374" s="409"/>
      <c r="C1374" s="1565">
        <v>8047</v>
      </c>
      <c r="D1374" s="1737" t="s">
        <v>12</v>
      </c>
      <c r="E1374" s="1737">
        <v>400</v>
      </c>
      <c r="F1374" s="409">
        <v>40</v>
      </c>
      <c r="G1374" s="409">
        <v>40</v>
      </c>
      <c r="H1374" s="409">
        <v>40</v>
      </c>
      <c r="I1374" s="71">
        <f t="shared" si="53"/>
        <v>0.50265599999999988</v>
      </c>
      <c r="J1374" s="497"/>
      <c r="K1374" s="616" t="s">
        <v>207</v>
      </c>
    </row>
    <row r="1375" spans="1:11" x14ac:dyDescent="0.25">
      <c r="A1375" s="138">
        <v>169</v>
      </c>
      <c r="B1375" s="409"/>
      <c r="C1375" s="1565">
        <v>8024</v>
      </c>
      <c r="D1375" s="1737" t="s">
        <v>12</v>
      </c>
      <c r="E1375" s="1737">
        <v>400</v>
      </c>
      <c r="F1375" s="409">
        <v>42</v>
      </c>
      <c r="G1375" s="409">
        <v>42</v>
      </c>
      <c r="H1375" s="409">
        <v>42</v>
      </c>
      <c r="I1375" s="71">
        <f t="shared" si="53"/>
        <v>0.55417824000000004</v>
      </c>
      <c r="J1375" s="497"/>
      <c r="K1375" s="616" t="s">
        <v>207</v>
      </c>
    </row>
    <row r="1376" spans="1:11" x14ac:dyDescent="0.25">
      <c r="A1376" s="138">
        <v>170</v>
      </c>
      <c r="B1376" s="409"/>
      <c r="C1376" s="1565">
        <v>8036</v>
      </c>
      <c r="D1376" s="1737" t="s">
        <v>12</v>
      </c>
      <c r="E1376" s="1737">
        <v>400</v>
      </c>
      <c r="F1376" s="409">
        <v>83</v>
      </c>
      <c r="G1376" s="409">
        <v>83</v>
      </c>
      <c r="H1376" s="409">
        <v>83</v>
      </c>
      <c r="I1376" s="71">
        <f t="shared" si="53"/>
        <v>2.1642482399999996</v>
      </c>
      <c r="J1376" s="497"/>
      <c r="K1376" s="616" t="s">
        <v>207</v>
      </c>
    </row>
    <row r="1377" spans="1:11" x14ac:dyDescent="0.25">
      <c r="A1377" s="138">
        <v>171</v>
      </c>
      <c r="B1377" s="409"/>
      <c r="C1377" s="1565">
        <v>8088</v>
      </c>
      <c r="D1377" s="1737" t="s">
        <v>12</v>
      </c>
      <c r="E1377" s="1737">
        <v>400</v>
      </c>
      <c r="F1377" s="409">
        <v>43</v>
      </c>
      <c r="G1377" s="409">
        <v>43</v>
      </c>
      <c r="H1377" s="409">
        <v>43</v>
      </c>
      <c r="I1377" s="71">
        <f t="shared" si="53"/>
        <v>0.58088183999999998</v>
      </c>
      <c r="J1377" s="497"/>
      <c r="K1377" s="616" t="s">
        <v>207</v>
      </c>
    </row>
    <row r="1378" spans="1:11" x14ac:dyDescent="0.25">
      <c r="A1378" s="138">
        <v>172</v>
      </c>
      <c r="B1378" s="409"/>
      <c r="C1378" s="1565">
        <v>8069</v>
      </c>
      <c r="D1378" s="1737" t="s">
        <v>12</v>
      </c>
      <c r="E1378" s="1737">
        <v>400</v>
      </c>
      <c r="F1378" s="409">
        <v>50</v>
      </c>
      <c r="G1378" s="409">
        <v>50</v>
      </c>
      <c r="H1378" s="409">
        <v>50</v>
      </c>
      <c r="I1378" s="71">
        <f t="shared" si="53"/>
        <v>0.78539999999999988</v>
      </c>
      <c r="J1378" s="437">
        <f>SUM(I1370:I1378)</f>
        <v>8.2454433599999977</v>
      </c>
      <c r="K1378" s="616" t="s">
        <v>207</v>
      </c>
    </row>
    <row r="1379" spans="1:11" x14ac:dyDescent="0.25">
      <c r="A1379" s="138">
        <v>173</v>
      </c>
      <c r="B1379" s="409"/>
      <c r="C1379" s="1565">
        <v>8093</v>
      </c>
      <c r="D1379" s="1737" t="s">
        <v>12</v>
      </c>
      <c r="E1379" s="409">
        <v>400</v>
      </c>
      <c r="F1379" s="409">
        <v>55</v>
      </c>
      <c r="G1379" s="409">
        <v>55</v>
      </c>
      <c r="H1379" s="409">
        <v>55</v>
      </c>
      <c r="I1379" s="71">
        <f t="shared" si="53"/>
        <v>0.95033400000000001</v>
      </c>
      <c r="J1379" s="497"/>
      <c r="K1379" s="616" t="s">
        <v>337</v>
      </c>
    </row>
    <row r="1380" spans="1:11" x14ac:dyDescent="0.25">
      <c r="A1380" s="138">
        <v>174</v>
      </c>
      <c r="B1380" s="409"/>
      <c r="C1380" s="1565">
        <v>7775</v>
      </c>
      <c r="D1380" s="1737" t="s">
        <v>12</v>
      </c>
      <c r="E1380" s="1737">
        <v>400</v>
      </c>
      <c r="F1380" s="409">
        <v>58</v>
      </c>
      <c r="G1380" s="409">
        <v>58</v>
      </c>
      <c r="H1380" s="409">
        <v>58</v>
      </c>
      <c r="I1380" s="71">
        <f t="shared" si="53"/>
        <v>1.0568342399999999</v>
      </c>
      <c r="J1380" s="497"/>
      <c r="K1380" s="616" t="s">
        <v>337</v>
      </c>
    </row>
    <row r="1381" spans="1:11" x14ac:dyDescent="0.25">
      <c r="A1381" s="138">
        <v>175</v>
      </c>
      <c r="B1381" s="409"/>
      <c r="C1381" s="1565">
        <v>8029</v>
      </c>
      <c r="D1381" s="1737" t="s">
        <v>12</v>
      </c>
      <c r="E1381" s="409">
        <v>400</v>
      </c>
      <c r="F1381" s="409">
        <v>36</v>
      </c>
      <c r="G1381" s="409">
        <v>36</v>
      </c>
      <c r="H1381" s="409">
        <v>36</v>
      </c>
      <c r="I1381" s="71">
        <f t="shared" si="53"/>
        <v>0.40715135999999991</v>
      </c>
      <c r="J1381" s="497"/>
      <c r="K1381" s="616" t="s">
        <v>337</v>
      </c>
    </row>
    <row r="1382" spans="1:11" x14ac:dyDescent="0.25">
      <c r="A1382" s="138">
        <v>176</v>
      </c>
      <c r="B1382" s="409"/>
      <c r="C1382" s="1565">
        <v>8054</v>
      </c>
      <c r="D1382" s="1737" t="s">
        <v>12</v>
      </c>
      <c r="E1382" s="1737">
        <v>400</v>
      </c>
      <c r="F1382" s="409">
        <v>34</v>
      </c>
      <c r="G1382" s="409">
        <v>34</v>
      </c>
      <c r="H1382" s="409">
        <v>34</v>
      </c>
      <c r="I1382" s="71">
        <f t="shared" si="53"/>
        <v>0.36316895999999999</v>
      </c>
      <c r="J1382" s="497"/>
      <c r="K1382" s="616" t="s">
        <v>337</v>
      </c>
    </row>
    <row r="1383" spans="1:11" x14ac:dyDescent="0.25">
      <c r="A1383" s="138">
        <v>177</v>
      </c>
      <c r="B1383" s="409"/>
      <c r="C1383" s="1565">
        <v>8030</v>
      </c>
      <c r="D1383" s="1737" t="s">
        <v>12</v>
      </c>
      <c r="E1383" s="409">
        <v>400</v>
      </c>
      <c r="F1383" s="409">
        <v>40</v>
      </c>
      <c r="G1383" s="409">
        <v>40</v>
      </c>
      <c r="H1383" s="409">
        <v>40</v>
      </c>
      <c r="I1383" s="71">
        <f t="shared" si="53"/>
        <v>0.50265599999999988</v>
      </c>
      <c r="J1383" s="437">
        <f>SUM(I1379:I1383)</f>
        <v>3.2801445599999997</v>
      </c>
      <c r="K1383" s="616" t="s">
        <v>337</v>
      </c>
    </row>
    <row r="1384" spans="1:11" x14ac:dyDescent="0.25">
      <c r="A1384" s="138">
        <v>178</v>
      </c>
      <c r="B1384" s="409"/>
      <c r="C1384" s="1168">
        <v>7615</v>
      </c>
      <c r="D1384" s="1737" t="s">
        <v>12</v>
      </c>
      <c r="E1384" s="1737">
        <v>400</v>
      </c>
      <c r="F1384" s="409">
        <v>40</v>
      </c>
      <c r="G1384" s="409">
        <v>40</v>
      </c>
      <c r="H1384" s="409">
        <v>40</v>
      </c>
      <c r="I1384" s="71">
        <f t="shared" si="53"/>
        <v>0.50265599999999988</v>
      </c>
      <c r="J1384" s="497"/>
      <c r="K1384" s="616" t="s">
        <v>18</v>
      </c>
    </row>
    <row r="1385" spans="1:11" x14ac:dyDescent="0.25">
      <c r="A1385" s="138">
        <v>179</v>
      </c>
      <c r="B1385" s="409"/>
      <c r="C1385" s="1168">
        <v>7883</v>
      </c>
      <c r="D1385" s="1737" t="s">
        <v>12</v>
      </c>
      <c r="E1385" s="409">
        <v>400</v>
      </c>
      <c r="F1385" s="409">
        <v>40</v>
      </c>
      <c r="G1385" s="409">
        <v>40</v>
      </c>
      <c r="H1385" s="409">
        <v>40</v>
      </c>
      <c r="I1385" s="71">
        <f t="shared" si="53"/>
        <v>0.50265599999999988</v>
      </c>
      <c r="J1385" s="497"/>
      <c r="K1385" s="616" t="s">
        <v>18</v>
      </c>
    </row>
    <row r="1386" spans="1:11" x14ac:dyDescent="0.25">
      <c r="A1386" s="138">
        <v>180</v>
      </c>
      <c r="B1386" s="409"/>
      <c r="C1386" s="1565">
        <v>7926</v>
      </c>
      <c r="D1386" s="1737" t="s">
        <v>12</v>
      </c>
      <c r="E1386" s="1737">
        <v>400</v>
      </c>
      <c r="F1386" s="409">
        <v>50</v>
      </c>
      <c r="G1386" s="409">
        <v>50</v>
      </c>
      <c r="H1386" s="409">
        <v>50</v>
      </c>
      <c r="I1386" s="71">
        <f t="shared" si="53"/>
        <v>0.78539999999999988</v>
      </c>
      <c r="J1386" s="497"/>
      <c r="K1386" s="616" t="s">
        <v>18</v>
      </c>
    </row>
    <row r="1387" spans="1:11" x14ac:dyDescent="0.25">
      <c r="A1387" s="138">
        <v>181</v>
      </c>
      <c r="B1387" s="409"/>
      <c r="C1387" s="1565">
        <v>8099</v>
      </c>
      <c r="D1387" s="1737" t="s">
        <v>12</v>
      </c>
      <c r="E1387" s="409">
        <v>400</v>
      </c>
      <c r="F1387" s="409">
        <v>42</v>
      </c>
      <c r="G1387" s="409">
        <v>42</v>
      </c>
      <c r="H1387" s="409">
        <v>42</v>
      </c>
      <c r="I1387" s="71">
        <f t="shared" si="53"/>
        <v>0.55417824000000004</v>
      </c>
      <c r="J1387" s="497"/>
      <c r="K1387" s="616" t="s">
        <v>18</v>
      </c>
    </row>
    <row r="1388" spans="1:11" x14ac:dyDescent="0.25">
      <c r="A1388" s="138">
        <v>182</v>
      </c>
      <c r="B1388" s="409"/>
      <c r="C1388" s="1565">
        <v>8096</v>
      </c>
      <c r="D1388" s="1737" t="s">
        <v>12</v>
      </c>
      <c r="E1388" s="1737">
        <v>400</v>
      </c>
      <c r="F1388" s="409">
        <v>38</v>
      </c>
      <c r="G1388" s="409">
        <v>38</v>
      </c>
      <c r="H1388" s="409">
        <v>38</v>
      </c>
      <c r="I1388" s="71">
        <f t="shared" si="53"/>
        <v>0.45364703999999995</v>
      </c>
      <c r="J1388" s="497"/>
      <c r="K1388" s="616" t="s">
        <v>18</v>
      </c>
    </row>
    <row r="1389" spans="1:11" x14ac:dyDescent="0.25">
      <c r="A1389" s="138">
        <v>183</v>
      </c>
      <c r="B1389" s="409"/>
      <c r="C1389" s="1168">
        <v>7970</v>
      </c>
      <c r="D1389" s="1737" t="s">
        <v>12</v>
      </c>
      <c r="E1389" s="409">
        <v>400</v>
      </c>
      <c r="F1389" s="409">
        <v>42</v>
      </c>
      <c r="G1389" s="409">
        <v>42</v>
      </c>
      <c r="H1389" s="409">
        <v>42</v>
      </c>
      <c r="I1389" s="71">
        <f t="shared" si="53"/>
        <v>0.55417824000000004</v>
      </c>
      <c r="J1389" s="497"/>
      <c r="K1389" s="616" t="s">
        <v>18</v>
      </c>
    </row>
    <row r="1390" spans="1:11" x14ac:dyDescent="0.25">
      <c r="A1390" s="138">
        <v>184</v>
      </c>
      <c r="B1390" s="409"/>
      <c r="C1390" s="1168">
        <v>7972</v>
      </c>
      <c r="D1390" s="1737" t="s">
        <v>12</v>
      </c>
      <c r="E1390" s="1737">
        <v>400</v>
      </c>
      <c r="F1390" s="409">
        <v>45</v>
      </c>
      <c r="G1390" s="409">
        <v>45</v>
      </c>
      <c r="H1390" s="409">
        <v>45</v>
      </c>
      <c r="I1390" s="71">
        <f t="shared" si="53"/>
        <v>0.63617400000000002</v>
      </c>
      <c r="J1390" s="497"/>
      <c r="K1390" s="616" t="s">
        <v>18</v>
      </c>
    </row>
    <row r="1391" spans="1:11" x14ac:dyDescent="0.25">
      <c r="A1391" s="138">
        <v>185</v>
      </c>
      <c r="B1391" s="409"/>
      <c r="C1391" s="1168">
        <v>8098</v>
      </c>
      <c r="D1391" s="1737" t="s">
        <v>12</v>
      </c>
      <c r="E1391" s="409">
        <v>400</v>
      </c>
      <c r="F1391" s="409">
        <v>55</v>
      </c>
      <c r="G1391" s="409">
        <v>55</v>
      </c>
      <c r="H1391" s="409">
        <v>55</v>
      </c>
      <c r="I1391" s="71">
        <f t="shared" si="53"/>
        <v>0.95033400000000001</v>
      </c>
      <c r="J1391" s="497"/>
      <c r="K1391" s="616" t="s">
        <v>18</v>
      </c>
    </row>
    <row r="1392" spans="1:11" x14ac:dyDescent="0.25">
      <c r="A1392" s="138">
        <v>186</v>
      </c>
      <c r="B1392" s="409"/>
      <c r="C1392" s="1168">
        <v>7863</v>
      </c>
      <c r="D1392" s="1737" t="s">
        <v>12</v>
      </c>
      <c r="E1392" s="1737">
        <v>300</v>
      </c>
      <c r="F1392" s="409">
        <v>40</v>
      </c>
      <c r="G1392" s="409">
        <v>40</v>
      </c>
      <c r="H1392" s="409">
        <v>40</v>
      </c>
      <c r="I1392" s="71">
        <f t="shared" si="53"/>
        <v>0.37699199999999999</v>
      </c>
      <c r="J1392" s="437">
        <f>SUM(I1384:I1392)</f>
        <v>5.3162155200000001</v>
      </c>
      <c r="K1392" s="616" t="s">
        <v>18</v>
      </c>
    </row>
    <row r="1393" spans="1:11" x14ac:dyDescent="0.25">
      <c r="A1393" s="138">
        <v>187</v>
      </c>
      <c r="B1393" s="409"/>
      <c r="C1393" s="78">
        <v>7981</v>
      </c>
      <c r="D1393" s="1737" t="s">
        <v>12</v>
      </c>
      <c r="E1393" s="1737">
        <v>400</v>
      </c>
      <c r="F1393" s="409">
        <v>68</v>
      </c>
      <c r="G1393" s="409">
        <v>68</v>
      </c>
      <c r="H1393" s="409">
        <v>68</v>
      </c>
      <c r="I1393" s="71">
        <f t="shared" si="53"/>
        <v>1.4526758399999999</v>
      </c>
      <c r="J1393" s="437"/>
      <c r="K1393" s="616" t="s">
        <v>207</v>
      </c>
    </row>
    <row r="1394" spans="1:11" x14ac:dyDescent="0.25">
      <c r="A1394" s="138">
        <v>188</v>
      </c>
      <c r="B1394" s="409"/>
      <c r="C1394" s="78">
        <v>7950</v>
      </c>
      <c r="D1394" s="1737" t="s">
        <v>12</v>
      </c>
      <c r="E1394" s="1737">
        <v>400</v>
      </c>
      <c r="F1394" s="409">
        <v>65</v>
      </c>
      <c r="G1394" s="409">
        <v>65</v>
      </c>
      <c r="H1394" s="409">
        <v>65</v>
      </c>
      <c r="I1394" s="71">
        <f t="shared" si="53"/>
        <v>1.3273259999999998</v>
      </c>
      <c r="J1394" s="437"/>
      <c r="K1394" s="616" t="s">
        <v>207</v>
      </c>
    </row>
    <row r="1395" spans="1:11" x14ac:dyDescent="0.25">
      <c r="A1395" s="138">
        <v>189</v>
      </c>
      <c r="B1395" s="409"/>
      <c r="C1395" s="78">
        <v>8004</v>
      </c>
      <c r="D1395" s="1737" t="s">
        <v>12</v>
      </c>
      <c r="E1395" s="1737">
        <v>400</v>
      </c>
      <c r="F1395" s="409">
        <v>70</v>
      </c>
      <c r="G1395" s="409">
        <v>70</v>
      </c>
      <c r="H1395" s="409">
        <v>70</v>
      </c>
      <c r="I1395" s="71">
        <f t="shared" si="53"/>
        <v>1.5393839999999999</v>
      </c>
      <c r="J1395" s="437"/>
      <c r="K1395" s="616" t="s">
        <v>207</v>
      </c>
    </row>
    <row r="1396" spans="1:11" x14ac:dyDescent="0.25">
      <c r="A1396" s="138">
        <v>190</v>
      </c>
      <c r="B1396" s="409"/>
      <c r="C1396" s="78">
        <v>7939</v>
      </c>
      <c r="D1396" s="1737" t="s">
        <v>12</v>
      </c>
      <c r="E1396" s="1737">
        <v>400</v>
      </c>
      <c r="F1396" s="409">
        <v>50</v>
      </c>
      <c r="G1396" s="409">
        <v>50</v>
      </c>
      <c r="H1396" s="409">
        <v>50</v>
      </c>
      <c r="I1396" s="71">
        <f t="shared" si="53"/>
        <v>0.78539999999999988</v>
      </c>
      <c r="J1396" s="437"/>
      <c r="K1396" s="616" t="s">
        <v>207</v>
      </c>
    </row>
    <row r="1397" spans="1:11" x14ac:dyDescent="0.25">
      <c r="A1397" s="138">
        <v>191</v>
      </c>
      <c r="B1397" s="409"/>
      <c r="C1397" s="78">
        <v>8057</v>
      </c>
      <c r="D1397" s="1737" t="s">
        <v>12</v>
      </c>
      <c r="E1397" s="1737">
        <v>400</v>
      </c>
      <c r="F1397" s="409">
        <v>64</v>
      </c>
      <c r="G1397" s="409">
        <v>64</v>
      </c>
      <c r="H1397" s="409">
        <v>64</v>
      </c>
      <c r="I1397" s="71">
        <f t="shared" si="53"/>
        <v>1.2867993599999998</v>
      </c>
      <c r="J1397" s="437"/>
      <c r="K1397" s="616" t="s">
        <v>207</v>
      </c>
    </row>
    <row r="1398" spans="1:11" x14ac:dyDescent="0.25">
      <c r="A1398" s="138">
        <v>192</v>
      </c>
      <c r="B1398" s="409"/>
      <c r="C1398" s="78">
        <v>7566</v>
      </c>
      <c r="D1398" s="1737" t="s">
        <v>12</v>
      </c>
      <c r="E1398" s="1737">
        <v>400</v>
      </c>
      <c r="F1398" s="409">
        <v>58</v>
      </c>
      <c r="G1398" s="409">
        <v>58</v>
      </c>
      <c r="H1398" s="409">
        <v>58</v>
      </c>
      <c r="I1398" s="71">
        <f t="shared" si="53"/>
        <v>1.0568342399999999</v>
      </c>
      <c r="J1398" s="437">
        <f>SUM(I1393:I1398)</f>
        <v>7.4484194399999994</v>
      </c>
      <c r="K1398" s="616" t="s">
        <v>207</v>
      </c>
    </row>
    <row r="1399" spans="1:11" x14ac:dyDescent="0.25">
      <c r="A1399" s="138">
        <v>193</v>
      </c>
      <c r="B1399" s="409"/>
      <c r="C1399" s="80">
        <v>7957</v>
      </c>
      <c r="D1399" s="1737" t="s">
        <v>12</v>
      </c>
      <c r="E1399" s="1737">
        <v>400</v>
      </c>
      <c r="F1399" s="409">
        <v>75</v>
      </c>
      <c r="G1399" s="409">
        <v>75</v>
      </c>
      <c r="H1399" s="409">
        <v>75</v>
      </c>
      <c r="I1399" s="71">
        <f t="shared" ref="I1399:I1462" si="54">0.7854*E1399*H1399*H1399/1000000</f>
        <v>1.7671499999999998</v>
      </c>
      <c r="J1399" s="437"/>
      <c r="K1399" s="616" t="s">
        <v>565</v>
      </c>
    </row>
    <row r="1400" spans="1:11" x14ac:dyDescent="0.25">
      <c r="A1400" s="138">
        <v>194</v>
      </c>
      <c r="B1400" s="409"/>
      <c r="C1400" s="80">
        <v>8009</v>
      </c>
      <c r="D1400" s="1737" t="s">
        <v>12</v>
      </c>
      <c r="E1400" s="1737">
        <v>400</v>
      </c>
      <c r="F1400" s="409">
        <v>61</v>
      </c>
      <c r="G1400" s="409">
        <v>61</v>
      </c>
      <c r="H1400" s="409">
        <v>61</v>
      </c>
      <c r="I1400" s="71">
        <f t="shared" si="54"/>
        <v>1.1689893599999999</v>
      </c>
      <c r="J1400" s="437">
        <f>SUM(I1399:I1400)</f>
        <v>2.9361393599999994</v>
      </c>
      <c r="K1400" s="616" t="s">
        <v>565</v>
      </c>
    </row>
    <row r="1401" spans="1:11" x14ac:dyDescent="0.25">
      <c r="A1401" s="138">
        <v>194</v>
      </c>
      <c r="B1401" s="1492">
        <v>46281</v>
      </c>
      <c r="C1401" s="1565">
        <v>8396</v>
      </c>
      <c r="D1401" s="1767" t="s">
        <v>12</v>
      </c>
      <c r="E1401" s="1767">
        <v>400</v>
      </c>
      <c r="F1401" s="409">
        <v>50</v>
      </c>
      <c r="G1401" s="409">
        <v>50</v>
      </c>
      <c r="H1401" s="409">
        <v>50</v>
      </c>
      <c r="I1401" s="71">
        <f t="shared" si="54"/>
        <v>0.78539999999999988</v>
      </c>
      <c r="J1401" s="437"/>
      <c r="K1401" s="616" t="s">
        <v>207</v>
      </c>
    </row>
    <row r="1402" spans="1:11" x14ac:dyDescent="0.25">
      <c r="A1402" s="138">
        <v>194</v>
      </c>
      <c r="B1402" s="596"/>
      <c r="C1402" s="1788">
        <v>8376</v>
      </c>
      <c r="D1402" s="1767" t="s">
        <v>12</v>
      </c>
      <c r="E1402" s="1767">
        <v>400</v>
      </c>
      <c r="F1402" s="1770">
        <v>63</v>
      </c>
      <c r="G1402" s="1770">
        <v>63</v>
      </c>
      <c r="H1402" s="1770">
        <v>63</v>
      </c>
      <c r="I1402" s="71">
        <f t="shared" si="54"/>
        <v>1.2469010399999998</v>
      </c>
      <c r="J1402" s="1770"/>
      <c r="K1402" s="616" t="s">
        <v>207</v>
      </c>
    </row>
    <row r="1403" spans="1:11" x14ac:dyDescent="0.25">
      <c r="A1403" s="138">
        <v>194</v>
      </c>
      <c r="B1403" s="409"/>
      <c r="C1403" s="1168">
        <v>8350</v>
      </c>
      <c r="D1403" s="1767" t="s">
        <v>12</v>
      </c>
      <c r="E1403" s="1767">
        <v>400</v>
      </c>
      <c r="F1403" s="409">
        <v>40</v>
      </c>
      <c r="G1403" s="409">
        <v>40</v>
      </c>
      <c r="H1403" s="409">
        <v>40</v>
      </c>
      <c r="I1403" s="71">
        <f t="shared" si="54"/>
        <v>0.50265599999999988</v>
      </c>
      <c r="J1403" s="437"/>
      <c r="K1403" s="616" t="s">
        <v>207</v>
      </c>
    </row>
    <row r="1404" spans="1:11" x14ac:dyDescent="0.25">
      <c r="A1404" s="138">
        <v>194</v>
      </c>
      <c r="B1404" s="409"/>
      <c r="C1404" s="1168">
        <v>8391</v>
      </c>
      <c r="D1404" s="1767" t="s">
        <v>12</v>
      </c>
      <c r="E1404" s="1767">
        <v>400</v>
      </c>
      <c r="F1404" s="409">
        <v>60</v>
      </c>
      <c r="G1404" s="409">
        <v>60</v>
      </c>
      <c r="H1404" s="409">
        <v>60</v>
      </c>
      <c r="I1404" s="71">
        <f t="shared" si="54"/>
        <v>1.130976</v>
      </c>
      <c r="J1404" s="437"/>
      <c r="K1404" s="616" t="s">
        <v>207</v>
      </c>
    </row>
    <row r="1405" spans="1:11" x14ac:dyDescent="0.25">
      <c r="A1405" s="138">
        <v>194</v>
      </c>
      <c r="B1405" s="409"/>
      <c r="C1405" s="1168">
        <v>8359</v>
      </c>
      <c r="D1405" s="1767" t="s">
        <v>12</v>
      </c>
      <c r="E1405" s="1767">
        <v>400</v>
      </c>
      <c r="F1405" s="409">
        <v>35</v>
      </c>
      <c r="G1405" s="409">
        <v>35</v>
      </c>
      <c r="H1405" s="409">
        <v>35</v>
      </c>
      <c r="I1405" s="71">
        <f t="shared" si="54"/>
        <v>0.38484599999999997</v>
      </c>
      <c r="J1405" s="437"/>
      <c r="K1405" s="616" t="s">
        <v>207</v>
      </c>
    </row>
    <row r="1406" spans="1:11" x14ac:dyDescent="0.25">
      <c r="A1406" s="138">
        <v>194</v>
      </c>
      <c r="B1406" s="409"/>
      <c r="C1406" s="1168">
        <v>8394</v>
      </c>
      <c r="D1406" s="1767" t="s">
        <v>12</v>
      </c>
      <c r="E1406" s="1767">
        <v>400</v>
      </c>
      <c r="F1406" s="409">
        <v>55</v>
      </c>
      <c r="G1406" s="409">
        <v>55</v>
      </c>
      <c r="H1406" s="409">
        <v>55</v>
      </c>
      <c r="I1406" s="71">
        <f t="shared" si="54"/>
        <v>0.95033400000000001</v>
      </c>
      <c r="J1406" s="437"/>
      <c r="K1406" s="616" t="s">
        <v>207</v>
      </c>
    </row>
    <row r="1407" spans="1:11" x14ac:dyDescent="0.25">
      <c r="A1407" s="138">
        <v>194</v>
      </c>
      <c r="B1407" s="409"/>
      <c r="C1407" s="1168">
        <v>8306</v>
      </c>
      <c r="D1407" s="1767" t="s">
        <v>12</v>
      </c>
      <c r="E1407" s="1767">
        <v>400</v>
      </c>
      <c r="F1407" s="409">
        <v>42</v>
      </c>
      <c r="G1407" s="409">
        <v>42</v>
      </c>
      <c r="H1407" s="409">
        <v>42</v>
      </c>
      <c r="I1407" s="71">
        <f t="shared" si="54"/>
        <v>0.55417824000000004</v>
      </c>
      <c r="J1407" s="437">
        <f>SUM(I1401:I1407)</f>
        <v>5.5552912799999987</v>
      </c>
      <c r="K1407" s="616" t="s">
        <v>207</v>
      </c>
    </row>
    <row r="1408" spans="1:11" x14ac:dyDescent="0.25">
      <c r="A1408" s="138">
        <v>194</v>
      </c>
      <c r="B1408" s="409"/>
      <c r="C1408" s="1168">
        <v>8101</v>
      </c>
      <c r="D1408" s="1767" t="s">
        <v>12</v>
      </c>
      <c r="E1408" s="1767">
        <v>400</v>
      </c>
      <c r="F1408" s="409">
        <v>40</v>
      </c>
      <c r="G1408" s="409">
        <v>40</v>
      </c>
      <c r="H1408" s="409">
        <v>40</v>
      </c>
      <c r="I1408" s="71">
        <f t="shared" si="54"/>
        <v>0.50265599999999988</v>
      </c>
      <c r="J1408" s="437"/>
      <c r="K1408" s="616" t="s">
        <v>465</v>
      </c>
    </row>
    <row r="1409" spans="1:11" x14ac:dyDescent="0.25">
      <c r="A1409" s="138">
        <v>194</v>
      </c>
      <c r="B1409" s="679"/>
      <c r="C1409" s="679">
        <v>8010</v>
      </c>
      <c r="D1409" s="679" t="s">
        <v>12</v>
      </c>
      <c r="E1409" s="679">
        <v>400</v>
      </c>
      <c r="F1409" s="679">
        <v>52</v>
      </c>
      <c r="G1409" s="679">
        <v>52</v>
      </c>
      <c r="H1409" s="679">
        <v>52</v>
      </c>
      <c r="I1409" s="1157">
        <f t="shared" si="54"/>
        <v>0.84948863999999991</v>
      </c>
      <c r="J1409" s="1326" t="s">
        <v>151</v>
      </c>
      <c r="K1409" s="1159" t="s">
        <v>465</v>
      </c>
    </row>
    <row r="1410" spans="1:11" x14ac:dyDescent="0.25">
      <c r="A1410" s="138">
        <v>194</v>
      </c>
      <c r="B1410" s="409"/>
      <c r="C1410" s="1565">
        <v>7973</v>
      </c>
      <c r="D1410" s="1767" t="s">
        <v>12</v>
      </c>
      <c r="E1410" s="1767">
        <v>400</v>
      </c>
      <c r="F1410" s="409">
        <v>47</v>
      </c>
      <c r="G1410" s="409">
        <v>47</v>
      </c>
      <c r="H1410" s="409">
        <v>47</v>
      </c>
      <c r="I1410" s="71">
        <f t="shared" si="54"/>
        <v>0.69397943999999989</v>
      </c>
      <c r="J1410" s="437"/>
      <c r="K1410" s="616" t="s">
        <v>465</v>
      </c>
    </row>
    <row r="1411" spans="1:11" x14ac:dyDescent="0.25">
      <c r="A1411" s="138">
        <v>194</v>
      </c>
      <c r="B1411" s="409"/>
      <c r="C1411" s="1168">
        <v>7967</v>
      </c>
      <c r="D1411" s="1767" t="s">
        <v>12</v>
      </c>
      <c r="E1411" s="1767">
        <v>400</v>
      </c>
      <c r="F1411" s="409">
        <v>46</v>
      </c>
      <c r="G1411" s="409">
        <v>46</v>
      </c>
      <c r="H1411" s="409">
        <v>46</v>
      </c>
      <c r="I1411" s="71">
        <f t="shared" si="54"/>
        <v>0.66476255999999989</v>
      </c>
      <c r="J1411" s="437"/>
      <c r="K1411" s="616" t="s">
        <v>465</v>
      </c>
    </row>
    <row r="1412" spans="1:11" x14ac:dyDescent="0.25">
      <c r="A1412" s="138">
        <v>194</v>
      </c>
      <c r="B1412" s="409"/>
      <c r="C1412" s="1565">
        <v>7877</v>
      </c>
      <c r="D1412" s="1767" t="s">
        <v>12</v>
      </c>
      <c r="E1412" s="1767">
        <v>400</v>
      </c>
      <c r="F1412" s="409">
        <v>49</v>
      </c>
      <c r="G1412" s="409">
        <v>49</v>
      </c>
      <c r="H1412" s="409">
        <v>49</v>
      </c>
      <c r="I1412" s="71">
        <f t="shared" si="54"/>
        <v>0.75429815999999994</v>
      </c>
      <c r="J1412" s="437"/>
      <c r="K1412" s="616" t="s">
        <v>465</v>
      </c>
    </row>
    <row r="1413" spans="1:11" x14ac:dyDescent="0.25">
      <c r="A1413" s="138">
        <v>194</v>
      </c>
      <c r="B1413" s="409"/>
      <c r="C1413" s="1168">
        <v>7989</v>
      </c>
      <c r="D1413" s="1767" t="s">
        <v>12</v>
      </c>
      <c r="E1413" s="1767">
        <v>400</v>
      </c>
      <c r="F1413" s="409">
        <v>48</v>
      </c>
      <c r="G1413" s="409">
        <v>48</v>
      </c>
      <c r="H1413" s="409">
        <v>48</v>
      </c>
      <c r="I1413" s="71">
        <f t="shared" si="54"/>
        <v>0.72382463999999991</v>
      </c>
      <c r="J1413" s="437"/>
      <c r="K1413" s="616" t="s">
        <v>465</v>
      </c>
    </row>
    <row r="1414" spans="1:11" x14ac:dyDescent="0.25">
      <c r="A1414" s="138">
        <v>194</v>
      </c>
      <c r="B1414" s="409"/>
      <c r="C1414" s="1168">
        <v>7963</v>
      </c>
      <c r="D1414" s="1767" t="s">
        <v>12</v>
      </c>
      <c r="E1414" s="1767">
        <v>400</v>
      </c>
      <c r="F1414" s="409">
        <v>55</v>
      </c>
      <c r="G1414" s="409">
        <v>55</v>
      </c>
      <c r="H1414" s="409">
        <v>55</v>
      </c>
      <c r="I1414" s="71">
        <f t="shared" si="54"/>
        <v>0.95033400000000001</v>
      </c>
      <c r="J1414" s="437"/>
      <c r="K1414" s="616" t="s">
        <v>465</v>
      </c>
    </row>
    <row r="1415" spans="1:11" x14ac:dyDescent="0.25">
      <c r="A1415" s="138">
        <v>194</v>
      </c>
      <c r="B1415" s="409"/>
      <c r="C1415" s="1565">
        <v>8400</v>
      </c>
      <c r="D1415" s="1767" t="s">
        <v>12</v>
      </c>
      <c r="E1415" s="1767">
        <v>400</v>
      </c>
      <c r="F1415" s="409">
        <v>51</v>
      </c>
      <c r="G1415" s="409">
        <v>51</v>
      </c>
      <c r="H1415" s="409">
        <v>51</v>
      </c>
      <c r="I1415" s="71">
        <f t="shared" si="54"/>
        <v>0.81713015999999994</v>
      </c>
      <c r="J1415" s="437"/>
      <c r="K1415" s="616" t="s">
        <v>465</v>
      </c>
    </row>
    <row r="1416" spans="1:11" x14ac:dyDescent="0.25">
      <c r="A1416" s="138">
        <v>194</v>
      </c>
      <c r="B1416" s="409"/>
      <c r="C1416" s="1565">
        <v>8316</v>
      </c>
      <c r="D1416" s="1767" t="s">
        <v>12</v>
      </c>
      <c r="E1416" s="1767">
        <v>400</v>
      </c>
      <c r="F1416" s="409">
        <v>48</v>
      </c>
      <c r="G1416" s="409">
        <v>48</v>
      </c>
      <c r="H1416" s="409">
        <v>48</v>
      </c>
      <c r="I1416" s="71">
        <f t="shared" si="54"/>
        <v>0.72382463999999991</v>
      </c>
      <c r="J1416" s="437"/>
      <c r="K1416" s="616" t="s">
        <v>465</v>
      </c>
    </row>
    <row r="1417" spans="1:11" x14ac:dyDescent="0.25">
      <c r="A1417" s="138">
        <v>194</v>
      </c>
      <c r="B1417" s="409"/>
      <c r="C1417" s="1565">
        <v>8398</v>
      </c>
      <c r="D1417" s="1767" t="s">
        <v>12</v>
      </c>
      <c r="E1417" s="1767">
        <v>400</v>
      </c>
      <c r="F1417" s="409">
        <v>54</v>
      </c>
      <c r="G1417" s="409">
        <v>54</v>
      </c>
      <c r="H1417" s="409">
        <v>54</v>
      </c>
      <c r="I1417" s="71">
        <f t="shared" si="54"/>
        <v>0.91609055999999989</v>
      </c>
      <c r="J1417" s="437"/>
      <c r="K1417" s="616" t="s">
        <v>465</v>
      </c>
    </row>
    <row r="1418" spans="1:11" x14ac:dyDescent="0.25">
      <c r="A1418" s="138">
        <v>194</v>
      </c>
      <c r="B1418" s="409"/>
      <c r="C1418" s="1168">
        <v>8363</v>
      </c>
      <c r="D1418" s="1767" t="s">
        <v>12</v>
      </c>
      <c r="E1418" s="1767">
        <v>400</v>
      </c>
      <c r="F1418" s="409">
        <v>40</v>
      </c>
      <c r="G1418" s="409">
        <v>40</v>
      </c>
      <c r="H1418" s="409">
        <v>40</v>
      </c>
      <c r="I1418" s="71">
        <f t="shared" si="54"/>
        <v>0.50265599999999988</v>
      </c>
      <c r="J1418" s="437"/>
      <c r="K1418" s="616" t="s">
        <v>465</v>
      </c>
    </row>
    <row r="1419" spans="1:11" x14ac:dyDescent="0.25">
      <c r="A1419" s="138">
        <v>194</v>
      </c>
      <c r="B1419" s="409"/>
      <c r="C1419" s="409">
        <v>8365</v>
      </c>
      <c r="D1419" s="1767" t="s">
        <v>12</v>
      </c>
      <c r="E1419" s="1767">
        <v>400</v>
      </c>
      <c r="F1419" s="409">
        <v>42</v>
      </c>
      <c r="G1419" s="409">
        <v>42</v>
      </c>
      <c r="H1419" s="409">
        <v>42</v>
      </c>
      <c r="I1419" s="71">
        <f t="shared" si="54"/>
        <v>0.55417824000000004</v>
      </c>
      <c r="J1419" s="437">
        <f>SUM(I1408:I1419)</f>
        <v>8.6532230399999985</v>
      </c>
      <c r="K1419" s="616" t="s">
        <v>465</v>
      </c>
    </row>
    <row r="1420" spans="1:11" x14ac:dyDescent="0.25">
      <c r="A1420" s="138">
        <v>194</v>
      </c>
      <c r="B1420" s="409"/>
      <c r="C1420" s="80">
        <v>8302</v>
      </c>
      <c r="D1420" s="1767" t="s">
        <v>12</v>
      </c>
      <c r="E1420" s="1767">
        <v>400</v>
      </c>
      <c r="F1420" s="409">
        <v>35</v>
      </c>
      <c r="G1420" s="409">
        <v>35</v>
      </c>
      <c r="H1420" s="409">
        <v>35</v>
      </c>
      <c r="I1420" s="71">
        <f t="shared" si="54"/>
        <v>0.38484599999999997</v>
      </c>
      <c r="J1420" s="437"/>
      <c r="K1420" s="616" t="s">
        <v>186</v>
      </c>
    </row>
    <row r="1421" spans="1:11" x14ac:dyDescent="0.25">
      <c r="A1421" s="138">
        <v>194</v>
      </c>
      <c r="B1421" s="409"/>
      <c r="C1421" s="80">
        <v>8312</v>
      </c>
      <c r="D1421" s="1767" t="s">
        <v>12</v>
      </c>
      <c r="E1421" s="1767">
        <v>400</v>
      </c>
      <c r="F1421" s="409">
        <v>43</v>
      </c>
      <c r="G1421" s="409">
        <v>43</v>
      </c>
      <c r="H1421" s="409">
        <v>43</v>
      </c>
      <c r="I1421" s="71">
        <f t="shared" si="54"/>
        <v>0.58088183999999998</v>
      </c>
      <c r="J1421" s="437"/>
      <c r="K1421" s="616" t="s">
        <v>186</v>
      </c>
    </row>
    <row r="1422" spans="1:11" x14ac:dyDescent="0.25">
      <c r="A1422" s="138">
        <v>194</v>
      </c>
      <c r="B1422" s="409"/>
      <c r="C1422" s="80">
        <v>8378</v>
      </c>
      <c r="D1422" s="1767" t="s">
        <v>12</v>
      </c>
      <c r="E1422" s="1767">
        <v>400</v>
      </c>
      <c r="F1422" s="409">
        <v>36</v>
      </c>
      <c r="G1422" s="409">
        <v>36</v>
      </c>
      <c r="H1422" s="409">
        <v>36</v>
      </c>
      <c r="I1422" s="71">
        <f t="shared" si="54"/>
        <v>0.40715135999999991</v>
      </c>
      <c r="J1422" s="437"/>
      <c r="K1422" s="616" t="s">
        <v>186</v>
      </c>
    </row>
    <row r="1423" spans="1:11" x14ac:dyDescent="0.25">
      <c r="A1423" s="138">
        <v>194</v>
      </c>
      <c r="B1423" s="409"/>
      <c r="C1423" s="80">
        <v>8309</v>
      </c>
      <c r="D1423" s="1767" t="s">
        <v>12</v>
      </c>
      <c r="E1423" s="1767">
        <v>400</v>
      </c>
      <c r="F1423" s="409">
        <v>55</v>
      </c>
      <c r="G1423" s="409">
        <v>55</v>
      </c>
      <c r="H1423" s="409">
        <v>55</v>
      </c>
      <c r="I1423" s="71">
        <f t="shared" si="54"/>
        <v>0.95033400000000001</v>
      </c>
      <c r="J1423" s="437"/>
      <c r="K1423" s="616" t="s">
        <v>186</v>
      </c>
    </row>
    <row r="1424" spans="1:11" x14ac:dyDescent="0.25">
      <c r="A1424" s="138">
        <v>194</v>
      </c>
      <c r="B1424" s="409"/>
      <c r="C1424" s="1168">
        <v>8383</v>
      </c>
      <c r="D1424" s="1767" t="s">
        <v>12</v>
      </c>
      <c r="E1424" s="1767">
        <v>400</v>
      </c>
      <c r="F1424" s="409">
        <v>30</v>
      </c>
      <c r="G1424" s="409">
        <v>30</v>
      </c>
      <c r="H1424" s="409">
        <v>30</v>
      </c>
      <c r="I1424" s="71">
        <f t="shared" si="54"/>
        <v>0.282744</v>
      </c>
      <c r="J1424" s="437"/>
      <c r="K1424" s="616" t="s">
        <v>186</v>
      </c>
    </row>
    <row r="1425" spans="1:11" x14ac:dyDescent="0.25">
      <c r="A1425" s="138">
        <v>194</v>
      </c>
      <c r="B1425" s="409"/>
      <c r="C1425" s="80">
        <v>8301</v>
      </c>
      <c r="D1425" s="1767" t="s">
        <v>12</v>
      </c>
      <c r="E1425" s="1767">
        <v>400</v>
      </c>
      <c r="F1425" s="409">
        <v>37</v>
      </c>
      <c r="G1425" s="409">
        <v>37</v>
      </c>
      <c r="H1425" s="409">
        <v>37</v>
      </c>
      <c r="I1425" s="71">
        <f t="shared" si="54"/>
        <v>0.43008503999999992</v>
      </c>
      <c r="J1425" s="437"/>
      <c r="K1425" s="616" t="s">
        <v>186</v>
      </c>
    </row>
    <row r="1426" spans="1:11" x14ac:dyDescent="0.25">
      <c r="A1426" s="138">
        <v>194</v>
      </c>
      <c r="B1426" s="409"/>
      <c r="C1426" s="80">
        <v>8330</v>
      </c>
      <c r="D1426" s="1767" t="s">
        <v>12</v>
      </c>
      <c r="E1426" s="1767">
        <v>400</v>
      </c>
      <c r="F1426" s="409">
        <v>50</v>
      </c>
      <c r="G1426" s="409">
        <v>50</v>
      </c>
      <c r="H1426" s="409">
        <v>50</v>
      </c>
      <c r="I1426" s="71">
        <f t="shared" si="54"/>
        <v>0.78539999999999988</v>
      </c>
      <c r="J1426" s="437"/>
      <c r="K1426" s="616" t="s">
        <v>186</v>
      </c>
    </row>
    <row r="1427" spans="1:11" x14ac:dyDescent="0.25">
      <c r="A1427" s="138">
        <v>194</v>
      </c>
      <c r="B1427" s="409"/>
      <c r="C1427" s="80">
        <v>8352</v>
      </c>
      <c r="D1427" s="1767" t="s">
        <v>12</v>
      </c>
      <c r="E1427" s="1767">
        <v>400</v>
      </c>
      <c r="F1427" s="409">
        <v>45</v>
      </c>
      <c r="G1427" s="409">
        <v>45</v>
      </c>
      <c r="H1427" s="409">
        <v>45</v>
      </c>
      <c r="I1427" s="71">
        <f t="shared" si="54"/>
        <v>0.63617400000000002</v>
      </c>
      <c r="J1427" s="437"/>
      <c r="K1427" s="616" t="s">
        <v>186</v>
      </c>
    </row>
    <row r="1428" spans="1:11" x14ac:dyDescent="0.25">
      <c r="A1428" s="138">
        <v>194</v>
      </c>
      <c r="B1428" s="409"/>
      <c r="C1428" s="80">
        <v>8370</v>
      </c>
      <c r="D1428" s="1767" t="s">
        <v>12</v>
      </c>
      <c r="E1428" s="1767">
        <v>400</v>
      </c>
      <c r="F1428" s="409">
        <v>55</v>
      </c>
      <c r="G1428" s="409">
        <v>55</v>
      </c>
      <c r="H1428" s="409">
        <v>55</v>
      </c>
      <c r="I1428" s="71">
        <f t="shared" si="54"/>
        <v>0.95033400000000001</v>
      </c>
      <c r="J1428" s="437"/>
      <c r="K1428" s="616" t="s">
        <v>186</v>
      </c>
    </row>
    <row r="1429" spans="1:11" x14ac:dyDescent="0.25">
      <c r="A1429" s="138">
        <v>194</v>
      </c>
      <c r="B1429" s="409"/>
      <c r="C1429" s="80">
        <v>8348</v>
      </c>
      <c r="D1429" s="1767" t="s">
        <v>12</v>
      </c>
      <c r="E1429" s="1767">
        <v>400</v>
      </c>
      <c r="F1429" s="409">
        <v>50</v>
      </c>
      <c r="G1429" s="409">
        <v>50</v>
      </c>
      <c r="H1429" s="409">
        <v>50</v>
      </c>
      <c r="I1429" s="71">
        <f t="shared" si="54"/>
        <v>0.78539999999999988</v>
      </c>
      <c r="J1429" s="437">
        <f>SUM(I1420:I1429)</f>
        <v>6.19335024</v>
      </c>
      <c r="K1429" s="616" t="s">
        <v>186</v>
      </c>
    </row>
    <row r="1430" spans="1:11" x14ac:dyDescent="0.25">
      <c r="A1430" s="138">
        <v>194</v>
      </c>
      <c r="B1430" s="409"/>
      <c r="C1430" s="409">
        <v>8341</v>
      </c>
      <c r="D1430" s="1767" t="s">
        <v>12</v>
      </c>
      <c r="E1430" s="1767">
        <v>400</v>
      </c>
      <c r="F1430" s="409">
        <v>48</v>
      </c>
      <c r="G1430" s="409">
        <v>48</v>
      </c>
      <c r="H1430" s="409">
        <v>48</v>
      </c>
      <c r="I1430" s="71">
        <f t="shared" si="54"/>
        <v>0.72382463999999991</v>
      </c>
      <c r="J1430" s="437">
        <f>SUM(I1430)</f>
        <v>0.72382463999999991</v>
      </c>
      <c r="K1430" s="616" t="s">
        <v>186</v>
      </c>
    </row>
    <row r="1431" spans="1:11" x14ac:dyDescent="0.25">
      <c r="B1431" s="1492">
        <v>46282</v>
      </c>
      <c r="C1431" s="602">
        <v>7773</v>
      </c>
      <c r="D1431" s="1778" t="s">
        <v>12</v>
      </c>
      <c r="E1431" s="1778">
        <v>400</v>
      </c>
      <c r="F1431" s="409">
        <v>44</v>
      </c>
      <c r="G1431" s="409">
        <v>44</v>
      </c>
      <c r="H1431" s="409">
        <v>44</v>
      </c>
      <c r="I1431" s="71">
        <f t="shared" si="54"/>
        <v>0.60821376000000005</v>
      </c>
      <c r="J1431" s="437"/>
      <c r="K1431" s="616" t="s">
        <v>207</v>
      </c>
    </row>
    <row r="1432" spans="1:11" x14ac:dyDescent="0.25">
      <c r="B1432" s="409"/>
      <c r="C1432" s="1565">
        <v>8045</v>
      </c>
      <c r="D1432" s="1778" t="s">
        <v>12</v>
      </c>
      <c r="E1432" s="1778">
        <v>400</v>
      </c>
      <c r="F1432" s="409">
        <v>45</v>
      </c>
      <c r="G1432" s="409">
        <v>45</v>
      </c>
      <c r="H1432" s="409">
        <v>45</v>
      </c>
      <c r="I1432" s="71">
        <f t="shared" si="54"/>
        <v>0.63617400000000002</v>
      </c>
      <c r="J1432" s="437"/>
      <c r="K1432" s="616" t="s">
        <v>207</v>
      </c>
    </row>
    <row r="1433" spans="1:11" x14ac:dyDescent="0.25">
      <c r="B1433" s="409"/>
      <c r="C1433" s="602">
        <v>7993</v>
      </c>
      <c r="D1433" s="1778" t="s">
        <v>12</v>
      </c>
      <c r="E1433" s="1778">
        <v>300</v>
      </c>
      <c r="F1433" s="409">
        <v>35</v>
      </c>
      <c r="G1433" s="409">
        <v>35</v>
      </c>
      <c r="H1433" s="409">
        <v>35</v>
      </c>
      <c r="I1433" s="71">
        <f t="shared" si="54"/>
        <v>0.28863450000000002</v>
      </c>
      <c r="J1433" s="437"/>
      <c r="K1433" s="616" t="s">
        <v>207</v>
      </c>
    </row>
    <row r="1434" spans="1:11" x14ac:dyDescent="0.25">
      <c r="B1434" s="409"/>
      <c r="C1434" s="602">
        <v>7990</v>
      </c>
      <c r="D1434" s="1778" t="s">
        <v>12</v>
      </c>
      <c r="E1434" s="1778">
        <v>400</v>
      </c>
      <c r="F1434" s="409">
        <v>38</v>
      </c>
      <c r="G1434" s="409">
        <v>38</v>
      </c>
      <c r="H1434" s="409">
        <v>38</v>
      </c>
      <c r="I1434" s="71">
        <f t="shared" si="54"/>
        <v>0.45364703999999995</v>
      </c>
      <c r="J1434" s="437"/>
      <c r="K1434" s="616" t="s">
        <v>207</v>
      </c>
    </row>
    <row r="1435" spans="1:11" x14ac:dyDescent="0.25">
      <c r="B1435" s="409"/>
      <c r="C1435" s="409">
        <v>7952</v>
      </c>
      <c r="D1435" s="1778" t="s">
        <v>12</v>
      </c>
      <c r="E1435" s="1778">
        <v>300</v>
      </c>
      <c r="F1435" s="409">
        <v>30</v>
      </c>
      <c r="G1435" s="409">
        <v>30</v>
      </c>
      <c r="H1435" s="409">
        <v>30</v>
      </c>
      <c r="I1435" s="71">
        <f t="shared" si="54"/>
        <v>0.212058</v>
      </c>
      <c r="J1435" s="437"/>
      <c r="K1435" s="616" t="s">
        <v>207</v>
      </c>
    </row>
    <row r="1436" spans="1:11" x14ac:dyDescent="0.25">
      <c r="B1436" s="409"/>
      <c r="C1436" s="409">
        <v>7994</v>
      </c>
      <c r="D1436" s="1778" t="s">
        <v>12</v>
      </c>
      <c r="E1436" s="1778">
        <v>400</v>
      </c>
      <c r="F1436" s="409">
        <v>35</v>
      </c>
      <c r="G1436" s="409">
        <v>35</v>
      </c>
      <c r="H1436" s="409">
        <v>35</v>
      </c>
      <c r="I1436" s="71">
        <f t="shared" si="54"/>
        <v>0.38484599999999997</v>
      </c>
      <c r="J1436" s="437">
        <f>SUM(I1431:I1436)</f>
        <v>2.5835732999999999</v>
      </c>
      <c r="K1436" s="616" t="s">
        <v>207</v>
      </c>
    </row>
    <row r="1437" spans="1:11" x14ac:dyDescent="0.25">
      <c r="B1437" s="409"/>
      <c r="C1437" s="78">
        <v>8247</v>
      </c>
      <c r="D1437" s="1778" t="s">
        <v>12</v>
      </c>
      <c r="E1437" s="1778">
        <v>400</v>
      </c>
      <c r="F1437" s="409">
        <v>50</v>
      </c>
      <c r="G1437" s="409">
        <v>50</v>
      </c>
      <c r="H1437" s="409">
        <v>50</v>
      </c>
      <c r="I1437" s="71">
        <f t="shared" si="54"/>
        <v>0.78539999999999988</v>
      </c>
      <c r="J1437" s="437"/>
      <c r="K1437" s="616" t="s">
        <v>207</v>
      </c>
    </row>
    <row r="1438" spans="1:11" x14ac:dyDescent="0.25">
      <c r="B1438" s="409"/>
      <c r="C1438" s="78">
        <v>8256</v>
      </c>
      <c r="D1438" s="1778" t="s">
        <v>12</v>
      </c>
      <c r="E1438" s="1778">
        <v>400</v>
      </c>
      <c r="F1438" s="409">
        <v>58</v>
      </c>
      <c r="G1438" s="409">
        <v>58</v>
      </c>
      <c r="H1438" s="409">
        <v>58</v>
      </c>
      <c r="I1438" s="71">
        <f t="shared" si="54"/>
        <v>1.0568342399999999</v>
      </c>
      <c r="J1438" s="437"/>
      <c r="K1438" s="616" t="s">
        <v>207</v>
      </c>
    </row>
    <row r="1439" spans="1:11" x14ac:dyDescent="0.25">
      <c r="B1439" s="409"/>
      <c r="C1439" s="78">
        <v>8342</v>
      </c>
      <c r="D1439" s="1778" t="s">
        <v>12</v>
      </c>
      <c r="E1439" s="1778">
        <v>400</v>
      </c>
      <c r="F1439" s="409">
        <v>58</v>
      </c>
      <c r="G1439" s="409">
        <v>58</v>
      </c>
      <c r="H1439" s="409">
        <v>58</v>
      </c>
      <c r="I1439" s="71">
        <f t="shared" si="54"/>
        <v>1.0568342399999999</v>
      </c>
      <c r="J1439" s="437"/>
      <c r="K1439" s="616" t="s">
        <v>207</v>
      </c>
    </row>
    <row r="1440" spans="1:11" x14ac:dyDescent="0.25">
      <c r="B1440" s="409"/>
      <c r="C1440" s="78">
        <v>8236</v>
      </c>
      <c r="D1440" s="1778" t="s">
        <v>12</v>
      </c>
      <c r="E1440" s="1778">
        <v>400</v>
      </c>
      <c r="F1440" s="409">
        <v>60</v>
      </c>
      <c r="G1440" s="409">
        <v>60</v>
      </c>
      <c r="H1440" s="409">
        <v>60</v>
      </c>
      <c r="I1440" s="71">
        <f t="shared" si="54"/>
        <v>1.130976</v>
      </c>
      <c r="J1440" s="437"/>
      <c r="K1440" s="616" t="s">
        <v>207</v>
      </c>
    </row>
    <row r="1441" spans="2:11" x14ac:dyDescent="0.25">
      <c r="B1441" s="409"/>
      <c r="C1441" s="78">
        <v>8326</v>
      </c>
      <c r="D1441" s="1778" t="s">
        <v>12</v>
      </c>
      <c r="E1441" s="1778">
        <v>400</v>
      </c>
      <c r="F1441" s="409">
        <v>55</v>
      </c>
      <c r="G1441" s="409">
        <v>55</v>
      </c>
      <c r="H1441" s="409">
        <v>55</v>
      </c>
      <c r="I1441" s="71">
        <f t="shared" si="54"/>
        <v>0.95033400000000001</v>
      </c>
      <c r="J1441" s="437"/>
      <c r="K1441" s="616" t="s">
        <v>207</v>
      </c>
    </row>
    <row r="1442" spans="2:11" x14ac:dyDescent="0.25">
      <c r="B1442" s="409"/>
      <c r="C1442" s="1168">
        <v>8273</v>
      </c>
      <c r="D1442" s="1778" t="s">
        <v>12</v>
      </c>
      <c r="E1442" s="1778">
        <v>400</v>
      </c>
      <c r="F1442" s="409">
        <v>63</v>
      </c>
      <c r="G1442" s="409">
        <v>63</v>
      </c>
      <c r="H1442" s="409">
        <v>63</v>
      </c>
      <c r="I1442" s="71">
        <f t="shared" si="54"/>
        <v>1.2469010399999998</v>
      </c>
      <c r="J1442" s="437"/>
      <c r="K1442" s="616" t="s">
        <v>207</v>
      </c>
    </row>
    <row r="1443" spans="2:11" x14ac:dyDescent="0.25">
      <c r="B1443" s="409"/>
      <c r="C1443" s="78">
        <v>7888</v>
      </c>
      <c r="D1443" s="1778" t="s">
        <v>12</v>
      </c>
      <c r="E1443" s="1778">
        <v>400</v>
      </c>
      <c r="F1443" s="409">
        <v>58</v>
      </c>
      <c r="G1443" s="409">
        <v>58</v>
      </c>
      <c r="H1443" s="409">
        <v>58</v>
      </c>
      <c r="I1443" s="71">
        <f t="shared" si="54"/>
        <v>1.0568342399999999</v>
      </c>
      <c r="J1443" s="437">
        <f>SUM(I1437:I1443)</f>
        <v>7.2841137599999985</v>
      </c>
      <c r="K1443" s="616" t="s">
        <v>207</v>
      </c>
    </row>
    <row r="1444" spans="2:11" x14ac:dyDescent="0.25">
      <c r="B1444" s="409"/>
      <c r="C1444" s="80">
        <v>7552</v>
      </c>
      <c r="D1444" s="1778" t="s">
        <v>12</v>
      </c>
      <c r="E1444" s="1778">
        <v>400</v>
      </c>
      <c r="F1444" s="409">
        <v>52</v>
      </c>
      <c r="G1444" s="409">
        <v>52</v>
      </c>
      <c r="H1444" s="409">
        <v>52</v>
      </c>
      <c r="I1444" s="71">
        <f t="shared" si="54"/>
        <v>0.84948863999999991</v>
      </c>
      <c r="J1444" s="437"/>
      <c r="K1444" s="616" t="s">
        <v>337</v>
      </c>
    </row>
    <row r="1445" spans="2:11" x14ac:dyDescent="0.25">
      <c r="B1445" s="409"/>
      <c r="C1445" s="80">
        <v>7882</v>
      </c>
      <c r="D1445" s="1778" t="s">
        <v>12</v>
      </c>
      <c r="E1445" s="1778">
        <v>400</v>
      </c>
      <c r="F1445" s="409">
        <v>57</v>
      </c>
      <c r="G1445" s="409">
        <v>57</v>
      </c>
      <c r="H1445" s="409">
        <v>57</v>
      </c>
      <c r="I1445" s="71">
        <f t="shared" si="54"/>
        <v>1.02070584</v>
      </c>
      <c r="J1445" s="437"/>
      <c r="K1445" s="616" t="s">
        <v>337</v>
      </c>
    </row>
    <row r="1446" spans="2:11" x14ac:dyDescent="0.25">
      <c r="B1446" s="409"/>
      <c r="C1446" s="80">
        <v>8084</v>
      </c>
      <c r="D1446" s="1778" t="s">
        <v>12</v>
      </c>
      <c r="E1446" s="1778">
        <v>400</v>
      </c>
      <c r="F1446" s="409">
        <v>50</v>
      </c>
      <c r="G1446" s="409">
        <v>50</v>
      </c>
      <c r="H1446" s="409">
        <v>50</v>
      </c>
      <c r="I1446" s="71">
        <f t="shared" si="54"/>
        <v>0.78539999999999988</v>
      </c>
      <c r="J1446" s="437"/>
      <c r="K1446" s="616" t="s">
        <v>337</v>
      </c>
    </row>
    <row r="1447" spans="2:11" x14ac:dyDescent="0.25">
      <c r="B1447" s="409"/>
      <c r="C1447" s="80">
        <v>8318</v>
      </c>
      <c r="D1447" s="1778" t="s">
        <v>12</v>
      </c>
      <c r="E1447" s="1778">
        <v>300</v>
      </c>
      <c r="F1447" s="409">
        <v>50</v>
      </c>
      <c r="G1447" s="409">
        <v>50</v>
      </c>
      <c r="H1447" s="409">
        <v>50</v>
      </c>
      <c r="I1447" s="71">
        <f t="shared" si="54"/>
        <v>0.58904999999999996</v>
      </c>
      <c r="J1447" s="437"/>
      <c r="K1447" s="616" t="s">
        <v>337</v>
      </c>
    </row>
    <row r="1448" spans="2:11" x14ac:dyDescent="0.25">
      <c r="B1448" s="409"/>
      <c r="C1448" s="78">
        <v>7884</v>
      </c>
      <c r="D1448" s="1778" t="s">
        <v>12</v>
      </c>
      <c r="E1448" s="1778">
        <v>400</v>
      </c>
      <c r="F1448" s="409">
        <v>45</v>
      </c>
      <c r="G1448" s="409">
        <v>45</v>
      </c>
      <c r="H1448" s="409">
        <v>45</v>
      </c>
      <c r="I1448" s="71">
        <f t="shared" si="54"/>
        <v>0.63617400000000002</v>
      </c>
      <c r="J1448" s="437">
        <f>SUM(I1444:I1448)</f>
        <v>3.8808184799999994</v>
      </c>
      <c r="K1448" s="616" t="s">
        <v>337</v>
      </c>
    </row>
    <row r="1449" spans="2:11" x14ac:dyDescent="0.25">
      <c r="B1449" s="409"/>
      <c r="C1449" s="78">
        <v>8175</v>
      </c>
      <c r="D1449" s="1778" t="s">
        <v>12</v>
      </c>
      <c r="E1449" s="1778">
        <v>400</v>
      </c>
      <c r="F1449" s="409">
        <v>50</v>
      </c>
      <c r="G1449" s="409">
        <v>50</v>
      </c>
      <c r="H1449" s="409">
        <v>50</v>
      </c>
      <c r="I1449" s="71">
        <f t="shared" si="54"/>
        <v>0.78539999999999988</v>
      </c>
      <c r="J1449" s="437"/>
      <c r="K1449" s="616" t="s">
        <v>207</v>
      </c>
    </row>
    <row r="1450" spans="2:11" x14ac:dyDescent="0.25">
      <c r="B1450" s="409"/>
      <c r="C1450" s="78">
        <v>7924</v>
      </c>
      <c r="D1450" s="1778" t="s">
        <v>12</v>
      </c>
      <c r="E1450" s="1778">
        <v>400</v>
      </c>
      <c r="F1450" s="409">
        <v>42</v>
      </c>
      <c r="G1450" s="409">
        <v>42</v>
      </c>
      <c r="H1450" s="409">
        <v>42</v>
      </c>
      <c r="I1450" s="71">
        <f t="shared" si="54"/>
        <v>0.55417824000000004</v>
      </c>
      <c r="J1450" s="437"/>
      <c r="K1450" s="616" t="s">
        <v>207</v>
      </c>
    </row>
    <row r="1451" spans="2:11" x14ac:dyDescent="0.25">
      <c r="B1451" s="409"/>
      <c r="C1451" s="78">
        <v>7890</v>
      </c>
      <c r="D1451" s="1778" t="s">
        <v>12</v>
      </c>
      <c r="E1451" s="1778">
        <v>400</v>
      </c>
      <c r="F1451" s="409">
        <v>74</v>
      </c>
      <c r="G1451" s="409">
        <v>74</v>
      </c>
      <c r="H1451" s="409">
        <v>74</v>
      </c>
      <c r="I1451" s="71">
        <f t="shared" si="54"/>
        <v>1.7203401599999997</v>
      </c>
      <c r="J1451" s="437"/>
      <c r="K1451" s="616" t="s">
        <v>207</v>
      </c>
    </row>
    <row r="1452" spans="2:11" x14ac:dyDescent="0.25">
      <c r="B1452" s="409"/>
      <c r="C1452" s="78">
        <v>7921</v>
      </c>
      <c r="D1452" s="1778" t="s">
        <v>12</v>
      </c>
      <c r="E1452" s="1778">
        <v>400</v>
      </c>
      <c r="F1452" s="409">
        <v>49</v>
      </c>
      <c r="G1452" s="409">
        <v>49</v>
      </c>
      <c r="H1452" s="409">
        <v>49</v>
      </c>
      <c r="I1452" s="71">
        <f t="shared" si="54"/>
        <v>0.75429815999999994</v>
      </c>
      <c r="J1452" s="437"/>
      <c r="K1452" s="616" t="s">
        <v>207</v>
      </c>
    </row>
    <row r="1453" spans="2:11" x14ac:dyDescent="0.25">
      <c r="B1453" s="409"/>
      <c r="C1453" s="78">
        <v>8013</v>
      </c>
      <c r="D1453" s="1778" t="s">
        <v>12</v>
      </c>
      <c r="E1453" s="1778">
        <v>400</v>
      </c>
      <c r="F1453" s="409">
        <v>45</v>
      </c>
      <c r="G1453" s="409">
        <v>45</v>
      </c>
      <c r="H1453" s="409">
        <v>45</v>
      </c>
      <c r="I1453" s="71">
        <f t="shared" si="54"/>
        <v>0.63617400000000002</v>
      </c>
      <c r="J1453" s="437">
        <f>SUM(I1449:I1453)</f>
        <v>4.4503905599999989</v>
      </c>
      <c r="K1453" s="616" t="s">
        <v>207</v>
      </c>
    </row>
    <row r="1454" spans="2:11" x14ac:dyDescent="0.25">
      <c r="B1454" s="409"/>
      <c r="C1454" s="409">
        <v>8131</v>
      </c>
      <c r="D1454" s="1778" t="s">
        <v>12</v>
      </c>
      <c r="E1454" s="1778">
        <v>400</v>
      </c>
      <c r="F1454" s="409">
        <v>55</v>
      </c>
      <c r="G1454" s="409">
        <v>55</v>
      </c>
      <c r="H1454" s="409">
        <v>55</v>
      </c>
      <c r="I1454" s="71">
        <f t="shared" si="54"/>
        <v>0.95033400000000001</v>
      </c>
      <c r="J1454" s="437"/>
      <c r="K1454" s="616" t="s">
        <v>465</v>
      </c>
    </row>
    <row r="1455" spans="2:11" x14ac:dyDescent="0.25">
      <c r="B1455" s="409"/>
      <c r="C1455" s="409">
        <v>8196</v>
      </c>
      <c r="D1455" s="1778" t="s">
        <v>12</v>
      </c>
      <c r="E1455" s="1778">
        <v>400</v>
      </c>
      <c r="F1455" s="409">
        <v>67</v>
      </c>
      <c r="G1455" s="409">
        <v>67</v>
      </c>
      <c r="H1455" s="409">
        <v>67</v>
      </c>
      <c r="I1455" s="71">
        <f t="shared" si="54"/>
        <v>1.4102642399999998</v>
      </c>
      <c r="J1455" s="437"/>
      <c r="K1455" s="616" t="s">
        <v>465</v>
      </c>
    </row>
    <row r="1456" spans="2:11" x14ac:dyDescent="0.25">
      <c r="B1456" s="409"/>
      <c r="C1456" s="409">
        <v>8199</v>
      </c>
      <c r="D1456" s="1778" t="s">
        <v>12</v>
      </c>
      <c r="E1456" s="1778">
        <v>400</v>
      </c>
      <c r="F1456" s="409">
        <v>47</v>
      </c>
      <c r="G1456" s="409">
        <v>47</v>
      </c>
      <c r="H1456" s="409">
        <v>47</v>
      </c>
      <c r="I1456" s="71">
        <f t="shared" si="54"/>
        <v>0.69397943999999989</v>
      </c>
      <c r="J1456" s="437"/>
      <c r="K1456" s="616" t="s">
        <v>465</v>
      </c>
    </row>
    <row r="1457" spans="2:11" x14ac:dyDescent="0.25">
      <c r="B1457" s="409"/>
      <c r="C1457" s="409">
        <v>7958</v>
      </c>
      <c r="D1457" s="1778" t="s">
        <v>12</v>
      </c>
      <c r="E1457" s="1778">
        <v>400</v>
      </c>
      <c r="F1457" s="409">
        <v>70</v>
      </c>
      <c r="G1457" s="409">
        <v>70</v>
      </c>
      <c r="H1457" s="409">
        <v>70</v>
      </c>
      <c r="I1457" s="71">
        <f t="shared" si="54"/>
        <v>1.5393839999999999</v>
      </c>
      <c r="J1457" s="437"/>
      <c r="K1457" s="616" t="s">
        <v>465</v>
      </c>
    </row>
    <row r="1458" spans="2:11" x14ac:dyDescent="0.25">
      <c r="B1458" s="409"/>
      <c r="C1458" s="409">
        <v>8025</v>
      </c>
      <c r="D1458" s="1778" t="s">
        <v>12</v>
      </c>
      <c r="E1458" s="1778">
        <v>400</v>
      </c>
      <c r="F1458" s="409">
        <v>60</v>
      </c>
      <c r="G1458" s="409">
        <v>60</v>
      </c>
      <c r="H1458" s="409">
        <v>60</v>
      </c>
      <c r="I1458" s="71">
        <f t="shared" si="54"/>
        <v>1.130976</v>
      </c>
      <c r="J1458" s="437"/>
      <c r="K1458" s="616" t="s">
        <v>465</v>
      </c>
    </row>
    <row r="1459" spans="2:11" x14ac:dyDescent="0.25">
      <c r="B1459" s="409"/>
      <c r="C1459" s="409">
        <v>7930</v>
      </c>
      <c r="D1459" s="1778" t="s">
        <v>12</v>
      </c>
      <c r="E1459" s="1778">
        <v>400</v>
      </c>
      <c r="F1459" s="409">
        <v>45</v>
      </c>
      <c r="G1459" s="409">
        <v>45</v>
      </c>
      <c r="H1459" s="409">
        <v>45</v>
      </c>
      <c r="I1459" s="71">
        <f t="shared" si="54"/>
        <v>0.63617400000000002</v>
      </c>
      <c r="J1459" s="437">
        <f>SUM(I1454:I1459)</f>
        <v>6.3611116800000005</v>
      </c>
      <c r="K1459" s="616" t="s">
        <v>465</v>
      </c>
    </row>
    <row r="1460" spans="2:11" x14ac:dyDescent="0.25">
      <c r="B1460" s="409"/>
      <c r="C1460" s="409">
        <v>8381</v>
      </c>
      <c r="D1460" s="1778" t="s">
        <v>12</v>
      </c>
      <c r="E1460" s="1778">
        <v>400</v>
      </c>
      <c r="F1460" s="409">
        <v>52</v>
      </c>
      <c r="G1460" s="409">
        <v>52</v>
      </c>
      <c r="H1460" s="409">
        <v>52</v>
      </c>
      <c r="I1460" s="71">
        <f t="shared" si="54"/>
        <v>0.84948863999999991</v>
      </c>
      <c r="J1460" s="437"/>
      <c r="K1460" s="616" t="s">
        <v>18</v>
      </c>
    </row>
    <row r="1461" spans="2:11" x14ac:dyDescent="0.25">
      <c r="B1461" s="409"/>
      <c r="C1461" s="409">
        <v>8303</v>
      </c>
      <c r="D1461" s="1778" t="s">
        <v>12</v>
      </c>
      <c r="E1461" s="1778">
        <v>400</v>
      </c>
      <c r="F1461" s="409">
        <v>47</v>
      </c>
      <c r="G1461" s="409">
        <v>47</v>
      </c>
      <c r="H1461" s="409">
        <v>47</v>
      </c>
      <c r="I1461" s="71">
        <f t="shared" si="54"/>
        <v>0.69397943999999989</v>
      </c>
      <c r="J1461" s="437">
        <f>SUM(I1460:I1461)</f>
        <v>1.5434680799999998</v>
      </c>
      <c r="K1461" s="616" t="s">
        <v>18</v>
      </c>
    </row>
    <row r="1462" spans="2:11" x14ac:dyDescent="0.25">
      <c r="B1462" s="409"/>
      <c r="C1462" s="409">
        <v>7908</v>
      </c>
      <c r="D1462" s="1778" t="s">
        <v>12</v>
      </c>
      <c r="E1462" s="1778">
        <v>400</v>
      </c>
      <c r="F1462" s="409">
        <v>80</v>
      </c>
      <c r="G1462" s="409">
        <v>80</v>
      </c>
      <c r="H1462" s="409">
        <v>80</v>
      </c>
      <c r="I1462" s="71">
        <f t="shared" si="54"/>
        <v>2.0106239999999995</v>
      </c>
      <c r="J1462" s="437"/>
      <c r="K1462" s="616" t="s">
        <v>18</v>
      </c>
    </row>
    <row r="1463" spans="2:11" x14ac:dyDescent="0.25">
      <c r="B1463" s="409"/>
      <c r="C1463" s="409">
        <v>7905</v>
      </c>
      <c r="D1463" s="1778" t="s">
        <v>12</v>
      </c>
      <c r="E1463" s="1778">
        <v>400</v>
      </c>
      <c r="F1463" s="409">
        <v>48</v>
      </c>
      <c r="G1463" s="409">
        <v>48</v>
      </c>
      <c r="H1463" s="409">
        <v>48</v>
      </c>
      <c r="I1463" s="71">
        <f t="shared" ref="I1463:I1475" si="55">0.7854*E1463*H1463*H1463/1000000</f>
        <v>0.72382463999999991</v>
      </c>
      <c r="J1463" s="437"/>
      <c r="K1463" s="616" t="s">
        <v>18</v>
      </c>
    </row>
    <row r="1464" spans="2:11" x14ac:dyDescent="0.25">
      <c r="B1464" s="409"/>
      <c r="C1464" s="409">
        <v>7992</v>
      </c>
      <c r="D1464" s="1778" t="s">
        <v>12</v>
      </c>
      <c r="E1464" s="1778">
        <v>400</v>
      </c>
      <c r="F1464" s="409">
        <v>80</v>
      </c>
      <c r="G1464" s="409">
        <v>80</v>
      </c>
      <c r="H1464" s="409">
        <v>80</v>
      </c>
      <c r="I1464" s="71">
        <f t="shared" si="55"/>
        <v>2.0106239999999995</v>
      </c>
      <c r="J1464" s="437"/>
      <c r="K1464" s="616" t="s">
        <v>18</v>
      </c>
    </row>
    <row r="1465" spans="2:11" x14ac:dyDescent="0.25">
      <c r="B1465" s="409"/>
      <c r="C1465" s="409">
        <v>8017</v>
      </c>
      <c r="D1465" s="1778" t="s">
        <v>12</v>
      </c>
      <c r="E1465" s="1778">
        <v>400</v>
      </c>
      <c r="F1465" s="409">
        <v>74</v>
      </c>
      <c r="G1465" s="409">
        <v>74</v>
      </c>
      <c r="H1465" s="409">
        <v>74</v>
      </c>
      <c r="I1465" s="71">
        <f t="shared" si="55"/>
        <v>1.7203401599999997</v>
      </c>
      <c r="J1465" s="437"/>
      <c r="K1465" s="616" t="s">
        <v>18</v>
      </c>
    </row>
    <row r="1466" spans="2:11" x14ac:dyDescent="0.25">
      <c r="B1466" s="409"/>
      <c r="C1466" s="409">
        <v>7870</v>
      </c>
      <c r="D1466" s="1778" t="s">
        <v>12</v>
      </c>
      <c r="E1466" s="1778">
        <v>400</v>
      </c>
      <c r="F1466" s="409">
        <v>70</v>
      </c>
      <c r="G1466" s="409">
        <v>70</v>
      </c>
      <c r="H1466" s="409">
        <v>70</v>
      </c>
      <c r="I1466" s="71">
        <f t="shared" si="55"/>
        <v>1.5393839999999999</v>
      </c>
      <c r="J1466" s="437">
        <f>SUM(I1462:I1466)</f>
        <v>8.0047967999999976</v>
      </c>
      <c r="K1466" s="616" t="s">
        <v>18</v>
      </c>
    </row>
    <row r="1467" spans="2:11" x14ac:dyDescent="0.25">
      <c r="B1467" s="1492">
        <v>46282</v>
      </c>
      <c r="C1467" s="1168">
        <v>8355</v>
      </c>
      <c r="D1467" s="1778" t="s">
        <v>12</v>
      </c>
      <c r="E1467" s="1778">
        <v>400</v>
      </c>
      <c r="F1467" s="409">
        <v>40</v>
      </c>
      <c r="G1467" s="409">
        <v>40</v>
      </c>
      <c r="H1467" s="409">
        <v>40</v>
      </c>
      <c r="I1467" s="71">
        <f t="shared" si="55"/>
        <v>0.50265599999999988</v>
      </c>
      <c r="J1467" s="437"/>
      <c r="K1467" s="616" t="s">
        <v>207</v>
      </c>
    </row>
    <row r="1468" spans="2:11" x14ac:dyDescent="0.25">
      <c r="B1468" s="409"/>
      <c r="C1468" s="1168">
        <v>8366</v>
      </c>
      <c r="D1468" s="1778" t="s">
        <v>12</v>
      </c>
      <c r="E1468" s="1778">
        <v>400</v>
      </c>
      <c r="F1468" s="409">
        <v>30</v>
      </c>
      <c r="G1468" s="409">
        <v>30</v>
      </c>
      <c r="H1468" s="409">
        <v>30</v>
      </c>
      <c r="I1468" s="71">
        <f t="shared" si="55"/>
        <v>0.282744</v>
      </c>
      <c r="J1468" s="437"/>
      <c r="K1468" s="616" t="s">
        <v>207</v>
      </c>
    </row>
    <row r="1469" spans="2:11" x14ac:dyDescent="0.25">
      <c r="B1469" s="409"/>
      <c r="C1469" s="1168">
        <v>8320</v>
      </c>
      <c r="D1469" s="1778" t="s">
        <v>12</v>
      </c>
      <c r="E1469" s="1778">
        <v>400</v>
      </c>
      <c r="F1469" s="409">
        <v>47</v>
      </c>
      <c r="G1469" s="409">
        <v>47</v>
      </c>
      <c r="H1469" s="409">
        <v>47</v>
      </c>
      <c r="I1469" s="71">
        <f t="shared" si="55"/>
        <v>0.69397943999999989</v>
      </c>
      <c r="J1469" s="437"/>
      <c r="K1469" s="616" t="s">
        <v>207</v>
      </c>
    </row>
    <row r="1470" spans="2:11" x14ac:dyDescent="0.25">
      <c r="B1470" s="409"/>
      <c r="C1470" s="1168">
        <v>8310</v>
      </c>
      <c r="D1470" s="1778" t="s">
        <v>12</v>
      </c>
      <c r="E1470" s="1778">
        <v>400</v>
      </c>
      <c r="F1470" s="409">
        <v>38</v>
      </c>
      <c r="G1470" s="409">
        <v>38</v>
      </c>
      <c r="H1470" s="409">
        <v>38</v>
      </c>
      <c r="I1470" s="71">
        <f t="shared" si="55"/>
        <v>0.45364703999999995</v>
      </c>
      <c r="J1470" s="437"/>
      <c r="K1470" s="616" t="s">
        <v>207</v>
      </c>
    </row>
    <row r="1471" spans="2:11" x14ac:dyDescent="0.25">
      <c r="B1471" s="409"/>
      <c r="C1471" s="1168">
        <v>8346</v>
      </c>
      <c r="D1471" s="1778" t="s">
        <v>12</v>
      </c>
      <c r="E1471" s="1778">
        <v>400</v>
      </c>
      <c r="F1471" s="409">
        <v>53</v>
      </c>
      <c r="G1471" s="409">
        <v>53</v>
      </c>
      <c r="H1471" s="409">
        <v>53</v>
      </c>
      <c r="I1471" s="71">
        <f t="shared" si="55"/>
        <v>0.88247543999999989</v>
      </c>
      <c r="J1471" s="437"/>
      <c r="K1471" s="616" t="s">
        <v>207</v>
      </c>
    </row>
    <row r="1472" spans="2:11" x14ac:dyDescent="0.25">
      <c r="B1472" s="409"/>
      <c r="C1472" s="1168">
        <v>8321</v>
      </c>
      <c r="D1472" s="1778" t="s">
        <v>12</v>
      </c>
      <c r="E1472" s="1778">
        <v>400</v>
      </c>
      <c r="F1472" s="409">
        <v>40</v>
      </c>
      <c r="G1472" s="409">
        <v>40</v>
      </c>
      <c r="H1472" s="409">
        <v>40</v>
      </c>
      <c r="I1472" s="71">
        <f t="shared" si="55"/>
        <v>0.50265599999999988</v>
      </c>
      <c r="J1472" s="437"/>
      <c r="K1472" s="616" t="s">
        <v>207</v>
      </c>
    </row>
    <row r="1473" spans="2:11" x14ac:dyDescent="0.25">
      <c r="B1473" s="409"/>
      <c r="C1473" s="1168">
        <v>8380</v>
      </c>
      <c r="D1473" s="1778" t="s">
        <v>12</v>
      </c>
      <c r="E1473" s="1778">
        <v>400</v>
      </c>
      <c r="F1473" s="409">
        <v>54</v>
      </c>
      <c r="G1473" s="409">
        <v>54</v>
      </c>
      <c r="H1473" s="409">
        <v>54</v>
      </c>
      <c r="I1473" s="71">
        <f t="shared" si="55"/>
        <v>0.91609055999999989</v>
      </c>
      <c r="J1473" s="437"/>
      <c r="K1473" s="616" t="s">
        <v>207</v>
      </c>
    </row>
    <row r="1474" spans="2:11" x14ac:dyDescent="0.25">
      <c r="B1474" s="409"/>
      <c r="C1474" s="1168">
        <v>8255</v>
      </c>
      <c r="D1474" s="1778" t="s">
        <v>12</v>
      </c>
      <c r="E1474" s="1778">
        <v>400</v>
      </c>
      <c r="F1474" s="409">
        <v>45</v>
      </c>
      <c r="G1474" s="409">
        <v>45</v>
      </c>
      <c r="H1474" s="409">
        <v>45</v>
      </c>
      <c r="I1474" s="71">
        <f t="shared" si="55"/>
        <v>0.63617400000000002</v>
      </c>
      <c r="J1474" s="437"/>
      <c r="K1474" s="616" t="s">
        <v>207</v>
      </c>
    </row>
    <row r="1475" spans="2:11" x14ac:dyDescent="0.25">
      <c r="B1475" s="409"/>
      <c r="C1475" s="1168">
        <v>8356</v>
      </c>
      <c r="D1475" s="1778" t="s">
        <v>12</v>
      </c>
      <c r="E1475" s="1778">
        <v>400</v>
      </c>
      <c r="F1475" s="409">
        <v>40</v>
      </c>
      <c r="G1475" s="409">
        <v>40</v>
      </c>
      <c r="H1475" s="409">
        <v>40</v>
      </c>
      <c r="I1475" s="71">
        <f t="shared" si="55"/>
        <v>0.50265599999999988</v>
      </c>
      <c r="J1475" s="437">
        <f>SUM(I1467:I1475)</f>
        <v>5.3730784800000002</v>
      </c>
      <c r="K1475" s="616" t="s">
        <v>207</v>
      </c>
    </row>
    <row r="1476" spans="2:11" x14ac:dyDescent="0.25">
      <c r="B1476" s="1867" t="s">
        <v>566</v>
      </c>
      <c r="C1476" s="1868"/>
      <c r="D1476" s="1868"/>
      <c r="E1476" s="1868"/>
      <c r="F1476" s="1868"/>
      <c r="G1476" s="1868"/>
      <c r="H1476" s="1869"/>
      <c r="I1476" s="1086">
        <f>SUM(I1207:I1475)</f>
        <v>190.92257184000019</v>
      </c>
      <c r="J1476" s="1086">
        <f>SUM(J1207:J1475)</f>
        <v>190.92257183999999</v>
      </c>
      <c r="K1476" s="1087"/>
    </row>
    <row r="1477" spans="2:11" x14ac:dyDescent="0.25">
      <c r="B1477" s="1492">
        <v>46283</v>
      </c>
      <c r="C1477" s="1168">
        <v>8152</v>
      </c>
      <c r="D1477" s="1787" t="s">
        <v>12</v>
      </c>
      <c r="E1477" s="1787">
        <v>400</v>
      </c>
      <c r="F1477" s="409">
        <v>38</v>
      </c>
      <c r="G1477" s="409">
        <v>38</v>
      </c>
      <c r="H1477" s="409">
        <v>38</v>
      </c>
      <c r="I1477" s="71">
        <f t="shared" ref="I1477:I1481" si="56">0.7854*E1477*H1477*H1477/1000000</f>
        <v>0.45364703999999995</v>
      </c>
      <c r="J1477" s="497"/>
      <c r="K1477" s="616" t="s">
        <v>186</v>
      </c>
    </row>
    <row r="1478" spans="2:11" x14ac:dyDescent="0.25">
      <c r="B1478" s="409"/>
      <c r="C1478" s="1168">
        <v>8371</v>
      </c>
      <c r="D1478" s="1787" t="s">
        <v>12</v>
      </c>
      <c r="E1478" s="1787">
        <v>400</v>
      </c>
      <c r="F1478" s="409">
        <v>50</v>
      </c>
      <c r="G1478" s="409">
        <v>50</v>
      </c>
      <c r="H1478" s="409">
        <v>50</v>
      </c>
      <c r="I1478" s="71">
        <f t="shared" si="56"/>
        <v>0.78539999999999988</v>
      </c>
      <c r="J1478" s="497"/>
      <c r="K1478" s="616" t="s">
        <v>186</v>
      </c>
    </row>
    <row r="1479" spans="2:11" x14ac:dyDescent="0.25">
      <c r="B1479" s="409"/>
      <c r="C1479" s="1168">
        <v>8210</v>
      </c>
      <c r="D1479" s="1787" t="s">
        <v>12</v>
      </c>
      <c r="E1479" s="1787">
        <v>400</v>
      </c>
      <c r="F1479" s="409">
        <v>60</v>
      </c>
      <c r="G1479" s="409">
        <v>60</v>
      </c>
      <c r="H1479" s="409">
        <v>60</v>
      </c>
      <c r="I1479" s="71">
        <f t="shared" si="56"/>
        <v>1.130976</v>
      </c>
      <c r="J1479" s="497"/>
      <c r="K1479" s="616" t="s">
        <v>186</v>
      </c>
    </row>
    <row r="1480" spans="2:11" x14ac:dyDescent="0.25">
      <c r="B1480" s="409"/>
      <c r="C1480" s="1168">
        <v>8323</v>
      </c>
      <c r="D1480" s="1787" t="s">
        <v>12</v>
      </c>
      <c r="E1480" s="1787">
        <v>400</v>
      </c>
      <c r="F1480" s="409">
        <v>52</v>
      </c>
      <c r="G1480" s="409">
        <v>52</v>
      </c>
      <c r="H1480" s="409">
        <v>52</v>
      </c>
      <c r="I1480" s="71">
        <f t="shared" si="56"/>
        <v>0.84948863999999991</v>
      </c>
      <c r="J1480" s="497"/>
      <c r="K1480" s="616" t="s">
        <v>186</v>
      </c>
    </row>
    <row r="1481" spans="2:11" x14ac:dyDescent="0.25">
      <c r="B1481" s="409"/>
      <c r="C1481" s="1168">
        <v>8385</v>
      </c>
      <c r="D1481" s="1787" t="s">
        <v>12</v>
      </c>
      <c r="E1481" s="1787">
        <v>400</v>
      </c>
      <c r="F1481" s="409">
        <v>58</v>
      </c>
      <c r="G1481" s="409">
        <v>58</v>
      </c>
      <c r="H1481" s="409">
        <v>58</v>
      </c>
      <c r="I1481" s="71">
        <f t="shared" si="56"/>
        <v>1.0568342399999999</v>
      </c>
      <c r="J1481" s="497"/>
      <c r="K1481" s="616" t="s">
        <v>186</v>
      </c>
    </row>
    <row r="1482" spans="2:11" x14ac:dyDescent="0.25">
      <c r="B1482" s="409"/>
      <c r="C1482" s="1565">
        <v>8322</v>
      </c>
      <c r="D1482" s="1787" t="s">
        <v>12</v>
      </c>
      <c r="E1482" s="1787">
        <v>400</v>
      </c>
      <c r="F1482" s="409">
        <v>45</v>
      </c>
      <c r="G1482" s="409">
        <v>45</v>
      </c>
      <c r="H1482" s="409">
        <v>45</v>
      </c>
      <c r="I1482" s="71">
        <f>0.7854*E1482*H1482*H1482/1000000</f>
        <v>0.63617400000000002</v>
      </c>
      <c r="J1482" s="497"/>
      <c r="K1482" s="616" t="s">
        <v>186</v>
      </c>
    </row>
    <row r="1483" spans="2:11" x14ac:dyDescent="0.25">
      <c r="B1483" s="409"/>
      <c r="C1483" s="1565">
        <v>8313</v>
      </c>
      <c r="D1483" s="1787" t="s">
        <v>12</v>
      </c>
      <c r="E1483" s="1787">
        <v>400</v>
      </c>
      <c r="F1483" s="409">
        <v>61</v>
      </c>
      <c r="G1483" s="409">
        <v>61</v>
      </c>
      <c r="H1483" s="409">
        <v>61</v>
      </c>
      <c r="I1483" s="71">
        <f>0.7854*E1483*H1483*H1483/1000000</f>
        <v>1.1689893599999999</v>
      </c>
      <c r="J1483" s="497">
        <f>SUM(I1477:I1483)</f>
        <v>6.0815092799999988</v>
      </c>
      <c r="K1483" s="616" t="s">
        <v>186</v>
      </c>
    </row>
    <row r="1484" spans="2:11" x14ac:dyDescent="0.25">
      <c r="B1484" s="409"/>
      <c r="C1484" s="1168">
        <v>8331</v>
      </c>
      <c r="D1484" s="1787" t="s">
        <v>12</v>
      </c>
      <c r="E1484" s="409">
        <v>400</v>
      </c>
      <c r="F1484" s="409">
        <v>35</v>
      </c>
      <c r="G1484" s="409">
        <v>35</v>
      </c>
      <c r="H1484" s="409">
        <v>35</v>
      </c>
      <c r="I1484" s="71">
        <f t="shared" ref="I1484:I1546" si="57">0.7854*E1484*H1484*H1484/1000000</f>
        <v>0.38484599999999997</v>
      </c>
      <c r="J1484" s="497"/>
      <c r="K1484" s="616" t="s">
        <v>186</v>
      </c>
    </row>
    <row r="1485" spans="2:11" x14ac:dyDescent="0.25">
      <c r="B1485" s="409"/>
      <c r="C1485" s="1148">
        <v>8163</v>
      </c>
      <c r="D1485" s="1787" t="s">
        <v>12</v>
      </c>
      <c r="E1485" s="1787">
        <v>400</v>
      </c>
      <c r="F1485" s="409">
        <v>60</v>
      </c>
      <c r="G1485" s="409">
        <v>60</v>
      </c>
      <c r="H1485" s="409">
        <v>60</v>
      </c>
      <c r="I1485" s="71">
        <f t="shared" si="57"/>
        <v>1.130976</v>
      </c>
      <c r="J1485" s="497"/>
      <c r="K1485" s="616" t="s">
        <v>186</v>
      </c>
    </row>
    <row r="1486" spans="2:11" x14ac:dyDescent="0.25">
      <c r="B1486" s="409"/>
      <c r="C1486" s="1148">
        <v>8113</v>
      </c>
      <c r="D1486" s="1787" t="s">
        <v>12</v>
      </c>
      <c r="E1486" s="409">
        <v>400</v>
      </c>
      <c r="F1486" s="409">
        <v>40</v>
      </c>
      <c r="G1486" s="409">
        <v>40</v>
      </c>
      <c r="H1486" s="409">
        <v>40</v>
      </c>
      <c r="I1486" s="71">
        <f t="shared" si="57"/>
        <v>0.50265599999999988</v>
      </c>
      <c r="J1486" s="497"/>
      <c r="K1486" s="616" t="s">
        <v>186</v>
      </c>
    </row>
    <row r="1487" spans="2:11" x14ac:dyDescent="0.25">
      <c r="B1487" s="409"/>
      <c r="C1487" s="1148">
        <v>8058</v>
      </c>
      <c r="D1487" s="1787" t="s">
        <v>12</v>
      </c>
      <c r="E1487" s="1787">
        <v>400</v>
      </c>
      <c r="F1487" s="409">
        <v>52</v>
      </c>
      <c r="G1487" s="409">
        <v>52</v>
      </c>
      <c r="H1487" s="409">
        <v>52</v>
      </c>
      <c r="I1487" s="71">
        <f t="shared" si="57"/>
        <v>0.84948863999999991</v>
      </c>
      <c r="J1487" s="497"/>
      <c r="K1487" s="616" t="s">
        <v>186</v>
      </c>
    </row>
    <row r="1488" spans="2:11" x14ac:dyDescent="0.25">
      <c r="B1488" s="409"/>
      <c r="C1488" s="1148">
        <v>7949</v>
      </c>
      <c r="D1488" s="1787" t="s">
        <v>12</v>
      </c>
      <c r="E1488" s="409">
        <v>400</v>
      </c>
      <c r="F1488" s="409">
        <v>47</v>
      </c>
      <c r="G1488" s="409">
        <v>47</v>
      </c>
      <c r="H1488" s="409">
        <v>47</v>
      </c>
      <c r="I1488" s="71">
        <f t="shared" si="57"/>
        <v>0.69397943999999989</v>
      </c>
      <c r="J1488" s="497"/>
      <c r="K1488" s="616" t="s">
        <v>186</v>
      </c>
    </row>
    <row r="1489" spans="2:11" x14ac:dyDescent="0.25">
      <c r="B1489" s="409"/>
      <c r="C1489" s="602">
        <v>8007</v>
      </c>
      <c r="D1489" s="1787" t="s">
        <v>12</v>
      </c>
      <c r="E1489" s="1787">
        <v>400</v>
      </c>
      <c r="F1489" s="409">
        <v>64</v>
      </c>
      <c r="G1489" s="409">
        <v>64</v>
      </c>
      <c r="H1489" s="409">
        <v>64</v>
      </c>
      <c r="I1489" s="71">
        <f t="shared" si="57"/>
        <v>1.2867993599999998</v>
      </c>
      <c r="J1489" s="497"/>
      <c r="K1489" s="616" t="s">
        <v>186</v>
      </c>
    </row>
    <row r="1490" spans="2:11" x14ac:dyDescent="0.25">
      <c r="B1490" s="409"/>
      <c r="C1490" s="1168">
        <v>8011</v>
      </c>
      <c r="D1490" s="1787" t="s">
        <v>12</v>
      </c>
      <c r="E1490" s="409">
        <v>400</v>
      </c>
      <c r="F1490" s="409">
        <v>42</v>
      </c>
      <c r="G1490" s="409">
        <v>42</v>
      </c>
      <c r="H1490" s="409">
        <v>42</v>
      </c>
      <c r="I1490" s="71">
        <f t="shared" si="57"/>
        <v>0.55417824000000004</v>
      </c>
      <c r="J1490" s="497">
        <f>SUM(I1484:I1490)</f>
        <v>5.4029236799999989</v>
      </c>
      <c r="K1490" s="616" t="s">
        <v>186</v>
      </c>
    </row>
    <row r="1491" spans="2:11" x14ac:dyDescent="0.25">
      <c r="B1491" s="409"/>
      <c r="C1491" s="409">
        <v>7969</v>
      </c>
      <c r="D1491" s="1787" t="s">
        <v>12</v>
      </c>
      <c r="E1491" s="1787">
        <v>400</v>
      </c>
      <c r="F1491" s="409">
        <v>60</v>
      </c>
      <c r="G1491" s="409">
        <v>60</v>
      </c>
      <c r="H1491" s="409">
        <v>60</v>
      </c>
      <c r="I1491" s="71">
        <f t="shared" si="57"/>
        <v>1.130976</v>
      </c>
      <c r="J1491" s="497"/>
      <c r="K1491" s="616" t="s">
        <v>186</v>
      </c>
    </row>
    <row r="1492" spans="2:11" x14ac:dyDescent="0.25">
      <c r="B1492" s="409"/>
      <c r="C1492" s="409">
        <v>8070</v>
      </c>
      <c r="D1492" s="1787" t="s">
        <v>12</v>
      </c>
      <c r="E1492" s="409">
        <v>400</v>
      </c>
      <c r="F1492" s="409">
        <v>63</v>
      </c>
      <c r="G1492" s="409">
        <v>63</v>
      </c>
      <c r="H1492" s="409">
        <v>63</v>
      </c>
      <c r="I1492" s="71">
        <f t="shared" si="57"/>
        <v>1.2469010399999998</v>
      </c>
      <c r="J1492" s="497"/>
      <c r="K1492" s="616" t="s">
        <v>186</v>
      </c>
    </row>
    <row r="1493" spans="2:11" x14ac:dyDescent="0.25">
      <c r="B1493" s="409"/>
      <c r="C1493" s="409">
        <v>8386</v>
      </c>
      <c r="D1493" s="1787" t="s">
        <v>12</v>
      </c>
      <c r="E1493" s="1787">
        <v>400</v>
      </c>
      <c r="F1493" s="409">
        <v>47</v>
      </c>
      <c r="G1493" s="409">
        <v>47</v>
      </c>
      <c r="H1493" s="409">
        <v>47</v>
      </c>
      <c r="I1493" s="71">
        <f t="shared" si="57"/>
        <v>0.69397943999999989</v>
      </c>
      <c r="J1493" s="497"/>
      <c r="K1493" s="616" t="s">
        <v>186</v>
      </c>
    </row>
    <row r="1494" spans="2:11" x14ac:dyDescent="0.25">
      <c r="B1494" s="409"/>
      <c r="C1494" s="409">
        <v>8198</v>
      </c>
      <c r="D1494" s="1787" t="s">
        <v>12</v>
      </c>
      <c r="E1494" s="409">
        <v>400</v>
      </c>
      <c r="F1494" s="409">
        <v>52</v>
      </c>
      <c r="G1494" s="409">
        <v>52</v>
      </c>
      <c r="H1494" s="409">
        <v>52</v>
      </c>
      <c r="I1494" s="71">
        <f t="shared" si="57"/>
        <v>0.84948863999999991</v>
      </c>
      <c r="J1494" s="497"/>
      <c r="K1494" s="616" t="s">
        <v>186</v>
      </c>
    </row>
    <row r="1495" spans="2:11" x14ac:dyDescent="0.25">
      <c r="B1495" s="409"/>
      <c r="C1495" s="409">
        <v>7593</v>
      </c>
      <c r="D1495" s="1787" t="s">
        <v>12</v>
      </c>
      <c r="E1495" s="1787">
        <v>400</v>
      </c>
      <c r="F1495" s="409">
        <v>60</v>
      </c>
      <c r="G1495" s="409">
        <v>60</v>
      </c>
      <c r="H1495" s="409">
        <v>60</v>
      </c>
      <c r="I1495" s="71">
        <f t="shared" si="57"/>
        <v>1.130976</v>
      </c>
      <c r="J1495" s="497"/>
      <c r="K1495" s="616" t="s">
        <v>186</v>
      </c>
    </row>
    <row r="1496" spans="2:11" x14ac:dyDescent="0.25">
      <c r="B1496" s="409"/>
      <c r="C1496" s="409">
        <v>8345</v>
      </c>
      <c r="D1496" s="1787" t="s">
        <v>12</v>
      </c>
      <c r="E1496" s="409">
        <v>400</v>
      </c>
      <c r="F1496" s="409">
        <v>57</v>
      </c>
      <c r="G1496" s="409">
        <v>57</v>
      </c>
      <c r="H1496" s="409">
        <v>57</v>
      </c>
      <c r="I1496" s="71">
        <f t="shared" si="57"/>
        <v>1.02070584</v>
      </c>
      <c r="J1496" s="497"/>
      <c r="K1496" s="616" t="s">
        <v>186</v>
      </c>
    </row>
    <row r="1497" spans="2:11" x14ac:dyDescent="0.25">
      <c r="B1497" s="409"/>
      <c r="C1497" s="409">
        <v>7964</v>
      </c>
      <c r="D1497" s="1787" t="s">
        <v>12</v>
      </c>
      <c r="E1497" s="1787">
        <v>400</v>
      </c>
      <c r="F1497" s="409">
        <v>50</v>
      </c>
      <c r="G1497" s="409">
        <v>50</v>
      </c>
      <c r="H1497" s="409">
        <v>50</v>
      </c>
      <c r="I1497" s="71">
        <f t="shared" si="57"/>
        <v>0.78539999999999988</v>
      </c>
      <c r="J1497" s="497">
        <f>SUM(I1491:I1497)</f>
        <v>6.8584269599999983</v>
      </c>
      <c r="K1497" s="616" t="s">
        <v>186</v>
      </c>
    </row>
    <row r="1498" spans="2:11" x14ac:dyDescent="0.25">
      <c r="B1498" s="1492">
        <v>46284</v>
      </c>
      <c r="C1498" s="602">
        <v>7975</v>
      </c>
      <c r="D1498" s="1787" t="s">
        <v>12</v>
      </c>
      <c r="E1498" s="1787">
        <v>400</v>
      </c>
      <c r="F1498" s="409">
        <v>50</v>
      </c>
      <c r="G1498" s="409">
        <v>50</v>
      </c>
      <c r="H1498" s="409">
        <v>50</v>
      </c>
      <c r="I1498" s="71">
        <f t="shared" si="57"/>
        <v>0.78539999999999988</v>
      </c>
      <c r="J1498" s="497"/>
      <c r="K1498" s="616" t="s">
        <v>13</v>
      </c>
    </row>
    <row r="1499" spans="2:11" x14ac:dyDescent="0.25">
      <c r="B1499" s="409"/>
      <c r="C1499" s="1148">
        <v>8037</v>
      </c>
      <c r="D1499" s="1787" t="s">
        <v>12</v>
      </c>
      <c r="E1499" s="1787">
        <v>400</v>
      </c>
      <c r="F1499" s="409">
        <v>46</v>
      </c>
      <c r="G1499" s="409">
        <v>46</v>
      </c>
      <c r="H1499" s="409">
        <v>46</v>
      </c>
      <c r="I1499" s="71">
        <f t="shared" si="57"/>
        <v>0.66476255999999989</v>
      </c>
      <c r="J1499" s="497"/>
      <c r="K1499" s="616" t="s">
        <v>13</v>
      </c>
    </row>
    <row r="1500" spans="2:11" x14ac:dyDescent="0.25">
      <c r="B1500" s="409"/>
      <c r="C1500" s="602">
        <v>8028</v>
      </c>
      <c r="D1500" s="1787" t="s">
        <v>12</v>
      </c>
      <c r="E1500" s="1787">
        <v>400</v>
      </c>
      <c r="F1500" s="409">
        <v>33</v>
      </c>
      <c r="G1500" s="409">
        <v>33</v>
      </c>
      <c r="H1500" s="409">
        <v>33</v>
      </c>
      <c r="I1500" s="71">
        <f t="shared" si="57"/>
        <v>0.34212023999999996</v>
      </c>
      <c r="J1500" s="497"/>
      <c r="K1500" s="616" t="s">
        <v>13</v>
      </c>
    </row>
    <row r="1501" spans="2:11" x14ac:dyDescent="0.25">
      <c r="B1501" s="409"/>
      <c r="C1501" s="602">
        <v>7976</v>
      </c>
      <c r="D1501" s="1787" t="s">
        <v>12</v>
      </c>
      <c r="E1501" s="1787">
        <v>400</v>
      </c>
      <c r="F1501" s="409">
        <v>30</v>
      </c>
      <c r="G1501" s="409">
        <v>30</v>
      </c>
      <c r="H1501" s="409">
        <v>30</v>
      </c>
      <c r="I1501" s="71">
        <f t="shared" si="57"/>
        <v>0.282744</v>
      </c>
      <c r="J1501" s="497"/>
      <c r="K1501" s="616" t="s">
        <v>13</v>
      </c>
    </row>
    <row r="1502" spans="2:11" x14ac:dyDescent="0.25">
      <c r="B1502" s="409"/>
      <c r="C1502" s="1148">
        <v>7776</v>
      </c>
      <c r="D1502" s="1787" t="s">
        <v>12</v>
      </c>
      <c r="E1502" s="1787">
        <v>400</v>
      </c>
      <c r="F1502" s="409">
        <v>50</v>
      </c>
      <c r="G1502" s="409">
        <v>50</v>
      </c>
      <c r="H1502" s="409">
        <v>50</v>
      </c>
      <c r="I1502" s="71">
        <f t="shared" si="57"/>
        <v>0.78539999999999988</v>
      </c>
      <c r="J1502" s="497"/>
      <c r="K1502" s="616" t="s">
        <v>13</v>
      </c>
    </row>
    <row r="1503" spans="2:11" x14ac:dyDescent="0.25">
      <c r="B1503" s="409"/>
      <c r="C1503" s="602">
        <v>8049</v>
      </c>
      <c r="D1503" s="1787" t="s">
        <v>12</v>
      </c>
      <c r="E1503" s="1787">
        <v>400</v>
      </c>
      <c r="F1503" s="409">
        <v>40</v>
      </c>
      <c r="G1503" s="409">
        <v>40</v>
      </c>
      <c r="H1503" s="409">
        <v>40</v>
      </c>
      <c r="I1503" s="71">
        <f t="shared" si="57"/>
        <v>0.50265599999999988</v>
      </c>
      <c r="J1503" s="497"/>
      <c r="K1503" s="616" t="s">
        <v>13</v>
      </c>
    </row>
    <row r="1504" spans="2:11" x14ac:dyDescent="0.25">
      <c r="B1504" s="409"/>
      <c r="C1504" s="1148">
        <v>8000</v>
      </c>
      <c r="D1504" s="1787" t="s">
        <v>12</v>
      </c>
      <c r="E1504" s="1787">
        <v>400</v>
      </c>
      <c r="F1504" s="409">
        <v>47</v>
      </c>
      <c r="G1504" s="409">
        <v>47</v>
      </c>
      <c r="H1504" s="409">
        <v>47</v>
      </c>
      <c r="I1504" s="71">
        <f t="shared" si="57"/>
        <v>0.69397943999999989</v>
      </c>
      <c r="J1504" s="497">
        <f>SUM(I1498:I1504)</f>
        <v>4.0570622399999996</v>
      </c>
      <c r="K1504" s="616" t="s">
        <v>13</v>
      </c>
    </row>
    <row r="1505" spans="2:11" x14ac:dyDescent="0.25">
      <c r="B1505" s="409"/>
      <c r="C1505" s="409">
        <v>7940</v>
      </c>
      <c r="D1505" s="1787" t="s">
        <v>12</v>
      </c>
      <c r="E1505" s="1787">
        <v>400</v>
      </c>
      <c r="F1505" s="409">
        <v>40</v>
      </c>
      <c r="G1505" s="409">
        <v>40</v>
      </c>
      <c r="H1505" s="409">
        <v>40</v>
      </c>
      <c r="I1505" s="71">
        <f t="shared" si="57"/>
        <v>0.50265599999999988</v>
      </c>
      <c r="J1505" s="497"/>
      <c r="K1505" s="616" t="s">
        <v>13</v>
      </c>
    </row>
    <row r="1506" spans="2:11" x14ac:dyDescent="0.25">
      <c r="B1506" s="409"/>
      <c r="C1506" s="409">
        <v>7860</v>
      </c>
      <c r="D1506" s="1787" t="s">
        <v>12</v>
      </c>
      <c r="E1506" s="1787">
        <v>400</v>
      </c>
      <c r="F1506" s="409">
        <v>45</v>
      </c>
      <c r="G1506" s="409">
        <v>45</v>
      </c>
      <c r="H1506" s="409">
        <v>45</v>
      </c>
      <c r="I1506" s="71">
        <f t="shared" si="57"/>
        <v>0.63617400000000002</v>
      </c>
      <c r="J1506" s="497">
        <f>SUM(I1505:I1506)</f>
        <v>1.13883</v>
      </c>
      <c r="K1506" s="616" t="s">
        <v>13</v>
      </c>
    </row>
    <row r="1507" spans="2:11" x14ac:dyDescent="0.25">
      <c r="B1507" s="409"/>
      <c r="C1507" s="409">
        <v>8034</v>
      </c>
      <c r="D1507" s="1787" t="s">
        <v>12</v>
      </c>
      <c r="E1507" s="1787">
        <v>400</v>
      </c>
      <c r="F1507" s="409">
        <v>52</v>
      </c>
      <c r="G1507" s="409">
        <v>52</v>
      </c>
      <c r="H1507" s="409">
        <v>52</v>
      </c>
      <c r="I1507" s="71">
        <f t="shared" si="57"/>
        <v>0.84948863999999991</v>
      </c>
      <c r="J1507" s="497"/>
      <c r="K1507" s="616" t="s">
        <v>13</v>
      </c>
    </row>
    <row r="1508" spans="2:11" x14ac:dyDescent="0.25">
      <c r="B1508" s="409"/>
      <c r="C1508" s="409">
        <v>8038</v>
      </c>
      <c r="D1508" s="1787" t="s">
        <v>12</v>
      </c>
      <c r="E1508" s="1787">
        <v>400</v>
      </c>
      <c r="F1508" s="409">
        <v>58</v>
      </c>
      <c r="G1508" s="409">
        <v>58</v>
      </c>
      <c r="H1508" s="409">
        <v>58</v>
      </c>
      <c r="I1508" s="71">
        <f t="shared" si="57"/>
        <v>1.0568342399999999</v>
      </c>
      <c r="J1508" s="497"/>
      <c r="K1508" s="616" t="s">
        <v>13</v>
      </c>
    </row>
    <row r="1509" spans="2:11" x14ac:dyDescent="0.25">
      <c r="B1509" s="409"/>
      <c r="C1509" s="409">
        <v>7904</v>
      </c>
      <c r="D1509" s="1787" t="s">
        <v>12</v>
      </c>
      <c r="E1509" s="1787">
        <v>400</v>
      </c>
      <c r="F1509" s="409">
        <v>60</v>
      </c>
      <c r="G1509" s="409">
        <v>60</v>
      </c>
      <c r="H1509" s="409">
        <v>60</v>
      </c>
      <c r="I1509" s="71">
        <f t="shared" si="57"/>
        <v>1.130976</v>
      </c>
      <c r="J1509" s="497">
        <f>SUM(I1507:I1509)</f>
        <v>3.0372988799999998</v>
      </c>
      <c r="K1509" s="616" t="s">
        <v>13</v>
      </c>
    </row>
    <row r="1510" spans="2:11" x14ac:dyDescent="0.25">
      <c r="B1510" s="409"/>
      <c r="C1510" s="1168">
        <v>7954</v>
      </c>
      <c r="D1510" s="1787" t="s">
        <v>12</v>
      </c>
      <c r="E1510" s="1787">
        <v>400</v>
      </c>
      <c r="F1510" s="409">
        <v>30</v>
      </c>
      <c r="G1510" s="409">
        <v>30</v>
      </c>
      <c r="H1510" s="409">
        <v>30</v>
      </c>
      <c r="I1510" s="71">
        <f t="shared" si="57"/>
        <v>0.282744</v>
      </c>
      <c r="J1510" s="497"/>
      <c r="K1510" s="616" t="s">
        <v>337</v>
      </c>
    </row>
    <row r="1511" spans="2:11" x14ac:dyDescent="0.25">
      <c r="B1511" s="409"/>
      <c r="C1511" s="1148">
        <v>7909</v>
      </c>
      <c r="D1511" s="1787" t="s">
        <v>12</v>
      </c>
      <c r="E1511" s="1787">
        <v>400</v>
      </c>
      <c r="F1511" s="409">
        <v>48</v>
      </c>
      <c r="G1511" s="409">
        <v>48</v>
      </c>
      <c r="H1511" s="409">
        <v>48</v>
      </c>
      <c r="I1511" s="71">
        <f t="shared" si="57"/>
        <v>0.72382463999999991</v>
      </c>
      <c r="J1511" s="497"/>
      <c r="K1511" s="616" t="s">
        <v>337</v>
      </c>
    </row>
    <row r="1512" spans="2:11" x14ac:dyDescent="0.25">
      <c r="B1512" s="409"/>
      <c r="C1512" s="1148">
        <v>7799</v>
      </c>
      <c r="D1512" s="1787" t="s">
        <v>12</v>
      </c>
      <c r="E1512" s="1787">
        <v>400</v>
      </c>
      <c r="F1512" s="409">
        <v>50</v>
      </c>
      <c r="G1512" s="409">
        <v>50</v>
      </c>
      <c r="H1512" s="409">
        <v>50</v>
      </c>
      <c r="I1512" s="71">
        <f t="shared" si="57"/>
        <v>0.78539999999999988</v>
      </c>
      <c r="J1512" s="497"/>
      <c r="K1512" s="616" t="s">
        <v>337</v>
      </c>
    </row>
    <row r="1513" spans="2:11" x14ac:dyDescent="0.25">
      <c r="B1513" s="409"/>
      <c r="C1513" s="78">
        <v>8218</v>
      </c>
      <c r="D1513" s="1787" t="s">
        <v>12</v>
      </c>
      <c r="E1513" s="1787">
        <v>300</v>
      </c>
      <c r="F1513" s="409">
        <v>40</v>
      </c>
      <c r="G1513" s="409">
        <v>40</v>
      </c>
      <c r="H1513" s="409">
        <v>40</v>
      </c>
      <c r="I1513" s="71">
        <f t="shared" ref="I1513:I1578" si="58">0.7854*E1513*H1513*H1513/1000000</f>
        <v>0.37699199999999999</v>
      </c>
      <c r="J1513" s="497">
        <f>SUM(I1510:I1513)</f>
        <v>2.1689606399999999</v>
      </c>
      <c r="K1513" s="616" t="s">
        <v>337</v>
      </c>
    </row>
    <row r="1514" spans="2:11" x14ac:dyDescent="0.25">
      <c r="B1514" s="596"/>
      <c r="C1514" s="1770">
        <v>8347</v>
      </c>
      <c r="D1514" s="1787" t="s">
        <v>12</v>
      </c>
      <c r="E1514" s="1770">
        <v>400</v>
      </c>
      <c r="F1514" s="1770">
        <v>54</v>
      </c>
      <c r="G1514" s="1770">
        <v>54</v>
      </c>
      <c r="H1514" s="1770">
        <v>54</v>
      </c>
      <c r="I1514" s="71">
        <f t="shared" si="57"/>
        <v>0.91609055999999989</v>
      </c>
      <c r="J1514" s="596"/>
      <c r="K1514" s="616" t="s">
        <v>337</v>
      </c>
    </row>
    <row r="1515" spans="2:11" x14ac:dyDescent="0.25">
      <c r="B1515" s="409"/>
      <c r="C1515" s="409">
        <v>8305</v>
      </c>
      <c r="D1515" s="1787" t="s">
        <v>12</v>
      </c>
      <c r="E1515" s="1787">
        <v>400</v>
      </c>
      <c r="F1515" s="409">
        <v>54</v>
      </c>
      <c r="G1515" s="409">
        <v>54</v>
      </c>
      <c r="H1515" s="409">
        <v>54</v>
      </c>
      <c r="I1515" s="71">
        <f t="shared" si="58"/>
        <v>0.91609055999999989</v>
      </c>
      <c r="J1515" s="497"/>
      <c r="K1515" s="616" t="s">
        <v>337</v>
      </c>
    </row>
    <row r="1516" spans="2:11" x14ac:dyDescent="0.25">
      <c r="B1516" s="409"/>
      <c r="C1516" s="409">
        <v>8332</v>
      </c>
      <c r="D1516" s="1787" t="s">
        <v>12</v>
      </c>
      <c r="E1516" s="1787">
        <v>400</v>
      </c>
      <c r="F1516" s="409">
        <v>45</v>
      </c>
      <c r="G1516" s="409">
        <v>45</v>
      </c>
      <c r="H1516" s="409">
        <v>45</v>
      </c>
      <c r="I1516" s="71">
        <f t="shared" si="57"/>
        <v>0.63617400000000002</v>
      </c>
      <c r="J1516" s="497"/>
      <c r="K1516" s="616" t="s">
        <v>337</v>
      </c>
    </row>
    <row r="1517" spans="2:11" x14ac:dyDescent="0.25">
      <c r="B1517" s="409"/>
      <c r="C1517" s="409">
        <v>8327</v>
      </c>
      <c r="D1517" s="1787" t="s">
        <v>12</v>
      </c>
      <c r="E1517" s="1787">
        <v>400</v>
      </c>
      <c r="F1517" s="409">
        <v>54</v>
      </c>
      <c r="G1517" s="409">
        <v>54</v>
      </c>
      <c r="H1517" s="409">
        <v>54</v>
      </c>
      <c r="I1517" s="71">
        <f t="shared" si="58"/>
        <v>0.91609055999999989</v>
      </c>
      <c r="J1517" s="497">
        <f>SUM(I1514:I1517)</f>
        <v>3.3844456799999998</v>
      </c>
      <c r="K1517" s="616" t="s">
        <v>337</v>
      </c>
    </row>
    <row r="1518" spans="2:11" x14ac:dyDescent="0.25">
      <c r="B1518" s="1492">
        <v>46284</v>
      </c>
      <c r="C1518" s="1168">
        <v>7893</v>
      </c>
      <c r="D1518" s="1787" t="s">
        <v>12</v>
      </c>
      <c r="E1518" s="1787">
        <v>400</v>
      </c>
      <c r="F1518" s="409">
        <v>52</v>
      </c>
      <c r="G1518" s="409">
        <v>52</v>
      </c>
      <c r="H1518" s="409">
        <v>52</v>
      </c>
      <c r="I1518" s="71">
        <f t="shared" si="57"/>
        <v>0.84948863999999991</v>
      </c>
      <c r="J1518" s="497"/>
      <c r="K1518" s="616" t="s">
        <v>207</v>
      </c>
    </row>
    <row r="1519" spans="2:11" x14ac:dyDescent="0.25">
      <c r="B1519" s="409"/>
      <c r="C1519" s="1168">
        <v>8051</v>
      </c>
      <c r="D1519" s="1787" t="s">
        <v>12</v>
      </c>
      <c r="E1519" s="1787">
        <v>400</v>
      </c>
      <c r="F1519" s="409">
        <v>38</v>
      </c>
      <c r="G1519" s="409">
        <v>38</v>
      </c>
      <c r="H1519" s="409">
        <v>38</v>
      </c>
      <c r="I1519" s="71">
        <f t="shared" si="58"/>
        <v>0.45364703999999995</v>
      </c>
      <c r="J1519" s="497"/>
      <c r="K1519" s="616" t="s">
        <v>207</v>
      </c>
    </row>
    <row r="1520" spans="2:11" x14ac:dyDescent="0.25">
      <c r="B1520" s="409"/>
      <c r="C1520" s="1168">
        <v>8349</v>
      </c>
      <c r="D1520" s="1787" t="s">
        <v>12</v>
      </c>
      <c r="E1520" s="1787">
        <v>400</v>
      </c>
      <c r="F1520" s="409">
        <v>45</v>
      </c>
      <c r="G1520" s="409">
        <v>45</v>
      </c>
      <c r="H1520" s="409">
        <v>45</v>
      </c>
      <c r="I1520" s="71">
        <f t="shared" si="57"/>
        <v>0.63617400000000002</v>
      </c>
      <c r="J1520" s="497"/>
      <c r="K1520" s="616" t="s">
        <v>207</v>
      </c>
    </row>
    <row r="1521" spans="2:11" x14ac:dyDescent="0.25">
      <c r="B1521" s="679"/>
      <c r="C1521" s="679">
        <v>8041</v>
      </c>
      <c r="D1521" s="679" t="s">
        <v>12</v>
      </c>
      <c r="E1521" s="679">
        <v>400</v>
      </c>
      <c r="F1521" s="679">
        <v>36</v>
      </c>
      <c r="G1521" s="679">
        <v>36</v>
      </c>
      <c r="H1521" s="679">
        <v>36</v>
      </c>
      <c r="I1521" s="1157">
        <f t="shared" si="58"/>
        <v>0.40715135999999991</v>
      </c>
      <c r="J1521" s="1746" t="s">
        <v>151</v>
      </c>
      <c r="K1521" s="1159" t="s">
        <v>207</v>
      </c>
    </row>
    <row r="1522" spans="2:11" x14ac:dyDescent="0.25">
      <c r="B1522" s="409"/>
      <c r="C1522" s="1168">
        <v>8344</v>
      </c>
      <c r="D1522" s="1787" t="s">
        <v>12</v>
      </c>
      <c r="E1522" s="1787">
        <v>300</v>
      </c>
      <c r="F1522" s="409">
        <v>37</v>
      </c>
      <c r="G1522" s="409">
        <v>37</v>
      </c>
      <c r="H1522" s="409">
        <v>37</v>
      </c>
      <c r="I1522" s="71">
        <f t="shared" si="57"/>
        <v>0.32256378000000002</v>
      </c>
      <c r="J1522" s="497"/>
      <c r="K1522" s="616" t="s">
        <v>207</v>
      </c>
    </row>
    <row r="1523" spans="2:11" x14ac:dyDescent="0.25">
      <c r="B1523" s="409"/>
      <c r="C1523" s="1168">
        <v>8377</v>
      </c>
      <c r="D1523" s="1787" t="s">
        <v>12</v>
      </c>
      <c r="E1523" s="1787">
        <v>400</v>
      </c>
      <c r="F1523" s="409">
        <v>40</v>
      </c>
      <c r="G1523" s="409">
        <v>40</v>
      </c>
      <c r="H1523" s="409">
        <v>40</v>
      </c>
      <c r="I1523" s="71">
        <f t="shared" si="58"/>
        <v>0.50265599999999988</v>
      </c>
      <c r="J1523" s="497"/>
      <c r="K1523" s="616" t="s">
        <v>207</v>
      </c>
    </row>
    <row r="1524" spans="2:11" x14ac:dyDescent="0.25">
      <c r="B1524" s="409"/>
      <c r="C1524" s="1168">
        <v>8387</v>
      </c>
      <c r="D1524" s="1787" t="s">
        <v>12</v>
      </c>
      <c r="E1524" s="1787">
        <v>400</v>
      </c>
      <c r="F1524" s="409">
        <v>35</v>
      </c>
      <c r="G1524" s="409">
        <v>35</v>
      </c>
      <c r="H1524" s="409">
        <v>35</v>
      </c>
      <c r="I1524" s="71">
        <f t="shared" si="57"/>
        <v>0.38484599999999997</v>
      </c>
      <c r="J1524" s="497"/>
      <c r="K1524" s="616" t="s">
        <v>207</v>
      </c>
    </row>
    <row r="1525" spans="2:11" x14ac:dyDescent="0.25">
      <c r="B1525" s="409"/>
      <c r="C1525" s="1168">
        <v>7902</v>
      </c>
      <c r="D1525" s="1787" t="s">
        <v>12</v>
      </c>
      <c r="E1525" s="1787">
        <v>400</v>
      </c>
      <c r="F1525" s="409">
        <v>50</v>
      </c>
      <c r="G1525" s="409">
        <v>50</v>
      </c>
      <c r="H1525" s="409">
        <v>50</v>
      </c>
      <c r="I1525" s="71">
        <f t="shared" si="58"/>
        <v>0.78539999999999988</v>
      </c>
      <c r="J1525" s="497"/>
      <c r="K1525" s="616" t="s">
        <v>207</v>
      </c>
    </row>
    <row r="1526" spans="2:11" x14ac:dyDescent="0.25">
      <c r="B1526" s="409"/>
      <c r="C1526" s="1168">
        <v>7932</v>
      </c>
      <c r="D1526" s="1787" t="s">
        <v>12</v>
      </c>
      <c r="E1526" s="1787">
        <v>400</v>
      </c>
      <c r="F1526" s="409">
        <v>42</v>
      </c>
      <c r="G1526" s="409">
        <v>42</v>
      </c>
      <c r="H1526" s="409">
        <v>42</v>
      </c>
      <c r="I1526" s="71">
        <f t="shared" si="57"/>
        <v>0.55417824000000004</v>
      </c>
      <c r="J1526" s="497"/>
      <c r="K1526" s="616" t="s">
        <v>207</v>
      </c>
    </row>
    <row r="1527" spans="2:11" x14ac:dyDescent="0.25">
      <c r="B1527" s="409"/>
      <c r="C1527" s="1168">
        <v>7948</v>
      </c>
      <c r="D1527" s="1787" t="s">
        <v>12</v>
      </c>
      <c r="E1527" s="1787">
        <v>300</v>
      </c>
      <c r="F1527" s="409">
        <v>43</v>
      </c>
      <c r="G1527" s="409">
        <v>43</v>
      </c>
      <c r="H1527" s="409">
        <v>43</v>
      </c>
      <c r="I1527" s="71">
        <f t="shared" si="58"/>
        <v>0.43566137999999999</v>
      </c>
      <c r="J1527" s="497"/>
      <c r="K1527" s="616" t="s">
        <v>207</v>
      </c>
    </row>
    <row r="1528" spans="2:11" x14ac:dyDescent="0.25">
      <c r="B1528" s="409"/>
      <c r="C1528" s="1168">
        <v>8019</v>
      </c>
      <c r="D1528" s="1787" t="s">
        <v>12</v>
      </c>
      <c r="E1528" s="1787">
        <v>400</v>
      </c>
      <c r="F1528" s="409">
        <v>53</v>
      </c>
      <c r="G1528" s="409">
        <v>53</v>
      </c>
      <c r="H1528" s="409">
        <v>53</v>
      </c>
      <c r="I1528" s="71">
        <f t="shared" si="57"/>
        <v>0.88247543999999989</v>
      </c>
      <c r="J1528" s="497"/>
      <c r="K1528" s="616" t="s">
        <v>207</v>
      </c>
    </row>
    <row r="1529" spans="2:11" x14ac:dyDescent="0.25">
      <c r="B1529" s="409"/>
      <c r="C1529" s="1168">
        <v>7573</v>
      </c>
      <c r="D1529" s="1787" t="s">
        <v>12</v>
      </c>
      <c r="E1529" s="1787">
        <v>300</v>
      </c>
      <c r="F1529" s="409">
        <v>30</v>
      </c>
      <c r="G1529" s="409">
        <v>30</v>
      </c>
      <c r="H1529" s="409">
        <v>30</v>
      </c>
      <c r="I1529" s="71">
        <f t="shared" si="58"/>
        <v>0.212058</v>
      </c>
      <c r="J1529" s="497"/>
      <c r="K1529" s="616" t="s">
        <v>207</v>
      </c>
    </row>
    <row r="1530" spans="2:11" x14ac:dyDescent="0.25">
      <c r="B1530" s="409"/>
      <c r="C1530" s="1168">
        <v>7892</v>
      </c>
      <c r="D1530" s="1787" t="s">
        <v>12</v>
      </c>
      <c r="E1530" s="1787">
        <v>400</v>
      </c>
      <c r="F1530" s="409">
        <v>41</v>
      </c>
      <c r="G1530" s="409">
        <v>41</v>
      </c>
      <c r="H1530" s="409">
        <v>41</v>
      </c>
      <c r="I1530" s="71">
        <f t="shared" si="57"/>
        <v>0.52810296000000001</v>
      </c>
      <c r="J1530" s="497">
        <f>SUM(I1518:I1530)</f>
        <v>6.9544028399999993</v>
      </c>
      <c r="K1530" s="616" t="s">
        <v>207</v>
      </c>
    </row>
    <row r="1531" spans="2:11" x14ac:dyDescent="0.25">
      <c r="B1531" s="596"/>
      <c r="C1531" s="1770">
        <v>7959</v>
      </c>
      <c r="D1531" s="1787" t="s">
        <v>12</v>
      </c>
      <c r="E1531" s="1787">
        <v>400</v>
      </c>
      <c r="F1531" s="1770">
        <v>62</v>
      </c>
      <c r="G1531" s="1770">
        <v>62</v>
      </c>
      <c r="H1531" s="1770">
        <v>62</v>
      </c>
      <c r="I1531" s="71">
        <f t="shared" si="58"/>
        <v>1.2076310399999999</v>
      </c>
      <c r="J1531" s="596"/>
      <c r="K1531" s="616" t="s">
        <v>207</v>
      </c>
    </row>
    <row r="1532" spans="2:11" x14ac:dyDescent="0.25">
      <c r="B1532" s="596"/>
      <c r="C1532" s="1770">
        <v>8055</v>
      </c>
      <c r="D1532" s="1787" t="s">
        <v>12</v>
      </c>
      <c r="E1532" s="1787">
        <v>400</v>
      </c>
      <c r="F1532" s="1770">
        <v>50</v>
      </c>
      <c r="G1532" s="1770">
        <v>50</v>
      </c>
      <c r="H1532" s="1770">
        <v>50</v>
      </c>
      <c r="I1532" s="71">
        <f t="shared" si="57"/>
        <v>0.78539999999999988</v>
      </c>
      <c r="J1532" s="596"/>
      <c r="K1532" s="616" t="s">
        <v>207</v>
      </c>
    </row>
    <row r="1533" spans="2:11" x14ac:dyDescent="0.25">
      <c r="B1533" s="596"/>
      <c r="C1533" s="1770">
        <v>8044</v>
      </c>
      <c r="D1533" s="1787" t="s">
        <v>12</v>
      </c>
      <c r="E1533" s="1787">
        <v>400</v>
      </c>
      <c r="F1533" s="1770">
        <v>39</v>
      </c>
      <c r="G1533" s="1770">
        <v>39</v>
      </c>
      <c r="H1533" s="1770">
        <v>39</v>
      </c>
      <c r="I1533" s="71">
        <f t="shared" si="58"/>
        <v>0.47783735999999993</v>
      </c>
      <c r="J1533" s="596"/>
      <c r="K1533" s="616" t="s">
        <v>207</v>
      </c>
    </row>
    <row r="1534" spans="2:11" x14ac:dyDescent="0.25">
      <c r="B1534" s="409"/>
      <c r="C1534" s="1770">
        <v>8062</v>
      </c>
      <c r="D1534" s="1787" t="s">
        <v>12</v>
      </c>
      <c r="E1534" s="1787">
        <v>400</v>
      </c>
      <c r="F1534" s="409">
        <v>43</v>
      </c>
      <c r="G1534" s="409">
        <v>43</v>
      </c>
      <c r="H1534" s="409">
        <v>43</v>
      </c>
      <c r="I1534" s="71">
        <f t="shared" si="57"/>
        <v>0.58088183999999998</v>
      </c>
      <c r="J1534" s="497"/>
      <c r="K1534" s="616" t="s">
        <v>207</v>
      </c>
    </row>
    <row r="1535" spans="2:11" x14ac:dyDescent="0.25">
      <c r="B1535" s="409"/>
      <c r="C1535" s="409">
        <v>8103</v>
      </c>
      <c r="D1535" s="1787" t="s">
        <v>12</v>
      </c>
      <c r="E1535" s="1787">
        <v>400</v>
      </c>
      <c r="F1535" s="409">
        <v>46</v>
      </c>
      <c r="G1535" s="409">
        <v>46</v>
      </c>
      <c r="H1535" s="409">
        <v>46</v>
      </c>
      <c r="I1535" s="71">
        <f t="shared" si="58"/>
        <v>0.66476255999999989</v>
      </c>
      <c r="J1535" s="497"/>
      <c r="K1535" s="616" t="s">
        <v>207</v>
      </c>
    </row>
    <row r="1536" spans="2:11" x14ac:dyDescent="0.25">
      <c r="B1536" s="409"/>
      <c r="C1536" s="409">
        <v>8061</v>
      </c>
      <c r="D1536" s="1787" t="s">
        <v>12</v>
      </c>
      <c r="E1536" s="1787">
        <v>400</v>
      </c>
      <c r="F1536" s="409">
        <v>46</v>
      </c>
      <c r="G1536" s="409">
        <v>46</v>
      </c>
      <c r="H1536" s="409">
        <v>46</v>
      </c>
      <c r="I1536" s="71">
        <f t="shared" si="57"/>
        <v>0.66476255999999989</v>
      </c>
      <c r="J1536" s="497">
        <f>SUM(I1531:I1536)</f>
        <v>4.3812753599999992</v>
      </c>
      <c r="K1536" s="616" t="s">
        <v>207</v>
      </c>
    </row>
    <row r="1537" spans="2:11" x14ac:dyDescent="0.25">
      <c r="B1537" s="409"/>
      <c r="C1537" s="409">
        <v>8369</v>
      </c>
      <c r="D1537" s="1787" t="s">
        <v>12</v>
      </c>
      <c r="E1537" s="1787">
        <v>400</v>
      </c>
      <c r="F1537" s="409">
        <v>50</v>
      </c>
      <c r="G1537" s="409">
        <v>50</v>
      </c>
      <c r="H1537" s="409">
        <v>50</v>
      </c>
      <c r="I1537" s="71">
        <f t="shared" si="58"/>
        <v>0.78539999999999988</v>
      </c>
      <c r="J1537" s="497"/>
      <c r="K1537" s="616" t="s">
        <v>13</v>
      </c>
    </row>
    <row r="1538" spans="2:11" x14ac:dyDescent="0.25">
      <c r="B1538" s="409"/>
      <c r="C1538" s="409">
        <v>8388</v>
      </c>
      <c r="D1538" s="1787" t="s">
        <v>12</v>
      </c>
      <c r="E1538" s="1787">
        <v>400</v>
      </c>
      <c r="F1538" s="409">
        <v>50</v>
      </c>
      <c r="G1538" s="409">
        <v>50</v>
      </c>
      <c r="H1538" s="409">
        <v>50</v>
      </c>
      <c r="I1538" s="71">
        <f t="shared" si="57"/>
        <v>0.78539999999999988</v>
      </c>
      <c r="J1538" s="497"/>
      <c r="K1538" s="616" t="s">
        <v>13</v>
      </c>
    </row>
    <row r="1539" spans="2:11" x14ac:dyDescent="0.25">
      <c r="B1539" s="409"/>
      <c r="C1539" s="409">
        <v>7879</v>
      </c>
      <c r="D1539" s="1787" t="s">
        <v>12</v>
      </c>
      <c r="E1539" s="1787">
        <v>400</v>
      </c>
      <c r="F1539" s="409">
        <v>40</v>
      </c>
      <c r="G1539" s="409">
        <v>40</v>
      </c>
      <c r="H1539" s="409">
        <v>40</v>
      </c>
      <c r="I1539" s="71">
        <f t="shared" si="58"/>
        <v>0.50265599999999988</v>
      </c>
      <c r="J1539" s="497"/>
      <c r="K1539" s="616" t="s">
        <v>13</v>
      </c>
    </row>
    <row r="1540" spans="2:11" x14ac:dyDescent="0.25">
      <c r="B1540" s="409"/>
      <c r="C1540" s="409">
        <v>8364</v>
      </c>
      <c r="D1540" s="1787" t="s">
        <v>12</v>
      </c>
      <c r="E1540" s="1787">
        <v>400</v>
      </c>
      <c r="F1540" s="409">
        <v>63</v>
      </c>
      <c r="G1540" s="409">
        <v>63</v>
      </c>
      <c r="H1540" s="409">
        <v>63</v>
      </c>
      <c r="I1540" s="71">
        <f t="shared" si="57"/>
        <v>1.2469010399999998</v>
      </c>
      <c r="J1540" s="497"/>
      <c r="K1540" s="616" t="s">
        <v>13</v>
      </c>
    </row>
    <row r="1541" spans="2:11" x14ac:dyDescent="0.25">
      <c r="B1541" s="409"/>
      <c r="C1541" s="409">
        <v>7931</v>
      </c>
      <c r="D1541" s="1787" t="s">
        <v>12</v>
      </c>
      <c r="E1541" s="1787">
        <v>300</v>
      </c>
      <c r="F1541" s="409">
        <v>40</v>
      </c>
      <c r="G1541" s="409">
        <v>40</v>
      </c>
      <c r="H1541" s="409">
        <v>40</v>
      </c>
      <c r="I1541" s="71">
        <f t="shared" si="58"/>
        <v>0.37699199999999999</v>
      </c>
      <c r="J1541" s="497"/>
      <c r="K1541" s="616" t="s">
        <v>13</v>
      </c>
    </row>
    <row r="1542" spans="2:11" x14ac:dyDescent="0.25">
      <c r="B1542" s="409"/>
      <c r="C1542" s="409">
        <v>8020</v>
      </c>
      <c r="D1542" s="1787" t="s">
        <v>12</v>
      </c>
      <c r="E1542" s="1787">
        <v>400</v>
      </c>
      <c r="F1542" s="409">
        <v>40</v>
      </c>
      <c r="G1542" s="409">
        <v>40</v>
      </c>
      <c r="H1542" s="409">
        <v>40</v>
      </c>
      <c r="I1542" s="71">
        <f t="shared" si="57"/>
        <v>0.50265599999999988</v>
      </c>
      <c r="J1542" s="497"/>
      <c r="K1542" s="616" t="s">
        <v>13</v>
      </c>
    </row>
    <row r="1543" spans="2:11" x14ac:dyDescent="0.25">
      <c r="B1543" s="409"/>
      <c r="C1543" s="409">
        <v>8100</v>
      </c>
      <c r="D1543" s="1787" t="s">
        <v>12</v>
      </c>
      <c r="E1543" s="1787">
        <v>400</v>
      </c>
      <c r="F1543" s="409">
        <v>51</v>
      </c>
      <c r="G1543" s="409">
        <v>51</v>
      </c>
      <c r="H1543" s="409">
        <v>51</v>
      </c>
      <c r="I1543" s="71">
        <f t="shared" si="58"/>
        <v>0.81713015999999994</v>
      </c>
      <c r="J1543" s="497">
        <f>SUM(I1537:I1543)</f>
        <v>5.0171351999999985</v>
      </c>
      <c r="K1543" s="616" t="s">
        <v>13</v>
      </c>
    </row>
    <row r="1544" spans="2:11" x14ac:dyDescent="0.25">
      <c r="B1544" s="409"/>
      <c r="C1544" s="409">
        <v>7876</v>
      </c>
      <c r="D1544" s="1787" t="s">
        <v>12</v>
      </c>
      <c r="E1544" s="1787">
        <v>400</v>
      </c>
      <c r="F1544" s="409">
        <v>50</v>
      </c>
      <c r="G1544" s="409">
        <v>50</v>
      </c>
      <c r="H1544" s="409">
        <v>50</v>
      </c>
      <c r="I1544" s="71">
        <f t="shared" si="57"/>
        <v>0.78539999999999988</v>
      </c>
      <c r="J1544" s="497"/>
      <c r="K1544" s="616" t="s">
        <v>13</v>
      </c>
    </row>
    <row r="1545" spans="2:11" x14ac:dyDescent="0.25">
      <c r="B1545" s="409"/>
      <c r="C1545" s="409">
        <v>7925</v>
      </c>
      <c r="D1545" s="1787" t="s">
        <v>12</v>
      </c>
      <c r="E1545" s="1787">
        <v>400</v>
      </c>
      <c r="F1545" s="409">
        <v>55</v>
      </c>
      <c r="G1545" s="409">
        <v>55</v>
      </c>
      <c r="H1545" s="409">
        <v>55</v>
      </c>
      <c r="I1545" s="71">
        <f t="shared" si="58"/>
        <v>0.95033400000000001</v>
      </c>
      <c r="J1545" s="497"/>
      <c r="K1545" s="616" t="s">
        <v>13</v>
      </c>
    </row>
    <row r="1546" spans="2:11" x14ac:dyDescent="0.25">
      <c r="B1546" s="409"/>
      <c r="C1546" s="409">
        <v>7798</v>
      </c>
      <c r="D1546" s="1787" t="s">
        <v>12</v>
      </c>
      <c r="E1546" s="1787">
        <v>400</v>
      </c>
      <c r="F1546" s="409">
        <v>52</v>
      </c>
      <c r="G1546" s="409">
        <v>52</v>
      </c>
      <c r="H1546" s="409">
        <v>52</v>
      </c>
      <c r="I1546" s="71">
        <f t="shared" si="57"/>
        <v>0.84948863999999991</v>
      </c>
      <c r="J1546" s="497"/>
      <c r="K1546" s="616" t="s">
        <v>13</v>
      </c>
    </row>
    <row r="1547" spans="2:11" x14ac:dyDescent="0.25">
      <c r="B1547" s="409"/>
      <c r="C1547" s="409">
        <v>8097</v>
      </c>
      <c r="D1547" s="1787" t="s">
        <v>12</v>
      </c>
      <c r="E1547" s="1787">
        <v>400</v>
      </c>
      <c r="F1547" s="409">
        <v>58</v>
      </c>
      <c r="G1547" s="409">
        <v>58</v>
      </c>
      <c r="H1547" s="409">
        <v>58</v>
      </c>
      <c r="I1547" s="71">
        <f t="shared" si="58"/>
        <v>1.0568342399999999</v>
      </c>
      <c r="J1547" s="497"/>
      <c r="K1547" s="616" t="s">
        <v>13</v>
      </c>
    </row>
    <row r="1548" spans="2:11" x14ac:dyDescent="0.25">
      <c r="B1548" s="409"/>
      <c r="C1548" s="409">
        <v>7861</v>
      </c>
      <c r="D1548" s="1787" t="s">
        <v>12</v>
      </c>
      <c r="E1548" s="1787">
        <v>400</v>
      </c>
      <c r="F1548" s="409">
        <v>60</v>
      </c>
      <c r="G1548" s="409">
        <v>60</v>
      </c>
      <c r="H1548" s="409">
        <v>60</v>
      </c>
      <c r="I1548" s="71">
        <f t="shared" si="58"/>
        <v>1.130976</v>
      </c>
      <c r="J1548" s="497"/>
      <c r="K1548" s="616" t="s">
        <v>13</v>
      </c>
    </row>
    <row r="1549" spans="2:11" x14ac:dyDescent="0.25">
      <c r="B1549" s="409"/>
      <c r="C1549" s="409">
        <v>7927</v>
      </c>
      <c r="D1549" s="1787" t="s">
        <v>12</v>
      </c>
      <c r="E1549" s="1787">
        <v>400</v>
      </c>
      <c r="F1549" s="409">
        <v>45</v>
      </c>
      <c r="G1549" s="409">
        <v>45</v>
      </c>
      <c r="H1549" s="409">
        <v>45</v>
      </c>
      <c r="I1549" s="71">
        <f t="shared" si="58"/>
        <v>0.63617400000000002</v>
      </c>
      <c r="J1549" s="497">
        <f>SUM(I1544:I1549)</f>
        <v>5.4092068799999993</v>
      </c>
      <c r="K1549" s="616" t="s">
        <v>13</v>
      </c>
    </row>
    <row r="1550" spans="2:11" x14ac:dyDescent="0.25">
      <c r="B1550" s="409"/>
      <c r="C1550" s="1168">
        <v>8014</v>
      </c>
      <c r="D1550" s="1787" t="s">
        <v>12</v>
      </c>
      <c r="E1550" s="1787">
        <v>400</v>
      </c>
      <c r="F1550" s="409">
        <v>50</v>
      </c>
      <c r="G1550" s="409">
        <v>50</v>
      </c>
      <c r="H1550" s="409">
        <v>50</v>
      </c>
      <c r="I1550" s="71">
        <f>0.7854*E1550*H1550*H1550/1000000</f>
        <v>0.78539999999999988</v>
      </c>
      <c r="J1550" s="497"/>
      <c r="K1550" s="616" t="s">
        <v>13</v>
      </c>
    </row>
    <row r="1551" spans="2:11" x14ac:dyDescent="0.25">
      <c r="B1551" s="409"/>
      <c r="C1551" s="1148">
        <v>8267</v>
      </c>
      <c r="D1551" s="1787" t="s">
        <v>12</v>
      </c>
      <c r="E1551" s="1787">
        <v>400</v>
      </c>
      <c r="F1551" s="409">
        <v>52</v>
      </c>
      <c r="G1551" s="409">
        <v>52</v>
      </c>
      <c r="H1551" s="409">
        <v>52</v>
      </c>
      <c r="I1551" s="71">
        <f t="shared" si="58"/>
        <v>0.84948863999999991</v>
      </c>
      <c r="J1551" s="497"/>
      <c r="K1551" s="616" t="s">
        <v>13</v>
      </c>
    </row>
    <row r="1552" spans="2:11" x14ac:dyDescent="0.25">
      <c r="B1552" s="409"/>
      <c r="C1552" s="1148">
        <v>8006</v>
      </c>
      <c r="D1552" s="1787" t="s">
        <v>12</v>
      </c>
      <c r="E1552" s="1787">
        <v>400</v>
      </c>
      <c r="F1552" s="409">
        <v>40</v>
      </c>
      <c r="G1552" s="409">
        <v>40</v>
      </c>
      <c r="H1552" s="409">
        <v>40</v>
      </c>
      <c r="I1552" s="71">
        <f t="shared" si="58"/>
        <v>0.50265599999999988</v>
      </c>
      <c r="J1552" s="497"/>
      <c r="K1552" s="616" t="s">
        <v>13</v>
      </c>
    </row>
    <row r="1553" spans="2:11" x14ac:dyDescent="0.25">
      <c r="B1553" s="409"/>
      <c r="C1553" s="1168">
        <v>8003</v>
      </c>
      <c r="D1553" s="1787" t="s">
        <v>12</v>
      </c>
      <c r="E1553" s="1787">
        <v>400</v>
      </c>
      <c r="F1553" s="409">
        <v>40</v>
      </c>
      <c r="G1553" s="409">
        <v>40</v>
      </c>
      <c r="H1553" s="409">
        <v>40</v>
      </c>
      <c r="I1553" s="71">
        <f t="shared" si="58"/>
        <v>0.50265599999999988</v>
      </c>
      <c r="J1553" s="497"/>
      <c r="K1553" s="616" t="s">
        <v>13</v>
      </c>
    </row>
    <row r="1554" spans="2:11" x14ac:dyDescent="0.25">
      <c r="B1554" s="409"/>
      <c r="C1554" s="1148">
        <v>7901</v>
      </c>
      <c r="D1554" s="1787" t="s">
        <v>12</v>
      </c>
      <c r="E1554" s="1787">
        <v>400</v>
      </c>
      <c r="F1554" s="409">
        <v>60</v>
      </c>
      <c r="G1554" s="409">
        <v>60</v>
      </c>
      <c r="H1554" s="409">
        <v>60</v>
      </c>
      <c r="I1554" s="71">
        <f t="shared" si="58"/>
        <v>1.130976</v>
      </c>
      <c r="J1554" s="497"/>
      <c r="K1554" s="616" t="s">
        <v>13</v>
      </c>
    </row>
    <row r="1555" spans="2:11" x14ac:dyDescent="0.25">
      <c r="B1555" s="409"/>
      <c r="C1555" s="1148">
        <v>7903</v>
      </c>
      <c r="D1555" s="1787" t="s">
        <v>12</v>
      </c>
      <c r="E1555" s="1787">
        <v>400</v>
      </c>
      <c r="F1555" s="409">
        <v>56</v>
      </c>
      <c r="G1555" s="409">
        <v>56</v>
      </c>
      <c r="H1555" s="409">
        <v>56</v>
      </c>
      <c r="I1555" s="71">
        <f t="shared" si="58"/>
        <v>0.98520576000000004</v>
      </c>
      <c r="J1555" s="497"/>
      <c r="K1555" s="616" t="s">
        <v>13</v>
      </c>
    </row>
    <row r="1556" spans="2:11" x14ac:dyDescent="0.25">
      <c r="B1556" s="409"/>
      <c r="C1556" s="1168">
        <v>8023</v>
      </c>
      <c r="D1556" s="1787" t="s">
        <v>12</v>
      </c>
      <c r="E1556" s="1787">
        <v>400</v>
      </c>
      <c r="F1556" s="409">
        <v>49</v>
      </c>
      <c r="G1556" s="409">
        <v>49</v>
      </c>
      <c r="H1556" s="409">
        <v>49</v>
      </c>
      <c r="I1556" s="71">
        <f t="shared" si="58"/>
        <v>0.75429815999999994</v>
      </c>
      <c r="J1556" s="497">
        <f>SUM(I1550:I1556)</f>
        <v>5.51068056</v>
      </c>
      <c r="K1556" s="616" t="s">
        <v>13</v>
      </c>
    </row>
    <row r="1557" spans="2:11" x14ac:dyDescent="0.25">
      <c r="B1557" s="409"/>
      <c r="C1557" s="1148">
        <v>7955</v>
      </c>
      <c r="D1557" s="1787" t="s">
        <v>12</v>
      </c>
      <c r="E1557" s="1787">
        <v>400</v>
      </c>
      <c r="F1557" s="409">
        <v>54</v>
      </c>
      <c r="G1557" s="409">
        <v>54</v>
      </c>
      <c r="H1557" s="409">
        <v>54</v>
      </c>
      <c r="I1557" s="71">
        <f t="shared" si="58"/>
        <v>0.91609055999999989</v>
      </c>
      <c r="J1557" s="497"/>
      <c r="K1557" s="616" t="s">
        <v>13</v>
      </c>
    </row>
    <row r="1558" spans="2:11" x14ac:dyDescent="0.25">
      <c r="B1558" s="409"/>
      <c r="C1558" s="1148">
        <v>7987</v>
      </c>
      <c r="D1558" s="1787" t="s">
        <v>12</v>
      </c>
      <c r="E1558" s="1787">
        <v>400</v>
      </c>
      <c r="F1558" s="409">
        <v>57</v>
      </c>
      <c r="G1558" s="409">
        <v>57</v>
      </c>
      <c r="H1558" s="409">
        <v>57</v>
      </c>
      <c r="I1558" s="71">
        <f t="shared" si="58"/>
        <v>1.02070584</v>
      </c>
      <c r="J1558" s="497"/>
      <c r="K1558" s="616" t="s">
        <v>13</v>
      </c>
    </row>
    <row r="1559" spans="2:11" x14ac:dyDescent="0.25">
      <c r="B1559" s="409"/>
      <c r="C1559" s="602">
        <v>8086</v>
      </c>
      <c r="D1559" s="1787" t="s">
        <v>12</v>
      </c>
      <c r="E1559" s="1787">
        <v>400</v>
      </c>
      <c r="F1559" s="409">
        <v>45</v>
      </c>
      <c r="G1559" s="409">
        <v>45</v>
      </c>
      <c r="H1559" s="409">
        <v>45</v>
      </c>
      <c r="I1559" s="71">
        <f t="shared" si="58"/>
        <v>0.63617400000000002</v>
      </c>
      <c r="J1559" s="497"/>
      <c r="K1559" s="616" t="s">
        <v>13</v>
      </c>
    </row>
    <row r="1560" spans="2:11" x14ac:dyDescent="0.25">
      <c r="B1560" s="1785"/>
      <c r="C1560" s="1148">
        <v>7988</v>
      </c>
      <c r="D1560" s="1787" t="s">
        <v>12</v>
      </c>
      <c r="E1560" s="1787">
        <v>400</v>
      </c>
      <c r="F1560" s="409">
        <v>50</v>
      </c>
      <c r="G1560" s="409">
        <v>50</v>
      </c>
      <c r="H1560" s="409">
        <v>50</v>
      </c>
      <c r="I1560" s="71">
        <f t="shared" si="58"/>
        <v>0.78539999999999988</v>
      </c>
      <c r="J1560" s="1010"/>
      <c r="K1560" s="616" t="s">
        <v>13</v>
      </c>
    </row>
    <row r="1561" spans="2:11" x14ac:dyDescent="0.25">
      <c r="B1561" s="1785"/>
      <c r="C1561" s="1148">
        <v>7968</v>
      </c>
      <c r="D1561" s="1787" t="s">
        <v>12</v>
      </c>
      <c r="E1561" s="1787">
        <v>400</v>
      </c>
      <c r="F1561" s="409">
        <v>41</v>
      </c>
      <c r="G1561" s="409">
        <v>41</v>
      </c>
      <c r="H1561" s="409">
        <v>41</v>
      </c>
      <c r="I1561" s="71">
        <f t="shared" si="58"/>
        <v>0.52810296000000001</v>
      </c>
      <c r="J1561" s="497">
        <f>SUM(I1557:I1561)</f>
        <v>3.8864733600000001</v>
      </c>
      <c r="K1561" s="616" t="s">
        <v>13</v>
      </c>
    </row>
    <row r="1562" spans="2:11" x14ac:dyDescent="0.25">
      <c r="B1562" s="1492">
        <v>46285</v>
      </c>
      <c r="C1562" s="409">
        <v>8121</v>
      </c>
      <c r="D1562" s="1787" t="s">
        <v>12</v>
      </c>
      <c r="E1562" s="1787">
        <v>400</v>
      </c>
      <c r="F1562" s="409">
        <v>55</v>
      </c>
      <c r="G1562" s="409">
        <v>55</v>
      </c>
      <c r="H1562" s="409">
        <v>55</v>
      </c>
      <c r="I1562" s="71">
        <f t="shared" si="58"/>
        <v>0.95033400000000001</v>
      </c>
      <c r="J1562" s="1010"/>
      <c r="K1562" s="616" t="s">
        <v>207</v>
      </c>
    </row>
    <row r="1563" spans="2:11" x14ac:dyDescent="0.25">
      <c r="B1563" s="409"/>
      <c r="C1563" s="409">
        <v>8249</v>
      </c>
      <c r="D1563" s="1787" t="s">
        <v>12</v>
      </c>
      <c r="E1563" s="1787">
        <v>400</v>
      </c>
      <c r="F1563" s="409">
        <v>54</v>
      </c>
      <c r="G1563" s="409">
        <v>54</v>
      </c>
      <c r="H1563" s="409">
        <v>54</v>
      </c>
      <c r="I1563" s="71">
        <f t="shared" si="58"/>
        <v>0.91609055999999989</v>
      </c>
      <c r="J1563" s="497"/>
      <c r="K1563" s="616" t="s">
        <v>207</v>
      </c>
    </row>
    <row r="1564" spans="2:11" x14ac:dyDescent="0.25">
      <c r="B1564" s="409"/>
      <c r="C1564" s="409">
        <v>8269</v>
      </c>
      <c r="D1564" s="1787" t="s">
        <v>12</v>
      </c>
      <c r="E1564" s="1787">
        <v>400</v>
      </c>
      <c r="F1564" s="409">
        <v>40</v>
      </c>
      <c r="G1564" s="409">
        <v>40</v>
      </c>
      <c r="H1564" s="409">
        <v>40</v>
      </c>
      <c r="I1564" s="71">
        <f t="shared" si="58"/>
        <v>0.50265599999999988</v>
      </c>
      <c r="J1564" s="497"/>
      <c r="K1564" s="616" t="s">
        <v>207</v>
      </c>
    </row>
    <row r="1565" spans="2:11" x14ac:dyDescent="0.25">
      <c r="B1565" s="409"/>
      <c r="C1565" s="409">
        <v>8137</v>
      </c>
      <c r="D1565" s="1787" t="s">
        <v>12</v>
      </c>
      <c r="E1565" s="1787">
        <v>400</v>
      </c>
      <c r="F1565" s="409">
        <v>53</v>
      </c>
      <c r="G1565" s="409">
        <v>53</v>
      </c>
      <c r="H1565" s="409">
        <v>53</v>
      </c>
      <c r="I1565" s="71">
        <f t="shared" si="58"/>
        <v>0.88247543999999989</v>
      </c>
      <c r="J1565" s="497"/>
      <c r="K1565" s="616" t="s">
        <v>207</v>
      </c>
    </row>
    <row r="1566" spans="2:11" x14ac:dyDescent="0.25">
      <c r="B1566" s="409"/>
      <c r="C1566" s="409">
        <v>8138</v>
      </c>
      <c r="D1566" s="1787" t="s">
        <v>12</v>
      </c>
      <c r="E1566" s="1787">
        <v>400</v>
      </c>
      <c r="F1566" s="409">
        <v>57</v>
      </c>
      <c r="G1566" s="409">
        <v>57</v>
      </c>
      <c r="H1566" s="409">
        <v>57</v>
      </c>
      <c r="I1566" s="71">
        <f t="shared" si="58"/>
        <v>1.02070584</v>
      </c>
      <c r="J1566" s="497"/>
      <c r="K1566" s="616" t="s">
        <v>207</v>
      </c>
    </row>
    <row r="1567" spans="2:11" x14ac:dyDescent="0.25">
      <c r="B1567" s="409"/>
      <c r="C1567" s="409">
        <v>8130</v>
      </c>
      <c r="D1567" s="1787" t="s">
        <v>12</v>
      </c>
      <c r="E1567" s="1787">
        <v>400</v>
      </c>
      <c r="F1567" s="409">
        <v>38</v>
      </c>
      <c r="G1567" s="409">
        <v>38</v>
      </c>
      <c r="H1567" s="409">
        <v>38</v>
      </c>
      <c r="I1567" s="71">
        <f t="shared" si="58"/>
        <v>0.45364703999999995</v>
      </c>
      <c r="J1567" s="497"/>
      <c r="K1567" s="616" t="s">
        <v>207</v>
      </c>
    </row>
    <row r="1568" spans="2:11" x14ac:dyDescent="0.25">
      <c r="B1568" s="409"/>
      <c r="C1568" s="409">
        <v>8129</v>
      </c>
      <c r="D1568" s="1787" t="s">
        <v>12</v>
      </c>
      <c r="E1568" s="1787">
        <v>400</v>
      </c>
      <c r="F1568" s="409">
        <v>42</v>
      </c>
      <c r="G1568" s="409">
        <v>42</v>
      </c>
      <c r="H1568" s="409">
        <v>42</v>
      </c>
      <c r="I1568" s="71">
        <f t="shared" si="58"/>
        <v>0.55417824000000004</v>
      </c>
      <c r="J1568" s="497"/>
      <c r="K1568" s="616" t="s">
        <v>207</v>
      </c>
    </row>
    <row r="1569" spans="2:11" x14ac:dyDescent="0.25">
      <c r="B1569" s="409"/>
      <c r="C1569" s="409">
        <v>8150</v>
      </c>
      <c r="D1569" s="1787" t="s">
        <v>12</v>
      </c>
      <c r="E1569" s="1787">
        <v>400</v>
      </c>
      <c r="F1569" s="409">
        <v>50</v>
      </c>
      <c r="G1569" s="409">
        <v>50</v>
      </c>
      <c r="H1569" s="409">
        <v>50</v>
      </c>
      <c r="I1569" s="71">
        <f t="shared" si="58"/>
        <v>0.78539999999999988</v>
      </c>
      <c r="J1569" s="497"/>
      <c r="K1569" s="616" t="s">
        <v>207</v>
      </c>
    </row>
    <row r="1570" spans="2:11" x14ac:dyDescent="0.25">
      <c r="B1570" s="409"/>
      <c r="C1570" s="409">
        <v>8170</v>
      </c>
      <c r="D1570" s="1787" t="s">
        <v>12</v>
      </c>
      <c r="E1570" s="1787">
        <v>400</v>
      </c>
      <c r="F1570" s="409">
        <v>50</v>
      </c>
      <c r="G1570" s="409">
        <v>50</v>
      </c>
      <c r="H1570" s="409">
        <v>50</v>
      </c>
      <c r="I1570" s="71">
        <f t="shared" si="58"/>
        <v>0.78539999999999988</v>
      </c>
      <c r="J1570" s="497"/>
      <c r="K1570" s="616" t="s">
        <v>207</v>
      </c>
    </row>
    <row r="1571" spans="2:11" x14ac:dyDescent="0.25">
      <c r="B1571" s="409"/>
      <c r="C1571" s="409">
        <v>8127</v>
      </c>
      <c r="D1571" s="1787" t="s">
        <v>12</v>
      </c>
      <c r="E1571" s="1787">
        <v>400</v>
      </c>
      <c r="F1571" s="409">
        <v>46</v>
      </c>
      <c r="G1571" s="409">
        <v>46</v>
      </c>
      <c r="H1571" s="409">
        <v>46</v>
      </c>
      <c r="I1571" s="71">
        <f t="shared" si="58"/>
        <v>0.66476255999999989</v>
      </c>
      <c r="J1571" s="497"/>
      <c r="K1571" s="616" t="s">
        <v>207</v>
      </c>
    </row>
    <row r="1572" spans="2:11" x14ac:dyDescent="0.25">
      <c r="B1572" s="409"/>
      <c r="C1572" s="409">
        <v>8139</v>
      </c>
      <c r="D1572" s="1787" t="s">
        <v>12</v>
      </c>
      <c r="E1572" s="1787">
        <v>400</v>
      </c>
      <c r="F1572" s="409">
        <v>46</v>
      </c>
      <c r="G1572" s="409">
        <v>46</v>
      </c>
      <c r="H1572" s="409">
        <v>46</v>
      </c>
      <c r="I1572" s="71">
        <f t="shared" si="58"/>
        <v>0.66476255999999989</v>
      </c>
      <c r="J1572" s="497">
        <f>SUM(I1562:I1572)</f>
        <v>8.180412239999999</v>
      </c>
      <c r="K1572" s="616" t="s">
        <v>207</v>
      </c>
    </row>
    <row r="1573" spans="2:11" x14ac:dyDescent="0.25">
      <c r="B1573" s="409"/>
      <c r="C1573" s="409">
        <v>8374</v>
      </c>
      <c r="D1573" s="1787" t="s">
        <v>12</v>
      </c>
      <c r="E1573" s="1787">
        <v>400</v>
      </c>
      <c r="F1573" s="409">
        <v>42</v>
      </c>
      <c r="G1573" s="409">
        <v>42</v>
      </c>
      <c r="H1573" s="409">
        <v>42</v>
      </c>
      <c r="I1573" s="71">
        <f t="shared" si="58"/>
        <v>0.55417824000000004</v>
      </c>
      <c r="J1573" s="497"/>
      <c r="K1573" s="616" t="s">
        <v>563</v>
      </c>
    </row>
    <row r="1574" spans="2:11" x14ac:dyDescent="0.25">
      <c r="B1574" s="409"/>
      <c r="C1574" s="409">
        <v>8333</v>
      </c>
      <c r="D1574" s="1787" t="s">
        <v>12</v>
      </c>
      <c r="E1574" s="1787">
        <v>400</v>
      </c>
      <c r="F1574" s="409">
        <v>39</v>
      </c>
      <c r="G1574" s="409">
        <v>39</v>
      </c>
      <c r="H1574" s="409">
        <v>39</v>
      </c>
      <c r="I1574" s="71">
        <f t="shared" si="58"/>
        <v>0.47783735999999993</v>
      </c>
      <c r="J1574" s="497"/>
      <c r="K1574" s="616" t="s">
        <v>563</v>
      </c>
    </row>
    <row r="1575" spans="2:11" x14ac:dyDescent="0.25">
      <c r="B1575" s="409"/>
      <c r="C1575" s="409">
        <v>8339</v>
      </c>
      <c r="D1575" s="1787" t="s">
        <v>12</v>
      </c>
      <c r="E1575" s="1787">
        <v>400</v>
      </c>
      <c r="F1575" s="409">
        <v>42</v>
      </c>
      <c r="G1575" s="409">
        <v>42</v>
      </c>
      <c r="H1575" s="409">
        <v>42</v>
      </c>
      <c r="I1575" s="71">
        <f t="shared" si="58"/>
        <v>0.55417824000000004</v>
      </c>
      <c r="J1575" s="497"/>
      <c r="K1575" s="616" t="s">
        <v>563</v>
      </c>
    </row>
    <row r="1576" spans="2:11" x14ac:dyDescent="0.25">
      <c r="B1576" s="409"/>
      <c r="C1576" s="409">
        <v>8153</v>
      </c>
      <c r="D1576" s="1787" t="s">
        <v>12</v>
      </c>
      <c r="E1576" s="1787">
        <v>400</v>
      </c>
      <c r="F1576" s="409">
        <v>40</v>
      </c>
      <c r="G1576" s="409">
        <v>40</v>
      </c>
      <c r="H1576" s="409">
        <v>40</v>
      </c>
      <c r="I1576" s="71">
        <f t="shared" si="58"/>
        <v>0.50265599999999988</v>
      </c>
      <c r="J1576" s="497"/>
      <c r="K1576" s="616" t="s">
        <v>563</v>
      </c>
    </row>
    <row r="1577" spans="2:11" x14ac:dyDescent="0.25">
      <c r="B1577" s="409"/>
      <c r="C1577" s="409">
        <v>8188</v>
      </c>
      <c r="D1577" s="1787" t="s">
        <v>12</v>
      </c>
      <c r="E1577" s="1787">
        <v>400</v>
      </c>
      <c r="F1577" s="409">
        <v>33</v>
      </c>
      <c r="G1577" s="409">
        <v>33</v>
      </c>
      <c r="H1577" s="409">
        <v>33</v>
      </c>
      <c r="I1577" s="71">
        <f t="shared" ref="I1577:I1589" si="59">0.7854*E1577*H1577*H1577/1000000</f>
        <v>0.34212023999999996</v>
      </c>
      <c r="J1577" s="497">
        <f>SUM(I1573:I1577)</f>
        <v>2.4309700799999998</v>
      </c>
      <c r="K1577" s="616" t="s">
        <v>563</v>
      </c>
    </row>
    <row r="1578" spans="2:11" x14ac:dyDescent="0.25">
      <c r="B1578" s="409"/>
      <c r="C1578" s="1565">
        <v>8141</v>
      </c>
      <c r="D1578" s="1787" t="s">
        <v>12</v>
      </c>
      <c r="E1578" s="1787">
        <v>400</v>
      </c>
      <c r="F1578" s="409">
        <v>55</v>
      </c>
      <c r="G1578" s="409">
        <v>55</v>
      </c>
      <c r="H1578" s="409">
        <v>55</v>
      </c>
      <c r="I1578" s="71">
        <f t="shared" si="58"/>
        <v>0.95033400000000001</v>
      </c>
      <c r="J1578" s="497"/>
      <c r="K1578" s="616" t="s">
        <v>579</v>
      </c>
    </row>
    <row r="1579" spans="2:11" x14ac:dyDescent="0.25">
      <c r="B1579" s="1785"/>
      <c r="C1579" s="1565">
        <v>8171</v>
      </c>
      <c r="D1579" s="1787" t="s">
        <v>12</v>
      </c>
      <c r="E1579" s="1787">
        <v>400</v>
      </c>
      <c r="F1579" s="409">
        <v>44</v>
      </c>
      <c r="G1579" s="409">
        <v>44</v>
      </c>
      <c r="H1579" s="409">
        <v>44</v>
      </c>
      <c r="I1579" s="71">
        <f t="shared" si="59"/>
        <v>0.60821376000000005</v>
      </c>
      <c r="J1579" s="497"/>
      <c r="K1579" s="616" t="s">
        <v>579</v>
      </c>
    </row>
    <row r="1580" spans="2:11" x14ac:dyDescent="0.25">
      <c r="B1580" s="1785"/>
      <c r="C1580" s="1565">
        <v>8148</v>
      </c>
      <c r="D1580" s="1787" t="s">
        <v>12</v>
      </c>
      <c r="E1580" s="1787">
        <v>400</v>
      </c>
      <c r="F1580" s="409">
        <v>41</v>
      </c>
      <c r="G1580" s="409">
        <v>41</v>
      </c>
      <c r="H1580" s="409">
        <v>41</v>
      </c>
      <c r="I1580" s="71">
        <f t="shared" si="59"/>
        <v>0.52810296000000001</v>
      </c>
      <c r="J1580" s="497"/>
      <c r="K1580" s="616" t="s">
        <v>579</v>
      </c>
    </row>
    <row r="1581" spans="2:11" x14ac:dyDescent="0.25">
      <c r="B1581" s="1785"/>
      <c r="C1581" s="409">
        <v>8184</v>
      </c>
      <c r="D1581" s="1787" t="s">
        <v>12</v>
      </c>
      <c r="E1581" s="1787">
        <v>400</v>
      </c>
      <c r="F1581" s="409">
        <v>47</v>
      </c>
      <c r="G1581" s="409">
        <v>47</v>
      </c>
      <c r="H1581" s="409">
        <v>47</v>
      </c>
      <c r="I1581" s="71">
        <f t="shared" si="59"/>
        <v>0.69397943999999989</v>
      </c>
      <c r="J1581" s="497"/>
      <c r="K1581" s="616" t="s">
        <v>579</v>
      </c>
    </row>
    <row r="1582" spans="2:11" x14ac:dyDescent="0.25">
      <c r="B1582" s="1785"/>
      <c r="C1582" s="409">
        <v>8185</v>
      </c>
      <c r="D1582" s="1787" t="s">
        <v>12</v>
      </c>
      <c r="E1582" s="1787">
        <v>400</v>
      </c>
      <c r="F1582" s="409">
        <v>40</v>
      </c>
      <c r="G1582" s="409">
        <v>40</v>
      </c>
      <c r="H1582" s="409">
        <v>40</v>
      </c>
      <c r="I1582" s="71">
        <f t="shared" si="59"/>
        <v>0.50265599999999988</v>
      </c>
      <c r="J1582" s="497"/>
      <c r="K1582" s="616" t="s">
        <v>579</v>
      </c>
    </row>
    <row r="1583" spans="2:11" x14ac:dyDescent="0.25">
      <c r="B1583" s="1785"/>
      <c r="C1583" s="1565">
        <v>8155</v>
      </c>
      <c r="D1583" s="1787" t="s">
        <v>12</v>
      </c>
      <c r="E1583" s="1787">
        <v>400</v>
      </c>
      <c r="F1583" s="409">
        <v>50</v>
      </c>
      <c r="G1583" s="409">
        <v>50</v>
      </c>
      <c r="H1583" s="409">
        <v>50</v>
      </c>
      <c r="I1583" s="71">
        <f t="shared" si="59"/>
        <v>0.78539999999999988</v>
      </c>
      <c r="J1583" s="497"/>
      <c r="K1583" s="616" t="s">
        <v>579</v>
      </c>
    </row>
    <row r="1584" spans="2:11" x14ac:dyDescent="0.25">
      <c r="B1584" s="1785"/>
      <c r="C1584" s="409">
        <v>8166</v>
      </c>
      <c r="D1584" s="1787" t="s">
        <v>12</v>
      </c>
      <c r="E1584" s="1787">
        <v>400</v>
      </c>
      <c r="F1584" s="409">
        <v>33</v>
      </c>
      <c r="G1584" s="409">
        <v>33</v>
      </c>
      <c r="H1584" s="409">
        <v>33</v>
      </c>
      <c r="I1584" s="71">
        <f t="shared" si="59"/>
        <v>0.34212023999999996</v>
      </c>
      <c r="J1584" s="497">
        <f>SUM(I1578:I1584)</f>
        <v>4.4108064000000002</v>
      </c>
      <c r="K1584" s="616" t="s">
        <v>579</v>
      </c>
    </row>
    <row r="1585" spans="2:11" x14ac:dyDescent="0.25">
      <c r="B1585" s="1785"/>
      <c r="C1585" s="409">
        <v>8275</v>
      </c>
      <c r="D1585" s="1787" t="s">
        <v>12</v>
      </c>
      <c r="E1585" s="1787">
        <v>400</v>
      </c>
      <c r="F1585" s="409">
        <v>50</v>
      </c>
      <c r="G1585" s="409">
        <v>50</v>
      </c>
      <c r="H1585" s="409">
        <v>50</v>
      </c>
      <c r="I1585" s="71">
        <f t="shared" si="59"/>
        <v>0.78539999999999988</v>
      </c>
      <c r="J1585" s="1010"/>
      <c r="K1585" s="616" t="s">
        <v>579</v>
      </c>
    </row>
    <row r="1586" spans="2:11" x14ac:dyDescent="0.25">
      <c r="B1586" s="1785"/>
      <c r="C1586" s="409">
        <v>8114</v>
      </c>
      <c r="D1586" s="1787" t="s">
        <v>12</v>
      </c>
      <c r="E1586" s="1787">
        <v>400</v>
      </c>
      <c r="F1586" s="409">
        <v>40</v>
      </c>
      <c r="G1586" s="409">
        <v>40</v>
      </c>
      <c r="H1586" s="409">
        <v>40</v>
      </c>
      <c r="I1586" s="71">
        <f t="shared" si="59"/>
        <v>0.50265599999999988</v>
      </c>
      <c r="J1586" s="1010"/>
      <c r="K1586" s="616" t="s">
        <v>579</v>
      </c>
    </row>
    <row r="1587" spans="2:11" x14ac:dyDescent="0.25">
      <c r="B1587" s="1785"/>
      <c r="C1587" s="409">
        <v>8258</v>
      </c>
      <c r="D1587" s="1787" t="s">
        <v>12</v>
      </c>
      <c r="E1587" s="1787">
        <v>400</v>
      </c>
      <c r="F1587" s="409">
        <v>52</v>
      </c>
      <c r="G1587" s="409">
        <v>52</v>
      </c>
      <c r="H1587" s="409">
        <v>52</v>
      </c>
      <c r="I1587" s="71">
        <f t="shared" si="59"/>
        <v>0.84948863999999991</v>
      </c>
      <c r="J1587" s="1010"/>
      <c r="K1587" s="616" t="s">
        <v>579</v>
      </c>
    </row>
    <row r="1588" spans="2:11" x14ac:dyDescent="0.25">
      <c r="B1588" s="1785"/>
      <c r="C1588" s="409">
        <v>8274</v>
      </c>
      <c r="D1588" s="1787" t="s">
        <v>12</v>
      </c>
      <c r="E1588" s="1787">
        <v>400</v>
      </c>
      <c r="F1588" s="409">
        <v>48</v>
      </c>
      <c r="G1588" s="409">
        <v>48</v>
      </c>
      <c r="H1588" s="409">
        <v>48</v>
      </c>
      <c r="I1588" s="71">
        <f t="shared" si="59"/>
        <v>0.72382463999999991</v>
      </c>
      <c r="J1588" s="1010"/>
      <c r="K1588" s="616" t="s">
        <v>579</v>
      </c>
    </row>
    <row r="1589" spans="2:11" x14ac:dyDescent="0.25">
      <c r="B1589" s="1785"/>
      <c r="C1589" s="409">
        <v>7786</v>
      </c>
      <c r="D1589" s="1787" t="s">
        <v>12</v>
      </c>
      <c r="E1589" s="1787">
        <v>400</v>
      </c>
      <c r="F1589" s="409">
        <v>35</v>
      </c>
      <c r="G1589" s="409">
        <v>35</v>
      </c>
      <c r="H1589" s="409">
        <v>35</v>
      </c>
      <c r="I1589" s="71">
        <f t="shared" si="59"/>
        <v>0.38484599999999997</v>
      </c>
      <c r="J1589" s="497">
        <f>SUM(I1585:I1589)</f>
        <v>3.2462152799999999</v>
      </c>
      <c r="K1589" s="616" t="s">
        <v>579</v>
      </c>
    </row>
    <row r="1590" spans="2:11" x14ac:dyDescent="0.25">
      <c r="B1590" s="1785"/>
      <c r="C1590" s="409">
        <v>8180</v>
      </c>
      <c r="D1590" s="1787" t="s">
        <v>12</v>
      </c>
      <c r="E1590" s="1787">
        <v>400</v>
      </c>
      <c r="F1590" s="409">
        <v>55</v>
      </c>
      <c r="G1590" s="409">
        <v>55</v>
      </c>
      <c r="H1590" s="409">
        <v>55</v>
      </c>
      <c r="I1590" s="71">
        <f t="shared" ref="I1590:I1594" si="60">0.7854*E1590*H1590*H1590/1000000</f>
        <v>0.95033400000000001</v>
      </c>
      <c r="J1590" s="1010"/>
      <c r="K1590" s="616" t="s">
        <v>579</v>
      </c>
    </row>
    <row r="1591" spans="2:11" x14ac:dyDescent="0.25">
      <c r="B1591" s="1785"/>
      <c r="C1591" s="409">
        <v>8238</v>
      </c>
      <c r="D1591" s="1787" t="s">
        <v>12</v>
      </c>
      <c r="E1591" s="1787">
        <v>400</v>
      </c>
      <c r="F1591" s="409">
        <v>60</v>
      </c>
      <c r="G1591" s="409">
        <v>60</v>
      </c>
      <c r="H1591" s="409">
        <v>60</v>
      </c>
      <c r="I1591" s="71">
        <f t="shared" si="60"/>
        <v>1.130976</v>
      </c>
      <c r="J1591" s="1010"/>
      <c r="K1591" s="616" t="s">
        <v>579</v>
      </c>
    </row>
    <row r="1592" spans="2:11" x14ac:dyDescent="0.25">
      <c r="B1592" s="1785"/>
      <c r="C1592" s="409">
        <v>8264</v>
      </c>
      <c r="D1592" s="1787" t="s">
        <v>12</v>
      </c>
      <c r="E1592" s="1787">
        <v>400</v>
      </c>
      <c r="F1592" s="409">
        <v>60</v>
      </c>
      <c r="G1592" s="409">
        <v>60</v>
      </c>
      <c r="H1592" s="409">
        <v>60</v>
      </c>
      <c r="I1592" s="71">
        <f t="shared" si="60"/>
        <v>1.130976</v>
      </c>
      <c r="J1592" s="1010"/>
      <c r="K1592" s="616" t="s">
        <v>579</v>
      </c>
    </row>
    <row r="1593" spans="2:11" x14ac:dyDescent="0.25">
      <c r="B1593" s="1785"/>
      <c r="C1593" s="409">
        <v>8252</v>
      </c>
      <c r="D1593" s="1787" t="s">
        <v>12</v>
      </c>
      <c r="E1593" s="1787">
        <v>400</v>
      </c>
      <c r="F1593" s="409">
        <v>63</v>
      </c>
      <c r="G1593" s="409">
        <v>63</v>
      </c>
      <c r="H1593" s="409">
        <v>63</v>
      </c>
      <c r="I1593" s="71">
        <f t="shared" si="60"/>
        <v>1.2469010399999998</v>
      </c>
      <c r="J1593" s="1010"/>
      <c r="K1593" s="616" t="s">
        <v>579</v>
      </c>
    </row>
    <row r="1594" spans="2:11" x14ac:dyDescent="0.25">
      <c r="B1594" s="1785"/>
      <c r="C1594" s="409">
        <v>7891</v>
      </c>
      <c r="D1594" s="1787" t="s">
        <v>12</v>
      </c>
      <c r="E1594" s="1787">
        <v>400</v>
      </c>
      <c r="F1594" s="409">
        <v>64</v>
      </c>
      <c r="G1594" s="409">
        <v>64</v>
      </c>
      <c r="H1594" s="409">
        <v>64</v>
      </c>
      <c r="I1594" s="71">
        <f t="shared" si="60"/>
        <v>1.2867993599999998</v>
      </c>
      <c r="J1594" s="497">
        <f>SUM(I1590:I1594)</f>
        <v>5.7459863999999996</v>
      </c>
      <c r="K1594" s="616" t="s">
        <v>579</v>
      </c>
    </row>
    <row r="1595" spans="2:11" x14ac:dyDescent="0.25">
      <c r="B1595" s="1867" t="s">
        <v>576</v>
      </c>
      <c r="C1595" s="1868"/>
      <c r="D1595" s="1868"/>
      <c r="E1595" s="1868"/>
      <c r="F1595" s="1868"/>
      <c r="G1595" s="1868"/>
      <c r="H1595" s="1869"/>
      <c r="I1595" s="74">
        <f>SUM(I1477:I1594)</f>
        <v>87.303021959999995</v>
      </c>
      <c r="J1595" s="74">
        <f>SUM(J1477:J1594)</f>
        <v>87.303021959999967</v>
      </c>
      <c r="K1595" s="438"/>
    </row>
    <row r="1596" spans="2:11" x14ac:dyDescent="0.25">
      <c r="B1596" s="1414">
        <v>46268</v>
      </c>
      <c r="C1596" s="573">
        <v>7291</v>
      </c>
      <c r="D1596" s="409" t="s">
        <v>12</v>
      </c>
      <c r="E1596" s="409">
        <v>400</v>
      </c>
      <c r="F1596" s="409">
        <v>60</v>
      </c>
      <c r="G1596" s="409">
        <v>60</v>
      </c>
      <c r="H1596" s="409">
        <v>60</v>
      </c>
      <c r="I1596" s="497">
        <f t="shared" ref="I1596:I1626" si="61">0.7854*E1596*H1596*H1596/1000000</f>
        <v>1.130976</v>
      </c>
      <c r="J1596" s="437"/>
      <c r="K1596" s="616" t="s">
        <v>13</v>
      </c>
    </row>
    <row r="1597" spans="2:11" x14ac:dyDescent="0.25">
      <c r="B1597" s="1414"/>
      <c r="C1597" s="78">
        <v>7166</v>
      </c>
      <c r="D1597" s="409" t="s">
        <v>12</v>
      </c>
      <c r="E1597" s="409">
        <v>400</v>
      </c>
      <c r="F1597" s="409">
        <v>45</v>
      </c>
      <c r="G1597" s="409">
        <v>45</v>
      </c>
      <c r="H1597" s="409">
        <v>45</v>
      </c>
      <c r="I1597" s="497">
        <f t="shared" si="61"/>
        <v>0.63617400000000002</v>
      </c>
      <c r="J1597" s="437"/>
      <c r="K1597" s="616" t="s">
        <v>337</v>
      </c>
    </row>
    <row r="1598" spans="2:11" x14ac:dyDescent="0.25">
      <c r="B1598" s="1414"/>
      <c r="C1598" s="81">
        <v>7304</v>
      </c>
      <c r="D1598" s="409" t="s">
        <v>12</v>
      </c>
      <c r="E1598" s="409">
        <v>300</v>
      </c>
      <c r="F1598" s="409">
        <v>30</v>
      </c>
      <c r="G1598" s="409">
        <v>30</v>
      </c>
      <c r="H1598" s="409">
        <v>30</v>
      </c>
      <c r="I1598" s="497">
        <f t="shared" si="61"/>
        <v>0.212058</v>
      </c>
      <c r="J1598" s="437"/>
      <c r="K1598" s="616" t="s">
        <v>519</v>
      </c>
    </row>
    <row r="1599" spans="2:11" x14ac:dyDescent="0.25">
      <c r="B1599" s="1414"/>
      <c r="C1599" s="141">
        <v>7231</v>
      </c>
      <c r="D1599" s="409" t="s">
        <v>12</v>
      </c>
      <c r="E1599" s="409">
        <v>400</v>
      </c>
      <c r="F1599" s="409">
        <v>48</v>
      </c>
      <c r="G1599" s="409">
        <v>48</v>
      </c>
      <c r="H1599" s="409">
        <v>48</v>
      </c>
      <c r="I1599" s="497">
        <f t="shared" si="61"/>
        <v>0.72382463999999991</v>
      </c>
      <c r="J1599" s="437"/>
      <c r="K1599" s="616" t="s">
        <v>207</v>
      </c>
    </row>
    <row r="1600" spans="2:11" x14ac:dyDescent="0.25">
      <c r="B1600" s="1414"/>
      <c r="C1600" s="424">
        <v>7267</v>
      </c>
      <c r="D1600" s="409" t="s">
        <v>12</v>
      </c>
      <c r="E1600" s="409">
        <v>400</v>
      </c>
      <c r="F1600" s="409">
        <v>45</v>
      </c>
      <c r="G1600" s="409">
        <v>45</v>
      </c>
      <c r="H1600" s="409">
        <v>45</v>
      </c>
      <c r="I1600" s="497">
        <f t="shared" si="61"/>
        <v>0.63617400000000002</v>
      </c>
      <c r="J1600" s="437"/>
      <c r="K1600" s="616" t="s">
        <v>207</v>
      </c>
    </row>
    <row r="1601" spans="2:11" x14ac:dyDescent="0.25">
      <c r="B1601" s="1414"/>
      <c r="C1601" s="78">
        <v>7273</v>
      </c>
      <c r="D1601" s="409" t="s">
        <v>12</v>
      </c>
      <c r="E1601" s="409">
        <v>400</v>
      </c>
      <c r="F1601" s="409">
        <v>42</v>
      </c>
      <c r="G1601" s="409">
        <v>42</v>
      </c>
      <c r="H1601" s="409">
        <v>42</v>
      </c>
      <c r="I1601" s="497">
        <f t="shared" si="61"/>
        <v>0.55417824000000004</v>
      </c>
      <c r="J1601" s="437"/>
      <c r="K1601" s="616" t="s">
        <v>207</v>
      </c>
    </row>
    <row r="1602" spans="2:11" x14ac:dyDescent="0.25">
      <c r="B1602" s="1414"/>
      <c r="C1602" s="1565">
        <v>7269</v>
      </c>
      <c r="D1602" s="409" t="s">
        <v>12</v>
      </c>
      <c r="E1602" s="409">
        <v>400</v>
      </c>
      <c r="F1602" s="409">
        <v>35</v>
      </c>
      <c r="G1602" s="409">
        <v>35</v>
      </c>
      <c r="H1602" s="409">
        <v>35</v>
      </c>
      <c r="I1602" s="497">
        <f t="shared" si="61"/>
        <v>0.38484599999999997</v>
      </c>
      <c r="J1602" s="437"/>
      <c r="K1602" s="616" t="s">
        <v>207</v>
      </c>
    </row>
    <row r="1603" spans="2:11" x14ac:dyDescent="0.25">
      <c r="B1603" s="1414"/>
      <c r="C1603" s="1565">
        <v>7272</v>
      </c>
      <c r="D1603" s="409" t="s">
        <v>12</v>
      </c>
      <c r="E1603" s="409">
        <v>400</v>
      </c>
      <c r="F1603" s="409">
        <v>36</v>
      </c>
      <c r="G1603" s="409">
        <v>36</v>
      </c>
      <c r="H1603" s="409">
        <v>36</v>
      </c>
      <c r="I1603" s="497">
        <f t="shared" si="61"/>
        <v>0.40715135999999991</v>
      </c>
      <c r="J1603" s="437"/>
      <c r="K1603" s="616" t="s">
        <v>207</v>
      </c>
    </row>
    <row r="1604" spans="2:11" x14ac:dyDescent="0.25">
      <c r="B1604" s="1414"/>
      <c r="C1604" s="1565">
        <v>7034</v>
      </c>
      <c r="D1604" s="409" t="s">
        <v>12</v>
      </c>
      <c r="E1604" s="409">
        <v>400</v>
      </c>
      <c r="F1604" s="409">
        <v>38</v>
      </c>
      <c r="G1604" s="409">
        <v>38</v>
      </c>
      <c r="H1604" s="409">
        <v>38</v>
      </c>
      <c r="I1604" s="497">
        <f t="shared" si="61"/>
        <v>0.45364703999999995</v>
      </c>
      <c r="J1604" s="437"/>
      <c r="K1604" s="616" t="s">
        <v>207</v>
      </c>
    </row>
    <row r="1605" spans="2:11" x14ac:dyDescent="0.25">
      <c r="B1605" s="1414"/>
      <c r="C1605" s="1148">
        <v>7299</v>
      </c>
      <c r="D1605" s="409" t="s">
        <v>12</v>
      </c>
      <c r="E1605" s="409">
        <v>400</v>
      </c>
      <c r="F1605" s="409">
        <v>60</v>
      </c>
      <c r="G1605" s="409">
        <v>60</v>
      </c>
      <c r="H1605" s="409">
        <v>60</v>
      </c>
      <c r="I1605" s="497">
        <f t="shared" si="61"/>
        <v>1.130976</v>
      </c>
      <c r="J1605" s="437">
        <f>SUM(I1596:I1605)</f>
        <v>6.2700052799999995</v>
      </c>
      <c r="K1605" s="616" t="s">
        <v>13</v>
      </c>
    </row>
    <row r="1606" spans="2:11" x14ac:dyDescent="0.25">
      <c r="B1606" s="1414">
        <v>46268</v>
      </c>
      <c r="C1606" s="78">
        <v>7281</v>
      </c>
      <c r="D1606" s="409" t="s">
        <v>12</v>
      </c>
      <c r="E1606" s="409">
        <v>400</v>
      </c>
      <c r="F1606" s="409">
        <v>47</v>
      </c>
      <c r="G1606" s="409">
        <v>47</v>
      </c>
      <c r="H1606" s="409">
        <v>47</v>
      </c>
      <c r="I1606" s="497">
        <f t="shared" si="61"/>
        <v>0.69397943999999989</v>
      </c>
      <c r="J1606" s="437"/>
      <c r="K1606" s="616" t="s">
        <v>465</v>
      </c>
    </row>
    <row r="1607" spans="2:11" x14ac:dyDescent="0.25">
      <c r="B1607" s="1414"/>
      <c r="C1607" s="78">
        <v>7285</v>
      </c>
      <c r="D1607" s="409" t="s">
        <v>12</v>
      </c>
      <c r="E1607" s="409">
        <v>400</v>
      </c>
      <c r="F1607" s="409">
        <v>30</v>
      </c>
      <c r="G1607" s="409">
        <v>30</v>
      </c>
      <c r="H1607" s="409">
        <v>30</v>
      </c>
      <c r="I1607" s="497">
        <f t="shared" si="61"/>
        <v>0.282744</v>
      </c>
      <c r="J1607" s="437"/>
      <c r="K1607" s="616" t="s">
        <v>465</v>
      </c>
    </row>
    <row r="1608" spans="2:11" x14ac:dyDescent="0.25">
      <c r="B1608" s="1414"/>
      <c r="C1608" s="1565">
        <v>7307</v>
      </c>
      <c r="D1608" s="409" t="s">
        <v>12</v>
      </c>
      <c r="E1608" s="409">
        <v>400</v>
      </c>
      <c r="F1608" s="409">
        <v>63</v>
      </c>
      <c r="G1608" s="409">
        <v>63</v>
      </c>
      <c r="H1608" s="409">
        <v>63</v>
      </c>
      <c r="I1608" s="497">
        <f t="shared" si="61"/>
        <v>1.2469010399999998</v>
      </c>
      <c r="J1608" s="437"/>
      <c r="K1608" s="616" t="s">
        <v>465</v>
      </c>
    </row>
    <row r="1609" spans="2:11" x14ac:dyDescent="0.25">
      <c r="B1609" s="1414"/>
      <c r="C1609" s="141">
        <v>7300</v>
      </c>
      <c r="D1609" s="409" t="s">
        <v>12</v>
      </c>
      <c r="E1609" s="409">
        <v>400</v>
      </c>
      <c r="F1609" s="409">
        <v>60</v>
      </c>
      <c r="G1609" s="409">
        <v>60</v>
      </c>
      <c r="H1609" s="409">
        <v>60</v>
      </c>
      <c r="I1609" s="497">
        <f t="shared" si="61"/>
        <v>1.130976</v>
      </c>
      <c r="J1609" s="437"/>
      <c r="K1609" s="616" t="s">
        <v>465</v>
      </c>
    </row>
    <row r="1610" spans="2:11" x14ac:dyDescent="0.25">
      <c r="B1610" s="1414"/>
      <c r="C1610" s="141">
        <v>7286</v>
      </c>
      <c r="D1610" s="409" t="s">
        <v>12</v>
      </c>
      <c r="E1610" s="409">
        <v>400</v>
      </c>
      <c r="F1610" s="409">
        <v>55</v>
      </c>
      <c r="G1610" s="409">
        <v>55</v>
      </c>
      <c r="H1610" s="409">
        <v>55</v>
      </c>
      <c r="I1610" s="497">
        <f t="shared" si="61"/>
        <v>0.95033400000000001</v>
      </c>
      <c r="J1610" s="437"/>
      <c r="K1610" s="616" t="s">
        <v>465</v>
      </c>
    </row>
    <row r="1611" spans="2:11" x14ac:dyDescent="0.25">
      <c r="B1611" s="1414"/>
      <c r="C1611" s="141">
        <v>7298</v>
      </c>
      <c r="D1611" s="409" t="s">
        <v>12</v>
      </c>
      <c r="E1611" s="409">
        <v>400</v>
      </c>
      <c r="F1611" s="409">
        <v>45</v>
      </c>
      <c r="G1611" s="409">
        <v>45</v>
      </c>
      <c r="H1611" s="409">
        <v>45</v>
      </c>
      <c r="I1611" s="497">
        <f t="shared" si="61"/>
        <v>0.63617400000000002</v>
      </c>
      <c r="J1611" s="437"/>
      <c r="K1611" s="616" t="s">
        <v>465</v>
      </c>
    </row>
    <row r="1612" spans="2:11" x14ac:dyDescent="0.25">
      <c r="B1612" s="1414"/>
      <c r="C1612" s="141">
        <v>7295</v>
      </c>
      <c r="D1612" s="409" t="s">
        <v>12</v>
      </c>
      <c r="E1612" s="409">
        <v>400</v>
      </c>
      <c r="F1612" s="409">
        <v>50</v>
      </c>
      <c r="G1612" s="409">
        <v>50</v>
      </c>
      <c r="H1612" s="409">
        <v>50</v>
      </c>
      <c r="I1612" s="497">
        <f t="shared" si="61"/>
        <v>0.78539999999999988</v>
      </c>
      <c r="J1612" s="437"/>
      <c r="K1612" s="616" t="s">
        <v>465</v>
      </c>
    </row>
    <row r="1613" spans="2:11" x14ac:dyDescent="0.25">
      <c r="B1613" s="1414"/>
      <c r="C1613" s="141">
        <v>7283</v>
      </c>
      <c r="D1613" s="409" t="s">
        <v>12</v>
      </c>
      <c r="E1613" s="409">
        <v>400</v>
      </c>
      <c r="F1613" s="409">
        <v>55</v>
      </c>
      <c r="G1613" s="409">
        <v>55</v>
      </c>
      <c r="H1613" s="409">
        <v>55</v>
      </c>
      <c r="I1613" s="497">
        <f t="shared" si="61"/>
        <v>0.95033400000000001</v>
      </c>
      <c r="J1613" s="437"/>
      <c r="K1613" s="616" t="s">
        <v>465</v>
      </c>
    </row>
    <row r="1614" spans="2:11" x14ac:dyDescent="0.25">
      <c r="B1614" s="1414"/>
      <c r="C1614" s="78">
        <v>7297</v>
      </c>
      <c r="D1614" s="409" t="s">
        <v>12</v>
      </c>
      <c r="E1614" s="409">
        <v>400</v>
      </c>
      <c r="F1614" s="409">
        <v>50</v>
      </c>
      <c r="G1614" s="409">
        <v>50</v>
      </c>
      <c r="H1614" s="409">
        <v>50</v>
      </c>
      <c r="I1614" s="497">
        <f t="shared" si="61"/>
        <v>0.78539999999999988</v>
      </c>
      <c r="J1614" s="437"/>
      <c r="K1614" s="616" t="s">
        <v>465</v>
      </c>
    </row>
    <row r="1615" spans="2:11" x14ac:dyDescent="0.25">
      <c r="B1615" s="1414"/>
      <c r="C1615" s="141">
        <v>7294</v>
      </c>
      <c r="D1615" s="409" t="s">
        <v>12</v>
      </c>
      <c r="E1615" s="409">
        <v>400</v>
      </c>
      <c r="F1615" s="409">
        <v>65</v>
      </c>
      <c r="G1615" s="409">
        <v>65</v>
      </c>
      <c r="H1615" s="409">
        <v>65</v>
      </c>
      <c r="I1615" s="497">
        <f t="shared" si="61"/>
        <v>1.3273259999999998</v>
      </c>
      <c r="J1615" s="437"/>
      <c r="K1615" s="616" t="s">
        <v>465</v>
      </c>
    </row>
    <row r="1616" spans="2:11" x14ac:dyDescent="0.25">
      <c r="B1616" s="1414"/>
      <c r="C1616" s="141">
        <v>7168</v>
      </c>
      <c r="D1616" s="409" t="s">
        <v>12</v>
      </c>
      <c r="E1616" s="409">
        <v>400</v>
      </c>
      <c r="F1616" s="409">
        <v>67</v>
      </c>
      <c r="G1616" s="409">
        <v>67</v>
      </c>
      <c r="H1616" s="409">
        <v>67</v>
      </c>
      <c r="I1616" s="497">
        <f t="shared" si="61"/>
        <v>1.4102642399999998</v>
      </c>
      <c r="J1616" s="437">
        <f>SUM(I1606:I1616)</f>
        <v>10.19983272</v>
      </c>
      <c r="K1616" s="616" t="s">
        <v>465</v>
      </c>
    </row>
    <row r="1617" spans="2:11" x14ac:dyDescent="0.25">
      <c r="B1617" s="1414">
        <v>46268</v>
      </c>
      <c r="C1617" s="1168">
        <v>7340</v>
      </c>
      <c r="D1617" s="409" t="s">
        <v>12</v>
      </c>
      <c r="E1617" s="409">
        <v>400</v>
      </c>
      <c r="F1617" s="409">
        <v>53</v>
      </c>
      <c r="G1617" s="409">
        <v>53</v>
      </c>
      <c r="H1617" s="409">
        <v>53</v>
      </c>
      <c r="I1617" s="497">
        <f t="shared" si="61"/>
        <v>0.88247543999999989</v>
      </c>
      <c r="J1617" s="437"/>
      <c r="K1617" s="616" t="s">
        <v>15</v>
      </c>
    </row>
    <row r="1618" spans="2:11" x14ac:dyDescent="0.25">
      <c r="B1618" s="1414"/>
      <c r="C1618" s="1168">
        <v>7066</v>
      </c>
      <c r="D1618" s="409" t="s">
        <v>12</v>
      </c>
      <c r="E1618" s="409">
        <v>400</v>
      </c>
      <c r="F1618" s="409">
        <v>65</v>
      </c>
      <c r="G1618" s="409">
        <v>65</v>
      </c>
      <c r="H1618" s="409">
        <v>65</v>
      </c>
      <c r="I1618" s="497">
        <f t="shared" si="61"/>
        <v>1.3273259999999998</v>
      </c>
      <c r="J1618" s="437"/>
      <c r="K1618" s="616" t="s">
        <v>15</v>
      </c>
    </row>
    <row r="1619" spans="2:11" x14ac:dyDescent="0.25">
      <c r="B1619" s="1414"/>
      <c r="C1619" s="1168">
        <v>7333</v>
      </c>
      <c r="D1619" s="409" t="s">
        <v>12</v>
      </c>
      <c r="E1619" s="409">
        <v>400</v>
      </c>
      <c r="F1619" s="409">
        <v>55</v>
      </c>
      <c r="G1619" s="409">
        <v>55</v>
      </c>
      <c r="H1619" s="409">
        <v>55</v>
      </c>
      <c r="I1619" s="497">
        <f t="shared" si="61"/>
        <v>0.95033400000000001</v>
      </c>
      <c r="J1619" s="437"/>
      <c r="K1619" s="616" t="s">
        <v>15</v>
      </c>
    </row>
    <row r="1620" spans="2:11" x14ac:dyDescent="0.25">
      <c r="B1620" s="1414"/>
      <c r="C1620" s="1565">
        <v>7312</v>
      </c>
      <c r="D1620" s="409" t="s">
        <v>12</v>
      </c>
      <c r="E1620" s="409">
        <v>400</v>
      </c>
      <c r="F1620" s="409">
        <v>35</v>
      </c>
      <c r="G1620" s="409">
        <v>35</v>
      </c>
      <c r="H1620" s="409">
        <v>35</v>
      </c>
      <c r="I1620" s="497">
        <f t="shared" si="61"/>
        <v>0.38484599999999997</v>
      </c>
      <c r="J1620" s="437"/>
      <c r="K1620" s="616" t="s">
        <v>15</v>
      </c>
    </row>
    <row r="1621" spans="2:11" x14ac:dyDescent="0.25">
      <c r="B1621" s="1414"/>
      <c r="C1621" s="1565">
        <v>7338</v>
      </c>
      <c r="D1621" s="409" t="s">
        <v>12</v>
      </c>
      <c r="E1621" s="409">
        <v>400</v>
      </c>
      <c r="F1621" s="409">
        <v>60</v>
      </c>
      <c r="G1621" s="409">
        <v>60</v>
      </c>
      <c r="H1621" s="409">
        <v>60</v>
      </c>
      <c r="I1621" s="497">
        <f t="shared" si="61"/>
        <v>1.130976</v>
      </c>
      <c r="J1621" s="437"/>
      <c r="K1621" s="616" t="s">
        <v>15</v>
      </c>
    </row>
    <row r="1622" spans="2:11" x14ac:dyDescent="0.25">
      <c r="B1622" s="1414"/>
      <c r="C1622" s="1168">
        <v>7317</v>
      </c>
      <c r="D1622" s="409" t="s">
        <v>12</v>
      </c>
      <c r="E1622" s="409">
        <v>400</v>
      </c>
      <c r="F1622" s="409">
        <v>49</v>
      </c>
      <c r="G1622" s="409">
        <v>49</v>
      </c>
      <c r="H1622" s="409">
        <v>49</v>
      </c>
      <c r="I1622" s="497">
        <f t="shared" si="61"/>
        <v>0.75429815999999994</v>
      </c>
      <c r="J1622" s="437"/>
      <c r="K1622" s="616" t="s">
        <v>15</v>
      </c>
    </row>
    <row r="1623" spans="2:11" x14ac:dyDescent="0.25">
      <c r="B1623" s="1414"/>
      <c r="C1623" s="1168">
        <v>7389</v>
      </c>
      <c r="D1623" s="409" t="s">
        <v>12</v>
      </c>
      <c r="E1623" s="409">
        <v>400</v>
      </c>
      <c r="F1623" s="409">
        <v>51</v>
      </c>
      <c r="G1623" s="409">
        <v>51</v>
      </c>
      <c r="H1623" s="409">
        <v>51</v>
      </c>
      <c r="I1623" s="497">
        <f t="shared" si="61"/>
        <v>0.81713015999999994</v>
      </c>
      <c r="J1623" s="437"/>
      <c r="K1623" s="616" t="s">
        <v>15</v>
      </c>
    </row>
    <row r="1624" spans="2:11" x14ac:dyDescent="0.25">
      <c r="B1624" s="1414"/>
      <c r="C1624" s="1565">
        <v>7344</v>
      </c>
      <c r="D1624" s="409" t="s">
        <v>12</v>
      </c>
      <c r="E1624" s="409">
        <v>400</v>
      </c>
      <c r="F1624" s="409">
        <v>38</v>
      </c>
      <c r="G1624" s="409">
        <v>38</v>
      </c>
      <c r="H1624" s="409">
        <v>38</v>
      </c>
      <c r="I1624" s="497">
        <f t="shared" si="61"/>
        <v>0.45364703999999995</v>
      </c>
      <c r="J1624" s="437"/>
      <c r="K1624" s="616" t="s">
        <v>15</v>
      </c>
    </row>
    <row r="1625" spans="2:11" x14ac:dyDescent="0.25">
      <c r="B1625" s="1414"/>
      <c r="C1625" s="1168">
        <v>7337</v>
      </c>
      <c r="D1625" s="409" t="s">
        <v>12</v>
      </c>
      <c r="E1625" s="409">
        <v>400</v>
      </c>
      <c r="F1625" s="409">
        <v>56</v>
      </c>
      <c r="G1625" s="409">
        <v>56</v>
      </c>
      <c r="H1625" s="409">
        <v>56</v>
      </c>
      <c r="I1625" s="497">
        <f t="shared" si="61"/>
        <v>0.98520576000000004</v>
      </c>
      <c r="J1625" s="437"/>
      <c r="K1625" s="616" t="s">
        <v>15</v>
      </c>
    </row>
    <row r="1626" spans="2:11" x14ac:dyDescent="0.25">
      <c r="B1626" s="1414"/>
      <c r="C1626" s="1565">
        <v>7074</v>
      </c>
      <c r="D1626" s="409" t="s">
        <v>12</v>
      </c>
      <c r="E1626" s="409">
        <v>400</v>
      </c>
      <c r="F1626" s="409">
        <v>33</v>
      </c>
      <c r="G1626" s="409">
        <v>33</v>
      </c>
      <c r="H1626" s="409">
        <v>33</v>
      </c>
      <c r="I1626" s="497">
        <f t="shared" si="61"/>
        <v>0.34212023999999996</v>
      </c>
      <c r="J1626" s="437">
        <f>SUM(I1617:I1626)</f>
        <v>8.0283587999999995</v>
      </c>
      <c r="K1626" s="616" t="s">
        <v>15</v>
      </c>
    </row>
    <row r="1627" spans="2:11" x14ac:dyDescent="0.25">
      <c r="B1627" s="1785"/>
      <c r="C1627" s="409"/>
      <c r="D1627" s="1787"/>
      <c r="E1627" s="1787"/>
      <c r="F1627" s="409"/>
      <c r="G1627" s="409"/>
      <c r="H1627" s="409"/>
      <c r="I1627" s="74">
        <f>SUM(I1596:I1626)</f>
        <v>24.498196799999999</v>
      </c>
      <c r="J1627" s="74">
        <f>SUM(J1596:J1626)</f>
        <v>24.498196799999999</v>
      </c>
      <c r="K1627" s="438"/>
    </row>
    <row r="1628" spans="2:11" x14ac:dyDescent="0.25">
      <c r="B1628" s="1785"/>
      <c r="C1628" s="1785"/>
      <c r="D1628" s="1785"/>
      <c r="E1628" s="1785"/>
      <c r="F1628" s="1785"/>
      <c r="G1628" s="1785"/>
      <c r="H1628" s="1785"/>
      <c r="I1628" s="1010"/>
      <c r="J1628" s="1010"/>
      <c r="K1628" s="1796"/>
    </row>
    <row r="1629" spans="2:11" x14ac:dyDescent="0.25">
      <c r="B1629" s="1785"/>
      <c r="C1629" s="1785"/>
      <c r="D1629" s="1785"/>
      <c r="E1629" s="1785"/>
      <c r="F1629" s="1785"/>
      <c r="G1629" s="1785"/>
      <c r="H1629" s="1785"/>
      <c r="I1629" s="1010"/>
      <c r="J1629" s="1010"/>
      <c r="K1629" s="1796"/>
    </row>
    <row r="1630" spans="2:11" x14ac:dyDescent="0.25">
      <c r="B1630" s="1792"/>
      <c r="C1630" s="1792"/>
      <c r="D1630" s="1792"/>
      <c r="E1630" s="1792"/>
      <c r="F1630" s="1792"/>
      <c r="G1630" s="1792"/>
      <c r="H1630" s="1793"/>
      <c r="I1630" s="1794"/>
      <c r="J1630" s="1794"/>
      <c r="K1630" s="1795"/>
    </row>
    <row r="1631" spans="2:11" ht="16.5" thickBot="1" x14ac:dyDescent="0.3">
      <c r="B1631" s="614"/>
      <c r="C1631" s="615"/>
      <c r="D1631" s="615"/>
      <c r="E1631" s="615"/>
      <c r="F1631" s="1878" t="s">
        <v>141</v>
      </c>
      <c r="G1631" s="1878"/>
      <c r="H1631" s="1879"/>
      <c r="I1631" s="60">
        <f>SUM(I1627,I1595,I1476,I1206,I1078,I873,I825,I741,I727,I710,I643,I560,I502,I451,I381,I260,I205,I139,I30)</f>
        <v>1211.0188629000002</v>
      </c>
      <c r="J1631" s="60">
        <f>SUM(J1627,J1595,J1476,J1206,J1078,J873,J825,J741,J727,J710,J643,J560,J502,J451,J381,J260,J205,J139,J30)</f>
        <v>1211.0188628999999</v>
      </c>
      <c r="K1631" s="843"/>
    </row>
    <row r="1632" spans="2:11" ht="16.5" thickTop="1" x14ac:dyDescent="0.25"/>
    <row r="1633" spans="2:9" x14ac:dyDescent="0.25">
      <c r="C1633" s="842"/>
      <c r="D1633" s="383"/>
      <c r="I1633" s="887"/>
    </row>
    <row r="1634" spans="2:9" x14ac:dyDescent="0.25">
      <c r="C1634" s="842"/>
      <c r="D1634" s="383"/>
    </row>
    <row r="1635" spans="2:9" x14ac:dyDescent="0.25">
      <c r="C1635" s="842"/>
      <c r="D1635" s="383"/>
    </row>
    <row r="1636" spans="2:9" x14ac:dyDescent="0.25">
      <c r="C1636" s="842"/>
      <c r="D1636" s="383"/>
      <c r="I1636" s="887"/>
    </row>
    <row r="1637" spans="2:9" x14ac:dyDescent="0.25">
      <c r="C1637" s="842"/>
      <c r="D1637" s="383"/>
    </row>
    <row r="1638" spans="2:9" x14ac:dyDescent="0.25">
      <c r="C1638" s="842"/>
      <c r="D1638" s="383"/>
    </row>
    <row r="1639" spans="2:9" x14ac:dyDescent="0.25">
      <c r="B1639" s="842"/>
      <c r="C1639" s="383"/>
    </row>
  </sheetData>
  <mergeCells count="64">
    <mergeCell ref="B1476:H1476"/>
    <mergeCell ref="B710:H710"/>
    <mergeCell ref="B727:H727"/>
    <mergeCell ref="B741:H741"/>
    <mergeCell ref="B825:H825"/>
    <mergeCell ref="B873:H873"/>
    <mergeCell ref="B1078:H1078"/>
    <mergeCell ref="B1206:H1206"/>
    <mergeCell ref="B1595:H1595"/>
    <mergeCell ref="F1631:H1631"/>
    <mergeCell ref="U4:U5"/>
    <mergeCell ref="N39:R39"/>
    <mergeCell ref="B6:B11"/>
    <mergeCell ref="N1:U2"/>
    <mergeCell ref="B4:B5"/>
    <mergeCell ref="C4:C5"/>
    <mergeCell ref="D4:D5"/>
    <mergeCell ref="E4:J4"/>
    <mergeCell ref="K4:K5"/>
    <mergeCell ref="N4:N5"/>
    <mergeCell ref="O4:O5"/>
    <mergeCell ref="P4:P5"/>
    <mergeCell ref="B1:K2"/>
    <mergeCell ref="Q4:T4"/>
    <mergeCell ref="N21:R21"/>
    <mergeCell ref="B30:H30"/>
    <mergeCell ref="B643:H643"/>
    <mergeCell ref="B560:H560"/>
    <mergeCell ref="B502:H502"/>
    <mergeCell ref="B451:H451"/>
    <mergeCell ref="B381:H381"/>
    <mergeCell ref="B205:H205"/>
    <mergeCell ref="N34:R34"/>
    <mergeCell ref="B260:H260"/>
    <mergeCell ref="B139:H139"/>
    <mergeCell ref="N42:U43"/>
    <mergeCell ref="N45:N46"/>
    <mergeCell ref="O45:O46"/>
    <mergeCell ref="P45:P46"/>
    <mergeCell ref="Q45:T45"/>
    <mergeCell ref="U45:U46"/>
    <mergeCell ref="N100:R100"/>
    <mergeCell ref="N103:R103"/>
    <mergeCell ref="N106:R106"/>
    <mergeCell ref="N121:R121"/>
    <mergeCell ref="N137:R137"/>
    <mergeCell ref="N141:R141"/>
    <mergeCell ref="X21:AB21"/>
    <mergeCell ref="X34:AB34"/>
    <mergeCell ref="X39:AB39"/>
    <mergeCell ref="X42:AE43"/>
    <mergeCell ref="X45:X46"/>
    <mergeCell ref="Y45:Y46"/>
    <mergeCell ref="X1:AE2"/>
    <mergeCell ref="X4:X5"/>
    <mergeCell ref="Y4:Y5"/>
    <mergeCell ref="Z4:Z5"/>
    <mergeCell ref="AA4:AD4"/>
    <mergeCell ref="AE4:AE5"/>
    <mergeCell ref="O727:P727"/>
    <mergeCell ref="Z45:Z46"/>
    <mergeCell ref="AA45:AD45"/>
    <mergeCell ref="AE45:AE46"/>
    <mergeCell ref="X100:AB100"/>
  </mergeCells>
  <phoneticPr fontId="19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71CB-A5A0-4616-9225-80CC936E7117}">
  <dimension ref="A1:AJ6445"/>
  <sheetViews>
    <sheetView topLeftCell="B6429" zoomScaleNormal="100" workbookViewId="0">
      <selection activeCell="L6428" sqref="L6428"/>
    </sheetView>
  </sheetViews>
  <sheetFormatPr defaultRowHeight="15.75" x14ac:dyDescent="0.25"/>
  <cols>
    <col min="1" max="1" width="7" style="108" customWidth="1"/>
    <col min="2" max="2" width="10.85546875" style="7" customWidth="1"/>
    <col min="3" max="3" width="11" style="7" customWidth="1"/>
    <col min="4" max="4" width="12" style="7" customWidth="1"/>
    <col min="5" max="5" width="10.7109375" style="7" customWidth="1"/>
    <col min="6" max="6" width="12.28515625" style="7" customWidth="1"/>
    <col min="7" max="7" width="11.42578125" style="7" customWidth="1"/>
    <col min="8" max="8" width="14.42578125" style="7" customWidth="1"/>
    <col min="9" max="9" width="3.140625" style="7" customWidth="1"/>
    <col min="10" max="10" width="10.85546875" style="7" customWidth="1"/>
    <col min="11" max="11" width="12.140625" style="7" customWidth="1"/>
    <col min="12" max="12" width="10.28515625" style="7" customWidth="1"/>
    <col min="13" max="13" width="10" style="7" customWidth="1"/>
    <col min="14" max="14" width="11.5703125" style="7" customWidth="1"/>
    <col min="15" max="16" width="9.140625" style="7"/>
    <col min="17" max="17" width="12.7109375" style="7" customWidth="1"/>
    <col min="18" max="18" width="11" style="7" customWidth="1"/>
    <col min="19" max="19" width="3" style="127" customWidth="1"/>
    <col min="37" max="16384" width="9.140625" style="7"/>
  </cols>
  <sheetData>
    <row r="1" spans="1:19" s="5" customFormat="1" ht="15.75" customHeight="1" x14ac:dyDescent="0.25">
      <c r="A1" s="1132"/>
      <c r="B1" s="1814" t="s">
        <v>0</v>
      </c>
      <c r="C1" s="1814"/>
      <c r="D1" s="1814"/>
      <c r="E1" s="1814"/>
      <c r="F1" s="1814"/>
      <c r="G1" s="1814"/>
      <c r="H1" s="1814"/>
      <c r="J1" s="1814" t="s">
        <v>22</v>
      </c>
      <c r="K1" s="1814"/>
      <c r="L1" s="1814"/>
      <c r="M1" s="1814"/>
      <c r="N1" s="1814"/>
      <c r="O1" s="1814"/>
      <c r="P1" s="1814"/>
      <c r="Q1" s="1814"/>
      <c r="R1" s="1814"/>
      <c r="S1" s="330"/>
    </row>
    <row r="2" spans="1:19" s="5" customFormat="1" ht="15.75" customHeight="1" x14ac:dyDescent="0.25">
      <c r="A2" s="1132"/>
      <c r="B2" s="1814"/>
      <c r="C2" s="1814"/>
      <c r="D2" s="1814"/>
      <c r="E2" s="1814"/>
      <c r="F2" s="1814"/>
      <c r="G2" s="1814"/>
      <c r="H2" s="1814"/>
      <c r="J2" s="1814"/>
      <c r="K2" s="1814"/>
      <c r="L2" s="1814"/>
      <c r="M2" s="1814"/>
      <c r="N2" s="1814"/>
      <c r="O2" s="1814"/>
      <c r="P2" s="1814"/>
      <c r="Q2" s="1814"/>
      <c r="R2" s="1814"/>
      <c r="S2" s="330"/>
    </row>
    <row r="3" spans="1:19" ht="15.75" customHeight="1" x14ac:dyDescent="0.25">
      <c r="B3" s="9" t="s">
        <v>23</v>
      </c>
      <c r="H3" s="8"/>
      <c r="J3" s="9" t="s">
        <v>23</v>
      </c>
      <c r="K3" s="10"/>
      <c r="L3" s="10"/>
      <c r="M3" s="10"/>
      <c r="N3" s="10"/>
      <c r="O3" s="1898"/>
      <c r="P3" s="1898"/>
      <c r="Q3" s="8"/>
    </row>
    <row r="4" spans="1:19" ht="15.75" customHeight="1" x14ac:dyDescent="0.25">
      <c r="B4" s="1812" t="s">
        <v>21</v>
      </c>
      <c r="C4" s="1812" t="s">
        <v>2</v>
      </c>
      <c r="D4" s="1805" t="s">
        <v>3</v>
      </c>
      <c r="E4" s="1842" t="s">
        <v>4</v>
      </c>
      <c r="F4" s="1843"/>
      <c r="G4" s="1844"/>
      <c r="H4" s="1812" t="s">
        <v>5</v>
      </c>
      <c r="J4" s="1812" t="s">
        <v>21</v>
      </c>
      <c r="K4" s="1899" t="s">
        <v>24</v>
      </c>
      <c r="L4" s="1842" t="s">
        <v>25</v>
      </c>
      <c r="M4" s="1843"/>
      <c r="N4" s="1844"/>
      <c r="O4" s="1842" t="s">
        <v>4</v>
      </c>
      <c r="P4" s="1843"/>
      <c r="Q4" s="1844"/>
      <c r="R4" s="1812" t="s">
        <v>5</v>
      </c>
    </row>
    <row r="5" spans="1:19" ht="15.75" customHeight="1" x14ac:dyDescent="0.25">
      <c r="B5" s="1813"/>
      <c r="C5" s="1813"/>
      <c r="D5" s="1806"/>
      <c r="E5" s="11" t="s">
        <v>26</v>
      </c>
      <c r="F5" s="11" t="s">
        <v>9</v>
      </c>
      <c r="G5" s="12" t="s">
        <v>10</v>
      </c>
      <c r="H5" s="1813"/>
      <c r="J5" s="1813"/>
      <c r="K5" s="1900"/>
      <c r="L5" s="13" t="s">
        <v>27</v>
      </c>
      <c r="M5" s="14" t="s">
        <v>28</v>
      </c>
      <c r="N5" s="14" t="s">
        <v>26</v>
      </c>
      <c r="O5" s="14" t="s">
        <v>29</v>
      </c>
      <c r="P5" s="15" t="s">
        <v>30</v>
      </c>
      <c r="Q5" s="16" t="s">
        <v>10</v>
      </c>
      <c r="R5" s="1813"/>
    </row>
    <row r="6" spans="1:19" ht="15.75" customHeight="1" x14ac:dyDescent="0.25">
      <c r="B6" s="17">
        <v>1</v>
      </c>
      <c r="C6" s="100">
        <v>366</v>
      </c>
      <c r="D6" s="19" t="s">
        <v>12</v>
      </c>
      <c r="E6" s="19">
        <v>400</v>
      </c>
      <c r="F6" s="19">
        <v>41</v>
      </c>
      <c r="G6" s="20">
        <f>0.7854*E6*F6*F6/1000000</f>
        <v>0.52810296000000001</v>
      </c>
      <c r="H6" s="21" t="s">
        <v>31</v>
      </c>
      <c r="J6" s="22">
        <v>1</v>
      </c>
      <c r="K6" s="23" t="s">
        <v>32</v>
      </c>
      <c r="L6" s="24">
        <v>10</v>
      </c>
      <c r="M6" s="24">
        <v>25</v>
      </c>
      <c r="N6" s="24">
        <v>400</v>
      </c>
      <c r="O6" s="23"/>
      <c r="P6" s="25">
        <v>1</v>
      </c>
      <c r="Q6" s="26">
        <f t="shared" ref="Q6:Q18" si="0">L6*M6*N6*P6/1000000</f>
        <v>0.1</v>
      </c>
      <c r="R6" s="27"/>
    </row>
    <row r="7" spans="1:19" ht="15.75" customHeight="1" x14ac:dyDescent="0.25">
      <c r="B7" s="17">
        <v>2</v>
      </c>
      <c r="C7" s="100">
        <v>394</v>
      </c>
      <c r="D7" s="19" t="s">
        <v>12</v>
      </c>
      <c r="E7" s="19">
        <v>400</v>
      </c>
      <c r="F7" s="19">
        <v>45</v>
      </c>
      <c r="G7" s="20">
        <f>0.7854*E7*F7*F7/1000000</f>
        <v>0.63617400000000002</v>
      </c>
      <c r="H7" s="21" t="s">
        <v>31</v>
      </c>
      <c r="J7" s="28">
        <v>2</v>
      </c>
      <c r="K7" s="29"/>
      <c r="L7" s="29">
        <v>8</v>
      </c>
      <c r="M7" s="29">
        <v>25</v>
      </c>
      <c r="N7" s="24">
        <v>400</v>
      </c>
      <c r="O7" s="29"/>
      <c r="P7" s="30">
        <v>3</v>
      </c>
      <c r="Q7" s="31">
        <f t="shared" si="0"/>
        <v>0.24</v>
      </c>
      <c r="R7" s="29"/>
    </row>
    <row r="8" spans="1:19" ht="15.75" customHeight="1" x14ac:dyDescent="0.25">
      <c r="B8" s="17">
        <v>3</v>
      </c>
      <c r="C8" s="100">
        <v>354</v>
      </c>
      <c r="D8" s="19" t="s">
        <v>12</v>
      </c>
      <c r="E8" s="19">
        <v>400</v>
      </c>
      <c r="F8" s="19">
        <v>38</v>
      </c>
      <c r="G8" s="20">
        <f>0.7854*E8*F8*F8/1000000</f>
        <v>0.45364703999999995</v>
      </c>
      <c r="H8" s="21" t="s">
        <v>31</v>
      </c>
      <c r="J8" s="28">
        <v>3</v>
      </c>
      <c r="K8" s="29"/>
      <c r="L8" s="29">
        <v>10</v>
      </c>
      <c r="M8" s="29">
        <v>20</v>
      </c>
      <c r="N8" s="24">
        <v>400</v>
      </c>
      <c r="O8" s="29"/>
      <c r="P8" s="30">
        <v>1</v>
      </c>
      <c r="Q8" s="31">
        <f t="shared" si="0"/>
        <v>0.08</v>
      </c>
      <c r="R8" s="29"/>
    </row>
    <row r="9" spans="1:19" ht="15.75" customHeight="1" x14ac:dyDescent="0.25">
      <c r="B9" s="17">
        <v>4</v>
      </c>
      <c r="C9" s="100">
        <v>367</v>
      </c>
      <c r="D9" s="19" t="s">
        <v>12</v>
      </c>
      <c r="E9" s="19">
        <v>400</v>
      </c>
      <c r="F9" s="19">
        <v>45</v>
      </c>
      <c r="G9" s="20">
        <f>0.7854*E9*F9*F9/1000000</f>
        <v>0.63617400000000002</v>
      </c>
      <c r="H9" s="21" t="s">
        <v>31</v>
      </c>
      <c r="J9" s="28">
        <v>4</v>
      </c>
      <c r="K9" s="29"/>
      <c r="L9" s="29">
        <v>8</v>
      </c>
      <c r="M9" s="29">
        <v>20</v>
      </c>
      <c r="N9" s="24">
        <v>400</v>
      </c>
      <c r="O9" s="29"/>
      <c r="P9" s="30">
        <v>2</v>
      </c>
      <c r="Q9" s="31">
        <f t="shared" si="0"/>
        <v>0.128</v>
      </c>
      <c r="R9" s="29"/>
    </row>
    <row r="10" spans="1:19" ht="15.75" customHeight="1" x14ac:dyDescent="0.25">
      <c r="B10" s="1809" t="s">
        <v>33</v>
      </c>
      <c r="C10" s="1810"/>
      <c r="D10" s="1810"/>
      <c r="E10" s="1810"/>
      <c r="F10" s="1811"/>
      <c r="G10" s="280">
        <f>SUM(G6:G9)</f>
        <v>2.2540979999999999</v>
      </c>
      <c r="H10" s="33"/>
      <c r="J10" s="28">
        <v>5</v>
      </c>
      <c r="K10" s="29"/>
      <c r="L10" s="29">
        <v>15</v>
      </c>
      <c r="M10" s="29">
        <v>15</v>
      </c>
      <c r="N10" s="24">
        <v>400</v>
      </c>
      <c r="O10" s="29"/>
      <c r="P10" s="30">
        <v>1</v>
      </c>
      <c r="Q10" s="31">
        <f t="shared" si="0"/>
        <v>0.09</v>
      </c>
      <c r="R10" s="34"/>
    </row>
    <row r="11" spans="1:19" ht="15.75" customHeight="1" thickBot="1" x14ac:dyDescent="0.3">
      <c r="G11" s="145">
        <f>SUM(G10)</f>
        <v>2.2540979999999999</v>
      </c>
      <c r="H11" s="36">
        <f>SUM(Q23/G11)</f>
        <v>0.70578120383408349</v>
      </c>
      <c r="J11" s="28">
        <v>6</v>
      </c>
      <c r="K11" s="29"/>
      <c r="L11" s="29">
        <v>8</v>
      </c>
      <c r="M11" s="29">
        <v>15</v>
      </c>
      <c r="N11" s="24">
        <v>400</v>
      </c>
      <c r="O11" s="29"/>
      <c r="P11" s="30">
        <v>1</v>
      </c>
      <c r="Q11" s="31">
        <f t="shared" si="0"/>
        <v>4.8000000000000001E-2</v>
      </c>
      <c r="R11" s="34" t="s">
        <v>34</v>
      </c>
    </row>
    <row r="12" spans="1:19" ht="15.75" customHeight="1" thickTop="1" x14ac:dyDescent="0.25">
      <c r="B12" s="10"/>
      <c r="J12" s="28">
        <v>7</v>
      </c>
      <c r="K12" s="29"/>
      <c r="L12" s="29">
        <v>8</v>
      </c>
      <c r="M12" s="29">
        <v>5</v>
      </c>
      <c r="N12" s="24">
        <v>400</v>
      </c>
      <c r="O12" s="29"/>
      <c r="P12" s="30">
        <v>1</v>
      </c>
      <c r="Q12" s="31">
        <f t="shared" si="0"/>
        <v>1.6E-2</v>
      </c>
      <c r="R12" s="34"/>
    </row>
    <row r="13" spans="1:19" ht="15.75" customHeight="1" x14ac:dyDescent="0.25">
      <c r="B13" s="1901" t="s">
        <v>3</v>
      </c>
      <c r="C13" s="1902" t="s">
        <v>49</v>
      </c>
      <c r="D13" s="1902"/>
      <c r="E13" s="1903" t="s">
        <v>48</v>
      </c>
      <c r="F13" s="1903"/>
      <c r="G13" s="1886" t="s">
        <v>50</v>
      </c>
      <c r="H13" s="87"/>
      <c r="J13" s="28">
        <v>8</v>
      </c>
      <c r="K13" s="29"/>
      <c r="L13" s="29">
        <v>3.2</v>
      </c>
      <c r="M13" s="29">
        <v>13</v>
      </c>
      <c r="N13" s="24">
        <v>400</v>
      </c>
      <c r="O13" s="29"/>
      <c r="P13" s="30">
        <v>3</v>
      </c>
      <c r="Q13" s="31">
        <f t="shared" si="0"/>
        <v>4.9919999999999999E-2</v>
      </c>
      <c r="R13" s="34"/>
    </row>
    <row r="14" spans="1:19" ht="15.75" customHeight="1" x14ac:dyDescent="0.25">
      <c r="B14" s="1901"/>
      <c r="C14" s="101" t="s">
        <v>30</v>
      </c>
      <c r="D14" s="101" t="s">
        <v>10</v>
      </c>
      <c r="E14" s="106" t="s">
        <v>30</v>
      </c>
      <c r="F14" s="106" t="s">
        <v>10</v>
      </c>
      <c r="G14" s="1887"/>
      <c r="H14" s="87"/>
      <c r="J14" s="28">
        <v>9</v>
      </c>
      <c r="K14" s="29"/>
      <c r="L14" s="29">
        <v>3.2</v>
      </c>
      <c r="M14" s="29">
        <v>11</v>
      </c>
      <c r="N14" s="24">
        <v>400</v>
      </c>
      <c r="O14" s="29"/>
      <c r="P14" s="30">
        <v>1</v>
      </c>
      <c r="Q14" s="31">
        <f t="shared" si="0"/>
        <v>1.4080000000000002E-2</v>
      </c>
      <c r="R14" s="34"/>
    </row>
    <row r="15" spans="1:19" ht="15.75" customHeight="1" x14ac:dyDescent="0.25">
      <c r="A15" s="1133" t="s">
        <v>55</v>
      </c>
      <c r="B15" s="19" t="s">
        <v>32</v>
      </c>
      <c r="C15" s="19">
        <f>SUM(B9)</f>
        <v>4</v>
      </c>
      <c r="D15" s="20">
        <f>SUM(G11)</f>
        <v>2.2540979999999999</v>
      </c>
      <c r="E15" s="86">
        <f>SUM(P23)</f>
        <v>174</v>
      </c>
      <c r="F15" s="85">
        <f>SUM(Q23)</f>
        <v>1.5909</v>
      </c>
      <c r="G15" s="88">
        <f>SUM(F15/D15)</f>
        <v>0.70578120383408349</v>
      </c>
      <c r="H15" s="83"/>
      <c r="J15" s="28">
        <v>10</v>
      </c>
      <c r="K15" s="29"/>
      <c r="L15" s="29">
        <v>4.2</v>
      </c>
      <c r="M15" s="29">
        <v>10</v>
      </c>
      <c r="N15" s="24">
        <v>400</v>
      </c>
      <c r="O15" s="29"/>
      <c r="P15" s="30">
        <v>6</v>
      </c>
      <c r="Q15" s="31">
        <f t="shared" si="0"/>
        <v>0.1008</v>
      </c>
      <c r="R15" s="34"/>
    </row>
    <row r="16" spans="1:19" ht="15.75" customHeight="1" thickBot="1" x14ac:dyDescent="0.3">
      <c r="B16" s="94" t="s">
        <v>54</v>
      </c>
      <c r="C16" s="59">
        <f>SUM(C15)</f>
        <v>4</v>
      </c>
      <c r="D16" s="92">
        <f>SUM(D15)</f>
        <v>2.2540979999999999</v>
      </c>
      <c r="E16" s="59">
        <f>SUM(E15)</f>
        <v>174</v>
      </c>
      <c r="F16" s="92">
        <f>SUM(F15)</f>
        <v>1.5909</v>
      </c>
      <c r="G16" s="93">
        <f>SUM(G15)</f>
        <v>0.70578120383408349</v>
      </c>
      <c r="H16" s="83"/>
      <c r="J16" s="28">
        <v>11</v>
      </c>
      <c r="K16" s="29"/>
      <c r="L16" s="29">
        <v>4.2</v>
      </c>
      <c r="M16" s="29">
        <v>7</v>
      </c>
      <c r="N16" s="24">
        <v>400</v>
      </c>
      <c r="O16" s="29"/>
      <c r="P16" s="30">
        <v>5</v>
      </c>
      <c r="Q16" s="31">
        <f t="shared" si="0"/>
        <v>5.8799999999999998E-2</v>
      </c>
      <c r="R16" s="34"/>
    </row>
    <row r="17" spans="1:19" ht="15.75" customHeight="1" thickTop="1" x14ac:dyDescent="0.25">
      <c r="B17" s="89"/>
      <c r="C17" s="90"/>
      <c r="D17" s="91"/>
      <c r="E17" s="82"/>
      <c r="F17" s="83"/>
      <c r="G17" s="83"/>
      <c r="H17" s="83"/>
      <c r="J17" s="28">
        <v>12</v>
      </c>
      <c r="K17" s="29"/>
      <c r="L17" s="29">
        <v>4.2</v>
      </c>
      <c r="M17" s="29">
        <v>7</v>
      </c>
      <c r="N17" s="24">
        <v>300</v>
      </c>
      <c r="O17" s="29"/>
      <c r="P17" s="30">
        <v>1</v>
      </c>
      <c r="Q17" s="31">
        <f t="shared" si="0"/>
        <v>8.8199999999999997E-3</v>
      </c>
      <c r="R17" s="34"/>
    </row>
    <row r="18" spans="1:19" ht="15.75" customHeight="1" x14ac:dyDescent="0.25">
      <c r="B18" s="102" t="s">
        <v>32</v>
      </c>
      <c r="C18" s="90"/>
      <c r="D18" s="103">
        <f>SUM(Q19)</f>
        <v>1.0508999999999999</v>
      </c>
      <c r="E18" s="466">
        <f>SUM(D18/D16)</f>
        <v>0.46621752914025921</v>
      </c>
      <c r="F18" s="83"/>
      <c r="G18" s="83"/>
      <c r="H18" s="83"/>
      <c r="J18" s="28">
        <v>13</v>
      </c>
      <c r="K18" s="29"/>
      <c r="L18" s="29">
        <v>3.2</v>
      </c>
      <c r="M18" s="29">
        <v>7</v>
      </c>
      <c r="N18" s="24">
        <v>400</v>
      </c>
      <c r="O18" s="29"/>
      <c r="P18" s="30">
        <v>13</v>
      </c>
      <c r="Q18" s="31">
        <f t="shared" si="0"/>
        <v>0.11648</v>
      </c>
      <c r="R18" s="34"/>
    </row>
    <row r="19" spans="1:19" ht="15.75" customHeight="1" x14ac:dyDescent="0.25">
      <c r="B19" s="102" t="s">
        <v>51</v>
      </c>
      <c r="C19" s="89"/>
      <c r="D19" s="103">
        <f>SUM(Q22)</f>
        <v>0.54</v>
      </c>
      <c r="E19" s="466">
        <f>SUM(D19/D16)</f>
        <v>0.23956367469382434</v>
      </c>
      <c r="F19" s="83"/>
      <c r="G19" s="83"/>
      <c r="H19" s="83"/>
      <c r="J19" s="1909"/>
      <c r="K19" s="1831"/>
      <c r="L19" s="1831"/>
      <c r="M19" s="1831"/>
      <c r="N19" s="1910"/>
      <c r="O19" s="38"/>
      <c r="P19" s="267">
        <f>SUM(P6:P18)</f>
        <v>39</v>
      </c>
      <c r="Q19" s="268">
        <f>SUM(Q6:Q18)</f>
        <v>1.0508999999999999</v>
      </c>
      <c r="R19" s="39">
        <f>SUM(Q19/G11)</f>
        <v>0.46621752914025921</v>
      </c>
    </row>
    <row r="20" spans="1:19" ht="15.75" customHeight="1" thickBot="1" x14ac:dyDescent="0.3">
      <c r="B20" s="89"/>
      <c r="C20" s="89"/>
      <c r="D20" s="104">
        <f>SUM(D18:D19)</f>
        <v>1.5909</v>
      </c>
      <c r="E20" s="467">
        <f>SUM(E18:E19)</f>
        <v>0.7057812038340836</v>
      </c>
      <c r="F20" s="83"/>
      <c r="G20" s="83"/>
      <c r="H20" s="83"/>
      <c r="J20" s="28">
        <v>14</v>
      </c>
      <c r="K20" s="19"/>
      <c r="L20" s="19">
        <v>3</v>
      </c>
      <c r="M20" s="19">
        <v>5</v>
      </c>
      <c r="N20" s="19">
        <v>400</v>
      </c>
      <c r="O20" s="19">
        <v>5</v>
      </c>
      <c r="P20" s="40">
        <v>60</v>
      </c>
      <c r="Q20" s="31">
        <f>L20*M20*N20*P20/1000000</f>
        <v>0.36</v>
      </c>
      <c r="R20" s="34"/>
    </row>
    <row r="21" spans="1:19" ht="15.75" customHeight="1" thickTop="1" x14ac:dyDescent="0.25">
      <c r="H21" s="83"/>
      <c r="J21" s="41">
        <v>15</v>
      </c>
      <c r="K21" s="42"/>
      <c r="L21" s="42">
        <v>2</v>
      </c>
      <c r="M21" s="42">
        <v>3</v>
      </c>
      <c r="N21" s="43">
        <v>400</v>
      </c>
      <c r="O21" s="27">
        <v>3</v>
      </c>
      <c r="P21" s="40">
        <v>75</v>
      </c>
      <c r="Q21" s="31">
        <f>L21*M21*N21*P21/1000000</f>
        <v>0.18</v>
      </c>
      <c r="R21" s="34"/>
    </row>
    <row r="22" spans="1:19" ht="15.75" customHeight="1" x14ac:dyDescent="0.25">
      <c r="J22" s="1911"/>
      <c r="K22" s="1911"/>
      <c r="L22" s="1911"/>
      <c r="M22" s="1911"/>
      <c r="N22" s="1911"/>
      <c r="O22" s="267">
        <f>SUM(O20:O21)</f>
        <v>8</v>
      </c>
      <c r="P22" s="267">
        <f>SUM(P20:P21)</f>
        <v>135</v>
      </c>
      <c r="Q22" s="268">
        <f>SUM(Q20:Q21)</f>
        <v>0.54</v>
      </c>
      <c r="R22" s="39">
        <f>SUM(Q22/G11)</f>
        <v>0.23956367469382434</v>
      </c>
    </row>
    <row r="23" spans="1:19" ht="15.75" customHeight="1" thickBot="1" x14ac:dyDescent="0.3">
      <c r="N23" s="45"/>
      <c r="O23" s="46">
        <f>SUM(O20:O22)</f>
        <v>16</v>
      </c>
      <c r="P23" s="47">
        <f>SUM(P22,P19)</f>
        <v>174</v>
      </c>
      <c r="Q23" s="48">
        <f>SUM(Q22,Q19)</f>
        <v>1.5909</v>
      </c>
      <c r="R23" s="49">
        <f>SUM(Q23/G11)</f>
        <v>0.70578120383408349</v>
      </c>
    </row>
    <row r="24" spans="1:19" ht="15.75" customHeight="1" thickTop="1" x14ac:dyDescent="0.25"/>
    <row r="25" spans="1:19" s="5" customFormat="1" ht="15.75" customHeight="1" x14ac:dyDescent="0.25">
      <c r="A25" s="1132"/>
      <c r="B25" s="1814" t="s">
        <v>0</v>
      </c>
      <c r="C25" s="1814"/>
      <c r="D25" s="1814"/>
      <c r="E25" s="1814"/>
      <c r="F25" s="1814"/>
      <c r="G25" s="1814"/>
      <c r="H25" s="1814"/>
      <c r="J25" s="1814" t="s">
        <v>22</v>
      </c>
      <c r="K25" s="1814"/>
      <c r="L25" s="1814"/>
      <c r="M25" s="1814"/>
      <c r="N25" s="1814"/>
      <c r="O25" s="1814"/>
      <c r="P25" s="1814"/>
      <c r="Q25" s="1814"/>
      <c r="R25" s="1814"/>
      <c r="S25" s="330"/>
    </row>
    <row r="26" spans="1:19" s="5" customFormat="1" ht="15.75" customHeight="1" x14ac:dyDescent="0.25">
      <c r="A26" s="1132"/>
      <c r="B26" s="1814"/>
      <c r="C26" s="1814"/>
      <c r="D26" s="1814"/>
      <c r="E26" s="1814"/>
      <c r="F26" s="1814"/>
      <c r="G26" s="1814"/>
      <c r="H26" s="1814"/>
      <c r="J26" s="1814"/>
      <c r="K26" s="1814"/>
      <c r="L26" s="1814"/>
      <c r="M26" s="1814"/>
      <c r="N26" s="1814"/>
      <c r="O26" s="1814"/>
      <c r="P26" s="1814"/>
      <c r="Q26" s="1814"/>
      <c r="R26" s="1814"/>
      <c r="S26" s="330"/>
    </row>
    <row r="27" spans="1:19" ht="15.75" customHeight="1" x14ac:dyDescent="0.25">
      <c r="B27" s="6" t="s">
        <v>35</v>
      </c>
      <c r="H27" s="8"/>
      <c r="J27" s="9" t="s">
        <v>36</v>
      </c>
      <c r="K27" s="10"/>
      <c r="L27" s="10"/>
      <c r="M27" s="10"/>
      <c r="N27" s="10"/>
      <c r="O27" s="1898"/>
      <c r="P27" s="1898"/>
      <c r="Q27" s="8"/>
      <c r="R27" s="8"/>
    </row>
    <row r="28" spans="1:19" ht="15.75" customHeight="1" x14ac:dyDescent="0.25">
      <c r="B28" s="1812" t="s">
        <v>21</v>
      </c>
      <c r="C28" s="1812" t="s">
        <v>2</v>
      </c>
      <c r="D28" s="1805" t="s">
        <v>3</v>
      </c>
      <c r="E28" s="1842" t="s">
        <v>4</v>
      </c>
      <c r="F28" s="1843"/>
      <c r="G28" s="1844"/>
      <c r="H28" s="1812" t="s">
        <v>5</v>
      </c>
      <c r="J28" s="1812" t="s">
        <v>21</v>
      </c>
      <c r="K28" s="1899" t="s">
        <v>24</v>
      </c>
      <c r="L28" s="1842" t="s">
        <v>25</v>
      </c>
      <c r="M28" s="1843"/>
      <c r="N28" s="1844"/>
      <c r="O28" s="1842" t="s">
        <v>4</v>
      </c>
      <c r="P28" s="1843"/>
      <c r="Q28" s="1844"/>
      <c r="R28" s="1812" t="s">
        <v>5</v>
      </c>
    </row>
    <row r="29" spans="1:19" ht="15.75" customHeight="1" x14ac:dyDescent="0.25">
      <c r="B29" s="1813"/>
      <c r="C29" s="1813"/>
      <c r="D29" s="1806"/>
      <c r="E29" s="11" t="s">
        <v>26</v>
      </c>
      <c r="F29" s="11" t="s">
        <v>9</v>
      </c>
      <c r="G29" s="12" t="s">
        <v>10</v>
      </c>
      <c r="H29" s="1813"/>
      <c r="J29" s="1813"/>
      <c r="K29" s="1900"/>
      <c r="L29" s="13" t="s">
        <v>27</v>
      </c>
      <c r="M29" s="14" t="s">
        <v>28</v>
      </c>
      <c r="N29" s="14" t="s">
        <v>26</v>
      </c>
      <c r="O29" s="14" t="s">
        <v>29</v>
      </c>
      <c r="P29" s="15" t="s">
        <v>30</v>
      </c>
      <c r="Q29" s="16" t="s">
        <v>10</v>
      </c>
      <c r="R29" s="1813"/>
    </row>
    <row r="30" spans="1:19" ht="15.75" customHeight="1" x14ac:dyDescent="0.25">
      <c r="B30" s="17">
        <v>1</v>
      </c>
      <c r="C30" s="105">
        <v>5388</v>
      </c>
      <c r="D30" s="19" t="s">
        <v>12</v>
      </c>
      <c r="E30" s="19">
        <v>400</v>
      </c>
      <c r="F30" s="19">
        <v>52</v>
      </c>
      <c r="G30" s="20">
        <f>0.7854*E30*F30*F30/1000000</f>
        <v>0.84948863999999991</v>
      </c>
      <c r="H30" s="21" t="s">
        <v>37</v>
      </c>
      <c r="J30" s="22">
        <v>1</v>
      </c>
      <c r="K30" s="23" t="s">
        <v>32</v>
      </c>
      <c r="L30" s="24">
        <v>15</v>
      </c>
      <c r="M30" s="24">
        <v>20</v>
      </c>
      <c r="N30" s="24">
        <v>400</v>
      </c>
      <c r="O30" s="23"/>
      <c r="P30" s="25">
        <v>1</v>
      </c>
      <c r="Q30" s="26">
        <f t="shared" ref="Q30:Q43" si="1">L30*M30*N30*P30/1000000</f>
        <v>0.12</v>
      </c>
      <c r="R30" s="27"/>
    </row>
    <row r="31" spans="1:19" ht="15.75" customHeight="1" x14ac:dyDescent="0.25">
      <c r="B31" s="17">
        <v>2</v>
      </c>
      <c r="C31" s="105">
        <v>5387</v>
      </c>
      <c r="D31" s="19" t="s">
        <v>12</v>
      </c>
      <c r="E31" s="19">
        <v>400</v>
      </c>
      <c r="F31" s="19">
        <v>57</v>
      </c>
      <c r="G31" s="20">
        <f>0.7854*E31*F31*F31/1000000</f>
        <v>1.02070584</v>
      </c>
      <c r="H31" s="21" t="s">
        <v>37</v>
      </c>
      <c r="J31" s="28">
        <v>2</v>
      </c>
      <c r="K31" s="29"/>
      <c r="L31" s="29">
        <v>10</v>
      </c>
      <c r="M31" s="29">
        <v>25</v>
      </c>
      <c r="N31" s="24">
        <v>400</v>
      </c>
      <c r="O31" s="29"/>
      <c r="P31" s="30">
        <v>1</v>
      </c>
      <c r="Q31" s="31">
        <f t="shared" si="1"/>
        <v>0.1</v>
      </c>
      <c r="R31" s="29"/>
    </row>
    <row r="32" spans="1:19" ht="15.75" customHeight="1" x14ac:dyDescent="0.25">
      <c r="B32" s="17">
        <v>3</v>
      </c>
      <c r="C32" s="105">
        <v>5330</v>
      </c>
      <c r="D32" s="19" t="s">
        <v>12</v>
      </c>
      <c r="E32" s="19">
        <v>400</v>
      </c>
      <c r="F32" s="19">
        <v>49</v>
      </c>
      <c r="G32" s="20">
        <f>0.7854*E32*F32*F32/1000000</f>
        <v>0.75429815999999994</v>
      </c>
      <c r="H32" s="21" t="s">
        <v>37</v>
      </c>
      <c r="J32" s="28">
        <v>3</v>
      </c>
      <c r="K32" s="29"/>
      <c r="L32" s="29">
        <v>10</v>
      </c>
      <c r="M32" s="29">
        <v>20</v>
      </c>
      <c r="N32" s="24">
        <v>400</v>
      </c>
      <c r="O32" s="29"/>
      <c r="P32" s="30">
        <v>3</v>
      </c>
      <c r="Q32" s="31">
        <f t="shared" si="1"/>
        <v>0.24</v>
      </c>
      <c r="R32" s="29"/>
    </row>
    <row r="33" spans="1:18" ht="15.75" customHeight="1" x14ac:dyDescent="0.25">
      <c r="B33" s="17">
        <v>4</v>
      </c>
      <c r="C33" s="105">
        <v>5370</v>
      </c>
      <c r="D33" s="19" t="s">
        <v>12</v>
      </c>
      <c r="E33" s="19">
        <v>400</v>
      </c>
      <c r="F33" s="19">
        <v>56</v>
      </c>
      <c r="G33" s="20">
        <f>0.7854*E33*F33*F33/1000000</f>
        <v>0.98520576000000004</v>
      </c>
      <c r="H33" s="21" t="s">
        <v>37</v>
      </c>
      <c r="J33" s="28">
        <v>4</v>
      </c>
      <c r="K33" s="29"/>
      <c r="L33" s="29">
        <v>8</v>
      </c>
      <c r="M33" s="29">
        <v>25</v>
      </c>
      <c r="N33" s="24">
        <v>400</v>
      </c>
      <c r="O33" s="29"/>
      <c r="P33" s="30">
        <v>2</v>
      </c>
      <c r="Q33" s="31">
        <f t="shared" si="1"/>
        <v>0.16</v>
      </c>
      <c r="R33" s="29"/>
    </row>
    <row r="34" spans="1:18" ht="15.75" customHeight="1" x14ac:dyDescent="0.25">
      <c r="B34" s="17">
        <v>5</v>
      </c>
      <c r="C34" s="105">
        <v>5369</v>
      </c>
      <c r="D34" s="19" t="s">
        <v>12</v>
      </c>
      <c r="E34" s="19">
        <v>400</v>
      </c>
      <c r="F34" s="19">
        <v>60</v>
      </c>
      <c r="G34" s="20">
        <f>0.7854*E34*F34*F34/1000000</f>
        <v>1.130976</v>
      </c>
      <c r="H34" s="21" t="s">
        <v>37</v>
      </c>
      <c r="J34" s="28">
        <v>5</v>
      </c>
      <c r="K34" s="29"/>
      <c r="L34" s="29">
        <v>8</v>
      </c>
      <c r="M34" s="29">
        <v>20</v>
      </c>
      <c r="N34" s="24">
        <v>400</v>
      </c>
      <c r="O34" s="29"/>
      <c r="P34" s="30">
        <v>1</v>
      </c>
      <c r="Q34" s="31">
        <f t="shared" si="1"/>
        <v>6.4000000000000001E-2</v>
      </c>
      <c r="R34" s="34" t="s">
        <v>34</v>
      </c>
    </row>
    <row r="35" spans="1:18" ht="15.75" customHeight="1" x14ac:dyDescent="0.25">
      <c r="G35" s="74">
        <f>SUM(G30:G34)</f>
        <v>4.7406743999999996</v>
      </c>
      <c r="H35" s="51"/>
      <c r="J35" s="28">
        <v>6</v>
      </c>
      <c r="K35" s="29"/>
      <c r="L35" s="29">
        <v>8</v>
      </c>
      <c r="M35" s="29">
        <v>15</v>
      </c>
      <c r="N35" s="24">
        <v>400</v>
      </c>
      <c r="O35" s="29"/>
      <c r="P35" s="30">
        <v>4</v>
      </c>
      <c r="Q35" s="31">
        <f t="shared" si="1"/>
        <v>0.192</v>
      </c>
      <c r="R35" s="29"/>
    </row>
    <row r="36" spans="1:18" ht="15.75" customHeight="1" thickBot="1" x14ac:dyDescent="0.3">
      <c r="G36" s="60">
        <f>SUM(G35)</f>
        <v>4.7406743999999996</v>
      </c>
      <c r="H36" s="36">
        <f>SUM(Q48/G36)</f>
        <v>0.58437255256340748</v>
      </c>
      <c r="J36" s="28">
        <v>7</v>
      </c>
      <c r="K36" s="29"/>
      <c r="L36" s="29">
        <v>8</v>
      </c>
      <c r="M36" s="29">
        <v>10</v>
      </c>
      <c r="N36" s="24">
        <v>400</v>
      </c>
      <c r="O36" s="29"/>
      <c r="P36" s="30">
        <v>2</v>
      </c>
      <c r="Q36" s="31">
        <f t="shared" si="1"/>
        <v>6.4000000000000001E-2</v>
      </c>
      <c r="R36" s="29"/>
    </row>
    <row r="37" spans="1:18" ht="15.75" customHeight="1" thickTop="1" x14ac:dyDescent="0.25">
      <c r="J37" s="28">
        <v>8</v>
      </c>
      <c r="K37" s="29"/>
      <c r="L37" s="29">
        <v>8</v>
      </c>
      <c r="M37" s="29">
        <v>5</v>
      </c>
      <c r="N37" s="24">
        <v>400</v>
      </c>
      <c r="O37" s="29"/>
      <c r="P37" s="30">
        <v>1</v>
      </c>
      <c r="Q37" s="31">
        <f t="shared" si="1"/>
        <v>1.6E-2</v>
      </c>
      <c r="R37" s="34"/>
    </row>
    <row r="38" spans="1:18" ht="15.75" customHeight="1" x14ac:dyDescent="0.25">
      <c r="B38" s="8" t="s">
        <v>52</v>
      </c>
      <c r="J38" s="28">
        <v>9</v>
      </c>
      <c r="K38" s="29"/>
      <c r="L38" s="29">
        <v>3.2</v>
      </c>
      <c r="M38" s="29">
        <v>13</v>
      </c>
      <c r="N38" s="24">
        <v>400</v>
      </c>
      <c r="O38" s="29"/>
      <c r="P38" s="30">
        <v>4</v>
      </c>
      <c r="Q38" s="31">
        <f t="shared" si="1"/>
        <v>6.6559999999999994E-2</v>
      </c>
      <c r="R38" s="29"/>
    </row>
    <row r="39" spans="1:18" ht="15.75" customHeight="1" x14ac:dyDescent="0.25">
      <c r="B39" s="1901" t="s">
        <v>3</v>
      </c>
      <c r="C39" s="1902" t="s">
        <v>49</v>
      </c>
      <c r="D39" s="1902"/>
      <c r="E39" s="1903" t="s">
        <v>48</v>
      </c>
      <c r="F39" s="1903"/>
      <c r="G39" s="1886" t="s">
        <v>50</v>
      </c>
      <c r="H39" s="87"/>
      <c r="J39" s="28">
        <v>10</v>
      </c>
      <c r="K39" s="29"/>
      <c r="L39" s="29">
        <v>3.2</v>
      </c>
      <c r="M39" s="29">
        <v>11</v>
      </c>
      <c r="N39" s="24">
        <v>400</v>
      </c>
      <c r="O39" s="29"/>
      <c r="P39" s="30">
        <v>5</v>
      </c>
      <c r="Q39" s="31">
        <f t="shared" si="1"/>
        <v>7.0400000000000018E-2</v>
      </c>
      <c r="R39" s="29"/>
    </row>
    <row r="40" spans="1:18" ht="15.75" customHeight="1" x14ac:dyDescent="0.25">
      <c r="B40" s="1901"/>
      <c r="C40" s="101" t="s">
        <v>30</v>
      </c>
      <c r="D40" s="101" t="s">
        <v>10</v>
      </c>
      <c r="E40" s="106" t="s">
        <v>30</v>
      </c>
      <c r="F40" s="106" t="s">
        <v>10</v>
      </c>
      <c r="G40" s="1887"/>
      <c r="H40" s="87"/>
      <c r="J40" s="28">
        <v>11</v>
      </c>
      <c r="K40" s="29"/>
      <c r="L40" s="29">
        <v>3.2</v>
      </c>
      <c r="M40" s="29">
        <v>11</v>
      </c>
      <c r="N40" s="24">
        <v>300</v>
      </c>
      <c r="O40" s="29"/>
      <c r="P40" s="30">
        <v>1</v>
      </c>
      <c r="Q40" s="31">
        <f t="shared" si="1"/>
        <v>1.056E-2</v>
      </c>
      <c r="R40" s="29"/>
    </row>
    <row r="41" spans="1:18" ht="15.75" customHeight="1" x14ac:dyDescent="0.25">
      <c r="A41" s="1133" t="s">
        <v>55</v>
      </c>
      <c r="B41" s="44" t="s">
        <v>32</v>
      </c>
      <c r="C41" s="44">
        <f>SUM(C15)</f>
        <v>4</v>
      </c>
      <c r="D41" s="20">
        <f>SUM(D15)</f>
        <v>2.2540979999999999</v>
      </c>
      <c r="E41" s="86">
        <f>SUM(E15)</f>
        <v>174</v>
      </c>
      <c r="F41" s="85">
        <f>SUM(F15)</f>
        <v>1.5909</v>
      </c>
      <c r="G41" s="88">
        <f>SUM(F41/D41)</f>
        <v>0.70578120383408349</v>
      </c>
      <c r="H41" s="87"/>
      <c r="J41" s="28">
        <v>12</v>
      </c>
      <c r="K41" s="29"/>
      <c r="L41" s="29">
        <v>4.2</v>
      </c>
      <c r="M41" s="29">
        <v>10</v>
      </c>
      <c r="N41" s="24">
        <v>400</v>
      </c>
      <c r="O41" s="29"/>
      <c r="P41" s="30">
        <v>6</v>
      </c>
      <c r="Q41" s="31">
        <f t="shared" si="1"/>
        <v>0.1008</v>
      </c>
      <c r="R41" s="29"/>
    </row>
    <row r="42" spans="1:18" ht="15.75" customHeight="1" x14ac:dyDescent="0.25">
      <c r="A42" s="1133" t="s">
        <v>56</v>
      </c>
      <c r="B42" s="44" t="s">
        <v>32</v>
      </c>
      <c r="C42" s="44">
        <f>SUM(B34)</f>
        <v>5</v>
      </c>
      <c r="D42" s="20">
        <f>SUM(G36)</f>
        <v>4.7406743999999996</v>
      </c>
      <c r="E42" s="86">
        <f>SUM(P48)</f>
        <v>301</v>
      </c>
      <c r="F42" s="85">
        <f>SUM(Q48)</f>
        <v>2.7703199999999999</v>
      </c>
      <c r="G42" s="88">
        <f>SUM(F42/D42)</f>
        <v>0.58437255256340748</v>
      </c>
      <c r="H42" s="83"/>
      <c r="J42" s="28">
        <v>13</v>
      </c>
      <c r="K42" s="29"/>
      <c r="L42" s="29">
        <v>4.2</v>
      </c>
      <c r="M42" s="29">
        <v>7</v>
      </c>
      <c r="N42" s="24">
        <v>400</v>
      </c>
      <c r="O42" s="29"/>
      <c r="P42" s="30">
        <v>19</v>
      </c>
      <c r="Q42" s="31">
        <f t="shared" si="1"/>
        <v>0.22344</v>
      </c>
      <c r="R42" s="29"/>
    </row>
    <row r="43" spans="1:18" ht="15.75" customHeight="1" thickBot="1" x14ac:dyDescent="0.3">
      <c r="B43" s="94" t="s">
        <v>54</v>
      </c>
      <c r="C43" s="59">
        <f>SUM(C41:C42)</f>
        <v>9</v>
      </c>
      <c r="D43" s="92">
        <f>SUM(D41:D42)</f>
        <v>6.9947723999999996</v>
      </c>
      <c r="E43" s="59">
        <f>SUM(E41:E42)</f>
        <v>475</v>
      </c>
      <c r="F43" s="92">
        <f>SUM(F41:F42)</f>
        <v>4.3612199999999994</v>
      </c>
      <c r="G43" s="93">
        <f>SUM(F43/D43)</f>
        <v>0.62349705617297846</v>
      </c>
      <c r="H43" s="83"/>
      <c r="J43" s="28">
        <v>14</v>
      </c>
      <c r="K43" s="29"/>
      <c r="L43" s="29">
        <v>3.2</v>
      </c>
      <c r="M43" s="29">
        <v>7</v>
      </c>
      <c r="N43" s="24">
        <v>400</v>
      </c>
      <c r="O43" s="29"/>
      <c r="P43" s="30">
        <v>36</v>
      </c>
      <c r="Q43" s="31">
        <f t="shared" si="1"/>
        <v>0.32256000000000001</v>
      </c>
      <c r="R43" s="34"/>
    </row>
    <row r="44" spans="1:18" ht="15.75" customHeight="1" thickTop="1" x14ac:dyDescent="0.25">
      <c r="B44" s="89"/>
      <c r="C44" s="90"/>
      <c r="D44" s="91"/>
      <c r="E44" s="82"/>
      <c r="F44" s="83"/>
      <c r="G44" s="83"/>
      <c r="H44" s="83"/>
      <c r="J44" s="1909"/>
      <c r="K44" s="1831"/>
      <c r="L44" s="1831"/>
      <c r="M44" s="1831"/>
      <c r="N44" s="1910"/>
      <c r="O44" s="29"/>
      <c r="P44" s="267">
        <f>SUM(P30:P43)</f>
        <v>86</v>
      </c>
      <c r="Q44" s="268">
        <f>SUM(Q30:Q43)</f>
        <v>1.7503199999999999</v>
      </c>
      <c r="R44" s="39">
        <f>SUM(Q44/G36)</f>
        <v>0.36921329167850042</v>
      </c>
    </row>
    <row r="45" spans="1:18" ht="15.75" customHeight="1" x14ac:dyDescent="0.25">
      <c r="B45" s="102" t="s">
        <v>32</v>
      </c>
      <c r="C45" s="90"/>
      <c r="D45" s="103">
        <f>SUM(Q44,D18)</f>
        <v>2.8012199999999998</v>
      </c>
      <c r="E45" s="466">
        <f>SUM(D45/D43)</f>
        <v>0.40047335921895044</v>
      </c>
      <c r="F45" s="83"/>
      <c r="G45" s="83"/>
      <c r="J45" s="28">
        <v>15</v>
      </c>
      <c r="K45" s="29"/>
      <c r="L45" s="29">
        <v>3</v>
      </c>
      <c r="M45" s="52">
        <v>5</v>
      </c>
      <c r="N45" s="19">
        <v>400</v>
      </c>
      <c r="O45" s="53">
        <v>14</v>
      </c>
      <c r="P45" s="30">
        <v>140</v>
      </c>
      <c r="Q45" s="31">
        <f>L45*M45*N45*P45/1000000</f>
        <v>0.84</v>
      </c>
      <c r="R45" s="34" t="s">
        <v>34</v>
      </c>
    </row>
    <row r="46" spans="1:18" ht="15.75" customHeight="1" x14ac:dyDescent="0.25">
      <c r="B46" s="102" t="s">
        <v>51</v>
      </c>
      <c r="C46" s="89"/>
      <c r="D46" s="103">
        <f>SUM(Q47,D19)</f>
        <v>1.56</v>
      </c>
      <c r="E46" s="466">
        <f>SUM(D46/D43)</f>
        <v>0.22302369695402816</v>
      </c>
      <c r="F46" s="83"/>
      <c r="G46" s="83"/>
      <c r="J46" s="28">
        <v>16</v>
      </c>
      <c r="K46" s="29"/>
      <c r="L46" s="29">
        <v>2</v>
      </c>
      <c r="M46" s="29">
        <v>3</v>
      </c>
      <c r="N46" s="24">
        <v>400</v>
      </c>
      <c r="O46" s="29">
        <v>3</v>
      </c>
      <c r="P46" s="30">
        <v>75</v>
      </c>
      <c r="Q46" s="31">
        <f>L46*M46*N46*P46/1000000</f>
        <v>0.18</v>
      </c>
      <c r="R46" s="34"/>
    </row>
    <row r="47" spans="1:18" ht="15.75" customHeight="1" thickBot="1" x14ac:dyDescent="0.3">
      <c r="B47" s="89"/>
      <c r="C47" s="89"/>
      <c r="D47" s="104">
        <f>SUM(D45:D46)</f>
        <v>4.3612199999999994</v>
      </c>
      <c r="E47" s="467">
        <f>SUM(E45:E46)</f>
        <v>0.62349705617297857</v>
      </c>
      <c r="F47" s="83"/>
      <c r="G47" s="83"/>
      <c r="J47" s="54"/>
      <c r="K47" s="54"/>
      <c r="L47" s="54"/>
      <c r="M47" s="54"/>
      <c r="N47" s="54"/>
      <c r="O47" s="267">
        <f>SUM(O45:O46)</f>
        <v>17</v>
      </c>
      <c r="P47" s="269">
        <f>SUM(P45:P46)</f>
        <v>215</v>
      </c>
      <c r="Q47" s="270">
        <f>SUM(Q45:Q46)</f>
        <v>1.02</v>
      </c>
      <c r="R47" s="55">
        <f>SUM(Q47/G35)</f>
        <v>0.21515926088490703</v>
      </c>
    </row>
    <row r="48" spans="1:18" ht="15.75" customHeight="1" thickTop="1" thickBot="1" x14ac:dyDescent="0.3">
      <c r="P48" s="47">
        <f>SUM(P47,P44)</f>
        <v>301</v>
      </c>
      <c r="Q48" s="48">
        <f>SUM(Q47,Q44)</f>
        <v>2.7703199999999999</v>
      </c>
      <c r="R48" s="49">
        <f>SUM(Q48/G36)</f>
        <v>0.58437255256340748</v>
      </c>
    </row>
    <row r="49" spans="1:19" s="5" customFormat="1" ht="15.75" customHeight="1" thickTop="1" x14ac:dyDescent="0.25">
      <c r="A49" s="10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330"/>
    </row>
    <row r="50" spans="1:19" ht="15.75" customHeight="1" x14ac:dyDescent="0.25">
      <c r="B50" s="1814" t="s">
        <v>0</v>
      </c>
      <c r="C50" s="1814"/>
      <c r="D50" s="1814"/>
      <c r="E50" s="1814"/>
      <c r="F50" s="1814"/>
      <c r="G50" s="1814"/>
      <c r="H50" s="1814"/>
      <c r="I50" s="5"/>
      <c r="J50" s="1814" t="s">
        <v>22</v>
      </c>
      <c r="K50" s="1814"/>
      <c r="L50" s="1814"/>
      <c r="M50" s="1814"/>
      <c r="N50" s="1814"/>
      <c r="O50" s="1814"/>
      <c r="P50" s="1814"/>
      <c r="Q50" s="1814"/>
      <c r="R50" s="1814"/>
    </row>
    <row r="51" spans="1:19" ht="15.75" customHeight="1" x14ac:dyDescent="0.25">
      <c r="A51" s="1132"/>
      <c r="B51" s="1814"/>
      <c r="C51" s="1814"/>
      <c r="D51" s="1814"/>
      <c r="E51" s="1814"/>
      <c r="F51" s="1814"/>
      <c r="G51" s="1814"/>
      <c r="H51" s="1814"/>
      <c r="I51" s="5"/>
      <c r="J51" s="1814"/>
      <c r="K51" s="1814"/>
      <c r="L51" s="1814"/>
      <c r="M51" s="1814"/>
      <c r="N51" s="1814"/>
      <c r="O51" s="1814"/>
      <c r="P51" s="1814"/>
      <c r="Q51" s="1814"/>
      <c r="R51" s="1814"/>
    </row>
    <row r="52" spans="1:19" ht="15.75" customHeight="1" x14ac:dyDescent="0.25">
      <c r="B52" s="6" t="s">
        <v>386</v>
      </c>
      <c r="H52" s="8"/>
      <c r="J52" s="9" t="s">
        <v>39</v>
      </c>
      <c r="K52" s="10"/>
      <c r="L52" s="10"/>
      <c r="M52" s="10"/>
      <c r="N52" s="10"/>
      <c r="O52" s="1898"/>
      <c r="P52" s="1898"/>
      <c r="Q52" s="8"/>
      <c r="R52" s="8"/>
    </row>
    <row r="53" spans="1:19" ht="15.75" customHeight="1" x14ac:dyDescent="0.25">
      <c r="B53" s="1812" t="s">
        <v>21</v>
      </c>
      <c r="C53" s="1812" t="s">
        <v>2</v>
      </c>
      <c r="D53" s="1805" t="s">
        <v>3</v>
      </c>
      <c r="E53" s="1842" t="s">
        <v>4</v>
      </c>
      <c r="F53" s="1843"/>
      <c r="G53" s="1844"/>
      <c r="H53" s="1812" t="s">
        <v>5</v>
      </c>
      <c r="J53" s="1812" t="s">
        <v>21</v>
      </c>
      <c r="K53" s="1899" t="s">
        <v>24</v>
      </c>
      <c r="L53" s="1842" t="s">
        <v>25</v>
      </c>
      <c r="M53" s="1843"/>
      <c r="N53" s="1844"/>
      <c r="O53" s="1842" t="s">
        <v>4</v>
      </c>
      <c r="P53" s="1843"/>
      <c r="Q53" s="1844"/>
      <c r="R53" s="1812" t="s">
        <v>5</v>
      </c>
    </row>
    <row r="54" spans="1:19" ht="15.75" customHeight="1" x14ac:dyDescent="0.25">
      <c r="B54" s="1813"/>
      <c r="C54" s="1813"/>
      <c r="D54" s="1806"/>
      <c r="E54" s="11" t="s">
        <v>26</v>
      </c>
      <c r="F54" s="11" t="s">
        <v>9</v>
      </c>
      <c r="G54" s="12" t="s">
        <v>10</v>
      </c>
      <c r="H54" s="1813"/>
      <c r="J54" s="1813"/>
      <c r="K54" s="1900"/>
      <c r="L54" s="13" t="s">
        <v>27</v>
      </c>
      <c r="M54" s="14" t="s">
        <v>28</v>
      </c>
      <c r="N54" s="14" t="s">
        <v>26</v>
      </c>
      <c r="O54" s="14" t="s">
        <v>29</v>
      </c>
      <c r="P54" s="15" t="s">
        <v>30</v>
      </c>
      <c r="Q54" s="16" t="s">
        <v>10</v>
      </c>
      <c r="R54" s="1813"/>
    </row>
    <row r="55" spans="1:19" ht="15.75" customHeight="1" x14ac:dyDescent="0.25">
      <c r="B55" s="17">
        <v>1</v>
      </c>
      <c r="C55" s="18">
        <v>5312</v>
      </c>
      <c r="D55" s="19" t="s">
        <v>12</v>
      </c>
      <c r="E55" s="19">
        <v>400</v>
      </c>
      <c r="F55" s="19">
        <v>46</v>
      </c>
      <c r="G55" s="20">
        <f t="shared" ref="G55:G63" si="2">0.7854*E55*F55*F55/1000000</f>
        <v>0.66476255999999989</v>
      </c>
      <c r="H55" s="21" t="s">
        <v>15</v>
      </c>
      <c r="J55" s="22">
        <v>1</v>
      </c>
      <c r="K55" s="23" t="s">
        <v>32</v>
      </c>
      <c r="L55" s="24">
        <v>15</v>
      </c>
      <c r="M55" s="24">
        <v>15</v>
      </c>
      <c r="N55" s="24">
        <v>400</v>
      </c>
      <c r="O55" s="23"/>
      <c r="P55" s="25">
        <v>2</v>
      </c>
      <c r="Q55" s="26">
        <f t="shared" ref="Q55:Q67" si="3">L55*M55*N55*P55/1000000</f>
        <v>0.18</v>
      </c>
      <c r="R55" s="27"/>
    </row>
    <row r="56" spans="1:19" ht="15.75" customHeight="1" x14ac:dyDescent="0.25">
      <c r="B56" s="17">
        <v>2</v>
      </c>
      <c r="C56" s="18">
        <v>5305</v>
      </c>
      <c r="D56" s="19" t="s">
        <v>12</v>
      </c>
      <c r="E56" s="19">
        <v>400</v>
      </c>
      <c r="F56" s="19">
        <v>47</v>
      </c>
      <c r="G56" s="20">
        <f t="shared" si="2"/>
        <v>0.69397943999999989</v>
      </c>
      <c r="H56" s="21" t="s">
        <v>15</v>
      </c>
      <c r="J56" s="28">
        <v>2</v>
      </c>
      <c r="K56" s="29"/>
      <c r="L56" s="24">
        <v>15</v>
      </c>
      <c r="M56" s="29">
        <v>10</v>
      </c>
      <c r="N56" s="24">
        <v>400</v>
      </c>
      <c r="O56" s="29"/>
      <c r="P56" s="30">
        <v>4</v>
      </c>
      <c r="Q56" s="31">
        <f t="shared" si="3"/>
        <v>0.24</v>
      </c>
      <c r="R56" s="29"/>
    </row>
    <row r="57" spans="1:19" ht="15.75" customHeight="1" x14ac:dyDescent="0.25">
      <c r="B57" s="17">
        <v>3</v>
      </c>
      <c r="C57" s="18">
        <v>5301</v>
      </c>
      <c r="D57" s="19" t="s">
        <v>12</v>
      </c>
      <c r="E57" s="19">
        <v>400</v>
      </c>
      <c r="F57" s="19">
        <v>52</v>
      </c>
      <c r="G57" s="20">
        <f t="shared" si="2"/>
        <v>0.84948863999999991</v>
      </c>
      <c r="H57" s="21" t="s">
        <v>15</v>
      </c>
      <c r="J57" s="28">
        <v>3</v>
      </c>
      <c r="K57" s="29"/>
      <c r="L57" s="24">
        <v>15</v>
      </c>
      <c r="M57" s="29">
        <v>8</v>
      </c>
      <c r="N57" s="24">
        <v>400</v>
      </c>
      <c r="O57" s="29"/>
      <c r="P57" s="30">
        <v>1</v>
      </c>
      <c r="Q57" s="31">
        <f t="shared" si="3"/>
        <v>4.8000000000000001E-2</v>
      </c>
      <c r="R57" s="29"/>
    </row>
    <row r="58" spans="1:19" ht="15.75" customHeight="1" x14ac:dyDescent="0.25">
      <c r="B58" s="17">
        <v>4</v>
      </c>
      <c r="C58" s="18">
        <v>5285</v>
      </c>
      <c r="D58" s="19" t="s">
        <v>12</v>
      </c>
      <c r="E58" s="19">
        <v>400</v>
      </c>
      <c r="F58" s="19">
        <v>48</v>
      </c>
      <c r="G58" s="20">
        <f t="shared" si="2"/>
        <v>0.72382463999999991</v>
      </c>
      <c r="H58" s="21" t="s">
        <v>15</v>
      </c>
      <c r="J58" s="28">
        <v>4</v>
      </c>
      <c r="K58" s="29"/>
      <c r="L58" s="24">
        <v>15</v>
      </c>
      <c r="M58" s="29">
        <v>5</v>
      </c>
      <c r="N58" s="24">
        <v>400</v>
      </c>
      <c r="O58" s="29"/>
      <c r="P58" s="30">
        <v>3</v>
      </c>
      <c r="Q58" s="31">
        <f t="shared" si="3"/>
        <v>0.09</v>
      </c>
      <c r="R58" s="29"/>
    </row>
    <row r="59" spans="1:19" ht="15.75" customHeight="1" x14ac:dyDescent="0.25">
      <c r="B59" s="17">
        <v>5</v>
      </c>
      <c r="C59" s="18">
        <v>5313</v>
      </c>
      <c r="D59" s="19" t="s">
        <v>12</v>
      </c>
      <c r="E59" s="19">
        <v>400</v>
      </c>
      <c r="F59" s="19">
        <v>56</v>
      </c>
      <c r="G59" s="20">
        <f t="shared" si="2"/>
        <v>0.98520576000000004</v>
      </c>
      <c r="H59" s="21" t="s">
        <v>15</v>
      </c>
      <c r="J59" s="28">
        <v>5</v>
      </c>
      <c r="K59" s="29"/>
      <c r="L59" s="24">
        <v>10</v>
      </c>
      <c r="M59" s="29">
        <v>25</v>
      </c>
      <c r="N59" s="24">
        <v>400</v>
      </c>
      <c r="O59" s="29"/>
      <c r="P59" s="30">
        <v>6</v>
      </c>
      <c r="Q59" s="31">
        <f t="shared" si="3"/>
        <v>0.6</v>
      </c>
      <c r="R59" s="34"/>
    </row>
    <row r="60" spans="1:19" ht="15.75" customHeight="1" x14ac:dyDescent="0.25">
      <c r="B60" s="17">
        <v>6</v>
      </c>
      <c r="C60" s="18">
        <v>5311</v>
      </c>
      <c r="D60" s="19" t="s">
        <v>12</v>
      </c>
      <c r="E60" s="19">
        <v>400</v>
      </c>
      <c r="F60" s="19">
        <v>58</v>
      </c>
      <c r="G60" s="20">
        <f t="shared" si="2"/>
        <v>1.0568342399999999</v>
      </c>
      <c r="H60" s="21" t="s">
        <v>15</v>
      </c>
      <c r="J60" s="28">
        <v>6</v>
      </c>
      <c r="K60" s="29"/>
      <c r="L60" s="24">
        <v>10</v>
      </c>
      <c r="M60" s="29">
        <v>20</v>
      </c>
      <c r="N60" s="24">
        <v>400</v>
      </c>
      <c r="O60" s="29"/>
      <c r="P60" s="30">
        <v>8</v>
      </c>
      <c r="Q60" s="31">
        <f t="shared" si="3"/>
        <v>0.64</v>
      </c>
      <c r="R60" s="29"/>
    </row>
    <row r="61" spans="1:19" ht="15.75" customHeight="1" x14ac:dyDescent="0.25">
      <c r="B61" s="17">
        <v>7</v>
      </c>
      <c r="C61" s="18">
        <v>5302</v>
      </c>
      <c r="D61" s="19" t="s">
        <v>12</v>
      </c>
      <c r="E61" s="19">
        <v>400</v>
      </c>
      <c r="F61" s="19">
        <v>56</v>
      </c>
      <c r="G61" s="20">
        <f t="shared" si="2"/>
        <v>0.98520576000000004</v>
      </c>
      <c r="H61" s="21" t="s">
        <v>40</v>
      </c>
      <c r="J61" s="28">
        <v>7</v>
      </c>
      <c r="K61" s="29"/>
      <c r="L61" s="24">
        <v>8</v>
      </c>
      <c r="M61" s="29">
        <v>20</v>
      </c>
      <c r="N61" s="24">
        <v>400</v>
      </c>
      <c r="O61" s="29"/>
      <c r="P61" s="30">
        <v>2</v>
      </c>
      <c r="Q61" s="31">
        <f t="shared" si="3"/>
        <v>0.128</v>
      </c>
      <c r="R61" s="29"/>
    </row>
    <row r="62" spans="1:19" ht="15.75" customHeight="1" x14ac:dyDescent="0.25">
      <c r="B62" s="17">
        <v>8</v>
      </c>
      <c r="C62" s="18">
        <v>5322</v>
      </c>
      <c r="D62" s="19" t="s">
        <v>12</v>
      </c>
      <c r="E62" s="19">
        <v>300</v>
      </c>
      <c r="F62" s="19">
        <v>30</v>
      </c>
      <c r="G62" s="20">
        <f t="shared" si="2"/>
        <v>0.212058</v>
      </c>
      <c r="H62" s="21" t="s">
        <v>40</v>
      </c>
      <c r="J62" s="28">
        <v>8</v>
      </c>
      <c r="K62" s="29"/>
      <c r="L62" s="24">
        <v>8</v>
      </c>
      <c r="M62" s="29">
        <v>5</v>
      </c>
      <c r="N62" s="24">
        <v>400</v>
      </c>
      <c r="O62" s="29"/>
      <c r="P62" s="30">
        <v>13</v>
      </c>
      <c r="Q62" s="31">
        <f t="shared" si="3"/>
        <v>0.20799999999999999</v>
      </c>
      <c r="R62" s="34"/>
    </row>
    <row r="63" spans="1:19" ht="15.75" customHeight="1" x14ac:dyDescent="0.25">
      <c r="B63" s="17">
        <v>9</v>
      </c>
      <c r="C63" s="18">
        <v>5317</v>
      </c>
      <c r="D63" s="19" t="s">
        <v>12</v>
      </c>
      <c r="E63" s="19">
        <v>400</v>
      </c>
      <c r="F63" s="19">
        <v>38</v>
      </c>
      <c r="G63" s="20">
        <f t="shared" si="2"/>
        <v>0.45364703999999995</v>
      </c>
      <c r="H63" s="21" t="s">
        <v>40</v>
      </c>
      <c r="J63" s="28">
        <v>9</v>
      </c>
      <c r="K63" s="29"/>
      <c r="L63" s="24">
        <v>3.2</v>
      </c>
      <c r="M63" s="29">
        <v>11</v>
      </c>
      <c r="N63" s="24">
        <v>400</v>
      </c>
      <c r="O63" s="29"/>
      <c r="P63" s="30">
        <v>1</v>
      </c>
      <c r="Q63" s="31">
        <f t="shared" si="3"/>
        <v>1.4080000000000002E-2</v>
      </c>
      <c r="R63" s="29"/>
    </row>
    <row r="64" spans="1:19" ht="15.75" customHeight="1" x14ac:dyDescent="0.25">
      <c r="B64" s="56"/>
      <c r="C64" s="56"/>
      <c r="D64" s="56"/>
      <c r="E64" s="56"/>
      <c r="F64" s="56"/>
      <c r="G64" s="32">
        <f>SUM(G55:G63)</f>
        <v>6.6250060800000004</v>
      </c>
      <c r="H64" s="33"/>
      <c r="J64" s="28">
        <v>10</v>
      </c>
      <c r="K64" s="29"/>
      <c r="L64" s="24">
        <v>4.2</v>
      </c>
      <c r="M64" s="29">
        <v>10</v>
      </c>
      <c r="N64" s="24">
        <v>400</v>
      </c>
      <c r="O64" s="29"/>
      <c r="P64" s="30">
        <v>8</v>
      </c>
      <c r="Q64" s="31">
        <f t="shared" si="3"/>
        <v>0.13439999999999999</v>
      </c>
      <c r="R64" s="29"/>
    </row>
    <row r="65" spans="1:19" ht="15.75" customHeight="1" thickBot="1" x14ac:dyDescent="0.3">
      <c r="G65" s="35">
        <f>SUM(G64)</f>
        <v>6.6250060800000004</v>
      </c>
      <c r="H65" s="36">
        <f>SUM(Q72/G65)</f>
        <v>0.73039932968635091</v>
      </c>
      <c r="J65" s="28">
        <v>11</v>
      </c>
      <c r="K65" s="29"/>
      <c r="L65" s="24">
        <v>4.2</v>
      </c>
      <c r="M65" s="29">
        <v>7</v>
      </c>
      <c r="N65" s="24">
        <v>400</v>
      </c>
      <c r="O65" s="29"/>
      <c r="P65" s="30">
        <v>78</v>
      </c>
      <c r="Q65" s="31">
        <f t="shared" si="3"/>
        <v>0.91727999999999998</v>
      </c>
      <c r="R65" s="29"/>
    </row>
    <row r="66" spans="1:19" ht="15.75" customHeight="1" thickTop="1" x14ac:dyDescent="0.25">
      <c r="B66" s="10"/>
      <c r="J66" s="28">
        <v>12</v>
      </c>
      <c r="K66" s="29"/>
      <c r="L66" s="24">
        <v>4.2</v>
      </c>
      <c r="M66" s="29">
        <v>7</v>
      </c>
      <c r="N66" s="24">
        <v>300</v>
      </c>
      <c r="O66" s="29"/>
      <c r="P66" s="30">
        <v>5</v>
      </c>
      <c r="Q66" s="31">
        <f t="shared" si="3"/>
        <v>4.41E-2</v>
      </c>
      <c r="R66" s="29"/>
    </row>
    <row r="67" spans="1:19" ht="15.75" customHeight="1" x14ac:dyDescent="0.25">
      <c r="B67" s="8" t="s">
        <v>53</v>
      </c>
      <c r="J67" s="28">
        <v>13</v>
      </c>
      <c r="K67" s="29"/>
      <c r="L67" s="24">
        <v>3.2</v>
      </c>
      <c r="M67" s="29">
        <v>7</v>
      </c>
      <c r="N67" s="24">
        <v>400</v>
      </c>
      <c r="O67" s="29"/>
      <c r="P67" s="30">
        <v>24</v>
      </c>
      <c r="Q67" s="31">
        <f t="shared" si="3"/>
        <v>0.21504000000000001</v>
      </c>
      <c r="R67" s="29"/>
    </row>
    <row r="68" spans="1:19" ht="15.75" customHeight="1" x14ac:dyDescent="0.25">
      <c r="B68" s="1901" t="s">
        <v>3</v>
      </c>
      <c r="C68" s="1902" t="s">
        <v>49</v>
      </c>
      <c r="D68" s="1902"/>
      <c r="E68" s="1903" t="s">
        <v>48</v>
      </c>
      <c r="F68" s="1903"/>
      <c r="G68" s="1886" t="s">
        <v>50</v>
      </c>
      <c r="H68" s="87"/>
      <c r="J68" s="1909"/>
      <c r="K68" s="1831"/>
      <c r="L68" s="1831"/>
      <c r="M68" s="1831"/>
      <c r="N68" s="1910"/>
      <c r="O68" s="29"/>
      <c r="P68" s="267">
        <f>SUM(P55:P67)</f>
        <v>155</v>
      </c>
      <c r="Q68" s="268">
        <f>SUM(Q55:Q67)</f>
        <v>3.4588999999999999</v>
      </c>
      <c r="R68" s="39">
        <f>SUM(Q68/G64)</f>
        <v>0.52209763405983167</v>
      </c>
    </row>
    <row r="69" spans="1:19" ht="15.75" customHeight="1" x14ac:dyDescent="0.25">
      <c r="B69" s="1901"/>
      <c r="C69" s="101" t="s">
        <v>30</v>
      </c>
      <c r="D69" s="101" t="s">
        <v>10</v>
      </c>
      <c r="E69" s="106" t="s">
        <v>30</v>
      </c>
      <c r="F69" s="106" t="s">
        <v>10</v>
      </c>
      <c r="G69" s="1887"/>
      <c r="H69" s="87"/>
      <c r="J69" s="28">
        <v>14</v>
      </c>
      <c r="K69" s="19"/>
      <c r="L69" s="19">
        <v>3</v>
      </c>
      <c r="M69" s="19">
        <v>5</v>
      </c>
      <c r="N69" s="19">
        <v>400</v>
      </c>
      <c r="O69" s="57"/>
      <c r="P69" s="30">
        <v>180</v>
      </c>
      <c r="Q69" s="31">
        <f>L69*M69*N69*P69/1000000</f>
        <v>1.08</v>
      </c>
      <c r="R69" s="29"/>
    </row>
    <row r="70" spans="1:19" ht="15.75" customHeight="1" x14ac:dyDescent="0.25">
      <c r="A70" s="1133" t="s">
        <v>56</v>
      </c>
      <c r="B70" s="44" t="s">
        <v>32</v>
      </c>
      <c r="C70" s="86">
        <f>SUM(C43)</f>
        <v>9</v>
      </c>
      <c r="D70" s="20">
        <f>SUM(D43)</f>
        <v>6.9947723999999996</v>
      </c>
      <c r="E70" s="86">
        <f>SUM(E43)</f>
        <v>475</v>
      </c>
      <c r="F70" s="71">
        <f>SUM(F43)</f>
        <v>4.3612199999999994</v>
      </c>
      <c r="G70" s="88">
        <f>SUM(F70/D70)</f>
        <v>0.62349705617297846</v>
      </c>
      <c r="H70" s="87"/>
      <c r="J70" s="19">
        <v>15</v>
      </c>
      <c r="K70" s="19"/>
      <c r="L70" s="19">
        <v>2</v>
      </c>
      <c r="M70" s="19">
        <v>3</v>
      </c>
      <c r="N70" s="19">
        <v>400</v>
      </c>
      <c r="O70" s="19"/>
      <c r="P70" s="58">
        <v>125</v>
      </c>
      <c r="Q70" s="31">
        <f>L70*M70*N70*P70/1000000</f>
        <v>0.3</v>
      </c>
      <c r="R70" s="29"/>
    </row>
    <row r="71" spans="1:19" ht="15.75" customHeight="1" x14ac:dyDescent="0.25">
      <c r="A71" s="1133" t="s">
        <v>57</v>
      </c>
      <c r="B71" s="44" t="s">
        <v>32</v>
      </c>
      <c r="C71" s="44">
        <f>SUM(B63)</f>
        <v>9</v>
      </c>
      <c r="D71" s="20">
        <f>SUM(G65)</f>
        <v>6.6250060800000004</v>
      </c>
      <c r="E71" s="86">
        <f>SUM(P72)</f>
        <v>460</v>
      </c>
      <c r="F71" s="85">
        <f>SUM(Q72)</f>
        <v>4.8388999999999998</v>
      </c>
      <c r="G71" s="88">
        <f>SUM(F71/D71)</f>
        <v>0.73039932968635091</v>
      </c>
      <c r="H71" s="83"/>
      <c r="J71" s="1831"/>
      <c r="K71" s="1831"/>
      <c r="L71" s="1831"/>
      <c r="M71" s="1831"/>
      <c r="N71" s="1831"/>
      <c r="O71" s="54"/>
      <c r="P71" s="271">
        <f>SUM(P69:P70)</f>
        <v>305</v>
      </c>
      <c r="Q71" s="272">
        <f>SUM(Q69:Q70)</f>
        <v>1.3800000000000001</v>
      </c>
      <c r="R71" s="39">
        <f>SUM(Q71/G64)</f>
        <v>0.20830169562651935</v>
      </c>
    </row>
    <row r="72" spans="1:19" ht="15.75" customHeight="1" thickBot="1" x14ac:dyDescent="0.3">
      <c r="B72" s="94" t="s">
        <v>54</v>
      </c>
      <c r="C72" s="59">
        <f>SUM(C70:C71)</f>
        <v>18</v>
      </c>
      <c r="D72" s="92">
        <f>SUM(D70:D71)</f>
        <v>13.619778480000001</v>
      </c>
      <c r="E72" s="59">
        <f>SUM(E70:E71)</f>
        <v>935</v>
      </c>
      <c r="F72" s="92">
        <f>SUM(F70:F71)</f>
        <v>9.2001199999999983</v>
      </c>
      <c r="G72" s="93">
        <f>SUM(F72/D72)</f>
        <v>0.67549703642463332</v>
      </c>
      <c r="H72" s="83"/>
      <c r="O72" s="54"/>
      <c r="P72" s="59">
        <f>SUM(P71,P68)</f>
        <v>460</v>
      </c>
      <c r="Q72" s="60">
        <f>SUM(Q71,Q68)</f>
        <v>4.8388999999999998</v>
      </c>
      <c r="R72" s="49">
        <f>SUM(Q72/G64)</f>
        <v>0.73039932968635091</v>
      </c>
    </row>
    <row r="73" spans="1:19" ht="15.75" customHeight="1" thickTop="1" x14ac:dyDescent="0.25">
      <c r="B73" s="89"/>
      <c r="C73" s="90"/>
      <c r="D73" s="91"/>
      <c r="E73" s="82"/>
      <c r="F73" s="83"/>
      <c r="G73" s="83"/>
      <c r="H73" s="83"/>
    </row>
    <row r="74" spans="1:19" ht="15.75" customHeight="1" x14ac:dyDescent="0.25">
      <c r="B74" s="102" t="s">
        <v>32</v>
      </c>
      <c r="C74" s="90"/>
      <c r="D74" s="103">
        <f>SUM(D45,Q68)</f>
        <v>6.2601199999999997</v>
      </c>
      <c r="E74" s="466">
        <f>SUM(D74/D72)</f>
        <v>0.45963449473078355</v>
      </c>
      <c r="F74" s="83"/>
      <c r="G74" s="83"/>
    </row>
    <row r="75" spans="1:19" ht="15.75" customHeight="1" x14ac:dyDescent="0.25">
      <c r="B75" s="102" t="s">
        <v>51</v>
      </c>
      <c r="C75" s="89"/>
      <c r="D75" s="103">
        <f>SUM(Q71,D46)</f>
        <v>2.9400000000000004</v>
      </c>
      <c r="E75" s="466">
        <f>SUM(D75/D72)</f>
        <v>0.21586254169384994</v>
      </c>
      <c r="F75" s="83"/>
      <c r="G75" s="83"/>
    </row>
    <row r="76" spans="1:19" ht="15.75" customHeight="1" thickBot="1" x14ac:dyDescent="0.3">
      <c r="B76" s="89"/>
      <c r="C76" s="89"/>
      <c r="D76" s="104">
        <f>SUM(D74:D75)</f>
        <v>9.2001200000000001</v>
      </c>
      <c r="E76" s="467">
        <f>SUM(E74:E75)</f>
        <v>0.67549703642463355</v>
      </c>
      <c r="F76" s="83"/>
      <c r="G76" s="83"/>
    </row>
    <row r="77" spans="1:19" ht="15.75" customHeight="1" thickTop="1" x14ac:dyDescent="0.25"/>
    <row r="78" spans="1:19" s="5" customFormat="1" ht="15.75" customHeight="1" x14ac:dyDescent="0.25">
      <c r="A78" s="108"/>
      <c r="B78" s="1814" t="s">
        <v>0</v>
      </c>
      <c r="C78" s="1814"/>
      <c r="D78" s="1814"/>
      <c r="E78" s="1814"/>
      <c r="F78" s="1814"/>
      <c r="G78" s="1814"/>
      <c r="H78" s="1814"/>
      <c r="J78" s="1814" t="s">
        <v>22</v>
      </c>
      <c r="K78" s="1814"/>
      <c r="L78" s="1814"/>
      <c r="M78" s="1814"/>
      <c r="N78" s="1814"/>
      <c r="O78" s="1814"/>
      <c r="P78" s="1814"/>
      <c r="Q78" s="1814"/>
      <c r="R78" s="1814"/>
      <c r="S78" s="330"/>
    </row>
    <row r="79" spans="1:19" s="5" customFormat="1" ht="15.75" customHeight="1" x14ac:dyDescent="0.25">
      <c r="A79" s="108"/>
      <c r="B79" s="1814"/>
      <c r="C79" s="1814"/>
      <c r="D79" s="1814"/>
      <c r="E79" s="1814"/>
      <c r="F79" s="1814"/>
      <c r="G79" s="1814"/>
      <c r="H79" s="1814"/>
      <c r="J79" s="1814"/>
      <c r="K79" s="1814"/>
      <c r="L79" s="1814"/>
      <c r="M79" s="1814"/>
      <c r="N79" s="1814"/>
      <c r="O79" s="1814"/>
      <c r="P79" s="1814"/>
      <c r="Q79" s="1814"/>
      <c r="R79" s="1814"/>
      <c r="S79" s="330"/>
    </row>
    <row r="80" spans="1:19" ht="15.75" customHeight="1" x14ac:dyDescent="0.25">
      <c r="A80" s="1132"/>
      <c r="B80" s="6" t="s">
        <v>41</v>
      </c>
      <c r="H80" s="8"/>
      <c r="J80" s="6" t="s">
        <v>41</v>
      </c>
      <c r="K80" s="10"/>
      <c r="L80" s="10"/>
      <c r="M80" s="10"/>
      <c r="N80" s="10"/>
      <c r="O80" s="1898"/>
      <c r="P80" s="1898"/>
      <c r="Q80" s="8"/>
      <c r="R80" s="8"/>
    </row>
    <row r="81" spans="1:18" ht="15.75" customHeight="1" x14ac:dyDescent="0.25">
      <c r="A81" s="1132"/>
      <c r="B81" s="1812" t="s">
        <v>21</v>
      </c>
      <c r="C81" s="1812" t="s">
        <v>2</v>
      </c>
      <c r="D81" s="1805" t="s">
        <v>3</v>
      </c>
      <c r="E81" s="1842" t="s">
        <v>4</v>
      </c>
      <c r="F81" s="1843"/>
      <c r="G81" s="1844"/>
      <c r="H81" s="1812" t="s">
        <v>5</v>
      </c>
      <c r="J81" s="1812" t="s">
        <v>21</v>
      </c>
      <c r="K81" s="1899" t="s">
        <v>24</v>
      </c>
      <c r="L81" s="1842" t="s">
        <v>25</v>
      </c>
      <c r="M81" s="1843"/>
      <c r="N81" s="1844"/>
      <c r="O81" s="1842" t="s">
        <v>4</v>
      </c>
      <c r="P81" s="1843"/>
      <c r="Q81" s="1844"/>
      <c r="R81" s="1812" t="s">
        <v>5</v>
      </c>
    </row>
    <row r="82" spans="1:18" ht="15.75" customHeight="1" x14ac:dyDescent="0.25">
      <c r="B82" s="1813"/>
      <c r="C82" s="1813"/>
      <c r="D82" s="1806"/>
      <c r="E82" s="11" t="s">
        <v>26</v>
      </c>
      <c r="F82" s="11" t="s">
        <v>9</v>
      </c>
      <c r="G82" s="12" t="s">
        <v>10</v>
      </c>
      <c r="H82" s="1813"/>
      <c r="J82" s="1813"/>
      <c r="K82" s="1900"/>
      <c r="L82" s="13" t="s">
        <v>27</v>
      </c>
      <c r="M82" s="14" t="s">
        <v>28</v>
      </c>
      <c r="N82" s="14" t="s">
        <v>26</v>
      </c>
      <c r="O82" s="14" t="s">
        <v>29</v>
      </c>
      <c r="P82" s="15" t="s">
        <v>30</v>
      </c>
      <c r="Q82" s="16" t="s">
        <v>10</v>
      </c>
      <c r="R82" s="1813"/>
    </row>
    <row r="83" spans="1:18" ht="15.75" customHeight="1" x14ac:dyDescent="0.25">
      <c r="B83" s="17">
        <v>1</v>
      </c>
      <c r="C83" s="18">
        <v>5371</v>
      </c>
      <c r="D83" s="19" t="s">
        <v>12</v>
      </c>
      <c r="E83" s="19">
        <v>400</v>
      </c>
      <c r="F83" s="19">
        <v>70</v>
      </c>
      <c r="G83" s="20">
        <f>0.7854*E83*F83*F83/1000000</f>
        <v>1.5393839999999999</v>
      </c>
      <c r="H83" s="21" t="s">
        <v>15</v>
      </c>
      <c r="J83" s="22">
        <v>1</v>
      </c>
      <c r="K83" s="23" t="s">
        <v>32</v>
      </c>
      <c r="L83" s="24">
        <v>10</v>
      </c>
      <c r="M83" s="24">
        <v>25</v>
      </c>
      <c r="N83" s="24">
        <v>400</v>
      </c>
      <c r="O83" s="23"/>
      <c r="P83" s="25">
        <v>3</v>
      </c>
      <c r="Q83" s="26">
        <f t="shared" ref="Q83:Q91" si="4">L83*M83*N83*P83/1000000</f>
        <v>0.3</v>
      </c>
      <c r="R83" s="27"/>
    </row>
    <row r="84" spans="1:18" ht="15.75" customHeight="1" x14ac:dyDescent="0.25">
      <c r="B84" s="17">
        <v>2</v>
      </c>
      <c r="C84" s="18">
        <v>5353</v>
      </c>
      <c r="D84" s="19" t="s">
        <v>12</v>
      </c>
      <c r="E84" s="19">
        <v>400</v>
      </c>
      <c r="F84" s="19">
        <v>75</v>
      </c>
      <c r="G84" s="20">
        <f>0.7854*E84*F84*F84/1000000</f>
        <v>1.7671499999999998</v>
      </c>
      <c r="H84" s="21" t="s">
        <v>15</v>
      </c>
      <c r="J84" s="28">
        <v>2</v>
      </c>
      <c r="K84" s="29"/>
      <c r="L84" s="29">
        <v>15</v>
      </c>
      <c r="M84" s="29">
        <v>20</v>
      </c>
      <c r="N84" s="24">
        <v>400</v>
      </c>
      <c r="O84" s="29"/>
      <c r="P84" s="30">
        <v>3</v>
      </c>
      <c r="Q84" s="31">
        <f t="shared" si="4"/>
        <v>0.36</v>
      </c>
      <c r="R84" s="29"/>
    </row>
    <row r="85" spans="1:18" ht="15.75" customHeight="1" x14ac:dyDescent="0.25">
      <c r="G85" s="50">
        <f>SUM(G80:G84)</f>
        <v>3.3065339999999996</v>
      </c>
      <c r="H85" s="51"/>
      <c r="J85" s="28">
        <v>3</v>
      </c>
      <c r="K85" s="29"/>
      <c r="L85" s="29">
        <v>8</v>
      </c>
      <c r="M85" s="29">
        <v>25</v>
      </c>
      <c r="N85" s="24">
        <v>400</v>
      </c>
      <c r="O85" s="29"/>
      <c r="P85" s="30">
        <v>1</v>
      </c>
      <c r="Q85" s="31">
        <f t="shared" si="4"/>
        <v>0.08</v>
      </c>
      <c r="R85" s="29"/>
    </row>
    <row r="86" spans="1:18" ht="15.75" customHeight="1" thickBot="1" x14ac:dyDescent="0.3">
      <c r="G86" s="35">
        <f>SUM(G85)</f>
        <v>3.3065339999999996</v>
      </c>
      <c r="H86" s="36">
        <f>SUM(Q97/G86)</f>
        <v>0.61692394513408899</v>
      </c>
      <c r="J86" s="28">
        <v>4</v>
      </c>
      <c r="K86" s="29"/>
      <c r="L86" s="29">
        <v>8</v>
      </c>
      <c r="M86" s="29">
        <v>20</v>
      </c>
      <c r="N86" s="24">
        <v>400</v>
      </c>
      <c r="O86" s="29"/>
      <c r="P86" s="30">
        <v>1</v>
      </c>
      <c r="Q86" s="31">
        <f t="shared" si="4"/>
        <v>6.4000000000000001E-2</v>
      </c>
      <c r="R86" s="29"/>
    </row>
    <row r="87" spans="1:18" ht="15.75" customHeight="1" thickTop="1" x14ac:dyDescent="0.25">
      <c r="B87" s="10"/>
      <c r="J87" s="28">
        <v>5</v>
      </c>
      <c r="K87" s="29"/>
      <c r="L87" s="29">
        <v>8</v>
      </c>
      <c r="M87" s="29">
        <v>15</v>
      </c>
      <c r="N87" s="24">
        <v>400</v>
      </c>
      <c r="O87" s="29"/>
      <c r="P87" s="30">
        <v>2</v>
      </c>
      <c r="Q87" s="31">
        <f t="shared" si="4"/>
        <v>9.6000000000000002E-2</v>
      </c>
      <c r="R87" s="34"/>
    </row>
    <row r="88" spans="1:18" ht="15.75" customHeight="1" x14ac:dyDescent="0.25">
      <c r="B88" s="8" t="s">
        <v>58</v>
      </c>
      <c r="J88" s="28">
        <v>6</v>
      </c>
      <c r="K88" s="29"/>
      <c r="L88" s="29">
        <v>4.2</v>
      </c>
      <c r="M88" s="29">
        <v>7</v>
      </c>
      <c r="N88" s="24">
        <v>400</v>
      </c>
      <c r="O88" s="29"/>
      <c r="P88" s="30">
        <v>28</v>
      </c>
      <c r="Q88" s="31">
        <f t="shared" si="4"/>
        <v>0.32928000000000002</v>
      </c>
      <c r="R88" s="29"/>
    </row>
    <row r="89" spans="1:18" ht="15.75" customHeight="1" x14ac:dyDescent="0.25">
      <c r="B89" s="1901" t="s">
        <v>3</v>
      </c>
      <c r="C89" s="1902" t="s">
        <v>49</v>
      </c>
      <c r="D89" s="1902"/>
      <c r="E89" s="1903" t="s">
        <v>48</v>
      </c>
      <c r="F89" s="1903"/>
      <c r="G89" s="1886" t="s">
        <v>50</v>
      </c>
      <c r="H89" s="87"/>
      <c r="J89" s="28">
        <v>7</v>
      </c>
      <c r="K89" s="29"/>
      <c r="L89" s="29">
        <v>4.2</v>
      </c>
      <c r="M89" s="29">
        <v>10</v>
      </c>
      <c r="N89" s="24">
        <v>400</v>
      </c>
      <c r="O89" s="29"/>
      <c r="P89" s="30">
        <v>15</v>
      </c>
      <c r="Q89" s="31">
        <f t="shared" si="4"/>
        <v>0.252</v>
      </c>
      <c r="R89" s="29"/>
    </row>
    <row r="90" spans="1:18" ht="15.75" customHeight="1" x14ac:dyDescent="0.25">
      <c r="B90" s="1901"/>
      <c r="C90" s="101" t="s">
        <v>30</v>
      </c>
      <c r="D90" s="101" t="s">
        <v>10</v>
      </c>
      <c r="E90" s="106" t="s">
        <v>30</v>
      </c>
      <c r="F90" s="106" t="s">
        <v>10</v>
      </c>
      <c r="G90" s="1887"/>
      <c r="H90" s="87"/>
      <c r="J90" s="28">
        <v>8</v>
      </c>
      <c r="K90" s="29"/>
      <c r="L90" s="29">
        <v>3.2</v>
      </c>
      <c r="M90" s="29">
        <v>7</v>
      </c>
      <c r="N90" s="24">
        <v>400</v>
      </c>
      <c r="O90" s="29"/>
      <c r="P90" s="30">
        <v>3</v>
      </c>
      <c r="Q90" s="31">
        <f t="shared" si="4"/>
        <v>2.6880000000000001E-2</v>
      </c>
      <c r="R90" s="34"/>
    </row>
    <row r="91" spans="1:18" ht="15.75" customHeight="1" x14ac:dyDescent="0.25">
      <c r="A91" s="1133" t="s">
        <v>57</v>
      </c>
      <c r="B91" s="44" t="s">
        <v>32</v>
      </c>
      <c r="C91" s="86">
        <f>SUM(C72)</f>
        <v>18</v>
      </c>
      <c r="D91" s="20">
        <f>SUM(D72)</f>
        <v>13.619778480000001</v>
      </c>
      <c r="E91" s="86">
        <f>SUM(E72)</f>
        <v>935</v>
      </c>
      <c r="F91" s="71">
        <f>SUM(F72)</f>
        <v>9.2001199999999983</v>
      </c>
      <c r="G91" s="88">
        <f>SUM(F91/D91)</f>
        <v>0.67549703642463332</v>
      </c>
      <c r="H91" s="87"/>
      <c r="J91" s="28">
        <v>9</v>
      </c>
      <c r="K91" s="29"/>
      <c r="L91" s="29">
        <v>3.2</v>
      </c>
      <c r="M91" s="29">
        <v>7</v>
      </c>
      <c r="N91" s="24">
        <v>300</v>
      </c>
      <c r="O91" s="29"/>
      <c r="P91" s="61">
        <v>1</v>
      </c>
      <c r="Q91" s="62">
        <f t="shared" si="4"/>
        <v>6.7200000000000011E-3</v>
      </c>
      <c r="R91" s="63"/>
    </row>
    <row r="92" spans="1:18" ht="15.75" customHeight="1" x14ac:dyDescent="0.25">
      <c r="A92" s="1133" t="s">
        <v>59</v>
      </c>
      <c r="B92" s="44" t="s">
        <v>32</v>
      </c>
      <c r="C92" s="115">
        <f>SUM(B84)</f>
        <v>2</v>
      </c>
      <c r="D92" s="20">
        <f>SUM(G86)</f>
        <v>3.3065339999999996</v>
      </c>
      <c r="E92" s="86">
        <f>SUM(P97)</f>
        <v>177</v>
      </c>
      <c r="F92" s="85">
        <f>SUM(Q97)</f>
        <v>2.0398799999999997</v>
      </c>
      <c r="G92" s="88">
        <f>SUM(F92/D92)</f>
        <v>0.61692394513408899</v>
      </c>
      <c r="H92" s="83"/>
      <c r="P92" s="271">
        <f>SUM(P83:P91)</f>
        <v>57</v>
      </c>
      <c r="Q92" s="275">
        <f>SUM(Q83:Q91)</f>
        <v>1.5148799999999998</v>
      </c>
      <c r="R92" s="64">
        <f>SUM(Q92/G86)</f>
        <v>0.45814741357566563</v>
      </c>
    </row>
    <row r="93" spans="1:18" ht="15.75" customHeight="1" thickBot="1" x14ac:dyDescent="0.3">
      <c r="B93" s="94" t="s">
        <v>54</v>
      </c>
      <c r="C93" s="59">
        <f>SUM(C91:C92)</f>
        <v>20</v>
      </c>
      <c r="D93" s="92">
        <f>SUM(D91:D92)</f>
        <v>16.92631248</v>
      </c>
      <c r="E93" s="59">
        <f>SUM(E91:E92)</f>
        <v>1112</v>
      </c>
      <c r="F93" s="92">
        <f>SUM(F91:F92)</f>
        <v>11.239999999999998</v>
      </c>
      <c r="G93" s="93">
        <f>SUM(F93/D93)</f>
        <v>0.66405485620575044</v>
      </c>
      <c r="H93" s="83"/>
      <c r="J93" s="28">
        <v>10</v>
      </c>
      <c r="K93" s="29"/>
      <c r="L93" s="29">
        <v>3</v>
      </c>
      <c r="M93" s="52">
        <v>5</v>
      </c>
      <c r="N93" s="19">
        <v>400</v>
      </c>
      <c r="O93" s="53">
        <v>6</v>
      </c>
      <c r="P93" s="25">
        <f>SUM(O93*10)</f>
        <v>60</v>
      </c>
      <c r="Q93" s="26">
        <f>L93*M93*N93*P93/1000000</f>
        <v>0.36</v>
      </c>
      <c r="R93" s="65"/>
    </row>
    <row r="94" spans="1:18" ht="15.75" customHeight="1" thickTop="1" x14ac:dyDescent="0.25">
      <c r="B94" s="89"/>
      <c r="C94" s="90"/>
      <c r="D94" s="91"/>
      <c r="E94" s="82"/>
      <c r="F94" s="83"/>
      <c r="G94" s="83"/>
      <c r="H94" s="83"/>
      <c r="J94" s="28">
        <v>11</v>
      </c>
      <c r="K94" s="29"/>
      <c r="L94" s="29">
        <v>3</v>
      </c>
      <c r="M94" s="52">
        <v>5</v>
      </c>
      <c r="N94" s="19">
        <v>300</v>
      </c>
      <c r="O94" s="53">
        <v>1</v>
      </c>
      <c r="P94" s="25">
        <f>SUM(O94*10)</f>
        <v>10</v>
      </c>
      <c r="Q94" s="26">
        <f>L94*M94*N94*P94/1000000</f>
        <v>4.4999999999999998E-2</v>
      </c>
      <c r="R94" s="65"/>
    </row>
    <row r="95" spans="1:18" ht="15.75" customHeight="1" x14ac:dyDescent="0.25">
      <c r="B95" s="102" t="s">
        <v>32</v>
      </c>
      <c r="C95" s="90"/>
      <c r="D95" s="103">
        <f>SUM(D74,Q92)</f>
        <v>7.7749999999999995</v>
      </c>
      <c r="E95" s="466">
        <f>SUM(D95/D93)</f>
        <v>0.45934399528467168</v>
      </c>
      <c r="F95" s="83"/>
      <c r="G95" s="83"/>
      <c r="J95" s="28">
        <v>12</v>
      </c>
      <c r="K95" s="29"/>
      <c r="L95" s="29">
        <v>2</v>
      </c>
      <c r="M95" s="52">
        <v>3</v>
      </c>
      <c r="N95" s="19">
        <v>400</v>
      </c>
      <c r="O95" s="53">
        <v>1</v>
      </c>
      <c r="P95" s="25">
        <v>50</v>
      </c>
      <c r="Q95" s="26">
        <f>L95*M95*N95*P95/1000000</f>
        <v>0.12</v>
      </c>
      <c r="R95" s="65"/>
    </row>
    <row r="96" spans="1:18" ht="15.75" customHeight="1" x14ac:dyDescent="0.25">
      <c r="B96" s="102" t="s">
        <v>51</v>
      </c>
      <c r="C96" s="89"/>
      <c r="D96" s="103">
        <f>SUM(Q96,D75)</f>
        <v>3.4650000000000003</v>
      </c>
      <c r="E96" s="466">
        <f>SUM(D96/D93)</f>
        <v>0.20471086092107879</v>
      </c>
      <c r="F96" s="83"/>
      <c r="G96" s="83"/>
      <c r="J96" s="54"/>
      <c r="K96" s="54"/>
      <c r="L96" s="54"/>
      <c r="M96" s="54"/>
      <c r="N96" s="54"/>
      <c r="O96" s="267">
        <f>SUM(O94:O95)</f>
        <v>2</v>
      </c>
      <c r="P96" s="269">
        <f>SUM(P93:P95)</f>
        <v>120</v>
      </c>
      <c r="Q96" s="270">
        <f>SUM(Q93:Q95)</f>
        <v>0.52499999999999991</v>
      </c>
      <c r="R96" s="55">
        <f>SUM(Q96/G86)</f>
        <v>0.15877653155842339</v>
      </c>
    </row>
    <row r="97" spans="1:19" ht="15.75" customHeight="1" thickBot="1" x14ac:dyDescent="0.3">
      <c r="B97" s="89"/>
      <c r="C97" s="89"/>
      <c r="D97" s="104">
        <f>SUM(D95:D96)</f>
        <v>11.24</v>
      </c>
      <c r="E97" s="467">
        <f>SUM(E95:E96)</f>
        <v>0.66405485620575044</v>
      </c>
      <c r="F97" s="83"/>
      <c r="G97" s="83"/>
      <c r="P97" s="66">
        <f>SUM(P96,P92)</f>
        <v>177</v>
      </c>
      <c r="Q97" s="67">
        <f>SUM(Q96,Q92)</f>
        <v>2.0398799999999997</v>
      </c>
      <c r="R97" s="68">
        <f>SUM(Q97/G86)</f>
        <v>0.61692394513408899</v>
      </c>
    </row>
    <row r="98" spans="1:19" s="112" customFormat="1" ht="15.75" customHeight="1" thickTop="1" x14ac:dyDescent="0.25">
      <c r="A98" s="108"/>
      <c r="B98" s="109"/>
      <c r="C98" s="109"/>
      <c r="D98" s="110"/>
      <c r="E98" s="111"/>
      <c r="F98" s="111"/>
      <c r="G98" s="111"/>
      <c r="P98" s="113"/>
      <c r="Q98" s="114"/>
      <c r="R98" s="77"/>
      <c r="S98" s="127"/>
    </row>
    <row r="99" spans="1:19" s="5" customFormat="1" ht="15.75" customHeight="1" x14ac:dyDescent="0.25">
      <c r="A99" s="108"/>
      <c r="B99" s="1814" t="s">
        <v>0</v>
      </c>
      <c r="C99" s="1814"/>
      <c r="D99" s="1814"/>
      <c r="E99" s="1814"/>
      <c r="F99" s="1814"/>
      <c r="G99" s="1814"/>
      <c r="H99" s="1814"/>
      <c r="J99" s="1814" t="s">
        <v>22</v>
      </c>
      <c r="K99" s="1814"/>
      <c r="L99" s="1814"/>
      <c r="M99" s="1814"/>
      <c r="N99" s="1814"/>
      <c r="O99" s="1814"/>
      <c r="P99" s="1814"/>
      <c r="Q99" s="1814"/>
      <c r="R99" s="1814"/>
      <c r="S99" s="330"/>
    </row>
    <row r="100" spans="1:19" s="5" customFormat="1" ht="15.75" customHeight="1" x14ac:dyDescent="0.25">
      <c r="A100" s="108"/>
      <c r="B100" s="1814"/>
      <c r="C100" s="1814"/>
      <c r="D100" s="1814"/>
      <c r="E100" s="1814"/>
      <c r="F100" s="1814"/>
      <c r="G100" s="1814"/>
      <c r="H100" s="1814"/>
      <c r="J100" s="1814"/>
      <c r="K100" s="1814"/>
      <c r="L100" s="1814"/>
      <c r="M100" s="1814"/>
      <c r="N100" s="1814"/>
      <c r="O100" s="1814"/>
      <c r="P100" s="1814"/>
      <c r="Q100" s="1814"/>
      <c r="R100" s="1814"/>
      <c r="S100" s="330"/>
    </row>
    <row r="101" spans="1:19" ht="15.75" customHeight="1" x14ac:dyDescent="0.25">
      <c r="A101" s="1132"/>
      <c r="B101" s="6" t="s">
        <v>42</v>
      </c>
      <c r="H101" s="8"/>
      <c r="J101" s="6" t="s">
        <v>42</v>
      </c>
      <c r="K101" s="10"/>
      <c r="L101" s="10"/>
      <c r="M101" s="10"/>
      <c r="N101" s="10"/>
      <c r="O101" s="1898"/>
      <c r="P101" s="1898"/>
      <c r="Q101" s="8"/>
      <c r="R101" s="8"/>
    </row>
    <row r="102" spans="1:19" ht="15.75" customHeight="1" x14ac:dyDescent="0.25">
      <c r="A102" s="1132"/>
      <c r="B102" s="1812" t="s">
        <v>21</v>
      </c>
      <c r="C102" s="1812" t="s">
        <v>2</v>
      </c>
      <c r="D102" s="1805" t="s">
        <v>3</v>
      </c>
      <c r="E102" s="1842" t="s">
        <v>4</v>
      </c>
      <c r="F102" s="1843"/>
      <c r="G102" s="1844"/>
      <c r="H102" s="1812" t="s">
        <v>5</v>
      </c>
      <c r="J102" s="1812" t="s">
        <v>21</v>
      </c>
      <c r="K102" s="1899" t="s">
        <v>24</v>
      </c>
      <c r="L102" s="1842" t="s">
        <v>25</v>
      </c>
      <c r="M102" s="1843"/>
      <c r="N102" s="1844"/>
      <c r="O102" s="1842" t="s">
        <v>4</v>
      </c>
      <c r="P102" s="1843"/>
      <c r="Q102" s="1844"/>
      <c r="R102" s="1812" t="s">
        <v>5</v>
      </c>
    </row>
    <row r="103" spans="1:19" ht="15.75" customHeight="1" x14ac:dyDescent="0.25">
      <c r="B103" s="1813"/>
      <c r="C103" s="1813"/>
      <c r="D103" s="1806"/>
      <c r="E103" s="11" t="s">
        <v>26</v>
      </c>
      <c r="F103" s="11" t="s">
        <v>9</v>
      </c>
      <c r="G103" s="12" t="s">
        <v>10</v>
      </c>
      <c r="H103" s="1813"/>
      <c r="J103" s="1813"/>
      <c r="K103" s="1900"/>
      <c r="L103" s="13" t="s">
        <v>27</v>
      </c>
      <c r="M103" s="14" t="s">
        <v>28</v>
      </c>
      <c r="N103" s="14" t="s">
        <v>26</v>
      </c>
      <c r="O103" s="14" t="s">
        <v>29</v>
      </c>
      <c r="P103" s="15" t="s">
        <v>30</v>
      </c>
      <c r="Q103" s="16" t="s">
        <v>10</v>
      </c>
      <c r="R103" s="1813"/>
    </row>
    <row r="104" spans="1:19" ht="15.75" customHeight="1" x14ac:dyDescent="0.25">
      <c r="B104" s="17">
        <v>1</v>
      </c>
      <c r="C104" s="18">
        <v>5320</v>
      </c>
      <c r="D104" s="19" t="s">
        <v>12</v>
      </c>
      <c r="E104" s="19">
        <v>400</v>
      </c>
      <c r="F104" s="19">
        <v>53</v>
      </c>
      <c r="G104" s="20">
        <f>0.7854*E104*F104*F104/1000000</f>
        <v>0.88247543999999989</v>
      </c>
      <c r="H104" s="21" t="s">
        <v>16</v>
      </c>
      <c r="J104" s="22">
        <v>1</v>
      </c>
      <c r="K104" s="23" t="s">
        <v>32</v>
      </c>
      <c r="L104" s="24">
        <v>15</v>
      </c>
      <c r="M104" s="24">
        <v>25</v>
      </c>
      <c r="N104" s="24">
        <v>400</v>
      </c>
      <c r="O104" s="23"/>
      <c r="P104" s="25">
        <v>1</v>
      </c>
      <c r="Q104" s="26">
        <f t="shared" ref="Q104:Q110" si="5">L104*M104*N104*P104/1000000</f>
        <v>0.15</v>
      </c>
      <c r="R104" s="27"/>
    </row>
    <row r="105" spans="1:19" ht="15.75" customHeight="1" x14ac:dyDescent="0.25">
      <c r="B105" s="17">
        <v>2</v>
      </c>
      <c r="C105" s="18">
        <v>5329</v>
      </c>
      <c r="D105" s="19" t="s">
        <v>12</v>
      </c>
      <c r="E105" s="19">
        <v>400</v>
      </c>
      <c r="F105" s="19">
        <v>56</v>
      </c>
      <c r="G105" s="20">
        <f>0.7854*E105*F105*F105/1000000</f>
        <v>0.98520576000000004</v>
      </c>
      <c r="H105" s="21" t="s">
        <v>15</v>
      </c>
      <c r="J105" s="28">
        <v>2</v>
      </c>
      <c r="K105" s="29"/>
      <c r="L105" s="29">
        <v>10</v>
      </c>
      <c r="M105" s="29">
        <v>25</v>
      </c>
      <c r="N105" s="24">
        <v>400</v>
      </c>
      <c r="O105" s="29"/>
      <c r="P105" s="30">
        <v>2</v>
      </c>
      <c r="Q105" s="31">
        <f t="shared" si="5"/>
        <v>0.2</v>
      </c>
      <c r="R105" s="29"/>
    </row>
    <row r="106" spans="1:19" ht="15.75" customHeight="1" x14ac:dyDescent="0.25">
      <c r="G106" s="50">
        <f>SUM(G101:G105)</f>
        <v>1.8676811999999998</v>
      </c>
      <c r="H106" s="51"/>
      <c r="J106" s="28">
        <v>3</v>
      </c>
      <c r="K106" s="29"/>
      <c r="L106" s="29">
        <v>10</v>
      </c>
      <c r="M106" s="29">
        <v>20</v>
      </c>
      <c r="N106" s="24">
        <v>400</v>
      </c>
      <c r="O106" s="29"/>
      <c r="P106" s="30">
        <v>3</v>
      </c>
      <c r="Q106" s="31">
        <f t="shared" si="5"/>
        <v>0.24</v>
      </c>
      <c r="R106" s="29"/>
    </row>
    <row r="107" spans="1:19" ht="15.75" customHeight="1" thickBot="1" x14ac:dyDescent="0.3">
      <c r="G107" s="35">
        <f>SUM(G106)</f>
        <v>1.8676811999999998</v>
      </c>
      <c r="H107" s="36">
        <f>SUM(Q115/G107)</f>
        <v>0.67223464047290304</v>
      </c>
      <c r="J107" s="28">
        <v>4</v>
      </c>
      <c r="K107" s="29"/>
      <c r="L107" s="29">
        <v>10</v>
      </c>
      <c r="M107" s="29">
        <v>15</v>
      </c>
      <c r="N107" s="24">
        <v>400</v>
      </c>
      <c r="O107" s="29"/>
      <c r="P107" s="30">
        <v>1</v>
      </c>
      <c r="Q107" s="31">
        <f t="shared" si="5"/>
        <v>0.06</v>
      </c>
      <c r="R107" s="29"/>
    </row>
    <row r="108" spans="1:19" ht="15.75" customHeight="1" thickTop="1" x14ac:dyDescent="0.25">
      <c r="B108" s="10"/>
      <c r="J108" s="28">
        <v>5</v>
      </c>
      <c r="K108" s="29"/>
      <c r="L108" s="29">
        <v>5</v>
      </c>
      <c r="M108" s="29">
        <v>15</v>
      </c>
      <c r="N108" s="24">
        <v>400</v>
      </c>
      <c r="O108" s="29"/>
      <c r="P108" s="30">
        <v>1</v>
      </c>
      <c r="Q108" s="31">
        <f t="shared" si="5"/>
        <v>0.03</v>
      </c>
      <c r="R108" s="34"/>
    </row>
    <row r="109" spans="1:19" ht="15.75" customHeight="1" x14ac:dyDescent="0.25">
      <c r="B109" s="8" t="s">
        <v>60</v>
      </c>
      <c r="J109" s="28">
        <v>6</v>
      </c>
      <c r="K109" s="29"/>
      <c r="L109" s="29">
        <v>4.2</v>
      </c>
      <c r="M109" s="29">
        <v>10</v>
      </c>
      <c r="N109" s="24">
        <v>400</v>
      </c>
      <c r="O109" s="29"/>
      <c r="P109" s="30">
        <v>1</v>
      </c>
      <c r="Q109" s="31">
        <f t="shared" si="5"/>
        <v>1.6799999999999999E-2</v>
      </c>
      <c r="R109" s="29"/>
    </row>
    <row r="110" spans="1:19" ht="15.75" customHeight="1" x14ac:dyDescent="0.25">
      <c r="B110" s="1901" t="s">
        <v>3</v>
      </c>
      <c r="C110" s="1902" t="s">
        <v>49</v>
      </c>
      <c r="D110" s="1902"/>
      <c r="E110" s="1903" t="s">
        <v>48</v>
      </c>
      <c r="F110" s="1903"/>
      <c r="G110" s="1886" t="s">
        <v>50</v>
      </c>
      <c r="H110" s="87"/>
      <c r="J110" s="28">
        <v>7</v>
      </c>
      <c r="K110" s="29"/>
      <c r="L110" s="29">
        <v>4.2</v>
      </c>
      <c r="M110" s="29">
        <v>7</v>
      </c>
      <c r="N110" s="24">
        <v>400</v>
      </c>
      <c r="O110" s="29"/>
      <c r="P110" s="30">
        <v>22</v>
      </c>
      <c r="Q110" s="31">
        <f t="shared" si="5"/>
        <v>0.25872000000000001</v>
      </c>
      <c r="R110" s="29"/>
    </row>
    <row r="111" spans="1:19" ht="15.75" customHeight="1" x14ac:dyDescent="0.25">
      <c r="B111" s="1901"/>
      <c r="C111" s="101" t="s">
        <v>30</v>
      </c>
      <c r="D111" s="101" t="s">
        <v>10</v>
      </c>
      <c r="E111" s="106" t="s">
        <v>30</v>
      </c>
      <c r="F111" s="106" t="s">
        <v>10</v>
      </c>
      <c r="G111" s="1887"/>
      <c r="H111" s="87"/>
      <c r="P111" s="271">
        <f>SUM(P104:P110)</f>
        <v>31</v>
      </c>
      <c r="Q111" s="275">
        <f>SUM(Q104:Q110)</f>
        <v>0.95551999999999992</v>
      </c>
      <c r="R111" s="64">
        <f>SUM(Q111/G107)</f>
        <v>0.51160765552493648</v>
      </c>
    </row>
    <row r="112" spans="1:19" ht="15.75" customHeight="1" x14ac:dyDescent="0.25">
      <c r="A112" s="1133" t="s">
        <v>59</v>
      </c>
      <c r="B112" s="44" t="s">
        <v>32</v>
      </c>
      <c r="C112" s="86">
        <f>SUM(C93)</f>
        <v>20</v>
      </c>
      <c r="D112" s="71">
        <f>SUM(D93)</f>
        <v>16.92631248</v>
      </c>
      <c r="E112" s="86">
        <f>SUM(E93)</f>
        <v>1112</v>
      </c>
      <c r="F112" s="71">
        <f>SUM(F93)</f>
        <v>11.239999999999998</v>
      </c>
      <c r="G112" s="88">
        <f>SUM(F112/D112)</f>
        <v>0.66405485620575044</v>
      </c>
      <c r="H112" s="87"/>
      <c r="J112" s="28">
        <v>8</v>
      </c>
      <c r="K112" s="29"/>
      <c r="L112" s="29">
        <v>3</v>
      </c>
      <c r="M112" s="52">
        <v>5</v>
      </c>
      <c r="N112" s="19">
        <v>400</v>
      </c>
      <c r="O112" s="53">
        <v>3</v>
      </c>
      <c r="P112" s="25">
        <f>SUM(O112*10)</f>
        <v>30</v>
      </c>
      <c r="Q112" s="26">
        <f>L112*M112*N112*P112/1000000</f>
        <v>0.18</v>
      </c>
      <c r="R112" s="65"/>
    </row>
    <row r="113" spans="1:19" ht="15.75" customHeight="1" x14ac:dyDescent="0.25">
      <c r="A113" s="1133" t="s">
        <v>61</v>
      </c>
      <c r="B113" s="44" t="s">
        <v>32</v>
      </c>
      <c r="C113" s="115">
        <f>SUM(B105)</f>
        <v>2</v>
      </c>
      <c r="D113" s="20">
        <f>SUM(G107)</f>
        <v>1.8676811999999998</v>
      </c>
      <c r="E113" s="86">
        <f>SUM(P115)</f>
        <v>111</v>
      </c>
      <c r="F113" s="85">
        <f>SUM(Q115)</f>
        <v>1.25552</v>
      </c>
      <c r="G113" s="88">
        <f>SUM(F113/D113)</f>
        <v>0.67223464047290304</v>
      </c>
      <c r="H113" s="83"/>
      <c r="J113" s="28">
        <v>9</v>
      </c>
      <c r="K113" s="29"/>
      <c r="L113" s="29">
        <v>2</v>
      </c>
      <c r="M113" s="52">
        <v>3</v>
      </c>
      <c r="N113" s="19">
        <v>400</v>
      </c>
      <c r="O113" s="53">
        <v>2</v>
      </c>
      <c r="P113" s="25">
        <f>SUM(O113*25)</f>
        <v>50</v>
      </c>
      <c r="Q113" s="26">
        <f>L113*M113*N113*P113/1000000</f>
        <v>0.12</v>
      </c>
      <c r="R113" s="65"/>
    </row>
    <row r="114" spans="1:19" ht="15.75" customHeight="1" thickBot="1" x14ac:dyDescent="0.3">
      <c r="B114" s="94" t="s">
        <v>54</v>
      </c>
      <c r="C114" s="59">
        <f>SUM(C112:C113)</f>
        <v>22</v>
      </c>
      <c r="D114" s="92">
        <f>SUM(D112:D113)</f>
        <v>18.79399368</v>
      </c>
      <c r="E114" s="59">
        <f>SUM(E112:E113)</f>
        <v>1223</v>
      </c>
      <c r="F114" s="92">
        <f>SUM(F112:F113)</f>
        <v>12.495519999999999</v>
      </c>
      <c r="G114" s="93">
        <f>SUM(F114/D114)</f>
        <v>0.66486773448781955</v>
      </c>
      <c r="H114" s="83"/>
      <c r="J114" s="54"/>
      <c r="K114" s="54"/>
      <c r="L114" s="54"/>
      <c r="M114" s="54"/>
      <c r="N114" s="54"/>
      <c r="O114" s="54"/>
      <c r="P114" s="269">
        <f>SUM(P112:P113)</f>
        <v>80</v>
      </c>
      <c r="Q114" s="270">
        <f>SUM(Q112:Q113)</f>
        <v>0.3</v>
      </c>
      <c r="R114" s="55">
        <f>SUM(Q114/G107)</f>
        <v>0.16062698494796651</v>
      </c>
    </row>
    <row r="115" spans="1:19" ht="15.75" customHeight="1" thickTop="1" thickBot="1" x14ac:dyDescent="0.3">
      <c r="B115" s="89"/>
      <c r="C115" s="90"/>
      <c r="D115" s="91"/>
      <c r="E115" s="82"/>
      <c r="F115" s="83"/>
      <c r="G115" s="83"/>
      <c r="H115" s="83"/>
      <c r="P115" s="66">
        <f>SUM(P111,P114)</f>
        <v>111</v>
      </c>
      <c r="Q115" s="67">
        <f>SUM(Q111,Q114)</f>
        <v>1.25552</v>
      </c>
      <c r="R115" s="68">
        <f>SUM(R111:R114)</f>
        <v>0.67223464047290293</v>
      </c>
    </row>
    <row r="116" spans="1:19" ht="15.75" customHeight="1" thickTop="1" x14ac:dyDescent="0.25">
      <c r="B116" s="102" t="s">
        <v>32</v>
      </c>
      <c r="C116" s="90"/>
      <c r="D116" s="103">
        <f>SUM(Q111,D95)</f>
        <v>8.7305199999999985</v>
      </c>
      <c r="E116" s="466">
        <f>SUM(D116/D114)</f>
        <v>0.46453777460246537</v>
      </c>
      <c r="F116" s="83"/>
      <c r="G116" s="83"/>
    </row>
    <row r="117" spans="1:19" ht="15.75" customHeight="1" x14ac:dyDescent="0.25">
      <c r="B117" s="102" t="s">
        <v>51</v>
      </c>
      <c r="C117" s="89"/>
      <c r="D117" s="103">
        <f>SUM(Q114,D96)</f>
        <v>3.7650000000000001</v>
      </c>
      <c r="E117" s="466">
        <f>SUM(D117/D114)</f>
        <v>0.20032995988535418</v>
      </c>
      <c r="F117" s="83"/>
      <c r="G117" s="83"/>
    </row>
    <row r="118" spans="1:19" ht="15.75" customHeight="1" thickBot="1" x14ac:dyDescent="0.3">
      <c r="B118" s="89"/>
      <c r="C118" s="89"/>
      <c r="D118" s="104">
        <f>SUM(D116:D117)</f>
        <v>12.495519999999999</v>
      </c>
      <c r="E118" s="467">
        <f>SUM(E116:E117)</f>
        <v>0.66486773448781955</v>
      </c>
      <c r="F118" s="83"/>
      <c r="G118" s="83"/>
    </row>
    <row r="119" spans="1:19" ht="15.75" customHeight="1" thickTop="1" x14ac:dyDescent="0.25"/>
    <row r="120" spans="1:19" s="5" customFormat="1" ht="15.75" customHeight="1" x14ac:dyDescent="0.25">
      <c r="A120" s="108"/>
      <c r="B120" s="1814" t="s">
        <v>0</v>
      </c>
      <c r="C120" s="1814"/>
      <c r="D120" s="1814"/>
      <c r="E120" s="1814"/>
      <c r="F120" s="1814"/>
      <c r="G120" s="1814"/>
      <c r="H120" s="1814"/>
      <c r="J120" s="1814" t="s">
        <v>22</v>
      </c>
      <c r="K120" s="1814"/>
      <c r="L120" s="1814"/>
      <c r="M120" s="1814"/>
      <c r="N120" s="1814"/>
      <c r="O120" s="1814"/>
      <c r="P120" s="1814"/>
      <c r="Q120" s="1814"/>
      <c r="R120" s="1814"/>
      <c r="S120" s="330"/>
    </row>
    <row r="121" spans="1:19" s="5" customFormat="1" ht="15.75" customHeight="1" x14ac:dyDescent="0.25">
      <c r="A121" s="108"/>
      <c r="B121" s="1814"/>
      <c r="C121" s="1814"/>
      <c r="D121" s="1814"/>
      <c r="E121" s="1814"/>
      <c r="F121" s="1814"/>
      <c r="G121" s="1814"/>
      <c r="H121" s="1814"/>
      <c r="J121" s="1814"/>
      <c r="K121" s="1814"/>
      <c r="L121" s="1814"/>
      <c r="M121" s="1814"/>
      <c r="N121" s="1814"/>
      <c r="O121" s="1814"/>
      <c r="P121" s="1814"/>
      <c r="Q121" s="1814"/>
      <c r="R121" s="1814"/>
      <c r="S121" s="330"/>
    </row>
    <row r="122" spans="1:19" ht="15.75" customHeight="1" x14ac:dyDescent="0.25">
      <c r="A122" s="1132"/>
      <c r="B122" s="6" t="s">
        <v>42</v>
      </c>
      <c r="H122" s="8"/>
      <c r="J122" s="6" t="s">
        <v>42</v>
      </c>
      <c r="K122" s="10"/>
      <c r="L122" s="10"/>
      <c r="M122" s="10"/>
      <c r="N122" s="10"/>
      <c r="O122" s="1898"/>
      <c r="P122" s="1898"/>
      <c r="Q122" s="8"/>
      <c r="R122" s="8"/>
    </row>
    <row r="123" spans="1:19" ht="15.75" customHeight="1" x14ac:dyDescent="0.25">
      <c r="A123" s="1132"/>
      <c r="B123" s="1812" t="s">
        <v>21</v>
      </c>
      <c r="C123" s="1812" t="s">
        <v>2</v>
      </c>
      <c r="D123" s="1805" t="s">
        <v>3</v>
      </c>
      <c r="E123" s="1842" t="s">
        <v>4</v>
      </c>
      <c r="F123" s="1843"/>
      <c r="G123" s="1844"/>
      <c r="H123" s="1812" t="s">
        <v>5</v>
      </c>
      <c r="J123" s="1812" t="s">
        <v>21</v>
      </c>
      <c r="K123" s="1899" t="s">
        <v>24</v>
      </c>
      <c r="L123" s="1842" t="s">
        <v>25</v>
      </c>
      <c r="M123" s="1843"/>
      <c r="N123" s="1844"/>
      <c r="O123" s="1842" t="s">
        <v>4</v>
      </c>
      <c r="P123" s="1843"/>
      <c r="Q123" s="1844"/>
      <c r="R123" s="1812" t="s">
        <v>5</v>
      </c>
    </row>
    <row r="124" spans="1:19" ht="15.75" customHeight="1" x14ac:dyDescent="0.25">
      <c r="B124" s="1813"/>
      <c r="C124" s="1813"/>
      <c r="D124" s="1806"/>
      <c r="E124" s="11" t="s">
        <v>26</v>
      </c>
      <c r="F124" s="11" t="s">
        <v>9</v>
      </c>
      <c r="G124" s="12" t="s">
        <v>10</v>
      </c>
      <c r="H124" s="1813"/>
      <c r="J124" s="1813"/>
      <c r="K124" s="1900"/>
      <c r="L124" s="13" t="s">
        <v>27</v>
      </c>
      <c r="M124" s="14" t="s">
        <v>28</v>
      </c>
      <c r="N124" s="14" t="s">
        <v>26</v>
      </c>
      <c r="O124" s="14" t="s">
        <v>29</v>
      </c>
      <c r="P124" s="15" t="s">
        <v>30</v>
      </c>
      <c r="Q124" s="16" t="s">
        <v>10</v>
      </c>
      <c r="R124" s="1813"/>
    </row>
    <row r="125" spans="1:19" ht="15.75" customHeight="1" x14ac:dyDescent="0.25">
      <c r="B125" s="17">
        <v>1</v>
      </c>
      <c r="C125" s="18">
        <v>5374</v>
      </c>
      <c r="D125" s="19" t="s">
        <v>12</v>
      </c>
      <c r="E125" s="19">
        <v>400</v>
      </c>
      <c r="F125" s="19">
        <v>57</v>
      </c>
      <c r="G125" s="20">
        <f>0.7854*E125*F125*F125/1000000</f>
        <v>1.02070584</v>
      </c>
      <c r="H125" s="21" t="s">
        <v>16</v>
      </c>
      <c r="J125" s="22">
        <v>1</v>
      </c>
      <c r="K125" s="23" t="s">
        <v>32</v>
      </c>
      <c r="L125" s="24">
        <v>10</v>
      </c>
      <c r="M125" s="24">
        <v>30</v>
      </c>
      <c r="N125" s="24">
        <v>400</v>
      </c>
      <c r="O125" s="23"/>
      <c r="P125" s="25">
        <v>1</v>
      </c>
      <c r="Q125" s="26">
        <f t="shared" ref="Q125:Q133" si="6">L125*M125*N125*P125/1000000</f>
        <v>0.12</v>
      </c>
      <c r="R125" s="27"/>
    </row>
    <row r="126" spans="1:19" ht="15.75" customHeight="1" x14ac:dyDescent="0.25">
      <c r="B126" s="17">
        <v>2</v>
      </c>
      <c r="C126" s="18">
        <v>5306</v>
      </c>
      <c r="D126" s="19" t="s">
        <v>12</v>
      </c>
      <c r="E126" s="19">
        <v>400</v>
      </c>
      <c r="F126" s="19">
        <v>54</v>
      </c>
      <c r="G126" s="20">
        <f>0.7854*E126*F126*F126/1000000</f>
        <v>0.91609055999999989</v>
      </c>
      <c r="H126" s="21" t="s">
        <v>15</v>
      </c>
      <c r="J126" s="28">
        <v>2</v>
      </c>
      <c r="K126" s="29"/>
      <c r="L126" s="29">
        <v>10</v>
      </c>
      <c r="M126" s="29">
        <v>20</v>
      </c>
      <c r="N126" s="24">
        <v>400</v>
      </c>
      <c r="O126" s="29"/>
      <c r="P126" s="30">
        <v>3</v>
      </c>
      <c r="Q126" s="31">
        <f t="shared" si="6"/>
        <v>0.24</v>
      </c>
      <c r="R126" s="29"/>
    </row>
    <row r="127" spans="1:19" ht="15.75" customHeight="1" x14ac:dyDescent="0.25">
      <c r="G127" s="50">
        <f>SUM(G122:G126)</f>
        <v>1.9367964</v>
      </c>
      <c r="H127" s="51"/>
      <c r="J127" s="28">
        <v>3</v>
      </c>
      <c r="K127" s="29"/>
      <c r="L127" s="29">
        <v>10</v>
      </c>
      <c r="M127" s="29">
        <v>15</v>
      </c>
      <c r="N127" s="24">
        <v>400</v>
      </c>
      <c r="O127" s="29"/>
      <c r="P127" s="30">
        <v>1</v>
      </c>
      <c r="Q127" s="31">
        <f t="shared" si="6"/>
        <v>0.06</v>
      </c>
      <c r="R127" s="29"/>
    </row>
    <row r="128" spans="1:19" ht="15.75" customHeight="1" thickBot="1" x14ac:dyDescent="0.3">
      <c r="G128" s="35">
        <f>SUM(G127)</f>
        <v>1.9367964</v>
      </c>
      <c r="H128" s="36">
        <f>SUM(Q138/G128)</f>
        <v>0.71259942449294111</v>
      </c>
      <c r="J128" s="28">
        <v>4</v>
      </c>
      <c r="K128" s="29"/>
      <c r="L128" s="29">
        <v>8</v>
      </c>
      <c r="M128" s="29">
        <v>30</v>
      </c>
      <c r="N128" s="24">
        <v>400</v>
      </c>
      <c r="O128" s="29"/>
      <c r="P128" s="30">
        <v>1</v>
      </c>
      <c r="Q128" s="31">
        <f t="shared" si="6"/>
        <v>9.6000000000000002E-2</v>
      </c>
      <c r="R128" s="29"/>
    </row>
    <row r="129" spans="1:19" ht="15.75" customHeight="1" thickTop="1" x14ac:dyDescent="0.25">
      <c r="B129" s="10"/>
      <c r="J129" s="28">
        <v>5</v>
      </c>
      <c r="K129" s="29"/>
      <c r="L129" s="29">
        <v>8</v>
      </c>
      <c r="M129" s="29">
        <v>15</v>
      </c>
      <c r="N129" s="24">
        <v>400</v>
      </c>
      <c r="O129" s="29"/>
      <c r="P129" s="30">
        <v>2</v>
      </c>
      <c r="Q129" s="31">
        <f t="shared" si="6"/>
        <v>9.6000000000000002E-2</v>
      </c>
      <c r="R129" s="34"/>
    </row>
    <row r="130" spans="1:19" ht="15.75" customHeight="1" x14ac:dyDescent="0.25">
      <c r="B130" s="8" t="s">
        <v>60</v>
      </c>
      <c r="J130" s="28">
        <v>6</v>
      </c>
      <c r="K130" s="29"/>
      <c r="L130" s="29">
        <v>4.2</v>
      </c>
      <c r="M130" s="29">
        <v>10</v>
      </c>
      <c r="N130" s="24">
        <v>400</v>
      </c>
      <c r="O130" s="29"/>
      <c r="P130" s="30">
        <v>8</v>
      </c>
      <c r="Q130" s="31">
        <f t="shared" si="6"/>
        <v>0.13439999999999999</v>
      </c>
      <c r="R130" s="29"/>
    </row>
    <row r="131" spans="1:19" ht="15.75" customHeight="1" x14ac:dyDescent="0.25">
      <c r="B131" s="1901" t="s">
        <v>3</v>
      </c>
      <c r="C131" s="1902" t="s">
        <v>49</v>
      </c>
      <c r="D131" s="1902"/>
      <c r="E131" s="1903" t="s">
        <v>48</v>
      </c>
      <c r="F131" s="1903"/>
      <c r="G131" s="1886" t="s">
        <v>50</v>
      </c>
      <c r="H131" s="87"/>
      <c r="J131" s="28">
        <v>7</v>
      </c>
      <c r="K131" s="29"/>
      <c r="L131" s="29">
        <v>3.2</v>
      </c>
      <c r="M131" s="29">
        <v>11</v>
      </c>
      <c r="N131" s="24">
        <v>400</v>
      </c>
      <c r="O131" s="29"/>
      <c r="P131" s="30">
        <v>4</v>
      </c>
      <c r="Q131" s="31">
        <f t="shared" si="6"/>
        <v>5.6320000000000009E-2</v>
      </c>
      <c r="R131" s="29"/>
    </row>
    <row r="132" spans="1:19" ht="15.75" customHeight="1" x14ac:dyDescent="0.25">
      <c r="B132" s="1901"/>
      <c r="C132" s="101" t="s">
        <v>30</v>
      </c>
      <c r="D132" s="101" t="s">
        <v>10</v>
      </c>
      <c r="E132" s="106" t="s">
        <v>30</v>
      </c>
      <c r="F132" s="106" t="s">
        <v>10</v>
      </c>
      <c r="G132" s="1887"/>
      <c r="H132" s="87"/>
      <c r="J132" s="28">
        <v>8</v>
      </c>
      <c r="K132" s="29"/>
      <c r="L132" s="29">
        <v>4.2</v>
      </c>
      <c r="M132" s="29">
        <v>7</v>
      </c>
      <c r="N132" s="24">
        <v>400</v>
      </c>
      <c r="O132" s="29"/>
      <c r="P132" s="30">
        <v>6</v>
      </c>
      <c r="Q132" s="31">
        <f t="shared" si="6"/>
        <v>7.0559999999999998E-2</v>
      </c>
      <c r="R132" s="29"/>
    </row>
    <row r="133" spans="1:19" ht="15.75" customHeight="1" x14ac:dyDescent="0.25">
      <c r="A133" s="1133" t="s">
        <v>61</v>
      </c>
      <c r="B133" s="44" t="s">
        <v>32</v>
      </c>
      <c r="C133" s="86">
        <f>SUM(C114)</f>
        <v>22</v>
      </c>
      <c r="D133" s="71">
        <f>SUM(D114)</f>
        <v>18.79399368</v>
      </c>
      <c r="E133" s="86">
        <f>SUM(E114)</f>
        <v>1223</v>
      </c>
      <c r="F133" s="71">
        <f>SUM(F114)</f>
        <v>12.495519999999999</v>
      </c>
      <c r="G133" s="88">
        <f>SUM(F133/D133)</f>
        <v>0.66486773448781955</v>
      </c>
      <c r="H133" s="87"/>
      <c r="J133" s="28">
        <v>9</v>
      </c>
      <c r="K133" s="29"/>
      <c r="L133" s="29">
        <v>3.2</v>
      </c>
      <c r="M133" s="29">
        <v>7</v>
      </c>
      <c r="N133" s="24">
        <v>400</v>
      </c>
      <c r="O133" s="29"/>
      <c r="P133" s="30">
        <v>3</v>
      </c>
      <c r="Q133" s="31">
        <f t="shared" si="6"/>
        <v>2.6880000000000001E-2</v>
      </c>
      <c r="R133" s="29"/>
    </row>
    <row r="134" spans="1:19" ht="15.75" customHeight="1" x14ac:dyDescent="0.25">
      <c r="A134" s="1133" t="s">
        <v>61</v>
      </c>
      <c r="B134" s="44" t="s">
        <v>32</v>
      </c>
      <c r="C134" s="115">
        <f>SUM(B126)</f>
        <v>2</v>
      </c>
      <c r="D134" s="20">
        <f>SUM(G128)</f>
        <v>1.9367964</v>
      </c>
      <c r="E134" s="86">
        <f>SUM(P138)</f>
        <v>154</v>
      </c>
      <c r="F134" s="85">
        <f>SUM(Q138)</f>
        <v>1.3801600000000001</v>
      </c>
      <c r="G134" s="88">
        <f>SUM(F134/D134)</f>
        <v>0.71259942449294111</v>
      </c>
      <c r="H134" s="83"/>
      <c r="L134" s="42"/>
      <c r="P134" s="271">
        <f>SUM(P125:P133)</f>
        <v>29</v>
      </c>
      <c r="Q134" s="275">
        <f>SUM(Q125:Q133)</f>
        <v>0.90015999999999996</v>
      </c>
      <c r="R134" s="64">
        <f>SUM(Q134/G128)</f>
        <v>0.4647674892415124</v>
      </c>
    </row>
    <row r="135" spans="1:19" ht="15.75" customHeight="1" thickBot="1" x14ac:dyDescent="0.3">
      <c r="B135" s="94" t="s">
        <v>54</v>
      </c>
      <c r="C135" s="59">
        <f>SUM(C133:C134)</f>
        <v>24</v>
      </c>
      <c r="D135" s="92">
        <f>SUM(D133:D134)</f>
        <v>20.730790079999998</v>
      </c>
      <c r="E135" s="59">
        <f>SUM(E133:E134)</f>
        <v>1377</v>
      </c>
      <c r="F135" s="92">
        <f>SUM(F133:F134)</f>
        <v>13.875679999999999</v>
      </c>
      <c r="G135" s="93">
        <f>SUM(F135/D135)</f>
        <v>0.66932711905594677</v>
      </c>
      <c r="H135" s="83"/>
      <c r="J135" s="28">
        <v>10</v>
      </c>
      <c r="K135" s="29"/>
      <c r="L135" s="29">
        <v>3</v>
      </c>
      <c r="M135" s="52">
        <v>5</v>
      </c>
      <c r="N135" s="19">
        <v>400</v>
      </c>
      <c r="O135" s="53">
        <v>5</v>
      </c>
      <c r="P135" s="25">
        <f>SUM(O135*10)</f>
        <v>50</v>
      </c>
      <c r="Q135" s="26">
        <f>L135*M135*N135*P135/1000000</f>
        <v>0.3</v>
      </c>
      <c r="R135" s="65"/>
    </row>
    <row r="136" spans="1:19" ht="15.75" customHeight="1" thickTop="1" x14ac:dyDescent="0.25">
      <c r="B136" s="89"/>
      <c r="C136" s="90"/>
      <c r="D136" s="91"/>
      <c r="E136" s="82"/>
      <c r="F136" s="83"/>
      <c r="G136" s="83"/>
      <c r="H136" s="83"/>
      <c r="J136" s="28">
        <v>11</v>
      </c>
      <c r="K136" s="29"/>
      <c r="L136" s="29">
        <v>2</v>
      </c>
      <c r="M136" s="52">
        <v>3</v>
      </c>
      <c r="N136" s="19">
        <v>400</v>
      </c>
      <c r="O136" s="53">
        <v>3</v>
      </c>
      <c r="P136" s="25">
        <f>SUM(O136*25)</f>
        <v>75</v>
      </c>
      <c r="Q136" s="26">
        <f>L136*M136*N136*P136/1000000</f>
        <v>0.18</v>
      </c>
      <c r="R136" s="65"/>
    </row>
    <row r="137" spans="1:19" ht="15.75" customHeight="1" x14ac:dyDescent="0.25">
      <c r="B137" s="102" t="s">
        <v>32</v>
      </c>
      <c r="C137" s="90"/>
      <c r="D137" s="103">
        <f>SUM(Q134,D116)</f>
        <v>9.6306799999999981</v>
      </c>
      <c r="E137" s="466">
        <f>SUM(D137/D135)</f>
        <v>0.46455923594012866</v>
      </c>
      <c r="F137" s="83"/>
      <c r="G137" s="83"/>
      <c r="J137" s="54"/>
      <c r="K137" s="54"/>
      <c r="L137" s="54"/>
      <c r="M137" s="54"/>
      <c r="N137" s="54"/>
      <c r="O137" s="54"/>
      <c r="P137" s="269">
        <f>SUM(P135:P136)</f>
        <v>125</v>
      </c>
      <c r="Q137" s="270">
        <f>SUM(Q135:Q136)</f>
        <v>0.48</v>
      </c>
      <c r="R137" s="55">
        <f>SUM(Q137/G128)</f>
        <v>0.2478319352514286</v>
      </c>
    </row>
    <row r="138" spans="1:19" ht="15.75" customHeight="1" thickBot="1" x14ac:dyDescent="0.3">
      <c r="B138" s="102" t="s">
        <v>51</v>
      </c>
      <c r="C138" s="89"/>
      <c r="D138" s="103">
        <f>SUM(Q137,D117)</f>
        <v>4.2450000000000001</v>
      </c>
      <c r="E138" s="466">
        <f>SUM(D138/D135)</f>
        <v>0.20476788311581806</v>
      </c>
      <c r="F138" s="83"/>
      <c r="G138" s="83"/>
      <c r="P138" s="66">
        <f>SUM(P134,P137)</f>
        <v>154</v>
      </c>
      <c r="Q138" s="67">
        <f>SUM(Q134,Q137)</f>
        <v>1.3801600000000001</v>
      </c>
      <c r="R138" s="68">
        <f>SUM(R134:R137)</f>
        <v>0.712599424492941</v>
      </c>
    </row>
    <row r="139" spans="1:19" s="112" customFormat="1" ht="15.75" customHeight="1" thickTop="1" thickBot="1" x14ac:dyDescent="0.3">
      <c r="A139" s="108"/>
      <c r="B139" s="89"/>
      <c r="C139" s="89"/>
      <c r="D139" s="104">
        <f>SUM(D137:D138)</f>
        <v>13.875679999999999</v>
      </c>
      <c r="E139" s="467">
        <f>SUM(E137:E138)</f>
        <v>0.66932711905594666</v>
      </c>
      <c r="F139" s="83"/>
      <c r="G139" s="83"/>
      <c r="H139" s="7"/>
      <c r="P139" s="113"/>
      <c r="Q139" s="114"/>
      <c r="R139" s="77"/>
      <c r="S139" s="127"/>
    </row>
    <row r="140" spans="1:19" s="112" customFormat="1" ht="15.75" customHeight="1" thickTop="1" x14ac:dyDescent="0.25">
      <c r="A140" s="108"/>
      <c r="B140" s="7"/>
      <c r="C140" s="7"/>
      <c r="D140" s="7"/>
      <c r="E140" s="7"/>
      <c r="F140" s="7"/>
      <c r="G140" s="7"/>
      <c r="H140" s="7"/>
      <c r="P140" s="113"/>
      <c r="Q140" s="114"/>
      <c r="R140" s="77"/>
      <c r="S140" s="127"/>
    </row>
    <row r="141" spans="1:19" s="5" customFormat="1" ht="15.75" customHeight="1" x14ac:dyDescent="0.25">
      <c r="A141" s="108"/>
      <c r="B141" s="1814" t="s">
        <v>0</v>
      </c>
      <c r="C141" s="1814"/>
      <c r="D141" s="1814"/>
      <c r="E141" s="1814"/>
      <c r="F141" s="1814"/>
      <c r="G141" s="1814"/>
      <c r="H141" s="1814"/>
      <c r="J141" s="1814" t="s">
        <v>22</v>
      </c>
      <c r="K141" s="1814"/>
      <c r="L141" s="1814"/>
      <c r="M141" s="1814"/>
      <c r="N141" s="1814"/>
      <c r="O141" s="1814"/>
      <c r="P141" s="1814"/>
      <c r="Q141" s="1814"/>
      <c r="R141" s="1814"/>
      <c r="S141" s="330"/>
    </row>
    <row r="142" spans="1:19" s="5" customFormat="1" ht="15.75" customHeight="1" x14ac:dyDescent="0.25">
      <c r="A142" s="108"/>
      <c r="B142" s="1814"/>
      <c r="C142" s="1814"/>
      <c r="D142" s="1814"/>
      <c r="E142" s="1814"/>
      <c r="F142" s="1814"/>
      <c r="G142" s="1814"/>
      <c r="H142" s="1814"/>
      <c r="J142" s="1814"/>
      <c r="K142" s="1814"/>
      <c r="L142" s="1814"/>
      <c r="M142" s="1814"/>
      <c r="N142" s="1814"/>
      <c r="O142" s="1814"/>
      <c r="P142" s="1814"/>
      <c r="Q142" s="1814"/>
      <c r="R142" s="1814"/>
      <c r="S142" s="330"/>
    </row>
    <row r="143" spans="1:19" ht="15.75" customHeight="1" x14ac:dyDescent="0.25">
      <c r="A143" s="1132"/>
      <c r="B143" s="6" t="s">
        <v>43</v>
      </c>
      <c r="H143" s="8"/>
      <c r="J143" s="6" t="s">
        <v>43</v>
      </c>
      <c r="K143" s="10"/>
      <c r="L143" s="10"/>
      <c r="M143" s="10"/>
      <c r="N143" s="10"/>
      <c r="O143" s="1898"/>
      <c r="P143" s="1898"/>
      <c r="Q143" s="8"/>
      <c r="R143" s="8"/>
    </row>
    <row r="144" spans="1:19" ht="15.75" customHeight="1" x14ac:dyDescent="0.25">
      <c r="A144" s="1132"/>
      <c r="B144" s="1812" t="s">
        <v>21</v>
      </c>
      <c r="C144" s="1812" t="s">
        <v>2</v>
      </c>
      <c r="D144" s="1812" t="s">
        <v>3</v>
      </c>
      <c r="E144" s="1842" t="s">
        <v>4</v>
      </c>
      <c r="F144" s="1843"/>
      <c r="G144" s="1844"/>
      <c r="H144" s="1812" t="s">
        <v>5</v>
      </c>
      <c r="J144" s="1812" t="s">
        <v>21</v>
      </c>
      <c r="K144" s="1899" t="s">
        <v>24</v>
      </c>
      <c r="L144" s="1842" t="s">
        <v>25</v>
      </c>
      <c r="M144" s="1843"/>
      <c r="N144" s="1844"/>
      <c r="O144" s="1842" t="s">
        <v>4</v>
      </c>
      <c r="P144" s="1843"/>
      <c r="Q144" s="1844"/>
      <c r="R144" s="1812" t="s">
        <v>5</v>
      </c>
    </row>
    <row r="145" spans="2:18" ht="15.75" customHeight="1" x14ac:dyDescent="0.25">
      <c r="B145" s="1813"/>
      <c r="C145" s="1813"/>
      <c r="D145" s="1813"/>
      <c r="E145" s="84" t="s">
        <v>26</v>
      </c>
      <c r="F145" s="84" t="s">
        <v>9</v>
      </c>
      <c r="G145" s="12" t="s">
        <v>10</v>
      </c>
      <c r="H145" s="1813"/>
      <c r="J145" s="1813"/>
      <c r="K145" s="1900"/>
      <c r="L145" s="13" t="s">
        <v>27</v>
      </c>
      <c r="M145" s="14" t="s">
        <v>28</v>
      </c>
      <c r="N145" s="14" t="s">
        <v>26</v>
      </c>
      <c r="O145" s="14" t="s">
        <v>29</v>
      </c>
      <c r="P145" s="15" t="s">
        <v>30</v>
      </c>
      <c r="Q145" s="16" t="s">
        <v>10</v>
      </c>
      <c r="R145" s="1813"/>
    </row>
    <row r="146" spans="2:18" ht="15.75" customHeight="1" x14ac:dyDescent="0.25">
      <c r="B146" s="69">
        <v>1</v>
      </c>
      <c r="C146" s="70">
        <v>5390</v>
      </c>
      <c r="D146" s="19" t="s">
        <v>12</v>
      </c>
      <c r="E146" s="19">
        <v>400</v>
      </c>
      <c r="F146" s="19">
        <v>57</v>
      </c>
      <c r="G146" s="71">
        <f t="shared" ref="G146:G155" si="7">0.7854*E146*F146*F146/1000000</f>
        <v>1.02070584</v>
      </c>
      <c r="H146" s="21" t="s">
        <v>15</v>
      </c>
      <c r="J146" s="22">
        <v>1</v>
      </c>
      <c r="K146" s="23" t="s">
        <v>32</v>
      </c>
      <c r="L146" s="24">
        <v>15</v>
      </c>
      <c r="M146" s="24">
        <v>20</v>
      </c>
      <c r="N146" s="24">
        <v>400</v>
      </c>
      <c r="O146" s="23"/>
      <c r="P146" s="25">
        <v>1</v>
      </c>
      <c r="Q146" s="26">
        <f t="shared" ref="Q146:Q172" si="8">L146*M146*N146*P146/1000000</f>
        <v>0.12</v>
      </c>
      <c r="R146" s="27"/>
    </row>
    <row r="147" spans="2:18" ht="15.75" customHeight="1" x14ac:dyDescent="0.25">
      <c r="B147" s="69">
        <v>2</v>
      </c>
      <c r="C147" s="70">
        <v>5368</v>
      </c>
      <c r="D147" s="19" t="s">
        <v>12</v>
      </c>
      <c r="E147" s="19">
        <v>400</v>
      </c>
      <c r="F147" s="19">
        <v>62</v>
      </c>
      <c r="G147" s="71">
        <f t="shared" si="7"/>
        <v>1.2076310399999999</v>
      </c>
      <c r="H147" s="21" t="s">
        <v>15</v>
      </c>
      <c r="J147" s="28">
        <v>2</v>
      </c>
      <c r="K147" s="29"/>
      <c r="L147" s="29">
        <v>15</v>
      </c>
      <c r="M147" s="29">
        <v>18</v>
      </c>
      <c r="N147" s="24">
        <v>400</v>
      </c>
      <c r="O147" s="29"/>
      <c r="P147" s="30">
        <v>2</v>
      </c>
      <c r="Q147" s="31">
        <f t="shared" si="8"/>
        <v>0.216</v>
      </c>
      <c r="R147" s="29"/>
    </row>
    <row r="148" spans="2:18" ht="15.75" customHeight="1" x14ac:dyDescent="0.25">
      <c r="B148" s="69">
        <v>3</v>
      </c>
      <c r="C148" s="70">
        <v>5391</v>
      </c>
      <c r="D148" s="19" t="s">
        <v>12</v>
      </c>
      <c r="E148" s="19">
        <v>400</v>
      </c>
      <c r="F148" s="19">
        <v>67</v>
      </c>
      <c r="G148" s="71">
        <f t="shared" si="7"/>
        <v>1.4102642399999998</v>
      </c>
      <c r="H148" s="21" t="s">
        <v>15</v>
      </c>
      <c r="J148" s="28">
        <v>3</v>
      </c>
      <c r="K148" s="29"/>
      <c r="L148" s="29">
        <v>15</v>
      </c>
      <c r="M148" s="29">
        <v>15</v>
      </c>
      <c r="N148" s="24">
        <v>400</v>
      </c>
      <c r="O148" s="29"/>
      <c r="P148" s="30">
        <v>3</v>
      </c>
      <c r="Q148" s="31">
        <f t="shared" si="8"/>
        <v>0.27</v>
      </c>
      <c r="R148" s="29"/>
    </row>
    <row r="149" spans="2:18" ht="15.75" customHeight="1" x14ac:dyDescent="0.25">
      <c r="B149" s="69">
        <v>4</v>
      </c>
      <c r="C149" s="70">
        <v>5363</v>
      </c>
      <c r="D149" s="19" t="s">
        <v>12</v>
      </c>
      <c r="E149" s="19">
        <v>400</v>
      </c>
      <c r="F149" s="19">
        <v>52</v>
      </c>
      <c r="G149" s="71">
        <f t="shared" si="7"/>
        <v>0.84948863999999991</v>
      </c>
      <c r="H149" s="21" t="s">
        <v>15</v>
      </c>
      <c r="J149" s="28">
        <v>4</v>
      </c>
      <c r="K149" s="29"/>
      <c r="L149" s="29">
        <v>15</v>
      </c>
      <c r="M149" s="29">
        <v>13</v>
      </c>
      <c r="N149" s="24">
        <v>400</v>
      </c>
      <c r="O149" s="29"/>
      <c r="P149" s="30">
        <v>2</v>
      </c>
      <c r="Q149" s="31">
        <f t="shared" si="8"/>
        <v>0.156</v>
      </c>
      <c r="R149" s="29"/>
    </row>
    <row r="150" spans="2:18" ht="15.75" customHeight="1" x14ac:dyDescent="0.25">
      <c r="B150" s="69">
        <v>5</v>
      </c>
      <c r="C150" s="70">
        <v>5373</v>
      </c>
      <c r="D150" s="19" t="s">
        <v>12</v>
      </c>
      <c r="E150" s="19">
        <v>400</v>
      </c>
      <c r="F150" s="19">
        <v>58</v>
      </c>
      <c r="G150" s="71">
        <f t="shared" si="7"/>
        <v>1.0568342399999999</v>
      </c>
      <c r="H150" s="21" t="s">
        <v>15</v>
      </c>
      <c r="J150" s="28">
        <v>5</v>
      </c>
      <c r="K150" s="29"/>
      <c r="L150" s="29">
        <v>15</v>
      </c>
      <c r="M150" s="29">
        <v>12</v>
      </c>
      <c r="N150" s="24">
        <v>400</v>
      </c>
      <c r="O150" s="29"/>
      <c r="P150" s="30">
        <v>4</v>
      </c>
      <c r="Q150" s="31">
        <f t="shared" si="8"/>
        <v>0.28799999999999998</v>
      </c>
      <c r="R150" s="34"/>
    </row>
    <row r="151" spans="2:18" ht="15.75" customHeight="1" x14ac:dyDescent="0.25">
      <c r="B151" s="69">
        <v>6</v>
      </c>
      <c r="C151" s="70">
        <v>5348</v>
      </c>
      <c r="D151" s="19" t="s">
        <v>12</v>
      </c>
      <c r="E151" s="19">
        <v>400</v>
      </c>
      <c r="F151" s="19">
        <v>61</v>
      </c>
      <c r="G151" s="71">
        <f t="shared" si="7"/>
        <v>1.1689893599999999</v>
      </c>
      <c r="H151" s="21" t="s">
        <v>15</v>
      </c>
      <c r="J151" s="28">
        <v>6</v>
      </c>
      <c r="K151" s="29"/>
      <c r="L151" s="29">
        <v>15</v>
      </c>
      <c r="M151" s="29">
        <v>10</v>
      </c>
      <c r="N151" s="24">
        <v>400</v>
      </c>
      <c r="O151" s="29"/>
      <c r="P151" s="30">
        <v>4</v>
      </c>
      <c r="Q151" s="31">
        <f t="shared" si="8"/>
        <v>0.24</v>
      </c>
      <c r="R151" s="29"/>
    </row>
    <row r="152" spans="2:18" ht="15.75" customHeight="1" x14ac:dyDescent="0.25">
      <c r="B152" s="69">
        <v>7</v>
      </c>
      <c r="C152" s="70">
        <v>5346</v>
      </c>
      <c r="D152" s="19" t="s">
        <v>12</v>
      </c>
      <c r="E152" s="19">
        <v>400</v>
      </c>
      <c r="F152" s="19">
        <v>55</v>
      </c>
      <c r="G152" s="71">
        <f t="shared" si="7"/>
        <v>0.95033400000000001</v>
      </c>
      <c r="H152" s="21" t="s">
        <v>15</v>
      </c>
      <c r="J152" s="28">
        <v>7</v>
      </c>
      <c r="K152" s="29"/>
      <c r="L152" s="29">
        <v>15</v>
      </c>
      <c r="M152" s="29">
        <v>8</v>
      </c>
      <c r="N152" s="24">
        <v>400</v>
      </c>
      <c r="O152" s="29"/>
      <c r="P152" s="30">
        <v>4</v>
      </c>
      <c r="Q152" s="31">
        <f t="shared" si="8"/>
        <v>0.192</v>
      </c>
      <c r="R152" s="34"/>
    </row>
    <row r="153" spans="2:18" ht="15.75" customHeight="1" x14ac:dyDescent="0.25">
      <c r="B153" s="69">
        <v>8</v>
      </c>
      <c r="C153" s="70">
        <v>5344</v>
      </c>
      <c r="D153" s="19" t="s">
        <v>12</v>
      </c>
      <c r="E153" s="19">
        <v>400</v>
      </c>
      <c r="F153" s="19">
        <v>37</v>
      </c>
      <c r="G153" s="71">
        <f t="shared" si="7"/>
        <v>0.43008503999999992</v>
      </c>
      <c r="H153" s="21" t="s">
        <v>15</v>
      </c>
      <c r="J153" s="28">
        <v>8</v>
      </c>
      <c r="K153" s="29"/>
      <c r="L153" s="29">
        <v>10</v>
      </c>
      <c r="M153" s="29">
        <v>30</v>
      </c>
      <c r="N153" s="24">
        <v>400</v>
      </c>
      <c r="O153" s="29"/>
      <c r="P153" s="30">
        <v>3</v>
      </c>
      <c r="Q153" s="31">
        <f t="shared" si="8"/>
        <v>0.36</v>
      </c>
      <c r="R153" s="34"/>
    </row>
    <row r="154" spans="2:18" ht="15.75" customHeight="1" x14ac:dyDescent="0.25">
      <c r="B154" s="69">
        <v>9</v>
      </c>
      <c r="C154" s="70">
        <v>5354</v>
      </c>
      <c r="D154" s="19" t="s">
        <v>12</v>
      </c>
      <c r="E154" s="19">
        <v>400</v>
      </c>
      <c r="F154" s="19">
        <v>55</v>
      </c>
      <c r="G154" s="71">
        <f t="shared" si="7"/>
        <v>0.95033400000000001</v>
      </c>
      <c r="H154" s="21" t="s">
        <v>15</v>
      </c>
      <c r="J154" s="28">
        <v>9</v>
      </c>
      <c r="K154" s="29"/>
      <c r="L154" s="29">
        <v>10</v>
      </c>
      <c r="M154" s="29">
        <v>25</v>
      </c>
      <c r="N154" s="24">
        <v>400</v>
      </c>
      <c r="O154" s="29"/>
      <c r="P154" s="30">
        <v>6</v>
      </c>
      <c r="Q154" s="31">
        <f t="shared" si="8"/>
        <v>0.6</v>
      </c>
      <c r="R154" s="29"/>
    </row>
    <row r="155" spans="2:18" ht="15.75" customHeight="1" x14ac:dyDescent="0.25">
      <c r="B155" s="69">
        <v>10</v>
      </c>
      <c r="C155" s="70">
        <v>5298</v>
      </c>
      <c r="D155" s="19" t="s">
        <v>12</v>
      </c>
      <c r="E155" s="19">
        <v>400</v>
      </c>
      <c r="F155" s="19">
        <v>51</v>
      </c>
      <c r="G155" s="71">
        <f t="shared" si="7"/>
        <v>0.81713015999999994</v>
      </c>
      <c r="H155" s="21" t="s">
        <v>15</v>
      </c>
      <c r="J155" s="28">
        <v>10</v>
      </c>
      <c r="K155" s="29"/>
      <c r="L155" s="29">
        <v>10</v>
      </c>
      <c r="M155" s="29">
        <v>20</v>
      </c>
      <c r="N155" s="24">
        <v>400</v>
      </c>
      <c r="O155" s="29"/>
      <c r="P155" s="30">
        <v>3</v>
      </c>
      <c r="Q155" s="31">
        <f t="shared" si="8"/>
        <v>0.24</v>
      </c>
      <c r="R155" s="34"/>
    </row>
    <row r="156" spans="2:18" ht="15.75" customHeight="1" x14ac:dyDescent="0.25">
      <c r="G156" s="50">
        <f>SUM(G146:G155)</f>
        <v>9.8617965599999984</v>
      </c>
      <c r="H156" s="51"/>
      <c r="J156" s="28">
        <v>11</v>
      </c>
      <c r="K156" s="29"/>
      <c r="L156" s="29">
        <v>10</v>
      </c>
      <c r="M156" s="29">
        <v>12</v>
      </c>
      <c r="N156" s="24">
        <v>400</v>
      </c>
      <c r="O156" s="29"/>
      <c r="P156" s="30">
        <v>1</v>
      </c>
      <c r="Q156" s="31">
        <f t="shared" si="8"/>
        <v>4.8000000000000001E-2</v>
      </c>
      <c r="R156" s="29"/>
    </row>
    <row r="157" spans="2:18" ht="15.75" customHeight="1" thickBot="1" x14ac:dyDescent="0.3">
      <c r="G157" s="35">
        <f>SUM(G156)</f>
        <v>9.8617965599999984</v>
      </c>
      <c r="H157" s="36">
        <f>SUM(Q179/G157)</f>
        <v>0.69811012203642553</v>
      </c>
      <c r="J157" s="28">
        <v>12</v>
      </c>
      <c r="K157" s="29"/>
      <c r="L157" s="29">
        <v>10</v>
      </c>
      <c r="M157" s="29">
        <v>10</v>
      </c>
      <c r="N157" s="24">
        <v>400</v>
      </c>
      <c r="O157" s="29"/>
      <c r="P157" s="30">
        <v>2</v>
      </c>
      <c r="Q157" s="31">
        <f t="shared" si="8"/>
        <v>0.08</v>
      </c>
      <c r="R157" s="34"/>
    </row>
    <row r="158" spans="2:18" ht="15.75" customHeight="1" thickTop="1" x14ac:dyDescent="0.25">
      <c r="B158" s="10"/>
      <c r="J158" s="28">
        <v>13</v>
      </c>
      <c r="K158" s="29"/>
      <c r="L158" s="29">
        <v>10</v>
      </c>
      <c r="M158" s="29">
        <v>8</v>
      </c>
      <c r="N158" s="24">
        <v>400</v>
      </c>
      <c r="O158" s="29"/>
      <c r="P158" s="30">
        <v>2</v>
      </c>
      <c r="Q158" s="31">
        <f t="shared" si="8"/>
        <v>6.4000000000000001E-2</v>
      </c>
      <c r="R158" s="29"/>
    </row>
    <row r="159" spans="2:18" ht="15.75" customHeight="1" x14ac:dyDescent="0.25">
      <c r="B159" s="8" t="s">
        <v>62</v>
      </c>
      <c r="J159" s="28">
        <v>14</v>
      </c>
      <c r="K159" s="29"/>
      <c r="L159" s="29">
        <v>8</v>
      </c>
      <c r="M159" s="29">
        <v>30</v>
      </c>
      <c r="N159" s="24">
        <v>400</v>
      </c>
      <c r="O159" s="29"/>
      <c r="P159" s="30">
        <v>3</v>
      </c>
      <c r="Q159" s="31">
        <f t="shared" si="8"/>
        <v>0.28799999999999998</v>
      </c>
      <c r="R159" s="34"/>
    </row>
    <row r="160" spans="2:18" ht="15.75" customHeight="1" x14ac:dyDescent="0.25">
      <c r="B160" s="1901" t="s">
        <v>3</v>
      </c>
      <c r="C160" s="1902" t="s">
        <v>49</v>
      </c>
      <c r="D160" s="1902"/>
      <c r="E160" s="1903" t="s">
        <v>48</v>
      </c>
      <c r="F160" s="1903"/>
      <c r="G160" s="1886" t="s">
        <v>50</v>
      </c>
      <c r="H160" s="87"/>
      <c r="J160" s="28">
        <v>15</v>
      </c>
      <c r="K160" s="29"/>
      <c r="L160" s="29">
        <v>8</v>
      </c>
      <c r="M160" s="29">
        <v>25</v>
      </c>
      <c r="N160" s="24">
        <v>400</v>
      </c>
      <c r="O160" s="29"/>
      <c r="P160" s="30">
        <v>2</v>
      </c>
      <c r="Q160" s="31">
        <f t="shared" si="8"/>
        <v>0.16</v>
      </c>
      <c r="R160" s="34"/>
    </row>
    <row r="161" spans="1:18" ht="15.75" customHeight="1" x14ac:dyDescent="0.25">
      <c r="B161" s="1901"/>
      <c r="C161" s="101" t="s">
        <v>30</v>
      </c>
      <c r="D161" s="101" t="s">
        <v>10</v>
      </c>
      <c r="E161" s="106" t="s">
        <v>30</v>
      </c>
      <c r="F161" s="106" t="s">
        <v>10</v>
      </c>
      <c r="G161" s="1887"/>
      <c r="H161" s="87"/>
      <c r="J161" s="28">
        <v>16</v>
      </c>
      <c r="K161" s="29"/>
      <c r="L161" s="29">
        <v>8</v>
      </c>
      <c r="M161" s="29">
        <v>20</v>
      </c>
      <c r="N161" s="24">
        <v>400</v>
      </c>
      <c r="O161" s="29"/>
      <c r="P161" s="30">
        <v>3</v>
      </c>
      <c r="Q161" s="31">
        <f t="shared" si="8"/>
        <v>0.192</v>
      </c>
      <c r="R161" s="34"/>
    </row>
    <row r="162" spans="1:18" ht="15.75" customHeight="1" x14ac:dyDescent="0.25">
      <c r="A162" s="1133" t="s">
        <v>61</v>
      </c>
      <c r="B162" s="44" t="s">
        <v>32</v>
      </c>
      <c r="C162" s="86">
        <f>SUM(C135)</f>
        <v>24</v>
      </c>
      <c r="D162" s="71">
        <f>SUM(D135)</f>
        <v>20.730790079999998</v>
      </c>
      <c r="E162" s="86">
        <f>SUM(E135)</f>
        <v>1377</v>
      </c>
      <c r="F162" s="116">
        <f>SUM(F135)</f>
        <v>13.875679999999999</v>
      </c>
      <c r="G162" s="88">
        <f>SUM(F162/D162)</f>
        <v>0.66932711905594677</v>
      </c>
      <c r="H162" s="87"/>
      <c r="J162" s="28">
        <v>17</v>
      </c>
      <c r="K162" s="29"/>
      <c r="L162" s="29">
        <v>8</v>
      </c>
      <c r="M162" s="29">
        <v>18</v>
      </c>
      <c r="N162" s="24">
        <v>400</v>
      </c>
      <c r="O162" s="29"/>
      <c r="P162" s="30">
        <v>2</v>
      </c>
      <c r="Q162" s="31">
        <f t="shared" si="8"/>
        <v>0.1152</v>
      </c>
      <c r="R162" s="34"/>
    </row>
    <row r="163" spans="1:18" ht="15.75" customHeight="1" x14ac:dyDescent="0.25">
      <c r="A163" s="1133" t="s">
        <v>63</v>
      </c>
      <c r="B163" s="44" t="s">
        <v>32</v>
      </c>
      <c r="C163" s="115">
        <f>SUM(B155)</f>
        <v>10</v>
      </c>
      <c r="D163" s="20">
        <f>SUM(G157)</f>
        <v>9.8617965599999984</v>
      </c>
      <c r="E163" s="86">
        <f>SUM(P179)</f>
        <v>564</v>
      </c>
      <c r="F163" s="117">
        <f>SUM(Q179)</f>
        <v>6.88462</v>
      </c>
      <c r="G163" s="88">
        <f>SUM(F163/D163)</f>
        <v>0.69811012203642553</v>
      </c>
      <c r="H163" s="83"/>
      <c r="J163" s="28">
        <v>18</v>
      </c>
      <c r="K163" s="29"/>
      <c r="L163" s="29">
        <v>8</v>
      </c>
      <c r="M163" s="29">
        <v>5</v>
      </c>
      <c r="N163" s="24">
        <v>400</v>
      </c>
      <c r="O163" s="29"/>
      <c r="P163" s="30">
        <v>12</v>
      </c>
      <c r="Q163" s="31">
        <f t="shared" si="8"/>
        <v>0.192</v>
      </c>
      <c r="R163" s="34"/>
    </row>
    <row r="164" spans="1:18" ht="15.75" customHeight="1" thickBot="1" x14ac:dyDescent="0.3">
      <c r="B164" s="94" t="s">
        <v>54</v>
      </c>
      <c r="C164" s="59">
        <f>SUM(C162:C163)</f>
        <v>34</v>
      </c>
      <c r="D164" s="92">
        <f>SUM(D162:D163)</f>
        <v>30.592586639999997</v>
      </c>
      <c r="E164" s="59">
        <f>SUM(E162:E163)</f>
        <v>1941</v>
      </c>
      <c r="F164" s="92">
        <f>SUM(F162:F163)</f>
        <v>20.760300000000001</v>
      </c>
      <c r="G164" s="93">
        <f>SUM(F164/D164)</f>
        <v>0.67860557998243209</v>
      </c>
      <c r="H164" s="83"/>
      <c r="J164" s="28">
        <v>19</v>
      </c>
      <c r="K164" s="29"/>
      <c r="L164" s="29">
        <v>4.2</v>
      </c>
      <c r="M164" s="29">
        <v>10</v>
      </c>
      <c r="N164" s="24">
        <v>400</v>
      </c>
      <c r="O164" s="29"/>
      <c r="P164" s="30">
        <v>34</v>
      </c>
      <c r="Q164" s="31">
        <f t="shared" si="8"/>
        <v>0.57120000000000004</v>
      </c>
      <c r="R164" s="34"/>
    </row>
    <row r="165" spans="1:18" ht="15.75" customHeight="1" thickTop="1" x14ac:dyDescent="0.25">
      <c r="B165" s="89"/>
      <c r="C165" s="90"/>
      <c r="D165" s="91"/>
      <c r="E165" s="82"/>
      <c r="F165" s="83"/>
      <c r="G165" s="83"/>
      <c r="H165" s="83"/>
      <c r="J165" s="28">
        <v>20</v>
      </c>
      <c r="K165" s="29"/>
      <c r="L165" s="29">
        <v>4.2</v>
      </c>
      <c r="M165" s="29">
        <v>10</v>
      </c>
      <c r="N165" s="24">
        <v>300</v>
      </c>
      <c r="O165" s="29"/>
      <c r="P165" s="30">
        <v>1</v>
      </c>
      <c r="Q165" s="31">
        <f t="shared" si="8"/>
        <v>1.26E-2</v>
      </c>
      <c r="R165" s="34"/>
    </row>
    <row r="166" spans="1:18" ht="15.75" customHeight="1" x14ac:dyDescent="0.25">
      <c r="B166" s="102" t="s">
        <v>32</v>
      </c>
      <c r="C166" s="90"/>
      <c r="D166" s="103">
        <f>SUM(Q173,D137)</f>
        <v>14.865299999999998</v>
      </c>
      <c r="E166" s="466">
        <f>SUM(D166/D164)</f>
        <v>0.48591183788831788</v>
      </c>
      <c r="F166" s="83"/>
      <c r="G166" s="83"/>
      <c r="J166" s="28">
        <v>21</v>
      </c>
      <c r="K166" s="29"/>
      <c r="L166" s="29">
        <v>4.2</v>
      </c>
      <c r="M166" s="29">
        <v>7</v>
      </c>
      <c r="N166" s="24">
        <v>400</v>
      </c>
      <c r="O166" s="29"/>
      <c r="P166" s="30">
        <v>28</v>
      </c>
      <c r="Q166" s="31">
        <f t="shared" si="8"/>
        <v>0.32928000000000002</v>
      </c>
      <c r="R166" s="34"/>
    </row>
    <row r="167" spans="1:18" ht="15.75" customHeight="1" x14ac:dyDescent="0.25">
      <c r="B167" s="102" t="s">
        <v>51</v>
      </c>
      <c r="C167" s="89"/>
      <c r="D167" s="103">
        <f>SUM(Q178,D138)</f>
        <v>5.8949999999999996</v>
      </c>
      <c r="E167" s="466">
        <f>SUM(D167/D164)</f>
        <v>0.19269374209411408</v>
      </c>
      <c r="F167" s="83"/>
      <c r="G167" s="83"/>
      <c r="J167" s="28">
        <v>22</v>
      </c>
      <c r="K167" s="29"/>
      <c r="L167" s="29">
        <v>4.2</v>
      </c>
      <c r="M167" s="29">
        <v>7</v>
      </c>
      <c r="N167" s="24">
        <v>300</v>
      </c>
      <c r="O167" s="29"/>
      <c r="P167" s="30">
        <v>1</v>
      </c>
      <c r="Q167" s="31">
        <f t="shared" si="8"/>
        <v>8.8199999999999997E-3</v>
      </c>
      <c r="R167" s="34"/>
    </row>
    <row r="168" spans="1:18" ht="15.75" customHeight="1" thickBot="1" x14ac:dyDescent="0.3">
      <c r="B168" s="89"/>
      <c r="C168" s="89"/>
      <c r="D168" s="104">
        <f>SUM(D166:D167)</f>
        <v>20.760299999999997</v>
      </c>
      <c r="E168" s="467">
        <f>SUM(E166:E167)</f>
        <v>0.67860557998243198</v>
      </c>
      <c r="F168" s="83"/>
      <c r="G168" s="83"/>
      <c r="J168" s="28">
        <v>23</v>
      </c>
      <c r="K168" s="29"/>
      <c r="L168" s="29">
        <v>3.2</v>
      </c>
      <c r="M168" s="29">
        <v>13</v>
      </c>
      <c r="N168" s="24">
        <v>400</v>
      </c>
      <c r="O168" s="29"/>
      <c r="P168" s="30">
        <v>9</v>
      </c>
      <c r="Q168" s="31">
        <f t="shared" si="8"/>
        <v>0.14976</v>
      </c>
      <c r="R168" s="34"/>
    </row>
    <row r="169" spans="1:18" ht="15.75" customHeight="1" thickTop="1" x14ac:dyDescent="0.25">
      <c r="J169" s="28">
        <v>24</v>
      </c>
      <c r="K169" s="29"/>
      <c r="L169" s="29">
        <v>3.2</v>
      </c>
      <c r="M169" s="29">
        <v>11</v>
      </c>
      <c r="N169" s="24">
        <v>400</v>
      </c>
      <c r="O169" s="29"/>
      <c r="P169" s="30">
        <v>12</v>
      </c>
      <c r="Q169" s="31">
        <f t="shared" si="8"/>
        <v>0.16896000000000003</v>
      </c>
      <c r="R169" s="34"/>
    </row>
    <row r="170" spans="1:18" ht="15.75" customHeight="1" x14ac:dyDescent="0.25">
      <c r="J170" s="28">
        <v>25</v>
      </c>
      <c r="K170" s="29"/>
      <c r="L170" s="29">
        <v>3.2</v>
      </c>
      <c r="M170" s="29">
        <v>11</v>
      </c>
      <c r="N170" s="24">
        <v>300</v>
      </c>
      <c r="O170" s="29"/>
      <c r="P170" s="30">
        <v>3</v>
      </c>
      <c r="Q170" s="31">
        <f t="shared" si="8"/>
        <v>3.168E-2</v>
      </c>
      <c r="R170" s="34"/>
    </row>
    <row r="171" spans="1:18" ht="15.75" customHeight="1" x14ac:dyDescent="0.25">
      <c r="J171" s="28">
        <v>26</v>
      </c>
      <c r="K171" s="29"/>
      <c r="L171" s="29">
        <v>3.2</v>
      </c>
      <c r="M171" s="29">
        <v>7</v>
      </c>
      <c r="N171" s="24">
        <v>400</v>
      </c>
      <c r="O171" s="29"/>
      <c r="P171" s="30">
        <v>12</v>
      </c>
      <c r="Q171" s="31">
        <f t="shared" si="8"/>
        <v>0.10752</v>
      </c>
      <c r="R171" s="34"/>
    </row>
    <row r="172" spans="1:18" ht="15.75" customHeight="1" x14ac:dyDescent="0.25">
      <c r="J172" s="28">
        <v>27</v>
      </c>
      <c r="K172" s="29"/>
      <c r="L172" s="29">
        <v>3.2</v>
      </c>
      <c r="M172" s="29">
        <v>7</v>
      </c>
      <c r="N172" s="24">
        <v>300</v>
      </c>
      <c r="O172" s="29"/>
      <c r="P172" s="30">
        <v>5</v>
      </c>
      <c r="Q172" s="31">
        <f t="shared" si="8"/>
        <v>3.3600000000000005E-2</v>
      </c>
      <c r="R172" s="34"/>
    </row>
    <row r="173" spans="1:18" ht="15.75" customHeight="1" x14ac:dyDescent="0.25">
      <c r="J173" s="1831"/>
      <c r="K173" s="1831"/>
      <c r="L173" s="1831"/>
      <c r="M173" s="1831"/>
      <c r="N173" s="1831"/>
      <c r="O173" s="1904"/>
      <c r="P173" s="271">
        <f>SUM(P146:P172)</f>
        <v>164</v>
      </c>
      <c r="Q173" s="275">
        <f>SUM(Q146:Q172)</f>
        <v>5.2346200000000005</v>
      </c>
      <c r="R173" s="64">
        <f>SUM(Q173/G157)</f>
        <v>0.53079780830522438</v>
      </c>
    </row>
    <row r="174" spans="1:18" ht="15.75" customHeight="1" x14ac:dyDescent="0.25">
      <c r="J174" s="28">
        <v>28</v>
      </c>
      <c r="K174" s="29"/>
      <c r="L174" s="29">
        <v>3</v>
      </c>
      <c r="M174" s="52">
        <v>5</v>
      </c>
      <c r="N174" s="19">
        <v>400</v>
      </c>
      <c r="O174" s="53">
        <v>19</v>
      </c>
      <c r="P174" s="25">
        <f>SUM(O174*10)</f>
        <v>190</v>
      </c>
      <c r="Q174" s="26">
        <f>L174*M174*N174*P174/1000000</f>
        <v>1.1399999999999999</v>
      </c>
      <c r="R174" s="65"/>
    </row>
    <row r="175" spans="1:18" ht="15.75" customHeight="1" x14ac:dyDescent="0.25">
      <c r="J175" s="28">
        <v>29</v>
      </c>
      <c r="K175" s="29"/>
      <c r="L175" s="29">
        <v>3</v>
      </c>
      <c r="M175" s="52">
        <v>5</v>
      </c>
      <c r="N175" s="19">
        <v>300</v>
      </c>
      <c r="O175" s="53">
        <v>1</v>
      </c>
      <c r="P175" s="25">
        <f>SUM(O175*10)</f>
        <v>10</v>
      </c>
      <c r="Q175" s="26">
        <f>L175*M175*N175*P175/1000000</f>
        <v>4.4999999999999998E-2</v>
      </c>
      <c r="R175" s="65"/>
    </row>
    <row r="176" spans="1:18" ht="15.75" customHeight="1" x14ac:dyDescent="0.25">
      <c r="J176" s="28">
        <v>30</v>
      </c>
      <c r="K176" s="29"/>
      <c r="L176" s="29">
        <v>2</v>
      </c>
      <c r="M176" s="52">
        <v>3</v>
      </c>
      <c r="N176" s="19">
        <v>400</v>
      </c>
      <c r="O176" s="53">
        <v>7</v>
      </c>
      <c r="P176" s="25">
        <f>SUM(O176*25)</f>
        <v>175</v>
      </c>
      <c r="Q176" s="26">
        <f>L176*M176*N176*P176/1000000</f>
        <v>0.42</v>
      </c>
      <c r="R176" s="65"/>
    </row>
    <row r="177" spans="1:19" ht="15.75" customHeight="1" x14ac:dyDescent="0.25">
      <c r="J177" s="28">
        <v>31</v>
      </c>
      <c r="K177" s="29"/>
      <c r="L177" s="29">
        <v>2</v>
      </c>
      <c r="M177" s="52">
        <v>3</v>
      </c>
      <c r="N177" s="19">
        <v>300</v>
      </c>
      <c r="O177" s="53">
        <v>1</v>
      </c>
      <c r="P177" s="25">
        <f>SUM(O177*25)</f>
        <v>25</v>
      </c>
      <c r="Q177" s="26">
        <f>L177*M177*N177*P177/1000000</f>
        <v>4.4999999999999998E-2</v>
      </c>
      <c r="R177" s="65"/>
    </row>
    <row r="178" spans="1:19" ht="15.75" customHeight="1" x14ac:dyDescent="0.25">
      <c r="J178" s="54"/>
      <c r="K178" s="54"/>
      <c r="L178" s="54"/>
      <c r="M178" s="54"/>
      <c r="N178" s="54"/>
      <c r="O178" s="269">
        <f>SUM(O174:O177)</f>
        <v>28</v>
      </c>
      <c r="P178" s="269">
        <f>SUM(P174:P177)</f>
        <v>400</v>
      </c>
      <c r="Q178" s="270">
        <f>SUM(Q174:Q177)</f>
        <v>1.6499999999999997</v>
      </c>
      <c r="R178" s="55">
        <f>SUM(Q178/G157)</f>
        <v>0.16731231373120112</v>
      </c>
    </row>
    <row r="179" spans="1:19" ht="15.75" customHeight="1" thickBot="1" x14ac:dyDescent="0.3">
      <c r="P179" s="47">
        <f>SUM(P178,P173)</f>
        <v>564</v>
      </c>
      <c r="Q179" s="72">
        <f>SUM(Q178,Q173)</f>
        <v>6.88462</v>
      </c>
      <c r="R179" s="49">
        <f>SUM(Q179/G157)</f>
        <v>0.69811012203642553</v>
      </c>
    </row>
    <row r="180" spans="1:19" s="112" customFormat="1" ht="15.75" customHeight="1" thickTop="1" x14ac:dyDescent="0.25">
      <c r="A180" s="108"/>
      <c r="P180" s="113"/>
      <c r="Q180" s="114"/>
      <c r="R180" s="77"/>
      <c r="S180" s="127"/>
    </row>
    <row r="181" spans="1:19" s="5" customFormat="1" ht="15.75" customHeight="1" x14ac:dyDescent="0.25">
      <c r="A181" s="108"/>
      <c r="B181" s="1814" t="s">
        <v>0</v>
      </c>
      <c r="C181" s="1814"/>
      <c r="D181" s="1814"/>
      <c r="E181" s="1814"/>
      <c r="F181" s="1814"/>
      <c r="G181" s="1814"/>
      <c r="H181" s="1814"/>
      <c r="J181" s="1814" t="s">
        <v>22</v>
      </c>
      <c r="K181" s="1814"/>
      <c r="L181" s="1814"/>
      <c r="M181" s="1814"/>
      <c r="N181" s="1814"/>
      <c r="O181" s="1814"/>
      <c r="P181" s="1814"/>
      <c r="Q181" s="1814"/>
      <c r="R181" s="1814"/>
      <c r="S181" s="330"/>
    </row>
    <row r="182" spans="1:19" s="5" customFormat="1" ht="15.75" customHeight="1" x14ac:dyDescent="0.25">
      <c r="A182" s="108"/>
      <c r="B182" s="1814"/>
      <c r="C182" s="1814"/>
      <c r="D182" s="1814"/>
      <c r="E182" s="1814"/>
      <c r="F182" s="1814"/>
      <c r="G182" s="1814"/>
      <c r="H182" s="1814"/>
      <c r="J182" s="1814"/>
      <c r="K182" s="1814"/>
      <c r="L182" s="1814"/>
      <c r="M182" s="1814"/>
      <c r="N182" s="1814"/>
      <c r="O182" s="1814"/>
      <c r="P182" s="1814"/>
      <c r="Q182" s="1814"/>
      <c r="R182" s="1814"/>
      <c r="S182" s="330"/>
    </row>
    <row r="183" spans="1:19" ht="15.75" customHeight="1" x14ac:dyDescent="0.25">
      <c r="A183" s="1132"/>
      <c r="B183" s="6" t="s">
        <v>44</v>
      </c>
      <c r="H183" s="8"/>
      <c r="J183" s="6" t="s">
        <v>44</v>
      </c>
      <c r="K183" s="10"/>
      <c r="L183" s="10"/>
      <c r="M183" s="10"/>
      <c r="N183" s="10"/>
      <c r="O183" s="1898"/>
      <c r="P183" s="1898"/>
      <c r="Q183" s="8"/>
      <c r="R183" s="8"/>
    </row>
    <row r="184" spans="1:19" ht="15.75" customHeight="1" x14ac:dyDescent="0.25">
      <c r="A184" s="1132"/>
      <c r="B184" s="1812" t="s">
        <v>21</v>
      </c>
      <c r="C184" s="1812" t="s">
        <v>2</v>
      </c>
      <c r="D184" s="1805" t="s">
        <v>3</v>
      </c>
      <c r="E184" s="1842" t="s">
        <v>4</v>
      </c>
      <c r="F184" s="1843"/>
      <c r="G184" s="1844"/>
      <c r="H184" s="1812" t="s">
        <v>5</v>
      </c>
      <c r="J184" s="1812" t="s">
        <v>21</v>
      </c>
      <c r="K184" s="1899" t="s">
        <v>24</v>
      </c>
      <c r="L184" s="1842" t="s">
        <v>25</v>
      </c>
      <c r="M184" s="1843"/>
      <c r="N184" s="1844"/>
      <c r="O184" s="1842" t="s">
        <v>4</v>
      </c>
      <c r="P184" s="1843"/>
      <c r="Q184" s="1844"/>
      <c r="R184" s="1812" t="s">
        <v>5</v>
      </c>
    </row>
    <row r="185" spans="1:19" ht="15.75" customHeight="1" x14ac:dyDescent="0.25">
      <c r="B185" s="1813"/>
      <c r="C185" s="1813"/>
      <c r="D185" s="1806"/>
      <c r="E185" s="11" t="s">
        <v>26</v>
      </c>
      <c r="F185" s="11" t="s">
        <v>9</v>
      </c>
      <c r="G185" s="12" t="s">
        <v>10</v>
      </c>
      <c r="H185" s="1813"/>
      <c r="J185" s="1813"/>
      <c r="K185" s="1900"/>
      <c r="L185" s="13" t="s">
        <v>27</v>
      </c>
      <c r="M185" s="14" t="s">
        <v>28</v>
      </c>
      <c r="N185" s="14" t="s">
        <v>26</v>
      </c>
      <c r="O185" s="14" t="s">
        <v>29</v>
      </c>
      <c r="P185" s="15" t="s">
        <v>30</v>
      </c>
      <c r="Q185" s="16" t="s">
        <v>10</v>
      </c>
      <c r="R185" s="1813"/>
    </row>
    <row r="186" spans="1:19" ht="15.75" customHeight="1" x14ac:dyDescent="0.25">
      <c r="B186" s="69">
        <v>1</v>
      </c>
      <c r="C186" s="73">
        <v>5299</v>
      </c>
      <c r="D186" s="19" t="s">
        <v>12</v>
      </c>
      <c r="E186" s="19">
        <v>400</v>
      </c>
      <c r="F186" s="19">
        <v>43</v>
      </c>
      <c r="G186" s="71">
        <f>0.7854*E186*F186*F186/1000000</f>
        <v>0.58088183999999998</v>
      </c>
      <c r="H186" s="21" t="s">
        <v>15</v>
      </c>
      <c r="J186" s="22">
        <v>1</v>
      </c>
      <c r="K186" s="23" t="s">
        <v>32</v>
      </c>
      <c r="L186" s="24">
        <v>10</v>
      </c>
      <c r="M186" s="24">
        <v>18</v>
      </c>
      <c r="N186" s="24">
        <v>400</v>
      </c>
      <c r="O186" s="23"/>
      <c r="P186" s="25">
        <v>1</v>
      </c>
      <c r="Q186" s="26">
        <f t="shared" ref="Q186:Q205" si="9">L186*M186*N186*P186/1000000</f>
        <v>7.1999999999999995E-2</v>
      </c>
      <c r="R186" s="27"/>
    </row>
    <row r="187" spans="1:19" ht="15.75" customHeight="1" x14ac:dyDescent="0.25">
      <c r="B187" s="69">
        <v>2</v>
      </c>
      <c r="C187" s="73">
        <v>5300</v>
      </c>
      <c r="D187" s="19" t="s">
        <v>12</v>
      </c>
      <c r="E187" s="19">
        <v>400</v>
      </c>
      <c r="F187" s="19">
        <v>43</v>
      </c>
      <c r="G187" s="71">
        <f>0.7854*E187*F187*F187/1000000</f>
        <v>0.58088183999999998</v>
      </c>
      <c r="H187" s="21" t="s">
        <v>15</v>
      </c>
      <c r="J187" s="28">
        <v>2</v>
      </c>
      <c r="K187" s="29"/>
      <c r="L187" s="29">
        <v>8</v>
      </c>
      <c r="M187" s="29">
        <v>20</v>
      </c>
      <c r="N187" s="24">
        <v>400</v>
      </c>
      <c r="O187" s="29"/>
      <c r="P187" s="30">
        <v>2</v>
      </c>
      <c r="Q187" s="31">
        <f t="shared" si="9"/>
        <v>0.128</v>
      </c>
      <c r="R187" s="29"/>
    </row>
    <row r="188" spans="1:19" ht="15.75" customHeight="1" x14ac:dyDescent="0.25">
      <c r="B188" s="69">
        <v>3</v>
      </c>
      <c r="C188" s="73">
        <v>5342</v>
      </c>
      <c r="D188" s="19" t="s">
        <v>12</v>
      </c>
      <c r="E188" s="19">
        <v>400</v>
      </c>
      <c r="F188" s="19">
        <v>52</v>
      </c>
      <c r="G188" s="71">
        <f>0.7854*E188*F188*F188/1000000</f>
        <v>0.84948863999999991</v>
      </c>
      <c r="H188" s="21" t="s">
        <v>15</v>
      </c>
      <c r="J188" s="28">
        <v>3</v>
      </c>
      <c r="K188" s="29"/>
      <c r="L188" s="29">
        <v>8</v>
      </c>
      <c r="M188" s="29">
        <v>25</v>
      </c>
      <c r="N188" s="24">
        <v>400</v>
      </c>
      <c r="O188" s="29"/>
      <c r="P188" s="30">
        <v>4</v>
      </c>
      <c r="Q188" s="31">
        <f t="shared" si="9"/>
        <v>0.32</v>
      </c>
      <c r="R188" s="29"/>
    </row>
    <row r="189" spans="1:19" ht="15.75" customHeight="1" x14ac:dyDescent="0.25">
      <c r="B189" s="69">
        <v>4</v>
      </c>
      <c r="C189" s="73">
        <v>5310</v>
      </c>
      <c r="D189" s="19" t="s">
        <v>12</v>
      </c>
      <c r="E189" s="19">
        <v>400</v>
      </c>
      <c r="F189" s="19">
        <v>47</v>
      </c>
      <c r="G189" s="71">
        <f>0.7854*E189*F189*F189/1000000</f>
        <v>0.69397943999999989</v>
      </c>
      <c r="H189" s="21" t="s">
        <v>15</v>
      </c>
      <c r="J189" s="28">
        <v>4</v>
      </c>
      <c r="K189" s="29"/>
      <c r="L189" s="29">
        <v>10</v>
      </c>
      <c r="M189" s="29">
        <v>25</v>
      </c>
      <c r="N189" s="24">
        <v>400</v>
      </c>
      <c r="O189" s="29"/>
      <c r="P189" s="30">
        <v>2</v>
      </c>
      <c r="Q189" s="31">
        <f t="shared" si="9"/>
        <v>0.2</v>
      </c>
      <c r="R189" s="29"/>
    </row>
    <row r="190" spans="1:19" ht="15.75" customHeight="1" x14ac:dyDescent="0.25">
      <c r="B190" s="69">
        <v>5</v>
      </c>
      <c r="C190" s="73">
        <v>5276</v>
      </c>
      <c r="D190" s="19" t="s">
        <v>12</v>
      </c>
      <c r="E190" s="19">
        <v>400</v>
      </c>
      <c r="F190" s="19">
        <v>48</v>
      </c>
      <c r="G190" s="71">
        <f>0.7854*E190*F190*F190/1000000</f>
        <v>0.72382463999999991</v>
      </c>
      <c r="H190" s="21" t="s">
        <v>15</v>
      </c>
      <c r="J190" s="28">
        <v>5</v>
      </c>
      <c r="K190" s="29"/>
      <c r="L190" s="29">
        <v>15</v>
      </c>
      <c r="M190" s="29">
        <v>20</v>
      </c>
      <c r="N190" s="24">
        <v>400</v>
      </c>
      <c r="O190" s="29"/>
      <c r="P190" s="30">
        <v>1</v>
      </c>
      <c r="Q190" s="31">
        <f t="shared" si="9"/>
        <v>0.12</v>
      </c>
      <c r="R190" s="34"/>
    </row>
    <row r="191" spans="1:19" ht="15.75" customHeight="1" x14ac:dyDescent="0.25">
      <c r="G191" s="74">
        <f>SUM(G186:G190)</f>
        <v>3.4290563999999994</v>
      </c>
      <c r="H191" s="51"/>
      <c r="J191" s="28">
        <v>6</v>
      </c>
      <c r="K191" s="29"/>
      <c r="L191" s="29">
        <v>10</v>
      </c>
      <c r="M191" s="29">
        <v>15</v>
      </c>
      <c r="N191" s="24">
        <v>400</v>
      </c>
      <c r="O191" s="29"/>
      <c r="P191" s="30">
        <v>1</v>
      </c>
      <c r="Q191" s="31">
        <f t="shared" si="9"/>
        <v>0.06</v>
      </c>
      <c r="R191" s="29"/>
    </row>
    <row r="192" spans="1:19" ht="15.75" customHeight="1" thickBot="1" x14ac:dyDescent="0.3">
      <c r="G192" s="60">
        <f>SUM(G191)</f>
        <v>3.4290563999999994</v>
      </c>
      <c r="H192" s="36">
        <f>SUM(Q211/G192)</f>
        <v>0.70467199081356624</v>
      </c>
      <c r="J192" s="28">
        <v>7</v>
      </c>
      <c r="K192" s="29"/>
      <c r="L192" s="29">
        <v>15</v>
      </c>
      <c r="M192" s="29">
        <v>15</v>
      </c>
      <c r="N192" s="24">
        <v>400</v>
      </c>
      <c r="O192" s="29"/>
      <c r="P192" s="30">
        <v>1</v>
      </c>
      <c r="Q192" s="31">
        <f t="shared" si="9"/>
        <v>0.09</v>
      </c>
      <c r="R192" s="34"/>
    </row>
    <row r="193" spans="1:18" ht="15.75" customHeight="1" thickTop="1" x14ac:dyDescent="0.25">
      <c r="B193" s="10"/>
      <c r="J193" s="28">
        <v>8</v>
      </c>
      <c r="K193" s="29"/>
      <c r="L193" s="29">
        <v>2.2000000000000002</v>
      </c>
      <c r="M193" s="29">
        <v>10</v>
      </c>
      <c r="N193" s="24">
        <v>400</v>
      </c>
      <c r="O193" s="29"/>
      <c r="P193" s="30">
        <v>3</v>
      </c>
      <c r="Q193" s="31">
        <f t="shared" si="9"/>
        <v>2.64E-2</v>
      </c>
      <c r="R193" s="34"/>
    </row>
    <row r="194" spans="1:18" ht="15.75" customHeight="1" x14ac:dyDescent="0.25">
      <c r="B194" s="8" t="s">
        <v>64</v>
      </c>
      <c r="J194" s="28">
        <v>9</v>
      </c>
      <c r="K194" s="29"/>
      <c r="L194" s="29">
        <v>2.2000000000000002</v>
      </c>
      <c r="M194" s="29">
        <v>15</v>
      </c>
      <c r="N194" s="24">
        <v>400</v>
      </c>
      <c r="O194" s="29"/>
      <c r="P194" s="30">
        <v>2</v>
      </c>
      <c r="Q194" s="31">
        <f t="shared" si="9"/>
        <v>2.64E-2</v>
      </c>
      <c r="R194" s="29"/>
    </row>
    <row r="195" spans="1:18" ht="15.75" customHeight="1" x14ac:dyDescent="0.25">
      <c r="B195" s="1901" t="s">
        <v>3</v>
      </c>
      <c r="C195" s="1902" t="s">
        <v>66</v>
      </c>
      <c r="D195" s="1902"/>
      <c r="E195" s="1903" t="s">
        <v>48</v>
      </c>
      <c r="F195" s="1903"/>
      <c r="G195" s="1886" t="s">
        <v>50</v>
      </c>
      <c r="H195" s="87"/>
      <c r="J195" s="28">
        <v>10</v>
      </c>
      <c r="K195" s="29"/>
      <c r="L195" s="29">
        <v>10</v>
      </c>
      <c r="M195" s="29">
        <v>10</v>
      </c>
      <c r="N195" s="24">
        <v>400</v>
      </c>
      <c r="O195" s="29"/>
      <c r="P195" s="30">
        <v>1</v>
      </c>
      <c r="Q195" s="31">
        <f t="shared" si="9"/>
        <v>0.04</v>
      </c>
      <c r="R195" s="34"/>
    </row>
    <row r="196" spans="1:18" ht="15.75" customHeight="1" x14ac:dyDescent="0.25">
      <c r="B196" s="1901"/>
      <c r="C196" s="101" t="s">
        <v>30</v>
      </c>
      <c r="D196" s="101" t="s">
        <v>10</v>
      </c>
      <c r="E196" s="106" t="s">
        <v>30</v>
      </c>
      <c r="F196" s="106" t="s">
        <v>10</v>
      </c>
      <c r="G196" s="1887"/>
      <c r="H196" s="87"/>
      <c r="J196" s="28">
        <v>11</v>
      </c>
      <c r="K196" s="29"/>
      <c r="L196" s="29">
        <v>15</v>
      </c>
      <c r="M196" s="29">
        <v>5</v>
      </c>
      <c r="N196" s="24">
        <v>400</v>
      </c>
      <c r="O196" s="29"/>
      <c r="P196" s="30">
        <v>2</v>
      </c>
      <c r="Q196" s="31">
        <f t="shared" si="9"/>
        <v>0.06</v>
      </c>
      <c r="R196" s="29"/>
    </row>
    <row r="197" spans="1:18" ht="15.75" customHeight="1" x14ac:dyDescent="0.25">
      <c r="A197" s="1133" t="s">
        <v>63</v>
      </c>
      <c r="B197" s="44" t="s">
        <v>32</v>
      </c>
      <c r="C197" s="86">
        <f>SUM(C164)</f>
        <v>34</v>
      </c>
      <c r="D197" s="71">
        <f>SUM(D164)</f>
        <v>30.592586639999997</v>
      </c>
      <c r="E197" s="86">
        <f>SUM(E164)</f>
        <v>1941</v>
      </c>
      <c r="F197" s="116">
        <f>SUM(F164)</f>
        <v>20.760300000000001</v>
      </c>
      <c r="G197" s="88">
        <f>SUM(F197/D197)</f>
        <v>0.67860557998243209</v>
      </c>
      <c r="H197" s="87"/>
      <c r="J197" s="28">
        <v>12</v>
      </c>
      <c r="K197" s="29"/>
      <c r="L197" s="29">
        <v>10</v>
      </c>
      <c r="M197" s="29">
        <v>15</v>
      </c>
      <c r="N197" s="24">
        <v>400</v>
      </c>
      <c r="O197" s="29"/>
      <c r="P197" s="30">
        <v>1</v>
      </c>
      <c r="Q197" s="31">
        <f t="shared" si="9"/>
        <v>0.06</v>
      </c>
      <c r="R197" s="34"/>
    </row>
    <row r="198" spans="1:18" ht="15.75" customHeight="1" x14ac:dyDescent="0.25">
      <c r="A198" s="1133" t="s">
        <v>65</v>
      </c>
      <c r="B198" s="44" t="s">
        <v>32</v>
      </c>
      <c r="C198" s="115">
        <f>SUM(B190)</f>
        <v>5</v>
      </c>
      <c r="D198" s="20">
        <f>SUM(G192)</f>
        <v>3.4290563999999994</v>
      </c>
      <c r="E198" s="86">
        <f>SUM(P211)</f>
        <v>201</v>
      </c>
      <c r="F198" s="117">
        <f>SUM(Q211)</f>
        <v>2.4163600000000001</v>
      </c>
      <c r="G198" s="88">
        <f>SUM(F198/D198)</f>
        <v>0.70467199081356624</v>
      </c>
      <c r="H198" s="83"/>
      <c r="J198" s="28">
        <v>13</v>
      </c>
      <c r="K198" s="29"/>
      <c r="L198" s="29">
        <v>8</v>
      </c>
      <c r="M198" s="29">
        <v>8</v>
      </c>
      <c r="N198" s="24">
        <v>400</v>
      </c>
      <c r="O198" s="29"/>
      <c r="P198" s="30">
        <v>3</v>
      </c>
      <c r="Q198" s="31">
        <f t="shared" si="9"/>
        <v>7.6799999999999993E-2</v>
      </c>
      <c r="R198" s="29"/>
    </row>
    <row r="199" spans="1:18" ht="15.75" customHeight="1" thickBot="1" x14ac:dyDescent="0.3">
      <c r="B199" s="94" t="s">
        <v>54</v>
      </c>
      <c r="C199" s="59">
        <f>SUM(C197:C198)</f>
        <v>39</v>
      </c>
      <c r="D199" s="92">
        <f>SUM(D197:D198)</f>
        <v>34.021643039999994</v>
      </c>
      <c r="E199" s="59">
        <f>SUM(E197:E198)</f>
        <v>2142</v>
      </c>
      <c r="F199" s="92">
        <f>SUM(F197:F198)</f>
        <v>23.176660000000002</v>
      </c>
      <c r="G199" s="93">
        <f>SUM(F199/D199)</f>
        <v>0.68123282502114002</v>
      </c>
      <c r="H199" s="83"/>
      <c r="J199" s="28">
        <v>14</v>
      </c>
      <c r="K199" s="29"/>
      <c r="L199" s="29">
        <v>8</v>
      </c>
      <c r="M199" s="29">
        <v>5</v>
      </c>
      <c r="N199" s="24">
        <v>400</v>
      </c>
      <c r="O199" s="29"/>
      <c r="P199" s="30">
        <v>15</v>
      </c>
      <c r="Q199" s="31">
        <f t="shared" si="9"/>
        <v>0.24</v>
      </c>
      <c r="R199" s="34"/>
    </row>
    <row r="200" spans="1:18" ht="15.75" customHeight="1" thickTop="1" x14ac:dyDescent="0.25">
      <c r="B200" s="89"/>
      <c r="C200" s="90"/>
      <c r="D200" s="91"/>
      <c r="E200" s="82"/>
      <c r="F200" s="83"/>
      <c r="G200" s="83"/>
      <c r="H200" s="83"/>
      <c r="J200" s="28">
        <v>15</v>
      </c>
      <c r="K200" s="29"/>
      <c r="L200" s="29">
        <v>8</v>
      </c>
      <c r="M200" s="29">
        <v>12</v>
      </c>
      <c r="N200" s="24">
        <v>400</v>
      </c>
      <c r="O200" s="29"/>
      <c r="P200" s="30">
        <v>1</v>
      </c>
      <c r="Q200" s="31">
        <f t="shared" si="9"/>
        <v>3.8399999999999997E-2</v>
      </c>
      <c r="R200" s="34"/>
    </row>
    <row r="201" spans="1:18" ht="15.75" customHeight="1" x14ac:dyDescent="0.25">
      <c r="B201" s="102" t="s">
        <v>32</v>
      </c>
      <c r="C201" s="90"/>
      <c r="D201" s="103">
        <f>SUM(Q206,D166)</f>
        <v>16.756659999999997</v>
      </c>
      <c r="E201" s="466">
        <f>SUM(D201/D199)</f>
        <v>0.49252941665100719</v>
      </c>
      <c r="F201" s="83"/>
      <c r="G201" s="83"/>
      <c r="J201" s="28">
        <v>16</v>
      </c>
      <c r="K201" s="29"/>
      <c r="L201" s="29">
        <v>4.2</v>
      </c>
      <c r="M201" s="29">
        <v>10</v>
      </c>
      <c r="N201" s="24">
        <v>400</v>
      </c>
      <c r="O201" s="29"/>
      <c r="P201" s="30">
        <v>10</v>
      </c>
      <c r="Q201" s="31">
        <f t="shared" si="9"/>
        <v>0.16800000000000001</v>
      </c>
      <c r="R201" s="34"/>
    </row>
    <row r="202" spans="1:18" ht="15.75" customHeight="1" x14ac:dyDescent="0.25">
      <c r="B202" s="102" t="s">
        <v>51</v>
      </c>
      <c r="C202" s="89"/>
      <c r="D202" s="103">
        <f>SUM(Q210,D167)</f>
        <v>6.42</v>
      </c>
      <c r="E202" s="466">
        <f>SUM(D202/D199)</f>
        <v>0.18870340837013264</v>
      </c>
      <c r="F202" s="83"/>
      <c r="G202" s="83"/>
      <c r="J202" s="28">
        <v>17</v>
      </c>
      <c r="K202" s="29"/>
      <c r="L202" s="29">
        <v>4.2</v>
      </c>
      <c r="M202" s="29">
        <v>7</v>
      </c>
      <c r="N202" s="24">
        <v>400</v>
      </c>
      <c r="O202" s="29"/>
      <c r="P202" s="30">
        <v>5</v>
      </c>
      <c r="Q202" s="31">
        <f t="shared" si="9"/>
        <v>5.8799999999999998E-2</v>
      </c>
      <c r="R202" s="34"/>
    </row>
    <row r="203" spans="1:18" ht="15.75" customHeight="1" thickBot="1" x14ac:dyDescent="0.3">
      <c r="B203" s="89"/>
      <c r="C203" s="89"/>
      <c r="D203" s="104">
        <f>SUM(D201:D202)</f>
        <v>23.176659999999998</v>
      </c>
      <c r="E203" s="467">
        <f>SUM(E201:E202)</f>
        <v>0.6812328250211398</v>
      </c>
      <c r="F203" s="83"/>
      <c r="G203" s="83"/>
      <c r="J203" s="28">
        <v>18</v>
      </c>
      <c r="K203" s="29"/>
      <c r="L203" s="29">
        <v>3.2</v>
      </c>
      <c r="M203" s="29">
        <v>7</v>
      </c>
      <c r="N203" s="24">
        <v>400</v>
      </c>
      <c r="O203" s="29"/>
      <c r="P203" s="30">
        <v>8</v>
      </c>
      <c r="Q203" s="31">
        <f t="shared" si="9"/>
        <v>7.1679999999999994E-2</v>
      </c>
      <c r="R203" s="34"/>
    </row>
    <row r="204" spans="1:18" ht="15.75" customHeight="1" thickTop="1" x14ac:dyDescent="0.25">
      <c r="J204" s="28">
        <v>19</v>
      </c>
      <c r="K204" s="29"/>
      <c r="L204" s="29">
        <v>3.2</v>
      </c>
      <c r="M204" s="29">
        <v>11</v>
      </c>
      <c r="N204" s="24">
        <v>400</v>
      </c>
      <c r="O204" s="29"/>
      <c r="P204" s="30">
        <v>2</v>
      </c>
      <c r="Q204" s="31">
        <f t="shared" si="9"/>
        <v>2.8160000000000004E-2</v>
      </c>
      <c r="R204" s="34"/>
    </row>
    <row r="205" spans="1:18" ht="15.75" customHeight="1" x14ac:dyDescent="0.25">
      <c r="J205" s="28">
        <v>20</v>
      </c>
      <c r="K205" s="29"/>
      <c r="L205" s="29">
        <v>3.2</v>
      </c>
      <c r="M205" s="29">
        <v>7</v>
      </c>
      <c r="N205" s="24">
        <v>300</v>
      </c>
      <c r="O205" s="29"/>
      <c r="P205" s="30">
        <v>1</v>
      </c>
      <c r="Q205" s="31">
        <f t="shared" si="9"/>
        <v>6.7200000000000011E-3</v>
      </c>
      <c r="R205" s="34"/>
    </row>
    <row r="206" spans="1:18" ht="15.75" customHeight="1" x14ac:dyDescent="0.25">
      <c r="J206" s="1831"/>
      <c r="K206" s="1831"/>
      <c r="L206" s="1831"/>
      <c r="M206" s="1831"/>
      <c r="N206" s="1831"/>
      <c r="O206" s="1904"/>
      <c r="P206" s="271">
        <f>SUM(P186:P205)</f>
        <v>66</v>
      </c>
      <c r="Q206" s="275">
        <f>SUM(Q186:Q205)</f>
        <v>1.8913599999999999</v>
      </c>
      <c r="R206" s="64">
        <f>SUM(Q206/G192)</f>
        <v>0.55156864728150878</v>
      </c>
    </row>
    <row r="207" spans="1:18" ht="15.75" customHeight="1" x14ac:dyDescent="0.25">
      <c r="J207" s="28">
        <v>21</v>
      </c>
      <c r="K207" s="29"/>
      <c r="L207" s="29">
        <v>3</v>
      </c>
      <c r="M207" s="52">
        <v>5</v>
      </c>
      <c r="N207" s="19">
        <v>400</v>
      </c>
      <c r="O207" s="53">
        <v>5</v>
      </c>
      <c r="P207" s="25">
        <f>SUM(O207*10)</f>
        <v>50</v>
      </c>
      <c r="Q207" s="26">
        <f>L207*M207*N207*P207/1000000</f>
        <v>0.3</v>
      </c>
      <c r="R207" s="65"/>
    </row>
    <row r="208" spans="1:18" ht="15.75" customHeight="1" x14ac:dyDescent="0.25">
      <c r="J208" s="28">
        <v>22</v>
      </c>
      <c r="K208" s="29"/>
      <c r="L208" s="29">
        <v>3</v>
      </c>
      <c r="M208" s="52">
        <v>5</v>
      </c>
      <c r="N208" s="19">
        <v>300</v>
      </c>
      <c r="O208" s="53">
        <v>1</v>
      </c>
      <c r="P208" s="25">
        <f>SUM(O208*10)</f>
        <v>10</v>
      </c>
      <c r="Q208" s="26">
        <f>L208*M208*N208*P208/1000000</f>
        <v>4.4999999999999998E-2</v>
      </c>
      <c r="R208" s="65"/>
    </row>
    <row r="209" spans="1:19" ht="15.75" customHeight="1" x14ac:dyDescent="0.25">
      <c r="J209" s="28">
        <v>23</v>
      </c>
      <c r="K209" s="29"/>
      <c r="L209" s="29">
        <v>2</v>
      </c>
      <c r="M209" s="52">
        <v>3</v>
      </c>
      <c r="N209" s="19">
        <v>400</v>
      </c>
      <c r="O209" s="53">
        <v>3</v>
      </c>
      <c r="P209" s="25">
        <f>SUM(O209*25)</f>
        <v>75</v>
      </c>
      <c r="Q209" s="26">
        <f>L209*M209*N209*P209/1000000</f>
        <v>0.18</v>
      </c>
      <c r="R209" s="65"/>
    </row>
    <row r="210" spans="1:19" ht="15.75" customHeight="1" x14ac:dyDescent="0.25">
      <c r="J210" s="54"/>
      <c r="K210" s="54"/>
      <c r="L210" s="54"/>
      <c r="M210" s="54"/>
      <c r="N210" s="54"/>
      <c r="O210" s="269">
        <f>SUM(O206:O209)</f>
        <v>9</v>
      </c>
      <c r="P210" s="269">
        <f>SUM(P207:P209)</f>
        <v>135</v>
      </c>
      <c r="Q210" s="270">
        <f>SUM(Q207:Q209)</f>
        <v>0.52499999999999991</v>
      </c>
      <c r="R210" s="55">
        <f>SUM(Q210/G192)</f>
        <v>0.1531033435320574</v>
      </c>
    </row>
    <row r="211" spans="1:19" ht="15.75" customHeight="1" thickBot="1" x14ac:dyDescent="0.3">
      <c r="P211" s="47">
        <f>SUM(P210,P206)</f>
        <v>201</v>
      </c>
      <c r="Q211" s="72">
        <f>SUM(Q210,Q206)</f>
        <v>2.4163600000000001</v>
      </c>
      <c r="R211" s="49">
        <f>SUM(Q211/G192)</f>
        <v>0.70467199081356624</v>
      </c>
    </row>
    <row r="212" spans="1:19" ht="15.75" customHeight="1" thickTop="1" x14ac:dyDescent="0.25">
      <c r="P212" s="75"/>
      <c r="Q212" s="76"/>
      <c r="R212" s="77"/>
    </row>
    <row r="213" spans="1:19" s="5" customFormat="1" ht="15.75" customHeight="1" x14ac:dyDescent="0.25">
      <c r="A213" s="108"/>
      <c r="B213" s="1814" t="s">
        <v>0</v>
      </c>
      <c r="C213" s="1814"/>
      <c r="D213" s="1814"/>
      <c r="E213" s="1814"/>
      <c r="F213" s="1814"/>
      <c r="G213" s="1814"/>
      <c r="H213" s="1814"/>
      <c r="J213" s="1814" t="s">
        <v>22</v>
      </c>
      <c r="K213" s="1814"/>
      <c r="L213" s="1814"/>
      <c r="M213" s="1814"/>
      <c r="N213" s="1814"/>
      <c r="O213" s="1814"/>
      <c r="P213" s="1814"/>
      <c r="Q213" s="1814"/>
      <c r="R213" s="1814"/>
      <c r="S213" s="330"/>
    </row>
    <row r="214" spans="1:19" s="5" customFormat="1" ht="15.75" customHeight="1" x14ac:dyDescent="0.25">
      <c r="A214" s="108"/>
      <c r="B214" s="1814"/>
      <c r="C214" s="1814"/>
      <c r="D214" s="1814"/>
      <c r="E214" s="1814"/>
      <c r="F214" s="1814"/>
      <c r="G214" s="1814"/>
      <c r="H214" s="1814"/>
      <c r="J214" s="1814"/>
      <c r="K214" s="1814"/>
      <c r="L214" s="1814"/>
      <c r="M214" s="1814"/>
      <c r="N214" s="1814"/>
      <c r="O214" s="1814"/>
      <c r="P214" s="1814"/>
      <c r="Q214" s="1814"/>
      <c r="R214" s="1814"/>
      <c r="S214" s="330"/>
    </row>
    <row r="215" spans="1:19" ht="15.75" customHeight="1" x14ac:dyDescent="0.25">
      <c r="A215" s="1132"/>
      <c r="B215" s="6" t="s">
        <v>45</v>
      </c>
      <c r="H215" s="8"/>
      <c r="J215" s="6" t="s">
        <v>45</v>
      </c>
      <c r="K215" s="10"/>
      <c r="L215" s="10"/>
      <c r="M215" s="10"/>
      <c r="N215" s="10"/>
      <c r="O215" s="1898"/>
      <c r="P215" s="1898"/>
      <c r="Q215" s="8"/>
      <c r="R215" s="8"/>
    </row>
    <row r="216" spans="1:19" ht="15.75" customHeight="1" x14ac:dyDescent="0.25">
      <c r="A216" s="1132"/>
      <c r="B216" s="1812" t="s">
        <v>21</v>
      </c>
      <c r="C216" s="1812" t="s">
        <v>2</v>
      </c>
      <c r="D216" s="1805" t="s">
        <v>3</v>
      </c>
      <c r="E216" s="1842" t="s">
        <v>4</v>
      </c>
      <c r="F216" s="1843"/>
      <c r="G216" s="1844"/>
      <c r="H216" s="1812" t="s">
        <v>5</v>
      </c>
      <c r="J216" s="1812" t="s">
        <v>21</v>
      </c>
      <c r="K216" s="1899" t="s">
        <v>24</v>
      </c>
      <c r="L216" s="1842" t="s">
        <v>25</v>
      </c>
      <c r="M216" s="1843"/>
      <c r="N216" s="1844"/>
      <c r="O216" s="1842" t="s">
        <v>4</v>
      </c>
      <c r="P216" s="1843"/>
      <c r="Q216" s="1844"/>
      <c r="R216" s="1812" t="s">
        <v>5</v>
      </c>
    </row>
    <row r="217" spans="1:19" ht="15.75" customHeight="1" x14ac:dyDescent="0.25">
      <c r="B217" s="1813"/>
      <c r="C217" s="1813"/>
      <c r="D217" s="1806"/>
      <c r="E217" s="11" t="s">
        <v>26</v>
      </c>
      <c r="F217" s="11" t="s">
        <v>9</v>
      </c>
      <c r="G217" s="12" t="s">
        <v>10</v>
      </c>
      <c r="H217" s="1813"/>
      <c r="J217" s="1813"/>
      <c r="K217" s="1900"/>
      <c r="L217" s="13" t="s">
        <v>27</v>
      </c>
      <c r="M217" s="14" t="s">
        <v>28</v>
      </c>
      <c r="N217" s="14" t="s">
        <v>26</v>
      </c>
      <c r="O217" s="14" t="s">
        <v>29</v>
      </c>
      <c r="P217" s="15" t="s">
        <v>30</v>
      </c>
      <c r="Q217" s="16" t="s">
        <v>10</v>
      </c>
      <c r="R217" s="1813"/>
    </row>
    <row r="218" spans="1:19" ht="15.75" customHeight="1" x14ac:dyDescent="0.25">
      <c r="B218" s="69">
        <v>1</v>
      </c>
      <c r="C218" s="78">
        <v>5318</v>
      </c>
      <c r="D218" s="19" t="s">
        <v>12</v>
      </c>
      <c r="E218" s="19">
        <v>400</v>
      </c>
      <c r="F218" s="19">
        <v>63</v>
      </c>
      <c r="G218" s="71">
        <f t="shared" ref="G218:G225" si="10">0.7854*E218*F218*F218/1000000</f>
        <v>1.2469010399999998</v>
      </c>
      <c r="H218" s="21" t="s">
        <v>13</v>
      </c>
      <c r="J218" s="22">
        <v>1</v>
      </c>
      <c r="K218" s="23" t="s">
        <v>32</v>
      </c>
      <c r="L218" s="24">
        <v>8</v>
      </c>
      <c r="M218" s="24">
        <v>18</v>
      </c>
      <c r="N218" s="24">
        <v>400</v>
      </c>
      <c r="O218" s="23"/>
      <c r="P218" s="25">
        <v>1</v>
      </c>
      <c r="Q218" s="26">
        <f t="shared" ref="Q218:Q242" si="11">L218*M218*N218*P218/1000000</f>
        <v>5.7599999999999998E-2</v>
      </c>
      <c r="R218" s="27"/>
    </row>
    <row r="219" spans="1:19" ht="15.75" customHeight="1" x14ac:dyDescent="0.25">
      <c r="B219" s="69">
        <v>2</v>
      </c>
      <c r="C219" s="78">
        <v>5328</v>
      </c>
      <c r="D219" s="19" t="s">
        <v>12</v>
      </c>
      <c r="E219" s="19">
        <v>400</v>
      </c>
      <c r="F219" s="19">
        <v>57</v>
      </c>
      <c r="G219" s="71">
        <f t="shared" si="10"/>
        <v>1.02070584</v>
      </c>
      <c r="H219" s="21" t="s">
        <v>13</v>
      </c>
      <c r="J219" s="28">
        <v>2</v>
      </c>
      <c r="K219" s="29"/>
      <c r="L219" s="29">
        <v>8</v>
      </c>
      <c r="M219" s="29">
        <v>25</v>
      </c>
      <c r="N219" s="24">
        <v>400</v>
      </c>
      <c r="O219" s="29"/>
      <c r="P219" s="30">
        <v>1</v>
      </c>
      <c r="Q219" s="31">
        <f t="shared" si="11"/>
        <v>0.08</v>
      </c>
      <c r="R219" s="29"/>
    </row>
    <row r="220" spans="1:19" ht="15.75" customHeight="1" x14ac:dyDescent="0.25">
      <c r="B220" s="69">
        <v>3</v>
      </c>
      <c r="C220" s="78">
        <v>5296</v>
      </c>
      <c r="D220" s="19" t="s">
        <v>12</v>
      </c>
      <c r="E220" s="19">
        <v>400</v>
      </c>
      <c r="F220" s="19">
        <v>41</v>
      </c>
      <c r="G220" s="71">
        <f t="shared" si="10"/>
        <v>0.52810296000000001</v>
      </c>
      <c r="H220" s="21" t="s">
        <v>13</v>
      </c>
      <c r="J220" s="28">
        <v>3</v>
      </c>
      <c r="K220" s="29"/>
      <c r="L220" s="29">
        <v>10</v>
      </c>
      <c r="M220" s="29">
        <v>23</v>
      </c>
      <c r="N220" s="24">
        <v>400</v>
      </c>
      <c r="O220" s="29"/>
      <c r="P220" s="30">
        <v>2</v>
      </c>
      <c r="Q220" s="31">
        <f t="shared" si="11"/>
        <v>0.184</v>
      </c>
      <c r="R220" s="29"/>
    </row>
    <row r="221" spans="1:19" ht="15.75" customHeight="1" x14ac:dyDescent="0.25">
      <c r="B221" s="69">
        <v>4</v>
      </c>
      <c r="C221" s="78">
        <v>5385</v>
      </c>
      <c r="D221" s="19" t="s">
        <v>12</v>
      </c>
      <c r="E221" s="19">
        <v>400</v>
      </c>
      <c r="F221" s="19">
        <v>69</v>
      </c>
      <c r="G221" s="71">
        <f t="shared" si="10"/>
        <v>1.4957157599999997</v>
      </c>
      <c r="H221" s="21" t="s">
        <v>13</v>
      </c>
      <c r="J221" s="28">
        <v>4</v>
      </c>
      <c r="K221" s="29"/>
      <c r="L221" s="29">
        <v>10</v>
      </c>
      <c r="M221" s="29">
        <v>25</v>
      </c>
      <c r="N221" s="24">
        <v>400</v>
      </c>
      <c r="O221" s="29"/>
      <c r="P221" s="30">
        <v>2</v>
      </c>
      <c r="Q221" s="31">
        <f t="shared" si="11"/>
        <v>0.2</v>
      </c>
      <c r="R221" s="29"/>
    </row>
    <row r="222" spans="1:19" ht="15.75" customHeight="1" x14ac:dyDescent="0.25">
      <c r="B222" s="69">
        <v>5</v>
      </c>
      <c r="C222" s="78">
        <v>5392</v>
      </c>
      <c r="D222" s="19" t="s">
        <v>12</v>
      </c>
      <c r="E222" s="19">
        <v>400</v>
      </c>
      <c r="F222" s="19">
        <v>66</v>
      </c>
      <c r="G222" s="71">
        <f t="shared" si="10"/>
        <v>1.3684809599999999</v>
      </c>
      <c r="H222" s="21" t="s">
        <v>13</v>
      </c>
      <c r="J222" s="28">
        <v>5</v>
      </c>
      <c r="K222" s="29"/>
      <c r="L222" s="29">
        <v>8</v>
      </c>
      <c r="M222" s="29">
        <v>30</v>
      </c>
      <c r="N222" s="24">
        <v>400</v>
      </c>
      <c r="O222" s="29"/>
      <c r="P222" s="30">
        <v>2</v>
      </c>
      <c r="Q222" s="31">
        <f t="shared" si="11"/>
        <v>0.192</v>
      </c>
      <c r="R222" s="34"/>
    </row>
    <row r="223" spans="1:19" ht="15.75" customHeight="1" x14ac:dyDescent="0.25">
      <c r="B223" s="69">
        <v>6</v>
      </c>
      <c r="C223" s="78">
        <v>5280</v>
      </c>
      <c r="D223" s="19" t="s">
        <v>12</v>
      </c>
      <c r="E223" s="19">
        <v>400</v>
      </c>
      <c r="F223" s="19">
        <v>51</v>
      </c>
      <c r="G223" s="71">
        <f t="shared" si="10"/>
        <v>0.81713015999999994</v>
      </c>
      <c r="H223" s="21" t="s">
        <v>15</v>
      </c>
      <c r="J223" s="28">
        <v>6</v>
      </c>
      <c r="K223" s="29"/>
      <c r="L223" s="29">
        <v>10</v>
      </c>
      <c r="M223" s="29">
        <v>30</v>
      </c>
      <c r="N223" s="24">
        <v>400</v>
      </c>
      <c r="O223" s="29"/>
      <c r="P223" s="30">
        <v>4</v>
      </c>
      <c r="Q223" s="31">
        <f t="shared" si="11"/>
        <v>0.48</v>
      </c>
      <c r="R223" s="29"/>
    </row>
    <row r="224" spans="1:19" ht="15.75" customHeight="1" x14ac:dyDescent="0.25">
      <c r="B224" s="69">
        <v>7</v>
      </c>
      <c r="C224" s="78">
        <v>5277</v>
      </c>
      <c r="D224" s="19" t="s">
        <v>12</v>
      </c>
      <c r="E224" s="19">
        <v>400</v>
      </c>
      <c r="F224" s="19">
        <v>52</v>
      </c>
      <c r="G224" s="71">
        <f t="shared" si="10"/>
        <v>0.84948863999999991</v>
      </c>
      <c r="H224" s="21" t="s">
        <v>15</v>
      </c>
      <c r="J224" s="28">
        <v>7</v>
      </c>
      <c r="K224" s="29"/>
      <c r="L224" s="29">
        <v>8</v>
      </c>
      <c r="M224" s="29">
        <v>33</v>
      </c>
      <c r="N224" s="24">
        <v>400</v>
      </c>
      <c r="O224" s="29"/>
      <c r="P224" s="30">
        <v>1</v>
      </c>
      <c r="Q224" s="31">
        <f t="shared" si="11"/>
        <v>0.1056</v>
      </c>
      <c r="R224" s="34"/>
    </row>
    <row r="225" spans="1:18" ht="15.75" customHeight="1" x14ac:dyDescent="0.25">
      <c r="B225" s="69">
        <v>8</v>
      </c>
      <c r="C225" s="78">
        <v>5332</v>
      </c>
      <c r="D225" s="19" t="s">
        <v>12</v>
      </c>
      <c r="E225" s="19">
        <v>400</v>
      </c>
      <c r="F225" s="19">
        <v>53</v>
      </c>
      <c r="G225" s="71">
        <f t="shared" si="10"/>
        <v>0.88247543999999989</v>
      </c>
      <c r="H225" s="21" t="s">
        <v>15</v>
      </c>
      <c r="J225" s="28">
        <v>8</v>
      </c>
      <c r="K225" s="29"/>
      <c r="L225" s="29">
        <v>15</v>
      </c>
      <c r="M225" s="29">
        <v>18</v>
      </c>
      <c r="N225" s="24">
        <v>400</v>
      </c>
      <c r="O225" s="29"/>
      <c r="P225" s="30">
        <v>2</v>
      </c>
      <c r="Q225" s="31">
        <f t="shared" si="11"/>
        <v>0.216</v>
      </c>
      <c r="R225" s="34"/>
    </row>
    <row r="226" spans="1:18" ht="15.75" customHeight="1" x14ac:dyDescent="0.25">
      <c r="G226" s="74">
        <f>SUM(G218:G225)</f>
        <v>8.2090007999999983</v>
      </c>
      <c r="H226" s="51"/>
      <c r="J226" s="28">
        <v>9</v>
      </c>
      <c r="K226" s="29"/>
      <c r="L226" s="29">
        <v>10</v>
      </c>
      <c r="M226" s="29">
        <v>20</v>
      </c>
      <c r="N226" s="24">
        <v>400</v>
      </c>
      <c r="O226" s="29"/>
      <c r="P226" s="30">
        <v>3</v>
      </c>
      <c r="Q226" s="31">
        <f t="shared" si="11"/>
        <v>0.24</v>
      </c>
      <c r="R226" s="29"/>
    </row>
    <row r="227" spans="1:18" ht="15.75" customHeight="1" thickBot="1" x14ac:dyDescent="0.3">
      <c r="G227" s="60">
        <f>SUM(G226)</f>
        <v>8.2090007999999983</v>
      </c>
      <c r="H227" s="36">
        <f>SUM(Q249/G227)</f>
        <v>0.708802464728716</v>
      </c>
      <c r="J227" s="28">
        <v>10</v>
      </c>
      <c r="K227" s="29"/>
      <c r="L227" s="29">
        <v>15</v>
      </c>
      <c r="M227" s="29">
        <v>25</v>
      </c>
      <c r="N227" s="24">
        <v>400</v>
      </c>
      <c r="O227" s="29"/>
      <c r="P227" s="30">
        <v>4</v>
      </c>
      <c r="Q227" s="31">
        <f t="shared" si="11"/>
        <v>0.6</v>
      </c>
      <c r="R227" s="34"/>
    </row>
    <row r="228" spans="1:18" ht="15.75" customHeight="1" thickTop="1" x14ac:dyDescent="0.25">
      <c r="B228" s="10"/>
      <c r="J228" s="28">
        <v>11</v>
      </c>
      <c r="K228" s="29"/>
      <c r="L228" s="29">
        <v>8</v>
      </c>
      <c r="M228" s="29">
        <v>13</v>
      </c>
      <c r="N228" s="24">
        <v>400</v>
      </c>
      <c r="O228" s="29"/>
      <c r="P228" s="30">
        <v>2</v>
      </c>
      <c r="Q228" s="31">
        <f t="shared" si="11"/>
        <v>8.3199999999999996E-2</v>
      </c>
      <c r="R228" s="29"/>
    </row>
    <row r="229" spans="1:18" ht="15.75" customHeight="1" x14ac:dyDescent="0.25">
      <c r="B229" s="8" t="s">
        <v>67</v>
      </c>
      <c r="J229" s="28">
        <v>12</v>
      </c>
      <c r="K229" s="29"/>
      <c r="L229" s="29">
        <v>8</v>
      </c>
      <c r="M229" s="29">
        <v>10</v>
      </c>
      <c r="N229" s="24">
        <v>400</v>
      </c>
      <c r="O229" s="29"/>
      <c r="P229" s="30">
        <v>2</v>
      </c>
      <c r="Q229" s="31">
        <f t="shared" si="11"/>
        <v>6.4000000000000001E-2</v>
      </c>
      <c r="R229" s="34"/>
    </row>
    <row r="230" spans="1:18" ht="15.75" customHeight="1" x14ac:dyDescent="0.25">
      <c r="B230" s="1901" t="s">
        <v>3</v>
      </c>
      <c r="C230" s="1902" t="s">
        <v>66</v>
      </c>
      <c r="D230" s="1902"/>
      <c r="E230" s="1903" t="s">
        <v>48</v>
      </c>
      <c r="F230" s="1903"/>
      <c r="G230" s="1886" t="s">
        <v>50</v>
      </c>
      <c r="H230" s="87"/>
      <c r="J230" s="28">
        <v>13</v>
      </c>
      <c r="K230" s="29"/>
      <c r="L230" s="29">
        <v>8</v>
      </c>
      <c r="M230" s="29">
        <v>15</v>
      </c>
      <c r="N230" s="24">
        <v>400</v>
      </c>
      <c r="O230" s="29"/>
      <c r="P230" s="30">
        <v>3</v>
      </c>
      <c r="Q230" s="31">
        <f t="shared" si="11"/>
        <v>0.14399999999999999</v>
      </c>
      <c r="R230" s="29"/>
    </row>
    <row r="231" spans="1:18" ht="15.75" customHeight="1" x14ac:dyDescent="0.25">
      <c r="B231" s="1901"/>
      <c r="C231" s="101" t="s">
        <v>30</v>
      </c>
      <c r="D231" s="101" t="s">
        <v>10</v>
      </c>
      <c r="E231" s="106" t="s">
        <v>30</v>
      </c>
      <c r="F231" s="106" t="s">
        <v>10</v>
      </c>
      <c r="G231" s="1887"/>
      <c r="H231" s="87"/>
      <c r="J231" s="28">
        <v>14</v>
      </c>
      <c r="K231" s="29"/>
      <c r="L231" s="29">
        <v>10</v>
      </c>
      <c r="M231" s="29">
        <v>15</v>
      </c>
      <c r="N231" s="24">
        <v>400</v>
      </c>
      <c r="O231" s="29"/>
      <c r="P231" s="30">
        <v>1</v>
      </c>
      <c r="Q231" s="31">
        <f t="shared" si="11"/>
        <v>0.06</v>
      </c>
      <c r="R231" s="34"/>
    </row>
    <row r="232" spans="1:18" ht="15.75" customHeight="1" x14ac:dyDescent="0.25">
      <c r="A232" s="1133" t="s">
        <v>65</v>
      </c>
      <c r="B232" s="44" t="s">
        <v>32</v>
      </c>
      <c r="C232" s="86">
        <f>SUM(C199)</f>
        <v>39</v>
      </c>
      <c r="D232" s="71">
        <f>SUM(D199)</f>
        <v>34.021643039999994</v>
      </c>
      <c r="E232" s="86">
        <f>SUM(E199)</f>
        <v>2142</v>
      </c>
      <c r="F232" s="116">
        <f>SUM(F199)</f>
        <v>23.176660000000002</v>
      </c>
      <c r="G232" s="88">
        <f>SUM(F232/D232)</f>
        <v>0.68123282502114002</v>
      </c>
      <c r="H232" s="87"/>
      <c r="J232" s="28">
        <v>15</v>
      </c>
      <c r="K232" s="29"/>
      <c r="L232" s="29">
        <v>15</v>
      </c>
      <c r="M232" s="29">
        <v>30</v>
      </c>
      <c r="N232" s="24">
        <v>400</v>
      </c>
      <c r="O232" s="29"/>
      <c r="P232" s="30">
        <v>1</v>
      </c>
      <c r="Q232" s="31">
        <f t="shared" si="11"/>
        <v>0.18</v>
      </c>
      <c r="R232" s="34"/>
    </row>
    <row r="233" spans="1:18" ht="15.75" customHeight="1" x14ac:dyDescent="0.25">
      <c r="A233" s="1133" t="s">
        <v>68</v>
      </c>
      <c r="B233" s="44" t="s">
        <v>32</v>
      </c>
      <c r="C233" s="115">
        <f>SUM(B225)</f>
        <v>8</v>
      </c>
      <c r="D233" s="20">
        <f>SUM(G227)</f>
        <v>8.2090007999999983</v>
      </c>
      <c r="E233" s="86">
        <f>SUM(P249)</f>
        <v>359</v>
      </c>
      <c r="F233" s="71">
        <f>SUM(Q249)</f>
        <v>5.8185600000000006</v>
      </c>
      <c r="G233" s="88">
        <f>SUM(F233/D233)</f>
        <v>0.708802464728716</v>
      </c>
      <c r="H233" s="83"/>
      <c r="J233" s="28">
        <v>16</v>
      </c>
      <c r="K233" s="29"/>
      <c r="L233" s="29">
        <v>10</v>
      </c>
      <c r="M233" s="29">
        <v>33</v>
      </c>
      <c r="N233" s="24">
        <v>400</v>
      </c>
      <c r="O233" s="29"/>
      <c r="P233" s="30">
        <v>2</v>
      </c>
      <c r="Q233" s="31">
        <f t="shared" si="11"/>
        <v>0.26400000000000001</v>
      </c>
      <c r="R233" s="34"/>
    </row>
    <row r="234" spans="1:18" ht="15.75" customHeight="1" thickBot="1" x14ac:dyDescent="0.3">
      <c r="B234" s="94" t="s">
        <v>54</v>
      </c>
      <c r="C234" s="59">
        <f>SUM(C232:C233)</f>
        <v>47</v>
      </c>
      <c r="D234" s="92">
        <f>SUM(D232:D233)</f>
        <v>42.230643839999992</v>
      </c>
      <c r="E234" s="59">
        <f>SUM(E232:E233)</f>
        <v>2501</v>
      </c>
      <c r="F234" s="92">
        <f>SUM(F232:F233)</f>
        <v>28.995220000000003</v>
      </c>
      <c r="G234" s="93">
        <f>SUM(F234/D234)</f>
        <v>0.68659194754062292</v>
      </c>
      <c r="H234" s="83"/>
      <c r="J234" s="28">
        <v>17</v>
      </c>
      <c r="K234" s="29"/>
      <c r="L234" s="29">
        <v>15</v>
      </c>
      <c r="M234" s="29">
        <v>33</v>
      </c>
      <c r="N234" s="24">
        <v>400</v>
      </c>
      <c r="O234" s="29"/>
      <c r="P234" s="30">
        <v>1</v>
      </c>
      <c r="Q234" s="31">
        <f t="shared" si="11"/>
        <v>0.19800000000000001</v>
      </c>
      <c r="R234" s="34"/>
    </row>
    <row r="235" spans="1:18" ht="15.75" customHeight="1" thickTop="1" x14ac:dyDescent="0.25">
      <c r="B235" s="89"/>
      <c r="C235" s="90"/>
      <c r="D235" s="91"/>
      <c r="E235" s="82"/>
      <c r="F235" s="83"/>
      <c r="G235" s="83"/>
      <c r="H235" s="83"/>
      <c r="J235" s="28">
        <v>18</v>
      </c>
      <c r="K235" s="29"/>
      <c r="L235" s="29">
        <v>8</v>
      </c>
      <c r="M235" s="29">
        <v>5</v>
      </c>
      <c r="N235" s="24">
        <v>400</v>
      </c>
      <c r="O235" s="29"/>
      <c r="P235" s="30">
        <v>16</v>
      </c>
      <c r="Q235" s="31">
        <f t="shared" si="11"/>
        <v>0.25600000000000001</v>
      </c>
      <c r="R235" s="34"/>
    </row>
    <row r="236" spans="1:18" ht="15.75" customHeight="1" x14ac:dyDescent="0.25">
      <c r="B236" s="102" t="s">
        <v>32</v>
      </c>
      <c r="C236" s="90"/>
      <c r="D236" s="103">
        <f>SUM(Q243,D201)</f>
        <v>21.825219999999998</v>
      </c>
      <c r="E236" s="466">
        <f>SUM(D236/D234)</f>
        <v>0.51681002266244402</v>
      </c>
      <c r="F236" s="83"/>
      <c r="G236" s="83"/>
      <c r="J236" s="28">
        <v>19</v>
      </c>
      <c r="K236" s="29"/>
      <c r="L236" s="29">
        <v>4.2</v>
      </c>
      <c r="M236" s="29">
        <v>7</v>
      </c>
      <c r="N236" s="24">
        <v>400</v>
      </c>
      <c r="O236" s="29"/>
      <c r="P236" s="30">
        <v>17</v>
      </c>
      <c r="Q236" s="31">
        <f t="shared" si="11"/>
        <v>0.19991999999999999</v>
      </c>
      <c r="R236" s="34"/>
    </row>
    <row r="237" spans="1:18" ht="15.75" customHeight="1" x14ac:dyDescent="0.25">
      <c r="B237" s="102" t="s">
        <v>51</v>
      </c>
      <c r="C237" s="89"/>
      <c r="D237" s="103">
        <f>SUM(Q248,D202)</f>
        <v>7.17</v>
      </c>
      <c r="E237" s="466">
        <f>SUM(D237/D234)</f>
        <v>0.16978192487817872</v>
      </c>
      <c r="F237" s="83"/>
      <c r="G237" s="83"/>
      <c r="J237" s="28">
        <v>20</v>
      </c>
      <c r="K237" s="29"/>
      <c r="L237" s="29">
        <v>3.2</v>
      </c>
      <c r="M237" s="29">
        <v>7</v>
      </c>
      <c r="N237" s="24">
        <v>400</v>
      </c>
      <c r="O237" s="29"/>
      <c r="P237" s="30">
        <v>25</v>
      </c>
      <c r="Q237" s="31">
        <f t="shared" si="11"/>
        <v>0.224</v>
      </c>
      <c r="R237" s="34"/>
    </row>
    <row r="238" spans="1:18" ht="15.75" customHeight="1" thickBot="1" x14ac:dyDescent="0.3">
      <c r="B238" s="89"/>
      <c r="C238" s="89"/>
      <c r="D238" s="104">
        <f>SUM(D236:D237)</f>
        <v>28.995219999999996</v>
      </c>
      <c r="E238" s="467">
        <f>SUM(E236:E237)</f>
        <v>0.6865919475406228</v>
      </c>
      <c r="F238" s="83"/>
      <c r="G238" s="83"/>
      <c r="J238" s="28">
        <v>21</v>
      </c>
      <c r="K238" s="29"/>
      <c r="L238" s="29">
        <v>3.2</v>
      </c>
      <c r="M238" s="29">
        <v>11</v>
      </c>
      <c r="N238" s="24">
        <v>400</v>
      </c>
      <c r="O238" s="29"/>
      <c r="P238" s="30">
        <v>7</v>
      </c>
      <c r="Q238" s="31">
        <f t="shared" si="11"/>
        <v>9.8560000000000009E-2</v>
      </c>
      <c r="R238" s="34"/>
    </row>
    <row r="239" spans="1:18" ht="15.75" customHeight="1" thickTop="1" x14ac:dyDescent="0.25">
      <c r="J239" s="28">
        <v>22</v>
      </c>
      <c r="K239" s="29"/>
      <c r="L239" s="29">
        <v>4.2</v>
      </c>
      <c r="M239" s="29">
        <v>10</v>
      </c>
      <c r="N239" s="24">
        <v>400</v>
      </c>
      <c r="O239" s="29"/>
      <c r="P239" s="30">
        <v>34</v>
      </c>
      <c r="Q239" s="31">
        <f t="shared" si="11"/>
        <v>0.57120000000000004</v>
      </c>
      <c r="R239" s="34"/>
    </row>
    <row r="240" spans="1:18" ht="15.75" customHeight="1" x14ac:dyDescent="0.25">
      <c r="J240" s="28">
        <v>23</v>
      </c>
      <c r="K240" s="29"/>
      <c r="L240" s="29">
        <v>1.7</v>
      </c>
      <c r="M240" s="29">
        <v>10</v>
      </c>
      <c r="N240" s="24">
        <v>400</v>
      </c>
      <c r="O240" s="29"/>
      <c r="P240" s="30">
        <v>35</v>
      </c>
      <c r="Q240" s="31">
        <f t="shared" si="11"/>
        <v>0.23799999999999999</v>
      </c>
      <c r="R240" s="34"/>
    </row>
    <row r="241" spans="1:19" ht="15.75" customHeight="1" x14ac:dyDescent="0.25">
      <c r="J241" s="28">
        <v>24</v>
      </c>
      <c r="K241" s="29"/>
      <c r="L241" s="29">
        <v>2.2000000000000002</v>
      </c>
      <c r="M241" s="29">
        <v>10</v>
      </c>
      <c r="N241" s="24">
        <v>400</v>
      </c>
      <c r="O241" s="29"/>
      <c r="P241" s="30">
        <v>12</v>
      </c>
      <c r="Q241" s="31">
        <f t="shared" si="11"/>
        <v>0.1056</v>
      </c>
      <c r="R241" s="34"/>
    </row>
    <row r="242" spans="1:19" ht="15.75" customHeight="1" x14ac:dyDescent="0.25">
      <c r="J242" s="28">
        <v>25</v>
      </c>
      <c r="K242" s="29"/>
      <c r="L242" s="29">
        <v>3.2</v>
      </c>
      <c r="M242" s="29">
        <v>7</v>
      </c>
      <c r="N242" s="24">
        <v>300</v>
      </c>
      <c r="O242" s="29"/>
      <c r="P242" s="30">
        <v>4</v>
      </c>
      <c r="Q242" s="31">
        <f t="shared" si="11"/>
        <v>2.6880000000000005E-2</v>
      </c>
      <c r="R242" s="34"/>
    </row>
    <row r="243" spans="1:19" ht="15.75" customHeight="1" x14ac:dyDescent="0.25">
      <c r="J243" s="1831"/>
      <c r="K243" s="1831"/>
      <c r="L243" s="1831"/>
      <c r="M243" s="1831"/>
      <c r="N243" s="1831"/>
      <c r="O243" s="1904"/>
      <c r="P243" s="271">
        <f>SUM(P218:P242)</f>
        <v>184</v>
      </c>
      <c r="Q243" s="275">
        <f>SUM(Q218:Q242)</f>
        <v>5.0685600000000006</v>
      </c>
      <c r="R243" s="64">
        <f>SUM(Q243/G224)</f>
        <v>5.9666012720311379</v>
      </c>
    </row>
    <row r="244" spans="1:19" ht="15.75" customHeight="1" x14ac:dyDescent="0.25">
      <c r="J244" s="28">
        <v>26</v>
      </c>
      <c r="K244" s="29"/>
      <c r="L244" s="29">
        <v>3</v>
      </c>
      <c r="M244" s="52">
        <v>5</v>
      </c>
      <c r="N244" s="19">
        <v>400</v>
      </c>
      <c r="O244" s="53">
        <v>9</v>
      </c>
      <c r="P244" s="25">
        <f>SUM(O244*10)</f>
        <v>90</v>
      </c>
      <c r="Q244" s="26">
        <f>L244*M244*N244*P244/1000000</f>
        <v>0.54</v>
      </c>
      <c r="R244" s="65"/>
    </row>
    <row r="245" spans="1:19" ht="15.75" customHeight="1" x14ac:dyDescent="0.25">
      <c r="J245" s="28">
        <v>27</v>
      </c>
      <c r="K245" s="29"/>
      <c r="L245" s="29">
        <v>3</v>
      </c>
      <c r="M245" s="52">
        <v>5</v>
      </c>
      <c r="N245" s="19">
        <v>300</v>
      </c>
      <c r="O245" s="53">
        <v>1</v>
      </c>
      <c r="P245" s="25">
        <f>SUM(O245*10)</f>
        <v>10</v>
      </c>
      <c r="Q245" s="26">
        <f>L245*M245*N245*P245/1000000</f>
        <v>4.4999999999999998E-2</v>
      </c>
      <c r="R245" s="65"/>
    </row>
    <row r="246" spans="1:19" ht="15.75" customHeight="1" x14ac:dyDescent="0.25">
      <c r="J246" s="28">
        <v>28</v>
      </c>
      <c r="K246" s="29"/>
      <c r="L246" s="29">
        <v>2</v>
      </c>
      <c r="M246" s="52">
        <v>3</v>
      </c>
      <c r="N246" s="19">
        <v>400</v>
      </c>
      <c r="O246" s="53">
        <v>2</v>
      </c>
      <c r="P246" s="25">
        <f>SUM(O246*25)</f>
        <v>50</v>
      </c>
      <c r="Q246" s="26">
        <f>L246*M246*N246*P246/1000000</f>
        <v>0.12</v>
      </c>
      <c r="R246" s="65"/>
    </row>
    <row r="247" spans="1:19" ht="15.75" customHeight="1" x14ac:dyDescent="0.25">
      <c r="J247" s="28">
        <v>28</v>
      </c>
      <c r="K247" s="29"/>
      <c r="L247" s="29">
        <v>2</v>
      </c>
      <c r="M247" s="52">
        <v>3</v>
      </c>
      <c r="N247" s="19">
        <v>300</v>
      </c>
      <c r="O247" s="53">
        <v>1</v>
      </c>
      <c r="P247" s="25">
        <f>SUM(O247*25)</f>
        <v>25</v>
      </c>
      <c r="Q247" s="26">
        <f>L247*M247*N247*P247/1000000</f>
        <v>4.4999999999999998E-2</v>
      </c>
      <c r="R247" s="65"/>
    </row>
    <row r="248" spans="1:19" ht="15.75" customHeight="1" x14ac:dyDescent="0.25">
      <c r="J248" s="54"/>
      <c r="K248" s="54"/>
      <c r="L248" s="54"/>
      <c r="M248" s="54"/>
      <c r="N248" s="54"/>
      <c r="O248" s="269">
        <f>SUM(O244:O247)</f>
        <v>13</v>
      </c>
      <c r="P248" s="269">
        <f>SUM(P244:P247)</f>
        <v>175</v>
      </c>
      <c r="Q248" s="270">
        <f>SUM(Q244:Q247)</f>
        <v>0.75000000000000011</v>
      </c>
      <c r="R248" s="55">
        <f>SUM(Q248/G227)</f>
        <v>9.1363129115543548E-2</v>
      </c>
    </row>
    <row r="249" spans="1:19" ht="15.75" customHeight="1" thickBot="1" x14ac:dyDescent="0.3">
      <c r="P249" s="47">
        <f>SUM(P243,P248)</f>
        <v>359</v>
      </c>
      <c r="Q249" s="72">
        <f>SUM(Q243,Q248)</f>
        <v>5.8185600000000006</v>
      </c>
      <c r="R249" s="49">
        <f>SUM(Q249/G227)</f>
        <v>0.708802464728716</v>
      </c>
    </row>
    <row r="250" spans="1:19" ht="15.75" customHeight="1" thickTop="1" x14ac:dyDescent="0.25"/>
    <row r="251" spans="1:19" s="5" customFormat="1" ht="15.75" customHeight="1" x14ac:dyDescent="0.25">
      <c r="A251" s="108"/>
      <c r="B251" s="1814" t="s">
        <v>0</v>
      </c>
      <c r="C251" s="1814"/>
      <c r="D251" s="1814"/>
      <c r="E251" s="1814"/>
      <c r="F251" s="1814"/>
      <c r="G251" s="1814"/>
      <c r="H251" s="1814"/>
      <c r="J251" s="1814" t="s">
        <v>22</v>
      </c>
      <c r="K251" s="1814"/>
      <c r="L251" s="1814"/>
      <c r="M251" s="1814"/>
      <c r="N251" s="1814"/>
      <c r="O251" s="1814"/>
      <c r="P251" s="1814"/>
      <c r="Q251" s="1814"/>
      <c r="R251" s="1814"/>
      <c r="S251" s="330"/>
    </row>
    <row r="252" spans="1:19" s="5" customFormat="1" ht="15.75" customHeight="1" x14ac:dyDescent="0.25">
      <c r="A252" s="108"/>
      <c r="B252" s="1814"/>
      <c r="C252" s="1814"/>
      <c r="D252" s="1814"/>
      <c r="E252" s="1814"/>
      <c r="F252" s="1814"/>
      <c r="G252" s="1814"/>
      <c r="H252" s="1814"/>
      <c r="J252" s="1814"/>
      <c r="K252" s="1814"/>
      <c r="L252" s="1814"/>
      <c r="M252" s="1814"/>
      <c r="N252" s="1814"/>
      <c r="O252" s="1814"/>
      <c r="P252" s="1814"/>
      <c r="Q252" s="1814"/>
      <c r="R252" s="1814"/>
      <c r="S252" s="330"/>
    </row>
    <row r="253" spans="1:19" ht="15.75" customHeight="1" x14ac:dyDescent="0.25">
      <c r="A253" s="1132"/>
      <c r="B253" s="6" t="s">
        <v>45</v>
      </c>
      <c r="H253" s="8"/>
      <c r="J253" s="6" t="s">
        <v>45</v>
      </c>
      <c r="K253" s="10"/>
      <c r="L253" s="10"/>
      <c r="M253" s="10"/>
      <c r="N253" s="10"/>
      <c r="O253" s="1898"/>
      <c r="P253" s="1898"/>
      <c r="Q253" s="8"/>
      <c r="R253" s="8"/>
    </row>
    <row r="254" spans="1:19" ht="15.75" customHeight="1" x14ac:dyDescent="0.25">
      <c r="A254" s="1132"/>
      <c r="B254" s="1812" t="s">
        <v>21</v>
      </c>
      <c r="C254" s="1812" t="s">
        <v>2</v>
      </c>
      <c r="D254" s="1805" t="s">
        <v>3</v>
      </c>
      <c r="E254" s="1842" t="s">
        <v>4</v>
      </c>
      <c r="F254" s="1843"/>
      <c r="G254" s="1844"/>
      <c r="H254" s="1812" t="s">
        <v>5</v>
      </c>
      <c r="J254" s="1812" t="s">
        <v>21</v>
      </c>
      <c r="K254" s="1899" t="s">
        <v>24</v>
      </c>
      <c r="L254" s="1842" t="s">
        <v>25</v>
      </c>
      <c r="M254" s="1843"/>
      <c r="N254" s="1844"/>
      <c r="O254" s="1842" t="s">
        <v>4</v>
      </c>
      <c r="P254" s="1843"/>
      <c r="Q254" s="1844"/>
      <c r="R254" s="1812" t="s">
        <v>5</v>
      </c>
    </row>
    <row r="255" spans="1:19" ht="15.75" customHeight="1" x14ac:dyDescent="0.25">
      <c r="B255" s="1813"/>
      <c r="C255" s="1813"/>
      <c r="D255" s="1806"/>
      <c r="E255" s="11" t="s">
        <v>26</v>
      </c>
      <c r="F255" s="11" t="s">
        <v>9</v>
      </c>
      <c r="G255" s="12" t="s">
        <v>10</v>
      </c>
      <c r="H255" s="1813"/>
      <c r="J255" s="1813"/>
      <c r="K255" s="1900"/>
      <c r="L255" s="13" t="s">
        <v>27</v>
      </c>
      <c r="M255" s="14" t="s">
        <v>28</v>
      </c>
      <c r="N255" s="14" t="s">
        <v>26</v>
      </c>
      <c r="O255" s="14" t="s">
        <v>29</v>
      </c>
      <c r="P255" s="15" t="s">
        <v>30</v>
      </c>
      <c r="Q255" s="16" t="s">
        <v>10</v>
      </c>
      <c r="R255" s="1813"/>
    </row>
    <row r="256" spans="1:19" ht="15.75" customHeight="1" x14ac:dyDescent="0.25">
      <c r="B256" s="69">
        <v>1</v>
      </c>
      <c r="C256" s="18">
        <v>5326</v>
      </c>
      <c r="D256" s="19" t="s">
        <v>12</v>
      </c>
      <c r="E256" s="19">
        <v>400</v>
      </c>
      <c r="F256" s="19">
        <v>64</v>
      </c>
      <c r="G256" s="71">
        <f t="shared" ref="G256:G262" si="12">0.7854*E256*F256*F256/1000000</f>
        <v>1.2867993599999998</v>
      </c>
      <c r="H256" s="21" t="s">
        <v>13</v>
      </c>
      <c r="J256" s="22">
        <v>1</v>
      </c>
      <c r="K256" s="23" t="s">
        <v>32</v>
      </c>
      <c r="L256" s="24">
        <v>10</v>
      </c>
      <c r="M256" s="24">
        <v>15</v>
      </c>
      <c r="N256" s="24">
        <v>400</v>
      </c>
      <c r="O256" s="23"/>
      <c r="P256" s="25">
        <v>2</v>
      </c>
      <c r="Q256" s="26">
        <f t="shared" ref="Q256:Q291" si="13">L256*M256*N256*P256/1000000</f>
        <v>0.12</v>
      </c>
      <c r="R256" s="27"/>
    </row>
    <row r="257" spans="1:18" ht="15.75" customHeight="1" x14ac:dyDescent="0.25">
      <c r="B257" s="69">
        <v>2</v>
      </c>
      <c r="C257" s="18">
        <v>5372</v>
      </c>
      <c r="D257" s="19" t="s">
        <v>12</v>
      </c>
      <c r="E257" s="19">
        <v>400</v>
      </c>
      <c r="F257" s="19">
        <v>38</v>
      </c>
      <c r="G257" s="71">
        <f t="shared" si="12"/>
        <v>0.45364703999999995</v>
      </c>
      <c r="H257" s="21" t="s">
        <v>13</v>
      </c>
      <c r="J257" s="28">
        <v>2</v>
      </c>
      <c r="K257" s="29"/>
      <c r="L257" s="29">
        <v>10</v>
      </c>
      <c r="M257" s="29">
        <v>12</v>
      </c>
      <c r="N257" s="24">
        <v>400</v>
      </c>
      <c r="O257" s="29"/>
      <c r="P257" s="30">
        <v>1</v>
      </c>
      <c r="Q257" s="31">
        <f t="shared" si="13"/>
        <v>4.8000000000000001E-2</v>
      </c>
      <c r="R257" s="29"/>
    </row>
    <row r="258" spans="1:18" ht="15.75" customHeight="1" x14ac:dyDescent="0.25">
      <c r="B258" s="69">
        <v>3</v>
      </c>
      <c r="C258" s="18">
        <v>5323</v>
      </c>
      <c r="D258" s="19" t="s">
        <v>12</v>
      </c>
      <c r="E258" s="19">
        <v>400</v>
      </c>
      <c r="F258" s="19">
        <v>46</v>
      </c>
      <c r="G258" s="71">
        <f t="shared" si="12"/>
        <v>0.66476255999999989</v>
      </c>
      <c r="H258" s="21" t="s">
        <v>13</v>
      </c>
      <c r="J258" s="28">
        <v>3</v>
      </c>
      <c r="K258" s="29"/>
      <c r="L258" s="29">
        <v>10</v>
      </c>
      <c r="M258" s="29">
        <v>10</v>
      </c>
      <c r="N258" s="24">
        <v>400</v>
      </c>
      <c r="O258" s="29"/>
      <c r="P258" s="30">
        <v>3</v>
      </c>
      <c r="Q258" s="31">
        <f t="shared" si="13"/>
        <v>0.12</v>
      </c>
      <c r="R258" s="29"/>
    </row>
    <row r="259" spans="1:18" ht="15.75" customHeight="1" x14ac:dyDescent="0.25">
      <c r="B259" s="69">
        <v>4</v>
      </c>
      <c r="C259" s="18">
        <v>5386</v>
      </c>
      <c r="D259" s="19" t="s">
        <v>12</v>
      </c>
      <c r="E259" s="19">
        <v>400</v>
      </c>
      <c r="F259" s="19">
        <v>49</v>
      </c>
      <c r="G259" s="71">
        <f t="shared" si="12"/>
        <v>0.75429815999999994</v>
      </c>
      <c r="H259" s="21" t="s">
        <v>13</v>
      </c>
      <c r="J259" s="28">
        <v>4</v>
      </c>
      <c r="K259" s="29"/>
      <c r="L259" s="29">
        <v>10</v>
      </c>
      <c r="M259" s="29">
        <v>18</v>
      </c>
      <c r="N259" s="24">
        <v>400</v>
      </c>
      <c r="O259" s="29"/>
      <c r="P259" s="30">
        <v>1</v>
      </c>
      <c r="Q259" s="31">
        <f t="shared" si="13"/>
        <v>7.1999999999999995E-2</v>
      </c>
      <c r="R259" s="29"/>
    </row>
    <row r="260" spans="1:18" ht="15.75" customHeight="1" x14ac:dyDescent="0.25">
      <c r="B260" s="69">
        <v>5</v>
      </c>
      <c r="C260" s="18">
        <v>5389</v>
      </c>
      <c r="D260" s="19" t="s">
        <v>12</v>
      </c>
      <c r="E260" s="19">
        <v>400</v>
      </c>
      <c r="F260" s="19">
        <v>48</v>
      </c>
      <c r="G260" s="71">
        <f t="shared" si="12"/>
        <v>0.72382463999999991</v>
      </c>
      <c r="H260" s="21" t="s">
        <v>13</v>
      </c>
      <c r="J260" s="28">
        <v>5</v>
      </c>
      <c r="K260" s="29"/>
      <c r="L260" s="29">
        <v>5</v>
      </c>
      <c r="M260" s="29">
        <v>10</v>
      </c>
      <c r="N260" s="24">
        <v>400</v>
      </c>
      <c r="O260" s="29"/>
      <c r="P260" s="30">
        <v>2</v>
      </c>
      <c r="Q260" s="31">
        <f t="shared" si="13"/>
        <v>0.04</v>
      </c>
      <c r="R260" s="34"/>
    </row>
    <row r="261" spans="1:18" ht="15.75" customHeight="1" x14ac:dyDescent="0.25">
      <c r="B261" s="69">
        <v>6</v>
      </c>
      <c r="C261" s="18">
        <v>5351</v>
      </c>
      <c r="D261" s="19" t="s">
        <v>12</v>
      </c>
      <c r="E261" s="19">
        <v>400</v>
      </c>
      <c r="F261" s="19">
        <v>37</v>
      </c>
      <c r="G261" s="71">
        <f t="shared" si="12"/>
        <v>0.43008503999999992</v>
      </c>
      <c r="H261" s="21" t="s">
        <v>13</v>
      </c>
      <c r="J261" s="28">
        <v>6</v>
      </c>
      <c r="K261" s="29"/>
      <c r="L261" s="29">
        <v>2.2000000000000002</v>
      </c>
      <c r="M261" s="29">
        <v>15</v>
      </c>
      <c r="N261" s="24">
        <v>400</v>
      </c>
      <c r="O261" s="29"/>
      <c r="P261" s="30">
        <v>9</v>
      </c>
      <c r="Q261" s="31">
        <f t="shared" si="13"/>
        <v>0.1188</v>
      </c>
      <c r="R261" s="29"/>
    </row>
    <row r="262" spans="1:18" ht="15.75" customHeight="1" x14ac:dyDescent="0.25">
      <c r="B262" s="69">
        <v>7</v>
      </c>
      <c r="C262" s="18">
        <v>5273</v>
      </c>
      <c r="D262" s="19" t="s">
        <v>12</v>
      </c>
      <c r="E262" s="19">
        <v>400</v>
      </c>
      <c r="F262" s="19">
        <v>43</v>
      </c>
      <c r="G262" s="71">
        <f t="shared" si="12"/>
        <v>0.58088183999999998</v>
      </c>
      <c r="H262" s="21" t="s">
        <v>13</v>
      </c>
      <c r="J262" s="28">
        <v>7</v>
      </c>
      <c r="K262" s="29"/>
      <c r="L262" s="29">
        <v>2.2000000000000002</v>
      </c>
      <c r="M262" s="29">
        <v>13</v>
      </c>
      <c r="N262" s="24">
        <v>400</v>
      </c>
      <c r="O262" s="29"/>
      <c r="P262" s="30">
        <v>4</v>
      </c>
      <c r="Q262" s="31">
        <f t="shared" si="13"/>
        <v>4.5760000000000002E-2</v>
      </c>
      <c r="R262" s="34"/>
    </row>
    <row r="263" spans="1:18" ht="15.75" customHeight="1" x14ac:dyDescent="0.25">
      <c r="G263" s="74">
        <f>SUM(G255:G262)</f>
        <v>4.8942986399999988</v>
      </c>
      <c r="H263" s="51"/>
      <c r="J263" s="28">
        <v>8</v>
      </c>
      <c r="K263" s="29"/>
      <c r="L263" s="29">
        <v>5</v>
      </c>
      <c r="M263" s="29">
        <v>8</v>
      </c>
      <c r="N263" s="24">
        <v>400</v>
      </c>
      <c r="O263" s="29"/>
      <c r="P263" s="30">
        <v>1</v>
      </c>
      <c r="Q263" s="31">
        <f t="shared" si="13"/>
        <v>1.6E-2</v>
      </c>
      <c r="R263" s="34"/>
    </row>
    <row r="264" spans="1:18" ht="15.75" customHeight="1" thickBot="1" x14ac:dyDescent="0.3">
      <c r="G264" s="60">
        <f>SUM(G263)</f>
        <v>4.8942986399999988</v>
      </c>
      <c r="H264" s="36">
        <f>SUM(Q297/G264)</f>
        <v>0.15532358278815617</v>
      </c>
      <c r="J264" s="28">
        <v>9</v>
      </c>
      <c r="K264" s="29"/>
      <c r="L264" s="29">
        <v>8</v>
      </c>
      <c r="M264" s="29">
        <v>25</v>
      </c>
      <c r="N264" s="24">
        <v>400</v>
      </c>
      <c r="O264" s="29"/>
      <c r="P264" s="30">
        <v>2</v>
      </c>
      <c r="Q264" s="31">
        <f t="shared" si="13"/>
        <v>0.16</v>
      </c>
      <c r="R264" s="29"/>
    </row>
    <row r="265" spans="1:18" ht="15.75" customHeight="1" thickTop="1" x14ac:dyDescent="0.25">
      <c r="B265" s="10"/>
      <c r="J265" s="28">
        <v>10</v>
      </c>
      <c r="K265" s="29"/>
      <c r="L265" s="29">
        <v>10</v>
      </c>
      <c r="M265" s="29">
        <v>23</v>
      </c>
      <c r="N265" s="24">
        <v>400</v>
      </c>
      <c r="O265" s="29"/>
      <c r="P265" s="30">
        <v>1</v>
      </c>
      <c r="Q265" s="31">
        <f t="shared" si="13"/>
        <v>9.1999999999999998E-2</v>
      </c>
      <c r="R265" s="34"/>
    </row>
    <row r="266" spans="1:18" ht="15.75" customHeight="1" x14ac:dyDescent="0.25">
      <c r="B266" s="8" t="s">
        <v>67</v>
      </c>
      <c r="J266" s="28">
        <v>11</v>
      </c>
      <c r="K266" s="29"/>
      <c r="L266" s="29">
        <v>10</v>
      </c>
      <c r="M266" s="29">
        <v>25</v>
      </c>
      <c r="N266" s="24">
        <v>400</v>
      </c>
      <c r="O266" s="29"/>
      <c r="P266" s="30">
        <v>1</v>
      </c>
      <c r="Q266" s="31">
        <f t="shared" si="13"/>
        <v>0.1</v>
      </c>
      <c r="R266" s="29"/>
    </row>
    <row r="267" spans="1:18" ht="15.75" customHeight="1" x14ac:dyDescent="0.25">
      <c r="B267" s="1901" t="s">
        <v>3</v>
      </c>
      <c r="C267" s="1902" t="s">
        <v>66</v>
      </c>
      <c r="D267" s="1902"/>
      <c r="E267" s="1903" t="s">
        <v>48</v>
      </c>
      <c r="F267" s="1903"/>
      <c r="G267" s="1886" t="s">
        <v>50</v>
      </c>
      <c r="H267" s="87"/>
      <c r="J267" s="28">
        <v>12</v>
      </c>
      <c r="K267" s="29"/>
      <c r="L267" s="29">
        <v>12</v>
      </c>
      <c r="M267" s="29">
        <v>25</v>
      </c>
      <c r="N267" s="24">
        <v>400</v>
      </c>
      <c r="O267" s="29"/>
      <c r="P267" s="30">
        <v>2</v>
      </c>
      <c r="Q267" s="31">
        <f t="shared" si="13"/>
        <v>0.24</v>
      </c>
      <c r="R267" s="34"/>
    </row>
    <row r="268" spans="1:18" ht="15.75" customHeight="1" x14ac:dyDescent="0.25">
      <c r="B268" s="1901"/>
      <c r="C268" s="101" t="s">
        <v>30</v>
      </c>
      <c r="D268" s="101" t="s">
        <v>10</v>
      </c>
      <c r="E268" s="106" t="s">
        <v>30</v>
      </c>
      <c r="F268" s="106" t="s">
        <v>10</v>
      </c>
      <c r="G268" s="1887"/>
      <c r="H268" s="87"/>
      <c r="J268" s="28">
        <v>13</v>
      </c>
      <c r="K268" s="29"/>
      <c r="L268" s="29">
        <v>10</v>
      </c>
      <c r="M268" s="29">
        <v>30</v>
      </c>
      <c r="N268" s="24">
        <v>400</v>
      </c>
      <c r="O268" s="29"/>
      <c r="P268" s="30">
        <v>3</v>
      </c>
      <c r="Q268" s="31">
        <f t="shared" si="13"/>
        <v>0.36</v>
      </c>
      <c r="R268" s="29"/>
    </row>
    <row r="269" spans="1:18" ht="15.75" customHeight="1" x14ac:dyDescent="0.25">
      <c r="A269" s="1133" t="s">
        <v>68</v>
      </c>
      <c r="B269" s="44" t="s">
        <v>32</v>
      </c>
      <c r="C269" s="86">
        <f>SUM(C234)</f>
        <v>47</v>
      </c>
      <c r="D269" s="71">
        <f>SUM(D234)</f>
        <v>42.230643839999992</v>
      </c>
      <c r="E269" s="86">
        <f>SUM(E234)</f>
        <v>2501</v>
      </c>
      <c r="F269" s="71">
        <f>SUM(F234)</f>
        <v>28.995220000000003</v>
      </c>
      <c r="G269" s="88">
        <f>SUM(F269/D269)</f>
        <v>0.68659194754062292</v>
      </c>
      <c r="H269" s="87"/>
      <c r="J269" s="28">
        <v>14</v>
      </c>
      <c r="K269" s="29"/>
      <c r="L269" s="29">
        <v>8</v>
      </c>
      <c r="M269" s="29">
        <v>15</v>
      </c>
      <c r="N269" s="24">
        <v>400</v>
      </c>
      <c r="O269" s="29"/>
      <c r="P269" s="30">
        <v>1</v>
      </c>
      <c r="Q269" s="31">
        <f t="shared" si="13"/>
        <v>4.8000000000000001E-2</v>
      </c>
      <c r="R269" s="34"/>
    </row>
    <row r="270" spans="1:18" ht="15.75" customHeight="1" x14ac:dyDescent="0.25">
      <c r="A270" s="1133" t="s">
        <v>68</v>
      </c>
      <c r="B270" s="44" t="s">
        <v>32</v>
      </c>
      <c r="C270" s="115">
        <f>SUM(B262)</f>
        <v>7</v>
      </c>
      <c r="D270" s="20">
        <f>SUM(G264)</f>
        <v>4.8942986399999988</v>
      </c>
      <c r="E270" s="86">
        <f>SUM(P298)</f>
        <v>304</v>
      </c>
      <c r="F270" s="71">
        <f>SUM(Q298)</f>
        <v>4.3601900000000002</v>
      </c>
      <c r="G270" s="88">
        <f>SUM(F270/D270)</f>
        <v>0.89087126076965362</v>
      </c>
      <c r="H270" s="83"/>
      <c r="J270" s="28">
        <v>15</v>
      </c>
      <c r="K270" s="29"/>
      <c r="L270" s="29">
        <v>12</v>
      </c>
      <c r="M270" s="29">
        <v>15</v>
      </c>
      <c r="N270" s="24">
        <v>400</v>
      </c>
      <c r="O270" s="29"/>
      <c r="P270" s="30">
        <v>1</v>
      </c>
      <c r="Q270" s="31">
        <f t="shared" si="13"/>
        <v>7.1999999999999995E-2</v>
      </c>
      <c r="R270" s="34"/>
    </row>
    <row r="271" spans="1:18" ht="15.75" customHeight="1" thickBot="1" x14ac:dyDescent="0.3">
      <c r="B271" s="94" t="s">
        <v>54</v>
      </c>
      <c r="C271" s="59">
        <f>SUM(C269:C270)</f>
        <v>54</v>
      </c>
      <c r="D271" s="92">
        <f>SUM(D269:D270)</f>
        <v>47.124942479999987</v>
      </c>
      <c r="E271" s="59">
        <f>SUM(E269:E270)</f>
        <v>2805</v>
      </c>
      <c r="F271" s="92">
        <f>SUM(F269:F270)</f>
        <v>33.355410000000006</v>
      </c>
      <c r="G271" s="93">
        <f>SUM(F271/D271)</f>
        <v>0.70780797269208706</v>
      </c>
      <c r="H271" s="83"/>
      <c r="J271" s="28">
        <v>16</v>
      </c>
      <c r="K271" s="29"/>
      <c r="L271" s="29">
        <v>5</v>
      </c>
      <c r="M271" s="29">
        <v>15</v>
      </c>
      <c r="N271" s="24">
        <v>400</v>
      </c>
      <c r="O271" s="29"/>
      <c r="P271" s="30">
        <v>1</v>
      </c>
      <c r="Q271" s="31">
        <f t="shared" si="13"/>
        <v>0.03</v>
      </c>
      <c r="R271" s="34"/>
    </row>
    <row r="272" spans="1:18" ht="15.75" customHeight="1" thickTop="1" x14ac:dyDescent="0.25">
      <c r="B272" s="89"/>
      <c r="C272" s="90"/>
      <c r="D272" s="91"/>
      <c r="E272" s="82"/>
      <c r="F272" s="83"/>
      <c r="G272" s="83"/>
      <c r="H272" s="83"/>
      <c r="J272" s="28">
        <v>17</v>
      </c>
      <c r="K272" s="29"/>
      <c r="L272" s="29">
        <v>10</v>
      </c>
      <c r="M272" s="29">
        <v>20</v>
      </c>
      <c r="N272" s="24">
        <v>400</v>
      </c>
      <c r="O272" s="29"/>
      <c r="P272" s="30">
        <v>4</v>
      </c>
      <c r="Q272" s="31">
        <f t="shared" si="13"/>
        <v>0.32</v>
      </c>
      <c r="R272" s="34"/>
    </row>
    <row r="273" spans="2:18" ht="15.75" customHeight="1" x14ac:dyDescent="0.25">
      <c r="B273" s="102" t="s">
        <v>32</v>
      </c>
      <c r="C273" s="90"/>
      <c r="D273" s="103">
        <f>SUM(Q292,D236)</f>
        <v>25.42521</v>
      </c>
      <c r="E273" s="466">
        <f>SUM(D273/D271)</f>
        <v>0.5395276611911104</v>
      </c>
      <c r="F273" s="83"/>
      <c r="G273" s="83"/>
      <c r="J273" s="28">
        <v>18</v>
      </c>
      <c r="K273" s="29"/>
      <c r="L273" s="29">
        <v>8</v>
      </c>
      <c r="M273" s="29">
        <v>20</v>
      </c>
      <c r="N273" s="24">
        <v>400</v>
      </c>
      <c r="O273" s="29"/>
      <c r="P273" s="30">
        <v>3</v>
      </c>
      <c r="Q273" s="31">
        <f t="shared" si="13"/>
        <v>0.192</v>
      </c>
      <c r="R273" s="34"/>
    </row>
    <row r="274" spans="2:18" ht="15.75" customHeight="1" x14ac:dyDescent="0.25">
      <c r="B274" s="102" t="s">
        <v>51</v>
      </c>
      <c r="C274" s="89"/>
      <c r="D274" s="103">
        <f>SUM(Q297,D237)</f>
        <v>7.9302000000000001</v>
      </c>
      <c r="E274" s="466">
        <f>SUM(D274/D271)</f>
        <v>0.16828031150097655</v>
      </c>
      <c r="F274" s="83"/>
      <c r="G274" s="83"/>
      <c r="J274" s="28">
        <v>19</v>
      </c>
      <c r="K274" s="29"/>
      <c r="L274" s="29">
        <v>10</v>
      </c>
      <c r="M274" s="29">
        <v>18</v>
      </c>
      <c r="N274" s="24">
        <v>400</v>
      </c>
      <c r="O274" s="29"/>
      <c r="P274" s="30">
        <v>1</v>
      </c>
      <c r="Q274" s="31">
        <f t="shared" si="13"/>
        <v>7.1999999999999995E-2</v>
      </c>
      <c r="R274" s="34"/>
    </row>
    <row r="275" spans="2:18" ht="15.75" customHeight="1" thickBot="1" x14ac:dyDescent="0.3">
      <c r="B275" s="89"/>
      <c r="C275" s="89"/>
      <c r="D275" s="104">
        <f>SUM(D273:D274)</f>
        <v>33.355409999999999</v>
      </c>
      <c r="E275" s="467">
        <f>SUM(E273:E274)</f>
        <v>0.70780797269208695</v>
      </c>
      <c r="F275" s="83"/>
      <c r="G275" s="83"/>
      <c r="J275" s="28">
        <v>20</v>
      </c>
      <c r="K275" s="29"/>
      <c r="L275" s="29">
        <v>15</v>
      </c>
      <c r="M275" s="29">
        <v>20</v>
      </c>
      <c r="N275" s="24">
        <v>400</v>
      </c>
      <c r="O275" s="29"/>
      <c r="P275" s="30">
        <v>1</v>
      </c>
      <c r="Q275" s="31">
        <f t="shared" si="13"/>
        <v>0.12</v>
      </c>
      <c r="R275" s="34"/>
    </row>
    <row r="276" spans="2:18" ht="15.75" customHeight="1" thickTop="1" x14ac:dyDescent="0.25">
      <c r="J276" s="28">
        <v>21</v>
      </c>
      <c r="K276" s="29"/>
      <c r="L276" s="29">
        <v>8</v>
      </c>
      <c r="M276" s="29">
        <v>10</v>
      </c>
      <c r="N276" s="24">
        <v>400</v>
      </c>
      <c r="O276" s="29"/>
      <c r="P276" s="30">
        <v>6</v>
      </c>
      <c r="Q276" s="31">
        <f t="shared" si="13"/>
        <v>0.192</v>
      </c>
      <c r="R276" s="34"/>
    </row>
    <row r="277" spans="2:18" ht="15.75" customHeight="1" x14ac:dyDescent="0.25">
      <c r="J277" s="28">
        <v>22</v>
      </c>
      <c r="K277" s="29"/>
      <c r="L277" s="29">
        <v>4.2</v>
      </c>
      <c r="M277" s="29">
        <v>10</v>
      </c>
      <c r="N277" s="24">
        <v>400</v>
      </c>
      <c r="O277" s="29"/>
      <c r="P277" s="30">
        <v>5</v>
      </c>
      <c r="Q277" s="31">
        <f t="shared" si="13"/>
        <v>8.4000000000000005E-2</v>
      </c>
      <c r="R277" s="34"/>
    </row>
    <row r="278" spans="2:18" ht="15.75" customHeight="1" x14ac:dyDescent="0.25">
      <c r="J278" s="28">
        <v>23</v>
      </c>
      <c r="K278" s="29"/>
      <c r="L278" s="29">
        <v>1.7</v>
      </c>
      <c r="M278" s="29">
        <v>10</v>
      </c>
      <c r="N278" s="24">
        <v>400</v>
      </c>
      <c r="O278" s="29"/>
      <c r="P278" s="30">
        <v>16</v>
      </c>
      <c r="Q278" s="31">
        <f t="shared" si="13"/>
        <v>0.10879999999999999</v>
      </c>
      <c r="R278" s="34"/>
    </row>
    <row r="279" spans="2:18" ht="15.75" customHeight="1" x14ac:dyDescent="0.25">
      <c r="J279" s="28">
        <v>24</v>
      </c>
      <c r="K279" s="29"/>
      <c r="L279" s="29">
        <v>2.2000000000000002</v>
      </c>
      <c r="M279" s="29">
        <v>15</v>
      </c>
      <c r="N279" s="24">
        <v>400</v>
      </c>
      <c r="O279" s="29"/>
      <c r="P279" s="30">
        <v>3</v>
      </c>
      <c r="Q279" s="31">
        <f t="shared" si="13"/>
        <v>3.9600000000000003E-2</v>
      </c>
      <c r="R279" s="34"/>
    </row>
    <row r="280" spans="2:18" ht="15.75" customHeight="1" x14ac:dyDescent="0.25">
      <c r="J280" s="28">
        <v>25</v>
      </c>
      <c r="K280" s="29"/>
      <c r="L280" s="29">
        <v>2.2000000000000002</v>
      </c>
      <c r="M280" s="29">
        <v>12</v>
      </c>
      <c r="N280" s="24">
        <v>400</v>
      </c>
      <c r="O280" s="29"/>
      <c r="P280" s="30">
        <v>2</v>
      </c>
      <c r="Q280" s="31">
        <f t="shared" si="13"/>
        <v>2.112E-2</v>
      </c>
      <c r="R280" s="34"/>
    </row>
    <row r="281" spans="2:18" ht="15.75" customHeight="1" x14ac:dyDescent="0.25">
      <c r="J281" s="28">
        <v>26</v>
      </c>
      <c r="K281" s="29"/>
      <c r="L281" s="29">
        <v>1.7</v>
      </c>
      <c r="M281" s="29">
        <v>12</v>
      </c>
      <c r="N281" s="24">
        <v>400</v>
      </c>
      <c r="O281" s="29"/>
      <c r="P281" s="30">
        <v>5</v>
      </c>
      <c r="Q281" s="31">
        <f t="shared" si="13"/>
        <v>4.0799999999999996E-2</v>
      </c>
      <c r="R281" s="34"/>
    </row>
    <row r="282" spans="2:18" ht="15.75" customHeight="1" x14ac:dyDescent="0.25">
      <c r="J282" s="28">
        <v>27</v>
      </c>
      <c r="K282" s="29"/>
      <c r="L282" s="29">
        <v>4.2</v>
      </c>
      <c r="M282" s="29">
        <v>7</v>
      </c>
      <c r="N282" s="24">
        <v>400</v>
      </c>
      <c r="O282" s="29"/>
      <c r="P282" s="30">
        <v>22</v>
      </c>
      <c r="Q282" s="31">
        <f t="shared" si="13"/>
        <v>0.25872000000000001</v>
      </c>
      <c r="R282" s="34"/>
    </row>
    <row r="283" spans="2:18" ht="15.75" customHeight="1" x14ac:dyDescent="0.25">
      <c r="J283" s="28">
        <v>28</v>
      </c>
      <c r="K283" s="29"/>
      <c r="L283" s="29">
        <v>4.7</v>
      </c>
      <c r="M283" s="29">
        <v>7</v>
      </c>
      <c r="N283" s="24">
        <v>300</v>
      </c>
      <c r="O283" s="29"/>
      <c r="P283" s="30">
        <v>5</v>
      </c>
      <c r="Q283" s="31">
        <f t="shared" si="13"/>
        <v>4.9349999999999998E-2</v>
      </c>
      <c r="R283" s="34"/>
    </row>
    <row r="284" spans="2:18" ht="15.75" customHeight="1" x14ac:dyDescent="0.25">
      <c r="J284" s="28">
        <v>29</v>
      </c>
      <c r="K284" s="29"/>
      <c r="L284" s="29">
        <v>3.2</v>
      </c>
      <c r="M284" s="29">
        <v>7</v>
      </c>
      <c r="N284" s="24">
        <v>400</v>
      </c>
      <c r="O284" s="29"/>
      <c r="P284" s="30">
        <v>4</v>
      </c>
      <c r="Q284" s="31">
        <f t="shared" si="13"/>
        <v>3.5839999999999997E-2</v>
      </c>
      <c r="R284" s="34"/>
    </row>
    <row r="285" spans="2:18" ht="15.75" customHeight="1" x14ac:dyDescent="0.25">
      <c r="J285" s="28">
        <v>30</v>
      </c>
      <c r="K285" s="29"/>
      <c r="L285" s="29">
        <v>4.2</v>
      </c>
      <c r="M285" s="29">
        <v>10</v>
      </c>
      <c r="N285" s="24">
        <v>300</v>
      </c>
      <c r="O285" s="29"/>
      <c r="P285" s="30">
        <v>4</v>
      </c>
      <c r="Q285" s="31">
        <f t="shared" si="13"/>
        <v>5.04E-2</v>
      </c>
      <c r="R285" s="34"/>
    </row>
    <row r="286" spans="2:18" ht="15.75" customHeight="1" x14ac:dyDescent="0.25">
      <c r="J286" s="28">
        <v>31</v>
      </c>
      <c r="K286" s="29"/>
      <c r="L286" s="29">
        <v>3.2</v>
      </c>
      <c r="M286" s="29">
        <v>11</v>
      </c>
      <c r="N286" s="24">
        <v>400</v>
      </c>
      <c r="O286" s="29"/>
      <c r="P286" s="30">
        <v>1</v>
      </c>
      <c r="Q286" s="31">
        <f t="shared" si="13"/>
        <v>1.4080000000000002E-2</v>
      </c>
      <c r="R286" s="34"/>
    </row>
    <row r="287" spans="2:18" ht="15.75" customHeight="1" x14ac:dyDescent="0.25">
      <c r="J287" s="28">
        <v>32</v>
      </c>
      <c r="K287" s="29"/>
      <c r="L287" s="29">
        <v>3.2</v>
      </c>
      <c r="M287" s="29">
        <v>13</v>
      </c>
      <c r="N287" s="24">
        <v>300</v>
      </c>
      <c r="O287" s="29"/>
      <c r="P287" s="30">
        <v>1</v>
      </c>
      <c r="Q287" s="31">
        <f t="shared" si="13"/>
        <v>1.248E-2</v>
      </c>
      <c r="R287" s="34"/>
    </row>
    <row r="288" spans="2:18" ht="15.75" customHeight="1" x14ac:dyDescent="0.25">
      <c r="J288" s="28">
        <v>33</v>
      </c>
      <c r="K288" s="29"/>
      <c r="L288" s="29">
        <v>2.2000000000000002</v>
      </c>
      <c r="M288" s="29">
        <v>18</v>
      </c>
      <c r="N288" s="24">
        <v>400</v>
      </c>
      <c r="O288" s="29"/>
      <c r="P288" s="30">
        <v>4</v>
      </c>
      <c r="Q288" s="31">
        <f t="shared" si="13"/>
        <v>6.336E-2</v>
      </c>
      <c r="R288" s="34"/>
    </row>
    <row r="289" spans="1:19" ht="15.75" customHeight="1" x14ac:dyDescent="0.25">
      <c r="J289" s="28">
        <v>34</v>
      </c>
      <c r="K289" s="29"/>
      <c r="L289" s="29">
        <v>2.2000000000000002</v>
      </c>
      <c r="M289" s="29">
        <v>20</v>
      </c>
      <c r="N289" s="24">
        <v>400</v>
      </c>
      <c r="O289" s="29"/>
      <c r="P289" s="30">
        <v>11</v>
      </c>
      <c r="Q289" s="31">
        <f t="shared" si="13"/>
        <v>0.19359999999999999</v>
      </c>
      <c r="R289" s="34"/>
    </row>
    <row r="290" spans="1:19" ht="15.75" customHeight="1" x14ac:dyDescent="0.25">
      <c r="J290" s="28">
        <v>35</v>
      </c>
      <c r="K290" s="29"/>
      <c r="L290" s="29">
        <v>2.2000000000000002</v>
      </c>
      <c r="M290" s="29">
        <v>13</v>
      </c>
      <c r="N290" s="24">
        <v>400</v>
      </c>
      <c r="O290" s="29"/>
      <c r="P290" s="30">
        <v>2</v>
      </c>
      <c r="Q290" s="31">
        <f t="shared" si="13"/>
        <v>2.2880000000000001E-2</v>
      </c>
      <c r="R290" s="34"/>
    </row>
    <row r="291" spans="1:19" ht="15.75" customHeight="1" x14ac:dyDescent="0.25">
      <c r="J291" s="28">
        <v>36</v>
      </c>
      <c r="K291" s="29"/>
      <c r="L291" s="29">
        <v>2.2000000000000002</v>
      </c>
      <c r="M291" s="29">
        <v>15</v>
      </c>
      <c r="N291" s="24">
        <v>400</v>
      </c>
      <c r="O291" s="29"/>
      <c r="P291" s="30">
        <v>2</v>
      </c>
      <c r="Q291" s="31">
        <f t="shared" si="13"/>
        <v>2.64E-2</v>
      </c>
      <c r="R291" s="34"/>
    </row>
    <row r="292" spans="1:19" ht="15.75" customHeight="1" x14ac:dyDescent="0.25">
      <c r="J292" s="1831"/>
      <c r="K292" s="1831"/>
      <c r="L292" s="1831"/>
      <c r="M292" s="1831"/>
      <c r="N292" s="1831"/>
      <c r="O292" s="1904"/>
      <c r="P292" s="271">
        <f>SUM(P256:P291)</f>
        <v>137</v>
      </c>
      <c r="Q292" s="275">
        <f>SUM(Q256:Q291)</f>
        <v>3.59999</v>
      </c>
      <c r="R292" s="64">
        <f>SUM(Q292/G264)</f>
        <v>0.73554767798149745</v>
      </c>
    </row>
    <row r="293" spans="1:19" ht="15.75" customHeight="1" x14ac:dyDescent="0.25">
      <c r="J293" s="28">
        <v>37</v>
      </c>
      <c r="K293" s="29"/>
      <c r="L293" s="29">
        <v>4</v>
      </c>
      <c r="M293" s="52">
        <v>6</v>
      </c>
      <c r="N293" s="19">
        <v>400</v>
      </c>
      <c r="O293" s="53"/>
      <c r="P293" s="25">
        <v>12</v>
      </c>
      <c r="Q293" s="26">
        <f>L293*M293*N293*P293/1000000</f>
        <v>0.1152</v>
      </c>
      <c r="R293" s="65"/>
    </row>
    <row r="294" spans="1:19" ht="15.75" customHeight="1" x14ac:dyDescent="0.25">
      <c r="J294" s="28">
        <v>38</v>
      </c>
      <c r="K294" s="29"/>
      <c r="L294" s="29">
        <v>3</v>
      </c>
      <c r="M294" s="52">
        <v>5</v>
      </c>
      <c r="N294" s="19">
        <v>400</v>
      </c>
      <c r="O294" s="53"/>
      <c r="P294" s="25">
        <v>70</v>
      </c>
      <c r="Q294" s="26">
        <f>L294*M294*N294*P294/1000000</f>
        <v>0.42</v>
      </c>
      <c r="R294" s="65"/>
    </row>
    <row r="295" spans="1:19" ht="15.75" customHeight="1" x14ac:dyDescent="0.25">
      <c r="J295" s="28">
        <v>39</v>
      </c>
      <c r="K295" s="29"/>
      <c r="L295" s="29">
        <v>3</v>
      </c>
      <c r="M295" s="52">
        <v>5</v>
      </c>
      <c r="N295" s="19">
        <v>300</v>
      </c>
      <c r="O295" s="53"/>
      <c r="P295" s="25">
        <v>10</v>
      </c>
      <c r="Q295" s="26">
        <f>L295*M295*N295*P295/1000000</f>
        <v>4.4999999999999998E-2</v>
      </c>
      <c r="R295" s="65"/>
    </row>
    <row r="296" spans="1:19" ht="15.75" customHeight="1" x14ac:dyDescent="0.25">
      <c r="J296" s="28">
        <v>40</v>
      </c>
      <c r="K296" s="29"/>
      <c r="L296" s="29">
        <v>2</v>
      </c>
      <c r="M296" s="52">
        <v>3</v>
      </c>
      <c r="N296" s="19">
        <v>400</v>
      </c>
      <c r="O296" s="53"/>
      <c r="P296" s="25">
        <v>75</v>
      </c>
      <c r="Q296" s="26">
        <f>L296*M296*N296*P296/1000000</f>
        <v>0.18</v>
      </c>
      <c r="R296" s="65"/>
    </row>
    <row r="297" spans="1:19" ht="15.75" customHeight="1" x14ac:dyDescent="0.25">
      <c r="J297" s="54"/>
      <c r="K297" s="54"/>
      <c r="L297" s="54"/>
      <c r="M297" s="54"/>
      <c r="N297" s="54"/>
      <c r="O297" s="54"/>
      <c r="P297" s="269">
        <f>SUM(P293:P296)</f>
        <v>167</v>
      </c>
      <c r="Q297" s="270">
        <f>SUM(Q293:Q296)</f>
        <v>0.76019999999999999</v>
      </c>
      <c r="R297" s="55">
        <f>SUM(Q297/G264)</f>
        <v>0.15532358278815617</v>
      </c>
    </row>
    <row r="298" spans="1:19" ht="15.75" customHeight="1" thickBot="1" x14ac:dyDescent="0.3">
      <c r="P298" s="47">
        <f>SUM(P292,P297)</f>
        <v>304</v>
      </c>
      <c r="Q298" s="72">
        <f>SUM(Q292,Q297)</f>
        <v>4.3601900000000002</v>
      </c>
      <c r="R298" s="49">
        <f>SUM(Q298/G264)</f>
        <v>0.89087126076965362</v>
      </c>
    </row>
    <row r="299" spans="1:19" ht="15.75" customHeight="1" thickTop="1" x14ac:dyDescent="0.25"/>
    <row r="300" spans="1:19" s="5" customFormat="1" ht="15.75" customHeight="1" x14ac:dyDescent="0.25">
      <c r="A300" s="108"/>
      <c r="B300" s="1814" t="s">
        <v>0</v>
      </c>
      <c r="C300" s="1814"/>
      <c r="D300" s="1814"/>
      <c r="E300" s="1814"/>
      <c r="F300" s="1814"/>
      <c r="G300" s="1814"/>
      <c r="H300" s="1814"/>
      <c r="J300" s="1814" t="s">
        <v>22</v>
      </c>
      <c r="K300" s="1814"/>
      <c r="L300" s="1814"/>
      <c r="M300" s="1814"/>
      <c r="N300" s="1814"/>
      <c r="O300" s="1814"/>
      <c r="P300" s="1814"/>
      <c r="Q300" s="1814"/>
      <c r="R300" s="1814"/>
      <c r="S300" s="330"/>
    </row>
    <row r="301" spans="1:19" s="5" customFormat="1" ht="15.75" customHeight="1" x14ac:dyDescent="0.25">
      <c r="A301" s="108"/>
      <c r="B301" s="1814"/>
      <c r="C301" s="1814"/>
      <c r="D301" s="1814"/>
      <c r="E301" s="1814"/>
      <c r="F301" s="1814"/>
      <c r="G301" s="1814"/>
      <c r="H301" s="1814"/>
      <c r="J301" s="1814"/>
      <c r="K301" s="1814"/>
      <c r="L301" s="1814"/>
      <c r="M301" s="1814"/>
      <c r="N301" s="1814"/>
      <c r="O301" s="1814"/>
      <c r="P301" s="1814"/>
      <c r="Q301" s="1814"/>
      <c r="R301" s="1814"/>
      <c r="S301" s="330"/>
    </row>
    <row r="302" spans="1:19" ht="15.75" customHeight="1" x14ac:dyDescent="0.25">
      <c r="A302" s="1132"/>
      <c r="B302" s="6" t="s">
        <v>45</v>
      </c>
      <c r="H302" s="8"/>
      <c r="J302" s="6" t="s">
        <v>45</v>
      </c>
      <c r="K302" s="10"/>
      <c r="L302" s="10"/>
      <c r="M302" s="10"/>
      <c r="N302" s="10"/>
      <c r="O302" s="1898"/>
      <c r="P302" s="1898"/>
      <c r="Q302" s="8"/>
      <c r="R302" s="8"/>
    </row>
    <row r="303" spans="1:19" ht="15.75" customHeight="1" x14ac:dyDescent="0.25">
      <c r="A303" s="1132"/>
      <c r="B303" s="1812" t="s">
        <v>21</v>
      </c>
      <c r="C303" s="1812" t="s">
        <v>2</v>
      </c>
      <c r="D303" s="1805" t="s">
        <v>3</v>
      </c>
      <c r="E303" s="1842" t="s">
        <v>4</v>
      </c>
      <c r="F303" s="1843"/>
      <c r="G303" s="1844"/>
      <c r="H303" s="1812" t="s">
        <v>5</v>
      </c>
      <c r="J303" s="1812" t="s">
        <v>21</v>
      </c>
      <c r="K303" s="1899" t="s">
        <v>24</v>
      </c>
      <c r="L303" s="1842" t="s">
        <v>25</v>
      </c>
      <c r="M303" s="1843"/>
      <c r="N303" s="1844"/>
      <c r="O303" s="1842" t="s">
        <v>4</v>
      </c>
      <c r="P303" s="1843"/>
      <c r="Q303" s="1844"/>
      <c r="R303" s="1812" t="s">
        <v>5</v>
      </c>
    </row>
    <row r="304" spans="1:19" ht="15.75" customHeight="1" x14ac:dyDescent="0.25">
      <c r="B304" s="1813"/>
      <c r="C304" s="1813"/>
      <c r="D304" s="1806"/>
      <c r="E304" s="11" t="s">
        <v>26</v>
      </c>
      <c r="F304" s="11" t="s">
        <v>9</v>
      </c>
      <c r="G304" s="12" t="s">
        <v>10</v>
      </c>
      <c r="H304" s="1813"/>
      <c r="J304" s="1813"/>
      <c r="K304" s="1900"/>
      <c r="L304" s="13" t="s">
        <v>27</v>
      </c>
      <c r="M304" s="14" t="s">
        <v>28</v>
      </c>
      <c r="N304" s="14" t="s">
        <v>26</v>
      </c>
      <c r="O304" s="14" t="s">
        <v>29</v>
      </c>
      <c r="P304" s="15" t="s">
        <v>30</v>
      </c>
      <c r="Q304" s="16" t="s">
        <v>10</v>
      </c>
      <c r="R304" s="1813"/>
    </row>
    <row r="305" spans="1:18" ht="15.75" customHeight="1" x14ac:dyDescent="0.25">
      <c r="B305" s="69">
        <v>1</v>
      </c>
      <c r="C305" s="79">
        <v>5352</v>
      </c>
      <c r="D305" s="19" t="s">
        <v>12</v>
      </c>
      <c r="E305" s="19">
        <v>400</v>
      </c>
      <c r="F305" s="19">
        <v>62</v>
      </c>
      <c r="G305" s="71">
        <f>0.7854*E305*F305*F305/1000000</f>
        <v>1.2076310399999999</v>
      </c>
      <c r="H305" s="21" t="s">
        <v>15</v>
      </c>
      <c r="J305" s="22">
        <v>1</v>
      </c>
      <c r="K305" s="23" t="s">
        <v>32</v>
      </c>
      <c r="L305" s="24">
        <v>10</v>
      </c>
      <c r="M305" s="24">
        <v>25</v>
      </c>
      <c r="N305" s="24">
        <v>400</v>
      </c>
      <c r="O305" s="23"/>
      <c r="P305" s="25">
        <v>1</v>
      </c>
      <c r="Q305" s="26">
        <f t="shared" ref="Q305:Q317" si="14">L305*M305*N305*P305/1000000</f>
        <v>0.1</v>
      </c>
      <c r="R305" s="27"/>
    </row>
    <row r="306" spans="1:18" ht="15.75" customHeight="1" x14ac:dyDescent="0.25">
      <c r="G306" s="74">
        <f>SUM(G294:G305)</f>
        <v>1.2076310399999999</v>
      </c>
      <c r="H306" s="51"/>
      <c r="J306" s="28">
        <v>2</v>
      </c>
      <c r="K306" s="29"/>
      <c r="L306" s="29">
        <v>15</v>
      </c>
      <c r="M306" s="29">
        <v>33</v>
      </c>
      <c r="N306" s="24">
        <v>400</v>
      </c>
      <c r="O306" s="29"/>
      <c r="P306" s="30">
        <v>1</v>
      </c>
      <c r="Q306" s="31">
        <f t="shared" si="14"/>
        <v>0.19800000000000001</v>
      </c>
      <c r="R306" s="29"/>
    </row>
    <row r="307" spans="1:18" ht="15.75" customHeight="1" thickBot="1" x14ac:dyDescent="0.3">
      <c r="G307" s="60">
        <f>SUM(G306)</f>
        <v>1.2076310399999999</v>
      </c>
      <c r="H307" s="36">
        <f>SUM(Q323/G307)</f>
        <v>0.75029538823381026</v>
      </c>
      <c r="J307" s="28">
        <v>3</v>
      </c>
      <c r="K307" s="29"/>
      <c r="L307" s="29">
        <v>15</v>
      </c>
      <c r="M307" s="29">
        <v>20</v>
      </c>
      <c r="N307" s="24">
        <v>400</v>
      </c>
      <c r="O307" s="29"/>
      <c r="P307" s="30">
        <v>1</v>
      </c>
      <c r="Q307" s="31">
        <f t="shared" si="14"/>
        <v>0.12</v>
      </c>
      <c r="R307" s="29"/>
    </row>
    <row r="308" spans="1:18" ht="15.75" customHeight="1" thickTop="1" x14ac:dyDescent="0.25">
      <c r="B308" s="10"/>
      <c r="J308" s="28">
        <v>4</v>
      </c>
      <c r="K308" s="29"/>
      <c r="L308" s="29">
        <v>10</v>
      </c>
      <c r="M308" s="29">
        <v>15</v>
      </c>
      <c r="N308" s="24">
        <v>400</v>
      </c>
      <c r="O308" s="29"/>
      <c r="P308" s="30">
        <v>1</v>
      </c>
      <c r="Q308" s="31">
        <f t="shared" si="14"/>
        <v>0.06</v>
      </c>
      <c r="R308" s="29"/>
    </row>
    <row r="309" spans="1:18" ht="15.75" customHeight="1" x14ac:dyDescent="0.25">
      <c r="B309" s="8" t="s">
        <v>67</v>
      </c>
      <c r="J309" s="28">
        <v>5</v>
      </c>
      <c r="K309" s="29"/>
      <c r="L309" s="29">
        <v>8</v>
      </c>
      <c r="M309" s="29">
        <v>10</v>
      </c>
      <c r="N309" s="24">
        <v>400</v>
      </c>
      <c r="O309" s="29"/>
      <c r="P309" s="30">
        <v>1</v>
      </c>
      <c r="Q309" s="31">
        <f t="shared" si="14"/>
        <v>3.2000000000000001E-2</v>
      </c>
      <c r="R309" s="34"/>
    </row>
    <row r="310" spans="1:18" ht="15.75" customHeight="1" x14ac:dyDescent="0.25">
      <c r="B310" s="1901" t="s">
        <v>3</v>
      </c>
      <c r="C310" s="1902" t="s">
        <v>66</v>
      </c>
      <c r="D310" s="1902"/>
      <c r="E310" s="1903" t="s">
        <v>48</v>
      </c>
      <c r="F310" s="1903"/>
      <c r="G310" s="1886" t="s">
        <v>50</v>
      </c>
      <c r="H310" s="87"/>
      <c r="J310" s="28">
        <v>6</v>
      </c>
      <c r="K310" s="29"/>
      <c r="L310" s="29">
        <v>4.2</v>
      </c>
      <c r="M310" s="29">
        <v>10</v>
      </c>
      <c r="N310" s="24">
        <v>400</v>
      </c>
      <c r="O310" s="29"/>
      <c r="P310" s="30">
        <v>2</v>
      </c>
      <c r="Q310" s="31">
        <f t="shared" si="14"/>
        <v>3.3599999999999998E-2</v>
      </c>
      <c r="R310" s="29"/>
    </row>
    <row r="311" spans="1:18" ht="15.75" customHeight="1" x14ac:dyDescent="0.25">
      <c r="B311" s="1901"/>
      <c r="C311" s="101" t="s">
        <v>30</v>
      </c>
      <c r="D311" s="101" t="s">
        <v>10</v>
      </c>
      <c r="E311" s="106" t="s">
        <v>30</v>
      </c>
      <c r="F311" s="106" t="s">
        <v>10</v>
      </c>
      <c r="G311" s="1887"/>
      <c r="H311" s="87"/>
      <c r="J311" s="28">
        <v>7</v>
      </c>
      <c r="K311" s="29"/>
      <c r="L311" s="29">
        <v>2.2000000000000002</v>
      </c>
      <c r="M311" s="29">
        <v>10</v>
      </c>
      <c r="N311" s="24">
        <v>400</v>
      </c>
      <c r="O311" s="29"/>
      <c r="P311" s="30">
        <v>4</v>
      </c>
      <c r="Q311" s="31">
        <f t="shared" si="14"/>
        <v>3.5200000000000002E-2</v>
      </c>
      <c r="R311" s="34"/>
    </row>
    <row r="312" spans="1:18" ht="15.75" customHeight="1" x14ac:dyDescent="0.25">
      <c r="A312" s="1133" t="s">
        <v>68</v>
      </c>
      <c r="B312" s="44" t="s">
        <v>32</v>
      </c>
      <c r="C312" s="86">
        <f>SUM(C271)</f>
        <v>54</v>
      </c>
      <c r="D312" s="71">
        <f>SUM(D271)</f>
        <v>47.124942479999987</v>
      </c>
      <c r="E312" s="86">
        <f>SUM(E271)</f>
        <v>2805</v>
      </c>
      <c r="F312" s="71">
        <f>SUM(F271)</f>
        <v>33.355410000000006</v>
      </c>
      <c r="G312" s="88">
        <f>SUM(F312/D312)</f>
        <v>0.70780797269208706</v>
      </c>
      <c r="H312" s="87"/>
      <c r="J312" s="28">
        <v>8</v>
      </c>
      <c r="K312" s="29"/>
      <c r="L312" s="29">
        <v>2.2000000000000002</v>
      </c>
      <c r="M312" s="29">
        <v>12</v>
      </c>
      <c r="N312" s="24">
        <v>400</v>
      </c>
      <c r="O312" s="29"/>
      <c r="P312" s="30">
        <v>1</v>
      </c>
      <c r="Q312" s="31">
        <f t="shared" si="14"/>
        <v>1.056E-2</v>
      </c>
      <c r="R312" s="34"/>
    </row>
    <row r="313" spans="1:18" ht="15.75" customHeight="1" x14ac:dyDescent="0.25">
      <c r="A313" s="1133" t="s">
        <v>68</v>
      </c>
      <c r="B313" s="44" t="s">
        <v>32</v>
      </c>
      <c r="C313" s="115">
        <f>SUM(B305)</f>
        <v>1</v>
      </c>
      <c r="D313" s="20">
        <f>SUM(G307)</f>
        <v>1.2076310399999999</v>
      </c>
      <c r="E313" s="86">
        <f>SUM(P323)</f>
        <v>71</v>
      </c>
      <c r="F313" s="71">
        <f>SUM(Q323)</f>
        <v>0.90608</v>
      </c>
      <c r="G313" s="88">
        <f>SUM(F313/D313)</f>
        <v>0.75029538823381026</v>
      </c>
      <c r="H313" s="83"/>
      <c r="J313" s="28">
        <v>9</v>
      </c>
      <c r="K313" s="29"/>
      <c r="L313" s="29">
        <v>2.2000000000000002</v>
      </c>
      <c r="M313" s="29">
        <v>15</v>
      </c>
      <c r="N313" s="24">
        <v>400</v>
      </c>
      <c r="O313" s="29"/>
      <c r="P313" s="30">
        <v>1</v>
      </c>
      <c r="Q313" s="31">
        <f t="shared" si="14"/>
        <v>1.32E-2</v>
      </c>
      <c r="R313" s="29"/>
    </row>
    <row r="314" spans="1:18" ht="15.75" customHeight="1" thickBot="1" x14ac:dyDescent="0.3">
      <c r="B314" s="94" t="s">
        <v>54</v>
      </c>
      <c r="C314" s="59">
        <f>SUM(C312:C313)</f>
        <v>55</v>
      </c>
      <c r="D314" s="92">
        <f>SUM(D312:D313)</f>
        <v>48.33257351999999</v>
      </c>
      <c r="E314" s="59">
        <f>SUM(E312:E313)</f>
        <v>2876</v>
      </c>
      <c r="F314" s="92">
        <f>SUM(F312:F313)</f>
        <v>34.261490000000009</v>
      </c>
      <c r="G314" s="93">
        <f>SUM(F314/D314)</f>
        <v>0.70886955741809665</v>
      </c>
      <c r="H314" s="83"/>
      <c r="J314" s="28">
        <v>10</v>
      </c>
      <c r="K314" s="29"/>
      <c r="L314" s="29">
        <v>3.2</v>
      </c>
      <c r="M314" s="29">
        <v>7</v>
      </c>
      <c r="N314" s="24">
        <v>400</v>
      </c>
      <c r="O314" s="29"/>
      <c r="P314" s="30">
        <v>5</v>
      </c>
      <c r="Q314" s="31">
        <f t="shared" si="14"/>
        <v>4.48E-2</v>
      </c>
      <c r="R314" s="34"/>
    </row>
    <row r="315" spans="1:18" ht="15.75" customHeight="1" thickTop="1" x14ac:dyDescent="0.25">
      <c r="B315" s="89"/>
      <c r="C315" s="90"/>
      <c r="D315" s="91"/>
      <c r="E315" s="82"/>
      <c r="F315" s="83"/>
      <c r="G315" s="83"/>
      <c r="H315" s="83"/>
      <c r="J315" s="28">
        <v>11</v>
      </c>
      <c r="K315" s="29"/>
      <c r="L315" s="29">
        <v>3.2</v>
      </c>
      <c r="M315" s="29">
        <v>11</v>
      </c>
      <c r="N315" s="24">
        <v>400</v>
      </c>
      <c r="O315" s="29"/>
      <c r="P315" s="30">
        <v>4</v>
      </c>
      <c r="Q315" s="31">
        <f t="shared" si="14"/>
        <v>5.6320000000000009E-2</v>
      </c>
      <c r="R315" s="34"/>
    </row>
    <row r="316" spans="1:18" ht="15.75" customHeight="1" x14ac:dyDescent="0.25">
      <c r="B316" s="102" t="s">
        <v>32</v>
      </c>
      <c r="C316" s="90"/>
      <c r="D316" s="103">
        <f>SUM(Q318,D273)</f>
        <v>26.16629</v>
      </c>
      <c r="E316" s="466">
        <f>SUM(D316/D314)</f>
        <v>0.54138002788476403</v>
      </c>
      <c r="F316" s="83"/>
      <c r="G316" s="83"/>
      <c r="J316" s="28">
        <v>12</v>
      </c>
      <c r="K316" s="29"/>
      <c r="L316" s="29">
        <v>2.2000000000000002</v>
      </c>
      <c r="M316" s="29">
        <v>20</v>
      </c>
      <c r="N316" s="24">
        <v>400</v>
      </c>
      <c r="O316" s="29"/>
      <c r="P316" s="30">
        <v>1</v>
      </c>
      <c r="Q316" s="31">
        <f t="shared" si="14"/>
        <v>1.7600000000000001E-2</v>
      </c>
      <c r="R316" s="29"/>
    </row>
    <row r="317" spans="1:18" ht="15.75" customHeight="1" x14ac:dyDescent="0.25">
      <c r="B317" s="102" t="s">
        <v>51</v>
      </c>
      <c r="C317" s="89"/>
      <c r="D317" s="103">
        <f>SUM(Q322,D274)</f>
        <v>8.0952000000000002</v>
      </c>
      <c r="E317" s="466">
        <f>SUM(D317/D314)</f>
        <v>0.16748952953333246</v>
      </c>
      <c r="F317" s="83"/>
      <c r="G317" s="83"/>
      <c r="J317" s="28">
        <v>13</v>
      </c>
      <c r="K317" s="29"/>
      <c r="L317" s="29">
        <v>2.2000000000000002</v>
      </c>
      <c r="M317" s="29">
        <v>10</v>
      </c>
      <c r="N317" s="24">
        <v>300</v>
      </c>
      <c r="O317" s="29"/>
      <c r="P317" s="30">
        <v>3</v>
      </c>
      <c r="Q317" s="31">
        <f t="shared" si="14"/>
        <v>1.9800000000000002E-2</v>
      </c>
      <c r="R317" s="34"/>
    </row>
    <row r="318" spans="1:18" ht="15.75" customHeight="1" thickBot="1" x14ac:dyDescent="0.3">
      <c r="B318" s="89"/>
      <c r="C318" s="89"/>
      <c r="D318" s="104">
        <f>SUM(D316:D317)</f>
        <v>34.261490000000002</v>
      </c>
      <c r="E318" s="467">
        <f>SUM(E316:E317)</f>
        <v>0.70886955741809654</v>
      </c>
      <c r="F318" s="83"/>
      <c r="G318" s="83"/>
      <c r="J318" s="1831"/>
      <c r="K318" s="1831"/>
      <c r="L318" s="1831"/>
      <c r="M318" s="1831"/>
      <c r="N318" s="1831"/>
      <c r="O318" s="1904"/>
      <c r="P318" s="271">
        <f>SUM(P305:P317)</f>
        <v>26</v>
      </c>
      <c r="Q318" s="275">
        <f>SUM(Q305:Q317)</f>
        <v>0.74107999999999996</v>
      </c>
      <c r="R318" s="64">
        <f>SUM(Q318/G307)</f>
        <v>0.61366425294931148</v>
      </c>
    </row>
    <row r="319" spans="1:18" ht="15.75" customHeight="1" thickTop="1" x14ac:dyDescent="0.25">
      <c r="J319" s="28">
        <v>37</v>
      </c>
      <c r="K319" s="29"/>
      <c r="L319" s="29">
        <v>3</v>
      </c>
      <c r="M319" s="52">
        <v>5</v>
      </c>
      <c r="N319" s="19">
        <v>400</v>
      </c>
      <c r="O319" s="53"/>
      <c r="P319" s="25">
        <v>10</v>
      </c>
      <c r="Q319" s="26">
        <f>L319*M319*N319*P319/1000000</f>
        <v>0.06</v>
      </c>
      <c r="R319" s="65"/>
    </row>
    <row r="320" spans="1:18" ht="15.75" customHeight="1" x14ac:dyDescent="0.25">
      <c r="J320" s="28">
        <v>38</v>
      </c>
      <c r="K320" s="29"/>
      <c r="L320" s="29">
        <v>3</v>
      </c>
      <c r="M320" s="52">
        <v>5</v>
      </c>
      <c r="N320" s="19">
        <v>300</v>
      </c>
      <c r="O320" s="53"/>
      <c r="P320" s="25">
        <v>10</v>
      </c>
      <c r="Q320" s="26">
        <f>L320*M320*N320*P320/1000000</f>
        <v>4.4999999999999998E-2</v>
      </c>
      <c r="R320" s="65"/>
    </row>
    <row r="321" spans="1:19" ht="15.75" customHeight="1" x14ac:dyDescent="0.25">
      <c r="J321" s="28">
        <v>39</v>
      </c>
      <c r="K321" s="29"/>
      <c r="L321" s="29">
        <v>2</v>
      </c>
      <c r="M321" s="52">
        <v>3</v>
      </c>
      <c r="N321" s="19">
        <v>400</v>
      </c>
      <c r="O321" s="53"/>
      <c r="P321" s="25">
        <v>25</v>
      </c>
      <c r="Q321" s="26">
        <f>L321*M321*N321*P321/1000000</f>
        <v>0.06</v>
      </c>
      <c r="R321" s="65"/>
    </row>
    <row r="322" spans="1:19" ht="15.75" customHeight="1" x14ac:dyDescent="0.25">
      <c r="J322" s="54"/>
      <c r="K322" s="54"/>
      <c r="L322" s="54"/>
      <c r="M322" s="54"/>
      <c r="N322" s="54"/>
      <c r="O322" s="54"/>
      <c r="P322" s="269">
        <f>SUM(P319:P321)</f>
        <v>45</v>
      </c>
      <c r="Q322" s="270">
        <f>SUM(Q319:Q321)</f>
        <v>0.16499999999999998</v>
      </c>
      <c r="R322" s="55">
        <f>SUM(Q322/G307)</f>
        <v>0.1366311352844988</v>
      </c>
    </row>
    <row r="323" spans="1:19" ht="15.75" customHeight="1" thickBot="1" x14ac:dyDescent="0.3">
      <c r="P323" s="47">
        <f>SUM(P318,P322)</f>
        <v>71</v>
      </c>
      <c r="Q323" s="72">
        <f>SUM(Q318,Q322)</f>
        <v>0.90608</v>
      </c>
      <c r="R323" s="49">
        <f>SUM(Q323/G307)</f>
        <v>0.75029538823381026</v>
      </c>
    </row>
    <row r="324" spans="1:19" ht="15.75" customHeight="1" thickTop="1" x14ac:dyDescent="0.25"/>
    <row r="325" spans="1:19" s="5" customFormat="1" ht="15.75" customHeight="1" x14ac:dyDescent="0.25">
      <c r="A325" s="108"/>
      <c r="B325" s="1814" t="s">
        <v>0</v>
      </c>
      <c r="C325" s="1814"/>
      <c r="D325" s="1814"/>
      <c r="E325" s="1814"/>
      <c r="F325" s="1814"/>
      <c r="G325" s="1814"/>
      <c r="H325" s="1814"/>
      <c r="J325" s="1814" t="s">
        <v>22</v>
      </c>
      <c r="K325" s="1814"/>
      <c r="L325" s="1814"/>
      <c r="M325" s="1814"/>
      <c r="N325" s="1814"/>
      <c r="O325" s="1814"/>
      <c r="P325" s="1814"/>
      <c r="Q325" s="1814"/>
      <c r="R325" s="1814"/>
      <c r="S325" s="330"/>
    </row>
    <row r="326" spans="1:19" s="5" customFormat="1" ht="15.75" customHeight="1" x14ac:dyDescent="0.25">
      <c r="A326" s="108"/>
      <c r="B326" s="1814"/>
      <c r="C326" s="1814"/>
      <c r="D326" s="1814"/>
      <c r="E326" s="1814"/>
      <c r="F326" s="1814"/>
      <c r="G326" s="1814"/>
      <c r="H326" s="1814"/>
      <c r="J326" s="1814"/>
      <c r="K326" s="1814"/>
      <c r="L326" s="1814"/>
      <c r="M326" s="1814"/>
      <c r="N326" s="1814"/>
      <c r="O326" s="1814"/>
      <c r="P326" s="1814"/>
      <c r="Q326" s="1814"/>
      <c r="R326" s="1814"/>
      <c r="S326" s="330"/>
    </row>
    <row r="327" spans="1:19" ht="15.75" customHeight="1" x14ac:dyDescent="0.25">
      <c r="A327" s="1132"/>
      <c r="B327" s="6" t="s">
        <v>46</v>
      </c>
      <c r="H327" s="8"/>
      <c r="J327" s="6" t="s">
        <v>46</v>
      </c>
      <c r="K327" s="10"/>
      <c r="L327" s="10"/>
      <c r="M327" s="10"/>
      <c r="N327" s="10"/>
      <c r="O327" s="1898"/>
      <c r="P327" s="1898"/>
      <c r="Q327" s="8"/>
      <c r="R327" s="8"/>
    </row>
    <row r="328" spans="1:19" ht="15.75" customHeight="1" x14ac:dyDescent="0.25">
      <c r="A328" s="1132"/>
      <c r="B328" s="1812" t="s">
        <v>21</v>
      </c>
      <c r="C328" s="1812" t="s">
        <v>2</v>
      </c>
      <c r="D328" s="1805" t="s">
        <v>3</v>
      </c>
      <c r="E328" s="1842" t="s">
        <v>4</v>
      </c>
      <c r="F328" s="1843"/>
      <c r="G328" s="1844"/>
      <c r="H328" s="1812" t="s">
        <v>5</v>
      </c>
      <c r="J328" s="1812" t="s">
        <v>21</v>
      </c>
      <c r="K328" s="1899" t="s">
        <v>24</v>
      </c>
      <c r="L328" s="1842" t="s">
        <v>25</v>
      </c>
      <c r="M328" s="1843"/>
      <c r="N328" s="1844"/>
      <c r="O328" s="1842" t="s">
        <v>4</v>
      </c>
      <c r="P328" s="1843"/>
      <c r="Q328" s="1844"/>
      <c r="R328" s="1812" t="s">
        <v>5</v>
      </c>
    </row>
    <row r="329" spans="1:19" ht="15.75" customHeight="1" x14ac:dyDescent="0.25">
      <c r="B329" s="1813"/>
      <c r="C329" s="1813"/>
      <c r="D329" s="1806"/>
      <c r="E329" s="11" t="s">
        <v>26</v>
      </c>
      <c r="F329" s="11" t="s">
        <v>9</v>
      </c>
      <c r="G329" s="12" t="s">
        <v>10</v>
      </c>
      <c r="H329" s="1813"/>
      <c r="J329" s="1813"/>
      <c r="K329" s="1900"/>
      <c r="L329" s="13" t="s">
        <v>27</v>
      </c>
      <c r="M329" s="14" t="s">
        <v>28</v>
      </c>
      <c r="N329" s="14" t="s">
        <v>26</v>
      </c>
      <c r="O329" s="14" t="s">
        <v>29</v>
      </c>
      <c r="P329" s="15" t="s">
        <v>30</v>
      </c>
      <c r="Q329" s="16" t="s">
        <v>10</v>
      </c>
      <c r="R329" s="1813"/>
    </row>
    <row r="330" spans="1:19" ht="15.75" customHeight="1" x14ac:dyDescent="0.25">
      <c r="B330" s="69">
        <v>1</v>
      </c>
      <c r="C330" s="79">
        <v>5307</v>
      </c>
      <c r="D330" s="19" t="s">
        <v>12</v>
      </c>
      <c r="E330" s="19">
        <v>400</v>
      </c>
      <c r="F330" s="19">
        <v>80</v>
      </c>
      <c r="G330" s="71">
        <f>0.7854*E330*F330*F330/1000000</f>
        <v>2.0106239999999995</v>
      </c>
      <c r="H330" s="21" t="s">
        <v>13</v>
      </c>
      <c r="J330" s="22">
        <v>1</v>
      </c>
      <c r="K330" s="23" t="s">
        <v>32</v>
      </c>
      <c r="L330" s="24">
        <v>15</v>
      </c>
      <c r="M330" s="24">
        <v>18</v>
      </c>
      <c r="N330" s="24">
        <v>400</v>
      </c>
      <c r="O330" s="23"/>
      <c r="P330" s="25">
        <v>2</v>
      </c>
      <c r="Q330" s="26">
        <f t="shared" ref="Q330:Q359" si="15">L330*M330*N330*P330/1000000</f>
        <v>0.216</v>
      </c>
      <c r="R330" s="27"/>
    </row>
    <row r="331" spans="1:19" ht="15.75" customHeight="1" x14ac:dyDescent="0.25">
      <c r="B331" s="69">
        <v>2</v>
      </c>
      <c r="C331" s="79">
        <v>5380</v>
      </c>
      <c r="D331" s="19" t="s">
        <v>12</v>
      </c>
      <c r="E331" s="19">
        <v>400</v>
      </c>
      <c r="F331" s="19">
        <v>54</v>
      </c>
      <c r="G331" s="71">
        <f>0.7854*E331*F331*F331/1000000</f>
        <v>0.91609055999999989</v>
      </c>
      <c r="H331" s="21" t="s">
        <v>13</v>
      </c>
      <c r="J331" s="28">
        <v>2</v>
      </c>
      <c r="K331" s="29"/>
      <c r="L331" s="29">
        <v>5</v>
      </c>
      <c r="M331" s="29">
        <v>20</v>
      </c>
      <c r="N331" s="24">
        <v>400</v>
      </c>
      <c r="O331" s="29"/>
      <c r="P331" s="30">
        <v>2</v>
      </c>
      <c r="Q331" s="31">
        <f t="shared" si="15"/>
        <v>0.08</v>
      </c>
      <c r="R331" s="29"/>
    </row>
    <row r="332" spans="1:19" ht="15.75" customHeight="1" x14ac:dyDescent="0.25">
      <c r="B332" s="69">
        <v>3</v>
      </c>
      <c r="C332" s="79">
        <v>5325</v>
      </c>
      <c r="D332" s="19" t="s">
        <v>12</v>
      </c>
      <c r="E332" s="19">
        <v>400</v>
      </c>
      <c r="F332" s="19">
        <v>57</v>
      </c>
      <c r="G332" s="71">
        <f>0.7854*E332*F332*F332/1000000</f>
        <v>1.02070584</v>
      </c>
      <c r="H332" s="21" t="s">
        <v>13</v>
      </c>
      <c r="J332" s="28">
        <v>3</v>
      </c>
      <c r="K332" s="29"/>
      <c r="L332" s="29">
        <v>15</v>
      </c>
      <c r="M332" s="29">
        <v>20</v>
      </c>
      <c r="N332" s="24">
        <v>400</v>
      </c>
      <c r="O332" s="29"/>
      <c r="P332" s="30">
        <v>1</v>
      </c>
      <c r="Q332" s="31">
        <f t="shared" si="15"/>
        <v>0.12</v>
      </c>
      <c r="R332" s="29"/>
    </row>
    <row r="333" spans="1:19" ht="15.75" customHeight="1" x14ac:dyDescent="0.25">
      <c r="B333" s="69">
        <v>4</v>
      </c>
      <c r="C333" s="79">
        <v>5271</v>
      </c>
      <c r="D333" s="19" t="s">
        <v>12</v>
      </c>
      <c r="E333" s="19">
        <v>400</v>
      </c>
      <c r="F333" s="19">
        <v>56</v>
      </c>
      <c r="G333" s="71">
        <f>0.7854*E333*F333*F333/1000000</f>
        <v>0.98520576000000004</v>
      </c>
      <c r="H333" s="21" t="s">
        <v>13</v>
      </c>
      <c r="J333" s="28">
        <v>4</v>
      </c>
      <c r="K333" s="29"/>
      <c r="L333" s="29">
        <v>10</v>
      </c>
      <c r="M333" s="29">
        <v>20</v>
      </c>
      <c r="N333" s="24">
        <v>400</v>
      </c>
      <c r="O333" s="29"/>
      <c r="P333" s="30">
        <v>1</v>
      </c>
      <c r="Q333" s="31">
        <f t="shared" si="15"/>
        <v>0.08</v>
      </c>
      <c r="R333" s="29"/>
    </row>
    <row r="334" spans="1:19" ht="15.75" customHeight="1" x14ac:dyDescent="0.25">
      <c r="B334" s="69">
        <v>5</v>
      </c>
      <c r="C334" s="79">
        <v>5319</v>
      </c>
      <c r="D334" s="19" t="s">
        <v>12</v>
      </c>
      <c r="E334" s="19">
        <v>400</v>
      </c>
      <c r="F334" s="19">
        <v>50</v>
      </c>
      <c r="G334" s="71">
        <f>0.7854*E334*F334*F334/1000000</f>
        <v>0.78539999999999988</v>
      </c>
      <c r="H334" s="21" t="s">
        <v>13</v>
      </c>
      <c r="J334" s="28">
        <v>5</v>
      </c>
      <c r="K334" s="29"/>
      <c r="L334" s="29">
        <v>10</v>
      </c>
      <c r="M334" s="29">
        <v>18</v>
      </c>
      <c r="N334" s="24">
        <v>400</v>
      </c>
      <c r="O334" s="29"/>
      <c r="P334" s="30">
        <v>1</v>
      </c>
      <c r="Q334" s="31">
        <f t="shared" si="15"/>
        <v>7.1999999999999995E-2</v>
      </c>
      <c r="R334" s="34"/>
    </row>
    <row r="335" spans="1:19" ht="15.75" customHeight="1" x14ac:dyDescent="0.25">
      <c r="G335" s="74">
        <f>SUM(G330:G334)</f>
        <v>5.71802616</v>
      </c>
      <c r="H335" s="51"/>
      <c r="J335" s="28">
        <v>6</v>
      </c>
      <c r="K335" s="29"/>
      <c r="L335" s="29">
        <v>10</v>
      </c>
      <c r="M335" s="29">
        <v>28</v>
      </c>
      <c r="N335" s="24">
        <v>400</v>
      </c>
      <c r="O335" s="29"/>
      <c r="P335" s="30">
        <v>1</v>
      </c>
      <c r="Q335" s="31">
        <f t="shared" si="15"/>
        <v>0.112</v>
      </c>
      <c r="R335" s="29"/>
    </row>
    <row r="336" spans="1:19" ht="15.75" customHeight="1" thickBot="1" x14ac:dyDescent="0.3">
      <c r="G336" s="60">
        <f>SUM(G335)</f>
        <v>5.71802616</v>
      </c>
      <c r="H336" s="36">
        <f>SUM(O370/G336)</f>
        <v>0</v>
      </c>
      <c r="J336" s="28">
        <v>7</v>
      </c>
      <c r="K336" s="29"/>
      <c r="L336" s="29">
        <v>10</v>
      </c>
      <c r="M336" s="29">
        <v>30</v>
      </c>
      <c r="N336" s="24">
        <v>400</v>
      </c>
      <c r="O336" s="29"/>
      <c r="P336" s="30">
        <v>4</v>
      </c>
      <c r="Q336" s="31">
        <f t="shared" si="15"/>
        <v>0.48</v>
      </c>
      <c r="R336" s="34"/>
    </row>
    <row r="337" spans="1:18" ht="15.75" customHeight="1" thickTop="1" x14ac:dyDescent="0.25">
      <c r="B337" s="10"/>
      <c r="J337" s="28">
        <v>8</v>
      </c>
      <c r="K337" s="29"/>
      <c r="L337" s="29">
        <v>15</v>
      </c>
      <c r="M337" s="29">
        <v>30</v>
      </c>
      <c r="N337" s="24">
        <v>400</v>
      </c>
      <c r="O337" s="29"/>
      <c r="P337" s="30">
        <v>2</v>
      </c>
      <c r="Q337" s="31">
        <f t="shared" si="15"/>
        <v>0.36</v>
      </c>
      <c r="R337" s="34"/>
    </row>
    <row r="338" spans="1:18" ht="15.75" customHeight="1" x14ac:dyDescent="0.25">
      <c r="B338" s="8" t="s">
        <v>69</v>
      </c>
      <c r="J338" s="28">
        <v>9</v>
      </c>
      <c r="K338" s="29"/>
      <c r="L338" s="29">
        <v>2.2000000000000002</v>
      </c>
      <c r="M338" s="29">
        <v>30</v>
      </c>
      <c r="N338" s="24">
        <v>400</v>
      </c>
      <c r="O338" s="29"/>
      <c r="P338" s="30">
        <v>1</v>
      </c>
      <c r="Q338" s="31">
        <f t="shared" si="15"/>
        <v>2.64E-2</v>
      </c>
      <c r="R338" s="34"/>
    </row>
    <row r="339" spans="1:18" ht="15.75" customHeight="1" x14ac:dyDescent="0.25">
      <c r="B339" s="1901" t="s">
        <v>3</v>
      </c>
      <c r="C339" s="1902" t="s">
        <v>66</v>
      </c>
      <c r="D339" s="1902"/>
      <c r="E339" s="1903" t="s">
        <v>48</v>
      </c>
      <c r="F339" s="1903"/>
      <c r="G339" s="1886" t="s">
        <v>50</v>
      </c>
      <c r="H339" s="87"/>
      <c r="J339" s="28">
        <v>10</v>
      </c>
      <c r="K339" s="29"/>
      <c r="L339" s="29">
        <v>10</v>
      </c>
      <c r="M339" s="29">
        <v>25</v>
      </c>
      <c r="N339" s="24">
        <v>400</v>
      </c>
      <c r="O339" s="29"/>
      <c r="P339" s="30">
        <v>2</v>
      </c>
      <c r="Q339" s="31">
        <f t="shared" si="15"/>
        <v>0.2</v>
      </c>
      <c r="R339" s="34"/>
    </row>
    <row r="340" spans="1:18" ht="15.75" customHeight="1" x14ac:dyDescent="0.25">
      <c r="B340" s="1901"/>
      <c r="C340" s="101" t="s">
        <v>30</v>
      </c>
      <c r="D340" s="101" t="s">
        <v>10</v>
      </c>
      <c r="E340" s="106" t="s">
        <v>30</v>
      </c>
      <c r="F340" s="106" t="s">
        <v>10</v>
      </c>
      <c r="G340" s="1887"/>
      <c r="H340" s="87"/>
      <c r="J340" s="28">
        <v>11</v>
      </c>
      <c r="K340" s="29"/>
      <c r="L340" s="29">
        <v>15</v>
      </c>
      <c r="M340" s="29">
        <v>15</v>
      </c>
      <c r="N340" s="24">
        <v>400</v>
      </c>
      <c r="O340" s="29"/>
      <c r="P340" s="30">
        <v>1</v>
      </c>
      <c r="Q340" s="31">
        <f t="shared" si="15"/>
        <v>0.09</v>
      </c>
      <c r="R340" s="34"/>
    </row>
    <row r="341" spans="1:18" ht="15.75" customHeight="1" x14ac:dyDescent="0.25">
      <c r="A341" s="1133" t="s">
        <v>68</v>
      </c>
      <c r="B341" s="44" t="s">
        <v>32</v>
      </c>
      <c r="C341" s="86">
        <f>SUM(C314)</f>
        <v>55</v>
      </c>
      <c r="D341" s="71">
        <f>SUM(D314)</f>
        <v>48.33257351999999</v>
      </c>
      <c r="E341" s="86">
        <f>SUM(E314)</f>
        <v>2876</v>
      </c>
      <c r="F341" s="71">
        <f>SUM(F314)</f>
        <v>34.261490000000009</v>
      </c>
      <c r="G341" s="88">
        <f>SUM(F341/D341)</f>
        <v>0.70886955741809665</v>
      </c>
      <c r="H341" s="87"/>
      <c r="J341" s="28">
        <v>12</v>
      </c>
      <c r="K341" s="29"/>
      <c r="L341" s="29">
        <v>10</v>
      </c>
      <c r="M341" s="29">
        <v>15</v>
      </c>
      <c r="N341" s="24">
        <v>400</v>
      </c>
      <c r="O341" s="29"/>
      <c r="P341" s="30">
        <v>5</v>
      </c>
      <c r="Q341" s="31">
        <f t="shared" si="15"/>
        <v>0.3</v>
      </c>
      <c r="R341" s="34"/>
    </row>
    <row r="342" spans="1:18" ht="15.75" customHeight="1" x14ac:dyDescent="0.25">
      <c r="A342" s="1134" t="s">
        <v>70</v>
      </c>
      <c r="B342" s="44" t="s">
        <v>32</v>
      </c>
      <c r="C342" s="115">
        <f>SUM(B334)</f>
        <v>5</v>
      </c>
      <c r="D342" s="20">
        <f>SUM(G336)</f>
        <v>5.71802616</v>
      </c>
      <c r="E342" s="86">
        <f>SUM(P366)</f>
        <v>263</v>
      </c>
      <c r="F342" s="71">
        <f>SUM(Q366)</f>
        <v>4.1768400000000003</v>
      </c>
      <c r="G342" s="88">
        <f>SUM(F342/D342)</f>
        <v>0.73046885116034521</v>
      </c>
      <c r="H342" s="83"/>
      <c r="J342" s="28">
        <v>13</v>
      </c>
      <c r="K342" s="29"/>
      <c r="L342" s="29">
        <v>8</v>
      </c>
      <c r="M342" s="29">
        <v>15</v>
      </c>
      <c r="N342" s="24">
        <v>400</v>
      </c>
      <c r="O342" s="29"/>
      <c r="P342" s="30">
        <v>2</v>
      </c>
      <c r="Q342" s="31">
        <f t="shared" si="15"/>
        <v>9.6000000000000002E-2</v>
      </c>
      <c r="R342" s="34"/>
    </row>
    <row r="343" spans="1:18" ht="15.75" customHeight="1" thickBot="1" x14ac:dyDescent="0.3">
      <c r="B343" s="94" t="s">
        <v>54</v>
      </c>
      <c r="C343" s="59">
        <f>SUM(C341:C342)</f>
        <v>60</v>
      </c>
      <c r="D343" s="92">
        <f>SUM(D341:D342)</f>
        <v>54.050599679999991</v>
      </c>
      <c r="E343" s="59">
        <f>SUM(E341:E342)</f>
        <v>3139</v>
      </c>
      <c r="F343" s="92">
        <f>SUM(F341:F342)</f>
        <v>38.438330000000008</v>
      </c>
      <c r="G343" s="93">
        <f>SUM(F343/D343)</f>
        <v>0.71115455198590716</v>
      </c>
      <c r="H343" s="83"/>
      <c r="J343" s="28">
        <v>14</v>
      </c>
      <c r="K343" s="29"/>
      <c r="L343" s="29">
        <v>5</v>
      </c>
      <c r="M343" s="29">
        <v>15</v>
      </c>
      <c r="N343" s="24">
        <v>500</v>
      </c>
      <c r="O343" s="29"/>
      <c r="P343" s="30">
        <v>3</v>
      </c>
      <c r="Q343" s="31">
        <f t="shared" si="15"/>
        <v>0.1125</v>
      </c>
      <c r="R343" s="34"/>
    </row>
    <row r="344" spans="1:18" ht="15.75" customHeight="1" thickTop="1" x14ac:dyDescent="0.25">
      <c r="B344" s="89"/>
      <c r="C344" s="90"/>
      <c r="D344" s="91"/>
      <c r="E344" s="82"/>
      <c r="F344" s="83"/>
      <c r="G344" s="83"/>
      <c r="H344" s="83"/>
      <c r="J344" s="28">
        <v>15</v>
      </c>
      <c r="K344" s="29"/>
      <c r="L344" s="29">
        <v>10</v>
      </c>
      <c r="M344" s="29">
        <v>10</v>
      </c>
      <c r="N344" s="24">
        <v>400</v>
      </c>
      <c r="O344" s="29"/>
      <c r="P344" s="30">
        <v>5</v>
      </c>
      <c r="Q344" s="31">
        <f t="shared" si="15"/>
        <v>0.2</v>
      </c>
      <c r="R344" s="34"/>
    </row>
    <row r="345" spans="1:18" ht="15.75" customHeight="1" x14ac:dyDescent="0.25">
      <c r="B345" s="102" t="s">
        <v>32</v>
      </c>
      <c r="C345" s="90"/>
      <c r="D345" s="103">
        <f>SUM(Q360,D316)</f>
        <v>29.653130000000001</v>
      </c>
      <c r="E345" s="466">
        <f>SUM(D345/D343)</f>
        <v>0.54861796493577786</v>
      </c>
      <c r="F345" s="83"/>
      <c r="G345" s="83"/>
      <c r="J345" s="28">
        <v>16</v>
      </c>
      <c r="K345" s="29"/>
      <c r="L345" s="29">
        <v>8</v>
      </c>
      <c r="M345" s="29">
        <v>10</v>
      </c>
      <c r="N345" s="24">
        <v>400</v>
      </c>
      <c r="O345" s="29"/>
      <c r="P345" s="30">
        <v>4</v>
      </c>
      <c r="Q345" s="31">
        <f t="shared" si="15"/>
        <v>0.128</v>
      </c>
      <c r="R345" s="34"/>
    </row>
    <row r="346" spans="1:18" ht="15.75" customHeight="1" x14ac:dyDescent="0.25">
      <c r="B346" s="102" t="s">
        <v>51</v>
      </c>
      <c r="C346" s="89"/>
      <c r="D346" s="103">
        <f>SUM(Q365,D317)</f>
        <v>8.7851999999999997</v>
      </c>
      <c r="E346" s="466">
        <f>SUM(D346/D343)</f>
        <v>0.16253658705012913</v>
      </c>
      <c r="F346" s="83"/>
      <c r="G346" s="83"/>
      <c r="J346" s="28">
        <v>17</v>
      </c>
      <c r="K346" s="29"/>
      <c r="L346" s="29">
        <v>5</v>
      </c>
      <c r="M346" s="29">
        <v>10</v>
      </c>
      <c r="N346" s="24">
        <v>400</v>
      </c>
      <c r="O346" s="29"/>
      <c r="P346" s="30">
        <v>8</v>
      </c>
      <c r="Q346" s="31">
        <f t="shared" si="15"/>
        <v>0.16</v>
      </c>
      <c r="R346" s="34"/>
    </row>
    <row r="347" spans="1:18" ht="15.75" customHeight="1" thickBot="1" x14ac:dyDescent="0.3">
      <c r="B347" s="89"/>
      <c r="C347" s="89"/>
      <c r="D347" s="104">
        <f>SUM(D345:D346)</f>
        <v>38.438330000000001</v>
      </c>
      <c r="E347" s="467">
        <f>SUM(E345:E346)</f>
        <v>0.71115455198590705</v>
      </c>
      <c r="F347" s="83"/>
      <c r="G347" s="83"/>
      <c r="J347" s="28">
        <v>18</v>
      </c>
      <c r="K347" s="29"/>
      <c r="L347" s="29">
        <v>5</v>
      </c>
      <c r="M347" s="29">
        <v>10</v>
      </c>
      <c r="N347" s="24">
        <v>300</v>
      </c>
      <c r="O347" s="29"/>
      <c r="P347" s="30">
        <v>1</v>
      </c>
      <c r="Q347" s="31">
        <f t="shared" si="15"/>
        <v>1.4999999999999999E-2</v>
      </c>
      <c r="R347" s="34"/>
    </row>
    <row r="348" spans="1:18" ht="15.75" customHeight="1" thickTop="1" x14ac:dyDescent="0.25">
      <c r="J348" s="28">
        <v>19</v>
      </c>
      <c r="K348" s="29"/>
      <c r="L348" s="29">
        <v>5</v>
      </c>
      <c r="M348" s="29">
        <v>8</v>
      </c>
      <c r="N348" s="24">
        <v>400</v>
      </c>
      <c r="O348" s="29"/>
      <c r="P348" s="30">
        <v>6</v>
      </c>
      <c r="Q348" s="31">
        <f t="shared" si="15"/>
        <v>9.6000000000000002E-2</v>
      </c>
      <c r="R348" s="34"/>
    </row>
    <row r="349" spans="1:18" ht="15.75" customHeight="1" x14ac:dyDescent="0.25">
      <c r="J349" s="28">
        <v>20</v>
      </c>
      <c r="K349" s="29"/>
      <c r="L349" s="29">
        <v>5</v>
      </c>
      <c r="M349" s="29">
        <v>8</v>
      </c>
      <c r="N349" s="24">
        <v>300</v>
      </c>
      <c r="O349" s="29"/>
      <c r="P349" s="30">
        <v>3</v>
      </c>
      <c r="Q349" s="31">
        <f t="shared" si="15"/>
        <v>3.5999999999999997E-2</v>
      </c>
      <c r="R349" s="34"/>
    </row>
    <row r="350" spans="1:18" ht="15.75" customHeight="1" x14ac:dyDescent="0.25">
      <c r="J350" s="28">
        <v>21</v>
      </c>
      <c r="K350" s="29"/>
      <c r="L350" s="29">
        <v>2.2000000000000002</v>
      </c>
      <c r="M350" s="29">
        <v>10</v>
      </c>
      <c r="N350" s="24">
        <v>400</v>
      </c>
      <c r="O350" s="29"/>
      <c r="P350" s="30">
        <v>6</v>
      </c>
      <c r="Q350" s="31">
        <f t="shared" si="15"/>
        <v>5.28E-2</v>
      </c>
      <c r="R350" s="34"/>
    </row>
    <row r="351" spans="1:18" ht="15.75" customHeight="1" x14ac:dyDescent="0.25">
      <c r="J351" s="28">
        <v>22</v>
      </c>
      <c r="K351" s="29"/>
      <c r="L351" s="29">
        <v>2.2000000000000002</v>
      </c>
      <c r="M351" s="29">
        <v>10</v>
      </c>
      <c r="N351" s="24">
        <v>300</v>
      </c>
      <c r="O351" s="29"/>
      <c r="P351" s="30">
        <v>1</v>
      </c>
      <c r="Q351" s="31">
        <f t="shared" si="15"/>
        <v>6.6E-3</v>
      </c>
      <c r="R351" s="34"/>
    </row>
    <row r="352" spans="1:18" ht="15.75" customHeight="1" x14ac:dyDescent="0.25">
      <c r="J352" s="28">
        <v>23</v>
      </c>
      <c r="K352" s="29"/>
      <c r="L352" s="29">
        <v>2.2000000000000002</v>
      </c>
      <c r="M352" s="29">
        <v>15</v>
      </c>
      <c r="N352" s="24">
        <v>400</v>
      </c>
      <c r="O352" s="29"/>
      <c r="P352" s="30">
        <v>8</v>
      </c>
      <c r="Q352" s="31">
        <f t="shared" si="15"/>
        <v>0.1056</v>
      </c>
      <c r="R352" s="34"/>
    </row>
    <row r="353" spans="1:19" ht="15.75" customHeight="1" x14ac:dyDescent="0.25">
      <c r="J353" s="28">
        <v>24</v>
      </c>
      <c r="K353" s="29"/>
      <c r="L353" s="29">
        <v>2.2000000000000002</v>
      </c>
      <c r="M353" s="29">
        <v>15</v>
      </c>
      <c r="N353" s="24">
        <v>300</v>
      </c>
      <c r="O353" s="29"/>
      <c r="P353" s="30">
        <v>3</v>
      </c>
      <c r="Q353" s="31">
        <f t="shared" si="15"/>
        <v>2.9700000000000001E-2</v>
      </c>
      <c r="R353" s="34"/>
    </row>
    <row r="354" spans="1:19" ht="15.75" customHeight="1" x14ac:dyDescent="0.25">
      <c r="J354" s="28">
        <v>25</v>
      </c>
      <c r="K354" s="29"/>
      <c r="L354" s="29">
        <v>2.2000000000000002</v>
      </c>
      <c r="M354" s="29">
        <v>13</v>
      </c>
      <c r="N354" s="24">
        <v>400</v>
      </c>
      <c r="O354" s="29"/>
      <c r="P354" s="30">
        <v>1</v>
      </c>
      <c r="Q354" s="31">
        <f t="shared" si="15"/>
        <v>1.1440000000000001E-2</v>
      </c>
      <c r="R354" s="34"/>
    </row>
    <row r="355" spans="1:19" ht="15.75" customHeight="1" x14ac:dyDescent="0.25">
      <c r="J355" s="28">
        <v>26</v>
      </c>
      <c r="K355" s="29"/>
      <c r="L355" s="29">
        <v>2.2000000000000002</v>
      </c>
      <c r="M355" s="29">
        <v>20</v>
      </c>
      <c r="N355" s="24">
        <v>400</v>
      </c>
      <c r="O355" s="29"/>
      <c r="P355" s="30">
        <v>1</v>
      </c>
      <c r="Q355" s="31">
        <f t="shared" si="15"/>
        <v>1.7600000000000001E-2</v>
      </c>
      <c r="R355" s="34"/>
    </row>
    <row r="356" spans="1:19" ht="15.75" customHeight="1" x14ac:dyDescent="0.25">
      <c r="J356" s="28">
        <v>27</v>
      </c>
      <c r="K356" s="29"/>
      <c r="L356" s="29">
        <v>3.2</v>
      </c>
      <c r="M356" s="29">
        <v>11</v>
      </c>
      <c r="N356" s="24">
        <v>400</v>
      </c>
      <c r="O356" s="29"/>
      <c r="P356" s="30">
        <v>3</v>
      </c>
      <c r="Q356" s="31">
        <f t="shared" si="15"/>
        <v>4.2240000000000007E-2</v>
      </c>
      <c r="R356" s="34"/>
    </row>
    <row r="357" spans="1:19" ht="15.75" customHeight="1" x14ac:dyDescent="0.25">
      <c r="J357" s="28">
        <v>28</v>
      </c>
      <c r="K357" s="29"/>
      <c r="L357" s="29">
        <v>3.2</v>
      </c>
      <c r="M357" s="29">
        <v>13</v>
      </c>
      <c r="N357" s="24">
        <v>400</v>
      </c>
      <c r="O357" s="29"/>
      <c r="P357" s="30">
        <v>6</v>
      </c>
      <c r="Q357" s="31">
        <f t="shared" si="15"/>
        <v>9.9839999999999998E-2</v>
      </c>
      <c r="R357" s="34"/>
    </row>
    <row r="358" spans="1:19" ht="15.75" customHeight="1" x14ac:dyDescent="0.25">
      <c r="J358" s="28">
        <v>29</v>
      </c>
      <c r="K358" s="29"/>
      <c r="L358" s="29">
        <v>3.2</v>
      </c>
      <c r="M358" s="29">
        <v>7</v>
      </c>
      <c r="N358" s="24">
        <v>400</v>
      </c>
      <c r="O358" s="29"/>
      <c r="P358" s="30">
        <v>12</v>
      </c>
      <c r="Q358" s="31">
        <f t="shared" si="15"/>
        <v>0.10752</v>
      </c>
      <c r="R358" s="34"/>
    </row>
    <row r="359" spans="1:19" ht="15.75" customHeight="1" x14ac:dyDescent="0.25">
      <c r="J359" s="28">
        <v>30</v>
      </c>
      <c r="K359" s="29"/>
      <c r="L359" s="29">
        <v>4.2</v>
      </c>
      <c r="M359" s="29">
        <v>10</v>
      </c>
      <c r="N359" s="24">
        <v>400</v>
      </c>
      <c r="O359" s="29"/>
      <c r="P359" s="30">
        <v>2</v>
      </c>
      <c r="Q359" s="31">
        <f t="shared" si="15"/>
        <v>3.3599999999999998E-2</v>
      </c>
      <c r="R359" s="34"/>
    </row>
    <row r="360" spans="1:19" ht="15.75" customHeight="1" x14ac:dyDescent="0.25">
      <c r="J360" s="1831"/>
      <c r="K360" s="1831"/>
      <c r="L360" s="1831"/>
      <c r="M360" s="1831"/>
      <c r="N360" s="1831"/>
      <c r="O360" s="1904"/>
      <c r="P360" s="271">
        <f>SUM(P330:P359)</f>
        <v>98</v>
      </c>
      <c r="Q360" s="275">
        <f>SUM(Q330:Q359)</f>
        <v>3.4868400000000004</v>
      </c>
      <c r="R360" s="64">
        <f>SUM(Q360/G336)</f>
        <v>0.6097978397496524</v>
      </c>
    </row>
    <row r="361" spans="1:19" ht="15.75" customHeight="1" x14ac:dyDescent="0.25">
      <c r="J361" s="28">
        <v>31</v>
      </c>
      <c r="K361" s="29"/>
      <c r="L361" s="29">
        <v>3</v>
      </c>
      <c r="M361" s="52">
        <v>5</v>
      </c>
      <c r="N361" s="19">
        <v>400</v>
      </c>
      <c r="O361" s="53"/>
      <c r="P361" s="25">
        <v>80</v>
      </c>
      <c r="Q361" s="26">
        <f>L361*M361*N361*P361/1000000</f>
        <v>0.48</v>
      </c>
      <c r="R361" s="65"/>
    </row>
    <row r="362" spans="1:19" ht="15.75" customHeight="1" x14ac:dyDescent="0.25">
      <c r="J362" s="28">
        <v>32</v>
      </c>
      <c r="K362" s="29"/>
      <c r="L362" s="29">
        <v>3</v>
      </c>
      <c r="M362" s="52">
        <v>5</v>
      </c>
      <c r="N362" s="19">
        <v>300</v>
      </c>
      <c r="O362" s="53"/>
      <c r="P362" s="25">
        <v>10</v>
      </c>
      <c r="Q362" s="26">
        <f>L362*M362*N362*P362/1000000</f>
        <v>4.4999999999999998E-2</v>
      </c>
      <c r="R362" s="65"/>
    </row>
    <row r="363" spans="1:19" ht="15.75" customHeight="1" x14ac:dyDescent="0.25">
      <c r="J363" s="28">
        <v>33</v>
      </c>
      <c r="K363" s="29"/>
      <c r="L363" s="29">
        <v>2</v>
      </c>
      <c r="M363" s="52">
        <v>3</v>
      </c>
      <c r="N363" s="19">
        <v>400</v>
      </c>
      <c r="O363" s="53"/>
      <c r="P363" s="25">
        <v>50</v>
      </c>
      <c r="Q363" s="26">
        <f>L363*M363*N363*P363/1000000</f>
        <v>0.12</v>
      </c>
      <c r="R363" s="65"/>
    </row>
    <row r="364" spans="1:19" ht="15.75" customHeight="1" x14ac:dyDescent="0.25">
      <c r="J364" s="28">
        <v>34</v>
      </c>
      <c r="K364" s="29"/>
      <c r="L364" s="29">
        <v>2</v>
      </c>
      <c r="M364" s="52">
        <v>3</v>
      </c>
      <c r="N364" s="19">
        <v>300</v>
      </c>
      <c r="O364" s="53"/>
      <c r="P364" s="25">
        <v>25</v>
      </c>
      <c r="Q364" s="26">
        <f>L364*M364*N364*P364/1000000</f>
        <v>4.4999999999999998E-2</v>
      </c>
      <c r="R364" s="65"/>
    </row>
    <row r="365" spans="1:19" ht="15.75" customHeight="1" x14ac:dyDescent="0.25">
      <c r="J365" s="54"/>
      <c r="K365" s="54"/>
      <c r="L365" s="54"/>
      <c r="M365" s="54"/>
      <c r="N365" s="54"/>
      <c r="O365" s="54"/>
      <c r="P365" s="269">
        <f>SUM(P361:P364)</f>
        <v>165</v>
      </c>
      <c r="Q365" s="270">
        <f>SUM(Q361:Q364)</f>
        <v>0.69000000000000006</v>
      </c>
      <c r="R365" s="55">
        <f>SUM(Q365/G336)</f>
        <v>0.12067101141069282</v>
      </c>
    </row>
    <row r="366" spans="1:19" ht="15.75" customHeight="1" thickBot="1" x14ac:dyDescent="0.3">
      <c r="P366" s="47">
        <f>SUM(P360,P365)</f>
        <v>263</v>
      </c>
      <c r="Q366" s="72">
        <f>SUM(Q360,Q365)</f>
        <v>4.1768400000000003</v>
      </c>
      <c r="R366" s="49">
        <f>SUM(Q366/G336)</f>
        <v>0.73046885116034521</v>
      </c>
    </row>
    <row r="367" spans="1:19" ht="15.75" customHeight="1" thickTop="1" x14ac:dyDescent="0.25"/>
    <row r="368" spans="1:19" s="5" customFormat="1" ht="15.75" customHeight="1" x14ac:dyDescent="0.25">
      <c r="A368" s="108"/>
      <c r="B368" s="1814" t="s">
        <v>0</v>
      </c>
      <c r="C368" s="1814"/>
      <c r="D368" s="1814"/>
      <c r="E368" s="1814"/>
      <c r="F368" s="1814"/>
      <c r="G368" s="1814"/>
      <c r="H368" s="1814"/>
      <c r="J368" s="1814" t="s">
        <v>22</v>
      </c>
      <c r="K368" s="1814"/>
      <c r="L368" s="1814"/>
      <c r="M368" s="1814"/>
      <c r="N368" s="1814"/>
      <c r="O368" s="1814"/>
      <c r="P368" s="1814"/>
      <c r="Q368" s="1814"/>
      <c r="R368" s="1814"/>
      <c r="S368" s="330"/>
    </row>
    <row r="369" spans="1:19" s="5" customFormat="1" ht="15.75" customHeight="1" x14ac:dyDescent="0.25">
      <c r="A369" s="108"/>
      <c r="B369" s="1814"/>
      <c r="C369" s="1814"/>
      <c r="D369" s="1814"/>
      <c r="E369" s="1814"/>
      <c r="F369" s="1814"/>
      <c r="G369" s="1814"/>
      <c r="H369" s="1814"/>
      <c r="J369" s="1814"/>
      <c r="K369" s="1814"/>
      <c r="L369" s="1814"/>
      <c r="M369" s="1814"/>
      <c r="N369" s="1814"/>
      <c r="O369" s="1814"/>
      <c r="P369" s="1814"/>
      <c r="Q369" s="1814"/>
      <c r="R369" s="1814"/>
      <c r="S369" s="330"/>
    </row>
    <row r="370" spans="1:19" ht="15.75" customHeight="1" x14ac:dyDescent="0.25">
      <c r="A370" s="1132"/>
      <c r="B370" s="6" t="s">
        <v>46</v>
      </c>
      <c r="H370" s="8"/>
      <c r="J370" s="6" t="s">
        <v>46</v>
      </c>
      <c r="K370" s="10"/>
      <c r="L370" s="10"/>
      <c r="M370" s="10"/>
      <c r="N370" s="10"/>
      <c r="O370" s="1898"/>
      <c r="P370" s="1898"/>
      <c r="Q370" s="8"/>
      <c r="R370" s="8"/>
    </row>
    <row r="371" spans="1:19" ht="15.75" customHeight="1" x14ac:dyDescent="0.25">
      <c r="A371" s="1132"/>
      <c r="B371" s="1812" t="s">
        <v>21</v>
      </c>
      <c r="C371" s="1812" t="s">
        <v>2</v>
      </c>
      <c r="D371" s="1805" t="s">
        <v>3</v>
      </c>
      <c r="E371" s="1842" t="s">
        <v>4</v>
      </c>
      <c r="F371" s="1843"/>
      <c r="G371" s="1844"/>
      <c r="H371" s="1812" t="s">
        <v>5</v>
      </c>
      <c r="J371" s="1812" t="s">
        <v>21</v>
      </c>
      <c r="K371" s="1899" t="s">
        <v>24</v>
      </c>
      <c r="L371" s="1842" t="s">
        <v>25</v>
      </c>
      <c r="M371" s="1843"/>
      <c r="N371" s="1844"/>
      <c r="O371" s="1842" t="s">
        <v>4</v>
      </c>
      <c r="P371" s="1843"/>
      <c r="Q371" s="1844"/>
      <c r="R371" s="1812" t="s">
        <v>5</v>
      </c>
    </row>
    <row r="372" spans="1:19" ht="15.75" customHeight="1" x14ac:dyDescent="0.25">
      <c r="B372" s="1813"/>
      <c r="C372" s="1813"/>
      <c r="D372" s="1806"/>
      <c r="E372" s="11" t="s">
        <v>26</v>
      </c>
      <c r="F372" s="11" t="s">
        <v>9</v>
      </c>
      <c r="G372" s="12" t="s">
        <v>10</v>
      </c>
      <c r="H372" s="1813"/>
      <c r="J372" s="1813"/>
      <c r="K372" s="1900"/>
      <c r="L372" s="13" t="s">
        <v>27</v>
      </c>
      <c r="M372" s="14" t="s">
        <v>28</v>
      </c>
      <c r="N372" s="14" t="s">
        <v>26</v>
      </c>
      <c r="O372" s="14" t="s">
        <v>29</v>
      </c>
      <c r="P372" s="15" t="s">
        <v>30</v>
      </c>
      <c r="Q372" s="16" t="s">
        <v>10</v>
      </c>
      <c r="R372" s="1813"/>
    </row>
    <row r="373" spans="1:19" ht="15.75" customHeight="1" x14ac:dyDescent="0.25">
      <c r="B373" s="69">
        <v>1</v>
      </c>
      <c r="C373" s="79">
        <v>5382</v>
      </c>
      <c r="D373" s="19" t="s">
        <v>12</v>
      </c>
      <c r="E373" s="19">
        <v>400</v>
      </c>
      <c r="F373" s="19">
        <v>66</v>
      </c>
      <c r="G373" s="71">
        <f t="shared" ref="G373:G378" si="16">0.7854*E373*F373*F373/1000000</f>
        <v>1.3684809599999999</v>
      </c>
      <c r="H373" s="21" t="s">
        <v>13</v>
      </c>
      <c r="J373" s="22">
        <v>1</v>
      </c>
      <c r="K373" s="23" t="s">
        <v>32</v>
      </c>
      <c r="L373" s="24">
        <v>15</v>
      </c>
      <c r="M373" s="24">
        <v>25</v>
      </c>
      <c r="N373" s="24">
        <v>400</v>
      </c>
      <c r="O373" s="23"/>
      <c r="P373" s="25">
        <v>14</v>
      </c>
      <c r="Q373" s="26">
        <f t="shared" ref="Q373:Q398" si="17">L373*M373*N373*P373/1000000</f>
        <v>2.1</v>
      </c>
      <c r="R373" s="27"/>
    </row>
    <row r="374" spans="1:19" ht="15.75" customHeight="1" x14ac:dyDescent="0.25">
      <c r="B374" s="69">
        <v>2</v>
      </c>
      <c r="C374" s="79">
        <v>5343</v>
      </c>
      <c r="D374" s="19" t="s">
        <v>12</v>
      </c>
      <c r="E374" s="19">
        <v>400</v>
      </c>
      <c r="F374" s="19">
        <v>68</v>
      </c>
      <c r="G374" s="71">
        <f t="shared" si="16"/>
        <v>1.4526758399999999</v>
      </c>
      <c r="H374" s="21" t="s">
        <v>13</v>
      </c>
      <c r="J374" s="28">
        <v>2</v>
      </c>
      <c r="K374" s="29"/>
      <c r="L374" s="29">
        <v>15</v>
      </c>
      <c r="M374" s="29">
        <v>20</v>
      </c>
      <c r="N374" s="24">
        <v>400</v>
      </c>
      <c r="O374" s="29"/>
      <c r="P374" s="30">
        <v>2</v>
      </c>
      <c r="Q374" s="31">
        <f t="shared" si="17"/>
        <v>0.24</v>
      </c>
      <c r="R374" s="29"/>
    </row>
    <row r="375" spans="1:19" ht="15.75" customHeight="1" x14ac:dyDescent="0.25">
      <c r="B375" s="69">
        <v>3</v>
      </c>
      <c r="C375" s="79">
        <v>5381</v>
      </c>
      <c r="D375" s="19" t="s">
        <v>12</v>
      </c>
      <c r="E375" s="19">
        <v>400</v>
      </c>
      <c r="F375" s="19">
        <v>75</v>
      </c>
      <c r="G375" s="71">
        <f t="shared" si="16"/>
        <v>1.7671499999999998</v>
      </c>
      <c r="H375" s="21" t="s">
        <v>13</v>
      </c>
      <c r="J375" s="28">
        <v>3</v>
      </c>
      <c r="K375" s="29"/>
      <c r="L375" s="29">
        <v>15</v>
      </c>
      <c r="M375" s="29">
        <v>18</v>
      </c>
      <c r="N375" s="24">
        <v>400</v>
      </c>
      <c r="O375" s="29"/>
      <c r="P375" s="30">
        <v>1</v>
      </c>
      <c r="Q375" s="31">
        <f t="shared" si="17"/>
        <v>0.108</v>
      </c>
      <c r="R375" s="29"/>
    </row>
    <row r="376" spans="1:19" ht="15.75" customHeight="1" x14ac:dyDescent="0.25">
      <c r="B376" s="69">
        <v>4</v>
      </c>
      <c r="C376" s="79">
        <v>5321</v>
      </c>
      <c r="D376" s="19" t="s">
        <v>12</v>
      </c>
      <c r="E376" s="19">
        <v>400</v>
      </c>
      <c r="F376" s="19">
        <v>58</v>
      </c>
      <c r="G376" s="71">
        <f t="shared" si="16"/>
        <v>1.0568342399999999</v>
      </c>
      <c r="H376" s="21" t="s">
        <v>13</v>
      </c>
      <c r="J376" s="28">
        <v>4</v>
      </c>
      <c r="K376" s="29"/>
      <c r="L376" s="29">
        <v>15</v>
      </c>
      <c r="M376" s="29">
        <v>15</v>
      </c>
      <c r="N376" s="24">
        <v>400</v>
      </c>
      <c r="O376" s="29"/>
      <c r="P376" s="30">
        <v>1</v>
      </c>
      <c r="Q376" s="31">
        <f t="shared" si="17"/>
        <v>0.09</v>
      </c>
      <c r="R376" s="29"/>
    </row>
    <row r="377" spans="1:19" ht="15.75" customHeight="1" x14ac:dyDescent="0.25">
      <c r="B377" s="69">
        <v>5</v>
      </c>
      <c r="C377" s="79">
        <v>5245</v>
      </c>
      <c r="D377" s="19" t="s">
        <v>12</v>
      </c>
      <c r="E377" s="19">
        <v>400</v>
      </c>
      <c r="F377" s="19">
        <v>66</v>
      </c>
      <c r="G377" s="71">
        <f t="shared" si="16"/>
        <v>1.3684809599999999</v>
      </c>
      <c r="H377" s="21" t="s">
        <v>13</v>
      </c>
      <c r="J377" s="28">
        <v>5</v>
      </c>
      <c r="K377" s="29"/>
      <c r="L377" s="29">
        <v>10</v>
      </c>
      <c r="M377" s="29">
        <v>25</v>
      </c>
      <c r="N377" s="24">
        <v>400</v>
      </c>
      <c r="O377" s="29"/>
      <c r="P377" s="30">
        <v>3</v>
      </c>
      <c r="Q377" s="31">
        <f t="shared" si="17"/>
        <v>0.3</v>
      </c>
      <c r="R377" s="34"/>
    </row>
    <row r="378" spans="1:19" ht="15.75" customHeight="1" x14ac:dyDescent="0.25">
      <c r="B378" s="69">
        <v>6</v>
      </c>
      <c r="C378" s="79">
        <v>5365</v>
      </c>
      <c r="D378" s="19" t="s">
        <v>12</v>
      </c>
      <c r="E378" s="19">
        <v>400</v>
      </c>
      <c r="F378" s="19">
        <v>60</v>
      </c>
      <c r="G378" s="71">
        <f t="shared" si="16"/>
        <v>1.130976</v>
      </c>
      <c r="H378" s="21" t="s">
        <v>13</v>
      </c>
      <c r="J378" s="28">
        <v>6</v>
      </c>
      <c r="K378" s="29"/>
      <c r="L378" s="29">
        <v>10</v>
      </c>
      <c r="M378" s="29">
        <v>20</v>
      </c>
      <c r="N378" s="24">
        <v>400</v>
      </c>
      <c r="O378" s="29"/>
      <c r="P378" s="30">
        <v>1</v>
      </c>
      <c r="Q378" s="31">
        <f t="shared" si="17"/>
        <v>0.08</v>
      </c>
      <c r="R378" s="29"/>
    </row>
    <row r="379" spans="1:19" ht="15.75" customHeight="1" x14ac:dyDescent="0.25">
      <c r="G379" s="74">
        <f>SUM(G373:G378)</f>
        <v>8.1445980000000002</v>
      </c>
      <c r="H379" s="51"/>
      <c r="J379" s="28">
        <v>7</v>
      </c>
      <c r="K379" s="29"/>
      <c r="L379" s="29">
        <v>10</v>
      </c>
      <c r="M379" s="29">
        <v>18</v>
      </c>
      <c r="N379" s="24">
        <v>400</v>
      </c>
      <c r="O379" s="29"/>
      <c r="P379" s="30">
        <v>2</v>
      </c>
      <c r="Q379" s="31">
        <f t="shared" si="17"/>
        <v>0.14399999999999999</v>
      </c>
      <c r="R379" s="34"/>
    </row>
    <row r="380" spans="1:19" ht="15.75" customHeight="1" thickBot="1" x14ac:dyDescent="0.3">
      <c r="G380" s="60">
        <f>SUM(G379)</f>
        <v>8.1445980000000002</v>
      </c>
      <c r="H380" s="36">
        <f>SUM(Q403/G380)</f>
        <v>0.69989458043233077</v>
      </c>
      <c r="J380" s="28">
        <v>8</v>
      </c>
      <c r="K380" s="29"/>
      <c r="L380" s="29">
        <v>10</v>
      </c>
      <c r="M380" s="29">
        <v>15</v>
      </c>
      <c r="N380" s="24">
        <v>400</v>
      </c>
      <c r="O380" s="29"/>
      <c r="P380" s="30">
        <v>3</v>
      </c>
      <c r="Q380" s="31">
        <f t="shared" si="17"/>
        <v>0.18</v>
      </c>
      <c r="R380" s="34"/>
    </row>
    <row r="381" spans="1:19" ht="15.75" customHeight="1" thickTop="1" x14ac:dyDescent="0.25">
      <c r="B381" s="10"/>
      <c r="J381" s="28">
        <v>9</v>
      </c>
      <c r="K381" s="29"/>
      <c r="L381" s="29">
        <v>10</v>
      </c>
      <c r="M381" s="29">
        <v>10</v>
      </c>
      <c r="N381" s="24">
        <v>400</v>
      </c>
      <c r="O381" s="29"/>
      <c r="P381" s="30">
        <v>5</v>
      </c>
      <c r="Q381" s="31">
        <f t="shared" si="17"/>
        <v>0.2</v>
      </c>
      <c r="R381" s="34"/>
    </row>
    <row r="382" spans="1:19" ht="15.75" customHeight="1" x14ac:dyDescent="0.25">
      <c r="B382" s="8" t="s">
        <v>69</v>
      </c>
      <c r="J382" s="28">
        <v>10</v>
      </c>
      <c r="K382" s="29"/>
      <c r="L382" s="29">
        <v>8</v>
      </c>
      <c r="M382" s="29">
        <v>25</v>
      </c>
      <c r="N382" s="24">
        <v>400</v>
      </c>
      <c r="O382" s="29"/>
      <c r="P382" s="30">
        <v>2</v>
      </c>
      <c r="Q382" s="31">
        <f t="shared" si="17"/>
        <v>0.16</v>
      </c>
      <c r="R382" s="34"/>
    </row>
    <row r="383" spans="1:19" ht="15.75" customHeight="1" x14ac:dyDescent="0.25">
      <c r="B383" s="1901" t="s">
        <v>3</v>
      </c>
      <c r="C383" s="1902" t="s">
        <v>66</v>
      </c>
      <c r="D383" s="1902"/>
      <c r="E383" s="1903" t="s">
        <v>48</v>
      </c>
      <c r="F383" s="1903"/>
      <c r="G383" s="1886" t="s">
        <v>50</v>
      </c>
      <c r="H383" s="87"/>
      <c r="J383" s="28">
        <v>11</v>
      </c>
      <c r="K383" s="29"/>
      <c r="L383" s="29">
        <v>8</v>
      </c>
      <c r="M383" s="29">
        <v>18</v>
      </c>
      <c r="N383" s="24">
        <v>400</v>
      </c>
      <c r="O383" s="29"/>
      <c r="P383" s="30">
        <v>1</v>
      </c>
      <c r="Q383" s="31">
        <f t="shared" si="17"/>
        <v>5.7599999999999998E-2</v>
      </c>
      <c r="R383" s="34"/>
    </row>
    <row r="384" spans="1:19" ht="15.75" customHeight="1" x14ac:dyDescent="0.25">
      <c r="B384" s="1901"/>
      <c r="C384" s="101" t="s">
        <v>30</v>
      </c>
      <c r="D384" s="101" t="s">
        <v>10</v>
      </c>
      <c r="E384" s="106" t="s">
        <v>30</v>
      </c>
      <c r="F384" s="106" t="s">
        <v>10</v>
      </c>
      <c r="G384" s="1887"/>
      <c r="H384" s="87"/>
      <c r="J384" s="28">
        <v>12</v>
      </c>
      <c r="K384" s="29"/>
      <c r="L384" s="29">
        <v>8</v>
      </c>
      <c r="M384" s="29">
        <v>15</v>
      </c>
      <c r="N384" s="24">
        <v>400</v>
      </c>
      <c r="O384" s="29"/>
      <c r="P384" s="30">
        <v>1</v>
      </c>
      <c r="Q384" s="31">
        <f t="shared" si="17"/>
        <v>4.8000000000000001E-2</v>
      </c>
      <c r="R384" s="34"/>
    </row>
    <row r="385" spans="1:18" ht="15.75" customHeight="1" x14ac:dyDescent="0.25">
      <c r="A385" s="1133" t="s">
        <v>70</v>
      </c>
      <c r="B385" s="44" t="s">
        <v>32</v>
      </c>
      <c r="C385" s="86">
        <f>SUM(C343)</f>
        <v>60</v>
      </c>
      <c r="D385" s="71">
        <f>SUM(D343)</f>
        <v>54.050599679999991</v>
      </c>
      <c r="E385" s="86">
        <f>SUM(E343)</f>
        <v>3139</v>
      </c>
      <c r="F385" s="71">
        <f>SUM(F343)</f>
        <v>38.438330000000008</v>
      </c>
      <c r="G385" s="88">
        <f>SUM(F385/D385)</f>
        <v>0.71115455198590716</v>
      </c>
      <c r="H385" s="87"/>
      <c r="J385" s="28">
        <v>13</v>
      </c>
      <c r="K385" s="29"/>
      <c r="L385" s="29">
        <v>5</v>
      </c>
      <c r="M385" s="29">
        <v>15</v>
      </c>
      <c r="N385" s="24">
        <v>400</v>
      </c>
      <c r="O385" s="29"/>
      <c r="P385" s="30">
        <v>3</v>
      </c>
      <c r="Q385" s="31">
        <f t="shared" si="17"/>
        <v>0.09</v>
      </c>
      <c r="R385" s="34"/>
    </row>
    <row r="386" spans="1:18" ht="15.75" customHeight="1" x14ac:dyDescent="0.25">
      <c r="A386" s="1134" t="s">
        <v>70</v>
      </c>
      <c r="B386" s="44" t="s">
        <v>32</v>
      </c>
      <c r="C386" s="115">
        <f>SUM(B378)</f>
        <v>6</v>
      </c>
      <c r="D386" s="20">
        <f>SUM(G380)</f>
        <v>8.1445980000000002</v>
      </c>
      <c r="E386" s="86">
        <f>SUM(P403)</f>
        <v>302</v>
      </c>
      <c r="F386" s="71">
        <f>SUM(Q403)</f>
        <v>5.7003600000000008</v>
      </c>
      <c r="G386" s="88">
        <f>SUM(F386/D386)</f>
        <v>0.69989458043233077</v>
      </c>
      <c r="H386" s="83"/>
      <c r="J386" s="28">
        <v>14</v>
      </c>
      <c r="K386" s="29"/>
      <c r="L386" s="29">
        <v>2.2000000000000002</v>
      </c>
      <c r="M386" s="29">
        <v>25</v>
      </c>
      <c r="N386" s="24">
        <v>400</v>
      </c>
      <c r="O386" s="29"/>
      <c r="P386" s="30">
        <v>1</v>
      </c>
      <c r="Q386" s="31">
        <f t="shared" si="17"/>
        <v>2.2000000000000002E-2</v>
      </c>
      <c r="R386" s="34"/>
    </row>
    <row r="387" spans="1:18" ht="15.75" customHeight="1" thickBot="1" x14ac:dyDescent="0.3">
      <c r="B387" s="94" t="s">
        <v>54</v>
      </c>
      <c r="C387" s="59">
        <f>SUM(C385:C386)</f>
        <v>66</v>
      </c>
      <c r="D387" s="92">
        <f>SUM(D385:D386)</f>
        <v>62.195197679999993</v>
      </c>
      <c r="E387" s="59">
        <f>SUM(E385:E386)</f>
        <v>3441</v>
      </c>
      <c r="F387" s="92">
        <f>SUM(F385:F386)</f>
        <v>44.138690000000011</v>
      </c>
      <c r="G387" s="93">
        <f>SUM(F387/D387)</f>
        <v>0.70968003393280665</v>
      </c>
      <c r="H387" s="83"/>
      <c r="J387" s="28">
        <v>15</v>
      </c>
      <c r="K387" s="29"/>
      <c r="L387" s="29">
        <v>2.2000000000000002</v>
      </c>
      <c r="M387" s="29">
        <v>20</v>
      </c>
      <c r="N387" s="24">
        <v>400</v>
      </c>
      <c r="O387" s="29"/>
      <c r="P387" s="30">
        <v>2</v>
      </c>
      <c r="Q387" s="31">
        <f t="shared" si="17"/>
        <v>3.5200000000000002E-2</v>
      </c>
      <c r="R387" s="34"/>
    </row>
    <row r="388" spans="1:18" ht="15.75" customHeight="1" thickTop="1" x14ac:dyDescent="0.25">
      <c r="B388" s="89"/>
      <c r="C388" s="90"/>
      <c r="D388" s="91"/>
      <c r="E388" s="82"/>
      <c r="F388" s="83"/>
      <c r="G388" s="83"/>
      <c r="H388" s="83"/>
      <c r="J388" s="28">
        <v>16</v>
      </c>
      <c r="K388" s="29"/>
      <c r="L388" s="29">
        <v>2.2000000000000002</v>
      </c>
      <c r="M388" s="29">
        <v>18</v>
      </c>
      <c r="N388" s="24">
        <v>400</v>
      </c>
      <c r="O388" s="29"/>
      <c r="P388" s="30">
        <v>11</v>
      </c>
      <c r="Q388" s="31">
        <f t="shared" si="17"/>
        <v>0.17424000000000001</v>
      </c>
      <c r="R388" s="34"/>
    </row>
    <row r="389" spans="1:18" ht="15.75" customHeight="1" x14ac:dyDescent="0.25">
      <c r="B389" s="102" t="s">
        <v>32</v>
      </c>
      <c r="C389" s="90"/>
      <c r="D389" s="103">
        <f>SUM(Q399,D345)</f>
        <v>34.57349</v>
      </c>
      <c r="E389" s="466">
        <f>SUM(D389/D387)</f>
        <v>0.55588680942673074</v>
      </c>
      <c r="F389" s="83"/>
      <c r="G389" s="83"/>
      <c r="J389" s="28">
        <v>17</v>
      </c>
      <c r="K389" s="29"/>
      <c r="L389" s="29">
        <v>1.7</v>
      </c>
      <c r="M389" s="29">
        <v>18</v>
      </c>
      <c r="N389" s="24">
        <v>400</v>
      </c>
      <c r="O389" s="29"/>
      <c r="P389" s="30">
        <v>3</v>
      </c>
      <c r="Q389" s="31">
        <f t="shared" si="17"/>
        <v>3.6720000000000003E-2</v>
      </c>
      <c r="R389" s="34"/>
    </row>
    <row r="390" spans="1:18" ht="15.75" customHeight="1" x14ac:dyDescent="0.25">
      <c r="B390" s="102" t="s">
        <v>51</v>
      </c>
      <c r="C390" s="89"/>
      <c r="D390" s="103">
        <f>SUM(Q402,D346)</f>
        <v>9.565199999999999</v>
      </c>
      <c r="E390" s="466">
        <f>SUM(D390/D387)</f>
        <v>0.15379322450607572</v>
      </c>
      <c r="F390" s="83"/>
      <c r="G390" s="83"/>
      <c r="J390" s="28">
        <v>18</v>
      </c>
      <c r="K390" s="29"/>
      <c r="L390" s="29">
        <v>2.2000000000000002</v>
      </c>
      <c r="M390" s="29">
        <v>15</v>
      </c>
      <c r="N390" s="24">
        <v>400</v>
      </c>
      <c r="O390" s="29"/>
      <c r="P390" s="30">
        <v>10</v>
      </c>
      <c r="Q390" s="31">
        <f t="shared" si="17"/>
        <v>0.13200000000000001</v>
      </c>
      <c r="R390" s="34"/>
    </row>
    <row r="391" spans="1:18" ht="15.75" customHeight="1" thickBot="1" x14ac:dyDescent="0.3">
      <c r="B391" s="89"/>
      <c r="C391" s="89"/>
      <c r="D391" s="104">
        <f>SUM(D389:D390)</f>
        <v>44.138689999999997</v>
      </c>
      <c r="E391" s="467">
        <f>SUM(E389:E390)</f>
        <v>0.70968003393280643</v>
      </c>
      <c r="F391" s="83"/>
      <c r="G391" s="83"/>
      <c r="J391" s="28">
        <v>19</v>
      </c>
      <c r="K391" s="29"/>
      <c r="L391" s="29">
        <v>1.7</v>
      </c>
      <c r="M391" s="29">
        <v>15</v>
      </c>
      <c r="N391" s="24">
        <v>400</v>
      </c>
      <c r="O391" s="29"/>
      <c r="P391" s="30">
        <v>1</v>
      </c>
      <c r="Q391" s="31">
        <f t="shared" si="17"/>
        <v>1.0200000000000001E-2</v>
      </c>
      <c r="R391" s="34"/>
    </row>
    <row r="392" spans="1:18" ht="15.75" customHeight="1" thickTop="1" x14ac:dyDescent="0.25">
      <c r="J392" s="28">
        <v>20</v>
      </c>
      <c r="K392" s="29"/>
      <c r="L392" s="29">
        <v>5</v>
      </c>
      <c r="M392" s="29">
        <v>10</v>
      </c>
      <c r="N392" s="24">
        <v>400</v>
      </c>
      <c r="O392" s="29"/>
      <c r="P392" s="30">
        <v>16</v>
      </c>
      <c r="Q392" s="31">
        <f t="shared" si="17"/>
        <v>0.32</v>
      </c>
      <c r="R392" s="34"/>
    </row>
    <row r="393" spans="1:18" ht="15.75" customHeight="1" x14ac:dyDescent="0.25">
      <c r="J393" s="28">
        <v>21</v>
      </c>
      <c r="K393" s="29"/>
      <c r="L393" s="29">
        <v>4.2</v>
      </c>
      <c r="M393" s="29">
        <v>7</v>
      </c>
      <c r="N393" s="24">
        <v>400</v>
      </c>
      <c r="O393" s="29"/>
      <c r="P393" s="30">
        <v>20</v>
      </c>
      <c r="Q393" s="31">
        <f t="shared" si="17"/>
        <v>0.23519999999999999</v>
      </c>
      <c r="R393" s="34"/>
    </row>
    <row r="394" spans="1:18" ht="15.75" customHeight="1" x14ac:dyDescent="0.25">
      <c r="J394" s="28">
        <v>22</v>
      </c>
      <c r="K394" s="29"/>
      <c r="L394" s="29">
        <v>2.2000000000000002</v>
      </c>
      <c r="M394" s="29">
        <v>10</v>
      </c>
      <c r="N394" s="24">
        <v>400</v>
      </c>
      <c r="O394" s="29"/>
      <c r="P394" s="30">
        <v>7</v>
      </c>
      <c r="Q394" s="31">
        <f t="shared" si="17"/>
        <v>6.1600000000000002E-2</v>
      </c>
      <c r="R394" s="34"/>
    </row>
    <row r="395" spans="1:18" ht="15.75" customHeight="1" x14ac:dyDescent="0.25">
      <c r="J395" s="28">
        <v>23</v>
      </c>
      <c r="K395" s="29"/>
      <c r="L395" s="29">
        <v>1.7</v>
      </c>
      <c r="M395" s="29">
        <v>10</v>
      </c>
      <c r="N395" s="24">
        <v>400</v>
      </c>
      <c r="O395" s="29"/>
      <c r="P395" s="30">
        <v>7</v>
      </c>
      <c r="Q395" s="31">
        <f t="shared" si="17"/>
        <v>4.7600000000000003E-2</v>
      </c>
      <c r="R395" s="34"/>
    </row>
    <row r="396" spans="1:18" ht="15.75" customHeight="1" x14ac:dyDescent="0.25">
      <c r="J396" s="28">
        <v>24</v>
      </c>
      <c r="K396" s="29"/>
      <c r="L396" s="29">
        <v>1.7</v>
      </c>
      <c r="M396" s="29">
        <v>10</v>
      </c>
      <c r="N396" s="24">
        <v>300</v>
      </c>
      <c r="O396" s="29"/>
      <c r="P396" s="30">
        <v>5</v>
      </c>
      <c r="Q396" s="31">
        <f t="shared" si="17"/>
        <v>2.5499999999999998E-2</v>
      </c>
      <c r="R396" s="34"/>
    </row>
    <row r="397" spans="1:18" ht="15.75" customHeight="1" x14ac:dyDescent="0.25">
      <c r="J397" s="28">
        <v>25</v>
      </c>
      <c r="K397" s="29"/>
      <c r="L397" s="29">
        <v>1.7</v>
      </c>
      <c r="M397" s="29">
        <v>10</v>
      </c>
      <c r="N397" s="24">
        <v>250</v>
      </c>
      <c r="O397" s="29"/>
      <c r="P397" s="30">
        <v>4</v>
      </c>
      <c r="Q397" s="31">
        <f t="shared" si="17"/>
        <v>1.7000000000000001E-2</v>
      </c>
      <c r="R397" s="34"/>
    </row>
    <row r="398" spans="1:18" ht="15.75" customHeight="1" x14ac:dyDescent="0.25">
      <c r="J398" s="28">
        <v>26</v>
      </c>
      <c r="K398" s="29"/>
      <c r="L398" s="29">
        <v>2.2000000000000002</v>
      </c>
      <c r="M398" s="29">
        <v>10</v>
      </c>
      <c r="N398" s="24">
        <v>250</v>
      </c>
      <c r="O398" s="29"/>
      <c r="P398" s="30">
        <v>1</v>
      </c>
      <c r="Q398" s="31">
        <f t="shared" si="17"/>
        <v>5.4999999999999997E-3</v>
      </c>
      <c r="R398" s="34"/>
    </row>
    <row r="399" spans="1:18" ht="15.75" customHeight="1" x14ac:dyDescent="0.25">
      <c r="J399" s="1831"/>
      <c r="K399" s="1831"/>
      <c r="L399" s="1831"/>
      <c r="M399" s="1831"/>
      <c r="N399" s="1831"/>
      <c r="O399" s="1904"/>
      <c r="P399" s="271">
        <f>SUM(P373:P398)</f>
        <v>127</v>
      </c>
      <c r="Q399" s="275">
        <f>SUM(Q373:Q398)</f>
        <v>4.9203600000000005</v>
      </c>
      <c r="R399" s="64">
        <f>SUM(Q399/G379)</f>
        <v>0.6041255811520716</v>
      </c>
    </row>
    <row r="400" spans="1:18" ht="15.75" customHeight="1" x14ac:dyDescent="0.25">
      <c r="J400" s="28">
        <v>27</v>
      </c>
      <c r="K400" s="29"/>
      <c r="L400" s="29">
        <v>3</v>
      </c>
      <c r="M400" s="52">
        <v>5</v>
      </c>
      <c r="N400" s="19">
        <v>400</v>
      </c>
      <c r="O400" s="53"/>
      <c r="P400" s="25">
        <v>100</v>
      </c>
      <c r="Q400" s="26">
        <f>L400*M400*N400*P400/1000000</f>
        <v>0.6</v>
      </c>
      <c r="R400" s="65"/>
    </row>
    <row r="401" spans="1:19" ht="15.75" customHeight="1" x14ac:dyDescent="0.25">
      <c r="J401" s="28">
        <v>28</v>
      </c>
      <c r="K401" s="29"/>
      <c r="L401" s="29">
        <v>2</v>
      </c>
      <c r="M401" s="52">
        <v>3</v>
      </c>
      <c r="N401" s="19">
        <v>400</v>
      </c>
      <c r="O401" s="53"/>
      <c r="P401" s="25">
        <v>75</v>
      </c>
      <c r="Q401" s="26">
        <f>L401*M401*N401*P401/1000000</f>
        <v>0.18</v>
      </c>
      <c r="R401" s="65"/>
    </row>
    <row r="402" spans="1:19" ht="15.75" customHeight="1" x14ac:dyDescent="0.25">
      <c r="J402" s="54"/>
      <c r="K402" s="54"/>
      <c r="L402" s="54"/>
      <c r="M402" s="54"/>
      <c r="N402" s="54"/>
      <c r="O402" s="54"/>
      <c r="P402" s="269">
        <f>SUM(P400:P401)</f>
        <v>175</v>
      </c>
      <c r="Q402" s="270">
        <f>SUM(Q400:Q401)</f>
        <v>0.78</v>
      </c>
      <c r="R402" s="55">
        <f>SUM(Q402/G379)</f>
        <v>9.5768999280259143E-2</v>
      </c>
    </row>
    <row r="403" spans="1:19" ht="15.75" customHeight="1" thickBot="1" x14ac:dyDescent="0.3">
      <c r="P403" s="47">
        <f>SUM(P399,P402)</f>
        <v>302</v>
      </c>
      <c r="Q403" s="72">
        <f>SUM(Q399,Q402)</f>
        <v>5.7003600000000008</v>
      </c>
      <c r="R403" s="49">
        <f>SUM(Q403/G379)</f>
        <v>0.69989458043233077</v>
      </c>
    </row>
    <row r="404" spans="1:19" ht="15.75" customHeight="1" thickTop="1" x14ac:dyDescent="0.25"/>
    <row r="405" spans="1:19" s="5" customFormat="1" ht="15.75" customHeight="1" x14ac:dyDescent="0.25">
      <c r="A405" s="108"/>
      <c r="B405" s="1814" t="s">
        <v>0</v>
      </c>
      <c r="C405" s="1814"/>
      <c r="D405" s="1814"/>
      <c r="E405" s="1814"/>
      <c r="F405" s="1814"/>
      <c r="G405" s="1814"/>
      <c r="H405" s="1814"/>
      <c r="J405" s="1814" t="s">
        <v>22</v>
      </c>
      <c r="K405" s="1814"/>
      <c r="L405" s="1814"/>
      <c r="M405" s="1814"/>
      <c r="N405" s="1814"/>
      <c r="O405" s="1814"/>
      <c r="P405" s="1814"/>
      <c r="Q405" s="1814"/>
      <c r="R405" s="1814"/>
      <c r="S405" s="330"/>
    </row>
    <row r="406" spans="1:19" s="5" customFormat="1" ht="15.75" customHeight="1" x14ac:dyDescent="0.25">
      <c r="A406" s="108"/>
      <c r="B406" s="1814"/>
      <c r="C406" s="1814"/>
      <c r="D406" s="1814"/>
      <c r="E406" s="1814"/>
      <c r="F406" s="1814"/>
      <c r="G406" s="1814"/>
      <c r="H406" s="1814"/>
      <c r="J406" s="1814"/>
      <c r="K406" s="1814"/>
      <c r="L406" s="1814"/>
      <c r="M406" s="1814"/>
      <c r="N406" s="1814"/>
      <c r="O406" s="1814"/>
      <c r="P406" s="1814"/>
      <c r="Q406" s="1814"/>
      <c r="R406" s="1814"/>
      <c r="S406" s="330"/>
    </row>
    <row r="407" spans="1:19" ht="15.75" customHeight="1" x14ac:dyDescent="0.25">
      <c r="A407" s="1132"/>
      <c r="B407" s="6" t="s">
        <v>46</v>
      </c>
      <c r="H407" s="8"/>
      <c r="J407" s="6" t="s">
        <v>46</v>
      </c>
      <c r="K407" s="10"/>
      <c r="L407" s="10"/>
      <c r="M407" s="10"/>
      <c r="N407" s="10"/>
      <c r="O407" s="1898"/>
      <c r="P407" s="1898"/>
      <c r="Q407" s="8"/>
      <c r="R407" s="8"/>
    </row>
    <row r="408" spans="1:19" ht="15.75" customHeight="1" x14ac:dyDescent="0.25">
      <c r="A408" s="1132"/>
      <c r="B408" s="1812" t="s">
        <v>21</v>
      </c>
      <c r="C408" s="1812" t="s">
        <v>2</v>
      </c>
      <c r="D408" s="1805" t="s">
        <v>3</v>
      </c>
      <c r="E408" s="1842" t="s">
        <v>4</v>
      </c>
      <c r="F408" s="1843"/>
      <c r="G408" s="1844"/>
      <c r="H408" s="1812" t="s">
        <v>5</v>
      </c>
      <c r="J408" s="1812" t="s">
        <v>21</v>
      </c>
      <c r="K408" s="1899" t="s">
        <v>24</v>
      </c>
      <c r="L408" s="1842" t="s">
        <v>25</v>
      </c>
      <c r="M408" s="1843"/>
      <c r="N408" s="1844"/>
      <c r="O408" s="1842" t="s">
        <v>4</v>
      </c>
      <c r="P408" s="1843"/>
      <c r="Q408" s="1844"/>
      <c r="R408" s="1812" t="s">
        <v>5</v>
      </c>
    </row>
    <row r="409" spans="1:19" ht="15.75" customHeight="1" x14ac:dyDescent="0.25">
      <c r="B409" s="1813"/>
      <c r="C409" s="1813"/>
      <c r="D409" s="1806"/>
      <c r="E409" s="11" t="s">
        <v>26</v>
      </c>
      <c r="F409" s="11" t="s">
        <v>9</v>
      </c>
      <c r="G409" s="12" t="s">
        <v>10</v>
      </c>
      <c r="H409" s="1813"/>
      <c r="J409" s="1813"/>
      <c r="K409" s="1900"/>
      <c r="L409" s="13" t="s">
        <v>27</v>
      </c>
      <c r="M409" s="14" t="s">
        <v>28</v>
      </c>
      <c r="N409" s="14" t="s">
        <v>26</v>
      </c>
      <c r="O409" s="14" t="s">
        <v>29</v>
      </c>
      <c r="P409" s="15" t="s">
        <v>30</v>
      </c>
      <c r="Q409" s="16" t="s">
        <v>10</v>
      </c>
      <c r="R409" s="1813"/>
    </row>
    <row r="410" spans="1:19" ht="15.75" customHeight="1" x14ac:dyDescent="0.25">
      <c r="B410" s="69">
        <v>1</v>
      </c>
      <c r="C410" s="80">
        <v>5541</v>
      </c>
      <c r="D410" s="19" t="s">
        <v>12</v>
      </c>
      <c r="E410" s="19">
        <v>400</v>
      </c>
      <c r="F410" s="19">
        <v>45</v>
      </c>
      <c r="G410" s="71">
        <f t="shared" ref="G410:G417" si="18">0.7854*E410*F410*F410/1000000</f>
        <v>0.63617400000000002</v>
      </c>
      <c r="H410" s="21" t="s">
        <v>18</v>
      </c>
      <c r="J410" s="22">
        <v>1</v>
      </c>
      <c r="K410" s="23" t="s">
        <v>32</v>
      </c>
      <c r="L410" s="24">
        <v>15</v>
      </c>
      <c r="M410" s="24">
        <v>25</v>
      </c>
      <c r="N410" s="24">
        <v>400</v>
      </c>
      <c r="O410" s="23"/>
      <c r="P410" s="25">
        <v>2</v>
      </c>
      <c r="Q410" s="26">
        <f t="shared" ref="Q410:Q426" si="19">L410*M410*N410*P410/1000000</f>
        <v>0.3</v>
      </c>
      <c r="R410" s="27"/>
    </row>
    <row r="411" spans="1:19" ht="15.75" customHeight="1" x14ac:dyDescent="0.25">
      <c r="B411" s="69">
        <v>2</v>
      </c>
      <c r="C411" s="80">
        <v>5493</v>
      </c>
      <c r="D411" s="19" t="s">
        <v>12</v>
      </c>
      <c r="E411" s="19">
        <v>400</v>
      </c>
      <c r="F411" s="19">
        <v>49</v>
      </c>
      <c r="G411" s="71">
        <f t="shared" si="18"/>
        <v>0.75429815999999994</v>
      </c>
      <c r="H411" s="21" t="s">
        <v>18</v>
      </c>
      <c r="J411" s="28">
        <v>2</v>
      </c>
      <c r="K411" s="29"/>
      <c r="L411" s="29">
        <v>10</v>
      </c>
      <c r="M411" s="29">
        <v>25</v>
      </c>
      <c r="N411" s="24">
        <v>400</v>
      </c>
      <c r="O411" s="29"/>
      <c r="P411" s="30">
        <v>5</v>
      </c>
      <c r="Q411" s="31">
        <f t="shared" si="19"/>
        <v>0.5</v>
      </c>
      <c r="R411" s="29"/>
    </row>
    <row r="412" spans="1:19" ht="15.75" customHeight="1" x14ac:dyDescent="0.25">
      <c r="B412" s="69">
        <v>3</v>
      </c>
      <c r="C412" s="80">
        <v>5434</v>
      </c>
      <c r="D412" s="19" t="s">
        <v>12</v>
      </c>
      <c r="E412" s="19">
        <v>400</v>
      </c>
      <c r="F412" s="19">
        <v>40</v>
      </c>
      <c r="G412" s="71">
        <f t="shared" si="18"/>
        <v>0.50265599999999988</v>
      </c>
      <c r="H412" s="21" t="s">
        <v>18</v>
      </c>
      <c r="J412" s="28">
        <v>3</v>
      </c>
      <c r="K412" s="29"/>
      <c r="L412" s="29">
        <v>8</v>
      </c>
      <c r="M412" s="29">
        <v>25</v>
      </c>
      <c r="N412" s="24">
        <v>400</v>
      </c>
      <c r="O412" s="29"/>
      <c r="P412" s="30">
        <v>2</v>
      </c>
      <c r="Q412" s="31">
        <f t="shared" si="19"/>
        <v>0.16</v>
      </c>
      <c r="R412" s="29"/>
    </row>
    <row r="413" spans="1:19" ht="15.75" customHeight="1" x14ac:dyDescent="0.25">
      <c r="B413" s="69">
        <v>4</v>
      </c>
      <c r="C413" s="80">
        <v>5502</v>
      </c>
      <c r="D413" s="19" t="s">
        <v>12</v>
      </c>
      <c r="E413" s="19">
        <v>400</v>
      </c>
      <c r="F413" s="19">
        <v>30</v>
      </c>
      <c r="G413" s="71">
        <f t="shared" si="18"/>
        <v>0.282744</v>
      </c>
      <c r="H413" s="21" t="s">
        <v>18</v>
      </c>
      <c r="J413" s="28">
        <v>4</v>
      </c>
      <c r="K413" s="29"/>
      <c r="L413" s="29">
        <v>10</v>
      </c>
      <c r="M413" s="29">
        <v>23</v>
      </c>
      <c r="N413" s="24">
        <v>400</v>
      </c>
      <c r="O413" s="29"/>
      <c r="P413" s="30">
        <v>1</v>
      </c>
      <c r="Q413" s="31">
        <f t="shared" si="19"/>
        <v>9.1999999999999998E-2</v>
      </c>
      <c r="R413" s="29"/>
    </row>
    <row r="414" spans="1:19" ht="15.75" customHeight="1" x14ac:dyDescent="0.25">
      <c r="B414" s="69">
        <v>5</v>
      </c>
      <c r="C414" s="80">
        <v>5449</v>
      </c>
      <c r="D414" s="19" t="s">
        <v>12</v>
      </c>
      <c r="E414" s="19">
        <v>400</v>
      </c>
      <c r="F414" s="19">
        <v>35</v>
      </c>
      <c r="G414" s="71">
        <f t="shared" si="18"/>
        <v>0.38484599999999997</v>
      </c>
      <c r="H414" s="21" t="s">
        <v>18</v>
      </c>
      <c r="J414" s="28">
        <v>5</v>
      </c>
      <c r="K414" s="29"/>
      <c r="L414" s="29">
        <v>8</v>
      </c>
      <c r="M414" s="29">
        <v>23</v>
      </c>
      <c r="N414" s="24">
        <v>400</v>
      </c>
      <c r="O414" s="29"/>
      <c r="P414" s="30">
        <v>2</v>
      </c>
      <c r="Q414" s="31">
        <f t="shared" si="19"/>
        <v>0.1472</v>
      </c>
      <c r="R414" s="34"/>
    </row>
    <row r="415" spans="1:19" ht="15.75" customHeight="1" x14ac:dyDescent="0.25">
      <c r="B415" s="69">
        <v>6</v>
      </c>
      <c r="C415" s="80">
        <v>5432</v>
      </c>
      <c r="D415" s="19" t="s">
        <v>12</v>
      </c>
      <c r="E415" s="19">
        <v>400</v>
      </c>
      <c r="F415" s="19">
        <v>49</v>
      </c>
      <c r="G415" s="71">
        <f t="shared" si="18"/>
        <v>0.75429815999999994</v>
      </c>
      <c r="H415" s="21" t="s">
        <v>18</v>
      </c>
      <c r="J415" s="28">
        <v>6</v>
      </c>
      <c r="K415" s="29"/>
      <c r="L415" s="29">
        <v>1.7</v>
      </c>
      <c r="M415" s="29">
        <v>25</v>
      </c>
      <c r="N415" s="24">
        <v>400</v>
      </c>
      <c r="O415" s="29"/>
      <c r="P415" s="30">
        <v>2</v>
      </c>
      <c r="Q415" s="31">
        <f t="shared" si="19"/>
        <v>3.4000000000000002E-2</v>
      </c>
      <c r="R415" s="29"/>
    </row>
    <row r="416" spans="1:19" ht="15.75" customHeight="1" x14ac:dyDescent="0.25">
      <c r="B416" s="69">
        <v>7</v>
      </c>
      <c r="C416" s="80">
        <v>5457</v>
      </c>
      <c r="D416" s="19" t="s">
        <v>12</v>
      </c>
      <c r="E416" s="19">
        <v>400</v>
      </c>
      <c r="F416" s="19">
        <v>46</v>
      </c>
      <c r="G416" s="71">
        <f t="shared" si="18"/>
        <v>0.66476255999999989</v>
      </c>
      <c r="H416" s="21" t="s">
        <v>18</v>
      </c>
      <c r="J416" s="28">
        <v>7</v>
      </c>
      <c r="K416" s="29"/>
      <c r="L416" s="29">
        <v>10</v>
      </c>
      <c r="M416" s="29">
        <v>18</v>
      </c>
      <c r="N416" s="24">
        <v>400</v>
      </c>
      <c r="O416" s="29"/>
      <c r="P416" s="30">
        <v>2</v>
      </c>
      <c r="Q416" s="31">
        <f t="shared" si="19"/>
        <v>0.14399999999999999</v>
      </c>
      <c r="R416" s="34"/>
    </row>
    <row r="417" spans="1:18" ht="15.75" customHeight="1" x14ac:dyDescent="0.25">
      <c r="B417" s="69">
        <v>8</v>
      </c>
      <c r="C417" s="80">
        <v>5438</v>
      </c>
      <c r="D417" s="19" t="s">
        <v>12</v>
      </c>
      <c r="E417" s="19">
        <v>400</v>
      </c>
      <c r="F417" s="19">
        <v>60</v>
      </c>
      <c r="G417" s="71">
        <f t="shared" si="18"/>
        <v>1.130976</v>
      </c>
      <c r="H417" s="21" t="s">
        <v>18</v>
      </c>
      <c r="J417" s="28">
        <v>8</v>
      </c>
      <c r="K417" s="29"/>
      <c r="L417" s="29">
        <v>2.2000000000000002</v>
      </c>
      <c r="M417" s="29">
        <v>18</v>
      </c>
      <c r="N417" s="24">
        <v>400</v>
      </c>
      <c r="O417" s="29"/>
      <c r="P417" s="30">
        <v>1</v>
      </c>
      <c r="Q417" s="31">
        <f t="shared" si="19"/>
        <v>1.584E-2</v>
      </c>
      <c r="R417" s="34"/>
    </row>
    <row r="418" spans="1:18" ht="15.75" customHeight="1" x14ac:dyDescent="0.25">
      <c r="G418" s="74">
        <f>SUM(G410:G417)</f>
        <v>5.11075488</v>
      </c>
      <c r="H418" s="51"/>
      <c r="J418" s="28">
        <v>9</v>
      </c>
      <c r="K418" s="29"/>
      <c r="L418" s="29">
        <v>10</v>
      </c>
      <c r="M418" s="29">
        <v>15</v>
      </c>
      <c r="N418" s="24">
        <v>400</v>
      </c>
      <c r="O418" s="29"/>
      <c r="P418" s="30">
        <v>1</v>
      </c>
      <c r="Q418" s="31">
        <f t="shared" si="19"/>
        <v>0.06</v>
      </c>
      <c r="R418" s="34"/>
    </row>
    <row r="419" spans="1:18" ht="15.75" customHeight="1" thickBot="1" x14ac:dyDescent="0.3">
      <c r="G419" s="60">
        <f>SUM(G418)</f>
        <v>5.11075488</v>
      </c>
      <c r="H419" s="36">
        <f>SUM(Q434/G419)</f>
        <v>0</v>
      </c>
      <c r="J419" s="28">
        <v>10</v>
      </c>
      <c r="K419" s="29"/>
      <c r="L419" s="29">
        <v>10</v>
      </c>
      <c r="M419" s="29">
        <v>13</v>
      </c>
      <c r="N419" s="24">
        <v>400</v>
      </c>
      <c r="O419" s="29"/>
      <c r="P419" s="30">
        <v>1</v>
      </c>
      <c r="Q419" s="31">
        <f t="shared" si="19"/>
        <v>5.1999999999999998E-2</v>
      </c>
      <c r="R419" s="34"/>
    </row>
    <row r="420" spans="1:18" ht="15.75" customHeight="1" thickTop="1" x14ac:dyDescent="0.25">
      <c r="B420" s="10"/>
      <c r="J420" s="28">
        <v>11</v>
      </c>
      <c r="K420" s="29"/>
      <c r="L420" s="29">
        <v>8</v>
      </c>
      <c r="M420" s="29">
        <v>10</v>
      </c>
      <c r="N420" s="24">
        <v>400</v>
      </c>
      <c r="O420" s="29"/>
      <c r="P420" s="30">
        <v>9</v>
      </c>
      <c r="Q420" s="31">
        <f t="shared" si="19"/>
        <v>0.28799999999999998</v>
      </c>
      <c r="R420" s="34"/>
    </row>
    <row r="421" spans="1:18" ht="15.75" customHeight="1" x14ac:dyDescent="0.25">
      <c r="B421" s="8" t="s">
        <v>69</v>
      </c>
      <c r="J421" s="28">
        <v>12</v>
      </c>
      <c r="K421" s="29"/>
      <c r="L421" s="29">
        <v>4.2</v>
      </c>
      <c r="M421" s="29">
        <v>10</v>
      </c>
      <c r="N421" s="24">
        <v>400</v>
      </c>
      <c r="O421" s="29"/>
      <c r="P421" s="30">
        <v>15</v>
      </c>
      <c r="Q421" s="31">
        <f t="shared" si="19"/>
        <v>0.252</v>
      </c>
      <c r="R421" s="34"/>
    </row>
    <row r="422" spans="1:18" ht="15.75" customHeight="1" x14ac:dyDescent="0.25">
      <c r="B422" s="1901" t="s">
        <v>3</v>
      </c>
      <c r="C422" s="1902" t="s">
        <v>66</v>
      </c>
      <c r="D422" s="1902"/>
      <c r="E422" s="1903" t="s">
        <v>48</v>
      </c>
      <c r="F422" s="1903"/>
      <c r="G422" s="1886" t="s">
        <v>50</v>
      </c>
      <c r="J422" s="28">
        <v>13</v>
      </c>
      <c r="K422" s="29"/>
      <c r="L422" s="29">
        <v>2.2000000000000002</v>
      </c>
      <c r="M422" s="29">
        <v>10</v>
      </c>
      <c r="N422" s="24">
        <v>400</v>
      </c>
      <c r="O422" s="29"/>
      <c r="P422" s="30">
        <v>11</v>
      </c>
      <c r="Q422" s="31">
        <f t="shared" si="19"/>
        <v>9.6799999999999997E-2</v>
      </c>
      <c r="R422" s="34"/>
    </row>
    <row r="423" spans="1:18" ht="15.75" customHeight="1" x14ac:dyDescent="0.25">
      <c r="B423" s="1901"/>
      <c r="C423" s="101" t="s">
        <v>30</v>
      </c>
      <c r="D423" s="101" t="s">
        <v>10</v>
      </c>
      <c r="E423" s="106" t="s">
        <v>30</v>
      </c>
      <c r="F423" s="106" t="s">
        <v>10</v>
      </c>
      <c r="G423" s="1887"/>
      <c r="J423" s="28">
        <v>14</v>
      </c>
      <c r="K423" s="29"/>
      <c r="L423" s="29">
        <v>1.7</v>
      </c>
      <c r="M423" s="29">
        <v>10</v>
      </c>
      <c r="N423" s="24">
        <v>400</v>
      </c>
      <c r="O423" s="29"/>
      <c r="P423" s="30">
        <v>3</v>
      </c>
      <c r="Q423" s="31">
        <f t="shared" si="19"/>
        <v>2.0400000000000001E-2</v>
      </c>
      <c r="R423" s="34"/>
    </row>
    <row r="424" spans="1:18" ht="15.75" customHeight="1" x14ac:dyDescent="0.25">
      <c r="A424" s="1133" t="s">
        <v>70</v>
      </c>
      <c r="B424" s="44" t="s">
        <v>32</v>
      </c>
      <c r="C424" s="86">
        <f>SUM(C387)</f>
        <v>66</v>
      </c>
      <c r="D424" s="71">
        <f>SUM(D387)</f>
        <v>62.195197679999993</v>
      </c>
      <c r="E424" s="86">
        <f>SUM(E387)</f>
        <v>3441</v>
      </c>
      <c r="F424" s="71">
        <f>SUM(F387)</f>
        <v>44.138690000000011</v>
      </c>
      <c r="G424" s="88">
        <f>SUM(F424/D424)</f>
        <v>0.70968003393280665</v>
      </c>
      <c r="J424" s="28">
        <v>15</v>
      </c>
      <c r="K424" s="29"/>
      <c r="L424" s="29">
        <v>5</v>
      </c>
      <c r="M424" s="29">
        <v>8</v>
      </c>
      <c r="N424" s="24">
        <v>400</v>
      </c>
      <c r="O424" s="29"/>
      <c r="P424" s="30">
        <v>6</v>
      </c>
      <c r="Q424" s="31">
        <f t="shared" si="19"/>
        <v>9.6000000000000002E-2</v>
      </c>
      <c r="R424" s="34"/>
    </row>
    <row r="425" spans="1:18" ht="15.75" customHeight="1" x14ac:dyDescent="0.25">
      <c r="A425" s="1134" t="s">
        <v>70</v>
      </c>
      <c r="B425" s="44" t="s">
        <v>32</v>
      </c>
      <c r="C425" s="115">
        <f>SUM(B417)</f>
        <v>8</v>
      </c>
      <c r="D425" s="20">
        <f>SUM(G419)</f>
        <v>5.11075488</v>
      </c>
      <c r="E425" s="86">
        <f>SUM(P432)</f>
        <v>260</v>
      </c>
      <c r="F425" s="71">
        <f>SUM(Q432)</f>
        <v>3.3907600000000002</v>
      </c>
      <c r="G425" s="88">
        <f>SUM(F425/D425)</f>
        <v>0.66345580635634016</v>
      </c>
      <c r="J425" s="28">
        <v>16</v>
      </c>
      <c r="K425" s="29"/>
      <c r="L425" s="29">
        <v>4.2</v>
      </c>
      <c r="M425" s="29">
        <v>7</v>
      </c>
      <c r="N425" s="24">
        <v>400</v>
      </c>
      <c r="O425" s="29"/>
      <c r="P425" s="30">
        <v>56</v>
      </c>
      <c r="Q425" s="31">
        <f t="shared" si="19"/>
        <v>0.65856000000000003</v>
      </c>
      <c r="R425" s="34"/>
    </row>
    <row r="426" spans="1:18" ht="15.75" customHeight="1" thickBot="1" x14ac:dyDescent="0.3">
      <c r="B426" s="94" t="s">
        <v>54</v>
      </c>
      <c r="C426" s="59">
        <f>SUM(C424:C425)</f>
        <v>74</v>
      </c>
      <c r="D426" s="92">
        <f>SUM(D424:D425)</f>
        <v>67.305952559999994</v>
      </c>
      <c r="E426" s="59">
        <f>SUM(E424:E425)</f>
        <v>3701</v>
      </c>
      <c r="F426" s="92">
        <f>SUM(F424:F425)</f>
        <v>47.529450000000011</v>
      </c>
      <c r="G426" s="93">
        <f>SUM(F426/D426)</f>
        <v>0.70617008142971915</v>
      </c>
      <c r="J426" s="28">
        <v>17</v>
      </c>
      <c r="K426" s="29"/>
      <c r="L426" s="29">
        <v>3.2</v>
      </c>
      <c r="M426" s="29">
        <v>7</v>
      </c>
      <c r="N426" s="24">
        <v>400</v>
      </c>
      <c r="O426" s="29"/>
      <c r="P426" s="30">
        <v>1</v>
      </c>
      <c r="Q426" s="31">
        <f t="shared" si="19"/>
        <v>8.9599999999999992E-3</v>
      </c>
      <c r="R426" s="34"/>
    </row>
    <row r="427" spans="1:18" ht="15.75" customHeight="1" thickTop="1" x14ac:dyDescent="0.25">
      <c r="B427" s="89"/>
      <c r="C427" s="90"/>
      <c r="D427" s="91"/>
      <c r="E427" s="82"/>
      <c r="F427" s="83"/>
      <c r="G427" s="83"/>
      <c r="J427" s="1831"/>
      <c r="K427" s="1831"/>
      <c r="L427" s="1831"/>
      <c r="M427" s="1831"/>
      <c r="N427" s="1831"/>
      <c r="O427" s="1904"/>
      <c r="P427" s="271">
        <f>SUM(P410:P426)</f>
        <v>120</v>
      </c>
      <c r="Q427" s="275">
        <f>SUM(Q410:Q426)</f>
        <v>2.9257600000000004</v>
      </c>
      <c r="R427" s="64">
        <f>SUM(Q427/G419)</f>
        <v>0.57247120409734864</v>
      </c>
    </row>
    <row r="428" spans="1:18" ht="15.75" customHeight="1" x14ac:dyDescent="0.25">
      <c r="B428" s="102" t="s">
        <v>32</v>
      </c>
      <c r="C428" s="90"/>
      <c r="D428" s="103">
        <f>SUM(Q427,D389)</f>
        <v>37.499250000000004</v>
      </c>
      <c r="E428" s="466">
        <f>SUM(D428/D426)</f>
        <v>0.55714611522021384</v>
      </c>
      <c r="F428" s="83"/>
      <c r="G428" s="83"/>
      <c r="J428" s="28">
        <v>18</v>
      </c>
      <c r="K428" s="29"/>
      <c r="L428" s="29">
        <v>3</v>
      </c>
      <c r="M428" s="52">
        <v>5</v>
      </c>
      <c r="N428" s="19">
        <v>400</v>
      </c>
      <c r="O428" s="53"/>
      <c r="P428" s="25">
        <v>30</v>
      </c>
      <c r="Q428" s="26">
        <f>L428*M428*N428*P428/1000000</f>
        <v>0.18</v>
      </c>
      <c r="R428" s="65"/>
    </row>
    <row r="429" spans="1:18" ht="15.75" customHeight="1" x14ac:dyDescent="0.25">
      <c r="B429" s="102" t="s">
        <v>51</v>
      </c>
      <c r="C429" s="89"/>
      <c r="D429" s="103">
        <f>SUM(Q431,D390)</f>
        <v>10.030199999999999</v>
      </c>
      <c r="E429" s="466">
        <f>SUM(D429/D426)</f>
        <v>0.1490239662095052</v>
      </c>
      <c r="F429" s="83"/>
      <c r="G429" s="83"/>
      <c r="J429" s="28">
        <v>19</v>
      </c>
      <c r="K429" s="29"/>
      <c r="L429" s="29">
        <v>2</v>
      </c>
      <c r="M429" s="52">
        <v>3</v>
      </c>
      <c r="N429" s="19">
        <v>400</v>
      </c>
      <c r="O429" s="53"/>
      <c r="P429" s="25">
        <v>100</v>
      </c>
      <c r="Q429" s="26">
        <f>L429*M429*N429*P429/1000000</f>
        <v>0.24</v>
      </c>
      <c r="R429" s="65"/>
    </row>
    <row r="430" spans="1:18" ht="15.75" customHeight="1" thickBot="1" x14ac:dyDescent="0.3">
      <c r="B430" s="89"/>
      <c r="C430" s="89"/>
      <c r="D430" s="104">
        <f>SUM(D428:D429)</f>
        <v>47.529450000000004</v>
      </c>
      <c r="E430" s="467">
        <f>SUM(E428:E429)</f>
        <v>0.70617008142971904</v>
      </c>
      <c r="F430" s="83"/>
      <c r="G430" s="83"/>
      <c r="J430" s="28">
        <v>20</v>
      </c>
      <c r="K430" s="29"/>
      <c r="L430" s="29">
        <v>3</v>
      </c>
      <c r="M430" s="52">
        <v>5</v>
      </c>
      <c r="N430" s="19">
        <v>300</v>
      </c>
      <c r="O430" s="53"/>
      <c r="P430" s="25">
        <v>10</v>
      </c>
      <c r="Q430" s="26">
        <f>L430*M430*N430*P430/1000000</f>
        <v>4.4999999999999998E-2</v>
      </c>
      <c r="R430" s="65"/>
    </row>
    <row r="431" spans="1:18" ht="15.75" customHeight="1" thickTop="1" x14ac:dyDescent="0.25">
      <c r="J431" s="54"/>
      <c r="K431" s="54"/>
      <c r="L431" s="54"/>
      <c r="M431" s="54"/>
      <c r="N431" s="54"/>
      <c r="O431" s="54"/>
      <c r="P431" s="269">
        <f>SUM(P428:P430)</f>
        <v>140</v>
      </c>
      <c r="Q431" s="270">
        <f>SUM(Q428:Q430)</f>
        <v>0.46499999999999997</v>
      </c>
      <c r="R431" s="55">
        <f>SUM(Q431/G419)</f>
        <v>9.098460225899152E-2</v>
      </c>
    </row>
    <row r="432" spans="1:18" ht="15.75" customHeight="1" thickBot="1" x14ac:dyDescent="0.3">
      <c r="P432" s="47">
        <f>SUM(P427,P431)</f>
        <v>260</v>
      </c>
      <c r="Q432" s="72">
        <f>SUM(Q427,Q431)</f>
        <v>3.3907600000000002</v>
      </c>
      <c r="R432" s="49">
        <f>SUM(Q432/G419)</f>
        <v>0.66345580635634016</v>
      </c>
    </row>
    <row r="433" spans="2:18" ht="15.75" customHeight="1" thickTop="1" x14ac:dyDescent="0.25"/>
    <row r="434" spans="2:18" ht="15.75" customHeight="1" x14ac:dyDescent="0.25">
      <c r="B434" s="1814" t="s">
        <v>0</v>
      </c>
      <c r="C434" s="1814"/>
      <c r="D434" s="1814"/>
      <c r="E434" s="1814"/>
      <c r="F434" s="1814"/>
      <c r="G434" s="1814"/>
      <c r="H434" s="1814"/>
      <c r="J434" s="1814" t="s">
        <v>22</v>
      </c>
      <c r="K434" s="1814"/>
      <c r="L434" s="1814"/>
      <c r="M434" s="1814"/>
      <c r="N434" s="1814"/>
      <c r="O434" s="1814"/>
      <c r="P434" s="1814"/>
      <c r="Q434" s="1814"/>
      <c r="R434" s="1814"/>
    </row>
    <row r="435" spans="2:18" ht="15.75" customHeight="1" x14ac:dyDescent="0.25">
      <c r="B435" s="1814"/>
      <c r="C435" s="1814"/>
      <c r="D435" s="1814"/>
      <c r="E435" s="1814"/>
      <c r="F435" s="1814"/>
      <c r="G435" s="1814"/>
      <c r="H435" s="1814"/>
      <c r="J435" s="1814"/>
      <c r="K435" s="1814"/>
      <c r="L435" s="1814"/>
      <c r="M435" s="1814"/>
      <c r="N435" s="1814"/>
      <c r="O435" s="1814"/>
      <c r="P435" s="1814"/>
      <c r="Q435" s="1814"/>
      <c r="R435" s="1814"/>
    </row>
    <row r="436" spans="2:18" ht="15.75" customHeight="1" x14ac:dyDescent="0.25">
      <c r="B436" s="6" t="s">
        <v>47</v>
      </c>
      <c r="H436" s="8"/>
      <c r="J436" s="6" t="s">
        <v>47</v>
      </c>
      <c r="K436" s="10"/>
      <c r="L436" s="10"/>
      <c r="M436" s="10"/>
      <c r="N436" s="10"/>
      <c r="O436" s="1898"/>
      <c r="P436" s="1898"/>
      <c r="Q436" s="8"/>
      <c r="R436" s="8"/>
    </row>
    <row r="437" spans="2:18" ht="15.75" customHeight="1" x14ac:dyDescent="0.25">
      <c r="B437" s="1812" t="s">
        <v>21</v>
      </c>
      <c r="C437" s="1812" t="s">
        <v>2</v>
      </c>
      <c r="D437" s="1805" t="s">
        <v>3</v>
      </c>
      <c r="E437" s="1842" t="s">
        <v>4</v>
      </c>
      <c r="F437" s="1843"/>
      <c r="G437" s="1844"/>
      <c r="H437" s="1812" t="s">
        <v>5</v>
      </c>
      <c r="J437" s="1812" t="s">
        <v>21</v>
      </c>
      <c r="K437" s="1899" t="s">
        <v>24</v>
      </c>
      <c r="L437" s="1842" t="s">
        <v>25</v>
      </c>
      <c r="M437" s="1843"/>
      <c r="N437" s="1844"/>
      <c r="O437" s="1842" t="s">
        <v>4</v>
      </c>
      <c r="P437" s="1843"/>
      <c r="Q437" s="1844"/>
      <c r="R437" s="1812" t="s">
        <v>5</v>
      </c>
    </row>
    <row r="438" spans="2:18" ht="15.75" customHeight="1" x14ac:dyDescent="0.25">
      <c r="B438" s="1813"/>
      <c r="C438" s="1813"/>
      <c r="D438" s="1806"/>
      <c r="E438" s="11" t="s">
        <v>26</v>
      </c>
      <c r="F438" s="11" t="s">
        <v>9</v>
      </c>
      <c r="G438" s="12" t="s">
        <v>10</v>
      </c>
      <c r="H438" s="1813"/>
      <c r="J438" s="1813"/>
      <c r="K438" s="1900"/>
      <c r="L438" s="13" t="s">
        <v>27</v>
      </c>
      <c r="M438" s="14" t="s">
        <v>28</v>
      </c>
      <c r="N438" s="14" t="s">
        <v>26</v>
      </c>
      <c r="O438" s="14" t="s">
        <v>29</v>
      </c>
      <c r="P438" s="15" t="s">
        <v>30</v>
      </c>
      <c r="Q438" s="16" t="s">
        <v>10</v>
      </c>
      <c r="R438" s="1813"/>
    </row>
    <row r="439" spans="2:18" ht="15.75" customHeight="1" x14ac:dyDescent="0.25">
      <c r="B439" s="69">
        <v>1</v>
      </c>
      <c r="C439" s="81">
        <v>5341</v>
      </c>
      <c r="D439" s="19" t="s">
        <v>12</v>
      </c>
      <c r="E439" s="19">
        <v>400</v>
      </c>
      <c r="F439" s="19">
        <v>55</v>
      </c>
      <c r="G439" s="71">
        <f t="shared" ref="G439:G450" si="20">0.7854*E439*F439*F439/1000000</f>
        <v>0.95033400000000001</v>
      </c>
      <c r="H439" s="21" t="s">
        <v>13</v>
      </c>
      <c r="J439" s="22">
        <v>1</v>
      </c>
      <c r="K439" s="23" t="s">
        <v>32</v>
      </c>
      <c r="L439" s="24">
        <v>10</v>
      </c>
      <c r="M439" s="24">
        <v>30</v>
      </c>
      <c r="N439" s="24">
        <v>400</v>
      </c>
      <c r="O439" s="23"/>
      <c r="P439" s="25">
        <v>3</v>
      </c>
      <c r="Q439" s="26">
        <f t="shared" ref="Q439:Q470" si="21">L439*M439*N439*P439/1000000</f>
        <v>0.36</v>
      </c>
      <c r="R439" s="27"/>
    </row>
    <row r="440" spans="2:18" ht="15.75" customHeight="1" x14ac:dyDescent="0.25">
      <c r="B440" s="69">
        <v>2</v>
      </c>
      <c r="C440" s="81">
        <v>5336</v>
      </c>
      <c r="D440" s="19" t="s">
        <v>12</v>
      </c>
      <c r="E440" s="19">
        <v>400</v>
      </c>
      <c r="F440" s="19">
        <v>55</v>
      </c>
      <c r="G440" s="71">
        <f t="shared" si="20"/>
        <v>0.95033400000000001</v>
      </c>
      <c r="H440" s="21" t="s">
        <v>13</v>
      </c>
      <c r="J440" s="28">
        <v>2</v>
      </c>
      <c r="K440" s="29"/>
      <c r="L440" s="29">
        <v>8</v>
      </c>
      <c r="M440" s="29">
        <v>30</v>
      </c>
      <c r="N440" s="24">
        <v>400</v>
      </c>
      <c r="O440" s="29"/>
      <c r="P440" s="30">
        <v>1</v>
      </c>
      <c r="Q440" s="31">
        <f t="shared" si="21"/>
        <v>9.6000000000000002E-2</v>
      </c>
      <c r="R440" s="29"/>
    </row>
    <row r="441" spans="2:18" ht="15.75" customHeight="1" x14ac:dyDescent="0.25">
      <c r="B441" s="69">
        <v>3</v>
      </c>
      <c r="C441" s="81">
        <v>5383</v>
      </c>
      <c r="D441" s="19" t="s">
        <v>12</v>
      </c>
      <c r="E441" s="19">
        <v>400</v>
      </c>
      <c r="F441" s="19">
        <v>52</v>
      </c>
      <c r="G441" s="71">
        <f t="shared" si="20"/>
        <v>0.84948863999999991</v>
      </c>
      <c r="H441" s="21" t="s">
        <v>13</v>
      </c>
      <c r="J441" s="28">
        <v>3</v>
      </c>
      <c r="K441" s="29"/>
      <c r="L441" s="29">
        <v>10</v>
      </c>
      <c r="M441" s="29">
        <v>25</v>
      </c>
      <c r="N441" s="24">
        <v>400</v>
      </c>
      <c r="O441" s="29"/>
      <c r="P441" s="30">
        <v>11</v>
      </c>
      <c r="Q441" s="31">
        <f t="shared" si="21"/>
        <v>1.1000000000000001</v>
      </c>
      <c r="R441" s="29"/>
    </row>
    <row r="442" spans="2:18" ht="15.75" customHeight="1" x14ac:dyDescent="0.25">
      <c r="B442" s="69">
        <v>4</v>
      </c>
      <c r="C442" s="81">
        <v>5355</v>
      </c>
      <c r="D442" s="19" t="s">
        <v>12</v>
      </c>
      <c r="E442" s="19">
        <v>400</v>
      </c>
      <c r="F442" s="19">
        <v>39</v>
      </c>
      <c r="G442" s="71">
        <f t="shared" si="20"/>
        <v>0.47783735999999993</v>
      </c>
      <c r="H442" s="21" t="s">
        <v>13</v>
      </c>
      <c r="J442" s="28">
        <v>4</v>
      </c>
      <c r="K442" s="29"/>
      <c r="L442" s="29">
        <v>8</v>
      </c>
      <c r="M442" s="29">
        <v>25</v>
      </c>
      <c r="N442" s="24">
        <v>400</v>
      </c>
      <c r="O442" s="29"/>
      <c r="P442" s="30">
        <v>1</v>
      </c>
      <c r="Q442" s="31">
        <f t="shared" si="21"/>
        <v>0.08</v>
      </c>
      <c r="R442" s="29"/>
    </row>
    <row r="443" spans="2:18" ht="15.75" customHeight="1" x14ac:dyDescent="0.25">
      <c r="B443" s="69">
        <v>5</v>
      </c>
      <c r="C443" s="81">
        <v>5361</v>
      </c>
      <c r="D443" s="19" t="s">
        <v>12</v>
      </c>
      <c r="E443" s="19">
        <v>400</v>
      </c>
      <c r="F443" s="19">
        <v>55</v>
      </c>
      <c r="G443" s="71">
        <f t="shared" si="20"/>
        <v>0.95033400000000001</v>
      </c>
      <c r="H443" s="21" t="s">
        <v>13</v>
      </c>
      <c r="J443" s="28">
        <v>5</v>
      </c>
      <c r="K443" s="29"/>
      <c r="L443" s="29">
        <v>10</v>
      </c>
      <c r="M443" s="29">
        <v>20</v>
      </c>
      <c r="N443" s="24">
        <v>400</v>
      </c>
      <c r="O443" s="29"/>
      <c r="P443" s="30">
        <v>8</v>
      </c>
      <c r="Q443" s="31">
        <f t="shared" si="21"/>
        <v>0.64</v>
      </c>
      <c r="R443" s="34"/>
    </row>
    <row r="444" spans="2:18" ht="15.75" customHeight="1" x14ac:dyDescent="0.25">
      <c r="B444" s="69">
        <v>6</v>
      </c>
      <c r="C444" s="81">
        <v>5364</v>
      </c>
      <c r="D444" s="19" t="s">
        <v>12</v>
      </c>
      <c r="E444" s="19">
        <v>400</v>
      </c>
      <c r="F444" s="19">
        <v>48</v>
      </c>
      <c r="G444" s="71">
        <f t="shared" si="20"/>
        <v>0.72382463999999991</v>
      </c>
      <c r="H444" s="21" t="s">
        <v>13</v>
      </c>
      <c r="J444" s="28">
        <v>6</v>
      </c>
      <c r="K444" s="29"/>
      <c r="L444" s="29">
        <v>15</v>
      </c>
      <c r="M444" s="29">
        <v>20</v>
      </c>
      <c r="N444" s="24">
        <v>400</v>
      </c>
      <c r="O444" s="29"/>
      <c r="P444" s="30">
        <v>3</v>
      </c>
      <c r="Q444" s="31">
        <f t="shared" si="21"/>
        <v>0.36</v>
      </c>
      <c r="R444" s="29"/>
    </row>
    <row r="445" spans="2:18" ht="15.75" customHeight="1" x14ac:dyDescent="0.25">
      <c r="B445" s="69">
        <v>7</v>
      </c>
      <c r="C445" s="81">
        <v>5376</v>
      </c>
      <c r="D445" s="19" t="s">
        <v>12</v>
      </c>
      <c r="E445" s="19">
        <v>400</v>
      </c>
      <c r="F445" s="19">
        <v>70</v>
      </c>
      <c r="G445" s="71">
        <f t="shared" si="20"/>
        <v>1.5393839999999999</v>
      </c>
      <c r="H445" s="21" t="s">
        <v>13</v>
      </c>
      <c r="J445" s="28">
        <v>7</v>
      </c>
      <c r="K445" s="29"/>
      <c r="L445" s="29">
        <v>10</v>
      </c>
      <c r="M445" s="29">
        <v>18</v>
      </c>
      <c r="N445" s="24">
        <v>400</v>
      </c>
      <c r="O445" s="29"/>
      <c r="P445" s="30">
        <v>1</v>
      </c>
      <c r="Q445" s="31">
        <f t="shared" si="21"/>
        <v>7.1999999999999995E-2</v>
      </c>
      <c r="R445" s="34"/>
    </row>
    <row r="446" spans="2:18" ht="15.75" customHeight="1" x14ac:dyDescent="0.25">
      <c r="B446" s="69">
        <v>8</v>
      </c>
      <c r="C446" s="81">
        <v>5339</v>
      </c>
      <c r="D446" s="19" t="s">
        <v>12</v>
      </c>
      <c r="E446" s="19">
        <v>400</v>
      </c>
      <c r="F446" s="19">
        <v>57</v>
      </c>
      <c r="G446" s="71">
        <f t="shared" si="20"/>
        <v>1.02070584</v>
      </c>
      <c r="H446" s="21" t="s">
        <v>13</v>
      </c>
      <c r="J446" s="28">
        <v>8</v>
      </c>
      <c r="K446" s="29"/>
      <c r="L446" s="29">
        <v>15</v>
      </c>
      <c r="M446" s="29">
        <v>18</v>
      </c>
      <c r="N446" s="24">
        <v>400</v>
      </c>
      <c r="O446" s="29"/>
      <c r="P446" s="30">
        <v>1</v>
      </c>
      <c r="Q446" s="31">
        <f t="shared" si="21"/>
        <v>0.108</v>
      </c>
      <c r="R446" s="34"/>
    </row>
    <row r="447" spans="2:18" ht="15.75" customHeight="1" x14ac:dyDescent="0.25">
      <c r="B447" s="69">
        <v>9</v>
      </c>
      <c r="C447" s="81">
        <v>5295</v>
      </c>
      <c r="D447" s="19" t="s">
        <v>12</v>
      </c>
      <c r="E447" s="19">
        <v>400</v>
      </c>
      <c r="F447" s="19">
        <v>55</v>
      </c>
      <c r="G447" s="71">
        <f t="shared" si="20"/>
        <v>0.95033400000000001</v>
      </c>
      <c r="H447" s="21" t="s">
        <v>13</v>
      </c>
      <c r="J447" s="28">
        <v>9</v>
      </c>
      <c r="K447" s="29"/>
      <c r="L447" s="29">
        <v>10</v>
      </c>
      <c r="M447" s="29">
        <v>15</v>
      </c>
      <c r="N447" s="24">
        <v>400</v>
      </c>
      <c r="O447" s="29"/>
      <c r="P447" s="30">
        <v>6</v>
      </c>
      <c r="Q447" s="31">
        <f t="shared" si="21"/>
        <v>0.36</v>
      </c>
      <c r="R447" s="34"/>
    </row>
    <row r="448" spans="2:18" ht="15.75" customHeight="1" x14ac:dyDescent="0.25">
      <c r="B448" s="69">
        <v>10</v>
      </c>
      <c r="C448" s="81">
        <v>5286</v>
      </c>
      <c r="D448" s="19" t="s">
        <v>12</v>
      </c>
      <c r="E448" s="19">
        <v>400</v>
      </c>
      <c r="F448" s="19">
        <v>57</v>
      </c>
      <c r="G448" s="71">
        <f t="shared" si="20"/>
        <v>1.02070584</v>
      </c>
      <c r="H448" s="21" t="s">
        <v>13</v>
      </c>
      <c r="J448" s="28">
        <v>10</v>
      </c>
      <c r="K448" s="29"/>
      <c r="L448" s="29">
        <v>5</v>
      </c>
      <c r="M448" s="29">
        <v>15</v>
      </c>
      <c r="N448" s="24">
        <v>400</v>
      </c>
      <c r="O448" s="29"/>
      <c r="P448" s="30">
        <v>7</v>
      </c>
      <c r="Q448" s="31">
        <f t="shared" si="21"/>
        <v>0.21</v>
      </c>
      <c r="R448" s="34"/>
    </row>
    <row r="449" spans="1:18" ht="15.75" customHeight="1" x14ac:dyDescent="0.25">
      <c r="B449" s="69">
        <v>11</v>
      </c>
      <c r="C449" s="81">
        <v>5359</v>
      </c>
      <c r="D449" s="19" t="s">
        <v>12</v>
      </c>
      <c r="E449" s="19">
        <v>400</v>
      </c>
      <c r="F449" s="19">
        <v>40</v>
      </c>
      <c r="G449" s="71">
        <f t="shared" si="20"/>
        <v>0.50265599999999988</v>
      </c>
      <c r="H449" s="21" t="s">
        <v>13</v>
      </c>
      <c r="J449" s="28">
        <v>11</v>
      </c>
      <c r="K449" s="29"/>
      <c r="L449" s="29">
        <v>15</v>
      </c>
      <c r="M449" s="29">
        <v>15</v>
      </c>
      <c r="N449" s="24">
        <v>400</v>
      </c>
      <c r="O449" s="29"/>
      <c r="P449" s="30">
        <v>2</v>
      </c>
      <c r="Q449" s="31">
        <f t="shared" si="21"/>
        <v>0.18</v>
      </c>
      <c r="R449" s="34"/>
    </row>
    <row r="450" spans="1:18" ht="15.75" customHeight="1" x14ac:dyDescent="0.25">
      <c r="B450" s="69">
        <v>12</v>
      </c>
      <c r="C450" s="81">
        <v>5366</v>
      </c>
      <c r="D450" s="19" t="s">
        <v>12</v>
      </c>
      <c r="E450" s="19">
        <v>400</v>
      </c>
      <c r="F450" s="19">
        <v>39</v>
      </c>
      <c r="G450" s="71">
        <f t="shared" si="20"/>
        <v>0.47783735999999993</v>
      </c>
      <c r="H450" s="21" t="s">
        <v>13</v>
      </c>
      <c r="J450" s="28">
        <v>12</v>
      </c>
      <c r="K450" s="29"/>
      <c r="L450" s="29">
        <v>2.2000000000000002</v>
      </c>
      <c r="M450" s="29">
        <v>18</v>
      </c>
      <c r="N450" s="24">
        <v>400</v>
      </c>
      <c r="O450" s="29"/>
      <c r="P450" s="30">
        <v>3</v>
      </c>
      <c r="Q450" s="31">
        <f t="shared" si="21"/>
        <v>4.752E-2</v>
      </c>
      <c r="R450" s="34"/>
    </row>
    <row r="451" spans="1:18" ht="15.75" customHeight="1" x14ac:dyDescent="0.25">
      <c r="G451" s="74">
        <f>SUM(G439:G450)</f>
        <v>10.413775680000001</v>
      </c>
      <c r="H451" s="51"/>
      <c r="J451" s="28">
        <v>13</v>
      </c>
      <c r="K451" s="29"/>
      <c r="L451" s="29">
        <v>2.2000000000000002</v>
      </c>
      <c r="M451" s="29">
        <v>20</v>
      </c>
      <c r="N451" s="24">
        <v>400</v>
      </c>
      <c r="O451" s="29"/>
      <c r="P451" s="30">
        <v>7</v>
      </c>
      <c r="Q451" s="31">
        <f t="shared" si="21"/>
        <v>0.1232</v>
      </c>
      <c r="R451" s="34"/>
    </row>
    <row r="452" spans="1:18" ht="15.75" customHeight="1" thickBot="1" x14ac:dyDescent="0.3">
      <c r="G452" s="60">
        <f>SUM(G451)</f>
        <v>10.413775680000001</v>
      </c>
      <c r="H452" s="36">
        <f>SUM(Q475/G452)</f>
        <v>0.64081752911351353</v>
      </c>
      <c r="J452" s="28">
        <v>14</v>
      </c>
      <c r="K452" s="29"/>
      <c r="L452" s="29">
        <v>1.7</v>
      </c>
      <c r="M452" s="29">
        <v>20</v>
      </c>
      <c r="N452" s="24">
        <v>400</v>
      </c>
      <c r="O452" s="29"/>
      <c r="P452" s="30">
        <v>1</v>
      </c>
      <c r="Q452" s="31">
        <f t="shared" si="21"/>
        <v>1.3599999999999999E-2</v>
      </c>
      <c r="R452" s="34"/>
    </row>
    <row r="453" spans="1:18" ht="15.75" customHeight="1" thickTop="1" x14ac:dyDescent="0.25">
      <c r="B453" s="8" t="s">
        <v>69</v>
      </c>
      <c r="J453" s="28">
        <v>15</v>
      </c>
      <c r="K453" s="29"/>
      <c r="L453" s="29">
        <v>2.2000000000000002</v>
      </c>
      <c r="M453" s="29">
        <v>25</v>
      </c>
      <c r="N453" s="24">
        <v>400</v>
      </c>
      <c r="O453" s="29"/>
      <c r="P453" s="30">
        <v>3</v>
      </c>
      <c r="Q453" s="31">
        <f t="shared" si="21"/>
        <v>6.6000000000000017E-2</v>
      </c>
      <c r="R453" s="34"/>
    </row>
    <row r="454" spans="1:18" ht="15.75" customHeight="1" x14ac:dyDescent="0.25">
      <c r="B454" s="1901" t="s">
        <v>3</v>
      </c>
      <c r="C454" s="1902" t="s">
        <v>66</v>
      </c>
      <c r="D454" s="1902"/>
      <c r="E454" s="1903" t="s">
        <v>48</v>
      </c>
      <c r="F454" s="1903"/>
      <c r="G454" s="1886" t="s">
        <v>50</v>
      </c>
      <c r="J454" s="28">
        <v>16</v>
      </c>
      <c r="K454" s="29"/>
      <c r="L454" s="29">
        <v>10</v>
      </c>
      <c r="M454" s="29">
        <v>13</v>
      </c>
      <c r="N454" s="24">
        <v>400</v>
      </c>
      <c r="O454" s="29"/>
      <c r="P454" s="30">
        <v>2</v>
      </c>
      <c r="Q454" s="31">
        <f t="shared" si="21"/>
        <v>0.104</v>
      </c>
      <c r="R454" s="34"/>
    </row>
    <row r="455" spans="1:18" ht="15.75" customHeight="1" x14ac:dyDescent="0.25">
      <c r="B455" s="1901"/>
      <c r="C455" s="101" t="s">
        <v>30</v>
      </c>
      <c r="D455" s="101" t="s">
        <v>10</v>
      </c>
      <c r="E455" s="106" t="s">
        <v>30</v>
      </c>
      <c r="F455" s="106" t="s">
        <v>10</v>
      </c>
      <c r="G455" s="1887"/>
      <c r="J455" s="28">
        <v>17</v>
      </c>
      <c r="K455" s="29"/>
      <c r="L455" s="29">
        <v>8</v>
      </c>
      <c r="M455" s="29">
        <v>13</v>
      </c>
      <c r="N455" s="24">
        <v>400</v>
      </c>
      <c r="O455" s="29"/>
      <c r="P455" s="30">
        <v>1</v>
      </c>
      <c r="Q455" s="31">
        <f t="shared" si="21"/>
        <v>4.1599999999999998E-2</v>
      </c>
      <c r="R455" s="34"/>
    </row>
    <row r="456" spans="1:18" ht="15.75" customHeight="1" x14ac:dyDescent="0.25">
      <c r="A456" s="1133" t="s">
        <v>70</v>
      </c>
      <c r="B456" s="44" t="s">
        <v>32</v>
      </c>
      <c r="C456" s="86">
        <f>SUM(C426)</f>
        <v>74</v>
      </c>
      <c r="D456" s="71">
        <f>SUM(D426)</f>
        <v>67.305952559999994</v>
      </c>
      <c r="E456" s="86">
        <f>SUM(E426)</f>
        <v>3701</v>
      </c>
      <c r="F456" s="71">
        <f>SUM(F426)</f>
        <v>47.529450000000011</v>
      </c>
      <c r="G456" s="88">
        <f>SUM(F456/D456)</f>
        <v>0.70617008142971915</v>
      </c>
      <c r="J456" s="28">
        <v>18</v>
      </c>
      <c r="K456" s="29"/>
      <c r="L456" s="29">
        <v>2.2000000000000002</v>
      </c>
      <c r="M456" s="29">
        <v>15</v>
      </c>
      <c r="N456" s="24">
        <v>400</v>
      </c>
      <c r="O456" s="29"/>
      <c r="P456" s="30">
        <v>4</v>
      </c>
      <c r="Q456" s="31">
        <f t="shared" si="21"/>
        <v>5.28E-2</v>
      </c>
      <c r="R456" s="34"/>
    </row>
    <row r="457" spans="1:18" ht="15.75" customHeight="1" x14ac:dyDescent="0.25">
      <c r="A457" s="1134" t="s">
        <v>71</v>
      </c>
      <c r="B457" s="44" t="s">
        <v>32</v>
      </c>
      <c r="C457" s="115">
        <f>SUM(B450)</f>
        <v>12</v>
      </c>
      <c r="D457" s="20">
        <f>SUM(G451)</f>
        <v>10.413775680000001</v>
      </c>
      <c r="E457" s="86">
        <f>SUM(P475)</f>
        <v>471</v>
      </c>
      <c r="F457" s="71">
        <f>SUM(Q475)</f>
        <v>6.67333</v>
      </c>
      <c r="G457" s="88">
        <f>SUM(F457/D457)</f>
        <v>0.64081752911351353</v>
      </c>
      <c r="J457" s="28">
        <v>19</v>
      </c>
      <c r="K457" s="29"/>
      <c r="L457" s="29">
        <v>1.7</v>
      </c>
      <c r="M457" s="29">
        <v>15</v>
      </c>
      <c r="N457" s="24">
        <v>400</v>
      </c>
      <c r="O457" s="29"/>
      <c r="P457" s="30">
        <v>5</v>
      </c>
      <c r="Q457" s="31">
        <f t="shared" si="21"/>
        <v>5.0999999999999997E-2</v>
      </c>
      <c r="R457" s="34"/>
    </row>
    <row r="458" spans="1:18" ht="15.75" customHeight="1" thickBot="1" x14ac:dyDescent="0.3">
      <c r="B458" s="94" t="s">
        <v>54</v>
      </c>
      <c r="C458" s="59">
        <f>SUM(C456:C457)</f>
        <v>86</v>
      </c>
      <c r="D458" s="92">
        <f>SUM(D456:D457)</f>
        <v>77.719728239999995</v>
      </c>
      <c r="E458" s="59">
        <f>SUM(E456:E457)</f>
        <v>4172</v>
      </c>
      <c r="F458" s="92">
        <f>SUM(F456:F457)</f>
        <v>54.202780000000011</v>
      </c>
      <c r="G458" s="93">
        <f>SUM(F458/D458)</f>
        <v>0.6974134010430505</v>
      </c>
      <c r="J458" s="28">
        <v>20</v>
      </c>
      <c r="K458" s="29"/>
      <c r="L458" s="29">
        <v>10</v>
      </c>
      <c r="M458" s="29">
        <v>10</v>
      </c>
      <c r="N458" s="24">
        <v>400</v>
      </c>
      <c r="O458" s="29"/>
      <c r="P458" s="30">
        <v>2</v>
      </c>
      <c r="Q458" s="31">
        <f t="shared" si="21"/>
        <v>0.08</v>
      </c>
      <c r="R458" s="34"/>
    </row>
    <row r="459" spans="1:18" ht="15.75" customHeight="1" thickTop="1" x14ac:dyDescent="0.25">
      <c r="B459" s="89"/>
      <c r="C459" s="90"/>
      <c r="D459" s="91"/>
      <c r="E459" s="82"/>
      <c r="F459" s="83"/>
      <c r="G459" s="83"/>
      <c r="J459" s="28">
        <v>21</v>
      </c>
      <c r="K459" s="29"/>
      <c r="L459" s="29">
        <v>5</v>
      </c>
      <c r="M459" s="29">
        <v>10</v>
      </c>
      <c r="N459" s="24">
        <v>400</v>
      </c>
      <c r="O459" s="29"/>
      <c r="P459" s="30">
        <v>11</v>
      </c>
      <c r="Q459" s="31">
        <f t="shared" si="21"/>
        <v>0.22</v>
      </c>
      <c r="R459" s="34"/>
    </row>
    <row r="460" spans="1:18" ht="15.75" customHeight="1" x14ac:dyDescent="0.25">
      <c r="B460" s="102" t="s">
        <v>32</v>
      </c>
      <c r="C460" s="90"/>
      <c r="D460" s="103">
        <f>SUM(Q471,D428)</f>
        <v>43.032580000000003</v>
      </c>
      <c r="E460" s="466">
        <f>SUM(D460/D458)</f>
        <v>0.55368927522642097</v>
      </c>
      <c r="F460" s="83"/>
      <c r="G460" s="83"/>
      <c r="J460" s="28">
        <v>22</v>
      </c>
      <c r="K460" s="29"/>
      <c r="L460" s="29">
        <v>5</v>
      </c>
      <c r="M460" s="29">
        <v>8</v>
      </c>
      <c r="N460" s="24">
        <v>400</v>
      </c>
      <c r="O460" s="29"/>
      <c r="P460" s="30">
        <v>2</v>
      </c>
      <c r="Q460" s="31">
        <f t="shared" si="21"/>
        <v>3.2000000000000001E-2</v>
      </c>
      <c r="R460" s="34"/>
    </row>
    <row r="461" spans="1:18" ht="15.75" customHeight="1" x14ac:dyDescent="0.25">
      <c r="B461" s="102" t="s">
        <v>51</v>
      </c>
      <c r="C461" s="89"/>
      <c r="D461" s="103">
        <f>SUM(Q474,D429)</f>
        <v>11.170199999999999</v>
      </c>
      <c r="E461" s="466">
        <f>SUM(D461/D458)</f>
        <v>0.14372412581662933</v>
      </c>
      <c r="F461" s="83"/>
      <c r="G461" s="83"/>
      <c r="J461" s="28">
        <v>23</v>
      </c>
      <c r="K461" s="29"/>
      <c r="L461" s="29">
        <v>4.2</v>
      </c>
      <c r="M461" s="29">
        <v>10</v>
      </c>
      <c r="N461" s="24">
        <v>400</v>
      </c>
      <c r="O461" s="29"/>
      <c r="P461" s="30">
        <v>18</v>
      </c>
      <c r="Q461" s="31">
        <f t="shared" si="21"/>
        <v>0.3024</v>
      </c>
      <c r="R461" s="34"/>
    </row>
    <row r="462" spans="1:18" ht="15.75" customHeight="1" thickBot="1" x14ac:dyDescent="0.3">
      <c r="B462" s="89"/>
      <c r="C462" s="89"/>
      <c r="D462" s="104">
        <f>SUM(D460:D461)</f>
        <v>54.202780000000004</v>
      </c>
      <c r="E462" s="467">
        <f>SUM(E460:E461)</f>
        <v>0.69741340104305027</v>
      </c>
      <c r="F462" s="83"/>
      <c r="G462" s="83"/>
      <c r="J462" s="28">
        <v>24</v>
      </c>
      <c r="K462" s="29"/>
      <c r="L462" s="29">
        <v>4.2</v>
      </c>
      <c r="M462" s="29">
        <v>7</v>
      </c>
      <c r="N462" s="24">
        <v>400</v>
      </c>
      <c r="O462" s="29"/>
      <c r="P462" s="30">
        <v>46</v>
      </c>
      <c r="Q462" s="31">
        <f t="shared" si="21"/>
        <v>0.54096</v>
      </c>
      <c r="R462" s="34"/>
    </row>
    <row r="463" spans="1:18" ht="15.75" customHeight="1" thickTop="1" x14ac:dyDescent="0.25">
      <c r="J463" s="28">
        <v>25</v>
      </c>
      <c r="K463" s="29"/>
      <c r="L463" s="29">
        <v>2.2000000000000002</v>
      </c>
      <c r="M463" s="29">
        <v>10</v>
      </c>
      <c r="N463" s="24">
        <v>400</v>
      </c>
      <c r="O463" s="29"/>
      <c r="P463" s="30">
        <v>11</v>
      </c>
      <c r="Q463" s="31">
        <f t="shared" si="21"/>
        <v>9.6799999999999997E-2</v>
      </c>
      <c r="R463" s="34"/>
    </row>
    <row r="464" spans="1:18" ht="15.75" customHeight="1" x14ac:dyDescent="0.25">
      <c r="J464" s="28">
        <v>26</v>
      </c>
      <c r="K464" s="29"/>
      <c r="L464" s="29">
        <v>1.7</v>
      </c>
      <c r="M464" s="29">
        <v>10</v>
      </c>
      <c r="N464" s="24">
        <v>400</v>
      </c>
      <c r="O464" s="29"/>
      <c r="P464" s="30">
        <v>15</v>
      </c>
      <c r="Q464" s="31">
        <f t="shared" si="21"/>
        <v>0.10199999999999999</v>
      </c>
      <c r="R464" s="34"/>
    </row>
    <row r="465" spans="1:19" ht="15.75" customHeight="1" x14ac:dyDescent="0.25">
      <c r="J465" s="28">
        <v>27</v>
      </c>
      <c r="K465" s="29"/>
      <c r="L465" s="29">
        <v>4.2</v>
      </c>
      <c r="M465" s="29">
        <v>7</v>
      </c>
      <c r="N465" s="24">
        <v>300</v>
      </c>
      <c r="O465" s="29"/>
      <c r="P465" s="30">
        <v>1</v>
      </c>
      <c r="Q465" s="31">
        <f t="shared" si="21"/>
        <v>8.8199999999999997E-3</v>
      </c>
      <c r="R465" s="34"/>
    </row>
    <row r="466" spans="1:19" ht="15.75" customHeight="1" x14ac:dyDescent="0.25">
      <c r="J466" s="28">
        <v>28</v>
      </c>
      <c r="K466" s="29"/>
      <c r="L466" s="29">
        <v>2.2000000000000002</v>
      </c>
      <c r="M466" s="29">
        <v>10</v>
      </c>
      <c r="N466" s="24">
        <v>300</v>
      </c>
      <c r="O466" s="29"/>
      <c r="P466" s="30">
        <v>1</v>
      </c>
      <c r="Q466" s="31">
        <f t="shared" si="21"/>
        <v>6.6E-3</v>
      </c>
      <c r="R466" s="34"/>
    </row>
    <row r="467" spans="1:19" ht="15.75" customHeight="1" x14ac:dyDescent="0.25">
      <c r="J467" s="28">
        <v>29</v>
      </c>
      <c r="K467" s="29"/>
      <c r="L467" s="29">
        <v>1.7</v>
      </c>
      <c r="M467" s="29">
        <v>15</v>
      </c>
      <c r="N467" s="24">
        <v>300</v>
      </c>
      <c r="O467" s="29"/>
      <c r="P467" s="30">
        <v>3</v>
      </c>
      <c r="Q467" s="31">
        <f t="shared" si="21"/>
        <v>2.2950000000000002E-2</v>
      </c>
      <c r="R467" s="34"/>
    </row>
    <row r="468" spans="1:19" ht="15.75" customHeight="1" x14ac:dyDescent="0.25">
      <c r="J468" s="28">
        <v>30</v>
      </c>
      <c r="K468" s="29"/>
      <c r="L468" s="29">
        <v>1.7</v>
      </c>
      <c r="M468" s="29">
        <v>10</v>
      </c>
      <c r="N468" s="24">
        <v>250</v>
      </c>
      <c r="O468" s="29"/>
      <c r="P468" s="30">
        <v>6</v>
      </c>
      <c r="Q468" s="31">
        <f t="shared" si="21"/>
        <v>2.5499999999999998E-2</v>
      </c>
      <c r="R468" s="34"/>
    </row>
    <row r="469" spans="1:19" ht="15.75" customHeight="1" x14ac:dyDescent="0.25">
      <c r="J469" s="28">
        <v>31</v>
      </c>
      <c r="K469" s="29"/>
      <c r="L469" s="29">
        <v>1.7</v>
      </c>
      <c r="M469" s="29">
        <v>10</v>
      </c>
      <c r="N469" s="24">
        <v>300</v>
      </c>
      <c r="O469" s="29"/>
      <c r="P469" s="30">
        <v>4</v>
      </c>
      <c r="Q469" s="31">
        <f t="shared" si="21"/>
        <v>2.0400000000000001E-2</v>
      </c>
      <c r="R469" s="34"/>
    </row>
    <row r="470" spans="1:19" ht="15.75" customHeight="1" x14ac:dyDescent="0.25">
      <c r="J470" s="28">
        <v>32</v>
      </c>
      <c r="K470" s="29"/>
      <c r="L470" s="29">
        <v>1.7</v>
      </c>
      <c r="M470" s="29">
        <v>18</v>
      </c>
      <c r="N470" s="24">
        <v>300</v>
      </c>
      <c r="O470" s="29"/>
      <c r="P470" s="30">
        <v>1</v>
      </c>
      <c r="Q470" s="31">
        <f t="shared" si="21"/>
        <v>9.1800000000000007E-3</v>
      </c>
      <c r="R470" s="34"/>
    </row>
    <row r="471" spans="1:19" ht="15.75" customHeight="1" x14ac:dyDescent="0.25">
      <c r="J471" s="1831"/>
      <c r="K471" s="1831"/>
      <c r="L471" s="1831"/>
      <c r="M471" s="1831"/>
      <c r="N471" s="1831"/>
      <c r="O471" s="1904"/>
      <c r="P471" s="271">
        <f>SUM(P439:P470)</f>
        <v>191</v>
      </c>
      <c r="Q471" s="275">
        <f>SUM(Q439:Q470)</f>
        <v>5.5333300000000003</v>
      </c>
      <c r="R471" s="64">
        <f>SUM(Q471/G452)</f>
        <v>0.53134714728174359</v>
      </c>
    </row>
    <row r="472" spans="1:19" ht="15.75" customHeight="1" x14ac:dyDescent="0.25">
      <c r="J472" s="28">
        <v>33</v>
      </c>
      <c r="K472" s="29"/>
      <c r="L472" s="29">
        <v>3</v>
      </c>
      <c r="M472" s="52">
        <v>5</v>
      </c>
      <c r="N472" s="19">
        <v>400</v>
      </c>
      <c r="O472" s="53"/>
      <c r="P472" s="25">
        <v>130</v>
      </c>
      <c r="Q472" s="26">
        <f>L472*M472*N472*P472/1000000</f>
        <v>0.78</v>
      </c>
      <c r="R472" s="65"/>
    </row>
    <row r="473" spans="1:19" ht="15.75" customHeight="1" x14ac:dyDescent="0.25">
      <c r="J473" s="28">
        <v>34</v>
      </c>
      <c r="K473" s="29"/>
      <c r="L473" s="29">
        <v>2</v>
      </c>
      <c r="M473" s="52">
        <v>3</v>
      </c>
      <c r="N473" s="19">
        <v>400</v>
      </c>
      <c r="O473" s="53"/>
      <c r="P473" s="25">
        <v>150</v>
      </c>
      <c r="Q473" s="26">
        <f>L473*M473*N473*P473/1000000</f>
        <v>0.36</v>
      </c>
      <c r="R473" s="65"/>
    </row>
    <row r="474" spans="1:19" ht="15.75" customHeight="1" x14ac:dyDescent="0.25">
      <c r="J474" s="54"/>
      <c r="K474" s="54"/>
      <c r="L474" s="54"/>
      <c r="M474" s="54"/>
      <c r="N474" s="54"/>
      <c r="O474" s="54"/>
      <c r="P474" s="269">
        <f>SUM(P472:P473)</f>
        <v>280</v>
      </c>
      <c r="Q474" s="270">
        <f>SUM(Q472:Q473)</f>
        <v>1.1400000000000001</v>
      </c>
      <c r="R474" s="55">
        <f>SUM(Q474/G452)</f>
        <v>0.10947038183176998</v>
      </c>
    </row>
    <row r="475" spans="1:19" ht="15.75" customHeight="1" thickBot="1" x14ac:dyDescent="0.3">
      <c r="P475" s="47">
        <f>SUM(P471,P474)</f>
        <v>471</v>
      </c>
      <c r="Q475" s="72">
        <f>SUM(Q471,Q474)</f>
        <v>6.67333</v>
      </c>
      <c r="R475" s="49">
        <f>SUM(Q475/G452)</f>
        <v>0.64081752911351353</v>
      </c>
    </row>
    <row r="476" spans="1:19" ht="15.75" customHeight="1" thickTop="1" x14ac:dyDescent="0.25"/>
    <row r="477" spans="1:19" s="444" customFormat="1" ht="14.25" customHeight="1" x14ac:dyDescent="0.25">
      <c r="A477" s="108"/>
      <c r="S477" s="127"/>
    </row>
    <row r="478" spans="1:19" s="444" customFormat="1" ht="14.25" customHeight="1" x14ac:dyDescent="0.25">
      <c r="A478" s="108"/>
      <c r="S478" s="127"/>
    </row>
    <row r="479" spans="1:19" ht="18" customHeight="1" x14ac:dyDescent="0.25">
      <c r="B479" s="1814" t="s">
        <v>0</v>
      </c>
      <c r="C479" s="1814"/>
      <c r="D479" s="1814"/>
      <c r="E479" s="1814"/>
      <c r="F479" s="1814"/>
      <c r="G479" s="1814"/>
      <c r="H479" s="1814"/>
      <c r="I479" s="5"/>
      <c r="J479" s="1814" t="s">
        <v>22</v>
      </c>
      <c r="K479" s="1814"/>
      <c r="L479" s="1814"/>
      <c r="M479" s="1814"/>
      <c r="N479" s="1814"/>
      <c r="O479" s="1814"/>
      <c r="P479" s="1814"/>
      <c r="Q479" s="1814"/>
      <c r="R479" s="1814"/>
    </row>
    <row r="480" spans="1:19" ht="18" customHeight="1" x14ac:dyDescent="0.25">
      <c r="B480" s="1814"/>
      <c r="C480" s="1814"/>
      <c r="D480" s="1814"/>
      <c r="E480" s="1814"/>
      <c r="F480" s="1814"/>
      <c r="G480" s="1814"/>
      <c r="H480" s="1814"/>
      <c r="I480" s="5"/>
      <c r="J480" s="1814"/>
      <c r="K480" s="1814"/>
      <c r="L480" s="1814"/>
      <c r="M480" s="1814"/>
      <c r="N480" s="1814"/>
      <c r="O480" s="1814"/>
      <c r="P480" s="1814"/>
      <c r="Q480" s="1814"/>
      <c r="R480" s="1814"/>
    </row>
    <row r="481" spans="2:18" x14ac:dyDescent="0.25">
      <c r="B481" s="6" t="s">
        <v>72</v>
      </c>
      <c r="H481" s="8"/>
      <c r="J481" s="6" t="s">
        <v>72</v>
      </c>
      <c r="K481" s="10"/>
      <c r="L481" s="10"/>
      <c r="M481" s="10"/>
      <c r="N481" s="10"/>
      <c r="O481" s="1898"/>
      <c r="P481" s="1898"/>
      <c r="Q481" s="8"/>
      <c r="R481" s="8"/>
    </row>
    <row r="482" spans="2:18" x14ac:dyDescent="0.25">
      <c r="B482" s="1812" t="s">
        <v>21</v>
      </c>
      <c r="C482" s="1812" t="s">
        <v>2</v>
      </c>
      <c r="D482" s="1805" t="s">
        <v>3</v>
      </c>
      <c r="E482" s="1842" t="s">
        <v>4</v>
      </c>
      <c r="F482" s="1843"/>
      <c r="G482" s="1844"/>
      <c r="H482" s="1812" t="s">
        <v>5</v>
      </c>
      <c r="J482" s="1812" t="s">
        <v>21</v>
      </c>
      <c r="K482" s="1899" t="s">
        <v>24</v>
      </c>
      <c r="L482" s="1842" t="s">
        <v>25</v>
      </c>
      <c r="M482" s="1843"/>
      <c r="N482" s="1844"/>
      <c r="O482" s="1842" t="s">
        <v>4</v>
      </c>
      <c r="P482" s="1843"/>
      <c r="Q482" s="1844"/>
      <c r="R482" s="1812" t="s">
        <v>5</v>
      </c>
    </row>
    <row r="483" spans="2:18" x14ac:dyDescent="0.25">
      <c r="B483" s="1813"/>
      <c r="C483" s="1813"/>
      <c r="D483" s="1806"/>
      <c r="E483" s="84" t="s">
        <v>26</v>
      </c>
      <c r="F483" s="84" t="s">
        <v>9</v>
      </c>
      <c r="G483" s="95" t="s">
        <v>10</v>
      </c>
      <c r="H483" s="1813"/>
      <c r="J483" s="1813"/>
      <c r="K483" s="1900"/>
      <c r="L483" s="13" t="s">
        <v>27</v>
      </c>
      <c r="M483" s="96" t="s">
        <v>28</v>
      </c>
      <c r="N483" s="96" t="s">
        <v>26</v>
      </c>
      <c r="O483" s="96" t="s">
        <v>29</v>
      </c>
      <c r="P483" s="98" t="s">
        <v>30</v>
      </c>
      <c r="Q483" s="16" t="s">
        <v>10</v>
      </c>
      <c r="R483" s="1813"/>
    </row>
    <row r="484" spans="2:18" x14ac:dyDescent="0.25">
      <c r="B484" s="69">
        <v>1</v>
      </c>
      <c r="C484" s="124">
        <v>5309</v>
      </c>
      <c r="D484" s="99" t="s">
        <v>12</v>
      </c>
      <c r="E484" s="99">
        <v>400</v>
      </c>
      <c r="F484" s="99">
        <v>49</v>
      </c>
      <c r="G484" s="71">
        <f t="shared" ref="G484:G499" si="22">0.7854*E484*F484*F484/1000000</f>
        <v>0.75429815999999994</v>
      </c>
      <c r="H484" s="21" t="s">
        <v>13</v>
      </c>
      <c r="J484" s="22">
        <v>1</v>
      </c>
      <c r="K484" s="23" t="s">
        <v>32</v>
      </c>
      <c r="L484" s="24">
        <v>15</v>
      </c>
      <c r="M484" s="24">
        <v>30</v>
      </c>
      <c r="N484" s="24">
        <v>400</v>
      </c>
      <c r="O484" s="23"/>
      <c r="P484" s="25">
        <v>3</v>
      </c>
      <c r="Q484" s="26">
        <f t="shared" ref="Q484:Q521" si="23">L484*M484*N484*P484/1000000</f>
        <v>0.54</v>
      </c>
      <c r="R484" s="27"/>
    </row>
    <row r="485" spans="2:18" x14ac:dyDescent="0.25">
      <c r="B485" s="69">
        <v>2</v>
      </c>
      <c r="C485" s="124">
        <v>5358</v>
      </c>
      <c r="D485" s="99" t="s">
        <v>12</v>
      </c>
      <c r="E485" s="99">
        <v>400</v>
      </c>
      <c r="F485" s="99">
        <v>65</v>
      </c>
      <c r="G485" s="71">
        <f t="shared" si="22"/>
        <v>1.3273259999999998</v>
      </c>
      <c r="H485" s="21" t="s">
        <v>13</v>
      </c>
      <c r="J485" s="28">
        <v>2</v>
      </c>
      <c r="K485" s="29"/>
      <c r="L485" s="29">
        <v>10</v>
      </c>
      <c r="M485" s="29">
        <v>30</v>
      </c>
      <c r="N485" s="24">
        <v>400</v>
      </c>
      <c r="O485" s="29"/>
      <c r="P485" s="30">
        <v>3</v>
      </c>
      <c r="Q485" s="31">
        <f t="shared" si="23"/>
        <v>0.36</v>
      </c>
      <c r="R485" s="29"/>
    </row>
    <row r="486" spans="2:18" x14ac:dyDescent="0.25">
      <c r="B486" s="69">
        <v>3</v>
      </c>
      <c r="C486" s="124">
        <v>5356</v>
      </c>
      <c r="D486" s="99" t="s">
        <v>12</v>
      </c>
      <c r="E486" s="99">
        <v>400</v>
      </c>
      <c r="F486" s="99">
        <v>49</v>
      </c>
      <c r="G486" s="71">
        <f t="shared" si="22"/>
        <v>0.75429815999999994</v>
      </c>
      <c r="H486" s="21" t="s">
        <v>13</v>
      </c>
      <c r="J486" s="28">
        <v>3</v>
      </c>
      <c r="K486" s="29"/>
      <c r="L486" s="29">
        <v>15</v>
      </c>
      <c r="M486" s="29">
        <v>25</v>
      </c>
      <c r="N486" s="24">
        <v>400</v>
      </c>
      <c r="O486" s="29"/>
      <c r="P486" s="30">
        <v>2</v>
      </c>
      <c r="Q486" s="31">
        <f t="shared" si="23"/>
        <v>0.3</v>
      </c>
      <c r="R486" s="29"/>
    </row>
    <row r="487" spans="2:18" x14ac:dyDescent="0.25">
      <c r="B487" s="69">
        <v>4</v>
      </c>
      <c r="C487" s="124">
        <v>5304</v>
      </c>
      <c r="D487" s="99" t="s">
        <v>12</v>
      </c>
      <c r="E487" s="99">
        <v>400</v>
      </c>
      <c r="F487" s="99">
        <v>63</v>
      </c>
      <c r="G487" s="71">
        <f t="shared" si="22"/>
        <v>1.2469010399999998</v>
      </c>
      <c r="H487" s="21" t="s">
        <v>13</v>
      </c>
      <c r="J487" s="28">
        <v>4</v>
      </c>
      <c r="K487" s="29"/>
      <c r="L487" s="29">
        <v>10</v>
      </c>
      <c r="M487" s="29">
        <v>25</v>
      </c>
      <c r="N487" s="24">
        <v>400</v>
      </c>
      <c r="O487" s="29"/>
      <c r="P487" s="30">
        <v>8</v>
      </c>
      <c r="Q487" s="31">
        <f t="shared" si="23"/>
        <v>0.8</v>
      </c>
      <c r="R487" s="29"/>
    </row>
    <row r="488" spans="2:18" x14ac:dyDescent="0.25">
      <c r="B488" s="69">
        <v>5</v>
      </c>
      <c r="C488" s="124">
        <v>5406</v>
      </c>
      <c r="D488" s="99" t="s">
        <v>12</v>
      </c>
      <c r="E488" s="99">
        <v>400</v>
      </c>
      <c r="F488" s="99">
        <v>45</v>
      </c>
      <c r="G488" s="71">
        <f t="shared" si="22"/>
        <v>0.63617400000000002</v>
      </c>
      <c r="H488" s="21" t="s">
        <v>13</v>
      </c>
      <c r="J488" s="28">
        <v>5</v>
      </c>
      <c r="K488" s="29"/>
      <c r="L488" s="29">
        <v>8</v>
      </c>
      <c r="M488" s="29">
        <v>25</v>
      </c>
      <c r="N488" s="24">
        <v>400</v>
      </c>
      <c r="O488" s="29"/>
      <c r="P488" s="30">
        <v>2</v>
      </c>
      <c r="Q488" s="31">
        <f t="shared" si="23"/>
        <v>0.16</v>
      </c>
      <c r="R488" s="34"/>
    </row>
    <row r="489" spans="2:18" x14ac:dyDescent="0.25">
      <c r="B489" s="69">
        <v>6</v>
      </c>
      <c r="C489" s="124">
        <v>5430</v>
      </c>
      <c r="D489" s="99" t="s">
        <v>12</v>
      </c>
      <c r="E489" s="99">
        <v>400</v>
      </c>
      <c r="F489" s="99">
        <v>55</v>
      </c>
      <c r="G489" s="71">
        <f t="shared" si="22"/>
        <v>0.95033400000000001</v>
      </c>
      <c r="H489" s="21" t="s">
        <v>13</v>
      </c>
      <c r="J489" s="28">
        <v>6</v>
      </c>
      <c r="K489" s="29"/>
      <c r="L489" s="29">
        <v>2.2000000000000002</v>
      </c>
      <c r="M489" s="29">
        <v>25</v>
      </c>
      <c r="N489" s="24">
        <v>400</v>
      </c>
      <c r="O489" s="29"/>
      <c r="P489" s="30">
        <v>3</v>
      </c>
      <c r="Q489" s="31">
        <f t="shared" si="23"/>
        <v>6.6000000000000017E-2</v>
      </c>
      <c r="R489" s="29"/>
    </row>
    <row r="490" spans="2:18" x14ac:dyDescent="0.25">
      <c r="B490" s="69">
        <v>7</v>
      </c>
      <c r="C490" s="124">
        <v>5417</v>
      </c>
      <c r="D490" s="99" t="s">
        <v>12</v>
      </c>
      <c r="E490" s="99">
        <v>400</v>
      </c>
      <c r="F490" s="99">
        <v>55</v>
      </c>
      <c r="G490" s="71">
        <f t="shared" si="22"/>
        <v>0.95033400000000001</v>
      </c>
      <c r="H490" s="21" t="s">
        <v>13</v>
      </c>
      <c r="J490" s="28">
        <v>7</v>
      </c>
      <c r="K490" s="29"/>
      <c r="L490" s="29">
        <v>15</v>
      </c>
      <c r="M490" s="29">
        <v>20</v>
      </c>
      <c r="N490" s="24">
        <v>400</v>
      </c>
      <c r="O490" s="29"/>
      <c r="P490" s="30">
        <v>5</v>
      </c>
      <c r="Q490" s="31">
        <f t="shared" si="23"/>
        <v>0.6</v>
      </c>
      <c r="R490" s="34"/>
    </row>
    <row r="491" spans="2:18" x14ac:dyDescent="0.25">
      <c r="B491" s="69">
        <v>8</v>
      </c>
      <c r="C491" s="124">
        <v>5416</v>
      </c>
      <c r="D491" s="99" t="s">
        <v>12</v>
      </c>
      <c r="E491" s="99">
        <v>400</v>
      </c>
      <c r="F491" s="99">
        <v>55</v>
      </c>
      <c r="G491" s="71">
        <f t="shared" si="22"/>
        <v>0.95033400000000001</v>
      </c>
      <c r="H491" s="21" t="s">
        <v>13</v>
      </c>
      <c r="J491" s="28">
        <v>8</v>
      </c>
      <c r="K491" s="29"/>
      <c r="L491" s="29">
        <v>10</v>
      </c>
      <c r="M491" s="29">
        <v>20</v>
      </c>
      <c r="N491" s="24">
        <v>400</v>
      </c>
      <c r="O491" s="29"/>
      <c r="P491" s="30">
        <v>7</v>
      </c>
      <c r="Q491" s="31">
        <f t="shared" si="23"/>
        <v>0.56000000000000005</v>
      </c>
      <c r="R491" s="34"/>
    </row>
    <row r="492" spans="2:18" x14ac:dyDescent="0.25">
      <c r="B492" s="69">
        <v>9</v>
      </c>
      <c r="C492" s="124">
        <v>5415</v>
      </c>
      <c r="D492" s="99" t="s">
        <v>12</v>
      </c>
      <c r="E492" s="99">
        <v>400</v>
      </c>
      <c r="F492" s="99">
        <v>58</v>
      </c>
      <c r="G492" s="71">
        <f t="shared" si="22"/>
        <v>1.0568342399999999</v>
      </c>
      <c r="H492" s="21" t="s">
        <v>15</v>
      </c>
      <c r="J492" s="28">
        <v>9</v>
      </c>
      <c r="K492" s="29"/>
      <c r="L492" s="29">
        <v>8</v>
      </c>
      <c r="M492" s="29">
        <v>20</v>
      </c>
      <c r="N492" s="24">
        <v>400</v>
      </c>
      <c r="O492" s="29"/>
      <c r="P492" s="30">
        <v>2</v>
      </c>
      <c r="Q492" s="31">
        <f t="shared" si="23"/>
        <v>0.128</v>
      </c>
      <c r="R492" s="34"/>
    </row>
    <row r="493" spans="2:18" x14ac:dyDescent="0.25">
      <c r="B493" s="69">
        <v>10</v>
      </c>
      <c r="C493" s="124">
        <v>5423</v>
      </c>
      <c r="D493" s="99" t="s">
        <v>12</v>
      </c>
      <c r="E493" s="99">
        <v>400</v>
      </c>
      <c r="F493" s="99">
        <v>48</v>
      </c>
      <c r="G493" s="71">
        <f t="shared" si="22"/>
        <v>0.72382463999999991</v>
      </c>
      <c r="H493" s="21" t="s">
        <v>15</v>
      </c>
      <c r="J493" s="28">
        <v>10</v>
      </c>
      <c r="K493" s="29"/>
      <c r="L493" s="29">
        <v>8</v>
      </c>
      <c r="M493" s="29">
        <v>18</v>
      </c>
      <c r="N493" s="24">
        <v>400</v>
      </c>
      <c r="O493" s="29"/>
      <c r="P493" s="30">
        <v>2</v>
      </c>
      <c r="Q493" s="31">
        <f t="shared" si="23"/>
        <v>0.1152</v>
      </c>
      <c r="R493" s="34"/>
    </row>
    <row r="494" spans="2:18" x14ac:dyDescent="0.25">
      <c r="B494" s="69">
        <v>11</v>
      </c>
      <c r="C494" s="124">
        <v>5405</v>
      </c>
      <c r="D494" s="99" t="s">
        <v>12</v>
      </c>
      <c r="E494" s="99">
        <v>400</v>
      </c>
      <c r="F494" s="99">
        <v>67</v>
      </c>
      <c r="G494" s="71">
        <f t="shared" si="22"/>
        <v>1.4102642399999998</v>
      </c>
      <c r="H494" s="21" t="s">
        <v>15</v>
      </c>
      <c r="J494" s="28">
        <v>11</v>
      </c>
      <c r="K494" s="29"/>
      <c r="L494" s="29">
        <v>15</v>
      </c>
      <c r="M494" s="29">
        <v>18</v>
      </c>
      <c r="N494" s="24">
        <v>400</v>
      </c>
      <c r="O494" s="29"/>
      <c r="P494" s="30">
        <v>1</v>
      </c>
      <c r="Q494" s="31">
        <f t="shared" si="23"/>
        <v>0.108</v>
      </c>
      <c r="R494" s="34"/>
    </row>
    <row r="495" spans="2:18" x14ac:dyDescent="0.25">
      <c r="B495" s="69">
        <v>12</v>
      </c>
      <c r="C495" s="124">
        <v>5422</v>
      </c>
      <c r="D495" s="99" t="s">
        <v>12</v>
      </c>
      <c r="E495" s="99">
        <v>400</v>
      </c>
      <c r="F495" s="99">
        <v>50</v>
      </c>
      <c r="G495" s="71">
        <f t="shared" si="22"/>
        <v>0.78539999999999988</v>
      </c>
      <c r="H495" s="21" t="s">
        <v>15</v>
      </c>
      <c r="J495" s="28">
        <v>12</v>
      </c>
      <c r="K495" s="29"/>
      <c r="L495" s="29">
        <v>10</v>
      </c>
      <c r="M495" s="29">
        <v>18</v>
      </c>
      <c r="N495" s="24">
        <v>400</v>
      </c>
      <c r="O495" s="29"/>
      <c r="P495" s="30">
        <v>1</v>
      </c>
      <c r="Q495" s="31">
        <f t="shared" si="23"/>
        <v>7.1999999999999995E-2</v>
      </c>
      <c r="R495" s="34"/>
    </row>
    <row r="496" spans="2:18" x14ac:dyDescent="0.25">
      <c r="B496" s="69">
        <v>13</v>
      </c>
      <c r="C496" s="124">
        <v>5427</v>
      </c>
      <c r="D496" s="99" t="s">
        <v>12</v>
      </c>
      <c r="E496" s="99">
        <v>400</v>
      </c>
      <c r="F496" s="99">
        <v>55</v>
      </c>
      <c r="G496" s="71">
        <f t="shared" si="22"/>
        <v>0.95033400000000001</v>
      </c>
      <c r="H496" s="21" t="s">
        <v>15</v>
      </c>
      <c r="J496" s="28">
        <v>13</v>
      </c>
      <c r="K496" s="29"/>
      <c r="L496" s="29">
        <v>10</v>
      </c>
      <c r="M496" s="29">
        <v>15</v>
      </c>
      <c r="N496" s="24">
        <v>400</v>
      </c>
      <c r="O496" s="29"/>
      <c r="P496" s="30">
        <v>5</v>
      </c>
      <c r="Q496" s="31">
        <f t="shared" si="23"/>
        <v>0.3</v>
      </c>
      <c r="R496" s="34"/>
    </row>
    <row r="497" spans="1:18" x14ac:dyDescent="0.25">
      <c r="B497" s="69">
        <v>14</v>
      </c>
      <c r="C497" s="124">
        <v>5408</v>
      </c>
      <c r="D497" s="99" t="s">
        <v>12</v>
      </c>
      <c r="E497" s="99">
        <v>400</v>
      </c>
      <c r="F497" s="99">
        <v>61</v>
      </c>
      <c r="G497" s="71">
        <f t="shared" si="22"/>
        <v>1.1689893599999999</v>
      </c>
      <c r="H497" s="21" t="s">
        <v>15</v>
      </c>
      <c r="J497" s="28">
        <v>14</v>
      </c>
      <c r="K497" s="29"/>
      <c r="L497" s="29">
        <v>15</v>
      </c>
      <c r="M497" s="29">
        <v>13</v>
      </c>
      <c r="N497" s="24">
        <v>400</v>
      </c>
      <c r="O497" s="29"/>
      <c r="P497" s="30">
        <v>1</v>
      </c>
      <c r="Q497" s="31">
        <f t="shared" si="23"/>
        <v>7.8E-2</v>
      </c>
      <c r="R497" s="34"/>
    </row>
    <row r="498" spans="1:18" x14ac:dyDescent="0.25">
      <c r="B498" s="69">
        <v>15</v>
      </c>
      <c r="C498" s="124">
        <v>5418</v>
      </c>
      <c r="D498" s="99" t="s">
        <v>12</v>
      </c>
      <c r="E498" s="99">
        <v>400</v>
      </c>
      <c r="F498" s="99">
        <v>45</v>
      </c>
      <c r="G498" s="71">
        <f t="shared" si="22"/>
        <v>0.63617400000000002</v>
      </c>
      <c r="H498" s="21" t="s">
        <v>15</v>
      </c>
      <c r="J498" s="28">
        <v>15</v>
      </c>
      <c r="K498" s="29"/>
      <c r="L498" s="29">
        <v>15</v>
      </c>
      <c r="M498" s="29">
        <v>15</v>
      </c>
      <c r="N498" s="24">
        <v>400</v>
      </c>
      <c r="O498" s="29"/>
      <c r="P498" s="30">
        <v>3</v>
      </c>
      <c r="Q498" s="31">
        <f t="shared" si="23"/>
        <v>0.27</v>
      </c>
      <c r="R498" s="34"/>
    </row>
    <row r="499" spans="1:18" x14ac:dyDescent="0.25">
      <c r="B499" s="69">
        <v>16</v>
      </c>
      <c r="C499" s="124">
        <v>5400</v>
      </c>
      <c r="D499" s="99" t="s">
        <v>12</v>
      </c>
      <c r="E499" s="99">
        <v>400</v>
      </c>
      <c r="F499" s="99">
        <v>54</v>
      </c>
      <c r="G499" s="71">
        <f t="shared" si="22"/>
        <v>0.91609055999999989</v>
      </c>
      <c r="H499" s="21" t="s">
        <v>15</v>
      </c>
      <c r="J499" s="28">
        <v>16</v>
      </c>
      <c r="K499" s="29"/>
      <c r="L499" s="29">
        <v>8</v>
      </c>
      <c r="M499" s="29">
        <v>15</v>
      </c>
      <c r="N499" s="24">
        <v>400</v>
      </c>
      <c r="O499" s="29"/>
      <c r="P499" s="30">
        <v>2</v>
      </c>
      <c r="Q499" s="31">
        <f t="shared" si="23"/>
        <v>9.6000000000000002E-2</v>
      </c>
      <c r="R499" s="34"/>
    </row>
    <row r="500" spans="1:18" x14ac:dyDescent="0.25">
      <c r="G500" s="74">
        <f>SUM(G484:G499)</f>
        <v>15.217910399999999</v>
      </c>
      <c r="H500" s="51"/>
      <c r="J500" s="28">
        <v>17</v>
      </c>
      <c r="K500" s="29"/>
      <c r="L500" s="29">
        <v>5</v>
      </c>
      <c r="M500" s="29">
        <v>15</v>
      </c>
      <c r="N500" s="24">
        <v>400</v>
      </c>
      <c r="O500" s="29"/>
      <c r="P500" s="30">
        <v>4</v>
      </c>
      <c r="Q500" s="31">
        <f t="shared" si="23"/>
        <v>0.12</v>
      </c>
      <c r="R500" s="34"/>
    </row>
    <row r="501" spans="1:18" ht="16.5" thickBot="1" x14ac:dyDescent="0.3">
      <c r="G501" s="60">
        <f>SUM(G500)</f>
        <v>15.217910399999999</v>
      </c>
      <c r="H501" s="36">
        <f>SUM(Q527/G501)</f>
        <v>0.59494961936429847</v>
      </c>
      <c r="J501" s="28">
        <v>18</v>
      </c>
      <c r="K501" s="29"/>
      <c r="L501" s="29">
        <v>10</v>
      </c>
      <c r="M501" s="29">
        <v>13</v>
      </c>
      <c r="N501" s="24">
        <v>400</v>
      </c>
      <c r="O501" s="29"/>
      <c r="P501" s="30">
        <v>1</v>
      </c>
      <c r="Q501" s="31">
        <f t="shared" si="23"/>
        <v>5.1999999999999998E-2</v>
      </c>
      <c r="R501" s="34"/>
    </row>
    <row r="502" spans="1:18" ht="16.5" thickTop="1" x14ac:dyDescent="0.25">
      <c r="B502" s="8" t="s">
        <v>140</v>
      </c>
      <c r="J502" s="28">
        <v>19</v>
      </c>
      <c r="K502" s="29"/>
      <c r="L502" s="29">
        <v>10</v>
      </c>
      <c r="M502" s="29">
        <v>10</v>
      </c>
      <c r="N502" s="24">
        <v>400</v>
      </c>
      <c r="O502" s="29"/>
      <c r="P502" s="30">
        <v>3</v>
      </c>
      <c r="Q502" s="31">
        <f t="shared" si="23"/>
        <v>0.12</v>
      </c>
      <c r="R502" s="34"/>
    </row>
    <row r="503" spans="1:18" x14ac:dyDescent="0.25">
      <c r="B503" s="1901" t="s">
        <v>3</v>
      </c>
      <c r="C503" s="1902" t="s">
        <v>66</v>
      </c>
      <c r="D503" s="1902"/>
      <c r="E503" s="1903" t="s">
        <v>48</v>
      </c>
      <c r="F503" s="1903"/>
      <c r="G503" s="1886" t="s">
        <v>50</v>
      </c>
      <c r="J503" s="28">
        <v>20</v>
      </c>
      <c r="K503" s="29"/>
      <c r="L503" s="29">
        <v>8</v>
      </c>
      <c r="M503" s="29">
        <v>10</v>
      </c>
      <c r="N503" s="24">
        <v>400</v>
      </c>
      <c r="O503" s="29"/>
      <c r="P503" s="30">
        <v>3</v>
      </c>
      <c r="Q503" s="31">
        <f t="shared" si="23"/>
        <v>9.6000000000000002E-2</v>
      </c>
      <c r="R503" s="34"/>
    </row>
    <row r="504" spans="1:18" x14ac:dyDescent="0.25">
      <c r="B504" s="1901"/>
      <c r="C504" s="101" t="s">
        <v>30</v>
      </c>
      <c r="D504" s="101" t="s">
        <v>10</v>
      </c>
      <c r="E504" s="106" t="s">
        <v>30</v>
      </c>
      <c r="F504" s="106" t="s">
        <v>10</v>
      </c>
      <c r="G504" s="1887"/>
      <c r="J504" s="28">
        <v>21</v>
      </c>
      <c r="K504" s="29"/>
      <c r="L504" s="29">
        <v>2.2000000000000002</v>
      </c>
      <c r="M504" s="29">
        <v>20</v>
      </c>
      <c r="N504" s="24">
        <v>400</v>
      </c>
      <c r="O504" s="29"/>
      <c r="P504" s="30">
        <v>3</v>
      </c>
      <c r="Q504" s="31">
        <f t="shared" si="23"/>
        <v>5.28E-2</v>
      </c>
      <c r="R504" s="34"/>
    </row>
    <row r="505" spans="1:18" x14ac:dyDescent="0.25">
      <c r="A505" s="1133" t="s">
        <v>71</v>
      </c>
      <c r="B505" s="99" t="s">
        <v>32</v>
      </c>
      <c r="C505" s="86">
        <f>SUM(C458)</f>
        <v>86</v>
      </c>
      <c r="D505" s="71">
        <f>SUM(D458)</f>
        <v>77.719728239999995</v>
      </c>
      <c r="E505" s="86">
        <f>SUM(E458)</f>
        <v>4172</v>
      </c>
      <c r="F505" s="71">
        <f>SUM(F458)</f>
        <v>54.202780000000011</v>
      </c>
      <c r="G505" s="88">
        <f>SUM(F505/D505)</f>
        <v>0.6974134010430505</v>
      </c>
      <c r="J505" s="28">
        <v>22</v>
      </c>
      <c r="K505" s="29"/>
      <c r="L505" s="29">
        <v>1.7</v>
      </c>
      <c r="M505" s="29">
        <v>20</v>
      </c>
      <c r="N505" s="24">
        <v>400</v>
      </c>
      <c r="O505" s="29"/>
      <c r="P505" s="30">
        <v>1</v>
      </c>
      <c r="Q505" s="31">
        <f t="shared" si="23"/>
        <v>1.3599999999999999E-2</v>
      </c>
      <c r="R505" s="34"/>
    </row>
    <row r="506" spans="1:18" x14ac:dyDescent="0.25">
      <c r="A506" s="1134" t="s">
        <v>74</v>
      </c>
      <c r="B506" s="99" t="s">
        <v>32</v>
      </c>
      <c r="C506" s="115">
        <f>SUM(B499)</f>
        <v>16</v>
      </c>
      <c r="D506" s="20">
        <f>SUM(G501)</f>
        <v>15.217910399999999</v>
      </c>
      <c r="E506" s="86">
        <f>SUM(P527)</f>
        <v>619</v>
      </c>
      <c r="F506" s="71">
        <f>SUM(Q527)</f>
        <v>9.0538899999999991</v>
      </c>
      <c r="G506" s="88">
        <f>SUM(F506/D506)</f>
        <v>0.59494961936429847</v>
      </c>
      <c r="J506" s="28">
        <v>23</v>
      </c>
      <c r="K506" s="29"/>
      <c r="L506" s="29">
        <v>2.2000000000000002</v>
      </c>
      <c r="M506" s="29">
        <v>18</v>
      </c>
      <c r="N506" s="24">
        <v>400</v>
      </c>
      <c r="O506" s="29"/>
      <c r="P506" s="30">
        <v>5</v>
      </c>
      <c r="Q506" s="31">
        <f t="shared" si="23"/>
        <v>7.9200000000000007E-2</v>
      </c>
      <c r="R506" s="34"/>
    </row>
    <row r="507" spans="1:18" ht="16.5" thickBot="1" x14ac:dyDescent="0.3">
      <c r="B507" s="94" t="s">
        <v>54</v>
      </c>
      <c r="C507" s="59">
        <f>SUM(C505:C506)</f>
        <v>102</v>
      </c>
      <c r="D507" s="92">
        <f>SUM(D505:D506)</f>
        <v>92.937638639999989</v>
      </c>
      <c r="E507" s="59">
        <f>SUM(E505:E506)</f>
        <v>4791</v>
      </c>
      <c r="F507" s="92">
        <f>SUM(F505:F506)</f>
        <v>63.256670000000014</v>
      </c>
      <c r="G507" s="93">
        <f>SUM(F507/D507)</f>
        <v>0.68063564908324015</v>
      </c>
      <c r="J507" s="28">
        <v>24</v>
      </c>
      <c r="K507" s="29"/>
      <c r="L507" s="29">
        <v>1.7</v>
      </c>
      <c r="M507" s="29">
        <v>18</v>
      </c>
      <c r="N507" s="24">
        <v>400</v>
      </c>
      <c r="O507" s="29"/>
      <c r="P507" s="30">
        <v>2</v>
      </c>
      <c r="Q507" s="31">
        <f t="shared" si="23"/>
        <v>2.4479999999999998E-2</v>
      </c>
      <c r="R507" s="34"/>
    </row>
    <row r="508" spans="1:18" ht="16.5" thickTop="1" x14ac:dyDescent="0.25">
      <c r="B508" s="89"/>
      <c r="C508" s="90"/>
      <c r="D508" s="91"/>
      <c r="E508" s="82"/>
      <c r="F508" s="83"/>
      <c r="G508" s="83"/>
      <c r="J508" s="28">
        <v>25</v>
      </c>
      <c r="K508" s="29"/>
      <c r="L508" s="29">
        <v>2.2000000000000002</v>
      </c>
      <c r="M508" s="29">
        <v>15</v>
      </c>
      <c r="N508" s="24">
        <v>400</v>
      </c>
      <c r="O508" s="29"/>
      <c r="P508" s="30">
        <v>7</v>
      </c>
      <c r="Q508" s="31">
        <f t="shared" si="23"/>
        <v>9.2399999999999996E-2</v>
      </c>
      <c r="R508" s="34"/>
    </row>
    <row r="509" spans="1:18" x14ac:dyDescent="0.25">
      <c r="B509" s="102" t="s">
        <v>32</v>
      </c>
      <c r="C509" s="90"/>
      <c r="D509" s="103">
        <f>SUM(Q522,D460)</f>
        <v>50.074470000000005</v>
      </c>
      <c r="E509" s="466">
        <f>SUM(D509/D507)</f>
        <v>0.53879645246816232</v>
      </c>
      <c r="F509" s="83"/>
      <c r="G509" s="83"/>
      <c r="J509" s="28">
        <v>26</v>
      </c>
      <c r="K509" s="29"/>
      <c r="L509" s="29">
        <v>1.7</v>
      </c>
      <c r="M509" s="29">
        <v>15</v>
      </c>
      <c r="N509" s="24">
        <v>400</v>
      </c>
      <c r="O509" s="29"/>
      <c r="P509" s="30">
        <v>8</v>
      </c>
      <c r="Q509" s="31">
        <f t="shared" si="23"/>
        <v>8.1600000000000006E-2</v>
      </c>
      <c r="R509" s="34"/>
    </row>
    <row r="510" spans="1:18" x14ac:dyDescent="0.25">
      <c r="B510" s="102" t="s">
        <v>51</v>
      </c>
      <c r="C510" s="89"/>
      <c r="D510" s="103">
        <f>SUM(Q526,D461)</f>
        <v>13.1822</v>
      </c>
      <c r="E510" s="466">
        <f>SUM(D510/D507)</f>
        <v>0.14183919661507768</v>
      </c>
      <c r="F510" s="83"/>
      <c r="G510" s="83"/>
      <c r="J510" s="28">
        <v>27</v>
      </c>
      <c r="K510" s="29"/>
      <c r="L510" s="29">
        <v>4.2</v>
      </c>
      <c r="M510" s="29">
        <v>10</v>
      </c>
      <c r="N510" s="24">
        <v>400</v>
      </c>
      <c r="O510" s="29"/>
      <c r="P510" s="30">
        <v>35</v>
      </c>
      <c r="Q510" s="31">
        <f t="shared" si="23"/>
        <v>0.58799999999999997</v>
      </c>
      <c r="R510" s="34"/>
    </row>
    <row r="511" spans="1:18" ht="16.5" thickBot="1" x14ac:dyDescent="0.3">
      <c r="B511" s="89"/>
      <c r="C511" s="89"/>
      <c r="D511" s="104">
        <f>SUM(D509:D510)</f>
        <v>63.256670000000007</v>
      </c>
      <c r="E511" s="467">
        <f>SUM(E509:E510)</f>
        <v>0.68063564908324004</v>
      </c>
      <c r="F511" s="83"/>
      <c r="G511" s="83"/>
      <c r="J511" s="28">
        <v>28</v>
      </c>
      <c r="K511" s="29"/>
      <c r="L511" s="29">
        <v>3.2</v>
      </c>
      <c r="M511" s="29">
        <v>11</v>
      </c>
      <c r="N511" s="24">
        <v>400</v>
      </c>
      <c r="O511" s="29"/>
      <c r="P511" s="30">
        <v>2</v>
      </c>
      <c r="Q511" s="31">
        <f t="shared" si="23"/>
        <v>2.8160000000000004E-2</v>
      </c>
      <c r="R511" s="34"/>
    </row>
    <row r="512" spans="1:18" ht="16.5" thickTop="1" x14ac:dyDescent="0.25">
      <c r="J512" s="28">
        <v>29</v>
      </c>
      <c r="K512" s="29"/>
      <c r="L512" s="29">
        <v>4.2</v>
      </c>
      <c r="M512" s="29">
        <v>7</v>
      </c>
      <c r="N512" s="24">
        <v>400</v>
      </c>
      <c r="O512" s="29"/>
      <c r="P512" s="30">
        <v>47</v>
      </c>
      <c r="Q512" s="31">
        <f t="shared" si="23"/>
        <v>0.55271999999999999</v>
      </c>
      <c r="R512" s="34"/>
    </row>
    <row r="513" spans="10:18" x14ac:dyDescent="0.25">
      <c r="J513" s="28">
        <v>30</v>
      </c>
      <c r="K513" s="29"/>
      <c r="L513" s="29">
        <v>3.2</v>
      </c>
      <c r="M513" s="29">
        <v>7</v>
      </c>
      <c r="N513" s="24">
        <v>400</v>
      </c>
      <c r="O513" s="29"/>
      <c r="P513" s="30">
        <v>17</v>
      </c>
      <c r="Q513" s="31">
        <f t="shared" si="23"/>
        <v>0.15232000000000001</v>
      </c>
      <c r="R513" s="34"/>
    </row>
    <row r="514" spans="10:18" x14ac:dyDescent="0.25">
      <c r="J514" s="28">
        <v>31</v>
      </c>
      <c r="K514" s="29"/>
      <c r="L514" s="29">
        <v>2.2000000000000002</v>
      </c>
      <c r="M514" s="29">
        <v>10</v>
      </c>
      <c r="N514" s="24">
        <v>400</v>
      </c>
      <c r="O514" s="29"/>
      <c r="P514" s="30">
        <v>20</v>
      </c>
      <c r="Q514" s="31">
        <f t="shared" si="23"/>
        <v>0.17599999999999999</v>
      </c>
      <c r="R514" s="34"/>
    </row>
    <row r="515" spans="10:18" x14ac:dyDescent="0.25">
      <c r="J515" s="28">
        <v>32</v>
      </c>
      <c r="K515" s="29"/>
      <c r="L515" s="29">
        <v>1.7</v>
      </c>
      <c r="M515" s="29">
        <v>10</v>
      </c>
      <c r="N515" s="24">
        <v>400</v>
      </c>
      <c r="O515" s="29"/>
      <c r="P515" s="30">
        <v>18</v>
      </c>
      <c r="Q515" s="31">
        <f t="shared" si="23"/>
        <v>0.12239999999999999</v>
      </c>
      <c r="R515" s="34"/>
    </row>
    <row r="516" spans="10:18" x14ac:dyDescent="0.25">
      <c r="J516" s="28">
        <v>33</v>
      </c>
      <c r="K516" s="29"/>
      <c r="L516" s="29">
        <v>1.7</v>
      </c>
      <c r="M516" s="29">
        <v>15</v>
      </c>
      <c r="N516" s="24">
        <v>300</v>
      </c>
      <c r="O516" s="29"/>
      <c r="P516" s="30">
        <v>1</v>
      </c>
      <c r="Q516" s="31">
        <f t="shared" si="23"/>
        <v>7.6499999999999997E-3</v>
      </c>
      <c r="R516" s="34"/>
    </row>
    <row r="517" spans="10:18" x14ac:dyDescent="0.25">
      <c r="J517" s="28">
        <v>34</v>
      </c>
      <c r="K517" s="29"/>
      <c r="L517" s="29">
        <v>1.7</v>
      </c>
      <c r="M517" s="29">
        <v>18</v>
      </c>
      <c r="N517" s="24">
        <v>300</v>
      </c>
      <c r="O517" s="29"/>
      <c r="P517" s="30">
        <v>1</v>
      </c>
      <c r="Q517" s="31">
        <f t="shared" si="23"/>
        <v>9.1800000000000007E-3</v>
      </c>
      <c r="R517" s="34"/>
    </row>
    <row r="518" spans="10:18" x14ac:dyDescent="0.25">
      <c r="J518" s="28">
        <v>35</v>
      </c>
      <c r="K518" s="29"/>
      <c r="L518" s="29">
        <v>2.2000000000000002</v>
      </c>
      <c r="M518" s="29">
        <v>10</v>
      </c>
      <c r="N518" s="24">
        <v>300</v>
      </c>
      <c r="O518" s="29"/>
      <c r="P518" s="30">
        <v>4</v>
      </c>
      <c r="Q518" s="31">
        <f t="shared" si="23"/>
        <v>2.64E-2</v>
      </c>
      <c r="R518" s="34"/>
    </row>
    <row r="519" spans="10:18" x14ac:dyDescent="0.25">
      <c r="J519" s="28">
        <v>36</v>
      </c>
      <c r="K519" s="29"/>
      <c r="L519" s="29">
        <v>1.7</v>
      </c>
      <c r="M519" s="29">
        <v>10</v>
      </c>
      <c r="N519" s="24">
        <v>300</v>
      </c>
      <c r="O519" s="29"/>
      <c r="P519" s="30">
        <v>9</v>
      </c>
      <c r="Q519" s="31">
        <f t="shared" si="23"/>
        <v>4.5900000000000003E-2</v>
      </c>
      <c r="R519" s="34"/>
    </row>
    <row r="520" spans="10:18" x14ac:dyDescent="0.25">
      <c r="J520" s="28">
        <v>37</v>
      </c>
      <c r="K520" s="29"/>
      <c r="L520" s="29">
        <v>4.2</v>
      </c>
      <c r="M520" s="29">
        <v>7</v>
      </c>
      <c r="N520" s="24">
        <v>300</v>
      </c>
      <c r="O520" s="29"/>
      <c r="P520" s="30">
        <v>4</v>
      </c>
      <c r="Q520" s="31">
        <f t="shared" si="23"/>
        <v>3.5279999999999999E-2</v>
      </c>
      <c r="R520" s="34"/>
    </row>
    <row r="521" spans="10:18" x14ac:dyDescent="0.25">
      <c r="J521" s="28">
        <v>38</v>
      </c>
      <c r="K521" s="29"/>
      <c r="L521" s="29">
        <v>4.2</v>
      </c>
      <c r="M521" s="29">
        <v>10</v>
      </c>
      <c r="N521" s="24">
        <v>300</v>
      </c>
      <c r="O521" s="29"/>
      <c r="P521" s="30">
        <v>1</v>
      </c>
      <c r="Q521" s="31">
        <f t="shared" si="23"/>
        <v>1.26E-2</v>
      </c>
      <c r="R521" s="34"/>
    </row>
    <row r="522" spans="10:18" x14ac:dyDescent="0.25">
      <c r="J522" s="1831"/>
      <c r="K522" s="1831"/>
      <c r="L522" s="1831"/>
      <c r="M522" s="1831"/>
      <c r="N522" s="1831"/>
      <c r="O522" s="1904"/>
      <c r="P522" s="446">
        <f>SUM(P484:P521)</f>
        <v>246</v>
      </c>
      <c r="Q522" s="447">
        <f>SUM(Q484:Q521)</f>
        <v>7.0418899999999987</v>
      </c>
      <c r="R522" s="64">
        <f>SUM(Q522/G501)</f>
        <v>0.46273698654448636</v>
      </c>
    </row>
    <row r="523" spans="10:18" x14ac:dyDescent="0.25">
      <c r="J523" s="28">
        <v>39</v>
      </c>
      <c r="K523" s="29"/>
      <c r="L523" s="29">
        <v>5</v>
      </c>
      <c r="M523" s="52">
        <v>7</v>
      </c>
      <c r="N523" s="99">
        <v>400</v>
      </c>
      <c r="O523" s="53">
        <v>7</v>
      </c>
      <c r="P523" s="25">
        <v>28</v>
      </c>
      <c r="Q523" s="26">
        <f>L523*M523*N523*P523/1000000</f>
        <v>0.39200000000000002</v>
      </c>
      <c r="R523" s="65"/>
    </row>
    <row r="524" spans="10:18" x14ac:dyDescent="0.25">
      <c r="J524" s="28">
        <v>40</v>
      </c>
      <c r="K524" s="29"/>
      <c r="L524" s="29">
        <v>3</v>
      </c>
      <c r="M524" s="52">
        <v>5</v>
      </c>
      <c r="N524" s="99">
        <v>400</v>
      </c>
      <c r="O524" s="53">
        <v>22</v>
      </c>
      <c r="P524" s="25">
        <v>220</v>
      </c>
      <c r="Q524" s="26">
        <f>L524*M524*N524*P524/1000000</f>
        <v>1.32</v>
      </c>
      <c r="R524" s="65"/>
    </row>
    <row r="525" spans="10:18" x14ac:dyDescent="0.25">
      <c r="J525" s="28">
        <v>41</v>
      </c>
      <c r="K525" s="29"/>
      <c r="L525" s="29">
        <v>2</v>
      </c>
      <c r="M525" s="52">
        <v>3</v>
      </c>
      <c r="N525" s="99">
        <v>400</v>
      </c>
      <c r="O525" s="57">
        <v>5</v>
      </c>
      <c r="P525" s="25">
        <v>125</v>
      </c>
      <c r="Q525" s="26">
        <f>L525*M525*N525*P525/1000000</f>
        <v>0.3</v>
      </c>
      <c r="R525" s="65"/>
    </row>
    <row r="526" spans="10:18" x14ac:dyDescent="0.25">
      <c r="J526" s="97"/>
      <c r="K526" s="97"/>
      <c r="L526" s="97"/>
      <c r="M526" s="97"/>
      <c r="N526" s="97"/>
      <c r="O526" s="446">
        <f>SUM(O523:O525)</f>
        <v>34</v>
      </c>
      <c r="P526" s="448">
        <f>SUM(P523:P525)</f>
        <v>373</v>
      </c>
      <c r="Q526" s="449">
        <f>SUM(Q523:Q525)</f>
        <v>2.012</v>
      </c>
      <c r="R526" s="55">
        <f>SUM(Q526/G501)</f>
        <v>0.1322126328198121</v>
      </c>
    </row>
    <row r="527" spans="10:18" ht="16.5" thickBot="1" x14ac:dyDescent="0.3">
      <c r="O527" s="47">
        <f>SUM(O522,O526)</f>
        <v>34</v>
      </c>
      <c r="P527" s="47">
        <f>SUM(P522,P526)</f>
        <v>619</v>
      </c>
      <c r="Q527" s="72">
        <f>SUM(Q522,Q526)</f>
        <v>9.0538899999999991</v>
      </c>
      <c r="R527" s="49">
        <f>SUM(Q527/G501)</f>
        <v>0.59494961936429847</v>
      </c>
    </row>
    <row r="528" spans="10:18" ht="15.75" customHeight="1" thickTop="1" x14ac:dyDescent="0.25"/>
    <row r="529" spans="1:18" ht="15.75" customHeight="1" x14ac:dyDescent="0.25"/>
    <row r="530" spans="1:18" ht="15" customHeight="1" x14ac:dyDescent="0.25">
      <c r="B530" s="1814" t="s">
        <v>0</v>
      </c>
      <c r="C530" s="1814"/>
      <c r="D530" s="1814"/>
      <c r="E530" s="1814"/>
      <c r="F530" s="1814"/>
      <c r="G530" s="1814"/>
      <c r="H530" s="1814"/>
      <c r="I530" s="5"/>
      <c r="J530" s="1814" t="s">
        <v>22</v>
      </c>
      <c r="K530" s="1814"/>
      <c r="L530" s="1814"/>
      <c r="M530" s="1814"/>
      <c r="N530" s="1814"/>
      <c r="O530" s="1814"/>
      <c r="P530" s="1814"/>
      <c r="Q530" s="1814"/>
      <c r="R530" s="1814"/>
    </row>
    <row r="531" spans="1:18" ht="15" customHeight="1" x14ac:dyDescent="0.25">
      <c r="B531" s="1814"/>
      <c r="C531" s="1814"/>
      <c r="D531" s="1814"/>
      <c r="E531" s="1814"/>
      <c r="F531" s="1814"/>
      <c r="G531" s="1814"/>
      <c r="H531" s="1814"/>
      <c r="I531" s="5"/>
      <c r="J531" s="1814"/>
      <c r="K531" s="1814"/>
      <c r="L531" s="1814"/>
      <c r="M531" s="1814"/>
      <c r="N531" s="1814"/>
      <c r="O531" s="1814"/>
      <c r="P531" s="1814"/>
      <c r="Q531" s="1814"/>
      <c r="R531" s="1814"/>
    </row>
    <row r="532" spans="1:18" x14ac:dyDescent="0.25">
      <c r="B532" s="6" t="s">
        <v>72</v>
      </c>
      <c r="H532" s="8"/>
      <c r="J532" s="6" t="s">
        <v>72</v>
      </c>
      <c r="K532" s="10"/>
      <c r="L532" s="10"/>
      <c r="M532" s="10"/>
      <c r="N532" s="10"/>
      <c r="O532" s="1898"/>
      <c r="P532" s="1898"/>
      <c r="Q532" s="8"/>
      <c r="R532" s="8"/>
    </row>
    <row r="533" spans="1:18" x14ac:dyDescent="0.25">
      <c r="B533" s="1812" t="s">
        <v>21</v>
      </c>
      <c r="C533" s="1812" t="s">
        <v>2</v>
      </c>
      <c r="D533" s="1805" t="s">
        <v>3</v>
      </c>
      <c r="E533" s="1842" t="s">
        <v>4</v>
      </c>
      <c r="F533" s="1843"/>
      <c r="G533" s="1844"/>
      <c r="H533" s="1812" t="s">
        <v>5</v>
      </c>
      <c r="J533" s="1812" t="s">
        <v>21</v>
      </c>
      <c r="K533" s="1899" t="s">
        <v>24</v>
      </c>
      <c r="L533" s="1842" t="s">
        <v>25</v>
      </c>
      <c r="M533" s="1843"/>
      <c r="N533" s="1844"/>
      <c r="O533" s="1842" t="s">
        <v>4</v>
      </c>
      <c r="P533" s="1843"/>
      <c r="Q533" s="1844"/>
      <c r="R533" s="1812" t="s">
        <v>5</v>
      </c>
    </row>
    <row r="534" spans="1:18" x14ac:dyDescent="0.25">
      <c r="B534" s="1813"/>
      <c r="C534" s="1813"/>
      <c r="D534" s="1806"/>
      <c r="E534" s="84" t="s">
        <v>26</v>
      </c>
      <c r="F534" s="84" t="s">
        <v>9</v>
      </c>
      <c r="G534" s="95" t="s">
        <v>10</v>
      </c>
      <c r="H534" s="1813"/>
      <c r="J534" s="1813"/>
      <c r="K534" s="1900"/>
      <c r="L534" s="13" t="s">
        <v>27</v>
      </c>
      <c r="M534" s="96" t="s">
        <v>28</v>
      </c>
      <c r="N534" s="96" t="s">
        <v>26</v>
      </c>
      <c r="O534" s="96" t="s">
        <v>29</v>
      </c>
      <c r="P534" s="98" t="s">
        <v>30</v>
      </c>
      <c r="Q534" s="16" t="s">
        <v>10</v>
      </c>
      <c r="R534" s="1813"/>
    </row>
    <row r="535" spans="1:18" x14ac:dyDescent="0.25">
      <c r="B535" s="69">
        <v>1</v>
      </c>
      <c r="C535" s="78">
        <v>5491</v>
      </c>
      <c r="D535" s="99" t="s">
        <v>12</v>
      </c>
      <c r="E535" s="99">
        <v>400</v>
      </c>
      <c r="F535" s="99">
        <v>92</v>
      </c>
      <c r="G535" s="71">
        <f>0.7854*E535*F535*F535/1000000</f>
        <v>2.6590502399999996</v>
      </c>
      <c r="H535" s="21" t="s">
        <v>15</v>
      </c>
      <c r="J535" s="22">
        <v>1</v>
      </c>
      <c r="K535" s="23" t="s">
        <v>32</v>
      </c>
      <c r="L535" s="24">
        <v>10</v>
      </c>
      <c r="M535" s="24">
        <v>30</v>
      </c>
      <c r="N535" s="24">
        <v>400</v>
      </c>
      <c r="O535" s="23"/>
      <c r="P535" s="25">
        <v>1</v>
      </c>
      <c r="Q535" s="26">
        <f t="shared" ref="Q535:Q550" si="24">L535*M535*N535*P535/1000000</f>
        <v>0.12</v>
      </c>
      <c r="R535" s="27"/>
    </row>
    <row r="536" spans="1:18" x14ac:dyDescent="0.25">
      <c r="G536" s="74">
        <f>SUM(G520:G535)</f>
        <v>2.6590502399999996</v>
      </c>
      <c r="H536" s="51"/>
      <c r="J536" s="28">
        <v>2</v>
      </c>
      <c r="K536" s="29"/>
      <c r="L536" s="29">
        <v>15</v>
      </c>
      <c r="M536" s="29">
        <v>25</v>
      </c>
      <c r="N536" s="24">
        <v>400</v>
      </c>
      <c r="O536" s="29"/>
      <c r="P536" s="30">
        <v>3</v>
      </c>
      <c r="Q536" s="31">
        <f t="shared" si="24"/>
        <v>0.45</v>
      </c>
      <c r="R536" s="29"/>
    </row>
    <row r="537" spans="1:18" ht="16.5" thickBot="1" x14ac:dyDescent="0.3">
      <c r="G537" s="60">
        <f>SUM(G536)</f>
        <v>2.6590502399999996</v>
      </c>
      <c r="H537" s="36">
        <f>SUM(Q556/G537)</f>
        <v>0.76148993709874413</v>
      </c>
      <c r="J537" s="28">
        <v>3</v>
      </c>
      <c r="K537" s="29"/>
      <c r="L537" s="29">
        <v>8</v>
      </c>
      <c r="M537" s="29">
        <v>25</v>
      </c>
      <c r="N537" s="24">
        <v>400</v>
      </c>
      <c r="O537" s="29"/>
      <c r="P537" s="30">
        <v>1</v>
      </c>
      <c r="Q537" s="31">
        <f t="shared" si="24"/>
        <v>0.08</v>
      </c>
      <c r="R537" s="29"/>
    </row>
    <row r="538" spans="1:18" ht="16.5" thickTop="1" x14ac:dyDescent="0.25">
      <c r="J538" s="28">
        <v>4</v>
      </c>
      <c r="K538" s="29"/>
      <c r="L538" s="29">
        <v>10</v>
      </c>
      <c r="M538" s="29">
        <v>20</v>
      </c>
      <c r="N538" s="24">
        <v>400</v>
      </c>
      <c r="O538" s="29"/>
      <c r="P538" s="30">
        <v>1</v>
      </c>
      <c r="Q538" s="31">
        <f t="shared" si="24"/>
        <v>0.08</v>
      </c>
      <c r="R538" s="29"/>
    </row>
    <row r="539" spans="1:18" x14ac:dyDescent="0.25">
      <c r="B539" s="301" t="s">
        <v>140</v>
      </c>
      <c r="C539" s="302"/>
      <c r="D539" s="302"/>
      <c r="E539" s="302"/>
      <c r="F539" s="302"/>
      <c r="G539" s="302"/>
      <c r="H539" s="302"/>
      <c r="J539" s="28">
        <v>5</v>
      </c>
      <c r="K539" s="29"/>
      <c r="L539" s="29">
        <v>10</v>
      </c>
      <c r="M539" s="29">
        <v>20</v>
      </c>
      <c r="N539" s="24">
        <v>400</v>
      </c>
      <c r="O539" s="29"/>
      <c r="P539" s="30">
        <v>1</v>
      </c>
      <c r="Q539" s="31">
        <f t="shared" si="24"/>
        <v>0.08</v>
      </c>
      <c r="R539" s="34"/>
    </row>
    <row r="540" spans="1:18" x14ac:dyDescent="0.25">
      <c r="B540" s="1906" t="s">
        <v>3</v>
      </c>
      <c r="C540" s="1905" t="s">
        <v>66</v>
      </c>
      <c r="D540" s="1905"/>
      <c r="E540" s="1906" t="s">
        <v>48</v>
      </c>
      <c r="F540" s="1906"/>
      <c r="G540" s="1907" t="s">
        <v>50</v>
      </c>
      <c r="H540" s="302"/>
      <c r="J540" s="28">
        <v>6</v>
      </c>
      <c r="K540" s="29"/>
      <c r="L540" s="29">
        <v>10</v>
      </c>
      <c r="M540" s="29">
        <v>18</v>
      </c>
      <c r="N540" s="24">
        <v>400</v>
      </c>
      <c r="O540" s="29"/>
      <c r="P540" s="30">
        <v>2</v>
      </c>
      <c r="Q540" s="31">
        <f t="shared" si="24"/>
        <v>0.14399999999999999</v>
      </c>
      <c r="R540" s="29"/>
    </row>
    <row r="541" spans="1:18" x14ac:dyDescent="0.25">
      <c r="B541" s="1906"/>
      <c r="C541" s="303" t="s">
        <v>30</v>
      </c>
      <c r="D541" s="303" t="s">
        <v>10</v>
      </c>
      <c r="E541" s="303" t="s">
        <v>30</v>
      </c>
      <c r="F541" s="303" t="s">
        <v>10</v>
      </c>
      <c r="G541" s="1908"/>
      <c r="H541" s="302"/>
      <c r="J541" s="28">
        <v>7</v>
      </c>
      <c r="K541" s="29"/>
      <c r="L541" s="29">
        <v>2.2000000000000002</v>
      </c>
      <c r="M541" s="29">
        <v>18</v>
      </c>
      <c r="N541" s="24">
        <v>400</v>
      </c>
      <c r="O541" s="29"/>
      <c r="P541" s="30">
        <v>1</v>
      </c>
      <c r="Q541" s="31">
        <f t="shared" si="24"/>
        <v>1.584E-2</v>
      </c>
      <c r="R541" s="34"/>
    </row>
    <row r="542" spans="1:18" x14ac:dyDescent="0.25">
      <c r="A542" s="1133" t="s">
        <v>74</v>
      </c>
      <c r="B542" s="305" t="s">
        <v>32</v>
      </c>
      <c r="C542" s="306">
        <f>SUM(C507)</f>
        <v>102</v>
      </c>
      <c r="D542" s="307">
        <f>SUM(D507)</f>
        <v>92.937638639999989</v>
      </c>
      <c r="E542" s="306">
        <f>SUM(E507)</f>
        <v>4791</v>
      </c>
      <c r="F542" s="307">
        <f>SUM(F507)</f>
        <v>63.256670000000014</v>
      </c>
      <c r="G542" s="308">
        <f>SUM(F542/D542)</f>
        <v>0.68063564908324015</v>
      </c>
      <c r="H542" s="302"/>
      <c r="J542" s="28">
        <v>8</v>
      </c>
      <c r="K542" s="29"/>
      <c r="L542" s="29">
        <v>10</v>
      </c>
      <c r="M542" s="29">
        <v>15</v>
      </c>
      <c r="N542" s="24">
        <v>400</v>
      </c>
      <c r="O542" s="29"/>
      <c r="P542" s="30">
        <v>1</v>
      </c>
      <c r="Q542" s="31">
        <f t="shared" si="24"/>
        <v>0.06</v>
      </c>
      <c r="R542" s="34"/>
    </row>
    <row r="543" spans="1:18" x14ac:dyDescent="0.25">
      <c r="A543" s="1134" t="s">
        <v>74</v>
      </c>
      <c r="B543" s="305" t="s">
        <v>32</v>
      </c>
      <c r="C543" s="323">
        <f>SUM(B535)</f>
        <v>1</v>
      </c>
      <c r="D543" s="324">
        <f>SUM(G537)</f>
        <v>2.6590502399999996</v>
      </c>
      <c r="E543" s="306">
        <f>SUM(P556)</f>
        <v>150</v>
      </c>
      <c r="F543" s="307">
        <f>SUM(Q556)</f>
        <v>2.0248400000000002</v>
      </c>
      <c r="G543" s="308">
        <f>SUM(F543/D543)</f>
        <v>0.76148993709874413</v>
      </c>
      <c r="H543" s="302"/>
      <c r="J543" s="28">
        <v>9</v>
      </c>
      <c r="K543" s="29"/>
      <c r="L543" s="29">
        <v>8</v>
      </c>
      <c r="M543" s="29">
        <v>15</v>
      </c>
      <c r="N543" s="24">
        <v>400</v>
      </c>
      <c r="O543" s="29"/>
      <c r="P543" s="30">
        <v>1</v>
      </c>
      <c r="Q543" s="31">
        <f t="shared" si="24"/>
        <v>4.8000000000000001E-2</v>
      </c>
      <c r="R543" s="34"/>
    </row>
    <row r="544" spans="1:18" ht="16.5" thickBot="1" x14ac:dyDescent="0.3">
      <c r="B544" s="310" t="s">
        <v>54</v>
      </c>
      <c r="C544" s="311">
        <f>SUM(C542:C543)</f>
        <v>103</v>
      </c>
      <c r="D544" s="312">
        <f>SUM(D542:D543)</f>
        <v>95.596688879999988</v>
      </c>
      <c r="E544" s="311">
        <f>SUM(E542:E543)</f>
        <v>4941</v>
      </c>
      <c r="F544" s="312">
        <f>SUM(F542:F543)</f>
        <v>65.281510000000011</v>
      </c>
      <c r="G544" s="313">
        <f>SUM(F544/D544)</f>
        <v>0.68288463507293828</v>
      </c>
      <c r="H544" s="302"/>
      <c r="J544" s="28">
        <v>10</v>
      </c>
      <c r="K544" s="29"/>
      <c r="L544" s="29">
        <v>5</v>
      </c>
      <c r="M544" s="29">
        <v>15</v>
      </c>
      <c r="N544" s="24">
        <v>400</v>
      </c>
      <c r="O544" s="29"/>
      <c r="P544" s="30">
        <v>2</v>
      </c>
      <c r="Q544" s="31">
        <f t="shared" si="24"/>
        <v>0.06</v>
      </c>
      <c r="R544" s="34"/>
    </row>
    <row r="545" spans="2:18" ht="16.5" thickTop="1" x14ac:dyDescent="0.25">
      <c r="B545" s="314"/>
      <c r="C545" s="315"/>
      <c r="D545" s="316"/>
      <c r="E545" s="317"/>
      <c r="F545" s="318"/>
      <c r="G545" s="318"/>
      <c r="H545" s="302"/>
      <c r="J545" s="28">
        <v>11</v>
      </c>
      <c r="K545" s="29"/>
      <c r="L545" s="29">
        <v>8</v>
      </c>
      <c r="M545" s="29">
        <v>10</v>
      </c>
      <c r="N545" s="24">
        <v>400</v>
      </c>
      <c r="O545" s="29"/>
      <c r="P545" s="30">
        <v>3</v>
      </c>
      <c r="Q545" s="31">
        <f t="shared" si="24"/>
        <v>9.6000000000000002E-2</v>
      </c>
      <c r="R545" s="34"/>
    </row>
    <row r="546" spans="2:18" x14ac:dyDescent="0.25">
      <c r="B546" s="102" t="s">
        <v>32</v>
      </c>
      <c r="C546" s="90"/>
      <c r="D546" s="103">
        <f>SUM(D509,Q551)</f>
        <v>51.814310000000006</v>
      </c>
      <c r="E546" s="466">
        <f>SUM(D546/D544)</f>
        <v>0.54200946295369234</v>
      </c>
      <c r="F546" s="83"/>
      <c r="G546" s="83"/>
      <c r="J546" s="28">
        <v>12</v>
      </c>
      <c r="K546" s="29"/>
      <c r="L546" s="29">
        <v>1.7</v>
      </c>
      <c r="M546" s="29">
        <v>15</v>
      </c>
      <c r="N546" s="24">
        <v>400</v>
      </c>
      <c r="O546" s="29"/>
      <c r="P546" s="30">
        <v>2</v>
      </c>
      <c r="Q546" s="31">
        <f t="shared" si="24"/>
        <v>2.0400000000000001E-2</v>
      </c>
      <c r="R546" s="34"/>
    </row>
    <row r="547" spans="2:18" x14ac:dyDescent="0.25">
      <c r="B547" s="102" t="s">
        <v>51</v>
      </c>
      <c r="C547" s="89"/>
      <c r="D547" s="103">
        <f>SUM(Q555,D510)</f>
        <v>13.4672</v>
      </c>
      <c r="E547" s="466">
        <f>SUM(D547/D544)</f>
        <v>0.14087517211924591</v>
      </c>
      <c r="F547" s="83"/>
      <c r="G547" s="83"/>
      <c r="J547" s="28">
        <v>13</v>
      </c>
      <c r="K547" s="29"/>
      <c r="L547" s="29">
        <v>4.2</v>
      </c>
      <c r="M547" s="29">
        <v>10</v>
      </c>
      <c r="N547" s="24">
        <v>400</v>
      </c>
      <c r="O547" s="29"/>
      <c r="P547" s="30">
        <v>19</v>
      </c>
      <c r="Q547" s="31">
        <f t="shared" si="24"/>
        <v>0.31919999999999998</v>
      </c>
      <c r="R547" s="34"/>
    </row>
    <row r="548" spans="2:18" ht="16.5" thickBot="1" x14ac:dyDescent="0.3">
      <c r="B548" s="89"/>
      <c r="C548" s="89"/>
      <c r="D548" s="104">
        <f>SUM(D546:D547)</f>
        <v>65.281510000000011</v>
      </c>
      <c r="E548" s="467">
        <f>SUM(E546:E547)</f>
        <v>0.68288463507293828</v>
      </c>
      <c r="F548" s="83"/>
      <c r="G548" s="83"/>
      <c r="J548" s="28">
        <v>14</v>
      </c>
      <c r="K548" s="29"/>
      <c r="L548" s="29">
        <v>2.2000000000000002</v>
      </c>
      <c r="M548" s="29">
        <v>10</v>
      </c>
      <c r="N548" s="24">
        <v>400</v>
      </c>
      <c r="O548" s="29"/>
      <c r="P548" s="30">
        <v>7</v>
      </c>
      <c r="Q548" s="31">
        <f t="shared" si="24"/>
        <v>6.1600000000000002E-2</v>
      </c>
      <c r="R548" s="34"/>
    </row>
    <row r="549" spans="2:18" ht="16.5" thickTop="1" x14ac:dyDescent="0.25">
      <c r="J549" s="28">
        <v>15</v>
      </c>
      <c r="K549" s="29"/>
      <c r="L549" s="29">
        <v>1.7</v>
      </c>
      <c r="M549" s="29">
        <v>10</v>
      </c>
      <c r="N549" s="24">
        <v>400</v>
      </c>
      <c r="O549" s="29"/>
      <c r="P549" s="30">
        <v>6</v>
      </c>
      <c r="Q549" s="31">
        <f t="shared" si="24"/>
        <v>4.0800000000000003E-2</v>
      </c>
      <c r="R549" s="34"/>
    </row>
    <row r="550" spans="2:18" x14ac:dyDescent="0.25">
      <c r="B550" s="329" t="s">
        <v>141</v>
      </c>
      <c r="J550" s="28">
        <v>16</v>
      </c>
      <c r="K550" s="29"/>
      <c r="L550" s="29">
        <v>5</v>
      </c>
      <c r="M550" s="29">
        <v>8</v>
      </c>
      <c r="N550" s="24">
        <v>400</v>
      </c>
      <c r="O550" s="29"/>
      <c r="P550" s="30">
        <v>4</v>
      </c>
      <c r="Q550" s="31">
        <f t="shared" si="24"/>
        <v>6.4000000000000001E-2</v>
      </c>
      <c r="R550" s="34"/>
    </row>
    <row r="551" spans="2:18" x14ac:dyDescent="0.25">
      <c r="B551" s="7" t="s">
        <v>142</v>
      </c>
      <c r="D551" s="325">
        <f>SUM(D544)</f>
        <v>95.596688879999988</v>
      </c>
      <c r="E551" s="325">
        <f>SUM(F544)</f>
        <v>65.281510000000011</v>
      </c>
      <c r="F551" s="326">
        <f>SUM(E551/D551)</f>
        <v>0.68288463507293828</v>
      </c>
      <c r="J551" s="1831"/>
      <c r="K551" s="1831"/>
      <c r="L551" s="1831"/>
      <c r="M551" s="1831"/>
      <c r="N551" s="1831"/>
      <c r="O551" s="1904"/>
      <c r="P551" s="446">
        <f>SUM(P535:P550)</f>
        <v>55</v>
      </c>
      <c r="Q551" s="447">
        <f>SUM(Q535:Q550)</f>
        <v>1.7398400000000001</v>
      </c>
      <c r="R551" s="64">
        <f>SUM(Q551/G537)</f>
        <v>0.6543088106526338</v>
      </c>
    </row>
    <row r="552" spans="2:18" x14ac:dyDescent="0.25">
      <c r="B552" s="7" t="s">
        <v>143</v>
      </c>
      <c r="D552" s="327">
        <f>SUM(BENGKIRAI!D126)</f>
        <v>11.1149808</v>
      </c>
      <c r="E552" s="325">
        <f>SUM(BENGKIRAI!F126)</f>
        <v>6.7429320000000006</v>
      </c>
      <c r="F552" s="326">
        <f>SUM(E552/D552)</f>
        <v>0.60665259988573261</v>
      </c>
      <c r="J552" s="28">
        <v>17</v>
      </c>
      <c r="K552" s="29"/>
      <c r="L552" s="29">
        <v>3</v>
      </c>
      <c r="M552" s="52">
        <v>5</v>
      </c>
      <c r="N552" s="99">
        <v>400</v>
      </c>
      <c r="O552" s="53">
        <v>2</v>
      </c>
      <c r="P552" s="450">
        <v>20</v>
      </c>
      <c r="Q552" s="451">
        <f>L552*M552*N552*P552/1000000</f>
        <v>0.12</v>
      </c>
      <c r="R552" s="65"/>
    </row>
    <row r="553" spans="2:18" x14ac:dyDescent="0.25">
      <c r="B553" s="7" t="s">
        <v>144</v>
      </c>
      <c r="D553" s="7">
        <f>SUM('PLAT BENGKIRAI'!N89)</f>
        <v>4.6747999999999994</v>
      </c>
      <c r="E553" s="7">
        <f>SUM('PLAT BENGKIRAI'!P89)</f>
        <v>5.3099000000000007</v>
      </c>
      <c r="F553" s="326">
        <f>SUM(E553/D553)</f>
        <v>1.1358560794044668</v>
      </c>
      <c r="J553" s="28">
        <v>18</v>
      </c>
      <c r="K553" s="29"/>
      <c r="L553" s="29">
        <v>2</v>
      </c>
      <c r="M553" s="52">
        <v>3</v>
      </c>
      <c r="N553" s="99">
        <v>400</v>
      </c>
      <c r="O553" s="53">
        <v>2</v>
      </c>
      <c r="P553" s="450">
        <v>50</v>
      </c>
      <c r="Q553" s="451">
        <f>L553*M553*N553*P553/1000000</f>
        <v>0.12</v>
      </c>
      <c r="R553" s="65"/>
    </row>
    <row r="554" spans="2:18" ht="16.5" thickBot="1" x14ac:dyDescent="0.3">
      <c r="D554" s="328">
        <f>SUM(D551:D553)</f>
        <v>111.38646967999999</v>
      </c>
      <c r="E554" s="328">
        <f>SUM(E551:E553)</f>
        <v>77.334342000000007</v>
      </c>
      <c r="F554" s="439"/>
      <c r="J554" s="28">
        <v>19</v>
      </c>
      <c r="K554" s="29"/>
      <c r="L554" s="29">
        <v>2</v>
      </c>
      <c r="M554" s="52">
        <v>3</v>
      </c>
      <c r="N554" s="99">
        <v>300</v>
      </c>
      <c r="O554" s="57">
        <v>1</v>
      </c>
      <c r="P554" s="450">
        <v>25</v>
      </c>
      <c r="Q554" s="451">
        <f>L554*M554*N554*P554/1000000</f>
        <v>4.4999999999999998E-2</v>
      </c>
      <c r="R554" s="65"/>
    </row>
    <row r="555" spans="2:18" ht="16.5" thickTop="1" x14ac:dyDescent="0.25">
      <c r="J555" s="97"/>
      <c r="K555" s="97"/>
      <c r="L555" s="97"/>
      <c r="M555" s="97"/>
      <c r="N555" s="97"/>
      <c r="O555" s="452">
        <f>SUM(O552:O554)</f>
        <v>5</v>
      </c>
      <c r="P555" s="448">
        <f>SUM(P552:P554)</f>
        <v>95</v>
      </c>
      <c r="Q555" s="449">
        <f>SUM(Q552:Q554)</f>
        <v>0.28499999999999998</v>
      </c>
      <c r="R555" s="55">
        <f>SUM(Q555/G537)</f>
        <v>0.10718112644611033</v>
      </c>
    </row>
    <row r="556" spans="2:18" ht="16.5" thickBot="1" x14ac:dyDescent="0.3">
      <c r="F556" s="112"/>
      <c r="G556" s="112"/>
      <c r="H556" s="112"/>
      <c r="O556" s="47">
        <f>SUM(O555,O551)</f>
        <v>5</v>
      </c>
      <c r="P556" s="47">
        <f>SUM(P555,P551)</f>
        <v>150</v>
      </c>
      <c r="Q556" s="72">
        <f>SUM(Q555,Q551)</f>
        <v>2.0248400000000002</v>
      </c>
      <c r="R556" s="49">
        <f>SUM(R551:R555)</f>
        <v>0.76148993709874413</v>
      </c>
    </row>
    <row r="557" spans="2:18" ht="16.5" thickTop="1" x14ac:dyDescent="0.25">
      <c r="B557" s="369"/>
      <c r="C557" s="370"/>
      <c r="D557" s="370"/>
      <c r="E557" s="370"/>
      <c r="F557" s="370"/>
      <c r="G557" s="370"/>
      <c r="H557" s="371"/>
      <c r="I557" s="350"/>
      <c r="J557" s="369"/>
      <c r="K557" s="370"/>
      <c r="L557" s="370"/>
      <c r="M557" s="370"/>
      <c r="N557" s="371"/>
    </row>
    <row r="558" spans="2:18" x14ac:dyDescent="0.25">
      <c r="B558" s="372"/>
      <c r="C558" s="1914" t="s">
        <v>152</v>
      </c>
      <c r="D558" s="1914"/>
      <c r="E558" s="1914"/>
      <c r="F558" s="1914"/>
      <c r="G558" s="1914"/>
      <c r="H558" s="373"/>
      <c r="I558" s="350"/>
      <c r="J558" s="1915" t="s">
        <v>19</v>
      </c>
      <c r="K558" s="1914"/>
      <c r="L558" s="1914"/>
      <c r="M558" s="1914"/>
      <c r="N558" s="373"/>
    </row>
    <row r="559" spans="2:18" x14ac:dyDescent="0.25">
      <c r="B559" s="372"/>
      <c r="C559" s="1912" t="s">
        <v>3</v>
      </c>
      <c r="D559" s="1916" t="s">
        <v>80</v>
      </c>
      <c r="E559" s="1917"/>
      <c r="F559" s="1918" t="s">
        <v>50</v>
      </c>
      <c r="G559" s="1918" t="s">
        <v>5</v>
      </c>
      <c r="H559" s="373"/>
      <c r="I559" s="350"/>
      <c r="J559" s="379" t="s">
        <v>3</v>
      </c>
      <c r="K559" s="1916" t="s">
        <v>32</v>
      </c>
      <c r="L559" s="1917"/>
      <c r="M559" s="1918" t="s">
        <v>50</v>
      </c>
      <c r="N559" s="373"/>
    </row>
    <row r="560" spans="2:18" x14ac:dyDescent="0.25">
      <c r="B560" s="372"/>
      <c r="C560" s="1912"/>
      <c r="D560" s="352" t="s">
        <v>48</v>
      </c>
      <c r="E560" s="352" t="s">
        <v>98</v>
      </c>
      <c r="F560" s="1919"/>
      <c r="G560" s="1919"/>
      <c r="H560" s="373"/>
      <c r="I560" s="350"/>
      <c r="J560" s="379"/>
      <c r="K560" s="352" t="s">
        <v>48</v>
      </c>
      <c r="L560" s="352" t="s">
        <v>98</v>
      </c>
      <c r="M560" s="1919"/>
      <c r="N560" s="373"/>
    </row>
    <row r="561" spans="1:19" x14ac:dyDescent="0.25">
      <c r="B561" s="372"/>
      <c r="C561" s="353" t="s">
        <v>100</v>
      </c>
      <c r="D561" s="354">
        <f>SUM(BENGKIRAI!D128)</f>
        <v>5.5129320000000002</v>
      </c>
      <c r="E561" s="354">
        <f>SUM(BENGKIRAI!D126)</f>
        <v>11.1149808</v>
      </c>
      <c r="F561" s="355">
        <f t="shared" ref="F561:F567" si="25">SUM(D561/E561)</f>
        <v>0.4959911401736295</v>
      </c>
      <c r="G561" s="356"/>
      <c r="H561" s="373"/>
      <c r="I561" s="350"/>
      <c r="J561" s="380" t="s">
        <v>100</v>
      </c>
      <c r="K561" s="354">
        <f>SUM(D546)</f>
        <v>51.814310000000006</v>
      </c>
      <c r="L561" s="354">
        <f>SUM(D544)</f>
        <v>95.596688879999988</v>
      </c>
      <c r="M561" s="355">
        <f>SUM(K561/L561)</f>
        <v>0.54200946295369234</v>
      </c>
      <c r="N561" s="373"/>
    </row>
    <row r="562" spans="1:19" x14ac:dyDescent="0.25">
      <c r="B562" s="374"/>
      <c r="C562" s="353" t="s">
        <v>51</v>
      </c>
      <c r="D562" s="354">
        <f>SUM(BENGKIRAI!D129)</f>
        <v>1.23</v>
      </c>
      <c r="E562" s="354">
        <f>SUM(E561,)</f>
        <v>11.1149808</v>
      </c>
      <c r="F562" s="355">
        <f t="shared" si="25"/>
        <v>0.11066145971210314</v>
      </c>
      <c r="G562" s="356"/>
      <c r="H562" s="375"/>
      <c r="I562" s="350"/>
      <c r="J562" s="380" t="s">
        <v>51</v>
      </c>
      <c r="K562" s="354">
        <f>SUM(D547)</f>
        <v>13.4672</v>
      </c>
      <c r="L562" s="357">
        <f>SUM(D544)</f>
        <v>95.596688879999988</v>
      </c>
      <c r="M562" s="355">
        <f>SUM(K562/L562)</f>
        <v>0.14087517211924591</v>
      </c>
      <c r="N562" s="373"/>
    </row>
    <row r="563" spans="1:19" ht="16.5" thickBot="1" x14ac:dyDescent="0.3">
      <c r="B563" s="372"/>
      <c r="C563" s="353"/>
      <c r="D563" s="358">
        <f>SUM(D561:D562)</f>
        <v>6.7429319999999997</v>
      </c>
      <c r="E563" s="358">
        <f>SUM(E562)</f>
        <v>11.1149808</v>
      </c>
      <c r="F563" s="359">
        <f t="shared" si="25"/>
        <v>0.60665259988573261</v>
      </c>
      <c r="G563" s="360" t="s">
        <v>145</v>
      </c>
      <c r="H563" s="373"/>
      <c r="I563" s="350"/>
      <c r="J563" s="381" t="s">
        <v>54</v>
      </c>
      <c r="K563" s="362">
        <f>SUM(K561:K562)</f>
        <v>65.281510000000011</v>
      </c>
      <c r="L563" s="363">
        <f>SUM(L562)</f>
        <v>95.596688879999988</v>
      </c>
      <c r="M563" s="364">
        <f>SUM(M561:M562)</f>
        <v>0.68288463507293828</v>
      </c>
      <c r="N563" s="373"/>
    </row>
    <row r="564" spans="1:19" ht="16.5" thickTop="1" x14ac:dyDescent="0.25">
      <c r="B564" s="372"/>
      <c r="C564" s="353" t="s">
        <v>100</v>
      </c>
      <c r="D564" s="354">
        <f>SUM('PLAT BENGKIRAI'!N91)</f>
        <v>5.2499000000000002</v>
      </c>
      <c r="E564" s="354">
        <f>SUM('PLAT BENGKIRAI'!N89)</f>
        <v>4.6747999999999994</v>
      </c>
      <c r="F564" s="355">
        <f t="shared" si="25"/>
        <v>1.1230213057243092</v>
      </c>
      <c r="G564" s="356"/>
      <c r="H564" s="373"/>
      <c r="I564" s="350"/>
      <c r="J564" s="372"/>
      <c r="K564" s="351"/>
      <c r="L564" s="351"/>
      <c r="M564" s="351"/>
      <c r="N564" s="373"/>
    </row>
    <row r="565" spans="1:19" x14ac:dyDescent="0.25">
      <c r="B565" s="372"/>
      <c r="C565" s="353" t="s">
        <v>51</v>
      </c>
      <c r="D565" s="354">
        <f>SUM('PLAT BENGKIRAI'!N92)</f>
        <v>0.06</v>
      </c>
      <c r="E565" s="354">
        <f>SUM(E564,)</f>
        <v>4.6747999999999994</v>
      </c>
      <c r="F565" s="355">
        <f t="shared" si="25"/>
        <v>1.2834773680157441E-2</v>
      </c>
      <c r="G565" s="356"/>
      <c r="H565" s="373"/>
      <c r="I565" s="350"/>
      <c r="J565" s="372"/>
      <c r="K565" s="351"/>
      <c r="L565" s="351"/>
      <c r="M565" s="351"/>
      <c r="N565" s="373"/>
    </row>
    <row r="566" spans="1:19" x14ac:dyDescent="0.25">
      <c r="B566" s="372"/>
      <c r="C566" s="353"/>
      <c r="D566" s="358">
        <f>SUM(D564:D565)</f>
        <v>5.3098999999999998</v>
      </c>
      <c r="E566" s="358">
        <f>SUM(E565)</f>
        <v>4.6747999999999994</v>
      </c>
      <c r="F566" s="359">
        <f t="shared" si="25"/>
        <v>1.1358560794044665</v>
      </c>
      <c r="G566" s="360" t="s">
        <v>146</v>
      </c>
      <c r="H566" s="373"/>
      <c r="I566" s="350"/>
      <c r="J566" s="372"/>
      <c r="K566" s="351"/>
      <c r="L566" s="351"/>
      <c r="M566" s="351"/>
      <c r="N566" s="373"/>
    </row>
    <row r="567" spans="1:19" ht="16.5" thickBot="1" x14ac:dyDescent="0.3">
      <c r="B567" s="372"/>
      <c r="C567" s="361" t="s">
        <v>54</v>
      </c>
      <c r="D567" s="365">
        <f>SUM(D566,D563)</f>
        <v>12.052831999999999</v>
      </c>
      <c r="E567" s="366">
        <f>SUM(E566,E563)</f>
        <v>15.789780799999999</v>
      </c>
      <c r="F567" s="367">
        <f t="shared" si="25"/>
        <v>0.76333117936634054</v>
      </c>
      <c r="G567" s="368"/>
      <c r="H567" s="373"/>
      <c r="I567" s="350"/>
      <c r="J567" s="372"/>
      <c r="K567" s="351"/>
      <c r="L567" s="351"/>
      <c r="M567" s="351"/>
      <c r="N567" s="373"/>
    </row>
    <row r="568" spans="1:19" ht="16.5" thickTop="1" x14ac:dyDescent="0.25">
      <c r="B568" s="372"/>
      <c r="C568" s="351"/>
      <c r="D568" s="351"/>
      <c r="E568" s="351"/>
      <c r="F568" s="351"/>
      <c r="G568" s="351"/>
      <c r="H568" s="373"/>
      <c r="I568" s="350"/>
      <c r="J568" s="372"/>
      <c r="K568" s="351"/>
      <c r="L568" s="351"/>
      <c r="M568" s="351"/>
      <c r="N568" s="373"/>
    </row>
    <row r="569" spans="1:19" ht="16.5" thickBot="1" x14ac:dyDescent="0.3">
      <c r="B569" s="376"/>
      <c r="C569" s="377"/>
      <c r="D569" s="377"/>
      <c r="E569" s="377"/>
      <c r="F569" s="377"/>
      <c r="G569" s="377"/>
      <c r="H569" s="378"/>
      <c r="I569" s="350"/>
      <c r="J569" s="376"/>
      <c r="K569" s="377"/>
      <c r="L569" s="377"/>
      <c r="M569" s="377"/>
      <c r="N569" s="378"/>
    </row>
    <row r="571" spans="1:19" s="112" customFormat="1" x14ac:dyDescent="0.25">
      <c r="A571" s="108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127"/>
    </row>
    <row r="572" spans="1:19" ht="15.75" customHeight="1" x14ac:dyDescent="0.25">
      <c r="A572" s="1913" t="s">
        <v>130</v>
      </c>
      <c r="B572" s="1913"/>
      <c r="C572" s="1913"/>
      <c r="D572" s="1913"/>
      <c r="E572" s="1913"/>
      <c r="F572" s="1913"/>
      <c r="G572" s="1913"/>
      <c r="H572" s="1913"/>
      <c r="I572" s="1913"/>
      <c r="J572" s="1913"/>
      <c r="K572" s="1913"/>
      <c r="L572" s="1913"/>
      <c r="M572" s="1913"/>
      <c r="N572" s="1913"/>
      <c r="O572" s="1913"/>
      <c r="P572" s="1913"/>
      <c r="Q572" s="1913"/>
      <c r="R572" s="1913"/>
    </row>
    <row r="573" spans="1:19" ht="15.75" customHeight="1" x14ac:dyDescent="0.25">
      <c r="A573" s="1913"/>
      <c r="B573" s="1913"/>
      <c r="C573" s="1913"/>
      <c r="D573" s="1913"/>
      <c r="E573" s="1913"/>
      <c r="F573" s="1913"/>
      <c r="G573" s="1913"/>
      <c r="H573" s="1913"/>
      <c r="I573" s="1913"/>
      <c r="J573" s="1913"/>
      <c r="K573" s="1913"/>
      <c r="L573" s="1913"/>
      <c r="M573" s="1913"/>
      <c r="N573" s="1913"/>
      <c r="O573" s="1913"/>
      <c r="P573" s="1913"/>
      <c r="Q573" s="1913"/>
      <c r="R573" s="1913"/>
    </row>
    <row r="574" spans="1:19" ht="15" customHeight="1" x14ac:dyDescent="0.25">
      <c r="B574" s="1814" t="s">
        <v>0</v>
      </c>
      <c r="C574" s="1814"/>
      <c r="D574" s="1814"/>
      <c r="E574" s="1814"/>
      <c r="F574" s="1814"/>
      <c r="G574" s="1814"/>
      <c r="H574" s="1814"/>
      <c r="I574" s="5"/>
      <c r="J574" s="1814" t="s">
        <v>22</v>
      </c>
      <c r="K574" s="1814"/>
      <c r="L574" s="1814"/>
      <c r="M574" s="1814"/>
      <c r="N574" s="1814"/>
      <c r="O574" s="1814"/>
      <c r="P574" s="1814"/>
      <c r="Q574" s="1814"/>
      <c r="R574" s="1814"/>
    </row>
    <row r="575" spans="1:19" ht="15" customHeight="1" x14ac:dyDescent="0.25">
      <c r="B575" s="1814"/>
      <c r="C575" s="1814"/>
      <c r="D575" s="1814"/>
      <c r="E575" s="1814"/>
      <c r="F575" s="1814"/>
      <c r="G575" s="1814"/>
      <c r="H575" s="1814"/>
      <c r="I575" s="5"/>
      <c r="J575" s="1814"/>
      <c r="K575" s="1814"/>
      <c r="L575" s="1814"/>
      <c r="M575" s="1814"/>
      <c r="N575" s="1814"/>
      <c r="O575" s="1814"/>
      <c r="P575" s="1814"/>
      <c r="Q575" s="1814"/>
      <c r="R575" s="1814"/>
    </row>
    <row r="576" spans="1:19" x14ac:dyDescent="0.25">
      <c r="B576" s="6" t="s">
        <v>72</v>
      </c>
      <c r="H576" s="8"/>
      <c r="J576" s="6" t="s">
        <v>72</v>
      </c>
      <c r="K576" s="10"/>
      <c r="L576" s="10"/>
      <c r="M576" s="10"/>
      <c r="N576" s="10"/>
      <c r="O576" s="1898"/>
      <c r="P576" s="1898"/>
      <c r="Q576" s="8"/>
      <c r="R576" s="8"/>
    </row>
    <row r="577" spans="2:18" x14ac:dyDescent="0.25">
      <c r="B577" s="1812" t="s">
        <v>21</v>
      </c>
      <c r="C577" s="1812" t="s">
        <v>2</v>
      </c>
      <c r="D577" s="1805" t="s">
        <v>3</v>
      </c>
      <c r="E577" s="147" t="s">
        <v>4</v>
      </c>
      <c r="F577" s="148"/>
      <c r="G577" s="149"/>
      <c r="H577" s="1812" t="s">
        <v>5</v>
      </c>
      <c r="J577" s="1812" t="s">
        <v>21</v>
      </c>
      <c r="K577" s="1899" t="s">
        <v>24</v>
      </c>
      <c r="L577" s="1842" t="s">
        <v>25</v>
      </c>
      <c r="M577" s="1843"/>
      <c r="N577" s="1844"/>
      <c r="O577" s="1842" t="s">
        <v>4</v>
      </c>
      <c r="P577" s="1843"/>
      <c r="Q577" s="1844"/>
      <c r="R577" s="1812" t="s">
        <v>5</v>
      </c>
    </row>
    <row r="578" spans="2:18" x14ac:dyDescent="0.25">
      <c r="B578" s="1813"/>
      <c r="C578" s="1813"/>
      <c r="D578" s="1806"/>
      <c r="E578" s="84" t="s">
        <v>26</v>
      </c>
      <c r="F578" s="84" t="s">
        <v>9</v>
      </c>
      <c r="G578" s="95" t="s">
        <v>10</v>
      </c>
      <c r="H578" s="1813"/>
      <c r="J578" s="1813"/>
      <c r="K578" s="1900"/>
      <c r="L578" s="13" t="s">
        <v>27</v>
      </c>
      <c r="M578" s="96" t="s">
        <v>28</v>
      </c>
      <c r="N578" s="96" t="s">
        <v>26</v>
      </c>
      <c r="O578" s="96" t="s">
        <v>29</v>
      </c>
      <c r="P578" s="98" t="s">
        <v>30</v>
      </c>
      <c r="Q578" s="16" t="s">
        <v>10</v>
      </c>
      <c r="R578" s="1813"/>
    </row>
    <row r="579" spans="2:18" x14ac:dyDescent="0.25">
      <c r="B579" s="69">
        <v>1</v>
      </c>
      <c r="C579" s="18">
        <v>5411</v>
      </c>
      <c r="D579" s="99" t="s">
        <v>12</v>
      </c>
      <c r="E579" s="99">
        <v>400</v>
      </c>
      <c r="F579" s="99">
        <v>55</v>
      </c>
      <c r="G579" s="71">
        <f t="shared" ref="G579:G588" si="26">0.7854*E579*F579*F579/1000000</f>
        <v>0.95033400000000001</v>
      </c>
      <c r="H579" s="21" t="s">
        <v>15</v>
      </c>
      <c r="J579" s="22">
        <v>1</v>
      </c>
      <c r="K579" s="23" t="s">
        <v>32</v>
      </c>
      <c r="L579" s="24">
        <v>8</v>
      </c>
      <c r="M579" s="24">
        <v>20</v>
      </c>
      <c r="N579" s="24">
        <v>400</v>
      </c>
      <c r="O579" s="23"/>
      <c r="P579" s="25">
        <v>3</v>
      </c>
      <c r="Q579" s="26">
        <f t="shared" ref="Q579:Q610" si="27">L579*M579*N579*P579/1000000</f>
        <v>0.192</v>
      </c>
      <c r="R579" s="27"/>
    </row>
    <row r="580" spans="2:18" x14ac:dyDescent="0.25">
      <c r="B580" s="69">
        <v>2</v>
      </c>
      <c r="C580" s="18">
        <v>5412</v>
      </c>
      <c r="D580" s="99" t="s">
        <v>12</v>
      </c>
      <c r="E580" s="99">
        <v>400</v>
      </c>
      <c r="F580" s="99">
        <v>61</v>
      </c>
      <c r="G580" s="71">
        <f t="shared" si="26"/>
        <v>1.1689893599999999</v>
      </c>
      <c r="H580" s="21" t="s">
        <v>15</v>
      </c>
      <c r="J580" s="28">
        <v>2</v>
      </c>
      <c r="K580" s="29"/>
      <c r="L580" s="29">
        <v>10</v>
      </c>
      <c r="M580" s="24">
        <v>20</v>
      </c>
      <c r="N580" s="24">
        <v>400</v>
      </c>
      <c r="O580" s="29"/>
      <c r="P580" s="30">
        <v>5</v>
      </c>
      <c r="Q580" s="31">
        <f t="shared" si="27"/>
        <v>0.4</v>
      </c>
      <c r="R580" s="29"/>
    </row>
    <row r="581" spans="2:18" x14ac:dyDescent="0.25">
      <c r="B581" s="69">
        <v>3</v>
      </c>
      <c r="C581" s="18">
        <v>5437</v>
      </c>
      <c r="D581" s="99" t="s">
        <v>12</v>
      </c>
      <c r="E581" s="99">
        <v>400</v>
      </c>
      <c r="F581" s="99">
        <v>45</v>
      </c>
      <c r="G581" s="71">
        <f t="shared" si="26"/>
        <v>0.63617400000000002</v>
      </c>
      <c r="H581" s="21" t="s">
        <v>15</v>
      </c>
      <c r="J581" s="28">
        <v>3</v>
      </c>
      <c r="K581" s="29"/>
      <c r="L581" s="29">
        <v>15</v>
      </c>
      <c r="M581" s="24">
        <v>20</v>
      </c>
      <c r="N581" s="24">
        <v>400</v>
      </c>
      <c r="O581" s="29"/>
      <c r="P581" s="30">
        <v>7</v>
      </c>
      <c r="Q581" s="31">
        <f t="shared" si="27"/>
        <v>0.84</v>
      </c>
      <c r="R581" s="29"/>
    </row>
    <row r="582" spans="2:18" x14ac:dyDescent="0.25">
      <c r="B582" s="69">
        <v>4</v>
      </c>
      <c r="C582" s="18">
        <v>5497</v>
      </c>
      <c r="D582" s="99" t="s">
        <v>12</v>
      </c>
      <c r="E582" s="99">
        <v>400</v>
      </c>
      <c r="F582" s="99">
        <v>60</v>
      </c>
      <c r="G582" s="71">
        <f t="shared" si="26"/>
        <v>1.130976</v>
      </c>
      <c r="H582" s="21" t="s">
        <v>15</v>
      </c>
      <c r="J582" s="28">
        <v>4</v>
      </c>
      <c r="K582" s="29"/>
      <c r="L582" s="29">
        <v>10</v>
      </c>
      <c r="M582" s="24">
        <v>20</v>
      </c>
      <c r="N582" s="24">
        <v>400</v>
      </c>
      <c r="O582" s="29"/>
      <c r="P582" s="30">
        <v>6</v>
      </c>
      <c r="Q582" s="31">
        <f t="shared" si="27"/>
        <v>0.48</v>
      </c>
      <c r="R582" s="29"/>
    </row>
    <row r="583" spans="2:18" x14ac:dyDescent="0.25">
      <c r="B583" s="69">
        <v>5</v>
      </c>
      <c r="C583" s="18">
        <v>5409</v>
      </c>
      <c r="D583" s="99" t="s">
        <v>12</v>
      </c>
      <c r="E583" s="99">
        <v>400</v>
      </c>
      <c r="F583" s="99">
        <v>67</v>
      </c>
      <c r="G583" s="71">
        <f t="shared" si="26"/>
        <v>1.4102642399999998</v>
      </c>
      <c r="H583" s="21" t="s">
        <v>15</v>
      </c>
      <c r="J583" s="28">
        <v>5</v>
      </c>
      <c r="K583" s="29"/>
      <c r="L583" s="29">
        <v>15</v>
      </c>
      <c r="M583" s="24">
        <v>30</v>
      </c>
      <c r="N583" s="24">
        <v>400</v>
      </c>
      <c r="O583" s="29"/>
      <c r="P583" s="30">
        <v>3</v>
      </c>
      <c r="Q583" s="31">
        <f t="shared" si="27"/>
        <v>0.54</v>
      </c>
      <c r="R583" s="34"/>
    </row>
    <row r="584" spans="2:18" x14ac:dyDescent="0.25">
      <c r="B584" s="69">
        <v>6</v>
      </c>
      <c r="C584" s="18">
        <v>5419</v>
      </c>
      <c r="D584" s="99" t="s">
        <v>12</v>
      </c>
      <c r="E584" s="99">
        <v>400</v>
      </c>
      <c r="F584" s="99">
        <v>42</v>
      </c>
      <c r="G584" s="71">
        <f t="shared" si="26"/>
        <v>0.55417824000000004</v>
      </c>
      <c r="H584" s="21" t="s">
        <v>15</v>
      </c>
      <c r="J584" s="28">
        <v>6</v>
      </c>
      <c r="K584" s="29"/>
      <c r="L584" s="29">
        <v>15</v>
      </c>
      <c r="M584" s="24">
        <v>25</v>
      </c>
      <c r="N584" s="24">
        <v>400</v>
      </c>
      <c r="O584" s="29"/>
      <c r="P584" s="30">
        <v>4</v>
      </c>
      <c r="Q584" s="31">
        <f t="shared" si="27"/>
        <v>0.6</v>
      </c>
      <c r="R584" s="29"/>
    </row>
    <row r="585" spans="2:18" x14ac:dyDescent="0.25">
      <c r="B585" s="69">
        <v>7</v>
      </c>
      <c r="C585" s="18">
        <v>5398</v>
      </c>
      <c r="D585" s="99" t="s">
        <v>12</v>
      </c>
      <c r="E585" s="99">
        <v>400</v>
      </c>
      <c r="F585" s="99">
        <v>48</v>
      </c>
      <c r="G585" s="71">
        <f t="shared" si="26"/>
        <v>0.72382463999999991</v>
      </c>
      <c r="H585" s="21" t="s">
        <v>15</v>
      </c>
      <c r="J585" s="28">
        <v>7</v>
      </c>
      <c r="K585" s="29"/>
      <c r="L585" s="29">
        <v>10</v>
      </c>
      <c r="M585" s="24">
        <v>25</v>
      </c>
      <c r="N585" s="24">
        <v>400</v>
      </c>
      <c r="O585" s="29"/>
      <c r="P585" s="30">
        <v>3</v>
      </c>
      <c r="Q585" s="31">
        <f t="shared" si="27"/>
        <v>0.3</v>
      </c>
      <c r="R585" s="34"/>
    </row>
    <row r="586" spans="2:18" x14ac:dyDescent="0.25">
      <c r="B586" s="69">
        <v>8</v>
      </c>
      <c r="C586" s="18">
        <v>5396</v>
      </c>
      <c r="D586" s="99" t="s">
        <v>12</v>
      </c>
      <c r="E586" s="99">
        <v>400</v>
      </c>
      <c r="F586" s="99">
        <v>52</v>
      </c>
      <c r="G586" s="71">
        <f t="shared" si="26"/>
        <v>0.84948863999999991</v>
      </c>
      <c r="H586" s="21" t="s">
        <v>15</v>
      </c>
      <c r="J586" s="28">
        <v>8</v>
      </c>
      <c r="K586" s="29"/>
      <c r="L586" s="29">
        <v>10</v>
      </c>
      <c r="M586" s="24">
        <v>15</v>
      </c>
      <c r="N586" s="24">
        <v>400</v>
      </c>
      <c r="O586" s="29"/>
      <c r="P586" s="30">
        <v>7</v>
      </c>
      <c r="Q586" s="31">
        <f t="shared" si="27"/>
        <v>0.42</v>
      </c>
      <c r="R586" s="34"/>
    </row>
    <row r="587" spans="2:18" x14ac:dyDescent="0.25">
      <c r="B587" s="69">
        <v>9</v>
      </c>
      <c r="C587" s="18">
        <v>5282</v>
      </c>
      <c r="D587" s="99" t="s">
        <v>12</v>
      </c>
      <c r="E587" s="99">
        <v>400</v>
      </c>
      <c r="F587" s="99">
        <v>60</v>
      </c>
      <c r="G587" s="71">
        <f t="shared" si="26"/>
        <v>1.130976</v>
      </c>
      <c r="H587" s="21" t="s">
        <v>13</v>
      </c>
      <c r="J587" s="28">
        <v>9</v>
      </c>
      <c r="K587" s="29"/>
      <c r="L587" s="29">
        <v>8</v>
      </c>
      <c r="M587" s="24">
        <v>15</v>
      </c>
      <c r="N587" s="24">
        <v>400</v>
      </c>
      <c r="O587" s="29"/>
      <c r="P587" s="30">
        <v>2</v>
      </c>
      <c r="Q587" s="31">
        <f t="shared" si="27"/>
        <v>9.6000000000000002E-2</v>
      </c>
      <c r="R587" s="34"/>
    </row>
    <row r="588" spans="2:18" x14ac:dyDescent="0.25">
      <c r="B588" s="125">
        <v>10</v>
      </c>
      <c r="C588" s="18">
        <v>5235</v>
      </c>
      <c r="D588" s="99" t="s">
        <v>12</v>
      </c>
      <c r="E588" s="99">
        <v>400</v>
      </c>
      <c r="F588" s="99">
        <v>52</v>
      </c>
      <c r="G588" s="71">
        <f t="shared" si="26"/>
        <v>0.84948863999999991</v>
      </c>
      <c r="H588" s="21" t="s">
        <v>13</v>
      </c>
      <c r="J588" s="28">
        <v>10</v>
      </c>
      <c r="K588" s="29"/>
      <c r="L588" s="29">
        <v>15</v>
      </c>
      <c r="M588" s="24">
        <v>15</v>
      </c>
      <c r="N588" s="24">
        <v>400</v>
      </c>
      <c r="O588" s="29"/>
      <c r="P588" s="30">
        <v>1</v>
      </c>
      <c r="Q588" s="31">
        <f t="shared" si="27"/>
        <v>0.09</v>
      </c>
      <c r="R588" s="34"/>
    </row>
    <row r="589" spans="2:18" x14ac:dyDescent="0.25">
      <c r="B589" s="126"/>
      <c r="G589" s="74">
        <f>SUM(G579:G588)</f>
        <v>9.4046937600000007</v>
      </c>
      <c r="H589" s="51"/>
      <c r="J589" s="28">
        <v>11</v>
      </c>
      <c r="K589" s="29"/>
      <c r="L589" s="29">
        <v>10</v>
      </c>
      <c r="M589" s="24">
        <v>10</v>
      </c>
      <c r="N589" s="24">
        <v>400</v>
      </c>
      <c r="O589" s="29"/>
      <c r="P589" s="30">
        <v>1</v>
      </c>
      <c r="Q589" s="31">
        <f t="shared" si="27"/>
        <v>0.04</v>
      </c>
      <c r="R589" s="34"/>
    </row>
    <row r="590" spans="2:18" ht="16.5" thickBot="1" x14ac:dyDescent="0.3">
      <c r="G590" s="60">
        <f>SUM(G589)</f>
        <v>9.4046937600000007</v>
      </c>
      <c r="H590" s="36">
        <f>SUM(Q615/G590)</f>
        <v>0.7328702216030476</v>
      </c>
      <c r="J590" s="28">
        <v>12</v>
      </c>
      <c r="K590" s="29"/>
      <c r="L590" s="29">
        <v>5</v>
      </c>
      <c r="M590" s="24">
        <v>15</v>
      </c>
      <c r="N590" s="24">
        <v>400</v>
      </c>
      <c r="O590" s="29"/>
      <c r="P590" s="30">
        <v>2</v>
      </c>
      <c r="Q590" s="31">
        <f t="shared" si="27"/>
        <v>0.06</v>
      </c>
      <c r="R590" s="34"/>
    </row>
    <row r="591" spans="2:18" ht="16.5" thickTop="1" x14ac:dyDescent="0.25">
      <c r="J591" s="28">
        <v>13</v>
      </c>
      <c r="K591" s="29"/>
      <c r="L591" s="29">
        <v>2.2000000000000002</v>
      </c>
      <c r="M591" s="24">
        <v>20</v>
      </c>
      <c r="N591" s="24">
        <v>400</v>
      </c>
      <c r="O591" s="29"/>
      <c r="P591" s="30">
        <v>1</v>
      </c>
      <c r="Q591" s="31">
        <f t="shared" si="27"/>
        <v>1.7600000000000001E-2</v>
      </c>
      <c r="R591" s="34"/>
    </row>
    <row r="592" spans="2:18" x14ac:dyDescent="0.25">
      <c r="B592" s="8" t="s">
        <v>73</v>
      </c>
      <c r="J592" s="28">
        <v>14</v>
      </c>
      <c r="K592" s="29"/>
      <c r="L592" s="29">
        <v>2.2000000000000002</v>
      </c>
      <c r="M592" s="24">
        <v>30</v>
      </c>
      <c r="N592" s="24">
        <v>400</v>
      </c>
      <c r="O592" s="29"/>
      <c r="P592" s="30">
        <v>4</v>
      </c>
      <c r="Q592" s="31">
        <f t="shared" si="27"/>
        <v>0.1056</v>
      </c>
      <c r="R592" s="34"/>
    </row>
    <row r="593" spans="1:18" x14ac:dyDescent="0.25">
      <c r="B593" s="1901" t="s">
        <v>3</v>
      </c>
      <c r="C593" s="1902" t="s">
        <v>66</v>
      </c>
      <c r="D593" s="1902"/>
      <c r="E593" s="1903" t="s">
        <v>48</v>
      </c>
      <c r="F593" s="1903"/>
      <c r="G593" s="1886" t="s">
        <v>50</v>
      </c>
      <c r="J593" s="28">
        <v>15</v>
      </c>
      <c r="K593" s="29"/>
      <c r="L593" s="29">
        <v>2.2000000000000002</v>
      </c>
      <c r="M593" s="24">
        <v>25</v>
      </c>
      <c r="N593" s="24">
        <v>400</v>
      </c>
      <c r="O593" s="29"/>
      <c r="P593" s="30">
        <v>3</v>
      </c>
      <c r="Q593" s="31">
        <f t="shared" si="27"/>
        <v>6.6000000000000017E-2</v>
      </c>
      <c r="R593" s="34"/>
    </row>
    <row r="594" spans="1:18" x14ac:dyDescent="0.25">
      <c r="B594" s="1901"/>
      <c r="C594" s="101" t="s">
        <v>30</v>
      </c>
      <c r="D594" s="101" t="s">
        <v>10</v>
      </c>
      <c r="E594" s="118" t="s">
        <v>30</v>
      </c>
      <c r="F594" s="118" t="s">
        <v>10</v>
      </c>
      <c r="G594" s="1887"/>
      <c r="J594" s="28">
        <v>16</v>
      </c>
      <c r="K594" s="29"/>
      <c r="L594" s="29">
        <v>4.2</v>
      </c>
      <c r="M594" s="24">
        <v>10</v>
      </c>
      <c r="N594" s="24">
        <v>400</v>
      </c>
      <c r="O594" s="29"/>
      <c r="P594" s="30">
        <v>28</v>
      </c>
      <c r="Q594" s="31">
        <f t="shared" si="27"/>
        <v>0.47039999999999998</v>
      </c>
      <c r="R594" s="34"/>
    </row>
    <row r="595" spans="1:18" x14ac:dyDescent="0.25">
      <c r="A595" s="1133" t="s">
        <v>74</v>
      </c>
      <c r="B595" s="122" t="s">
        <v>32</v>
      </c>
      <c r="C595" s="86">
        <f>SUM(C544)</f>
        <v>103</v>
      </c>
      <c r="D595" s="71">
        <f>SUM(D544)</f>
        <v>95.596688879999988</v>
      </c>
      <c r="E595" s="86">
        <f>SUM(E544)</f>
        <v>4941</v>
      </c>
      <c r="F595" s="71">
        <f>SUM(F544)</f>
        <v>65.281510000000011</v>
      </c>
      <c r="G595" s="88">
        <f>SUM(F595/D595)</f>
        <v>0.68288463507293828</v>
      </c>
      <c r="J595" s="28">
        <v>17</v>
      </c>
      <c r="K595" s="29"/>
      <c r="L595" s="29">
        <v>4.2</v>
      </c>
      <c r="M595" s="24">
        <v>10</v>
      </c>
      <c r="N595" s="24">
        <v>300</v>
      </c>
      <c r="O595" s="29"/>
      <c r="P595" s="30">
        <v>3</v>
      </c>
      <c r="Q595" s="31">
        <f t="shared" si="27"/>
        <v>3.78E-2</v>
      </c>
      <c r="R595" s="34"/>
    </row>
    <row r="596" spans="1:18" x14ac:dyDescent="0.25">
      <c r="A596" s="1134" t="s">
        <v>74</v>
      </c>
      <c r="B596" s="122" t="s">
        <v>32</v>
      </c>
      <c r="C596" s="115">
        <f>SUM(B588)</f>
        <v>10</v>
      </c>
      <c r="D596" s="128">
        <f>SUM(G590)</f>
        <v>9.4046937600000007</v>
      </c>
      <c r="E596" s="86">
        <f>SUM(P615)</f>
        <v>443</v>
      </c>
      <c r="F596" s="71">
        <f>SUM(Q615)</f>
        <v>6.8924199999999995</v>
      </c>
      <c r="G596" s="88">
        <f>SUM(F596/D596)</f>
        <v>0.7328702216030476</v>
      </c>
      <c r="J596" s="28">
        <v>18</v>
      </c>
      <c r="K596" s="29"/>
      <c r="L596" s="29">
        <v>2.2000000000000002</v>
      </c>
      <c r="M596" s="24">
        <v>10</v>
      </c>
      <c r="N596" s="24">
        <v>400</v>
      </c>
      <c r="O596" s="29"/>
      <c r="P596" s="30">
        <v>5</v>
      </c>
      <c r="Q596" s="31">
        <f t="shared" si="27"/>
        <v>4.3999999999999997E-2</v>
      </c>
      <c r="R596" s="34"/>
    </row>
    <row r="597" spans="1:18" ht="16.5" thickBot="1" x14ac:dyDescent="0.3">
      <c r="B597" s="94" t="s">
        <v>54</v>
      </c>
      <c r="C597" s="59">
        <f>SUM(C595:C596)</f>
        <v>113</v>
      </c>
      <c r="D597" s="92">
        <f>SUM(D595:D596)</f>
        <v>105.00138263999999</v>
      </c>
      <c r="E597" s="59">
        <f>SUM(E595:E596)</f>
        <v>5384</v>
      </c>
      <c r="F597" s="92">
        <f>SUM(F595:F596)</f>
        <v>72.173930000000013</v>
      </c>
      <c r="G597" s="93">
        <f>SUM(F597/D597)</f>
        <v>0.68736171072575525</v>
      </c>
      <c r="J597" s="28">
        <v>19</v>
      </c>
      <c r="K597" s="29"/>
      <c r="L597" s="29">
        <v>1.7</v>
      </c>
      <c r="M597" s="24">
        <v>10</v>
      </c>
      <c r="N597" s="24">
        <v>400</v>
      </c>
      <c r="O597" s="29"/>
      <c r="P597" s="30">
        <v>13</v>
      </c>
      <c r="Q597" s="31">
        <f t="shared" si="27"/>
        <v>8.8400000000000006E-2</v>
      </c>
      <c r="R597" s="34"/>
    </row>
    <row r="598" spans="1:18" ht="16.5" thickTop="1" x14ac:dyDescent="0.25">
      <c r="B598" s="89"/>
      <c r="C598" s="90"/>
      <c r="D598" s="91"/>
      <c r="E598" s="82"/>
      <c r="F598" s="83"/>
      <c r="G598" s="83"/>
      <c r="J598" s="28">
        <v>20</v>
      </c>
      <c r="K598" s="29"/>
      <c r="L598" s="29">
        <v>1.7</v>
      </c>
      <c r="M598" s="24">
        <v>13</v>
      </c>
      <c r="N598" s="24">
        <v>400</v>
      </c>
      <c r="O598" s="29"/>
      <c r="P598" s="30">
        <v>2</v>
      </c>
      <c r="Q598" s="31">
        <f t="shared" si="27"/>
        <v>1.7680000000000001E-2</v>
      </c>
      <c r="R598" s="34"/>
    </row>
    <row r="599" spans="1:18" x14ac:dyDescent="0.25">
      <c r="B599" s="102" t="s">
        <v>32</v>
      </c>
      <c r="C599" s="90"/>
      <c r="D599" s="103">
        <f>SUM(D546,Q611)</f>
        <v>57.686730000000004</v>
      </c>
      <c r="E599" s="466">
        <f>SUM(D599/D597)</f>
        <v>0.54939019420135138</v>
      </c>
      <c r="F599" s="83"/>
      <c r="G599" s="83"/>
      <c r="J599" s="28">
        <v>21</v>
      </c>
      <c r="K599" s="29"/>
      <c r="L599" s="29">
        <v>1.7</v>
      </c>
      <c r="M599" s="24">
        <v>15</v>
      </c>
      <c r="N599" s="24">
        <v>400</v>
      </c>
      <c r="O599" s="29"/>
      <c r="P599" s="30">
        <v>3</v>
      </c>
      <c r="Q599" s="31">
        <f t="shared" si="27"/>
        <v>3.0599999999999999E-2</v>
      </c>
      <c r="R599" s="34"/>
    </row>
    <row r="600" spans="1:18" x14ac:dyDescent="0.25">
      <c r="B600" s="102" t="s">
        <v>51</v>
      </c>
      <c r="C600" s="89"/>
      <c r="D600" s="103">
        <f>SUM(Q614,D547)</f>
        <v>14.4872</v>
      </c>
      <c r="E600" s="466">
        <f>SUM(D600/D597)</f>
        <v>0.13797151652440376</v>
      </c>
      <c r="F600" s="83"/>
      <c r="G600" s="83"/>
      <c r="J600" s="28">
        <v>22</v>
      </c>
      <c r="K600" s="29"/>
      <c r="L600" s="29">
        <v>3.2</v>
      </c>
      <c r="M600" s="24">
        <v>13</v>
      </c>
      <c r="N600" s="24">
        <v>400</v>
      </c>
      <c r="O600" s="29"/>
      <c r="P600" s="30">
        <v>7</v>
      </c>
      <c r="Q600" s="31">
        <f t="shared" si="27"/>
        <v>0.11648</v>
      </c>
      <c r="R600" s="34"/>
    </row>
    <row r="601" spans="1:18" ht="16.5" thickBot="1" x14ac:dyDescent="0.3">
      <c r="B601" s="89"/>
      <c r="C601" s="89"/>
      <c r="D601" s="104">
        <f>SUM(D599:D600)</f>
        <v>72.173929999999999</v>
      </c>
      <c r="E601" s="467">
        <f>SUM(E599:E600)</f>
        <v>0.68736171072575514</v>
      </c>
      <c r="F601" s="83"/>
      <c r="G601" s="83"/>
      <c r="J601" s="28">
        <v>23</v>
      </c>
      <c r="K601" s="29"/>
      <c r="L601" s="29">
        <v>2.2000000000000002</v>
      </c>
      <c r="M601" s="24">
        <v>15</v>
      </c>
      <c r="N601" s="24">
        <v>400</v>
      </c>
      <c r="O601" s="29"/>
      <c r="P601" s="30">
        <v>3</v>
      </c>
      <c r="Q601" s="31">
        <f t="shared" si="27"/>
        <v>3.9600000000000003E-2</v>
      </c>
      <c r="R601" s="34"/>
    </row>
    <row r="602" spans="1:18" ht="16.5" thickTop="1" x14ac:dyDescent="0.25">
      <c r="J602" s="28">
        <v>24</v>
      </c>
      <c r="K602" s="29"/>
      <c r="L602" s="29">
        <v>2.2000000000000002</v>
      </c>
      <c r="M602" s="24">
        <v>20</v>
      </c>
      <c r="N602" s="24">
        <v>400</v>
      </c>
      <c r="O602" s="29"/>
      <c r="P602" s="30">
        <v>10</v>
      </c>
      <c r="Q602" s="31">
        <f t="shared" si="27"/>
        <v>0.17599999999999999</v>
      </c>
      <c r="R602" s="34"/>
    </row>
    <row r="603" spans="1:18" x14ac:dyDescent="0.25">
      <c r="J603" s="28">
        <v>25</v>
      </c>
      <c r="K603" s="29"/>
      <c r="L603" s="29">
        <v>3.2</v>
      </c>
      <c r="M603" s="24">
        <v>11</v>
      </c>
      <c r="N603" s="24">
        <v>400</v>
      </c>
      <c r="O603" s="29"/>
      <c r="P603" s="30">
        <v>2</v>
      </c>
      <c r="Q603" s="31">
        <f t="shared" si="27"/>
        <v>2.8160000000000004E-2</v>
      </c>
      <c r="R603" s="34"/>
    </row>
    <row r="604" spans="1:18" x14ac:dyDescent="0.25">
      <c r="J604" s="28">
        <v>26</v>
      </c>
      <c r="K604" s="29"/>
      <c r="L604" s="29">
        <v>4.2</v>
      </c>
      <c r="M604" s="24">
        <v>7</v>
      </c>
      <c r="N604" s="24">
        <v>400</v>
      </c>
      <c r="O604" s="29"/>
      <c r="P604" s="30">
        <v>30</v>
      </c>
      <c r="Q604" s="31">
        <f t="shared" si="27"/>
        <v>0.3528</v>
      </c>
      <c r="R604" s="34"/>
    </row>
    <row r="605" spans="1:18" x14ac:dyDescent="0.25">
      <c r="J605" s="28">
        <v>27</v>
      </c>
      <c r="K605" s="29"/>
      <c r="L605" s="29">
        <v>3.2</v>
      </c>
      <c r="M605" s="24">
        <v>7</v>
      </c>
      <c r="N605" s="24">
        <v>400</v>
      </c>
      <c r="O605" s="29"/>
      <c r="P605" s="30">
        <v>14</v>
      </c>
      <c r="Q605" s="31">
        <f t="shared" si="27"/>
        <v>0.12544</v>
      </c>
      <c r="R605" s="34"/>
    </row>
    <row r="606" spans="1:18" x14ac:dyDescent="0.25">
      <c r="J606" s="28">
        <v>28</v>
      </c>
      <c r="K606" s="29"/>
      <c r="L606" s="29">
        <v>4.2</v>
      </c>
      <c r="M606" s="24">
        <v>7</v>
      </c>
      <c r="N606" s="24">
        <v>300</v>
      </c>
      <c r="O606" s="29"/>
      <c r="P606" s="30">
        <v>3</v>
      </c>
      <c r="Q606" s="31">
        <f t="shared" si="27"/>
        <v>2.6460000000000001E-2</v>
      </c>
      <c r="R606" s="34"/>
    </row>
    <row r="607" spans="1:18" x14ac:dyDescent="0.25">
      <c r="J607" s="28">
        <v>29</v>
      </c>
      <c r="K607" s="29"/>
      <c r="L607" s="29">
        <v>1.7</v>
      </c>
      <c r="M607" s="24">
        <v>10</v>
      </c>
      <c r="N607" s="24">
        <v>300</v>
      </c>
      <c r="O607" s="29"/>
      <c r="P607" s="30">
        <v>3</v>
      </c>
      <c r="Q607" s="31">
        <f t="shared" si="27"/>
        <v>1.5299999999999999E-2</v>
      </c>
      <c r="R607" s="34"/>
    </row>
    <row r="608" spans="1:18" x14ac:dyDescent="0.25">
      <c r="J608" s="28">
        <v>30</v>
      </c>
      <c r="K608" s="29"/>
      <c r="L608" s="29">
        <v>1.7</v>
      </c>
      <c r="M608" s="24">
        <v>25</v>
      </c>
      <c r="N608" s="24">
        <v>300</v>
      </c>
      <c r="O608" s="29"/>
      <c r="P608" s="30">
        <v>2</v>
      </c>
      <c r="Q608" s="31">
        <f t="shared" si="27"/>
        <v>2.5499999999999998E-2</v>
      </c>
      <c r="R608" s="34"/>
    </row>
    <row r="609" spans="2:18" x14ac:dyDescent="0.25">
      <c r="J609" s="28">
        <v>31</v>
      </c>
      <c r="K609" s="29"/>
      <c r="L609" s="29">
        <v>1.7</v>
      </c>
      <c r="M609" s="24">
        <v>30</v>
      </c>
      <c r="N609" s="24">
        <v>300</v>
      </c>
      <c r="O609" s="29"/>
      <c r="P609" s="30">
        <v>1</v>
      </c>
      <c r="Q609" s="31">
        <f t="shared" si="27"/>
        <v>1.5299999999999999E-2</v>
      </c>
      <c r="R609" s="34"/>
    </row>
    <row r="610" spans="2:18" x14ac:dyDescent="0.25">
      <c r="J610" s="28">
        <v>32</v>
      </c>
      <c r="K610" s="29"/>
      <c r="L610" s="29">
        <v>1.7</v>
      </c>
      <c r="M610" s="24">
        <v>15</v>
      </c>
      <c r="N610" s="24">
        <v>300</v>
      </c>
      <c r="O610" s="29"/>
      <c r="P610" s="30">
        <v>2</v>
      </c>
      <c r="Q610" s="31">
        <f t="shared" si="27"/>
        <v>1.5299999999999999E-2</v>
      </c>
      <c r="R610" s="34"/>
    </row>
    <row r="611" spans="2:18" x14ac:dyDescent="0.25">
      <c r="J611" s="1831"/>
      <c r="K611" s="1831"/>
      <c r="L611" s="1831"/>
      <c r="M611" s="1831"/>
      <c r="N611" s="1831"/>
      <c r="O611" s="1904"/>
      <c r="P611" s="446">
        <f>SUM(P579:P610)</f>
        <v>183</v>
      </c>
      <c r="Q611" s="447">
        <f>SUM(Q579:Q610)</f>
        <v>5.8724199999999991</v>
      </c>
      <c r="R611" s="64">
        <f>SUM(Q611/G590)</f>
        <v>0.62441373954955859</v>
      </c>
    </row>
    <row r="612" spans="2:18" x14ac:dyDescent="0.25">
      <c r="J612" s="28">
        <v>33</v>
      </c>
      <c r="K612" s="29"/>
      <c r="L612" s="29">
        <v>3</v>
      </c>
      <c r="M612" s="52">
        <v>5</v>
      </c>
      <c r="N612" s="99">
        <v>400</v>
      </c>
      <c r="O612" s="53">
        <v>11</v>
      </c>
      <c r="P612" s="25">
        <v>110</v>
      </c>
      <c r="Q612" s="26">
        <f>L612*M612*N612*P612/1000000</f>
        <v>0.66</v>
      </c>
      <c r="R612" s="65"/>
    </row>
    <row r="613" spans="2:18" x14ac:dyDescent="0.25">
      <c r="J613" s="28">
        <v>34</v>
      </c>
      <c r="K613" s="29"/>
      <c r="L613" s="29">
        <v>2</v>
      </c>
      <c r="M613" s="52">
        <v>3</v>
      </c>
      <c r="N613" s="99">
        <v>400</v>
      </c>
      <c r="O613" s="57">
        <v>6</v>
      </c>
      <c r="P613" s="25">
        <v>150</v>
      </c>
      <c r="Q613" s="26">
        <f>L613*M613*N613*P613/1000000</f>
        <v>0.36</v>
      </c>
      <c r="R613" s="65"/>
    </row>
    <row r="614" spans="2:18" x14ac:dyDescent="0.25">
      <c r="J614" s="97"/>
      <c r="K614" s="97"/>
      <c r="L614" s="97"/>
      <c r="M614" s="97"/>
      <c r="N614" s="97"/>
      <c r="O614" s="441"/>
      <c r="P614" s="448">
        <f>SUM(P612:P613)</f>
        <v>260</v>
      </c>
      <c r="Q614" s="449">
        <f>SUM(Q612:Q613)</f>
        <v>1.02</v>
      </c>
      <c r="R614" s="55">
        <f>SUM(Q614/G590)</f>
        <v>0.108456482053489</v>
      </c>
    </row>
    <row r="615" spans="2:18" ht="16.5" thickBot="1" x14ac:dyDescent="0.3">
      <c r="O615" s="442">
        <f>SUM(O612:O614)</f>
        <v>17</v>
      </c>
      <c r="P615" s="445">
        <f>SUM(P614,P611)</f>
        <v>443</v>
      </c>
      <c r="Q615" s="72">
        <f>SUM(Q614,Q611)</f>
        <v>6.8924199999999995</v>
      </c>
      <c r="R615" s="49">
        <f>SUM(R611:R614)</f>
        <v>0.7328702216030476</v>
      </c>
    </row>
    <row r="616" spans="2:18" ht="16.5" thickTop="1" x14ac:dyDescent="0.25"/>
    <row r="617" spans="2:18" x14ac:dyDescent="0.25">
      <c r="B617" s="1814" t="s">
        <v>0</v>
      </c>
      <c r="C617" s="1814"/>
      <c r="D617" s="1814"/>
      <c r="E617" s="1814"/>
      <c r="F617" s="1814"/>
      <c r="G617" s="1814"/>
      <c r="H617" s="1814"/>
      <c r="J617" s="1814" t="s">
        <v>22</v>
      </c>
      <c r="K617" s="1814"/>
      <c r="L617" s="1814"/>
      <c r="M617" s="1814"/>
      <c r="N617" s="1814"/>
      <c r="O617" s="1814"/>
      <c r="P617" s="1814"/>
      <c r="Q617" s="1814"/>
      <c r="R617" s="1814"/>
    </row>
    <row r="618" spans="2:18" x14ac:dyDescent="0.25">
      <c r="B618" s="1814"/>
      <c r="C618" s="1814"/>
      <c r="D618" s="1814"/>
      <c r="E618" s="1814"/>
      <c r="F618" s="1814"/>
      <c r="G618" s="1814"/>
      <c r="H618" s="1814"/>
      <c r="J618" s="1814"/>
      <c r="K618" s="1814"/>
      <c r="L618" s="1814"/>
      <c r="M618" s="1814"/>
      <c r="N618" s="1814"/>
      <c r="O618" s="1814"/>
      <c r="P618" s="1814"/>
      <c r="Q618" s="1814"/>
      <c r="R618" s="1814"/>
    </row>
    <row r="619" spans="2:18" x14ac:dyDescent="0.25">
      <c r="B619" s="6" t="s">
        <v>147</v>
      </c>
      <c r="H619" s="8"/>
      <c r="J619" s="6" t="s">
        <v>147</v>
      </c>
      <c r="K619" s="10"/>
      <c r="L619" s="10"/>
      <c r="M619" s="10"/>
      <c r="N619" s="10"/>
      <c r="O619" s="1898"/>
      <c r="P619" s="1898"/>
      <c r="Q619" s="8"/>
      <c r="R619" s="8"/>
    </row>
    <row r="620" spans="2:18" x14ac:dyDescent="0.25">
      <c r="B620" s="1812" t="s">
        <v>21</v>
      </c>
      <c r="C620" s="1812" t="s">
        <v>2</v>
      </c>
      <c r="D620" s="1805" t="s">
        <v>3</v>
      </c>
      <c r="E620" s="1842" t="s">
        <v>4</v>
      </c>
      <c r="F620" s="1843"/>
      <c r="G620" s="1844"/>
      <c r="H620" s="1812" t="s">
        <v>5</v>
      </c>
      <c r="J620" s="1812" t="s">
        <v>21</v>
      </c>
      <c r="K620" s="1899" t="s">
        <v>24</v>
      </c>
      <c r="L620" s="1842" t="s">
        <v>25</v>
      </c>
      <c r="M620" s="1843"/>
      <c r="N620" s="1844"/>
      <c r="O620" s="1842" t="s">
        <v>4</v>
      </c>
      <c r="P620" s="1843"/>
      <c r="Q620" s="1844"/>
      <c r="R620" s="1812" t="s">
        <v>5</v>
      </c>
    </row>
    <row r="621" spans="2:18" x14ac:dyDescent="0.25">
      <c r="B621" s="1813"/>
      <c r="C621" s="1813"/>
      <c r="D621" s="1806"/>
      <c r="E621" s="84" t="s">
        <v>26</v>
      </c>
      <c r="F621" s="84" t="s">
        <v>9</v>
      </c>
      <c r="G621" s="156" t="s">
        <v>10</v>
      </c>
      <c r="H621" s="1813"/>
      <c r="J621" s="1813"/>
      <c r="K621" s="1900"/>
      <c r="L621" s="13" t="s">
        <v>27</v>
      </c>
      <c r="M621" s="157" t="s">
        <v>28</v>
      </c>
      <c r="N621" s="157" t="s">
        <v>26</v>
      </c>
      <c r="O621" s="157" t="s">
        <v>29</v>
      </c>
      <c r="P621" s="159" t="s">
        <v>30</v>
      </c>
      <c r="Q621" s="16" t="s">
        <v>10</v>
      </c>
      <c r="R621" s="1813"/>
    </row>
    <row r="622" spans="2:18" x14ac:dyDescent="0.25">
      <c r="B622" s="69">
        <v>1</v>
      </c>
      <c r="C622" s="331">
        <v>5424</v>
      </c>
      <c r="D622" s="2" t="s">
        <v>12</v>
      </c>
      <c r="E622" s="2">
        <v>400</v>
      </c>
      <c r="F622" s="2">
        <v>54</v>
      </c>
      <c r="G622" s="3">
        <f>0.7854*E622*F622*F622/1000000</f>
        <v>0.91609055999999989</v>
      </c>
      <c r="H622" s="4" t="s">
        <v>13</v>
      </c>
      <c r="J622" s="22">
        <v>1</v>
      </c>
      <c r="K622" s="23" t="s">
        <v>32</v>
      </c>
      <c r="L622" s="24">
        <v>10</v>
      </c>
      <c r="M622" s="24">
        <v>30</v>
      </c>
      <c r="N622" s="24">
        <v>400</v>
      </c>
      <c r="O622" s="23"/>
      <c r="P622" s="25">
        <v>2</v>
      </c>
      <c r="Q622" s="26">
        <f t="shared" ref="Q622:Q639" si="28">L622*M622*N622*P622/1000000</f>
        <v>0.24</v>
      </c>
      <c r="R622" s="27"/>
    </row>
    <row r="623" spans="2:18" x14ac:dyDescent="0.25">
      <c r="B623" s="69">
        <v>2</v>
      </c>
      <c r="C623" s="331">
        <v>5426</v>
      </c>
      <c r="D623" s="2" t="s">
        <v>12</v>
      </c>
      <c r="E623" s="2">
        <v>400</v>
      </c>
      <c r="F623" s="2">
        <v>35</v>
      </c>
      <c r="G623" s="3">
        <f>0.7854*E623*F623*F623/1000000</f>
        <v>0.38484599999999997</v>
      </c>
      <c r="H623" s="4" t="s">
        <v>13</v>
      </c>
      <c r="J623" s="28">
        <v>2</v>
      </c>
      <c r="K623" s="29"/>
      <c r="L623" s="29">
        <v>10</v>
      </c>
      <c r="M623" s="24">
        <v>25</v>
      </c>
      <c r="N623" s="24">
        <v>400</v>
      </c>
      <c r="O623" s="29"/>
      <c r="P623" s="30">
        <v>2</v>
      </c>
      <c r="Q623" s="31">
        <f t="shared" si="28"/>
        <v>0.2</v>
      </c>
      <c r="R623" s="29"/>
    </row>
    <row r="624" spans="2:18" x14ac:dyDescent="0.25">
      <c r="B624" s="69">
        <v>3</v>
      </c>
      <c r="C624" s="331">
        <v>5347</v>
      </c>
      <c r="D624" s="2" t="s">
        <v>12</v>
      </c>
      <c r="E624" s="2">
        <v>400</v>
      </c>
      <c r="F624" s="2">
        <v>45</v>
      </c>
      <c r="G624" s="3">
        <f>0.7854*E624*F624*F624/1000000</f>
        <v>0.63617400000000002</v>
      </c>
      <c r="H624" s="4" t="s">
        <v>13</v>
      </c>
      <c r="J624" s="28">
        <v>3</v>
      </c>
      <c r="K624" s="29"/>
      <c r="L624" s="29">
        <v>10</v>
      </c>
      <c r="M624" s="24">
        <v>20</v>
      </c>
      <c r="N624" s="24">
        <v>400</v>
      </c>
      <c r="O624" s="29"/>
      <c r="P624" s="30">
        <v>3</v>
      </c>
      <c r="Q624" s="31">
        <f t="shared" si="28"/>
        <v>0.24</v>
      </c>
      <c r="R624" s="29"/>
    </row>
    <row r="625" spans="1:18" x14ac:dyDescent="0.25">
      <c r="G625" s="74">
        <f>SUM(G622:G624)</f>
        <v>1.9371105599999998</v>
      </c>
      <c r="H625" s="51"/>
      <c r="J625" s="28">
        <v>4</v>
      </c>
      <c r="K625" s="29"/>
      <c r="L625" s="29">
        <v>15</v>
      </c>
      <c r="M625" s="24">
        <v>20</v>
      </c>
      <c r="N625" s="24">
        <v>400</v>
      </c>
      <c r="O625" s="29"/>
      <c r="P625" s="30">
        <v>3</v>
      </c>
      <c r="Q625" s="31">
        <f t="shared" si="28"/>
        <v>0.36</v>
      </c>
      <c r="R625" s="29"/>
    </row>
    <row r="626" spans="1:18" ht="16.5" thickBot="1" x14ac:dyDescent="0.3">
      <c r="G626" s="60">
        <f>SUM(G625)</f>
        <v>1.9371105599999998</v>
      </c>
      <c r="H626" s="36">
        <f>SUM(Q644/G626)</f>
        <v>0.9972585147643821</v>
      </c>
      <c r="J626" s="28">
        <v>5</v>
      </c>
      <c r="K626" s="29"/>
      <c r="L626" s="29">
        <v>10</v>
      </c>
      <c r="M626" s="24">
        <v>15</v>
      </c>
      <c r="N626" s="24">
        <v>400</v>
      </c>
      <c r="O626" s="29"/>
      <c r="P626" s="30">
        <v>1</v>
      </c>
      <c r="Q626" s="31">
        <f t="shared" si="28"/>
        <v>0.06</v>
      </c>
      <c r="R626" s="34"/>
    </row>
    <row r="627" spans="1:18" ht="16.5" thickTop="1" x14ac:dyDescent="0.25">
      <c r="J627" s="28">
        <v>6</v>
      </c>
      <c r="K627" s="29"/>
      <c r="L627" s="29">
        <v>5</v>
      </c>
      <c r="M627" s="24">
        <v>15</v>
      </c>
      <c r="N627" s="24">
        <v>400</v>
      </c>
      <c r="O627" s="29"/>
      <c r="P627" s="30">
        <v>2</v>
      </c>
      <c r="Q627" s="31">
        <f t="shared" si="28"/>
        <v>0.06</v>
      </c>
      <c r="R627" s="29"/>
    </row>
    <row r="628" spans="1:18" x14ac:dyDescent="0.25">
      <c r="B628" s="8" t="s">
        <v>148</v>
      </c>
      <c r="J628" s="28">
        <v>7</v>
      </c>
      <c r="K628" s="29"/>
      <c r="L628" s="29">
        <v>2.2000000000000002</v>
      </c>
      <c r="M628" s="24">
        <v>20</v>
      </c>
      <c r="N628" s="24">
        <v>400</v>
      </c>
      <c r="O628" s="29"/>
      <c r="P628" s="30">
        <v>1</v>
      </c>
      <c r="Q628" s="31">
        <f t="shared" si="28"/>
        <v>1.7600000000000001E-2</v>
      </c>
      <c r="R628" s="34"/>
    </row>
    <row r="629" spans="1:18" x14ac:dyDescent="0.25">
      <c r="B629" s="1901" t="s">
        <v>3</v>
      </c>
      <c r="C629" s="1902" t="s">
        <v>66</v>
      </c>
      <c r="D629" s="1902"/>
      <c r="E629" s="1903" t="s">
        <v>48</v>
      </c>
      <c r="F629" s="1903"/>
      <c r="G629" s="1886" t="s">
        <v>50</v>
      </c>
      <c r="J629" s="28">
        <v>8</v>
      </c>
      <c r="K629" s="29"/>
      <c r="L629" s="29">
        <v>2.2000000000000002</v>
      </c>
      <c r="M629" s="24">
        <v>15</v>
      </c>
      <c r="N629" s="24">
        <v>400</v>
      </c>
      <c r="O629" s="29"/>
      <c r="P629" s="30">
        <v>1</v>
      </c>
      <c r="Q629" s="31">
        <f t="shared" si="28"/>
        <v>1.32E-2</v>
      </c>
      <c r="R629" s="34"/>
    </row>
    <row r="630" spans="1:18" x14ac:dyDescent="0.25">
      <c r="B630" s="1901"/>
      <c r="C630" s="101" t="s">
        <v>30</v>
      </c>
      <c r="D630" s="101" t="s">
        <v>10</v>
      </c>
      <c r="E630" s="158" t="s">
        <v>30</v>
      </c>
      <c r="F630" s="158" t="s">
        <v>10</v>
      </c>
      <c r="G630" s="1887"/>
      <c r="J630" s="28">
        <v>9</v>
      </c>
      <c r="K630" s="29"/>
      <c r="L630" s="29">
        <v>5</v>
      </c>
      <c r="M630" s="24">
        <v>8</v>
      </c>
      <c r="N630" s="24">
        <v>400</v>
      </c>
      <c r="O630" s="29"/>
      <c r="P630" s="30">
        <v>5</v>
      </c>
      <c r="Q630" s="31">
        <f t="shared" si="28"/>
        <v>0.08</v>
      </c>
      <c r="R630" s="34"/>
    </row>
    <row r="631" spans="1:18" x14ac:dyDescent="0.25">
      <c r="A631" s="1133" t="s">
        <v>74</v>
      </c>
      <c r="B631" s="160" t="s">
        <v>32</v>
      </c>
      <c r="C631" s="86">
        <f>SUM(C597)</f>
        <v>113</v>
      </c>
      <c r="D631" s="71">
        <f>SUM(D597)</f>
        <v>105.00138263999999</v>
      </c>
      <c r="E631" s="86">
        <f>SUM(E597)</f>
        <v>5384</v>
      </c>
      <c r="F631" s="71">
        <f>SUM(F597)</f>
        <v>72.173930000000013</v>
      </c>
      <c r="G631" s="88">
        <f>SUM(F631/D631)</f>
        <v>0.68736171072575525</v>
      </c>
      <c r="J631" s="28">
        <v>10</v>
      </c>
      <c r="K631" s="29"/>
      <c r="L631" s="29">
        <v>1.7</v>
      </c>
      <c r="M631" s="24">
        <v>15</v>
      </c>
      <c r="N631" s="24">
        <v>400</v>
      </c>
      <c r="O631" s="29"/>
      <c r="P631" s="30">
        <v>1</v>
      </c>
      <c r="Q631" s="31">
        <f t="shared" si="28"/>
        <v>1.0200000000000001E-2</v>
      </c>
      <c r="R631" s="34"/>
    </row>
    <row r="632" spans="1:18" x14ac:dyDescent="0.25">
      <c r="A632" s="1134" t="s">
        <v>149</v>
      </c>
      <c r="B632" s="160" t="s">
        <v>32</v>
      </c>
      <c r="C632" s="115">
        <f>SUM(B624)</f>
        <v>3</v>
      </c>
      <c r="D632" s="128">
        <f>SUM(G626)</f>
        <v>1.9371105599999998</v>
      </c>
      <c r="E632" s="86">
        <f>SUM(P644)</f>
        <v>106</v>
      </c>
      <c r="F632" s="71">
        <f>SUM(Q644)</f>
        <v>1.9318000000000002</v>
      </c>
      <c r="G632" s="88">
        <f>SUM(F632/D632)</f>
        <v>0.9972585147643821</v>
      </c>
      <c r="J632" s="28">
        <v>11</v>
      </c>
      <c r="K632" s="29"/>
      <c r="L632" s="29">
        <v>10</v>
      </c>
      <c r="M632" s="24">
        <v>10</v>
      </c>
      <c r="N632" s="24">
        <v>400</v>
      </c>
      <c r="O632" s="29"/>
      <c r="P632" s="30">
        <v>1</v>
      </c>
      <c r="Q632" s="31">
        <f t="shared" si="28"/>
        <v>0.04</v>
      </c>
      <c r="R632" s="34"/>
    </row>
    <row r="633" spans="1:18" ht="16.5" thickBot="1" x14ac:dyDescent="0.3">
      <c r="B633" s="94" t="s">
        <v>54</v>
      </c>
      <c r="C633" s="59">
        <f>SUM(C631:C632)</f>
        <v>116</v>
      </c>
      <c r="D633" s="92">
        <f>SUM(D631:D632)</f>
        <v>106.93849319999998</v>
      </c>
      <c r="E633" s="59">
        <f>SUM(E631:E632)</f>
        <v>5490</v>
      </c>
      <c r="F633" s="92">
        <f>SUM(F631:F632)</f>
        <v>74.105730000000008</v>
      </c>
      <c r="G633" s="93">
        <f>SUM(F633/D633)</f>
        <v>0.69297525879109756</v>
      </c>
      <c r="J633" s="28">
        <v>12</v>
      </c>
      <c r="K633" s="29"/>
      <c r="L633" s="29">
        <v>5</v>
      </c>
      <c r="M633" s="24">
        <v>10</v>
      </c>
      <c r="N633" s="24">
        <v>400</v>
      </c>
      <c r="O633" s="29"/>
      <c r="P633" s="30">
        <v>8</v>
      </c>
      <c r="Q633" s="31">
        <f t="shared" si="28"/>
        <v>0.16</v>
      </c>
      <c r="R633" s="34"/>
    </row>
    <row r="634" spans="1:18" ht="16.5" thickTop="1" x14ac:dyDescent="0.25">
      <c r="B634" s="89"/>
      <c r="C634" s="90"/>
      <c r="D634" s="91"/>
      <c r="E634" s="82"/>
      <c r="F634" s="83"/>
      <c r="G634" s="83"/>
      <c r="J634" s="28">
        <v>13</v>
      </c>
      <c r="K634" s="29"/>
      <c r="L634" s="29">
        <v>4.2</v>
      </c>
      <c r="M634" s="24">
        <v>10</v>
      </c>
      <c r="N634" s="24">
        <v>400</v>
      </c>
      <c r="O634" s="29"/>
      <c r="P634" s="30">
        <v>2</v>
      </c>
      <c r="Q634" s="31">
        <f t="shared" si="28"/>
        <v>3.3599999999999998E-2</v>
      </c>
      <c r="R634" s="34"/>
    </row>
    <row r="635" spans="1:18" x14ac:dyDescent="0.25">
      <c r="B635" s="102" t="s">
        <v>32</v>
      </c>
      <c r="C635" s="90"/>
      <c r="D635" s="103">
        <f>SUM(Q640,D599)</f>
        <v>59.378530000000005</v>
      </c>
      <c r="E635" s="466">
        <f>SUM(D635/D633)</f>
        <v>0.55525871202381982</v>
      </c>
      <c r="F635" s="83"/>
      <c r="G635" s="83"/>
      <c r="J635" s="28">
        <v>14</v>
      </c>
      <c r="K635" s="29"/>
      <c r="L635" s="29">
        <v>1.7</v>
      </c>
      <c r="M635" s="24">
        <v>10</v>
      </c>
      <c r="N635" s="24">
        <v>400</v>
      </c>
      <c r="O635" s="29"/>
      <c r="P635" s="30">
        <v>4</v>
      </c>
      <c r="Q635" s="31">
        <f t="shared" si="28"/>
        <v>2.7199999999999998E-2</v>
      </c>
      <c r="R635" s="34"/>
    </row>
    <row r="636" spans="1:18" x14ac:dyDescent="0.25">
      <c r="B636" s="102" t="s">
        <v>51</v>
      </c>
      <c r="C636" s="89"/>
      <c r="D636" s="103">
        <f>SUM(Q643,D600)</f>
        <v>14.7272</v>
      </c>
      <c r="E636" s="466">
        <f>SUM(D636/D633)</f>
        <v>0.13771654676727765</v>
      </c>
      <c r="F636" s="83"/>
      <c r="G636" s="83"/>
      <c r="J636" s="28">
        <v>15</v>
      </c>
      <c r="K636" s="29"/>
      <c r="L636" s="29">
        <v>2.2000000000000002</v>
      </c>
      <c r="M636" s="24">
        <v>10</v>
      </c>
      <c r="N636" s="24">
        <v>400</v>
      </c>
      <c r="O636" s="29"/>
      <c r="P636" s="30">
        <v>4</v>
      </c>
      <c r="Q636" s="31">
        <f t="shared" si="28"/>
        <v>3.5200000000000002E-2</v>
      </c>
      <c r="R636" s="34"/>
    </row>
    <row r="637" spans="1:18" ht="16.5" thickBot="1" x14ac:dyDescent="0.3">
      <c r="B637" s="89"/>
      <c r="C637" s="89"/>
      <c r="D637" s="104">
        <f>SUM(D635:D636)</f>
        <v>74.105730000000008</v>
      </c>
      <c r="E637" s="467">
        <f>SUM(E635:E636)</f>
        <v>0.69297525879109745</v>
      </c>
      <c r="F637" s="83"/>
      <c r="G637" s="83"/>
      <c r="J637" s="28">
        <v>16</v>
      </c>
      <c r="K637" s="29"/>
      <c r="L637" s="29">
        <v>4.2</v>
      </c>
      <c r="M637" s="24">
        <v>7</v>
      </c>
      <c r="N637" s="24">
        <v>400</v>
      </c>
      <c r="O637" s="29"/>
      <c r="P637" s="30">
        <v>8</v>
      </c>
      <c r="Q637" s="31">
        <f t="shared" si="28"/>
        <v>9.4079999999999997E-2</v>
      </c>
      <c r="R637" s="34"/>
    </row>
    <row r="638" spans="1:18" ht="16.5" thickTop="1" x14ac:dyDescent="0.25">
      <c r="J638" s="28">
        <v>17</v>
      </c>
      <c r="K638" s="29"/>
      <c r="L638" s="29">
        <v>3.2</v>
      </c>
      <c r="M638" s="24">
        <v>7</v>
      </c>
      <c r="N638" s="24">
        <v>400</v>
      </c>
      <c r="O638" s="29"/>
      <c r="P638" s="30">
        <v>1</v>
      </c>
      <c r="Q638" s="31">
        <f t="shared" si="28"/>
        <v>8.9599999999999992E-3</v>
      </c>
      <c r="R638" s="34"/>
    </row>
    <row r="639" spans="1:18" x14ac:dyDescent="0.25">
      <c r="J639" s="28">
        <v>18</v>
      </c>
      <c r="K639" s="29"/>
      <c r="L639" s="29">
        <v>4.2</v>
      </c>
      <c r="M639" s="24">
        <v>7</v>
      </c>
      <c r="N639" s="24">
        <v>200</v>
      </c>
      <c r="O639" s="29"/>
      <c r="P639" s="30">
        <v>2</v>
      </c>
      <c r="Q639" s="31">
        <f t="shared" si="28"/>
        <v>1.176E-2</v>
      </c>
      <c r="R639" s="34"/>
    </row>
    <row r="640" spans="1:18" x14ac:dyDescent="0.25">
      <c r="J640" s="1831"/>
      <c r="K640" s="1831"/>
      <c r="L640" s="1831"/>
      <c r="M640" s="1831"/>
      <c r="N640" s="1831"/>
      <c r="O640" s="1904"/>
      <c r="P640" s="446">
        <f>SUM(P622:P639)</f>
        <v>51</v>
      </c>
      <c r="Q640" s="447">
        <f>SUM(Q622:Q639)</f>
        <v>1.6918000000000002</v>
      </c>
      <c r="R640" s="64">
        <f>SUM(Q640/G626)</f>
        <v>0.8733626437925156</v>
      </c>
    </row>
    <row r="641" spans="2:18" x14ac:dyDescent="0.25">
      <c r="J641" s="28">
        <v>19</v>
      </c>
      <c r="K641" s="29"/>
      <c r="L641" s="29">
        <v>3</v>
      </c>
      <c r="M641" s="52">
        <v>5</v>
      </c>
      <c r="N641" s="160">
        <v>400</v>
      </c>
      <c r="O641" s="53">
        <v>3</v>
      </c>
      <c r="P641" s="25">
        <v>30</v>
      </c>
      <c r="Q641" s="26">
        <f>L641*M641*N641*P641/1000000</f>
        <v>0.18</v>
      </c>
      <c r="R641" s="65"/>
    </row>
    <row r="642" spans="2:18" x14ac:dyDescent="0.25">
      <c r="J642" s="28">
        <v>20</v>
      </c>
      <c r="K642" s="29"/>
      <c r="L642" s="29">
        <v>2</v>
      </c>
      <c r="M642" s="52">
        <v>3</v>
      </c>
      <c r="N642" s="160">
        <v>400</v>
      </c>
      <c r="O642" s="57">
        <v>1</v>
      </c>
      <c r="P642" s="25">
        <v>25</v>
      </c>
      <c r="Q642" s="26">
        <f>L642*M642*N642*P642/1000000</f>
        <v>0.06</v>
      </c>
      <c r="R642" s="65"/>
    </row>
    <row r="643" spans="2:18" x14ac:dyDescent="0.25">
      <c r="J643" s="155"/>
      <c r="K643" s="155"/>
      <c r="L643" s="155"/>
      <c r="M643" s="155"/>
      <c r="N643" s="155"/>
      <c r="O643" s="446">
        <f>SUM(O641:O642)</f>
        <v>4</v>
      </c>
      <c r="P643" s="448">
        <f>SUM(P641:P642)</f>
        <v>55</v>
      </c>
      <c r="Q643" s="449">
        <f>SUM(Q641:Q642)</f>
        <v>0.24</v>
      </c>
      <c r="R643" s="55">
        <f>SUM(Q643/G626)</f>
        <v>0.12389587097186648</v>
      </c>
    </row>
    <row r="644" spans="2:18" ht="15.75" customHeight="1" thickBot="1" x14ac:dyDescent="0.3">
      <c r="O644" s="47">
        <f>SUM(O643,O640)</f>
        <v>4</v>
      </c>
      <c r="P644" s="47">
        <f>SUM(P643,P640)</f>
        <v>106</v>
      </c>
      <c r="Q644" s="72">
        <f>SUM(Q643,Q640)</f>
        <v>1.9318000000000002</v>
      </c>
      <c r="R644" s="49">
        <f>SUM(Q644/G626)</f>
        <v>0.9972585147643821</v>
      </c>
    </row>
    <row r="645" spans="2:18" ht="15.75" customHeight="1" thickTop="1" x14ac:dyDescent="0.25"/>
    <row r="646" spans="2:18" x14ac:dyDescent="0.25">
      <c r="B646" s="1814" t="s">
        <v>0</v>
      </c>
      <c r="C646" s="1814"/>
      <c r="D646" s="1814"/>
      <c r="E646" s="1814"/>
      <c r="F646" s="1814"/>
      <c r="G646" s="1814"/>
      <c r="H646" s="1814"/>
      <c r="J646" s="1814" t="s">
        <v>22</v>
      </c>
      <c r="K646" s="1814"/>
      <c r="L646" s="1814"/>
      <c r="M646" s="1814"/>
      <c r="N646" s="1814"/>
      <c r="O646" s="1814"/>
      <c r="P646" s="1814"/>
      <c r="Q646" s="1814"/>
      <c r="R646" s="1814"/>
    </row>
    <row r="647" spans="2:18" ht="15.75" customHeight="1" x14ac:dyDescent="0.25">
      <c r="B647" s="1814"/>
      <c r="C647" s="1814"/>
      <c r="D647" s="1814"/>
      <c r="E647" s="1814"/>
      <c r="F647" s="1814"/>
      <c r="G647" s="1814"/>
      <c r="H647" s="1814"/>
      <c r="J647" s="1814"/>
      <c r="K647" s="1814"/>
      <c r="L647" s="1814"/>
      <c r="M647" s="1814"/>
      <c r="N647" s="1814"/>
      <c r="O647" s="1814"/>
      <c r="P647" s="1814"/>
      <c r="Q647" s="1814"/>
      <c r="R647" s="1814"/>
    </row>
    <row r="648" spans="2:18" x14ac:dyDescent="0.25">
      <c r="B648" s="6" t="s">
        <v>155</v>
      </c>
      <c r="H648" s="8"/>
      <c r="J648" s="6" t="s">
        <v>155</v>
      </c>
      <c r="K648" s="10"/>
      <c r="L648" s="10"/>
      <c r="M648" s="10"/>
      <c r="N648" s="10"/>
      <c r="O648" s="1898"/>
      <c r="P648" s="1898"/>
      <c r="Q648" s="8"/>
      <c r="R648" s="8"/>
    </row>
    <row r="649" spans="2:18" x14ac:dyDescent="0.25">
      <c r="B649" s="1812" t="s">
        <v>21</v>
      </c>
      <c r="C649" s="1812" t="s">
        <v>2</v>
      </c>
      <c r="D649" s="1805" t="s">
        <v>3</v>
      </c>
      <c r="E649" s="1842" t="s">
        <v>4</v>
      </c>
      <c r="F649" s="1843"/>
      <c r="G649" s="1844"/>
      <c r="H649" s="1812" t="s">
        <v>5</v>
      </c>
      <c r="J649" s="1812" t="s">
        <v>21</v>
      </c>
      <c r="K649" s="1899" t="s">
        <v>24</v>
      </c>
      <c r="L649" s="1842" t="s">
        <v>25</v>
      </c>
      <c r="M649" s="1843"/>
      <c r="N649" s="1844"/>
      <c r="O649" s="1842" t="s">
        <v>4</v>
      </c>
      <c r="P649" s="1843"/>
      <c r="Q649" s="1844"/>
      <c r="R649" s="1812" t="s">
        <v>5</v>
      </c>
    </row>
    <row r="650" spans="2:18" x14ac:dyDescent="0.25">
      <c r="B650" s="1813"/>
      <c r="C650" s="1813"/>
      <c r="D650" s="1806"/>
      <c r="E650" s="84" t="s">
        <v>26</v>
      </c>
      <c r="F650" s="84" t="s">
        <v>9</v>
      </c>
      <c r="G650" s="341" t="s">
        <v>10</v>
      </c>
      <c r="H650" s="1813"/>
      <c r="J650" s="1813"/>
      <c r="K650" s="1900"/>
      <c r="L650" s="13" t="s">
        <v>27</v>
      </c>
      <c r="M650" s="342" t="s">
        <v>28</v>
      </c>
      <c r="N650" s="342" t="s">
        <v>26</v>
      </c>
      <c r="O650" s="342" t="s">
        <v>29</v>
      </c>
      <c r="P650" s="343" t="s">
        <v>30</v>
      </c>
      <c r="Q650" s="16" t="s">
        <v>10</v>
      </c>
      <c r="R650" s="1813"/>
    </row>
    <row r="651" spans="2:18" x14ac:dyDescent="0.25">
      <c r="B651" s="69">
        <v>1</v>
      </c>
      <c r="C651" s="338">
        <v>5490</v>
      </c>
      <c r="D651" s="2" t="s">
        <v>12</v>
      </c>
      <c r="E651" s="2">
        <v>400</v>
      </c>
      <c r="F651" s="2">
        <v>51</v>
      </c>
      <c r="G651" s="3">
        <f>0.7854*E651*F651*F651/1000000</f>
        <v>0.81713015999999994</v>
      </c>
      <c r="H651" s="4" t="s">
        <v>15</v>
      </c>
      <c r="J651" s="22">
        <v>1</v>
      </c>
      <c r="K651" s="23" t="s">
        <v>32</v>
      </c>
      <c r="L651" s="24">
        <v>13</v>
      </c>
      <c r="M651" s="24">
        <v>30</v>
      </c>
      <c r="N651" s="24">
        <v>400</v>
      </c>
      <c r="O651" s="23"/>
      <c r="P651" s="25">
        <v>1</v>
      </c>
      <c r="Q651" s="26">
        <f t="shared" ref="Q651:Q670" si="29">L651*M651*N651*P651/1000000</f>
        <v>0.156</v>
      </c>
      <c r="R651" s="27"/>
    </row>
    <row r="652" spans="2:18" x14ac:dyDescent="0.25">
      <c r="B652" s="69">
        <v>2</v>
      </c>
      <c r="C652" s="338">
        <v>5518</v>
      </c>
      <c r="D652" s="2" t="s">
        <v>12</v>
      </c>
      <c r="E652" s="2">
        <v>400</v>
      </c>
      <c r="F652" s="2">
        <v>53</v>
      </c>
      <c r="G652" s="3">
        <f>0.7854*E652*F652*F652/1000000</f>
        <v>0.88247543999999989</v>
      </c>
      <c r="H652" s="4" t="s">
        <v>15</v>
      </c>
      <c r="J652" s="28">
        <v>2</v>
      </c>
      <c r="K652" s="29"/>
      <c r="L652" s="29">
        <v>10</v>
      </c>
      <c r="M652" s="24">
        <v>30</v>
      </c>
      <c r="N652" s="24">
        <v>400</v>
      </c>
      <c r="O652" s="29"/>
      <c r="P652" s="30">
        <v>1</v>
      </c>
      <c r="Q652" s="31">
        <f t="shared" si="29"/>
        <v>0.12</v>
      </c>
      <c r="R652" s="29"/>
    </row>
    <row r="653" spans="2:18" x14ac:dyDescent="0.25">
      <c r="B653" s="69">
        <v>3</v>
      </c>
      <c r="C653" s="338">
        <v>5446</v>
      </c>
      <c r="D653" s="2" t="s">
        <v>12</v>
      </c>
      <c r="E653" s="2">
        <v>400</v>
      </c>
      <c r="F653" s="2">
        <v>55</v>
      </c>
      <c r="G653" s="3">
        <f>0.7854*E653*F653*F653/1000000</f>
        <v>0.95033400000000001</v>
      </c>
      <c r="H653" s="4" t="s">
        <v>15</v>
      </c>
      <c r="J653" s="28">
        <v>3</v>
      </c>
      <c r="K653" s="29"/>
      <c r="L653" s="29">
        <v>10</v>
      </c>
      <c r="M653" s="24">
        <v>25</v>
      </c>
      <c r="N653" s="24">
        <v>400</v>
      </c>
      <c r="O653" s="29"/>
      <c r="P653" s="30">
        <v>1</v>
      </c>
      <c r="Q653" s="31">
        <f t="shared" si="29"/>
        <v>0.1</v>
      </c>
      <c r="R653" s="29"/>
    </row>
    <row r="654" spans="2:18" x14ac:dyDescent="0.25">
      <c r="G654" s="74">
        <f>SUM(G651:G653)</f>
        <v>2.6499395999999997</v>
      </c>
      <c r="H654" s="51"/>
      <c r="J654" s="28">
        <v>4</v>
      </c>
      <c r="K654" s="29"/>
      <c r="L654" s="29">
        <v>15</v>
      </c>
      <c r="M654" s="24">
        <v>23</v>
      </c>
      <c r="N654" s="24">
        <v>400</v>
      </c>
      <c r="O654" s="29"/>
      <c r="P654" s="30">
        <v>2</v>
      </c>
      <c r="Q654" s="31">
        <f t="shared" si="29"/>
        <v>0.27600000000000002</v>
      </c>
      <c r="R654" s="29"/>
    </row>
    <row r="655" spans="2:18" ht="16.5" thickBot="1" x14ac:dyDescent="0.3">
      <c r="G655" s="60">
        <f>SUM(G654)</f>
        <v>2.6499395999999997</v>
      </c>
      <c r="H655" s="36">
        <f>SUM(Q675/G655)</f>
        <v>0.70540475714993678</v>
      </c>
      <c r="J655" s="28">
        <v>5</v>
      </c>
      <c r="K655" s="29"/>
      <c r="L655" s="29">
        <v>13</v>
      </c>
      <c r="M655" s="24">
        <v>23</v>
      </c>
      <c r="N655" s="24">
        <v>400</v>
      </c>
      <c r="O655" s="29"/>
      <c r="P655" s="30">
        <v>2</v>
      </c>
      <c r="Q655" s="31">
        <f t="shared" si="29"/>
        <v>0.2392</v>
      </c>
      <c r="R655" s="34"/>
    </row>
    <row r="656" spans="2:18" ht="16.5" thickTop="1" x14ac:dyDescent="0.25">
      <c r="B656" s="8" t="s">
        <v>156</v>
      </c>
      <c r="J656" s="28">
        <v>6</v>
      </c>
      <c r="K656" s="29"/>
      <c r="L656" s="29">
        <v>10</v>
      </c>
      <c r="M656" s="24">
        <v>20</v>
      </c>
      <c r="N656" s="24">
        <v>400</v>
      </c>
      <c r="O656" s="29"/>
      <c r="P656" s="30">
        <v>2</v>
      </c>
      <c r="Q656" s="31">
        <f t="shared" si="29"/>
        <v>0.16</v>
      </c>
      <c r="R656" s="29"/>
    </row>
    <row r="657" spans="1:18" x14ac:dyDescent="0.25">
      <c r="B657" s="1901" t="s">
        <v>3</v>
      </c>
      <c r="C657" s="1902" t="s">
        <v>66</v>
      </c>
      <c r="D657" s="1902"/>
      <c r="E657" s="1903" t="s">
        <v>48</v>
      </c>
      <c r="F657" s="1903"/>
      <c r="G657" s="1886" t="s">
        <v>50</v>
      </c>
      <c r="J657" s="28">
        <v>7</v>
      </c>
      <c r="K657" s="29"/>
      <c r="L657" s="29">
        <v>15</v>
      </c>
      <c r="M657" s="24">
        <v>18</v>
      </c>
      <c r="N657" s="24">
        <v>400</v>
      </c>
      <c r="O657" s="29"/>
      <c r="P657" s="30">
        <v>1</v>
      </c>
      <c r="Q657" s="31">
        <f t="shared" si="29"/>
        <v>0.108</v>
      </c>
      <c r="R657" s="34"/>
    </row>
    <row r="658" spans="1:18" x14ac:dyDescent="0.25">
      <c r="B658" s="1901"/>
      <c r="C658" s="101" t="s">
        <v>30</v>
      </c>
      <c r="D658" s="101" t="s">
        <v>10</v>
      </c>
      <c r="E658" s="339" t="s">
        <v>30</v>
      </c>
      <c r="F658" s="339" t="s">
        <v>10</v>
      </c>
      <c r="G658" s="1887"/>
      <c r="J658" s="28">
        <v>8</v>
      </c>
      <c r="K658" s="29"/>
      <c r="L658" s="29">
        <v>13</v>
      </c>
      <c r="M658" s="24">
        <v>15</v>
      </c>
      <c r="N658" s="24">
        <v>400</v>
      </c>
      <c r="O658" s="29"/>
      <c r="P658" s="30">
        <v>1</v>
      </c>
      <c r="Q658" s="31">
        <f t="shared" si="29"/>
        <v>7.8E-2</v>
      </c>
      <c r="R658" s="34"/>
    </row>
    <row r="659" spans="1:18" x14ac:dyDescent="0.25">
      <c r="A659" s="1133" t="s">
        <v>149</v>
      </c>
      <c r="B659" s="344" t="s">
        <v>32</v>
      </c>
      <c r="C659" s="86">
        <f>SUM(C633)</f>
        <v>116</v>
      </c>
      <c r="D659" s="71">
        <f>SUM(D633)</f>
        <v>106.93849319999998</v>
      </c>
      <c r="E659" s="86">
        <f>SUM(E633)</f>
        <v>5490</v>
      </c>
      <c r="F659" s="71">
        <f>SUM(F633)</f>
        <v>74.105730000000008</v>
      </c>
      <c r="G659" s="88">
        <f>SUM(F659/D659)</f>
        <v>0.69297525879109756</v>
      </c>
      <c r="J659" s="28">
        <v>9</v>
      </c>
      <c r="K659" s="29"/>
      <c r="L659" s="29">
        <v>10</v>
      </c>
      <c r="M659" s="24">
        <v>13</v>
      </c>
      <c r="N659" s="24">
        <v>400</v>
      </c>
      <c r="O659" s="29"/>
      <c r="P659" s="30">
        <v>1</v>
      </c>
      <c r="Q659" s="31">
        <f t="shared" si="29"/>
        <v>5.1999999999999998E-2</v>
      </c>
      <c r="R659" s="34"/>
    </row>
    <row r="660" spans="1:18" x14ac:dyDescent="0.25">
      <c r="A660" s="1134" t="s">
        <v>157</v>
      </c>
      <c r="B660" s="344" t="s">
        <v>32</v>
      </c>
      <c r="C660" s="115">
        <f>SUM(B653)</f>
        <v>3</v>
      </c>
      <c r="D660" s="128">
        <f>SUM(G654)</f>
        <v>2.6499395999999997</v>
      </c>
      <c r="E660" s="86">
        <f>SUM(P675)</f>
        <v>81</v>
      </c>
      <c r="F660" s="71">
        <f>SUM(Q675)</f>
        <v>1.8692800000000003</v>
      </c>
      <c r="G660" s="88">
        <f>SUM(F660/D660)</f>
        <v>0.70540475714993678</v>
      </c>
      <c r="J660" s="28">
        <v>10</v>
      </c>
      <c r="K660" s="29"/>
      <c r="L660" s="29">
        <v>5</v>
      </c>
      <c r="M660" s="24">
        <v>15</v>
      </c>
      <c r="N660" s="24">
        <v>400</v>
      </c>
      <c r="O660" s="29"/>
      <c r="P660" s="30">
        <v>3</v>
      </c>
      <c r="Q660" s="31">
        <f t="shared" si="29"/>
        <v>0.09</v>
      </c>
      <c r="R660" s="34"/>
    </row>
    <row r="661" spans="1:18" ht="16.5" thickBot="1" x14ac:dyDescent="0.3">
      <c r="B661" s="94" t="s">
        <v>54</v>
      </c>
      <c r="C661" s="59">
        <f>SUM(C659:C660)</f>
        <v>119</v>
      </c>
      <c r="D661" s="92">
        <f>SUM(D659:D660)</f>
        <v>109.58843279999998</v>
      </c>
      <c r="E661" s="59">
        <f>SUM(E659:E660)</f>
        <v>5571</v>
      </c>
      <c r="F661" s="92">
        <f>SUM(F659:F660)</f>
        <v>75.975010000000012</v>
      </c>
      <c r="G661" s="93">
        <f>SUM(F661/D661)</f>
        <v>0.69327581441606334</v>
      </c>
      <c r="J661" s="28">
        <v>11</v>
      </c>
      <c r="K661" s="29"/>
      <c r="L661" s="29">
        <v>3.2</v>
      </c>
      <c r="M661" s="24">
        <v>13</v>
      </c>
      <c r="N661" s="24">
        <v>400</v>
      </c>
      <c r="O661" s="29"/>
      <c r="P661" s="30">
        <v>1</v>
      </c>
      <c r="Q661" s="31">
        <f t="shared" si="29"/>
        <v>1.6639999999999999E-2</v>
      </c>
      <c r="R661" s="34"/>
    </row>
    <row r="662" spans="1:18" ht="16.5" thickTop="1" x14ac:dyDescent="0.25">
      <c r="B662" s="89"/>
      <c r="C662" s="90"/>
      <c r="D662" s="91"/>
      <c r="E662" s="82"/>
      <c r="F662" s="83"/>
      <c r="G662" s="83"/>
      <c r="J662" s="28">
        <v>12</v>
      </c>
      <c r="K662" s="29"/>
      <c r="L662" s="29">
        <v>2.2000000000000002</v>
      </c>
      <c r="M662" s="24">
        <v>15</v>
      </c>
      <c r="N662" s="24">
        <v>400</v>
      </c>
      <c r="O662" s="29"/>
      <c r="P662" s="30">
        <v>1</v>
      </c>
      <c r="Q662" s="31">
        <f t="shared" si="29"/>
        <v>1.32E-2</v>
      </c>
      <c r="R662" s="34"/>
    </row>
    <row r="663" spans="1:18" x14ac:dyDescent="0.25">
      <c r="B663" s="102" t="s">
        <v>32</v>
      </c>
      <c r="C663" s="90"/>
      <c r="D663" s="103">
        <f>SUM(Q671,D635)</f>
        <v>61.127810000000004</v>
      </c>
      <c r="E663" s="466">
        <f>SUM(D663/D661)</f>
        <v>0.55779436239916746</v>
      </c>
      <c r="F663" s="83"/>
      <c r="G663" s="83"/>
      <c r="J663" s="28">
        <v>13</v>
      </c>
      <c r="K663" s="29"/>
      <c r="L663" s="29">
        <v>1.7</v>
      </c>
      <c r="M663" s="24">
        <v>15</v>
      </c>
      <c r="N663" s="24">
        <v>400</v>
      </c>
      <c r="O663" s="29"/>
      <c r="P663" s="30">
        <v>1</v>
      </c>
      <c r="Q663" s="31">
        <f t="shared" si="29"/>
        <v>1.0200000000000001E-2</v>
      </c>
      <c r="R663" s="34"/>
    </row>
    <row r="664" spans="1:18" x14ac:dyDescent="0.25">
      <c r="B664" s="102" t="s">
        <v>51</v>
      </c>
      <c r="C664" s="89"/>
      <c r="D664" s="103">
        <f>SUM(Q674,D636)</f>
        <v>14.847199999999999</v>
      </c>
      <c r="E664" s="466">
        <f>SUM(D664/D661)</f>
        <v>0.13548145201689574</v>
      </c>
      <c r="F664" s="83"/>
      <c r="G664" s="83"/>
      <c r="J664" s="28">
        <v>14</v>
      </c>
      <c r="K664" s="29"/>
      <c r="L664" s="29">
        <v>4.2</v>
      </c>
      <c r="M664" s="24">
        <v>10</v>
      </c>
      <c r="N664" s="24">
        <v>400</v>
      </c>
      <c r="O664" s="29"/>
      <c r="P664" s="30">
        <v>3</v>
      </c>
      <c r="Q664" s="31">
        <f t="shared" si="29"/>
        <v>5.04E-2</v>
      </c>
      <c r="R664" s="34"/>
    </row>
    <row r="665" spans="1:18" ht="16.5" thickBot="1" x14ac:dyDescent="0.3">
      <c r="B665" s="89"/>
      <c r="C665" s="89"/>
      <c r="D665" s="104">
        <f>SUM(D663:D664)</f>
        <v>75.975009999999997</v>
      </c>
      <c r="E665" s="467">
        <f>SUM(E663:E664)</f>
        <v>0.69327581441606323</v>
      </c>
      <c r="F665" s="83"/>
      <c r="G665" s="83"/>
      <c r="J665" s="28">
        <v>15</v>
      </c>
      <c r="K665" s="29"/>
      <c r="L665" s="29">
        <v>5</v>
      </c>
      <c r="M665" s="24">
        <v>10</v>
      </c>
      <c r="N665" s="24">
        <v>400</v>
      </c>
      <c r="O665" s="29"/>
      <c r="P665" s="30">
        <v>4</v>
      </c>
      <c r="Q665" s="31">
        <f t="shared" si="29"/>
        <v>0.08</v>
      </c>
      <c r="R665" s="34"/>
    </row>
    <row r="666" spans="1:18" ht="16.5" thickTop="1" x14ac:dyDescent="0.25">
      <c r="J666" s="28">
        <v>16</v>
      </c>
      <c r="K666" s="29"/>
      <c r="L666" s="29">
        <v>1.7</v>
      </c>
      <c r="M666" s="24">
        <v>10</v>
      </c>
      <c r="N666" s="24">
        <v>400</v>
      </c>
      <c r="O666" s="29"/>
      <c r="P666" s="30">
        <v>2</v>
      </c>
      <c r="Q666" s="31">
        <f t="shared" si="29"/>
        <v>1.3599999999999999E-2</v>
      </c>
      <c r="R666" s="34"/>
    </row>
    <row r="667" spans="1:18" x14ac:dyDescent="0.25">
      <c r="J667" s="28">
        <v>17</v>
      </c>
      <c r="K667" s="29"/>
      <c r="L667" s="29">
        <v>2.2000000000000002</v>
      </c>
      <c r="M667" s="24">
        <v>10</v>
      </c>
      <c r="N667" s="24">
        <v>400</v>
      </c>
      <c r="O667" s="29"/>
      <c r="P667" s="30">
        <v>5</v>
      </c>
      <c r="Q667" s="31">
        <f t="shared" si="29"/>
        <v>4.3999999999999997E-2</v>
      </c>
      <c r="R667" s="34"/>
    </row>
    <row r="668" spans="1:18" x14ac:dyDescent="0.25">
      <c r="J668" s="28">
        <v>18</v>
      </c>
      <c r="K668" s="29"/>
      <c r="L668" s="29">
        <v>4.2</v>
      </c>
      <c r="M668" s="24">
        <v>7</v>
      </c>
      <c r="N668" s="24">
        <v>400</v>
      </c>
      <c r="O668" s="29"/>
      <c r="P668" s="30">
        <v>11</v>
      </c>
      <c r="Q668" s="31">
        <f t="shared" si="29"/>
        <v>0.12936</v>
      </c>
      <c r="R668" s="34"/>
    </row>
    <row r="669" spans="1:18" x14ac:dyDescent="0.25">
      <c r="J669" s="28">
        <v>19</v>
      </c>
      <c r="K669" s="29"/>
      <c r="L669" s="29">
        <v>4.2</v>
      </c>
      <c r="M669" s="24">
        <v>7</v>
      </c>
      <c r="N669" s="24">
        <v>200</v>
      </c>
      <c r="O669" s="29"/>
      <c r="P669" s="30">
        <v>1</v>
      </c>
      <c r="Q669" s="31">
        <f t="shared" si="29"/>
        <v>5.8799999999999998E-3</v>
      </c>
      <c r="R669" s="34"/>
    </row>
    <row r="670" spans="1:18" x14ac:dyDescent="0.25">
      <c r="J670" s="28">
        <v>20</v>
      </c>
      <c r="K670" s="29"/>
      <c r="L670" s="29">
        <v>1.7</v>
      </c>
      <c r="M670" s="24">
        <v>10</v>
      </c>
      <c r="N670" s="24">
        <v>200</v>
      </c>
      <c r="O670" s="29"/>
      <c r="P670" s="30">
        <v>2</v>
      </c>
      <c r="Q670" s="31">
        <f t="shared" si="29"/>
        <v>6.7999999999999996E-3</v>
      </c>
      <c r="R670" s="34"/>
    </row>
    <row r="671" spans="1:18" x14ac:dyDescent="0.25">
      <c r="J671" s="1831"/>
      <c r="K671" s="1831"/>
      <c r="L671" s="1831"/>
      <c r="M671" s="1831"/>
      <c r="N671" s="1831"/>
      <c r="O671" s="1904"/>
      <c r="P671" s="446">
        <f>SUM(P651:P670)</f>
        <v>46</v>
      </c>
      <c r="Q671" s="447">
        <f>SUM(Q651:Q670)</f>
        <v>1.7492800000000004</v>
      </c>
      <c r="R671" s="64">
        <f>SUM(Q671/G655)</f>
        <v>0.6601207061474158</v>
      </c>
    </row>
    <row r="672" spans="1:18" x14ac:dyDescent="0.25">
      <c r="J672" s="28">
        <v>21</v>
      </c>
      <c r="K672" s="29"/>
      <c r="L672" s="29">
        <v>3</v>
      </c>
      <c r="M672" s="52">
        <v>5</v>
      </c>
      <c r="N672" s="344">
        <v>400</v>
      </c>
      <c r="O672" s="53">
        <v>1</v>
      </c>
      <c r="P672" s="25">
        <v>10</v>
      </c>
      <c r="Q672" s="26">
        <f>L672*M672*N672*P672/1000000</f>
        <v>0.06</v>
      </c>
      <c r="R672" s="65"/>
    </row>
    <row r="673" spans="2:18" x14ac:dyDescent="0.25">
      <c r="J673" s="28">
        <v>22</v>
      </c>
      <c r="K673" s="29"/>
      <c r="L673" s="29">
        <v>2</v>
      </c>
      <c r="M673" s="52">
        <v>3</v>
      </c>
      <c r="N673" s="344">
        <v>400</v>
      </c>
      <c r="O673" s="57">
        <v>1</v>
      </c>
      <c r="P673" s="454">
        <v>25</v>
      </c>
      <c r="Q673" s="296">
        <f>L673*M673*N673*P673/1000000</f>
        <v>0.06</v>
      </c>
      <c r="R673" s="65"/>
    </row>
    <row r="674" spans="2:18" x14ac:dyDescent="0.25">
      <c r="J674" s="340"/>
      <c r="K674" s="340"/>
      <c r="L674" s="340"/>
      <c r="M674" s="340"/>
      <c r="N674" s="340"/>
      <c r="O674" s="446">
        <f>SUM(O672:O673)</f>
        <v>2</v>
      </c>
      <c r="P674" s="446">
        <f>SUM(P672:P673)</f>
        <v>35</v>
      </c>
      <c r="Q674" s="447">
        <f>SUM(Q672:Q673)</f>
        <v>0.12</v>
      </c>
      <c r="R674" s="453">
        <f>SUM(Q674/G655)</f>
        <v>4.5284051002520968E-2</v>
      </c>
    </row>
    <row r="675" spans="2:18" ht="16.5" thickBot="1" x14ac:dyDescent="0.3">
      <c r="O675" s="47">
        <f>SUM(O674,O671)</f>
        <v>2</v>
      </c>
      <c r="P675" s="455">
        <f>SUM(P674,P671)</f>
        <v>81</v>
      </c>
      <c r="Q675" s="456">
        <f>SUM(Q674,Q671)</f>
        <v>1.8692800000000003</v>
      </c>
      <c r="R675" s="49">
        <f>SUM(Q675/G655)</f>
        <v>0.70540475714993678</v>
      </c>
    </row>
    <row r="676" spans="2:18" ht="16.5" thickTop="1" x14ac:dyDescent="0.25"/>
    <row r="677" spans="2:18" x14ac:dyDescent="0.25">
      <c r="B677" s="1814" t="s">
        <v>0</v>
      </c>
      <c r="C677" s="1814"/>
      <c r="D677" s="1814"/>
      <c r="E677" s="1814"/>
      <c r="F677" s="1814"/>
      <c r="G677" s="1814"/>
      <c r="H677" s="1814"/>
      <c r="J677" s="1814" t="s">
        <v>22</v>
      </c>
      <c r="K677" s="1814"/>
      <c r="L677" s="1814"/>
      <c r="M677" s="1814"/>
      <c r="N677" s="1814"/>
      <c r="O677" s="1814"/>
      <c r="P677" s="1814"/>
      <c r="Q677" s="1814"/>
      <c r="R677" s="1814"/>
    </row>
    <row r="678" spans="2:18" x14ac:dyDescent="0.25">
      <c r="B678" s="1814"/>
      <c r="C678" s="1814"/>
      <c r="D678" s="1814"/>
      <c r="E678" s="1814"/>
      <c r="F678" s="1814"/>
      <c r="G678" s="1814"/>
      <c r="H678" s="1814"/>
      <c r="J678" s="1814"/>
      <c r="K678" s="1814"/>
      <c r="L678" s="1814"/>
      <c r="M678" s="1814"/>
      <c r="N678" s="1814"/>
      <c r="O678" s="1814"/>
      <c r="P678" s="1814"/>
      <c r="Q678" s="1814"/>
      <c r="R678" s="1814"/>
    </row>
    <row r="679" spans="2:18" x14ac:dyDescent="0.25">
      <c r="B679" s="6" t="s">
        <v>155</v>
      </c>
      <c r="H679" s="8"/>
      <c r="J679" s="6" t="s">
        <v>155</v>
      </c>
      <c r="K679" s="10"/>
      <c r="L679" s="10"/>
      <c r="M679" s="10"/>
      <c r="N679" s="10"/>
      <c r="O679" s="1898"/>
      <c r="P679" s="1898"/>
      <c r="Q679" s="8"/>
      <c r="R679" s="8"/>
    </row>
    <row r="680" spans="2:18" x14ac:dyDescent="0.25">
      <c r="B680" s="1812" t="s">
        <v>21</v>
      </c>
      <c r="C680" s="1812" t="s">
        <v>2</v>
      </c>
      <c r="D680" s="1812" t="s">
        <v>3</v>
      </c>
      <c r="E680" s="1842" t="s">
        <v>4</v>
      </c>
      <c r="F680" s="1843"/>
      <c r="G680" s="1844"/>
      <c r="H680" s="1812" t="s">
        <v>5</v>
      </c>
      <c r="J680" s="1812" t="s">
        <v>21</v>
      </c>
      <c r="K680" s="1899" t="s">
        <v>24</v>
      </c>
      <c r="L680" s="1842" t="s">
        <v>25</v>
      </c>
      <c r="M680" s="1843"/>
      <c r="N680" s="1844"/>
      <c r="O680" s="1842" t="s">
        <v>4</v>
      </c>
      <c r="P680" s="1843"/>
      <c r="Q680" s="1844"/>
      <c r="R680" s="1812" t="s">
        <v>5</v>
      </c>
    </row>
    <row r="681" spans="2:18" x14ac:dyDescent="0.25">
      <c r="B681" s="1813"/>
      <c r="C681" s="1813"/>
      <c r="D681" s="1813"/>
      <c r="E681" s="84" t="s">
        <v>26</v>
      </c>
      <c r="F681" s="84" t="s">
        <v>9</v>
      </c>
      <c r="G681" s="390" t="s">
        <v>10</v>
      </c>
      <c r="H681" s="1813"/>
      <c r="J681" s="1813"/>
      <c r="K681" s="1900"/>
      <c r="L681" s="13" t="s">
        <v>27</v>
      </c>
      <c r="M681" s="391" t="s">
        <v>28</v>
      </c>
      <c r="N681" s="391" t="s">
        <v>26</v>
      </c>
      <c r="O681" s="391" t="s">
        <v>29</v>
      </c>
      <c r="P681" s="392" t="s">
        <v>30</v>
      </c>
      <c r="Q681" s="16" t="s">
        <v>10</v>
      </c>
      <c r="R681" s="1813"/>
    </row>
    <row r="682" spans="2:18" x14ac:dyDescent="0.25">
      <c r="B682" s="69">
        <v>1</v>
      </c>
      <c r="C682" s="80">
        <v>5567</v>
      </c>
      <c r="D682" s="393" t="s">
        <v>12</v>
      </c>
      <c r="E682" s="393">
        <v>400</v>
      </c>
      <c r="F682" s="393">
        <v>58</v>
      </c>
      <c r="G682" s="71">
        <f t="shared" ref="G682:G688" si="30">0.7854*E682*F682*F682/1000000</f>
        <v>1.0568342399999999</v>
      </c>
      <c r="H682" s="21" t="s">
        <v>15</v>
      </c>
      <c r="J682" s="22">
        <v>1</v>
      </c>
      <c r="K682" s="23" t="s">
        <v>32</v>
      </c>
      <c r="L682" s="24">
        <v>15</v>
      </c>
      <c r="M682" s="24">
        <v>33</v>
      </c>
      <c r="N682" s="24">
        <v>400</v>
      </c>
      <c r="O682" s="23"/>
      <c r="P682" s="25">
        <v>2</v>
      </c>
      <c r="Q682" s="26">
        <f t="shared" ref="Q682:Q723" si="31">L682*M682*N682*P682/1000000</f>
        <v>0.39600000000000002</v>
      </c>
      <c r="R682" s="27"/>
    </row>
    <row r="683" spans="2:18" x14ac:dyDescent="0.25">
      <c r="B683" s="69">
        <v>2</v>
      </c>
      <c r="C683" s="80">
        <v>5526</v>
      </c>
      <c r="D683" s="393" t="s">
        <v>12</v>
      </c>
      <c r="E683" s="393">
        <v>400</v>
      </c>
      <c r="F683" s="393">
        <v>43</v>
      </c>
      <c r="G683" s="71">
        <f t="shared" si="30"/>
        <v>0.58088183999999998</v>
      </c>
      <c r="H683" s="21" t="s">
        <v>15</v>
      </c>
      <c r="J683" s="28">
        <v>2</v>
      </c>
      <c r="K683" s="29"/>
      <c r="L683" s="29">
        <v>10</v>
      </c>
      <c r="M683" s="24">
        <v>33</v>
      </c>
      <c r="N683" s="24">
        <v>400</v>
      </c>
      <c r="O683" s="29"/>
      <c r="P683" s="30">
        <v>1</v>
      </c>
      <c r="Q683" s="31">
        <f t="shared" si="31"/>
        <v>0.13200000000000001</v>
      </c>
      <c r="R683" s="29"/>
    </row>
    <row r="684" spans="2:18" x14ac:dyDescent="0.25">
      <c r="B684" s="69">
        <v>3</v>
      </c>
      <c r="C684" s="80">
        <v>5395</v>
      </c>
      <c r="D684" s="393" t="s">
        <v>12</v>
      </c>
      <c r="E684" s="393">
        <v>400</v>
      </c>
      <c r="F684" s="393">
        <v>66</v>
      </c>
      <c r="G684" s="71">
        <f t="shared" si="30"/>
        <v>1.3684809599999999</v>
      </c>
      <c r="H684" s="21" t="s">
        <v>15</v>
      </c>
      <c r="J684" s="28">
        <v>3</v>
      </c>
      <c r="K684" s="29"/>
      <c r="L684" s="29">
        <v>8</v>
      </c>
      <c r="M684" s="24">
        <v>33</v>
      </c>
      <c r="N684" s="24">
        <v>400</v>
      </c>
      <c r="O684" s="29"/>
      <c r="P684" s="30">
        <v>1</v>
      </c>
      <c r="Q684" s="31">
        <f t="shared" si="31"/>
        <v>0.1056</v>
      </c>
      <c r="R684" s="29"/>
    </row>
    <row r="685" spans="2:18" x14ac:dyDescent="0.25">
      <c r="B685" s="69">
        <v>4</v>
      </c>
      <c r="C685" s="80">
        <v>5553</v>
      </c>
      <c r="D685" s="393" t="s">
        <v>12</v>
      </c>
      <c r="E685" s="393">
        <v>400</v>
      </c>
      <c r="F685" s="393">
        <v>75</v>
      </c>
      <c r="G685" s="71">
        <f t="shared" si="30"/>
        <v>1.7671499999999998</v>
      </c>
      <c r="H685" s="21" t="s">
        <v>15</v>
      </c>
      <c r="J685" s="28">
        <v>4</v>
      </c>
      <c r="K685" s="29"/>
      <c r="L685" s="29">
        <v>15</v>
      </c>
      <c r="M685" s="24">
        <v>30</v>
      </c>
      <c r="N685" s="24">
        <v>400</v>
      </c>
      <c r="O685" s="29"/>
      <c r="P685" s="30">
        <v>4</v>
      </c>
      <c r="Q685" s="31">
        <f t="shared" si="31"/>
        <v>0.72</v>
      </c>
      <c r="R685" s="29"/>
    </row>
    <row r="686" spans="2:18" x14ac:dyDescent="0.25">
      <c r="B686" s="69">
        <v>5</v>
      </c>
      <c r="C686" s="80">
        <v>5548</v>
      </c>
      <c r="D686" s="393" t="s">
        <v>12</v>
      </c>
      <c r="E686" s="393">
        <v>400</v>
      </c>
      <c r="F686" s="393">
        <v>34</v>
      </c>
      <c r="G686" s="71">
        <f t="shared" si="30"/>
        <v>0.36316895999999999</v>
      </c>
      <c r="H686" s="21" t="s">
        <v>15</v>
      </c>
      <c r="J686" s="28">
        <v>5</v>
      </c>
      <c r="K686" s="29"/>
      <c r="L686" s="29">
        <v>13</v>
      </c>
      <c r="M686" s="24">
        <v>30</v>
      </c>
      <c r="N686" s="24">
        <v>400</v>
      </c>
      <c r="O686" s="29"/>
      <c r="P686" s="30">
        <v>1</v>
      </c>
      <c r="Q686" s="31">
        <f t="shared" si="31"/>
        <v>0.156</v>
      </c>
      <c r="R686" s="34"/>
    </row>
    <row r="687" spans="2:18" x14ac:dyDescent="0.25">
      <c r="B687" s="69">
        <v>6</v>
      </c>
      <c r="C687" s="80">
        <v>5431</v>
      </c>
      <c r="D687" s="393" t="s">
        <v>12</v>
      </c>
      <c r="E687" s="393">
        <v>400</v>
      </c>
      <c r="F687" s="393">
        <v>71</v>
      </c>
      <c r="G687" s="71">
        <f t="shared" si="30"/>
        <v>1.5836805599999999</v>
      </c>
      <c r="H687" s="21" t="s">
        <v>15</v>
      </c>
      <c r="J687" s="28">
        <v>6</v>
      </c>
      <c r="K687" s="29"/>
      <c r="L687" s="29">
        <v>10</v>
      </c>
      <c r="M687" s="24">
        <v>30</v>
      </c>
      <c r="N687" s="24">
        <v>400</v>
      </c>
      <c r="O687" s="29"/>
      <c r="P687" s="30">
        <v>3</v>
      </c>
      <c r="Q687" s="31">
        <f t="shared" si="31"/>
        <v>0.36</v>
      </c>
      <c r="R687" s="29"/>
    </row>
    <row r="688" spans="2:18" x14ac:dyDescent="0.25">
      <c r="B688" s="69">
        <v>7</v>
      </c>
      <c r="C688" s="80">
        <v>5568</v>
      </c>
      <c r="D688" s="393" t="s">
        <v>12</v>
      </c>
      <c r="E688" s="393">
        <v>400</v>
      </c>
      <c r="F688" s="393">
        <v>70</v>
      </c>
      <c r="G688" s="71">
        <f t="shared" si="30"/>
        <v>1.5393839999999999</v>
      </c>
      <c r="H688" s="21" t="s">
        <v>15</v>
      </c>
      <c r="J688" s="28">
        <v>7</v>
      </c>
      <c r="K688" s="29"/>
      <c r="L688" s="29">
        <v>2.2000000000000002</v>
      </c>
      <c r="M688" s="24">
        <v>30</v>
      </c>
      <c r="N688" s="24">
        <v>400</v>
      </c>
      <c r="O688" s="29"/>
      <c r="P688" s="30">
        <v>1</v>
      </c>
      <c r="Q688" s="31">
        <f t="shared" si="31"/>
        <v>2.64E-2</v>
      </c>
      <c r="R688" s="34"/>
    </row>
    <row r="689" spans="1:18" x14ac:dyDescent="0.25">
      <c r="G689" s="74">
        <f>SUM(G682:G688)</f>
        <v>8.2595805599999998</v>
      </c>
      <c r="H689" s="51"/>
      <c r="J689" s="28">
        <v>8</v>
      </c>
      <c r="K689" s="29"/>
      <c r="L689" s="29">
        <v>15</v>
      </c>
      <c r="M689" s="24">
        <v>25</v>
      </c>
      <c r="N689" s="24">
        <v>400</v>
      </c>
      <c r="O689" s="29"/>
      <c r="P689" s="30">
        <v>3</v>
      </c>
      <c r="Q689" s="31">
        <f t="shared" si="31"/>
        <v>0.45</v>
      </c>
      <c r="R689" s="34"/>
    </row>
    <row r="690" spans="1:18" ht="16.5" thickBot="1" x14ac:dyDescent="0.3">
      <c r="G690" s="60">
        <f>SUM(G689)</f>
        <v>8.2595805599999998</v>
      </c>
      <c r="H690" s="36">
        <f>SUM(Q728/G690)</f>
        <v>0.69357274965546167</v>
      </c>
      <c r="J690" s="28">
        <v>9</v>
      </c>
      <c r="K690" s="29"/>
      <c r="L690" s="29">
        <v>13</v>
      </c>
      <c r="M690" s="24">
        <v>25</v>
      </c>
      <c r="N690" s="24">
        <v>400</v>
      </c>
      <c r="O690" s="29"/>
      <c r="P690" s="30">
        <v>2</v>
      </c>
      <c r="Q690" s="31">
        <f t="shared" si="31"/>
        <v>0.26</v>
      </c>
      <c r="R690" s="34"/>
    </row>
    <row r="691" spans="1:18" ht="16.5" thickTop="1" x14ac:dyDescent="0.25">
      <c r="B691" s="8" t="s">
        <v>156</v>
      </c>
      <c r="J691" s="28">
        <v>10</v>
      </c>
      <c r="K691" s="29"/>
      <c r="L691" s="29">
        <v>10</v>
      </c>
      <c r="M691" s="24">
        <v>25</v>
      </c>
      <c r="N691" s="24">
        <v>400</v>
      </c>
      <c r="O691" s="29"/>
      <c r="P691" s="30">
        <v>1</v>
      </c>
      <c r="Q691" s="31">
        <f t="shared" si="31"/>
        <v>0.1</v>
      </c>
      <c r="R691" s="34"/>
    </row>
    <row r="692" spans="1:18" x14ac:dyDescent="0.25">
      <c r="B692" s="1901" t="s">
        <v>3</v>
      </c>
      <c r="C692" s="1902" t="s">
        <v>66</v>
      </c>
      <c r="D692" s="1902"/>
      <c r="E692" s="1903" t="s">
        <v>48</v>
      </c>
      <c r="F692" s="1903"/>
      <c r="G692" s="1886" t="s">
        <v>50</v>
      </c>
      <c r="J692" s="28">
        <v>11</v>
      </c>
      <c r="K692" s="29"/>
      <c r="L692" s="29">
        <v>8</v>
      </c>
      <c r="M692" s="24">
        <v>25</v>
      </c>
      <c r="N692" s="24">
        <v>400</v>
      </c>
      <c r="O692" s="29"/>
      <c r="P692" s="30">
        <v>1</v>
      </c>
      <c r="Q692" s="31">
        <f t="shared" si="31"/>
        <v>0.08</v>
      </c>
      <c r="R692" s="34"/>
    </row>
    <row r="693" spans="1:18" x14ac:dyDescent="0.25">
      <c r="A693" s="112"/>
      <c r="B693" s="1901"/>
      <c r="C693" s="101" t="s">
        <v>30</v>
      </c>
      <c r="D693" s="101" t="s">
        <v>10</v>
      </c>
      <c r="E693" s="389" t="s">
        <v>30</v>
      </c>
      <c r="F693" s="389" t="s">
        <v>10</v>
      </c>
      <c r="G693" s="1887"/>
      <c r="J693" s="28">
        <v>12</v>
      </c>
      <c r="K693" s="29"/>
      <c r="L693" s="29">
        <v>1.7</v>
      </c>
      <c r="M693" s="24">
        <v>25</v>
      </c>
      <c r="N693" s="24">
        <v>400</v>
      </c>
      <c r="O693" s="29"/>
      <c r="P693" s="30">
        <v>1</v>
      </c>
      <c r="Q693" s="31">
        <f t="shared" si="31"/>
        <v>1.7000000000000001E-2</v>
      </c>
      <c r="R693" s="34"/>
    </row>
    <row r="694" spans="1:18" x14ac:dyDescent="0.25">
      <c r="A694" s="1133" t="s">
        <v>157</v>
      </c>
      <c r="B694" s="393" t="s">
        <v>32</v>
      </c>
      <c r="C694" s="86">
        <f>SUM(C661)</f>
        <v>119</v>
      </c>
      <c r="D694" s="71">
        <f>SUM(D661)</f>
        <v>109.58843279999998</v>
      </c>
      <c r="E694" s="86">
        <f>SUM(E661)</f>
        <v>5571</v>
      </c>
      <c r="F694" s="71">
        <f>SUM(F661)</f>
        <v>75.975010000000012</v>
      </c>
      <c r="G694" s="88">
        <f>SUM(F694/D694)</f>
        <v>0.69327581441606334</v>
      </c>
      <c r="J694" s="28">
        <v>13</v>
      </c>
      <c r="K694" s="29"/>
      <c r="L694" s="29">
        <v>15</v>
      </c>
      <c r="M694" s="24">
        <v>20</v>
      </c>
      <c r="N694" s="24">
        <v>400</v>
      </c>
      <c r="O694" s="29"/>
      <c r="P694" s="30">
        <v>1</v>
      </c>
      <c r="Q694" s="31">
        <f t="shared" si="31"/>
        <v>0.12</v>
      </c>
      <c r="R694" s="34"/>
    </row>
    <row r="695" spans="1:18" x14ac:dyDescent="0.25">
      <c r="A695" s="1134" t="s">
        <v>157</v>
      </c>
      <c r="B695" s="393" t="s">
        <v>32</v>
      </c>
      <c r="C695" s="115">
        <f>SUM(B688)</f>
        <v>7</v>
      </c>
      <c r="D695" s="128">
        <f>SUM(G689)</f>
        <v>8.2595805599999998</v>
      </c>
      <c r="E695" s="86">
        <f>SUM(P728)</f>
        <v>302</v>
      </c>
      <c r="F695" s="71">
        <f>SUM(Q728)</f>
        <v>5.7286199999999976</v>
      </c>
      <c r="G695" s="88">
        <f>SUM(F695/D695)</f>
        <v>0.69357274965546167</v>
      </c>
      <c r="J695" s="28">
        <v>14</v>
      </c>
      <c r="K695" s="29"/>
      <c r="L695" s="29">
        <v>10</v>
      </c>
      <c r="M695" s="24">
        <v>20</v>
      </c>
      <c r="N695" s="24">
        <v>400</v>
      </c>
      <c r="O695" s="29"/>
      <c r="P695" s="30">
        <v>3</v>
      </c>
      <c r="Q695" s="31">
        <f t="shared" si="31"/>
        <v>0.24</v>
      </c>
      <c r="R695" s="34"/>
    </row>
    <row r="696" spans="1:18" ht="16.5" thickBot="1" x14ac:dyDescent="0.3">
      <c r="B696" s="94" t="s">
        <v>54</v>
      </c>
      <c r="C696" s="59">
        <f>SUM(C694:C695)</f>
        <v>126</v>
      </c>
      <c r="D696" s="92">
        <f>SUM(D694:D695)</f>
        <v>117.84801335999998</v>
      </c>
      <c r="E696" s="59">
        <f>SUM(E694:E695)</f>
        <v>5873</v>
      </c>
      <c r="F696" s="92">
        <f>SUM(F694:F695)</f>
        <v>81.703630000000004</v>
      </c>
      <c r="G696" s="93">
        <f>SUM(F696/D696)</f>
        <v>0.69329662563265471</v>
      </c>
      <c r="J696" s="28">
        <v>15</v>
      </c>
      <c r="K696" s="29"/>
      <c r="L696" s="29">
        <v>8</v>
      </c>
      <c r="M696" s="24">
        <v>20</v>
      </c>
      <c r="N696" s="24">
        <v>400</v>
      </c>
      <c r="O696" s="29"/>
      <c r="P696" s="30">
        <v>1</v>
      </c>
      <c r="Q696" s="31">
        <f t="shared" si="31"/>
        <v>6.4000000000000001E-2</v>
      </c>
      <c r="R696" s="34"/>
    </row>
    <row r="697" spans="1:18" ht="16.5" thickTop="1" x14ac:dyDescent="0.25">
      <c r="B697" s="89"/>
      <c r="C697" s="90"/>
      <c r="D697" s="91"/>
      <c r="E697" s="82"/>
      <c r="F697" s="83"/>
      <c r="G697" s="83"/>
      <c r="J697" s="28">
        <v>16</v>
      </c>
      <c r="K697" s="29"/>
      <c r="L697" s="29">
        <v>2.2000000000000002</v>
      </c>
      <c r="M697" s="24">
        <v>20</v>
      </c>
      <c r="N697" s="24">
        <v>400</v>
      </c>
      <c r="O697" s="29"/>
      <c r="P697" s="30">
        <v>3</v>
      </c>
      <c r="Q697" s="31">
        <f t="shared" si="31"/>
        <v>5.28E-2</v>
      </c>
      <c r="R697" s="34"/>
    </row>
    <row r="698" spans="1:18" x14ac:dyDescent="0.25">
      <c r="B698" s="102" t="s">
        <v>32</v>
      </c>
      <c r="C698" s="90"/>
      <c r="D698" s="103">
        <f>SUM(Q724,D663)</f>
        <v>66.136430000000004</v>
      </c>
      <c r="E698" s="466">
        <f>SUM(D698/D696)</f>
        <v>0.56120105985976731</v>
      </c>
      <c r="F698" s="83"/>
      <c r="G698" s="83"/>
      <c r="J698" s="28">
        <v>17</v>
      </c>
      <c r="K698" s="29"/>
      <c r="L698" s="29">
        <v>10</v>
      </c>
      <c r="M698" s="24">
        <v>18</v>
      </c>
      <c r="N698" s="24">
        <v>400</v>
      </c>
      <c r="O698" s="29"/>
      <c r="P698" s="30">
        <v>2</v>
      </c>
      <c r="Q698" s="31">
        <f t="shared" si="31"/>
        <v>0.14399999999999999</v>
      </c>
      <c r="R698" s="34"/>
    </row>
    <row r="699" spans="1:18" x14ac:dyDescent="0.25">
      <c r="B699" s="102" t="s">
        <v>51</v>
      </c>
      <c r="C699" s="89"/>
      <c r="D699" s="103">
        <f>SUM(D664,Q727)</f>
        <v>15.5672</v>
      </c>
      <c r="E699" s="466">
        <f>SUM(D699/D696)</f>
        <v>0.13209556577288747</v>
      </c>
      <c r="F699" s="83"/>
      <c r="G699" s="83"/>
      <c r="J699" s="28">
        <v>18</v>
      </c>
      <c r="K699" s="29"/>
      <c r="L699" s="29">
        <v>8</v>
      </c>
      <c r="M699" s="24">
        <v>18</v>
      </c>
      <c r="N699" s="24">
        <v>400</v>
      </c>
      <c r="O699" s="29"/>
      <c r="P699" s="30">
        <v>1</v>
      </c>
      <c r="Q699" s="31">
        <f t="shared" si="31"/>
        <v>5.7599999999999998E-2</v>
      </c>
      <c r="R699" s="34"/>
    </row>
    <row r="700" spans="1:18" ht="16.5" thickBot="1" x14ac:dyDescent="0.3">
      <c r="B700" s="89"/>
      <c r="C700" s="89"/>
      <c r="D700" s="104">
        <f>SUM(D698:D699)</f>
        <v>81.703630000000004</v>
      </c>
      <c r="E700" s="467">
        <f>SUM(E698:E699)</f>
        <v>0.69329662563265482</v>
      </c>
      <c r="F700" s="83"/>
      <c r="G700" s="83"/>
      <c r="J700" s="28">
        <v>19</v>
      </c>
      <c r="K700" s="29"/>
      <c r="L700" s="29">
        <v>2.2000000000000002</v>
      </c>
      <c r="M700" s="24">
        <v>18</v>
      </c>
      <c r="N700" s="24">
        <v>400</v>
      </c>
      <c r="O700" s="29"/>
      <c r="P700" s="30">
        <v>1</v>
      </c>
      <c r="Q700" s="31">
        <f t="shared" si="31"/>
        <v>1.584E-2</v>
      </c>
      <c r="R700" s="34"/>
    </row>
    <row r="701" spans="1:18" ht="16.5" thickTop="1" x14ac:dyDescent="0.25">
      <c r="J701" s="28">
        <v>20</v>
      </c>
      <c r="K701" s="29"/>
      <c r="L701" s="29">
        <v>15</v>
      </c>
      <c r="M701" s="24">
        <v>15</v>
      </c>
      <c r="N701" s="24">
        <v>400</v>
      </c>
      <c r="O701" s="29"/>
      <c r="P701" s="30">
        <v>1</v>
      </c>
      <c r="Q701" s="31">
        <f t="shared" si="31"/>
        <v>0.09</v>
      </c>
      <c r="R701" s="34"/>
    </row>
    <row r="702" spans="1:18" x14ac:dyDescent="0.25">
      <c r="J702" s="28">
        <v>21</v>
      </c>
      <c r="K702" s="29"/>
      <c r="L702" s="29">
        <v>13</v>
      </c>
      <c r="M702" s="24">
        <v>15</v>
      </c>
      <c r="N702" s="24">
        <v>400</v>
      </c>
      <c r="O702" s="29"/>
      <c r="P702" s="30">
        <v>1</v>
      </c>
      <c r="Q702" s="31">
        <f t="shared" si="31"/>
        <v>7.8E-2</v>
      </c>
      <c r="R702" s="34"/>
    </row>
    <row r="703" spans="1:18" x14ac:dyDescent="0.25">
      <c r="J703" s="28">
        <v>22</v>
      </c>
      <c r="K703" s="29"/>
      <c r="L703" s="29">
        <v>8</v>
      </c>
      <c r="M703" s="24">
        <v>15</v>
      </c>
      <c r="N703" s="24">
        <v>400</v>
      </c>
      <c r="O703" s="29"/>
      <c r="P703" s="30">
        <v>2</v>
      </c>
      <c r="Q703" s="31">
        <f t="shared" si="31"/>
        <v>9.6000000000000002E-2</v>
      </c>
      <c r="R703" s="34"/>
    </row>
    <row r="704" spans="1:18" x14ac:dyDescent="0.25">
      <c r="J704" s="28">
        <v>23</v>
      </c>
      <c r="K704" s="29"/>
      <c r="L704" s="29">
        <v>5</v>
      </c>
      <c r="M704" s="24">
        <v>15</v>
      </c>
      <c r="N704" s="24">
        <v>400</v>
      </c>
      <c r="O704" s="29"/>
      <c r="P704" s="30">
        <v>4</v>
      </c>
      <c r="Q704" s="31">
        <f t="shared" si="31"/>
        <v>0.12</v>
      </c>
      <c r="R704" s="34"/>
    </row>
    <row r="705" spans="10:18" x14ac:dyDescent="0.25">
      <c r="J705" s="28">
        <v>24</v>
      </c>
      <c r="K705" s="29"/>
      <c r="L705" s="29">
        <v>2.2000000000000002</v>
      </c>
      <c r="M705" s="24">
        <v>15</v>
      </c>
      <c r="N705" s="24">
        <v>400</v>
      </c>
      <c r="O705" s="29"/>
      <c r="P705" s="30">
        <v>7</v>
      </c>
      <c r="Q705" s="31">
        <f t="shared" si="31"/>
        <v>9.2399999999999996E-2</v>
      </c>
      <c r="R705" s="34"/>
    </row>
    <row r="706" spans="10:18" x14ac:dyDescent="0.25">
      <c r="J706" s="28">
        <v>25</v>
      </c>
      <c r="K706" s="29"/>
      <c r="L706" s="29">
        <v>5</v>
      </c>
      <c r="M706" s="24">
        <v>8</v>
      </c>
      <c r="N706" s="24">
        <v>400</v>
      </c>
      <c r="O706" s="29"/>
      <c r="P706" s="30">
        <v>7</v>
      </c>
      <c r="Q706" s="31">
        <f t="shared" si="31"/>
        <v>0.112</v>
      </c>
      <c r="R706" s="34"/>
    </row>
    <row r="707" spans="10:18" x14ac:dyDescent="0.25">
      <c r="J707" s="28">
        <v>26</v>
      </c>
      <c r="K707" s="29"/>
      <c r="L707" s="29">
        <v>13</v>
      </c>
      <c r="M707" s="24">
        <v>13</v>
      </c>
      <c r="N707" s="24">
        <v>400</v>
      </c>
      <c r="O707" s="29"/>
      <c r="P707" s="30">
        <v>1</v>
      </c>
      <c r="Q707" s="31">
        <f t="shared" si="31"/>
        <v>6.7599999999999993E-2</v>
      </c>
      <c r="R707" s="34"/>
    </row>
    <row r="708" spans="10:18" x14ac:dyDescent="0.25">
      <c r="J708" s="28">
        <v>27</v>
      </c>
      <c r="K708" s="29"/>
      <c r="L708" s="29">
        <v>10</v>
      </c>
      <c r="M708" s="24">
        <v>13</v>
      </c>
      <c r="N708" s="24">
        <v>400</v>
      </c>
      <c r="O708" s="29"/>
      <c r="P708" s="30">
        <v>1</v>
      </c>
      <c r="Q708" s="31">
        <f t="shared" si="31"/>
        <v>5.1999999999999998E-2</v>
      </c>
      <c r="R708" s="34"/>
    </row>
    <row r="709" spans="10:18" x14ac:dyDescent="0.25">
      <c r="J709" s="28">
        <v>28</v>
      </c>
      <c r="K709" s="29"/>
      <c r="L709" s="29">
        <v>5</v>
      </c>
      <c r="M709" s="24">
        <v>15</v>
      </c>
      <c r="N709" s="24">
        <v>400</v>
      </c>
      <c r="O709" s="29"/>
      <c r="P709" s="30">
        <v>3</v>
      </c>
      <c r="Q709" s="31">
        <f t="shared" si="31"/>
        <v>0.09</v>
      </c>
      <c r="R709" s="34"/>
    </row>
    <row r="710" spans="10:18" x14ac:dyDescent="0.25">
      <c r="J710" s="28">
        <v>29</v>
      </c>
      <c r="K710" s="29"/>
      <c r="L710" s="29">
        <v>10</v>
      </c>
      <c r="M710" s="24">
        <v>10</v>
      </c>
      <c r="N710" s="24">
        <v>400</v>
      </c>
      <c r="O710" s="29"/>
      <c r="P710" s="30">
        <v>1</v>
      </c>
      <c r="Q710" s="31">
        <f t="shared" si="31"/>
        <v>0.04</v>
      </c>
      <c r="R710" s="34"/>
    </row>
    <row r="711" spans="10:18" x14ac:dyDescent="0.25">
      <c r="J711" s="28">
        <v>30</v>
      </c>
      <c r="K711" s="29"/>
      <c r="L711" s="29">
        <v>4.2</v>
      </c>
      <c r="M711" s="24">
        <v>7</v>
      </c>
      <c r="N711" s="24">
        <v>400</v>
      </c>
      <c r="O711" s="29"/>
      <c r="P711" s="30">
        <v>16</v>
      </c>
      <c r="Q711" s="31">
        <f t="shared" si="31"/>
        <v>0.18815999999999999</v>
      </c>
      <c r="R711" s="34"/>
    </row>
    <row r="712" spans="10:18" x14ac:dyDescent="0.25">
      <c r="J712" s="28">
        <v>31</v>
      </c>
      <c r="K712" s="29"/>
      <c r="L712" s="29">
        <v>3.2</v>
      </c>
      <c r="M712" s="24">
        <v>7</v>
      </c>
      <c r="N712" s="24">
        <v>400</v>
      </c>
      <c r="O712" s="29"/>
      <c r="P712" s="30">
        <v>11</v>
      </c>
      <c r="Q712" s="31">
        <f t="shared" si="31"/>
        <v>9.8559999999999995E-2</v>
      </c>
      <c r="R712" s="34"/>
    </row>
    <row r="713" spans="10:18" x14ac:dyDescent="0.25">
      <c r="J713" s="28">
        <v>32</v>
      </c>
      <c r="K713" s="29"/>
      <c r="L713" s="29">
        <v>4.2</v>
      </c>
      <c r="M713" s="24">
        <v>10</v>
      </c>
      <c r="N713" s="24">
        <v>400</v>
      </c>
      <c r="O713" s="29"/>
      <c r="P713" s="30">
        <v>9</v>
      </c>
      <c r="Q713" s="31">
        <f t="shared" si="31"/>
        <v>0.1512</v>
      </c>
      <c r="R713" s="34"/>
    </row>
    <row r="714" spans="10:18" x14ac:dyDescent="0.25">
      <c r="J714" s="28">
        <v>33</v>
      </c>
      <c r="K714" s="29"/>
      <c r="L714" s="29">
        <v>4.2</v>
      </c>
      <c r="M714" s="24">
        <v>10</v>
      </c>
      <c r="N714" s="24">
        <v>300</v>
      </c>
      <c r="O714" s="29"/>
      <c r="P714" s="30">
        <v>1</v>
      </c>
      <c r="Q714" s="31">
        <f t="shared" si="31"/>
        <v>1.26E-2</v>
      </c>
      <c r="R714" s="34"/>
    </row>
    <row r="715" spans="10:18" ht="15.75" customHeight="1" x14ac:dyDescent="0.25">
      <c r="J715" s="28">
        <v>34</v>
      </c>
      <c r="K715" s="29"/>
      <c r="L715" s="29">
        <v>3.2</v>
      </c>
      <c r="M715" s="24">
        <v>11</v>
      </c>
      <c r="N715" s="24">
        <v>400</v>
      </c>
      <c r="O715" s="29"/>
      <c r="P715" s="30">
        <v>2</v>
      </c>
      <c r="Q715" s="31">
        <f t="shared" si="31"/>
        <v>2.8160000000000004E-2</v>
      </c>
      <c r="R715" s="34"/>
    </row>
    <row r="716" spans="10:18" ht="15.75" customHeight="1" x14ac:dyDescent="0.25">
      <c r="J716" s="28">
        <v>35</v>
      </c>
      <c r="K716" s="29"/>
      <c r="L716" s="29">
        <v>2.2000000000000002</v>
      </c>
      <c r="M716" s="24">
        <v>10</v>
      </c>
      <c r="N716" s="24">
        <v>400</v>
      </c>
      <c r="O716" s="29"/>
      <c r="P716" s="30">
        <v>5</v>
      </c>
      <c r="Q716" s="31">
        <f t="shared" si="31"/>
        <v>4.3999999999999997E-2</v>
      </c>
      <c r="R716" s="34"/>
    </row>
    <row r="717" spans="10:18" x14ac:dyDescent="0.25">
      <c r="J717" s="28">
        <v>36</v>
      </c>
      <c r="K717" s="29"/>
      <c r="L717" s="29">
        <v>1.7</v>
      </c>
      <c r="M717" s="24">
        <v>10</v>
      </c>
      <c r="N717" s="24">
        <v>400</v>
      </c>
      <c r="O717" s="29"/>
      <c r="P717" s="30">
        <v>5</v>
      </c>
      <c r="Q717" s="31">
        <f t="shared" si="31"/>
        <v>3.4000000000000002E-2</v>
      </c>
      <c r="R717" s="34"/>
    </row>
    <row r="718" spans="10:18" x14ac:dyDescent="0.25">
      <c r="J718" s="28">
        <v>37</v>
      </c>
      <c r="K718" s="29"/>
      <c r="L718" s="29">
        <v>2.2000000000000002</v>
      </c>
      <c r="M718" s="24">
        <v>15</v>
      </c>
      <c r="N718" s="24">
        <v>400</v>
      </c>
      <c r="O718" s="29"/>
      <c r="P718" s="30">
        <v>3</v>
      </c>
      <c r="Q718" s="31">
        <f t="shared" si="31"/>
        <v>3.9600000000000003E-2</v>
      </c>
      <c r="R718" s="34"/>
    </row>
    <row r="719" spans="10:18" x14ac:dyDescent="0.25">
      <c r="J719" s="28">
        <v>38</v>
      </c>
      <c r="K719" s="29"/>
      <c r="L719" s="29">
        <v>3.2</v>
      </c>
      <c r="M719" s="24">
        <v>7</v>
      </c>
      <c r="N719" s="24">
        <v>300</v>
      </c>
      <c r="O719" s="29"/>
      <c r="P719" s="30">
        <v>1</v>
      </c>
      <c r="Q719" s="31">
        <f t="shared" si="31"/>
        <v>6.7200000000000011E-3</v>
      </c>
      <c r="R719" s="34"/>
    </row>
    <row r="720" spans="10:18" x14ac:dyDescent="0.25">
      <c r="J720" s="28">
        <v>39</v>
      </c>
      <c r="K720" s="29"/>
      <c r="L720" s="29">
        <v>2.2000000000000002</v>
      </c>
      <c r="M720" s="24">
        <v>13</v>
      </c>
      <c r="N720" s="24">
        <v>300</v>
      </c>
      <c r="O720" s="29"/>
      <c r="P720" s="30">
        <v>1</v>
      </c>
      <c r="Q720" s="31">
        <f t="shared" si="31"/>
        <v>8.5800000000000008E-3</v>
      </c>
      <c r="R720" s="34"/>
    </row>
    <row r="721" spans="2:18" x14ac:dyDescent="0.25">
      <c r="J721" s="28">
        <v>40</v>
      </c>
      <c r="K721" s="29"/>
      <c r="L721" s="29">
        <v>2.2000000000000002</v>
      </c>
      <c r="M721" s="24">
        <v>30</v>
      </c>
      <c r="N721" s="24">
        <v>300</v>
      </c>
      <c r="O721" s="29"/>
      <c r="P721" s="30">
        <v>1</v>
      </c>
      <c r="Q721" s="31">
        <f t="shared" si="31"/>
        <v>1.9800000000000002E-2</v>
      </c>
      <c r="R721" s="34"/>
    </row>
    <row r="722" spans="2:18" x14ac:dyDescent="0.25">
      <c r="J722" s="28">
        <v>41</v>
      </c>
      <c r="K722" s="29"/>
      <c r="L722" s="29">
        <v>2.2000000000000002</v>
      </c>
      <c r="M722" s="24">
        <v>25</v>
      </c>
      <c r="N722" s="24">
        <v>300</v>
      </c>
      <c r="O722" s="29"/>
      <c r="P722" s="30">
        <v>1</v>
      </c>
      <c r="Q722" s="31">
        <f t="shared" si="31"/>
        <v>1.6500000000000004E-2</v>
      </c>
      <c r="R722" s="34"/>
    </row>
    <row r="723" spans="2:18" x14ac:dyDescent="0.25">
      <c r="J723" s="28">
        <v>42</v>
      </c>
      <c r="K723" s="29"/>
      <c r="L723" s="29">
        <v>1.7</v>
      </c>
      <c r="M723" s="24">
        <v>10</v>
      </c>
      <c r="N723" s="24">
        <v>300</v>
      </c>
      <c r="O723" s="29"/>
      <c r="P723" s="30">
        <v>5</v>
      </c>
      <c r="Q723" s="31">
        <f t="shared" si="31"/>
        <v>2.5499999999999998E-2</v>
      </c>
      <c r="R723" s="34"/>
    </row>
    <row r="724" spans="2:18" x14ac:dyDescent="0.25">
      <c r="J724" s="1831"/>
      <c r="K724" s="1831"/>
      <c r="L724" s="1831"/>
      <c r="M724" s="1831"/>
      <c r="N724" s="1831"/>
      <c r="O724" s="1904"/>
      <c r="P724" s="446">
        <f>SUM(P682:P723)</f>
        <v>122</v>
      </c>
      <c r="Q724" s="447">
        <f>SUM(Q682:Q723)</f>
        <v>5.0086199999999979</v>
      </c>
      <c r="R724" s="64">
        <f>SUM(Q724/G689)</f>
        <v>0.60640125289848834</v>
      </c>
    </row>
    <row r="725" spans="2:18" x14ac:dyDescent="0.25">
      <c r="J725" s="28">
        <v>43</v>
      </c>
      <c r="K725" s="29"/>
      <c r="L725" s="29">
        <v>3</v>
      </c>
      <c r="M725" s="52">
        <v>5</v>
      </c>
      <c r="N725" s="393">
        <v>400</v>
      </c>
      <c r="O725" s="53">
        <v>8</v>
      </c>
      <c r="P725" s="25">
        <v>80</v>
      </c>
      <c r="Q725" s="26">
        <f>L725*M725*N725*P725/1000000</f>
        <v>0.48</v>
      </c>
      <c r="R725" s="65"/>
    </row>
    <row r="726" spans="2:18" x14ac:dyDescent="0.25">
      <c r="J726" s="28">
        <v>44</v>
      </c>
      <c r="K726" s="29"/>
      <c r="L726" s="29">
        <v>2</v>
      </c>
      <c r="M726" s="52">
        <v>3</v>
      </c>
      <c r="N726" s="393">
        <v>400</v>
      </c>
      <c r="O726" s="57">
        <v>4</v>
      </c>
      <c r="P726" s="454">
        <v>100</v>
      </c>
      <c r="Q726" s="296">
        <f>L726*M726*N726*P726/1000000</f>
        <v>0.24</v>
      </c>
      <c r="R726" s="65"/>
    </row>
    <row r="727" spans="2:18" x14ac:dyDescent="0.25">
      <c r="J727" s="388"/>
      <c r="K727" s="388"/>
      <c r="L727" s="388"/>
      <c r="M727" s="388"/>
      <c r="N727" s="388"/>
      <c r="O727" s="446">
        <f>SUM(O725:O726)</f>
        <v>12</v>
      </c>
      <c r="P727" s="446">
        <f>SUM(P725:P726)</f>
        <v>180</v>
      </c>
      <c r="Q727" s="447">
        <f>SUM(Q725:Q726)</f>
        <v>0.72</v>
      </c>
      <c r="R727" s="453">
        <f>SUM(Q727/G689)</f>
        <v>8.7171496756973332E-2</v>
      </c>
    </row>
    <row r="728" spans="2:18" ht="16.5" thickBot="1" x14ac:dyDescent="0.3">
      <c r="O728" s="47">
        <f>SUM(O727,O724)</f>
        <v>12</v>
      </c>
      <c r="P728" s="455">
        <f>SUM(P727,P724)</f>
        <v>302</v>
      </c>
      <c r="Q728" s="456">
        <f>SUM(Q727,Q724)</f>
        <v>5.7286199999999976</v>
      </c>
      <c r="R728" s="49">
        <f>SUM(Q728/G689)</f>
        <v>0.69357274965546167</v>
      </c>
    </row>
    <row r="729" spans="2:18" ht="16.5" thickTop="1" x14ac:dyDescent="0.25"/>
    <row r="730" spans="2:18" x14ac:dyDescent="0.25">
      <c r="B730" s="1814" t="s">
        <v>0</v>
      </c>
      <c r="C730" s="1814"/>
      <c r="D730" s="1814"/>
      <c r="E730" s="1814"/>
      <c r="F730" s="1814"/>
      <c r="G730" s="1814"/>
      <c r="H730" s="1814"/>
      <c r="J730" s="1814" t="s">
        <v>22</v>
      </c>
      <c r="K730" s="1814"/>
      <c r="L730" s="1814"/>
      <c r="M730" s="1814"/>
      <c r="N730" s="1814"/>
      <c r="O730" s="1814"/>
      <c r="P730" s="1814"/>
      <c r="Q730" s="1814"/>
      <c r="R730" s="1814"/>
    </row>
    <row r="731" spans="2:18" x14ac:dyDescent="0.25">
      <c r="B731" s="1814"/>
      <c r="C731" s="1814"/>
      <c r="D731" s="1814"/>
      <c r="E731" s="1814"/>
      <c r="F731" s="1814"/>
      <c r="G731" s="1814"/>
      <c r="H731" s="1814"/>
      <c r="J731" s="1814"/>
      <c r="K731" s="1814"/>
      <c r="L731" s="1814"/>
      <c r="M731" s="1814"/>
      <c r="N731" s="1814"/>
      <c r="O731" s="1814"/>
      <c r="P731" s="1814"/>
      <c r="Q731" s="1814"/>
      <c r="R731" s="1814"/>
    </row>
    <row r="732" spans="2:18" x14ac:dyDescent="0.25">
      <c r="B732" s="6" t="s">
        <v>155</v>
      </c>
      <c r="H732" s="8"/>
      <c r="J732" s="6" t="s">
        <v>155</v>
      </c>
      <c r="K732" s="10"/>
      <c r="L732" s="10"/>
      <c r="M732" s="10"/>
      <c r="N732" s="10"/>
      <c r="O732" s="1898"/>
      <c r="P732" s="1898"/>
      <c r="Q732" s="8"/>
      <c r="R732" s="8"/>
    </row>
    <row r="733" spans="2:18" x14ac:dyDescent="0.25">
      <c r="B733" s="1812" t="s">
        <v>21</v>
      </c>
      <c r="C733" s="1812" t="s">
        <v>2</v>
      </c>
      <c r="D733" s="1805" t="s">
        <v>3</v>
      </c>
      <c r="E733" s="1842" t="s">
        <v>4</v>
      </c>
      <c r="F733" s="1843"/>
      <c r="G733" s="1844"/>
      <c r="H733" s="1812" t="s">
        <v>5</v>
      </c>
      <c r="J733" s="1812" t="s">
        <v>21</v>
      </c>
      <c r="K733" s="1899" t="s">
        <v>24</v>
      </c>
      <c r="L733" s="1842" t="s">
        <v>25</v>
      </c>
      <c r="M733" s="1843"/>
      <c r="N733" s="1844"/>
      <c r="O733" s="1842" t="s">
        <v>4</v>
      </c>
      <c r="P733" s="1843"/>
      <c r="Q733" s="1844"/>
      <c r="R733" s="1812" t="s">
        <v>5</v>
      </c>
    </row>
    <row r="734" spans="2:18" x14ac:dyDescent="0.25">
      <c r="B734" s="1813"/>
      <c r="C734" s="1813"/>
      <c r="D734" s="1806"/>
      <c r="E734" s="84" t="s">
        <v>26</v>
      </c>
      <c r="F734" s="84" t="s">
        <v>9</v>
      </c>
      <c r="G734" s="390" t="s">
        <v>10</v>
      </c>
      <c r="H734" s="1813"/>
      <c r="J734" s="1813"/>
      <c r="K734" s="1900"/>
      <c r="L734" s="13" t="s">
        <v>27</v>
      </c>
      <c r="M734" s="391" t="s">
        <v>28</v>
      </c>
      <c r="N734" s="391" t="s">
        <v>26</v>
      </c>
      <c r="O734" s="391" t="s">
        <v>29</v>
      </c>
      <c r="P734" s="392" t="s">
        <v>30</v>
      </c>
      <c r="Q734" s="16" t="s">
        <v>10</v>
      </c>
      <c r="R734" s="1813"/>
    </row>
    <row r="735" spans="2:18" x14ac:dyDescent="0.25">
      <c r="B735" s="69">
        <v>1</v>
      </c>
      <c r="C735" s="404">
        <v>5425</v>
      </c>
      <c r="D735" s="393" t="s">
        <v>12</v>
      </c>
      <c r="E735" s="393">
        <v>400</v>
      </c>
      <c r="F735" s="393">
        <v>53</v>
      </c>
      <c r="G735" s="71">
        <f>0.7854*E735*F735*F735/1000000</f>
        <v>0.88247543999999989</v>
      </c>
      <c r="H735" s="21" t="s">
        <v>15</v>
      </c>
      <c r="J735" s="22">
        <v>1</v>
      </c>
      <c r="K735" s="23" t="s">
        <v>32</v>
      </c>
      <c r="L735" s="24">
        <v>15</v>
      </c>
      <c r="M735" s="24">
        <v>30</v>
      </c>
      <c r="N735" s="24">
        <v>400</v>
      </c>
      <c r="O735" s="23"/>
      <c r="P735" s="25">
        <v>1</v>
      </c>
      <c r="Q735" s="26">
        <f t="shared" ref="Q735:Q761" si="32">L735*M735*N735*P735/1000000</f>
        <v>0.18</v>
      </c>
      <c r="R735" s="27"/>
    </row>
    <row r="736" spans="2:18" x14ac:dyDescent="0.25">
      <c r="B736" s="69">
        <v>2</v>
      </c>
      <c r="C736" s="404">
        <v>5486</v>
      </c>
      <c r="D736" s="393" t="s">
        <v>12</v>
      </c>
      <c r="E736" s="393">
        <v>400</v>
      </c>
      <c r="F736" s="393">
        <v>51</v>
      </c>
      <c r="G736" s="71">
        <f>0.7854*E736*F736*F736/1000000</f>
        <v>0.81713015999999994</v>
      </c>
      <c r="H736" s="21" t="s">
        <v>15</v>
      </c>
      <c r="J736" s="28">
        <v>2</v>
      </c>
      <c r="K736" s="29"/>
      <c r="L736" s="29">
        <v>10</v>
      </c>
      <c r="M736" s="24">
        <v>30</v>
      </c>
      <c r="N736" s="24">
        <v>400</v>
      </c>
      <c r="O736" s="29"/>
      <c r="P736" s="30">
        <v>1</v>
      </c>
      <c r="Q736" s="31">
        <f t="shared" si="32"/>
        <v>0.12</v>
      </c>
      <c r="R736" s="29"/>
    </row>
    <row r="737" spans="1:18" x14ac:dyDescent="0.25">
      <c r="B737" s="69">
        <v>3</v>
      </c>
      <c r="C737" s="404">
        <v>5428</v>
      </c>
      <c r="D737" s="393" t="s">
        <v>12</v>
      </c>
      <c r="E737" s="393">
        <v>400</v>
      </c>
      <c r="F737" s="393">
        <v>75</v>
      </c>
      <c r="G737" s="71">
        <f>0.7854*E737*F737*F737/1000000</f>
        <v>1.7671499999999998</v>
      </c>
      <c r="H737" s="21" t="s">
        <v>15</v>
      </c>
      <c r="J737" s="28">
        <v>3</v>
      </c>
      <c r="K737" s="29"/>
      <c r="L737" s="29">
        <v>13</v>
      </c>
      <c r="M737" s="24">
        <v>25</v>
      </c>
      <c r="N737" s="24">
        <v>400</v>
      </c>
      <c r="O737" s="29"/>
      <c r="P737" s="30">
        <v>2</v>
      </c>
      <c r="Q737" s="31">
        <f t="shared" si="32"/>
        <v>0.26</v>
      </c>
      <c r="R737" s="29"/>
    </row>
    <row r="738" spans="1:18" x14ac:dyDescent="0.25">
      <c r="B738" s="69">
        <v>4</v>
      </c>
      <c r="C738" s="404">
        <v>5552</v>
      </c>
      <c r="D738" s="393" t="s">
        <v>12</v>
      </c>
      <c r="E738" s="393">
        <v>400</v>
      </c>
      <c r="F738" s="393">
        <v>46</v>
      </c>
      <c r="G738" s="71">
        <f>0.7854*E738*F738*F738/1000000</f>
        <v>0.66476255999999989</v>
      </c>
      <c r="H738" s="21" t="s">
        <v>15</v>
      </c>
      <c r="J738" s="28">
        <v>4</v>
      </c>
      <c r="K738" s="29"/>
      <c r="L738" s="29">
        <v>10</v>
      </c>
      <c r="M738" s="24">
        <v>25</v>
      </c>
      <c r="N738" s="24">
        <v>400</v>
      </c>
      <c r="O738" s="29"/>
      <c r="P738" s="30">
        <v>1</v>
      </c>
      <c r="Q738" s="31">
        <f t="shared" si="32"/>
        <v>0.1</v>
      </c>
      <c r="R738" s="29"/>
    </row>
    <row r="739" spans="1:18" x14ac:dyDescent="0.25">
      <c r="B739" s="69">
        <v>5</v>
      </c>
      <c r="C739" s="404">
        <v>5397</v>
      </c>
      <c r="D739" s="393" t="s">
        <v>12</v>
      </c>
      <c r="E739" s="393">
        <v>400</v>
      </c>
      <c r="F739" s="393">
        <v>40</v>
      </c>
      <c r="G739" s="71">
        <f>0.7854*E739*F739*F739/1000000</f>
        <v>0.50265599999999988</v>
      </c>
      <c r="H739" s="21" t="s">
        <v>15</v>
      </c>
      <c r="J739" s="28">
        <v>5</v>
      </c>
      <c r="K739" s="29"/>
      <c r="L739" s="29">
        <v>13</v>
      </c>
      <c r="M739" s="24">
        <v>23</v>
      </c>
      <c r="N739" s="24">
        <v>400</v>
      </c>
      <c r="O739" s="29"/>
      <c r="P739" s="30">
        <v>1</v>
      </c>
      <c r="Q739" s="31">
        <f t="shared" si="32"/>
        <v>0.1196</v>
      </c>
      <c r="R739" s="34"/>
    </row>
    <row r="740" spans="1:18" x14ac:dyDescent="0.25">
      <c r="G740" s="74">
        <f>SUM(G735:G739)</f>
        <v>4.6341741599999997</v>
      </c>
      <c r="H740" s="51"/>
      <c r="J740" s="28">
        <v>6</v>
      </c>
      <c r="K740" s="29"/>
      <c r="L740" s="29">
        <v>10</v>
      </c>
      <c r="M740" s="24">
        <v>23</v>
      </c>
      <c r="N740" s="24">
        <v>400</v>
      </c>
      <c r="O740" s="29"/>
      <c r="P740" s="30">
        <v>4</v>
      </c>
      <c r="Q740" s="31">
        <f t="shared" si="32"/>
        <v>0.36799999999999999</v>
      </c>
      <c r="R740" s="29"/>
    </row>
    <row r="741" spans="1:18" ht="16.5" thickBot="1" x14ac:dyDescent="0.3">
      <c r="G741" s="60">
        <f>SUM(G740)</f>
        <v>4.6341741599999997</v>
      </c>
      <c r="H741" s="36">
        <f>SUM(Q766/G741)</f>
        <v>0.89301563927411842</v>
      </c>
      <c r="J741" s="28">
        <v>7</v>
      </c>
      <c r="K741" s="29"/>
      <c r="L741" s="29">
        <v>13</v>
      </c>
      <c r="M741" s="24">
        <v>20</v>
      </c>
      <c r="N741" s="24">
        <v>400</v>
      </c>
      <c r="O741" s="29"/>
      <c r="P741" s="30">
        <v>4</v>
      </c>
      <c r="Q741" s="31">
        <f t="shared" si="32"/>
        <v>0.41599999999999998</v>
      </c>
      <c r="R741" s="34"/>
    </row>
    <row r="742" spans="1:18" ht="16.5" thickTop="1" x14ac:dyDescent="0.25">
      <c r="B742" s="8" t="s">
        <v>156</v>
      </c>
      <c r="J742" s="28">
        <v>8</v>
      </c>
      <c r="K742" s="29"/>
      <c r="L742" s="29">
        <v>13</v>
      </c>
      <c r="M742" s="24">
        <v>18</v>
      </c>
      <c r="N742" s="24">
        <v>400</v>
      </c>
      <c r="O742" s="29"/>
      <c r="P742" s="30">
        <v>1</v>
      </c>
      <c r="Q742" s="31">
        <f t="shared" si="32"/>
        <v>9.3600000000000003E-2</v>
      </c>
      <c r="R742" s="34"/>
    </row>
    <row r="743" spans="1:18" x14ac:dyDescent="0.25">
      <c r="B743" s="1901" t="s">
        <v>3</v>
      </c>
      <c r="C743" s="1902" t="s">
        <v>66</v>
      </c>
      <c r="D743" s="1902"/>
      <c r="E743" s="1903" t="s">
        <v>48</v>
      </c>
      <c r="F743" s="1903"/>
      <c r="G743" s="1886" t="s">
        <v>50</v>
      </c>
      <c r="J743" s="28">
        <v>9</v>
      </c>
      <c r="K743" s="29"/>
      <c r="L743" s="29">
        <v>15</v>
      </c>
      <c r="M743" s="24">
        <v>15</v>
      </c>
      <c r="N743" s="24">
        <v>400</v>
      </c>
      <c r="O743" s="29"/>
      <c r="P743" s="30">
        <v>1</v>
      </c>
      <c r="Q743" s="31">
        <f t="shared" si="32"/>
        <v>0.09</v>
      </c>
      <c r="R743" s="34"/>
    </row>
    <row r="744" spans="1:18" x14ac:dyDescent="0.25">
      <c r="B744" s="1901"/>
      <c r="C744" s="101" t="s">
        <v>30</v>
      </c>
      <c r="D744" s="101" t="s">
        <v>10</v>
      </c>
      <c r="E744" s="389" t="s">
        <v>30</v>
      </c>
      <c r="F744" s="389" t="s">
        <v>10</v>
      </c>
      <c r="G744" s="1887"/>
      <c r="J744" s="28">
        <v>10</v>
      </c>
      <c r="K744" s="29"/>
      <c r="L744" s="29">
        <v>13</v>
      </c>
      <c r="M744" s="24">
        <v>15</v>
      </c>
      <c r="N744" s="24">
        <v>400</v>
      </c>
      <c r="O744" s="29"/>
      <c r="P744" s="30">
        <v>1</v>
      </c>
      <c r="Q744" s="31">
        <f t="shared" si="32"/>
        <v>7.8E-2</v>
      </c>
      <c r="R744" s="34"/>
    </row>
    <row r="745" spans="1:18" x14ac:dyDescent="0.25">
      <c r="A745" s="1133" t="s">
        <v>157</v>
      </c>
      <c r="B745" s="393" t="s">
        <v>32</v>
      </c>
      <c r="C745" s="86">
        <f>SUM(C696)</f>
        <v>126</v>
      </c>
      <c r="D745" s="71">
        <f>SUM(D696)</f>
        <v>117.84801335999998</v>
      </c>
      <c r="E745" s="86">
        <f>SUM(E696)</f>
        <v>5873</v>
      </c>
      <c r="F745" s="71">
        <f>SUM(F696)</f>
        <v>81.703630000000004</v>
      </c>
      <c r="G745" s="88">
        <f>SUM(F745/D745)</f>
        <v>0.69329662563265471</v>
      </c>
      <c r="J745" s="28">
        <v>11</v>
      </c>
      <c r="K745" s="29"/>
      <c r="L745" s="29">
        <v>8</v>
      </c>
      <c r="M745" s="24">
        <v>15</v>
      </c>
      <c r="N745" s="24">
        <v>400</v>
      </c>
      <c r="O745" s="29"/>
      <c r="P745" s="30">
        <v>2</v>
      </c>
      <c r="Q745" s="31">
        <f t="shared" si="32"/>
        <v>9.6000000000000002E-2</v>
      </c>
      <c r="R745" s="34"/>
    </row>
    <row r="746" spans="1:18" x14ac:dyDescent="0.25">
      <c r="A746" s="1134" t="s">
        <v>157</v>
      </c>
      <c r="B746" s="393" t="s">
        <v>32</v>
      </c>
      <c r="C746" s="115">
        <f>SUM(B739)</f>
        <v>5</v>
      </c>
      <c r="D746" s="128">
        <f>SUM(G740)</f>
        <v>4.6341741599999997</v>
      </c>
      <c r="E746" s="86">
        <f>SUM(P766)</f>
        <v>271</v>
      </c>
      <c r="F746" s="71">
        <f>SUM(Q766)</f>
        <v>4.1383900000000002</v>
      </c>
      <c r="G746" s="88">
        <f>SUM(F746/D746)</f>
        <v>0.89301563927411842</v>
      </c>
      <c r="J746" s="28">
        <v>12</v>
      </c>
      <c r="K746" s="29"/>
      <c r="L746" s="29">
        <v>8</v>
      </c>
      <c r="M746" s="24">
        <v>13</v>
      </c>
      <c r="N746" s="24">
        <v>400</v>
      </c>
      <c r="O746" s="29"/>
      <c r="P746" s="30">
        <v>1</v>
      </c>
      <c r="Q746" s="31">
        <f t="shared" si="32"/>
        <v>4.1599999999999998E-2</v>
      </c>
      <c r="R746" s="34"/>
    </row>
    <row r="747" spans="1:18" ht="16.5" thickBot="1" x14ac:dyDescent="0.3">
      <c r="B747" s="94" t="s">
        <v>54</v>
      </c>
      <c r="C747" s="59">
        <f>SUM(C745:C746)</f>
        <v>131</v>
      </c>
      <c r="D747" s="92">
        <f>SUM(D745:D746)</f>
        <v>122.48218751999998</v>
      </c>
      <c r="E747" s="59">
        <f>SUM(E745:E746)</f>
        <v>6144</v>
      </c>
      <c r="F747" s="92">
        <f>SUM(F745:F746)</f>
        <v>85.842020000000005</v>
      </c>
      <c r="G747" s="93">
        <f>SUM(F747/D747)</f>
        <v>0.70085309332006296</v>
      </c>
      <c r="J747" s="28">
        <v>13</v>
      </c>
      <c r="K747" s="29"/>
      <c r="L747" s="29">
        <v>8</v>
      </c>
      <c r="M747" s="24">
        <v>10</v>
      </c>
      <c r="N747" s="24">
        <v>400</v>
      </c>
      <c r="O747" s="29"/>
      <c r="P747" s="30">
        <v>3</v>
      </c>
      <c r="Q747" s="31">
        <f t="shared" si="32"/>
        <v>9.6000000000000002E-2</v>
      </c>
      <c r="R747" s="34"/>
    </row>
    <row r="748" spans="1:18" ht="16.5" thickTop="1" x14ac:dyDescent="0.25">
      <c r="B748" s="89"/>
      <c r="C748" s="90"/>
      <c r="D748" s="91"/>
      <c r="E748" s="82"/>
      <c r="F748" s="83"/>
      <c r="G748" s="83"/>
      <c r="J748" s="28">
        <v>14</v>
      </c>
      <c r="K748" s="29"/>
      <c r="L748" s="29">
        <v>8</v>
      </c>
      <c r="M748" s="24">
        <v>23</v>
      </c>
      <c r="N748" s="24">
        <v>400</v>
      </c>
      <c r="O748" s="29"/>
      <c r="P748" s="30">
        <v>1</v>
      </c>
      <c r="Q748" s="31">
        <f t="shared" si="32"/>
        <v>7.3599999999999999E-2</v>
      </c>
      <c r="R748" s="34"/>
    </row>
    <row r="749" spans="1:18" x14ac:dyDescent="0.25">
      <c r="B749" s="102" t="s">
        <v>32</v>
      </c>
      <c r="C749" s="90"/>
      <c r="D749" s="103">
        <f>SUM(Q762,D698)</f>
        <v>69.674820000000011</v>
      </c>
      <c r="E749" s="466">
        <f>SUM(D749/D747)</f>
        <v>0.56885675713966888</v>
      </c>
      <c r="F749" s="83"/>
      <c r="G749" s="83"/>
      <c r="J749" s="28">
        <v>15</v>
      </c>
      <c r="K749" s="29"/>
      <c r="L749" s="29">
        <v>15</v>
      </c>
      <c r="M749" s="24">
        <v>25</v>
      </c>
      <c r="N749" s="24">
        <v>400</v>
      </c>
      <c r="O749" s="29"/>
      <c r="P749" s="30">
        <v>1</v>
      </c>
      <c r="Q749" s="31">
        <f t="shared" si="32"/>
        <v>0.15</v>
      </c>
      <c r="R749" s="34"/>
    </row>
    <row r="750" spans="1:18" x14ac:dyDescent="0.25">
      <c r="B750" s="102" t="s">
        <v>51</v>
      </c>
      <c r="C750" s="89"/>
      <c r="D750" s="103">
        <f>SUM(Q765,D699)</f>
        <v>16.167200000000001</v>
      </c>
      <c r="E750" s="466">
        <f>SUM(D750/D747)</f>
        <v>0.13199633618039419</v>
      </c>
      <c r="F750" s="83"/>
      <c r="G750" s="83"/>
      <c r="J750" s="28">
        <v>16</v>
      </c>
      <c r="K750" s="29"/>
      <c r="L750" s="29">
        <v>8</v>
      </c>
      <c r="M750" s="24">
        <v>5</v>
      </c>
      <c r="N750" s="24">
        <v>400</v>
      </c>
      <c r="O750" s="29"/>
      <c r="P750" s="30">
        <v>18</v>
      </c>
      <c r="Q750" s="31">
        <f t="shared" si="32"/>
        <v>0.28799999999999998</v>
      </c>
      <c r="R750" s="34"/>
    </row>
    <row r="751" spans="1:18" ht="16.5" thickBot="1" x14ac:dyDescent="0.3">
      <c r="B751" s="89"/>
      <c r="C751" s="89"/>
      <c r="D751" s="104">
        <f>SUM(D749:D750)</f>
        <v>85.842020000000019</v>
      </c>
      <c r="E751" s="467">
        <f>SUM(E749:E750)</f>
        <v>0.70085309332006307</v>
      </c>
      <c r="F751" s="83"/>
      <c r="G751" s="83"/>
      <c r="J751" s="28">
        <v>17</v>
      </c>
      <c r="K751" s="29"/>
      <c r="L751" s="29">
        <v>2.2000000000000002</v>
      </c>
      <c r="M751" s="24">
        <v>20</v>
      </c>
      <c r="N751" s="24">
        <v>400</v>
      </c>
      <c r="O751" s="29"/>
      <c r="P751" s="30">
        <v>3</v>
      </c>
      <c r="Q751" s="31">
        <f t="shared" si="32"/>
        <v>5.28E-2</v>
      </c>
      <c r="R751" s="34"/>
    </row>
    <row r="752" spans="1:18" ht="16.5" thickTop="1" x14ac:dyDescent="0.25">
      <c r="J752" s="28">
        <v>18</v>
      </c>
      <c r="K752" s="29"/>
      <c r="L752" s="29">
        <v>2.2000000000000002</v>
      </c>
      <c r="M752" s="24">
        <v>15</v>
      </c>
      <c r="N752" s="24">
        <v>400</v>
      </c>
      <c r="O752" s="29"/>
      <c r="P752" s="30">
        <v>8</v>
      </c>
      <c r="Q752" s="31">
        <f t="shared" si="32"/>
        <v>0.1056</v>
      </c>
      <c r="R752" s="34"/>
    </row>
    <row r="753" spans="1:19" x14ac:dyDescent="0.25">
      <c r="J753" s="28">
        <v>19</v>
      </c>
      <c r="K753" s="29"/>
      <c r="L753" s="29">
        <v>3.2</v>
      </c>
      <c r="M753" s="24">
        <v>13</v>
      </c>
      <c r="N753" s="24">
        <v>400</v>
      </c>
      <c r="O753" s="29"/>
      <c r="P753" s="30">
        <v>12</v>
      </c>
      <c r="Q753" s="31">
        <f t="shared" si="32"/>
        <v>0.19968</v>
      </c>
      <c r="R753" s="34"/>
    </row>
    <row r="754" spans="1:19" x14ac:dyDescent="0.25">
      <c r="J754" s="28">
        <v>20</v>
      </c>
      <c r="K754" s="29"/>
      <c r="L754" s="29">
        <v>1.7</v>
      </c>
      <c r="M754" s="24">
        <v>15</v>
      </c>
      <c r="N754" s="24">
        <v>400</v>
      </c>
      <c r="O754" s="29"/>
      <c r="P754" s="30">
        <v>5</v>
      </c>
      <c r="Q754" s="31">
        <f t="shared" si="32"/>
        <v>5.0999999999999997E-2</v>
      </c>
      <c r="R754" s="34"/>
    </row>
    <row r="755" spans="1:19" x14ac:dyDescent="0.25">
      <c r="J755" s="28">
        <v>21</v>
      </c>
      <c r="K755" s="29"/>
      <c r="L755" s="29">
        <v>1.7</v>
      </c>
      <c r="M755" s="24">
        <v>10</v>
      </c>
      <c r="N755" s="24">
        <v>400</v>
      </c>
      <c r="O755" s="29"/>
      <c r="P755" s="30">
        <v>7</v>
      </c>
      <c r="Q755" s="31">
        <f t="shared" si="32"/>
        <v>4.7600000000000003E-2</v>
      </c>
      <c r="R755" s="34"/>
    </row>
    <row r="756" spans="1:19" x14ac:dyDescent="0.25">
      <c r="J756" s="28">
        <v>22</v>
      </c>
      <c r="K756" s="29"/>
      <c r="L756" s="29">
        <v>2.2000000000000002</v>
      </c>
      <c r="M756" s="24">
        <v>10</v>
      </c>
      <c r="N756" s="24">
        <v>400</v>
      </c>
      <c r="O756" s="29"/>
      <c r="P756" s="30">
        <v>9</v>
      </c>
      <c r="Q756" s="31">
        <f t="shared" si="32"/>
        <v>7.9200000000000007E-2</v>
      </c>
      <c r="R756" s="34"/>
    </row>
    <row r="757" spans="1:19" x14ac:dyDescent="0.25">
      <c r="J757" s="28">
        <v>23</v>
      </c>
      <c r="K757" s="29"/>
      <c r="L757" s="29">
        <v>3.2</v>
      </c>
      <c r="M757" s="24">
        <v>7</v>
      </c>
      <c r="N757" s="24">
        <v>400</v>
      </c>
      <c r="O757" s="29"/>
      <c r="P757" s="30">
        <v>24</v>
      </c>
      <c r="Q757" s="31">
        <f t="shared" si="32"/>
        <v>0.21504000000000001</v>
      </c>
      <c r="R757" s="34"/>
    </row>
    <row r="758" spans="1:19" x14ac:dyDescent="0.25">
      <c r="J758" s="28">
        <v>24</v>
      </c>
      <c r="K758" s="29"/>
      <c r="L758" s="29">
        <v>3.2</v>
      </c>
      <c r="M758" s="24">
        <v>11</v>
      </c>
      <c r="N758" s="24">
        <v>400</v>
      </c>
      <c r="O758" s="29"/>
      <c r="P758" s="30">
        <v>2</v>
      </c>
      <c r="Q758" s="31">
        <f t="shared" si="32"/>
        <v>2.8160000000000004E-2</v>
      </c>
      <c r="R758" s="34"/>
    </row>
    <row r="759" spans="1:19" x14ac:dyDescent="0.25">
      <c r="J759" s="28">
        <v>25</v>
      </c>
      <c r="K759" s="29"/>
      <c r="L759" s="29">
        <v>4.2</v>
      </c>
      <c r="M759" s="24">
        <v>10</v>
      </c>
      <c r="N759" s="24">
        <v>400</v>
      </c>
      <c r="O759" s="29"/>
      <c r="P759" s="30">
        <v>10</v>
      </c>
      <c r="Q759" s="31">
        <f t="shared" si="32"/>
        <v>0.16800000000000001</v>
      </c>
      <c r="R759" s="34"/>
    </row>
    <row r="760" spans="1:19" x14ac:dyDescent="0.25">
      <c r="J760" s="28">
        <v>26</v>
      </c>
      <c r="K760" s="29"/>
      <c r="L760" s="29">
        <v>1.7</v>
      </c>
      <c r="M760" s="24">
        <v>13</v>
      </c>
      <c r="N760" s="24">
        <v>300</v>
      </c>
      <c r="O760" s="29"/>
      <c r="P760" s="30">
        <v>2</v>
      </c>
      <c r="Q760" s="31">
        <f t="shared" si="32"/>
        <v>1.3259999999999997E-2</v>
      </c>
      <c r="R760" s="34"/>
    </row>
    <row r="761" spans="1:19" x14ac:dyDescent="0.25">
      <c r="J761" s="28">
        <v>27</v>
      </c>
      <c r="K761" s="29"/>
      <c r="L761" s="29">
        <v>1.7</v>
      </c>
      <c r="M761" s="24">
        <v>15</v>
      </c>
      <c r="N761" s="24">
        <v>300</v>
      </c>
      <c r="O761" s="29"/>
      <c r="P761" s="30">
        <v>1</v>
      </c>
      <c r="Q761" s="31">
        <f t="shared" si="32"/>
        <v>7.6499999999999997E-3</v>
      </c>
      <c r="R761" s="34"/>
    </row>
    <row r="762" spans="1:19" x14ac:dyDescent="0.25">
      <c r="J762" s="1831"/>
      <c r="K762" s="1831"/>
      <c r="L762" s="1831"/>
      <c r="M762" s="1831"/>
      <c r="N762" s="1831"/>
      <c r="O762" s="1904"/>
      <c r="P762" s="446">
        <f>SUM(P735:P761)</f>
        <v>126</v>
      </c>
      <c r="Q762" s="447">
        <f>SUM(Q735:Q761)</f>
        <v>3.5383900000000001</v>
      </c>
      <c r="R762" s="459">
        <f>SUM(Q762/G741)</f>
        <v>0.76354273228263836</v>
      </c>
    </row>
    <row r="763" spans="1:19" x14ac:dyDescent="0.25">
      <c r="J763" s="28">
        <v>28</v>
      </c>
      <c r="K763" s="29"/>
      <c r="L763" s="29">
        <v>3</v>
      </c>
      <c r="M763" s="52">
        <v>5</v>
      </c>
      <c r="N763" s="393">
        <v>400</v>
      </c>
      <c r="O763" s="53">
        <v>7</v>
      </c>
      <c r="P763" s="25">
        <v>70</v>
      </c>
      <c r="Q763" s="26">
        <f>L763*M763*N763*P763/1000000</f>
        <v>0.42</v>
      </c>
      <c r="R763" s="65"/>
    </row>
    <row r="764" spans="1:19" x14ac:dyDescent="0.25">
      <c r="J764" s="28">
        <v>29</v>
      </c>
      <c r="K764" s="29"/>
      <c r="L764" s="29">
        <v>2</v>
      </c>
      <c r="M764" s="52">
        <v>3</v>
      </c>
      <c r="N764" s="393">
        <v>400</v>
      </c>
      <c r="O764" s="57">
        <v>3</v>
      </c>
      <c r="P764" s="454">
        <v>75</v>
      </c>
      <c r="Q764" s="296">
        <f>L764*M764*N764*P764/1000000</f>
        <v>0.18</v>
      </c>
      <c r="R764" s="457"/>
    </row>
    <row r="765" spans="1:19" s="112" customFormat="1" x14ac:dyDescent="0.25">
      <c r="A765" s="108"/>
      <c r="B765" s="7"/>
      <c r="C765" s="7"/>
      <c r="D765" s="7"/>
      <c r="E765" s="7"/>
      <c r="F765" s="7"/>
      <c r="G765" s="7"/>
      <c r="H765" s="7"/>
      <c r="I765" s="7"/>
      <c r="J765" s="388"/>
      <c r="K765" s="388"/>
      <c r="L765" s="388"/>
      <c r="M765" s="388"/>
      <c r="N765" s="388"/>
      <c r="O765" s="446">
        <f>SUM(O763:O764)</f>
        <v>10</v>
      </c>
      <c r="P765" s="446">
        <f>SUM(P763:P764)</f>
        <v>145</v>
      </c>
      <c r="Q765" s="447">
        <f>SUM(Q763:Q764)</f>
        <v>0.6</v>
      </c>
      <c r="R765" s="459">
        <f>SUM(Q765/G741)</f>
        <v>0.12947290699148001</v>
      </c>
      <c r="S765" s="127"/>
    </row>
    <row r="766" spans="1:19" ht="16.5" thickBot="1" x14ac:dyDescent="0.3">
      <c r="O766" s="47">
        <f>SUM(O765,O762)</f>
        <v>10</v>
      </c>
      <c r="P766" s="455">
        <f>SUM(P765,P762)</f>
        <v>271</v>
      </c>
      <c r="Q766" s="456">
        <f>SUM(Q765,Q762)</f>
        <v>4.1383900000000002</v>
      </c>
      <c r="R766" s="458">
        <f>SUM(Q766/G741)</f>
        <v>0.89301563927411842</v>
      </c>
    </row>
    <row r="767" spans="1:19" ht="16.5" thickTop="1" x14ac:dyDescent="0.25"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3"/>
      <c r="Q767" s="114"/>
      <c r="R767" s="77"/>
    </row>
    <row r="768" spans="1:19" x14ac:dyDescent="0.25">
      <c r="B768" s="1814" t="s">
        <v>0</v>
      </c>
      <c r="C768" s="1814"/>
      <c r="D768" s="1814"/>
      <c r="E768" s="1814"/>
      <c r="F768" s="1814"/>
      <c r="G768" s="1814"/>
      <c r="H768" s="1814"/>
      <c r="J768" s="1814" t="s">
        <v>22</v>
      </c>
      <c r="K768" s="1814"/>
      <c r="L768" s="1814"/>
      <c r="M768" s="1814"/>
      <c r="N768" s="1814"/>
      <c r="O768" s="1814"/>
      <c r="P768" s="1814"/>
      <c r="Q768" s="1814"/>
      <c r="R768" s="1814"/>
    </row>
    <row r="769" spans="1:18" x14ac:dyDescent="0.25">
      <c r="B769" s="1814"/>
      <c r="C769" s="1814"/>
      <c r="D769" s="1814"/>
      <c r="E769" s="1814"/>
      <c r="F769" s="1814"/>
      <c r="G769" s="1814"/>
      <c r="H769" s="1814"/>
      <c r="J769" s="1814"/>
      <c r="K769" s="1814"/>
      <c r="L769" s="1814"/>
      <c r="M769" s="1814"/>
      <c r="N769" s="1814"/>
      <c r="O769" s="1814"/>
      <c r="P769" s="1814"/>
      <c r="Q769" s="1814"/>
      <c r="R769" s="1814"/>
    </row>
    <row r="770" spans="1:18" x14ac:dyDescent="0.25">
      <c r="B770" s="6" t="s">
        <v>161</v>
      </c>
      <c r="H770" s="8"/>
      <c r="J770" s="6" t="s">
        <v>161</v>
      </c>
      <c r="K770" s="10"/>
      <c r="L770" s="10"/>
      <c r="M770" s="10"/>
      <c r="N770" s="10"/>
      <c r="O770" s="1898"/>
      <c r="P770" s="1898"/>
      <c r="Q770" s="8"/>
      <c r="R770" s="8"/>
    </row>
    <row r="771" spans="1:18" x14ac:dyDescent="0.25">
      <c r="B771" s="1812" t="s">
        <v>21</v>
      </c>
      <c r="C771" s="1812" t="s">
        <v>2</v>
      </c>
      <c r="D771" s="1805" t="s">
        <v>3</v>
      </c>
      <c r="E771" s="1842" t="s">
        <v>4</v>
      </c>
      <c r="F771" s="1843"/>
      <c r="G771" s="1844"/>
      <c r="H771" s="1812" t="s">
        <v>5</v>
      </c>
      <c r="J771" s="1812" t="s">
        <v>21</v>
      </c>
      <c r="K771" s="1899" t="s">
        <v>24</v>
      </c>
      <c r="L771" s="1842" t="s">
        <v>25</v>
      </c>
      <c r="M771" s="1843"/>
      <c r="N771" s="1844"/>
      <c r="O771" s="1842" t="s">
        <v>4</v>
      </c>
      <c r="P771" s="1843"/>
      <c r="Q771" s="1844"/>
      <c r="R771" s="1812" t="s">
        <v>5</v>
      </c>
    </row>
    <row r="772" spans="1:18" x14ac:dyDescent="0.25">
      <c r="B772" s="1813"/>
      <c r="C772" s="1813"/>
      <c r="D772" s="1806"/>
      <c r="E772" s="84" t="s">
        <v>26</v>
      </c>
      <c r="F772" s="84" t="s">
        <v>9</v>
      </c>
      <c r="G772" s="396" t="s">
        <v>10</v>
      </c>
      <c r="H772" s="1813"/>
      <c r="J772" s="1813"/>
      <c r="K772" s="1900"/>
      <c r="L772" s="13" t="s">
        <v>27</v>
      </c>
      <c r="M772" s="397" t="s">
        <v>28</v>
      </c>
      <c r="N772" s="397" t="s">
        <v>26</v>
      </c>
      <c r="O772" s="397" t="s">
        <v>29</v>
      </c>
      <c r="P772" s="398" t="s">
        <v>30</v>
      </c>
      <c r="Q772" s="16" t="s">
        <v>10</v>
      </c>
      <c r="R772" s="1813"/>
    </row>
    <row r="773" spans="1:18" x14ac:dyDescent="0.25">
      <c r="B773" s="69">
        <v>1</v>
      </c>
      <c r="C773" s="406">
        <v>5505</v>
      </c>
      <c r="D773" s="399" t="s">
        <v>12</v>
      </c>
      <c r="E773" s="399">
        <v>400</v>
      </c>
      <c r="F773" s="399">
        <v>41</v>
      </c>
      <c r="G773" s="71">
        <f>0.7854*E773*F773*F773/1000000</f>
        <v>0.52810296000000001</v>
      </c>
      <c r="H773" s="21" t="s">
        <v>15</v>
      </c>
      <c r="J773" s="22">
        <v>1</v>
      </c>
      <c r="K773" s="23" t="s">
        <v>32</v>
      </c>
      <c r="L773" s="24">
        <v>15</v>
      </c>
      <c r="M773" s="24">
        <v>30</v>
      </c>
      <c r="N773" s="24">
        <v>400</v>
      </c>
      <c r="O773" s="23"/>
      <c r="P773" s="25">
        <v>1</v>
      </c>
      <c r="Q773" s="26">
        <f t="shared" ref="Q773:Q795" si="33">L773*M773*N773*P773/1000000</f>
        <v>0.18</v>
      </c>
      <c r="R773" s="27"/>
    </row>
    <row r="774" spans="1:18" x14ac:dyDescent="0.25">
      <c r="B774" s="69">
        <v>2</v>
      </c>
      <c r="C774" s="406">
        <v>5508</v>
      </c>
      <c r="D774" s="399" t="s">
        <v>12</v>
      </c>
      <c r="E774" s="399">
        <v>400</v>
      </c>
      <c r="F774" s="399">
        <v>55</v>
      </c>
      <c r="G774" s="71">
        <f>0.7854*E774*F774*F774/1000000</f>
        <v>0.95033400000000001</v>
      </c>
      <c r="H774" s="21" t="s">
        <v>15</v>
      </c>
      <c r="J774" s="28">
        <v>2</v>
      </c>
      <c r="K774" s="29"/>
      <c r="L774" s="29">
        <v>10</v>
      </c>
      <c r="M774" s="24">
        <v>10</v>
      </c>
      <c r="N774" s="24">
        <v>400</v>
      </c>
      <c r="O774" s="29"/>
      <c r="P774" s="30">
        <v>1</v>
      </c>
      <c r="Q774" s="31">
        <f t="shared" si="33"/>
        <v>0.04</v>
      </c>
      <c r="R774" s="29"/>
    </row>
    <row r="775" spans="1:18" x14ac:dyDescent="0.25">
      <c r="B775" s="69">
        <v>3</v>
      </c>
      <c r="C775" s="406">
        <v>5407</v>
      </c>
      <c r="D775" s="399" t="s">
        <v>12</v>
      </c>
      <c r="E775" s="399">
        <v>400</v>
      </c>
      <c r="F775" s="399">
        <v>46</v>
      </c>
      <c r="G775" s="71">
        <f>0.7854*E775*F775*F775/1000000</f>
        <v>0.66476255999999989</v>
      </c>
      <c r="H775" s="21" t="s">
        <v>15</v>
      </c>
      <c r="J775" s="28">
        <v>3</v>
      </c>
      <c r="K775" s="29"/>
      <c r="L775" s="29">
        <v>8</v>
      </c>
      <c r="M775" s="24">
        <v>10</v>
      </c>
      <c r="N775" s="24">
        <v>400</v>
      </c>
      <c r="O775" s="29"/>
      <c r="P775" s="30">
        <v>1</v>
      </c>
      <c r="Q775" s="31">
        <f t="shared" si="33"/>
        <v>3.2000000000000001E-2</v>
      </c>
      <c r="R775" s="29"/>
    </row>
    <row r="776" spans="1:18" x14ac:dyDescent="0.25">
      <c r="G776" s="74">
        <f>SUM(G773:G775)</f>
        <v>2.14319952</v>
      </c>
      <c r="H776" s="51"/>
      <c r="J776" s="28">
        <v>4</v>
      </c>
      <c r="K776" s="29"/>
      <c r="L776" s="29">
        <v>13</v>
      </c>
      <c r="M776" s="24">
        <v>15</v>
      </c>
      <c r="N776" s="24">
        <v>400</v>
      </c>
      <c r="O776" s="29"/>
      <c r="P776" s="30">
        <v>1</v>
      </c>
      <c r="Q776" s="31">
        <f t="shared" si="33"/>
        <v>7.8E-2</v>
      </c>
      <c r="R776" s="29"/>
    </row>
    <row r="777" spans="1:18" ht="16.5" thickBot="1" x14ac:dyDescent="0.3">
      <c r="G777" s="60">
        <f>SUM(G776)</f>
        <v>2.14319952</v>
      </c>
      <c r="H777" s="36">
        <f>SUM(Q802/G777)</f>
        <v>0.81911179226094655</v>
      </c>
      <c r="J777" s="28">
        <v>5</v>
      </c>
      <c r="K777" s="29"/>
      <c r="L777" s="29">
        <v>10</v>
      </c>
      <c r="M777" s="24">
        <v>15</v>
      </c>
      <c r="N777" s="24">
        <v>400</v>
      </c>
      <c r="O777" s="29"/>
      <c r="P777" s="30">
        <v>1</v>
      </c>
      <c r="Q777" s="31">
        <f t="shared" si="33"/>
        <v>0.06</v>
      </c>
      <c r="R777" s="34"/>
    </row>
    <row r="778" spans="1:18" ht="16.5" thickTop="1" x14ac:dyDescent="0.25">
      <c r="J778" s="28">
        <v>6</v>
      </c>
      <c r="K778" s="29"/>
      <c r="L778" s="29">
        <v>10</v>
      </c>
      <c r="M778" s="24">
        <v>18</v>
      </c>
      <c r="N778" s="24">
        <v>400</v>
      </c>
      <c r="O778" s="29"/>
      <c r="P778" s="30">
        <v>1</v>
      </c>
      <c r="Q778" s="31">
        <f t="shared" si="33"/>
        <v>7.1999999999999995E-2</v>
      </c>
      <c r="R778" s="29"/>
    </row>
    <row r="779" spans="1:18" x14ac:dyDescent="0.25">
      <c r="B779" s="8" t="s">
        <v>162</v>
      </c>
      <c r="J779" s="28">
        <v>7</v>
      </c>
      <c r="K779" s="29"/>
      <c r="L779" s="29">
        <v>13</v>
      </c>
      <c r="M779" s="24">
        <v>20</v>
      </c>
      <c r="N779" s="24">
        <v>400</v>
      </c>
      <c r="O779" s="29"/>
      <c r="P779" s="30">
        <v>2</v>
      </c>
      <c r="Q779" s="31">
        <f t="shared" si="33"/>
        <v>0.20799999999999999</v>
      </c>
      <c r="R779" s="34"/>
    </row>
    <row r="780" spans="1:18" x14ac:dyDescent="0.25">
      <c r="B780" s="1901" t="s">
        <v>3</v>
      </c>
      <c r="C780" s="1902" t="s">
        <v>66</v>
      </c>
      <c r="D780" s="1902"/>
      <c r="E780" s="1903" t="s">
        <v>48</v>
      </c>
      <c r="F780" s="1903"/>
      <c r="G780" s="1886" t="s">
        <v>50</v>
      </c>
      <c r="J780" s="28">
        <v>8</v>
      </c>
      <c r="K780" s="29"/>
      <c r="L780" s="29">
        <v>10</v>
      </c>
      <c r="M780" s="24">
        <v>20</v>
      </c>
      <c r="N780" s="24">
        <v>400</v>
      </c>
      <c r="O780" s="29"/>
      <c r="P780" s="30">
        <v>1</v>
      </c>
      <c r="Q780" s="31">
        <f t="shared" si="33"/>
        <v>0.08</v>
      </c>
      <c r="R780" s="34"/>
    </row>
    <row r="781" spans="1:18" x14ac:dyDescent="0.25">
      <c r="B781" s="1901"/>
      <c r="C781" s="101" t="s">
        <v>30</v>
      </c>
      <c r="D781" s="101" t="s">
        <v>10</v>
      </c>
      <c r="E781" s="395" t="s">
        <v>30</v>
      </c>
      <c r="F781" s="395" t="s">
        <v>10</v>
      </c>
      <c r="G781" s="1887"/>
      <c r="J781" s="28">
        <v>9</v>
      </c>
      <c r="K781" s="29"/>
      <c r="L781" s="29">
        <v>8</v>
      </c>
      <c r="M781" s="24">
        <v>20</v>
      </c>
      <c r="N781" s="24">
        <v>400</v>
      </c>
      <c r="O781" s="29"/>
      <c r="P781" s="30">
        <v>1</v>
      </c>
      <c r="Q781" s="31">
        <f t="shared" si="33"/>
        <v>6.4000000000000001E-2</v>
      </c>
      <c r="R781" s="34"/>
    </row>
    <row r="782" spans="1:18" x14ac:dyDescent="0.25">
      <c r="A782" s="1133" t="s">
        <v>157</v>
      </c>
      <c r="B782" s="399" t="s">
        <v>32</v>
      </c>
      <c r="C782" s="86">
        <f>SUM(C747)</f>
        <v>131</v>
      </c>
      <c r="D782" s="85">
        <f>SUM(D747)</f>
        <v>122.48218751999998</v>
      </c>
      <c r="E782" s="86">
        <f>SUM(E747)</f>
        <v>6144</v>
      </c>
      <c r="F782" s="71">
        <f>SUM(F747)</f>
        <v>85.842020000000005</v>
      </c>
      <c r="G782" s="88">
        <f>SUM(F782/D782)</f>
        <v>0.70085309332006296</v>
      </c>
      <c r="J782" s="28">
        <v>10</v>
      </c>
      <c r="K782" s="29"/>
      <c r="L782" s="29">
        <v>5</v>
      </c>
      <c r="M782" s="24">
        <v>10</v>
      </c>
      <c r="N782" s="24">
        <v>400</v>
      </c>
      <c r="O782" s="29"/>
      <c r="P782" s="30">
        <v>5</v>
      </c>
      <c r="Q782" s="31">
        <f t="shared" si="33"/>
        <v>0.1</v>
      </c>
      <c r="R782" s="34"/>
    </row>
    <row r="783" spans="1:18" x14ac:dyDescent="0.25">
      <c r="A783" s="1134" t="s">
        <v>160</v>
      </c>
      <c r="B783" s="399" t="s">
        <v>32</v>
      </c>
      <c r="C783" s="115">
        <f>SUM(B775)</f>
        <v>3</v>
      </c>
      <c r="D783" s="128">
        <f>SUM(G777)</f>
        <v>2.14319952</v>
      </c>
      <c r="E783" s="86">
        <f>SUM(P802)</f>
        <v>147</v>
      </c>
      <c r="F783" s="71">
        <f>SUM(Q802)</f>
        <v>1.7555200000000004</v>
      </c>
      <c r="G783" s="88">
        <f>SUM(F783/D783)</f>
        <v>0.81911179226094655</v>
      </c>
      <c r="J783" s="28">
        <v>11</v>
      </c>
      <c r="K783" s="29"/>
      <c r="L783" s="29">
        <v>5</v>
      </c>
      <c r="M783" s="24">
        <v>8</v>
      </c>
      <c r="N783" s="24">
        <v>400</v>
      </c>
      <c r="O783" s="29"/>
      <c r="P783" s="30">
        <v>2</v>
      </c>
      <c r="Q783" s="31">
        <f t="shared" si="33"/>
        <v>3.2000000000000001E-2</v>
      </c>
      <c r="R783" s="34"/>
    </row>
    <row r="784" spans="1:18" ht="16.5" thickBot="1" x14ac:dyDescent="0.3">
      <c r="B784" s="401" t="s">
        <v>54</v>
      </c>
      <c r="C784" s="59">
        <f>SUM(C782:C783)</f>
        <v>134</v>
      </c>
      <c r="D784" s="92">
        <f>SUM(D782:D783)</f>
        <v>124.62538703999998</v>
      </c>
      <c r="E784" s="59">
        <f>SUM(E782:E783)</f>
        <v>6291</v>
      </c>
      <c r="F784" s="92">
        <f>SUM(F782:F783)</f>
        <v>87.597540000000009</v>
      </c>
      <c r="G784" s="93">
        <f>SUM(F784/D784)</f>
        <v>0.70288680404968007</v>
      </c>
      <c r="J784" s="28">
        <v>12</v>
      </c>
      <c r="K784" s="29"/>
      <c r="L784" s="29">
        <v>4.2</v>
      </c>
      <c r="M784" s="24">
        <v>10</v>
      </c>
      <c r="N784" s="24">
        <v>400</v>
      </c>
      <c r="O784" s="29"/>
      <c r="P784" s="30">
        <v>2</v>
      </c>
      <c r="Q784" s="31">
        <f t="shared" si="33"/>
        <v>3.3599999999999998E-2</v>
      </c>
      <c r="R784" s="34"/>
    </row>
    <row r="785" spans="2:18" ht="16.5" thickTop="1" x14ac:dyDescent="0.25">
      <c r="B785" s="89"/>
      <c r="C785" s="90"/>
      <c r="D785" s="91"/>
      <c r="E785" s="82"/>
      <c r="F785" s="83"/>
      <c r="G785" s="83"/>
      <c r="J785" s="28">
        <v>13</v>
      </c>
      <c r="K785" s="29"/>
      <c r="L785" s="29">
        <v>4.2</v>
      </c>
      <c r="M785" s="24">
        <v>7</v>
      </c>
      <c r="N785" s="24">
        <v>400</v>
      </c>
      <c r="O785" s="29"/>
      <c r="P785" s="30">
        <v>4</v>
      </c>
      <c r="Q785" s="31">
        <f t="shared" si="33"/>
        <v>4.7039999999999998E-2</v>
      </c>
      <c r="R785" s="34"/>
    </row>
    <row r="786" spans="2:18" x14ac:dyDescent="0.25">
      <c r="B786" s="102" t="s">
        <v>32</v>
      </c>
      <c r="C786" s="90"/>
      <c r="D786" s="103">
        <f>SUM(Q796,D749)</f>
        <v>70.999340000000018</v>
      </c>
      <c r="E786" s="466">
        <f>SUM(D786/D784)</f>
        <v>0.56970206220673114</v>
      </c>
      <c r="F786" s="83"/>
      <c r="G786" s="83"/>
      <c r="J786" s="28">
        <v>14</v>
      </c>
      <c r="K786" s="29"/>
      <c r="L786" s="29">
        <v>3.2</v>
      </c>
      <c r="M786" s="24">
        <v>7</v>
      </c>
      <c r="N786" s="24">
        <v>400</v>
      </c>
      <c r="O786" s="29"/>
      <c r="P786" s="30">
        <v>8</v>
      </c>
      <c r="Q786" s="31">
        <f t="shared" si="33"/>
        <v>7.1679999999999994E-2</v>
      </c>
      <c r="R786" s="34"/>
    </row>
    <row r="787" spans="2:18" x14ac:dyDescent="0.25">
      <c r="B787" s="102" t="s">
        <v>51</v>
      </c>
      <c r="C787" s="89"/>
      <c r="D787" s="103">
        <f>SUM(Q801,D750)</f>
        <v>16.598200000000002</v>
      </c>
      <c r="E787" s="466">
        <f>SUM(D787/D784)</f>
        <v>0.13318474184294901</v>
      </c>
      <c r="F787" s="83"/>
      <c r="G787" s="83"/>
      <c r="J787" s="28">
        <v>15</v>
      </c>
      <c r="K787" s="29"/>
      <c r="L787" s="29">
        <v>2.2000000000000002</v>
      </c>
      <c r="M787" s="24">
        <v>20</v>
      </c>
      <c r="N787" s="24">
        <v>400</v>
      </c>
      <c r="O787" s="29"/>
      <c r="P787" s="30">
        <v>1</v>
      </c>
      <c r="Q787" s="31">
        <f t="shared" si="33"/>
        <v>1.7600000000000001E-2</v>
      </c>
      <c r="R787" s="34"/>
    </row>
    <row r="788" spans="2:18" ht="16.5" thickBot="1" x14ac:dyDescent="0.3">
      <c r="B788" s="89"/>
      <c r="C788" s="89"/>
      <c r="D788" s="104">
        <f>SUM(D786:D787)</f>
        <v>87.597540000000023</v>
      </c>
      <c r="E788" s="467">
        <f>SUM(E786:E787)</f>
        <v>0.70288680404968018</v>
      </c>
      <c r="F788" s="83"/>
      <c r="G788" s="83"/>
      <c r="J788" s="28">
        <v>16</v>
      </c>
      <c r="K788" s="29"/>
      <c r="L788" s="29">
        <v>3.2</v>
      </c>
      <c r="M788" s="24">
        <v>13</v>
      </c>
      <c r="N788" s="24">
        <v>400</v>
      </c>
      <c r="O788" s="29"/>
      <c r="P788" s="30">
        <v>1</v>
      </c>
      <c r="Q788" s="31">
        <f t="shared" si="33"/>
        <v>1.6639999999999999E-2</v>
      </c>
      <c r="R788" s="34"/>
    </row>
    <row r="789" spans="2:18" ht="16.5" thickTop="1" x14ac:dyDescent="0.25">
      <c r="J789" s="28">
        <v>17</v>
      </c>
      <c r="K789" s="29"/>
      <c r="L789" s="29">
        <v>2.2000000000000002</v>
      </c>
      <c r="M789" s="24">
        <v>15</v>
      </c>
      <c r="N789" s="24">
        <v>400</v>
      </c>
      <c r="O789" s="29"/>
      <c r="P789" s="30">
        <v>1</v>
      </c>
      <c r="Q789" s="31">
        <f t="shared" si="33"/>
        <v>1.32E-2</v>
      </c>
      <c r="R789" s="34"/>
    </row>
    <row r="790" spans="2:18" x14ac:dyDescent="0.25">
      <c r="J790" s="28">
        <v>18</v>
      </c>
      <c r="K790" s="29"/>
      <c r="L790" s="29">
        <v>2.2000000000000002</v>
      </c>
      <c r="M790" s="24">
        <v>13</v>
      </c>
      <c r="N790" s="24">
        <v>400</v>
      </c>
      <c r="O790" s="29"/>
      <c r="P790" s="30">
        <v>2</v>
      </c>
      <c r="Q790" s="31">
        <f t="shared" si="33"/>
        <v>2.2880000000000001E-2</v>
      </c>
      <c r="R790" s="34"/>
    </row>
    <row r="791" spans="2:18" x14ac:dyDescent="0.25">
      <c r="J791" s="28">
        <v>19</v>
      </c>
      <c r="K791" s="29"/>
      <c r="L791" s="29">
        <v>3.2</v>
      </c>
      <c r="M791" s="24">
        <v>11</v>
      </c>
      <c r="N791" s="24">
        <v>400</v>
      </c>
      <c r="O791" s="29"/>
      <c r="P791" s="30">
        <v>1</v>
      </c>
      <c r="Q791" s="31">
        <f t="shared" si="33"/>
        <v>1.4080000000000002E-2</v>
      </c>
      <c r="R791" s="34"/>
    </row>
    <row r="792" spans="2:18" x14ac:dyDescent="0.25">
      <c r="J792" s="28">
        <v>20</v>
      </c>
      <c r="K792" s="29"/>
      <c r="L792" s="29">
        <v>2.2000000000000002</v>
      </c>
      <c r="M792" s="24">
        <v>10</v>
      </c>
      <c r="N792" s="24">
        <v>400</v>
      </c>
      <c r="O792" s="29"/>
      <c r="P792" s="30">
        <v>1</v>
      </c>
      <c r="Q792" s="31">
        <f t="shared" si="33"/>
        <v>8.8000000000000005E-3</v>
      </c>
      <c r="R792" s="34"/>
    </row>
    <row r="793" spans="2:18" x14ac:dyDescent="0.25">
      <c r="J793" s="28">
        <v>21</v>
      </c>
      <c r="K793" s="29"/>
      <c r="L793" s="29">
        <v>2.2000000000000002</v>
      </c>
      <c r="M793" s="24">
        <v>10</v>
      </c>
      <c r="N793" s="24">
        <v>300</v>
      </c>
      <c r="O793" s="29"/>
      <c r="P793" s="30">
        <v>3</v>
      </c>
      <c r="Q793" s="31">
        <f t="shared" si="33"/>
        <v>1.9800000000000002E-2</v>
      </c>
      <c r="R793" s="34"/>
    </row>
    <row r="794" spans="2:18" x14ac:dyDescent="0.25">
      <c r="J794" s="28">
        <v>22</v>
      </c>
      <c r="K794" s="29"/>
      <c r="L794" s="29">
        <v>10</v>
      </c>
      <c r="M794" s="24">
        <v>25</v>
      </c>
      <c r="N794" s="24">
        <v>400</v>
      </c>
      <c r="O794" s="29"/>
      <c r="P794" s="30">
        <v>1</v>
      </c>
      <c r="Q794" s="31">
        <f t="shared" si="33"/>
        <v>0.1</v>
      </c>
      <c r="R794" s="34"/>
    </row>
    <row r="795" spans="2:18" x14ac:dyDescent="0.25">
      <c r="J795" s="28">
        <v>23</v>
      </c>
      <c r="K795" s="29"/>
      <c r="L795" s="29">
        <v>2.2000000000000002</v>
      </c>
      <c r="M795" s="24">
        <v>20</v>
      </c>
      <c r="N795" s="24">
        <v>300</v>
      </c>
      <c r="O795" s="29"/>
      <c r="P795" s="30">
        <v>1</v>
      </c>
      <c r="Q795" s="31">
        <f t="shared" si="33"/>
        <v>1.32E-2</v>
      </c>
      <c r="R795" s="34"/>
    </row>
    <row r="796" spans="2:18" x14ac:dyDescent="0.25">
      <c r="J796" s="1831"/>
      <c r="K796" s="1831"/>
      <c r="L796" s="1831"/>
      <c r="M796" s="1831"/>
      <c r="N796" s="1831"/>
      <c r="O796" s="1904"/>
      <c r="P796" s="446">
        <f>SUM(P773:P795)</f>
        <v>43</v>
      </c>
      <c r="Q796" s="447">
        <f>SUM(Q773:Q795)</f>
        <v>1.3245200000000004</v>
      </c>
      <c r="R796" s="64">
        <f>SUM(Q796/G777)</f>
        <v>0.61801059007329395</v>
      </c>
    </row>
    <row r="797" spans="2:18" x14ac:dyDescent="0.25">
      <c r="J797" s="28">
        <v>24</v>
      </c>
      <c r="K797" s="29"/>
      <c r="L797" s="29">
        <v>5</v>
      </c>
      <c r="M797" s="52">
        <v>7</v>
      </c>
      <c r="N797" s="399">
        <v>400</v>
      </c>
      <c r="O797" s="53">
        <v>1</v>
      </c>
      <c r="P797" s="25">
        <v>4</v>
      </c>
      <c r="Q797" s="26">
        <f>L797*M797*N797*P797/1000000</f>
        <v>5.6000000000000001E-2</v>
      </c>
      <c r="R797" s="65"/>
    </row>
    <row r="798" spans="2:18" x14ac:dyDescent="0.25">
      <c r="J798" s="28">
        <v>25</v>
      </c>
      <c r="K798" s="29"/>
      <c r="L798" s="29">
        <v>3</v>
      </c>
      <c r="M798" s="52">
        <v>5</v>
      </c>
      <c r="N798" s="399">
        <v>400</v>
      </c>
      <c r="O798" s="53">
        <v>2</v>
      </c>
      <c r="P798" s="25">
        <v>20</v>
      </c>
      <c r="Q798" s="26">
        <f>L798*M798*N798*P798/1000000</f>
        <v>0.12</v>
      </c>
      <c r="R798" s="65"/>
    </row>
    <row r="799" spans="2:18" x14ac:dyDescent="0.25">
      <c r="J799" s="28">
        <v>26</v>
      </c>
      <c r="K799" s="29"/>
      <c r="L799" s="29">
        <v>3</v>
      </c>
      <c r="M799" s="52">
        <v>5</v>
      </c>
      <c r="N799" s="399">
        <v>300</v>
      </c>
      <c r="O799" s="53">
        <v>3</v>
      </c>
      <c r="P799" s="25">
        <v>30</v>
      </c>
      <c r="Q799" s="26">
        <f>L799*M799*N799*P799/1000000</f>
        <v>0.13500000000000001</v>
      </c>
      <c r="R799" s="65"/>
    </row>
    <row r="800" spans="2:18" x14ac:dyDescent="0.25">
      <c r="J800" s="28">
        <v>27</v>
      </c>
      <c r="K800" s="29"/>
      <c r="L800" s="29">
        <v>2</v>
      </c>
      <c r="M800" s="52">
        <v>3</v>
      </c>
      <c r="N800" s="399">
        <v>400</v>
      </c>
      <c r="O800" s="57">
        <v>2</v>
      </c>
      <c r="P800" s="25">
        <v>50</v>
      </c>
      <c r="Q800" s="26">
        <f>L800*M800*N800*P800/1000000</f>
        <v>0.12</v>
      </c>
      <c r="R800" s="65"/>
    </row>
    <row r="801" spans="2:18" x14ac:dyDescent="0.25">
      <c r="J801" s="394"/>
      <c r="K801" s="394"/>
      <c r="L801" s="394"/>
      <c r="M801" s="394"/>
      <c r="N801" s="394"/>
      <c r="O801" s="446">
        <f>SUM(O797:O800)</f>
        <v>8</v>
      </c>
      <c r="P801" s="448">
        <f>SUM(P797:P800)</f>
        <v>104</v>
      </c>
      <c r="Q801" s="449">
        <f>SUM(Q797:Q800)</f>
        <v>0.43099999999999999</v>
      </c>
      <c r="R801" s="55">
        <f>SUM(Q801/G777)</f>
        <v>0.20110120218765259</v>
      </c>
    </row>
    <row r="802" spans="2:18" ht="16.5" thickBot="1" x14ac:dyDescent="0.3">
      <c r="O802" s="47">
        <f>SUM(O801,O798)</f>
        <v>10</v>
      </c>
      <c r="P802" s="47">
        <f>SUM(P801,P796)</f>
        <v>147</v>
      </c>
      <c r="Q802" s="72">
        <f>SUM(Q801,Q796)</f>
        <v>1.7555200000000004</v>
      </c>
      <c r="R802" s="49">
        <f>SUM(Q802/G777)</f>
        <v>0.81911179226094655</v>
      </c>
    </row>
    <row r="803" spans="2:18" ht="16.5" thickTop="1" x14ac:dyDescent="0.25"/>
    <row r="804" spans="2:18" x14ac:dyDescent="0.25">
      <c r="B804" s="1814" t="s">
        <v>0</v>
      </c>
      <c r="C804" s="1814"/>
      <c r="D804" s="1814"/>
      <c r="E804" s="1814"/>
      <c r="F804" s="1814"/>
      <c r="G804" s="1814"/>
      <c r="H804" s="1814"/>
      <c r="J804" s="1814" t="s">
        <v>22</v>
      </c>
      <c r="K804" s="1814"/>
      <c r="L804" s="1814"/>
      <c r="M804" s="1814"/>
      <c r="N804" s="1814"/>
      <c r="O804" s="1814"/>
      <c r="P804" s="1814"/>
      <c r="Q804" s="1814"/>
      <c r="R804" s="1814"/>
    </row>
    <row r="805" spans="2:18" x14ac:dyDescent="0.25">
      <c r="B805" s="1814"/>
      <c r="C805" s="1814"/>
      <c r="D805" s="1814"/>
      <c r="E805" s="1814"/>
      <c r="F805" s="1814"/>
      <c r="G805" s="1814"/>
      <c r="H805" s="1814"/>
      <c r="J805" s="1814"/>
      <c r="K805" s="1814"/>
      <c r="L805" s="1814"/>
      <c r="M805" s="1814"/>
      <c r="N805" s="1814"/>
      <c r="O805" s="1814"/>
      <c r="P805" s="1814"/>
      <c r="Q805" s="1814"/>
      <c r="R805" s="1814"/>
    </row>
    <row r="806" spans="2:18" x14ac:dyDescent="0.25">
      <c r="B806" s="6" t="s">
        <v>161</v>
      </c>
      <c r="H806" s="8"/>
      <c r="J806" s="6" t="s">
        <v>161</v>
      </c>
      <c r="K806" s="10"/>
      <c r="L806" s="10"/>
      <c r="M806" s="10"/>
      <c r="N806" s="10"/>
      <c r="O806" s="1898"/>
      <c r="P806" s="1898"/>
      <c r="Q806" s="8"/>
      <c r="R806" s="8"/>
    </row>
    <row r="807" spans="2:18" x14ac:dyDescent="0.25">
      <c r="B807" s="1812" t="s">
        <v>21</v>
      </c>
      <c r="C807" s="1812" t="s">
        <v>2</v>
      </c>
      <c r="D807" s="1805" t="s">
        <v>3</v>
      </c>
      <c r="E807" s="1842" t="s">
        <v>4</v>
      </c>
      <c r="F807" s="1843"/>
      <c r="G807" s="1844"/>
      <c r="H807" s="1812" t="s">
        <v>5</v>
      </c>
      <c r="J807" s="1812" t="s">
        <v>21</v>
      </c>
      <c r="K807" s="1899" t="s">
        <v>24</v>
      </c>
      <c r="L807" s="1842" t="s">
        <v>25</v>
      </c>
      <c r="M807" s="1843"/>
      <c r="N807" s="1844"/>
      <c r="O807" s="1842" t="s">
        <v>4</v>
      </c>
      <c r="P807" s="1843"/>
      <c r="Q807" s="1844"/>
      <c r="R807" s="1812" t="s">
        <v>5</v>
      </c>
    </row>
    <row r="808" spans="2:18" x14ac:dyDescent="0.25">
      <c r="B808" s="1813"/>
      <c r="C808" s="1813"/>
      <c r="D808" s="1806"/>
      <c r="E808" s="84" t="s">
        <v>26</v>
      </c>
      <c r="F808" s="84" t="s">
        <v>9</v>
      </c>
      <c r="G808" s="418" t="s">
        <v>10</v>
      </c>
      <c r="H808" s="1813"/>
      <c r="J808" s="1813"/>
      <c r="K808" s="1900"/>
      <c r="L808" s="13" t="s">
        <v>27</v>
      </c>
      <c r="M808" s="419" t="s">
        <v>28</v>
      </c>
      <c r="N808" s="419" t="s">
        <v>26</v>
      </c>
      <c r="O808" s="419" t="s">
        <v>29</v>
      </c>
      <c r="P808" s="420" t="s">
        <v>30</v>
      </c>
      <c r="Q808" s="16" t="s">
        <v>10</v>
      </c>
      <c r="R808" s="1813"/>
    </row>
    <row r="809" spans="2:18" x14ac:dyDescent="0.25">
      <c r="B809" s="69">
        <v>1</v>
      </c>
      <c r="C809" s="424">
        <v>5522</v>
      </c>
      <c r="D809" s="423" t="s">
        <v>12</v>
      </c>
      <c r="E809" s="423">
        <v>400</v>
      </c>
      <c r="F809" s="423">
        <v>48</v>
      </c>
      <c r="G809" s="71">
        <f t="shared" ref="G809:G814" si="34">0.7854*E809*F809*F809/1000000</f>
        <v>0.72382463999999991</v>
      </c>
      <c r="H809" s="21" t="s">
        <v>164</v>
      </c>
      <c r="J809" s="22">
        <v>1</v>
      </c>
      <c r="K809" s="23" t="s">
        <v>32</v>
      </c>
      <c r="L809" s="24">
        <v>8</v>
      </c>
      <c r="M809" s="24">
        <v>25</v>
      </c>
      <c r="N809" s="24">
        <v>400</v>
      </c>
      <c r="O809" s="23"/>
      <c r="P809" s="25">
        <v>2</v>
      </c>
      <c r="Q809" s="26">
        <f t="shared" ref="Q809:Q829" si="35">L809*M809*N809*P809/1000000</f>
        <v>0.16</v>
      </c>
      <c r="R809" s="27"/>
    </row>
    <row r="810" spans="2:18" x14ac:dyDescent="0.25">
      <c r="B810" s="69">
        <v>2</v>
      </c>
      <c r="C810" s="424">
        <v>5436</v>
      </c>
      <c r="D810" s="423" t="s">
        <v>12</v>
      </c>
      <c r="E810" s="423">
        <v>400</v>
      </c>
      <c r="F810" s="423">
        <v>67</v>
      </c>
      <c r="G810" s="71">
        <f t="shared" si="34"/>
        <v>1.4102642399999998</v>
      </c>
      <c r="H810" s="21" t="s">
        <v>164</v>
      </c>
      <c r="J810" s="28">
        <v>2</v>
      </c>
      <c r="K810" s="29"/>
      <c r="L810" s="29">
        <v>10</v>
      </c>
      <c r="M810" s="24">
        <v>23</v>
      </c>
      <c r="N810" s="24">
        <v>400</v>
      </c>
      <c r="O810" s="29"/>
      <c r="P810" s="30">
        <v>2</v>
      </c>
      <c r="Q810" s="31">
        <f t="shared" si="35"/>
        <v>0.184</v>
      </c>
      <c r="R810" s="29"/>
    </row>
    <row r="811" spans="2:18" x14ac:dyDescent="0.25">
      <c r="B811" s="69">
        <v>3</v>
      </c>
      <c r="C811" s="424">
        <v>5447</v>
      </c>
      <c r="D811" s="423" t="s">
        <v>12</v>
      </c>
      <c r="E811" s="423">
        <v>400</v>
      </c>
      <c r="F811" s="423">
        <v>51</v>
      </c>
      <c r="G811" s="71">
        <f t="shared" si="34"/>
        <v>0.81713015999999994</v>
      </c>
      <c r="H811" s="21" t="s">
        <v>164</v>
      </c>
      <c r="J811" s="28">
        <v>3</v>
      </c>
      <c r="K811" s="29"/>
      <c r="L811" s="29">
        <v>13</v>
      </c>
      <c r="M811" s="24">
        <v>20</v>
      </c>
      <c r="N811" s="24">
        <v>400</v>
      </c>
      <c r="O811" s="29"/>
      <c r="P811" s="30">
        <v>3</v>
      </c>
      <c r="Q811" s="31">
        <f t="shared" si="35"/>
        <v>0.312</v>
      </c>
      <c r="R811" s="29"/>
    </row>
    <row r="812" spans="2:18" x14ac:dyDescent="0.25">
      <c r="B812" s="69">
        <v>4</v>
      </c>
      <c r="C812" s="424">
        <v>5569</v>
      </c>
      <c r="D812" s="423" t="s">
        <v>12</v>
      </c>
      <c r="E812" s="423">
        <v>400</v>
      </c>
      <c r="F812" s="423">
        <v>40</v>
      </c>
      <c r="G812" s="71">
        <f t="shared" si="34"/>
        <v>0.50265599999999988</v>
      </c>
      <c r="H812" s="21" t="s">
        <v>159</v>
      </c>
      <c r="J812" s="28">
        <v>4</v>
      </c>
      <c r="K812" s="29"/>
      <c r="L812" s="29">
        <v>10</v>
      </c>
      <c r="M812" s="24">
        <v>20</v>
      </c>
      <c r="N812" s="24">
        <v>400</v>
      </c>
      <c r="O812" s="29"/>
      <c r="P812" s="30">
        <v>1</v>
      </c>
      <c r="Q812" s="31">
        <f t="shared" si="35"/>
        <v>0.08</v>
      </c>
      <c r="R812" s="29"/>
    </row>
    <row r="813" spans="2:18" x14ac:dyDescent="0.25">
      <c r="B813" s="69">
        <v>5</v>
      </c>
      <c r="C813" s="424">
        <v>5394</v>
      </c>
      <c r="D813" s="423" t="s">
        <v>12</v>
      </c>
      <c r="E813" s="423">
        <v>400</v>
      </c>
      <c r="F813" s="423">
        <v>41</v>
      </c>
      <c r="G813" s="71">
        <f t="shared" si="34"/>
        <v>0.52810296000000001</v>
      </c>
      <c r="H813" s="21" t="s">
        <v>159</v>
      </c>
      <c r="J813" s="28">
        <v>5</v>
      </c>
      <c r="K813" s="29"/>
      <c r="L813" s="29">
        <v>10</v>
      </c>
      <c r="M813" s="24">
        <v>25</v>
      </c>
      <c r="N813" s="24">
        <v>400</v>
      </c>
      <c r="O813" s="29"/>
      <c r="P813" s="30">
        <v>1</v>
      </c>
      <c r="Q813" s="31">
        <f t="shared" si="35"/>
        <v>0.1</v>
      </c>
      <c r="R813" s="34"/>
    </row>
    <row r="814" spans="2:18" x14ac:dyDescent="0.25">
      <c r="B814" s="69">
        <v>6</v>
      </c>
      <c r="C814" s="424">
        <v>5435</v>
      </c>
      <c r="D814" s="423" t="s">
        <v>12</v>
      </c>
      <c r="E814" s="423">
        <v>400</v>
      </c>
      <c r="F814" s="423">
        <v>40</v>
      </c>
      <c r="G814" s="71">
        <f t="shared" si="34"/>
        <v>0.50265599999999988</v>
      </c>
      <c r="H814" s="21" t="s">
        <v>159</v>
      </c>
      <c r="J814" s="28">
        <v>6</v>
      </c>
      <c r="K814" s="29"/>
      <c r="L814" s="29">
        <v>8</v>
      </c>
      <c r="M814" s="24">
        <v>23</v>
      </c>
      <c r="N814" s="24">
        <v>400</v>
      </c>
      <c r="O814" s="29"/>
      <c r="P814" s="30">
        <v>1</v>
      </c>
      <c r="Q814" s="31">
        <f t="shared" si="35"/>
        <v>7.3599999999999999E-2</v>
      </c>
      <c r="R814" s="29"/>
    </row>
    <row r="815" spans="2:18" x14ac:dyDescent="0.25">
      <c r="G815" s="74">
        <f>SUM(G809:G814)</f>
        <v>4.4846339999999998</v>
      </c>
      <c r="H815" s="51"/>
      <c r="J815" s="28">
        <v>7</v>
      </c>
      <c r="K815" s="29"/>
      <c r="L815" s="29">
        <v>8</v>
      </c>
      <c r="M815" s="24">
        <v>18</v>
      </c>
      <c r="N815" s="24">
        <v>400</v>
      </c>
      <c r="O815" s="29"/>
      <c r="P815" s="30">
        <v>1</v>
      </c>
      <c r="Q815" s="31">
        <f t="shared" si="35"/>
        <v>5.7599999999999998E-2</v>
      </c>
      <c r="R815" s="34"/>
    </row>
    <row r="816" spans="2:18" ht="16.5" thickBot="1" x14ac:dyDescent="0.3">
      <c r="G816" s="60">
        <f>SUM(G815)</f>
        <v>4.4846339999999998</v>
      </c>
      <c r="H816" s="36">
        <f>SUM(Q839/G816)</f>
        <v>0</v>
      </c>
      <c r="J816" s="28">
        <v>8</v>
      </c>
      <c r="K816" s="29"/>
      <c r="L816" s="29">
        <v>13</v>
      </c>
      <c r="M816" s="24">
        <v>18</v>
      </c>
      <c r="N816" s="24">
        <v>400</v>
      </c>
      <c r="O816" s="29"/>
      <c r="P816" s="30">
        <v>1</v>
      </c>
      <c r="Q816" s="31">
        <f t="shared" si="35"/>
        <v>9.3600000000000003E-2</v>
      </c>
      <c r="R816" s="34"/>
    </row>
    <row r="817" spans="1:18" ht="16.5" thickTop="1" x14ac:dyDescent="0.25">
      <c r="J817" s="28">
        <v>9</v>
      </c>
      <c r="K817" s="29"/>
      <c r="L817" s="29">
        <v>10</v>
      </c>
      <c r="M817" s="24">
        <v>13</v>
      </c>
      <c r="N817" s="24">
        <v>400</v>
      </c>
      <c r="O817" s="29"/>
      <c r="P817" s="30">
        <v>2</v>
      </c>
      <c r="Q817" s="31">
        <f t="shared" si="35"/>
        <v>0.104</v>
      </c>
      <c r="R817" s="34"/>
    </row>
    <row r="818" spans="1:18" x14ac:dyDescent="0.25">
      <c r="B818" s="8" t="s">
        <v>162</v>
      </c>
      <c r="J818" s="28">
        <v>10</v>
      </c>
      <c r="K818" s="29"/>
      <c r="L818" s="29">
        <v>8</v>
      </c>
      <c r="M818" s="24">
        <v>13</v>
      </c>
      <c r="N818" s="24">
        <v>400</v>
      </c>
      <c r="O818" s="29"/>
      <c r="P818" s="30">
        <v>1</v>
      </c>
      <c r="Q818" s="31">
        <f t="shared" si="35"/>
        <v>4.1599999999999998E-2</v>
      </c>
      <c r="R818" s="34"/>
    </row>
    <row r="819" spans="1:18" x14ac:dyDescent="0.25">
      <c r="B819" s="1901" t="s">
        <v>3</v>
      </c>
      <c r="C819" s="1902" t="s">
        <v>66</v>
      </c>
      <c r="D819" s="1902"/>
      <c r="E819" s="1903" t="s">
        <v>48</v>
      </c>
      <c r="F819" s="1903"/>
      <c r="G819" s="1886" t="s">
        <v>50</v>
      </c>
      <c r="J819" s="28">
        <v>11</v>
      </c>
      <c r="K819" s="29"/>
      <c r="L819" s="29">
        <v>10</v>
      </c>
      <c r="M819" s="24">
        <v>33</v>
      </c>
      <c r="N819" s="24">
        <v>400</v>
      </c>
      <c r="O819" s="29"/>
      <c r="P819" s="30">
        <v>1</v>
      </c>
      <c r="Q819" s="31">
        <f t="shared" si="35"/>
        <v>0.13200000000000001</v>
      </c>
      <c r="R819" s="34"/>
    </row>
    <row r="820" spans="1:18" x14ac:dyDescent="0.25">
      <c r="B820" s="1901"/>
      <c r="C820" s="101" t="s">
        <v>30</v>
      </c>
      <c r="D820" s="101" t="s">
        <v>10</v>
      </c>
      <c r="E820" s="422" t="s">
        <v>30</v>
      </c>
      <c r="F820" s="422" t="s">
        <v>10</v>
      </c>
      <c r="G820" s="1887"/>
      <c r="J820" s="28">
        <v>12</v>
      </c>
      <c r="K820" s="29"/>
      <c r="L820" s="29">
        <v>8</v>
      </c>
      <c r="M820" s="24">
        <v>10</v>
      </c>
      <c r="N820" s="24">
        <v>400</v>
      </c>
      <c r="O820" s="29"/>
      <c r="P820" s="30">
        <v>1</v>
      </c>
      <c r="Q820" s="31">
        <f t="shared" si="35"/>
        <v>3.2000000000000001E-2</v>
      </c>
      <c r="R820" s="34"/>
    </row>
    <row r="821" spans="1:18" x14ac:dyDescent="0.25">
      <c r="A821" s="1133" t="s">
        <v>157</v>
      </c>
      <c r="B821" s="423" t="s">
        <v>32</v>
      </c>
      <c r="C821" s="86">
        <f>SUM(C784)</f>
        <v>134</v>
      </c>
      <c r="D821" s="71">
        <f>SUM(D784)</f>
        <v>124.62538703999998</v>
      </c>
      <c r="E821" s="86">
        <f>SUM(E784)</f>
        <v>6291</v>
      </c>
      <c r="F821" s="71">
        <f>SUM(F784)</f>
        <v>87.597540000000009</v>
      </c>
      <c r="G821" s="88">
        <f>SUM(F821/D821)</f>
        <v>0.70288680404968007</v>
      </c>
      <c r="J821" s="28">
        <v>13</v>
      </c>
      <c r="K821" s="29"/>
      <c r="L821" s="29">
        <v>2.2000000000000002</v>
      </c>
      <c r="M821" s="24">
        <v>25</v>
      </c>
      <c r="N821" s="24">
        <v>400</v>
      </c>
      <c r="O821" s="29"/>
      <c r="P821" s="30">
        <v>1</v>
      </c>
      <c r="Q821" s="31">
        <f t="shared" si="35"/>
        <v>2.2000000000000002E-2</v>
      </c>
      <c r="R821" s="34"/>
    </row>
    <row r="822" spans="1:18" x14ac:dyDescent="0.25">
      <c r="A822" s="1134" t="s">
        <v>160</v>
      </c>
      <c r="B822" s="423" t="s">
        <v>32</v>
      </c>
      <c r="C822" s="115">
        <f>SUM(B814)</f>
        <v>6</v>
      </c>
      <c r="D822" s="128">
        <f>SUM(G816)</f>
        <v>4.4846339999999998</v>
      </c>
      <c r="E822" s="86">
        <f>SUM(P836)</f>
        <v>204</v>
      </c>
      <c r="F822" s="71">
        <f>SUM(Q836)</f>
        <v>2.8208200000000003</v>
      </c>
      <c r="G822" s="88">
        <f>SUM(F822/D822)</f>
        <v>0.62899670296394317</v>
      </c>
      <c r="J822" s="28">
        <v>14</v>
      </c>
      <c r="K822" s="29"/>
      <c r="L822" s="29">
        <v>1.7</v>
      </c>
      <c r="M822" s="24">
        <v>15</v>
      </c>
      <c r="N822" s="24">
        <v>400</v>
      </c>
      <c r="O822" s="29"/>
      <c r="P822" s="30">
        <v>5</v>
      </c>
      <c r="Q822" s="31">
        <f t="shared" si="35"/>
        <v>5.0999999999999997E-2</v>
      </c>
      <c r="R822" s="34"/>
    </row>
    <row r="823" spans="1:18" ht="16.5" thickBot="1" x14ac:dyDescent="0.3">
      <c r="B823" s="417" t="s">
        <v>54</v>
      </c>
      <c r="C823" s="59">
        <f>SUM(C821:C822)</f>
        <v>140</v>
      </c>
      <c r="D823" s="92">
        <f>SUM(D821:D822)</f>
        <v>129.11002103999999</v>
      </c>
      <c r="E823" s="59">
        <f>SUM(E821:E822)</f>
        <v>6495</v>
      </c>
      <c r="F823" s="92">
        <f>SUM(F821:F822)</f>
        <v>90.418360000000007</v>
      </c>
      <c r="G823" s="93">
        <f>SUM(F823/D823)</f>
        <v>0.70032023286548151</v>
      </c>
      <c r="J823" s="28">
        <v>15</v>
      </c>
      <c r="K823" s="29"/>
      <c r="L823" s="29">
        <v>2.2000000000000002</v>
      </c>
      <c r="M823" s="24">
        <v>15</v>
      </c>
      <c r="N823" s="24">
        <v>400</v>
      </c>
      <c r="O823" s="29"/>
      <c r="P823" s="30">
        <v>3</v>
      </c>
      <c r="Q823" s="31">
        <f t="shared" si="35"/>
        <v>3.9600000000000003E-2</v>
      </c>
      <c r="R823" s="34"/>
    </row>
    <row r="824" spans="1:18" ht="16.5" thickTop="1" x14ac:dyDescent="0.25">
      <c r="B824" s="89"/>
      <c r="C824" s="90"/>
      <c r="D824" s="91"/>
      <c r="E824" s="82"/>
      <c r="F824" s="83"/>
      <c r="G824" s="83"/>
      <c r="J824" s="28">
        <v>16</v>
      </c>
      <c r="K824" s="29"/>
      <c r="L824" s="29">
        <v>2.2000000000000002</v>
      </c>
      <c r="M824" s="24">
        <v>13</v>
      </c>
      <c r="N824" s="24">
        <v>400</v>
      </c>
      <c r="O824" s="29"/>
      <c r="P824" s="30">
        <v>3</v>
      </c>
      <c r="Q824" s="31">
        <f t="shared" si="35"/>
        <v>3.4320000000000003E-2</v>
      </c>
      <c r="R824" s="34"/>
    </row>
    <row r="825" spans="1:18" x14ac:dyDescent="0.25">
      <c r="B825" s="102" t="s">
        <v>32</v>
      </c>
      <c r="C825" s="90"/>
      <c r="D825" s="103">
        <f>SUM(D786,Q830)</f>
        <v>72.946560000000019</v>
      </c>
      <c r="E825" s="466">
        <f>SUM(D825/D823)</f>
        <v>0.56499533818060654</v>
      </c>
      <c r="F825" s="83"/>
      <c r="G825" s="83"/>
      <c r="J825" s="28">
        <v>17</v>
      </c>
      <c r="K825" s="29"/>
      <c r="L825" s="29">
        <v>2.2000000000000002</v>
      </c>
      <c r="M825" s="24">
        <v>20</v>
      </c>
      <c r="N825" s="24">
        <v>400</v>
      </c>
      <c r="O825" s="29"/>
      <c r="P825" s="30">
        <v>1</v>
      </c>
      <c r="Q825" s="31">
        <f t="shared" si="35"/>
        <v>1.7600000000000001E-2</v>
      </c>
      <c r="R825" s="34"/>
    </row>
    <row r="826" spans="1:18" x14ac:dyDescent="0.25">
      <c r="B826" s="102" t="s">
        <v>51</v>
      </c>
      <c r="C826" s="89"/>
      <c r="D826" s="103">
        <f>SUM(Q835,D787)</f>
        <v>17.471800000000002</v>
      </c>
      <c r="E826" s="466">
        <f>SUM(D826/D823)</f>
        <v>0.13532489468487505</v>
      </c>
      <c r="F826" s="83"/>
      <c r="G826" s="83"/>
      <c r="J826" s="28">
        <v>18</v>
      </c>
      <c r="K826" s="29"/>
      <c r="L826" s="29">
        <v>2.2000000000000002</v>
      </c>
      <c r="M826" s="24">
        <v>10</v>
      </c>
      <c r="N826" s="24">
        <v>400</v>
      </c>
      <c r="O826" s="29"/>
      <c r="P826" s="30">
        <v>9</v>
      </c>
      <c r="Q826" s="31">
        <f t="shared" si="35"/>
        <v>7.9200000000000007E-2</v>
      </c>
      <c r="R826" s="34"/>
    </row>
    <row r="827" spans="1:18" ht="16.5" thickBot="1" x14ac:dyDescent="0.3">
      <c r="B827" s="89"/>
      <c r="C827" s="89"/>
      <c r="D827" s="104">
        <f>SUM(D825:D826)</f>
        <v>90.418360000000021</v>
      </c>
      <c r="E827" s="467">
        <f>SUM(E825:E826)</f>
        <v>0.70032023286548162</v>
      </c>
      <c r="F827" s="83"/>
      <c r="G827" s="83"/>
      <c r="J827" s="28">
        <v>19</v>
      </c>
      <c r="K827" s="29"/>
      <c r="L827" s="29">
        <v>1.7</v>
      </c>
      <c r="M827" s="24">
        <v>10</v>
      </c>
      <c r="N827" s="24">
        <v>400</v>
      </c>
      <c r="O827" s="29"/>
      <c r="P827" s="30">
        <v>7</v>
      </c>
      <c r="Q827" s="31">
        <f t="shared" si="35"/>
        <v>4.7600000000000003E-2</v>
      </c>
      <c r="R827" s="34"/>
    </row>
    <row r="828" spans="1:18" ht="16.5" thickTop="1" x14ac:dyDescent="0.25">
      <c r="J828" s="28">
        <v>20</v>
      </c>
      <c r="K828" s="29"/>
      <c r="L828" s="29">
        <v>5</v>
      </c>
      <c r="M828" s="24">
        <v>10</v>
      </c>
      <c r="N828" s="24">
        <v>400</v>
      </c>
      <c r="O828" s="29"/>
      <c r="P828" s="30">
        <v>13</v>
      </c>
      <c r="Q828" s="31">
        <f t="shared" si="35"/>
        <v>0.26</v>
      </c>
      <c r="R828" s="34"/>
    </row>
    <row r="829" spans="1:18" x14ac:dyDescent="0.25">
      <c r="J829" s="28">
        <v>21</v>
      </c>
      <c r="K829" s="29"/>
      <c r="L829" s="29">
        <v>1.7</v>
      </c>
      <c r="M829" s="24">
        <v>10</v>
      </c>
      <c r="N829" s="24">
        <v>300</v>
      </c>
      <c r="O829" s="29"/>
      <c r="P829" s="30">
        <v>5</v>
      </c>
      <c r="Q829" s="31">
        <f t="shared" si="35"/>
        <v>2.5499999999999998E-2</v>
      </c>
      <c r="R829" s="34"/>
    </row>
    <row r="830" spans="1:18" x14ac:dyDescent="0.25">
      <c r="J830" s="1831"/>
      <c r="K830" s="1831"/>
      <c r="L830" s="1831"/>
      <c r="M830" s="1831"/>
      <c r="N830" s="1831"/>
      <c r="O830" s="1904"/>
      <c r="P830" s="446">
        <f>SUM(P809:P829)</f>
        <v>64</v>
      </c>
      <c r="Q830" s="447">
        <f>SUM(Q809:Q829)</f>
        <v>1.9472200000000002</v>
      </c>
      <c r="R830" s="64">
        <f>SUM(Q830/G816)</f>
        <v>0.43419819766785878</v>
      </c>
    </row>
    <row r="831" spans="1:18" x14ac:dyDescent="0.25">
      <c r="J831" s="28">
        <v>22</v>
      </c>
      <c r="K831" s="29"/>
      <c r="L831" s="29">
        <v>5</v>
      </c>
      <c r="M831" s="52">
        <v>7</v>
      </c>
      <c r="N831" s="423">
        <v>400</v>
      </c>
      <c r="O831" s="53">
        <v>6</v>
      </c>
      <c r="P831" s="25">
        <v>24</v>
      </c>
      <c r="Q831" s="26">
        <f>L831*M831*N831*P831/1000000</f>
        <v>0.33600000000000002</v>
      </c>
      <c r="R831" s="65"/>
    </row>
    <row r="832" spans="1:18" x14ac:dyDescent="0.25">
      <c r="J832" s="28">
        <v>23</v>
      </c>
      <c r="K832" s="29"/>
      <c r="L832" s="29">
        <v>4</v>
      </c>
      <c r="M832" s="52">
        <v>6</v>
      </c>
      <c r="N832" s="423">
        <v>400</v>
      </c>
      <c r="O832" s="53">
        <v>1</v>
      </c>
      <c r="P832" s="25">
        <v>6</v>
      </c>
      <c r="Q832" s="26">
        <f>L832*M832*N832*P832/1000000</f>
        <v>5.7599999999999998E-2</v>
      </c>
      <c r="R832" s="65"/>
    </row>
    <row r="833" spans="2:18" x14ac:dyDescent="0.25">
      <c r="J833" s="28">
        <v>24</v>
      </c>
      <c r="K833" s="29"/>
      <c r="L833" s="29">
        <v>3</v>
      </c>
      <c r="M833" s="52">
        <v>5</v>
      </c>
      <c r="N833" s="423">
        <v>400</v>
      </c>
      <c r="O833" s="53">
        <v>6</v>
      </c>
      <c r="P833" s="25">
        <v>60</v>
      </c>
      <c r="Q833" s="26">
        <f>L833*M833*N833*P833/1000000</f>
        <v>0.36</v>
      </c>
      <c r="R833" s="65"/>
    </row>
    <row r="834" spans="2:18" x14ac:dyDescent="0.25">
      <c r="J834" s="28">
        <v>25</v>
      </c>
      <c r="K834" s="29"/>
      <c r="L834" s="29">
        <v>2</v>
      </c>
      <c r="M834" s="52">
        <v>3</v>
      </c>
      <c r="N834" s="423">
        <v>400</v>
      </c>
      <c r="O834" s="57">
        <v>2</v>
      </c>
      <c r="P834" s="25">
        <v>50</v>
      </c>
      <c r="Q834" s="26">
        <f>L834*M834*N834*P834/1000000</f>
        <v>0.12</v>
      </c>
      <c r="R834" s="65"/>
    </row>
    <row r="835" spans="2:18" x14ac:dyDescent="0.25">
      <c r="J835" s="421"/>
      <c r="K835" s="421"/>
      <c r="L835" s="421"/>
      <c r="M835" s="421"/>
      <c r="N835" s="421"/>
      <c r="O835" s="446">
        <f>SUM(O831:O834)</f>
        <v>15</v>
      </c>
      <c r="P835" s="448">
        <f>SUM(P831:P834)</f>
        <v>140</v>
      </c>
      <c r="Q835" s="449">
        <f>SUM(Q831:Q834)</f>
        <v>0.87360000000000004</v>
      </c>
      <c r="R835" s="55">
        <f>SUM(Q835/G816)</f>
        <v>0.19479850529608439</v>
      </c>
    </row>
    <row r="836" spans="2:18" ht="16.5" thickBot="1" x14ac:dyDescent="0.3">
      <c r="O836" s="47">
        <f>SUM(O835,O830)</f>
        <v>15</v>
      </c>
      <c r="P836" s="47">
        <f>SUM(P835,P830)</f>
        <v>204</v>
      </c>
      <c r="Q836" s="72">
        <f>SUM(Q835,Q830)</f>
        <v>2.8208200000000003</v>
      </c>
      <c r="R836" s="49">
        <f>SUM(Q836/G816)</f>
        <v>0.62899670296394317</v>
      </c>
    </row>
    <row r="837" spans="2:18" ht="16.5" thickTop="1" x14ac:dyDescent="0.25"/>
    <row r="838" spans="2:18" x14ac:dyDescent="0.25">
      <c r="B838" s="1814" t="s">
        <v>0</v>
      </c>
      <c r="C838" s="1814"/>
      <c r="D838" s="1814"/>
      <c r="E838" s="1814"/>
      <c r="F838" s="1814"/>
      <c r="G838" s="1814"/>
      <c r="H838" s="1814"/>
      <c r="J838" s="1814" t="s">
        <v>22</v>
      </c>
      <c r="K838" s="1814"/>
      <c r="L838" s="1814"/>
      <c r="M838" s="1814"/>
      <c r="N838" s="1814"/>
      <c r="O838" s="1814"/>
      <c r="P838" s="1814"/>
      <c r="Q838" s="1814"/>
      <c r="R838" s="1814"/>
    </row>
    <row r="839" spans="2:18" x14ac:dyDescent="0.25">
      <c r="B839" s="1814"/>
      <c r="C839" s="1814"/>
      <c r="D839" s="1814"/>
      <c r="E839" s="1814"/>
      <c r="F839" s="1814"/>
      <c r="G839" s="1814"/>
      <c r="H839" s="1814"/>
      <c r="J839" s="1814"/>
      <c r="K839" s="1814"/>
      <c r="L839" s="1814"/>
      <c r="M839" s="1814"/>
      <c r="N839" s="1814"/>
      <c r="O839" s="1814"/>
      <c r="P839" s="1814"/>
      <c r="Q839" s="1814"/>
      <c r="R839" s="1814"/>
    </row>
    <row r="840" spans="2:18" x14ac:dyDescent="0.25">
      <c r="B840" s="6" t="s">
        <v>174</v>
      </c>
      <c r="H840" s="8"/>
      <c r="J840" s="6" t="s">
        <v>174</v>
      </c>
      <c r="K840" s="10"/>
      <c r="L840" s="10"/>
      <c r="M840" s="10"/>
      <c r="N840" s="10"/>
      <c r="O840" s="1898"/>
      <c r="P840" s="1898"/>
      <c r="Q840" s="8"/>
      <c r="R840" s="8"/>
    </row>
    <row r="841" spans="2:18" x14ac:dyDescent="0.25">
      <c r="B841" s="1812" t="s">
        <v>21</v>
      </c>
      <c r="C841" s="1812" t="s">
        <v>2</v>
      </c>
      <c r="D841" s="1805" t="s">
        <v>3</v>
      </c>
      <c r="E841" s="1842" t="s">
        <v>4</v>
      </c>
      <c r="F841" s="1843"/>
      <c r="G841" s="1844"/>
      <c r="H841" s="1812" t="s">
        <v>5</v>
      </c>
      <c r="J841" s="1812" t="s">
        <v>21</v>
      </c>
      <c r="K841" s="1899" t="s">
        <v>24</v>
      </c>
      <c r="L841" s="1842" t="s">
        <v>25</v>
      </c>
      <c r="M841" s="1843"/>
      <c r="N841" s="1844"/>
      <c r="O841" s="1842" t="s">
        <v>4</v>
      </c>
      <c r="P841" s="1843"/>
      <c r="Q841" s="1844"/>
      <c r="R841" s="1812" t="s">
        <v>5</v>
      </c>
    </row>
    <row r="842" spans="2:18" x14ac:dyDescent="0.25">
      <c r="B842" s="1813"/>
      <c r="C842" s="1813"/>
      <c r="D842" s="1806"/>
      <c r="E842" s="84" t="s">
        <v>26</v>
      </c>
      <c r="F842" s="84" t="s">
        <v>9</v>
      </c>
      <c r="G842" s="461" t="s">
        <v>10</v>
      </c>
      <c r="H842" s="1813"/>
      <c r="J842" s="1813"/>
      <c r="K842" s="1900"/>
      <c r="L842" s="13" t="s">
        <v>27</v>
      </c>
      <c r="M842" s="462" t="s">
        <v>28</v>
      </c>
      <c r="N842" s="462" t="s">
        <v>26</v>
      </c>
      <c r="O842" s="462" t="s">
        <v>29</v>
      </c>
      <c r="P842" s="463" t="s">
        <v>30</v>
      </c>
      <c r="Q842" s="16" t="s">
        <v>10</v>
      </c>
      <c r="R842" s="1813"/>
    </row>
    <row r="843" spans="2:18" x14ac:dyDescent="0.25">
      <c r="B843" s="69">
        <v>1</v>
      </c>
      <c r="C843" s="474">
        <v>5460</v>
      </c>
      <c r="D843" s="465" t="s">
        <v>12</v>
      </c>
      <c r="E843" s="465">
        <v>400</v>
      </c>
      <c r="F843" s="465">
        <v>33</v>
      </c>
      <c r="G843" s="71">
        <f t="shared" ref="G843:G856" si="36">0.7854*E843*F843*F843/1000000</f>
        <v>0.34212023999999996</v>
      </c>
      <c r="H843" s="21" t="s">
        <v>172</v>
      </c>
      <c r="J843" s="22">
        <v>1</v>
      </c>
      <c r="K843" s="23" t="s">
        <v>32</v>
      </c>
      <c r="L843" s="24">
        <v>8</v>
      </c>
      <c r="M843" s="24">
        <v>33</v>
      </c>
      <c r="N843" s="24">
        <v>400</v>
      </c>
      <c r="O843" s="23"/>
      <c r="P843" s="25">
        <v>1</v>
      </c>
      <c r="Q843" s="26">
        <f t="shared" ref="Q843:Q884" si="37">L843*M843*N843*P843/1000000</f>
        <v>0.1056</v>
      </c>
      <c r="R843" s="27"/>
    </row>
    <row r="844" spans="2:18" x14ac:dyDescent="0.25">
      <c r="B844" s="69">
        <v>2</v>
      </c>
      <c r="C844" s="474">
        <v>5488</v>
      </c>
      <c r="D844" s="465" t="s">
        <v>12</v>
      </c>
      <c r="E844" s="465">
        <v>400</v>
      </c>
      <c r="F844" s="465">
        <v>40</v>
      </c>
      <c r="G844" s="71">
        <f t="shared" si="36"/>
        <v>0.50265599999999988</v>
      </c>
      <c r="H844" s="21" t="s">
        <v>172</v>
      </c>
      <c r="J844" s="28">
        <v>2</v>
      </c>
      <c r="K844" s="29"/>
      <c r="L844" s="29">
        <v>13</v>
      </c>
      <c r="M844" s="24">
        <v>30</v>
      </c>
      <c r="N844" s="24">
        <v>400</v>
      </c>
      <c r="O844" s="29"/>
      <c r="P844" s="30">
        <v>1</v>
      </c>
      <c r="Q844" s="26">
        <f t="shared" si="37"/>
        <v>0.156</v>
      </c>
      <c r="R844" s="29"/>
    </row>
    <row r="845" spans="2:18" x14ac:dyDescent="0.25">
      <c r="B845" s="69">
        <v>3</v>
      </c>
      <c r="C845" s="474">
        <v>5455</v>
      </c>
      <c r="D845" s="465" t="s">
        <v>12</v>
      </c>
      <c r="E845" s="465">
        <v>400</v>
      </c>
      <c r="F845" s="465">
        <v>41</v>
      </c>
      <c r="G845" s="71">
        <f t="shared" si="36"/>
        <v>0.52810296000000001</v>
      </c>
      <c r="H845" s="21" t="s">
        <v>172</v>
      </c>
      <c r="J845" s="28">
        <v>3</v>
      </c>
      <c r="K845" s="29"/>
      <c r="L845" s="29">
        <v>10</v>
      </c>
      <c r="M845" s="24">
        <v>30</v>
      </c>
      <c r="N845" s="24">
        <v>400</v>
      </c>
      <c r="O845" s="29"/>
      <c r="P845" s="25">
        <v>1</v>
      </c>
      <c r="Q845" s="26">
        <f t="shared" si="37"/>
        <v>0.12</v>
      </c>
      <c r="R845" s="29"/>
    </row>
    <row r="846" spans="2:18" x14ac:dyDescent="0.25">
      <c r="B846" s="69">
        <v>4</v>
      </c>
      <c r="C846" s="474">
        <v>5489</v>
      </c>
      <c r="D846" s="465" t="s">
        <v>12</v>
      </c>
      <c r="E846" s="465">
        <v>400</v>
      </c>
      <c r="F846" s="465">
        <v>44</v>
      </c>
      <c r="G846" s="71">
        <f t="shared" si="36"/>
        <v>0.60821376000000005</v>
      </c>
      <c r="H846" s="21" t="s">
        <v>172</v>
      </c>
      <c r="J846" s="28">
        <v>4</v>
      </c>
      <c r="K846" s="29"/>
      <c r="L846" s="29">
        <v>8</v>
      </c>
      <c r="M846" s="24">
        <v>30</v>
      </c>
      <c r="N846" s="24">
        <v>400</v>
      </c>
      <c r="O846" s="29"/>
      <c r="P846" s="30">
        <v>1</v>
      </c>
      <c r="Q846" s="26">
        <f t="shared" si="37"/>
        <v>9.6000000000000002E-2</v>
      </c>
      <c r="R846" s="29"/>
    </row>
    <row r="847" spans="2:18" x14ac:dyDescent="0.25">
      <c r="B847" s="69">
        <v>5</v>
      </c>
      <c r="C847" s="474">
        <v>5504</v>
      </c>
      <c r="D847" s="465" t="s">
        <v>12</v>
      </c>
      <c r="E847" s="465">
        <v>400</v>
      </c>
      <c r="F847" s="465">
        <v>48</v>
      </c>
      <c r="G847" s="71">
        <f t="shared" si="36"/>
        <v>0.72382463999999991</v>
      </c>
      <c r="H847" s="21" t="s">
        <v>172</v>
      </c>
      <c r="J847" s="28">
        <v>5</v>
      </c>
      <c r="K847" s="29"/>
      <c r="L847" s="29">
        <v>8</v>
      </c>
      <c r="M847" s="24">
        <v>28</v>
      </c>
      <c r="N847" s="24">
        <v>400</v>
      </c>
      <c r="O847" s="29"/>
      <c r="P847" s="25">
        <v>1</v>
      </c>
      <c r="Q847" s="26">
        <f t="shared" si="37"/>
        <v>8.9599999999999999E-2</v>
      </c>
      <c r="R847" s="34"/>
    </row>
    <row r="848" spans="2:18" x14ac:dyDescent="0.25">
      <c r="B848" s="69">
        <v>6</v>
      </c>
      <c r="C848" s="474">
        <v>5442</v>
      </c>
      <c r="D848" s="465" t="s">
        <v>12</v>
      </c>
      <c r="E848" s="465">
        <v>400</v>
      </c>
      <c r="F848" s="465">
        <v>42</v>
      </c>
      <c r="G848" s="71">
        <f t="shared" si="36"/>
        <v>0.55417824000000004</v>
      </c>
      <c r="H848" s="21" t="s">
        <v>172</v>
      </c>
      <c r="J848" s="28">
        <v>6</v>
      </c>
      <c r="K848" s="29"/>
      <c r="L848" s="29">
        <v>13</v>
      </c>
      <c r="M848" s="24">
        <v>28</v>
      </c>
      <c r="N848" s="24">
        <v>400</v>
      </c>
      <c r="O848" s="29"/>
      <c r="P848" s="30">
        <v>1</v>
      </c>
      <c r="Q848" s="26">
        <f t="shared" si="37"/>
        <v>0.14560000000000001</v>
      </c>
      <c r="R848" s="29"/>
    </row>
    <row r="849" spans="1:18" x14ac:dyDescent="0.25">
      <c r="B849" s="69">
        <v>7</v>
      </c>
      <c r="C849" s="474">
        <v>5469</v>
      </c>
      <c r="D849" s="465" t="s">
        <v>12</v>
      </c>
      <c r="E849" s="465">
        <v>400</v>
      </c>
      <c r="F849" s="465">
        <v>35</v>
      </c>
      <c r="G849" s="71">
        <f t="shared" si="36"/>
        <v>0.38484599999999997</v>
      </c>
      <c r="H849" s="21" t="s">
        <v>172</v>
      </c>
      <c r="J849" s="28">
        <v>7</v>
      </c>
      <c r="K849" s="29"/>
      <c r="L849" s="29">
        <v>8</v>
      </c>
      <c r="M849" s="24">
        <v>25</v>
      </c>
      <c r="N849" s="24">
        <v>400</v>
      </c>
      <c r="O849" s="29"/>
      <c r="P849" s="30">
        <v>4</v>
      </c>
      <c r="Q849" s="26">
        <f t="shared" si="37"/>
        <v>0.32</v>
      </c>
      <c r="R849" s="34"/>
    </row>
    <row r="850" spans="1:18" x14ac:dyDescent="0.25">
      <c r="B850" s="69">
        <v>8</v>
      </c>
      <c r="C850" s="474">
        <v>5562</v>
      </c>
      <c r="D850" s="465" t="s">
        <v>12</v>
      </c>
      <c r="E850" s="465">
        <v>400</v>
      </c>
      <c r="F850" s="465">
        <v>37</v>
      </c>
      <c r="G850" s="71">
        <f t="shared" si="36"/>
        <v>0.43008503999999992</v>
      </c>
      <c r="H850" s="21" t="s">
        <v>172</v>
      </c>
      <c r="J850" s="28">
        <v>8</v>
      </c>
      <c r="K850" s="29"/>
      <c r="L850" s="29">
        <v>10</v>
      </c>
      <c r="M850" s="24">
        <v>23</v>
      </c>
      <c r="N850" s="24">
        <v>400</v>
      </c>
      <c r="O850" s="29"/>
      <c r="P850" s="30">
        <v>5</v>
      </c>
      <c r="Q850" s="26">
        <f t="shared" si="37"/>
        <v>0.46</v>
      </c>
      <c r="R850" s="34"/>
    </row>
    <row r="851" spans="1:18" x14ac:dyDescent="0.25">
      <c r="B851" s="69">
        <v>9</v>
      </c>
      <c r="C851" s="474">
        <v>5566</v>
      </c>
      <c r="D851" s="465" t="s">
        <v>12</v>
      </c>
      <c r="E851" s="465">
        <v>400</v>
      </c>
      <c r="F851" s="465">
        <v>40</v>
      </c>
      <c r="G851" s="71">
        <f t="shared" si="36"/>
        <v>0.50265599999999988</v>
      </c>
      <c r="H851" s="21" t="s">
        <v>172</v>
      </c>
      <c r="J851" s="28">
        <v>9</v>
      </c>
      <c r="K851" s="29"/>
      <c r="L851" s="29">
        <v>15</v>
      </c>
      <c r="M851" s="24">
        <v>23</v>
      </c>
      <c r="N851" s="24">
        <v>400</v>
      </c>
      <c r="O851" s="29"/>
      <c r="P851" s="30">
        <v>1</v>
      </c>
      <c r="Q851" s="26">
        <f t="shared" si="37"/>
        <v>0.13800000000000001</v>
      </c>
      <c r="R851" s="34"/>
    </row>
    <row r="852" spans="1:18" x14ac:dyDescent="0.25">
      <c r="B852" s="69">
        <v>10</v>
      </c>
      <c r="C852" s="474">
        <v>5474</v>
      </c>
      <c r="D852" s="465" t="s">
        <v>12</v>
      </c>
      <c r="E852" s="465">
        <v>400</v>
      </c>
      <c r="F852" s="465">
        <v>38</v>
      </c>
      <c r="G852" s="71">
        <f t="shared" si="36"/>
        <v>0.45364703999999995</v>
      </c>
      <c r="H852" s="21" t="s">
        <v>172</v>
      </c>
      <c r="J852" s="28">
        <v>10</v>
      </c>
      <c r="K852" s="29"/>
      <c r="L852" s="29">
        <v>4.5</v>
      </c>
      <c r="M852" s="24">
        <v>23</v>
      </c>
      <c r="N852" s="24">
        <v>400</v>
      </c>
      <c r="O852" s="29"/>
      <c r="P852" s="30">
        <v>1</v>
      </c>
      <c r="Q852" s="26">
        <f t="shared" si="37"/>
        <v>4.1399999999999999E-2</v>
      </c>
      <c r="R852" s="34"/>
    </row>
    <row r="853" spans="1:18" x14ac:dyDescent="0.25">
      <c r="B853" s="69">
        <v>11</v>
      </c>
      <c r="C853" s="474">
        <v>5458</v>
      </c>
      <c r="D853" s="465" t="s">
        <v>12</v>
      </c>
      <c r="E853" s="465">
        <v>400</v>
      </c>
      <c r="F853" s="465">
        <v>50</v>
      </c>
      <c r="G853" s="71">
        <f t="shared" si="36"/>
        <v>0.78539999999999988</v>
      </c>
      <c r="H853" s="21" t="s">
        <v>169</v>
      </c>
      <c r="J853" s="28">
        <v>11</v>
      </c>
      <c r="K853" s="29"/>
      <c r="L853" s="29">
        <v>3.5</v>
      </c>
      <c r="M853" s="24">
        <v>23</v>
      </c>
      <c r="N853" s="24">
        <v>400</v>
      </c>
      <c r="O853" s="29"/>
      <c r="P853" s="30">
        <v>1</v>
      </c>
      <c r="Q853" s="26">
        <f t="shared" si="37"/>
        <v>3.2199999999999999E-2</v>
      </c>
      <c r="R853" s="34"/>
    </row>
    <row r="854" spans="1:18" x14ac:dyDescent="0.25">
      <c r="B854" s="69">
        <v>12</v>
      </c>
      <c r="C854" s="474">
        <v>5479</v>
      </c>
      <c r="D854" s="465" t="s">
        <v>12</v>
      </c>
      <c r="E854" s="465">
        <v>400</v>
      </c>
      <c r="F854" s="465">
        <v>45</v>
      </c>
      <c r="G854" s="71">
        <f t="shared" si="36"/>
        <v>0.63617400000000002</v>
      </c>
      <c r="H854" s="21" t="s">
        <v>169</v>
      </c>
      <c r="J854" s="28">
        <v>12</v>
      </c>
      <c r="K854" s="29"/>
      <c r="L854" s="29">
        <v>8</v>
      </c>
      <c r="M854" s="24">
        <v>23</v>
      </c>
      <c r="N854" s="24">
        <v>400</v>
      </c>
      <c r="O854" s="29"/>
      <c r="P854" s="30">
        <v>1</v>
      </c>
      <c r="Q854" s="26">
        <f t="shared" si="37"/>
        <v>7.3599999999999999E-2</v>
      </c>
      <c r="R854" s="34"/>
    </row>
    <row r="855" spans="1:18" x14ac:dyDescent="0.25">
      <c r="B855" s="69">
        <v>13</v>
      </c>
      <c r="C855" s="474">
        <v>5464</v>
      </c>
      <c r="D855" s="465" t="s">
        <v>12</v>
      </c>
      <c r="E855" s="465">
        <v>400</v>
      </c>
      <c r="F855" s="465">
        <v>49</v>
      </c>
      <c r="G855" s="71">
        <f t="shared" si="36"/>
        <v>0.75429815999999994</v>
      </c>
      <c r="H855" s="21" t="s">
        <v>169</v>
      </c>
      <c r="J855" s="28">
        <v>13</v>
      </c>
      <c r="K855" s="29"/>
      <c r="L855" s="29">
        <v>15</v>
      </c>
      <c r="M855" s="24">
        <v>20</v>
      </c>
      <c r="N855" s="24">
        <v>400</v>
      </c>
      <c r="O855" s="29"/>
      <c r="P855" s="30">
        <v>1</v>
      </c>
      <c r="Q855" s="26">
        <f t="shared" si="37"/>
        <v>0.12</v>
      </c>
      <c r="R855" s="34"/>
    </row>
    <row r="856" spans="1:18" x14ac:dyDescent="0.25">
      <c r="B856" s="69">
        <v>14</v>
      </c>
      <c r="C856" s="474">
        <v>5433</v>
      </c>
      <c r="D856" s="465" t="s">
        <v>12</v>
      </c>
      <c r="E856" s="465">
        <v>400</v>
      </c>
      <c r="F856" s="465">
        <v>48</v>
      </c>
      <c r="G856" s="71">
        <f t="shared" si="36"/>
        <v>0.72382463999999991</v>
      </c>
      <c r="H856" s="21" t="s">
        <v>164</v>
      </c>
      <c r="J856" s="28">
        <v>14</v>
      </c>
      <c r="K856" s="29"/>
      <c r="L856" s="29">
        <v>8</v>
      </c>
      <c r="M856" s="24">
        <v>20</v>
      </c>
      <c r="N856" s="24">
        <v>400</v>
      </c>
      <c r="O856" s="29"/>
      <c r="P856" s="30">
        <v>4</v>
      </c>
      <c r="Q856" s="26">
        <f t="shared" si="37"/>
        <v>0.25600000000000001</v>
      </c>
      <c r="R856" s="34"/>
    </row>
    <row r="857" spans="1:18" x14ac:dyDescent="0.25">
      <c r="G857" s="74">
        <f>SUM(G843:G856)</f>
        <v>7.9300267199999999</v>
      </c>
      <c r="H857" s="51"/>
      <c r="J857" s="28">
        <v>15</v>
      </c>
      <c r="K857" s="29"/>
      <c r="L857" s="29">
        <v>4.5</v>
      </c>
      <c r="M857" s="24">
        <v>20</v>
      </c>
      <c r="N857" s="24">
        <v>400</v>
      </c>
      <c r="O857" s="29"/>
      <c r="P857" s="30">
        <v>3</v>
      </c>
      <c r="Q857" s="26">
        <f t="shared" si="37"/>
        <v>0.108</v>
      </c>
      <c r="R857" s="34"/>
    </row>
    <row r="858" spans="1:18" ht="16.5" thickBot="1" x14ac:dyDescent="0.3">
      <c r="G858" s="60">
        <f>SUM(G857)</f>
        <v>7.9300267199999999</v>
      </c>
      <c r="H858" s="36">
        <f>SUM(Q901/G858)</f>
        <v>1.8158829104172297E-2</v>
      </c>
      <c r="J858" s="28">
        <v>16</v>
      </c>
      <c r="K858" s="29"/>
      <c r="L858" s="29">
        <v>3.5</v>
      </c>
      <c r="M858" s="24">
        <v>20</v>
      </c>
      <c r="N858" s="24">
        <v>400</v>
      </c>
      <c r="O858" s="29"/>
      <c r="P858" s="30">
        <v>2</v>
      </c>
      <c r="Q858" s="26">
        <f t="shared" si="37"/>
        <v>5.6000000000000001E-2</v>
      </c>
      <c r="R858" s="34"/>
    </row>
    <row r="859" spans="1:18" ht="16.5" thickTop="1" x14ac:dyDescent="0.25">
      <c r="B859" s="8" t="s">
        <v>175</v>
      </c>
      <c r="J859" s="28">
        <v>17</v>
      </c>
      <c r="K859" s="29"/>
      <c r="L859" s="29">
        <v>10</v>
      </c>
      <c r="M859" s="24">
        <v>18</v>
      </c>
      <c r="N859" s="24">
        <v>400</v>
      </c>
      <c r="O859" s="29"/>
      <c r="P859" s="30">
        <v>2</v>
      </c>
      <c r="Q859" s="26">
        <f t="shared" si="37"/>
        <v>0.14399999999999999</v>
      </c>
      <c r="R859" s="34"/>
    </row>
    <row r="860" spans="1:18" x14ac:dyDescent="0.25">
      <c r="B860" s="1901" t="s">
        <v>3</v>
      </c>
      <c r="C860" s="1902" t="s">
        <v>66</v>
      </c>
      <c r="D860" s="1902"/>
      <c r="E860" s="1903" t="s">
        <v>48</v>
      </c>
      <c r="F860" s="1903"/>
      <c r="G860" s="1886" t="s">
        <v>50</v>
      </c>
      <c r="J860" s="28">
        <v>18</v>
      </c>
      <c r="K860" s="29"/>
      <c r="L860" s="29">
        <v>8</v>
      </c>
      <c r="M860" s="24">
        <v>18</v>
      </c>
      <c r="N860" s="24">
        <v>400</v>
      </c>
      <c r="O860" s="29"/>
      <c r="P860" s="30">
        <v>2</v>
      </c>
      <c r="Q860" s="26">
        <f t="shared" si="37"/>
        <v>0.1152</v>
      </c>
      <c r="R860" s="34"/>
    </row>
    <row r="861" spans="1:18" x14ac:dyDescent="0.25">
      <c r="B861" s="1901"/>
      <c r="C861" s="101" t="s">
        <v>30</v>
      </c>
      <c r="D861" s="101" t="s">
        <v>10</v>
      </c>
      <c r="E861" s="464" t="s">
        <v>30</v>
      </c>
      <c r="F861" s="464" t="s">
        <v>10</v>
      </c>
      <c r="G861" s="1887"/>
      <c r="J861" s="28">
        <v>19</v>
      </c>
      <c r="K861" s="29"/>
      <c r="L861" s="29">
        <v>13</v>
      </c>
      <c r="M861" s="24">
        <v>18</v>
      </c>
      <c r="N861" s="24">
        <v>400</v>
      </c>
      <c r="O861" s="29"/>
      <c r="P861" s="30">
        <v>1</v>
      </c>
      <c r="Q861" s="26">
        <f t="shared" si="37"/>
        <v>9.3600000000000003E-2</v>
      </c>
      <c r="R861" s="34"/>
    </row>
    <row r="862" spans="1:18" x14ac:dyDescent="0.25">
      <c r="A862" s="1133" t="s">
        <v>160</v>
      </c>
      <c r="B862" s="465" t="s">
        <v>32</v>
      </c>
      <c r="C862" s="86">
        <f>SUM(C823)</f>
        <v>140</v>
      </c>
      <c r="D862" s="71">
        <f>SUM(D823)</f>
        <v>129.11002103999999</v>
      </c>
      <c r="E862" s="86">
        <f>SUM(E823)</f>
        <v>6495</v>
      </c>
      <c r="F862" s="71">
        <f>SUM(F823)</f>
        <v>90.418360000000007</v>
      </c>
      <c r="G862" s="88">
        <f>SUM(F862/D862)</f>
        <v>0.70032023286548151</v>
      </c>
      <c r="J862" s="28">
        <v>20</v>
      </c>
      <c r="K862" s="29"/>
      <c r="L862" s="29">
        <v>3.5</v>
      </c>
      <c r="M862" s="24">
        <v>18</v>
      </c>
      <c r="N862" s="24">
        <v>400</v>
      </c>
      <c r="O862" s="29"/>
      <c r="P862" s="30">
        <v>3</v>
      </c>
      <c r="Q862" s="26">
        <f t="shared" si="37"/>
        <v>7.5600000000000001E-2</v>
      </c>
      <c r="R862" s="34"/>
    </row>
    <row r="863" spans="1:18" x14ac:dyDescent="0.25">
      <c r="A863" s="1134" t="s">
        <v>176</v>
      </c>
      <c r="B863" s="465" t="s">
        <v>32</v>
      </c>
      <c r="C863" s="115">
        <f>SUM(B856)</f>
        <v>14</v>
      </c>
      <c r="D863" s="128">
        <f>SUM(G858)</f>
        <v>7.9300267199999999</v>
      </c>
      <c r="E863" s="86">
        <f>SUM(P891)</f>
        <v>400</v>
      </c>
      <c r="F863" s="71">
        <f>SUM(Q891)</f>
        <v>5.7832400000000019</v>
      </c>
      <c r="G863" s="88">
        <f>SUM(F863/D863)</f>
        <v>0.72928379741953786</v>
      </c>
      <c r="J863" s="28">
        <v>21</v>
      </c>
      <c r="K863" s="29"/>
      <c r="L863" s="29">
        <v>13</v>
      </c>
      <c r="M863" s="24">
        <v>15</v>
      </c>
      <c r="N863" s="24">
        <v>400</v>
      </c>
      <c r="O863" s="29"/>
      <c r="P863" s="30">
        <v>2</v>
      </c>
      <c r="Q863" s="26">
        <f t="shared" si="37"/>
        <v>0.156</v>
      </c>
      <c r="R863" s="34"/>
    </row>
    <row r="864" spans="1:18" ht="16.5" thickBot="1" x14ac:dyDescent="0.3">
      <c r="B864" s="460" t="s">
        <v>54</v>
      </c>
      <c r="C864" s="59">
        <f>SUM(C862:C863)</f>
        <v>154</v>
      </c>
      <c r="D864" s="92">
        <f>SUM(D862:D863)</f>
        <v>137.04004775999999</v>
      </c>
      <c r="E864" s="59">
        <f>SUM(E862:E863)</f>
        <v>6895</v>
      </c>
      <c r="F864" s="92">
        <f>SUM(F862:F863)</f>
        <v>96.201600000000013</v>
      </c>
      <c r="G864" s="93">
        <f>SUM(F864/D864)</f>
        <v>0.70199625271934463</v>
      </c>
      <c r="J864" s="28">
        <v>22</v>
      </c>
      <c r="K864" s="29"/>
      <c r="L864" s="29">
        <v>8</v>
      </c>
      <c r="M864" s="24">
        <v>15</v>
      </c>
      <c r="N864" s="24">
        <v>400</v>
      </c>
      <c r="O864" s="29"/>
      <c r="P864" s="30">
        <v>1</v>
      </c>
      <c r="Q864" s="26">
        <f t="shared" si="37"/>
        <v>4.8000000000000001E-2</v>
      </c>
      <c r="R864" s="34"/>
    </row>
    <row r="865" spans="2:18" ht="16.5" thickTop="1" x14ac:dyDescent="0.25">
      <c r="B865" s="89"/>
      <c r="C865" s="90"/>
      <c r="D865" s="91"/>
      <c r="E865" s="82"/>
      <c r="F865" s="83"/>
      <c r="G865" s="83"/>
      <c r="J865" s="28">
        <v>23</v>
      </c>
      <c r="K865" s="29"/>
      <c r="L865" s="29">
        <v>4.5</v>
      </c>
      <c r="M865" s="24">
        <v>15</v>
      </c>
      <c r="N865" s="24">
        <v>400</v>
      </c>
      <c r="O865" s="29"/>
      <c r="P865" s="30">
        <v>3</v>
      </c>
      <c r="Q865" s="26">
        <f t="shared" si="37"/>
        <v>8.1000000000000003E-2</v>
      </c>
      <c r="R865" s="34"/>
    </row>
    <row r="866" spans="2:18" x14ac:dyDescent="0.25">
      <c r="B866" s="102" t="s">
        <v>32</v>
      </c>
      <c r="C866" s="90"/>
      <c r="D866" s="103">
        <f>SUM(Q885,D825)</f>
        <v>77.279400000000024</v>
      </c>
      <c r="E866" s="466">
        <f>SUM(D866/D864)</f>
        <v>0.56391836739097201</v>
      </c>
      <c r="F866" s="83"/>
      <c r="G866" s="83"/>
      <c r="J866" s="28">
        <v>24</v>
      </c>
      <c r="K866" s="29"/>
      <c r="L866" s="29">
        <v>3.5</v>
      </c>
      <c r="M866" s="24">
        <v>15</v>
      </c>
      <c r="N866" s="24">
        <v>400</v>
      </c>
      <c r="O866" s="29"/>
      <c r="P866" s="30">
        <v>1</v>
      </c>
      <c r="Q866" s="26">
        <f t="shared" si="37"/>
        <v>2.1000000000000001E-2</v>
      </c>
      <c r="R866" s="34"/>
    </row>
    <row r="867" spans="2:18" x14ac:dyDescent="0.25">
      <c r="B867" s="102" t="s">
        <v>51</v>
      </c>
      <c r="C867" s="89"/>
      <c r="D867" s="103">
        <f>SUM(Q890,D826)</f>
        <v>18.922200000000004</v>
      </c>
      <c r="E867" s="466">
        <f>SUM(D867/D864)</f>
        <v>0.13807788532837276</v>
      </c>
      <c r="F867" s="83"/>
      <c r="G867" s="83"/>
      <c r="J867" s="28">
        <v>25</v>
      </c>
      <c r="K867" s="29"/>
      <c r="L867" s="29">
        <v>8</v>
      </c>
      <c r="M867" s="24">
        <v>13</v>
      </c>
      <c r="N867" s="24">
        <v>400</v>
      </c>
      <c r="O867" s="29"/>
      <c r="P867" s="30">
        <v>2</v>
      </c>
      <c r="Q867" s="26">
        <f t="shared" si="37"/>
        <v>8.3199999999999996E-2</v>
      </c>
      <c r="R867" s="34"/>
    </row>
    <row r="868" spans="2:18" ht="16.5" thickBot="1" x14ac:dyDescent="0.3">
      <c r="B868" s="89"/>
      <c r="C868" s="89"/>
      <c r="D868" s="104">
        <f>SUM(D866:D867)</f>
        <v>96.201600000000028</v>
      </c>
      <c r="E868" s="467">
        <f>SUM(E866:E867)</f>
        <v>0.70199625271934474</v>
      </c>
      <c r="F868" s="83"/>
      <c r="G868" s="83"/>
      <c r="J868" s="28">
        <v>26</v>
      </c>
      <c r="K868" s="29"/>
      <c r="L868" s="29">
        <v>3.5</v>
      </c>
      <c r="M868" s="24">
        <v>13</v>
      </c>
      <c r="N868" s="24">
        <v>400</v>
      </c>
      <c r="O868" s="29"/>
      <c r="P868" s="30">
        <v>4</v>
      </c>
      <c r="Q868" s="26">
        <f t="shared" si="37"/>
        <v>7.2800000000000004E-2</v>
      </c>
      <c r="R868" s="34"/>
    </row>
    <row r="869" spans="2:18" ht="16.5" thickTop="1" x14ac:dyDescent="0.25">
      <c r="J869" s="28">
        <v>27</v>
      </c>
      <c r="K869" s="29"/>
      <c r="L869" s="29">
        <v>4.5</v>
      </c>
      <c r="M869" s="24">
        <v>13</v>
      </c>
      <c r="N869" s="24">
        <v>400</v>
      </c>
      <c r="O869" s="29"/>
      <c r="P869" s="30">
        <v>8</v>
      </c>
      <c r="Q869" s="26">
        <f t="shared" si="37"/>
        <v>0.18720000000000001</v>
      </c>
      <c r="R869" s="34"/>
    </row>
    <row r="870" spans="2:18" x14ac:dyDescent="0.25">
      <c r="J870" s="28">
        <v>28</v>
      </c>
      <c r="K870" s="29"/>
      <c r="L870" s="29">
        <v>2.2000000000000002</v>
      </c>
      <c r="M870" s="24">
        <v>23</v>
      </c>
      <c r="N870" s="24">
        <v>400</v>
      </c>
      <c r="O870" s="29"/>
      <c r="P870" s="30">
        <v>1</v>
      </c>
      <c r="Q870" s="26">
        <f t="shared" si="37"/>
        <v>2.0240000000000001E-2</v>
      </c>
      <c r="R870" s="34"/>
    </row>
    <row r="871" spans="2:18" x14ac:dyDescent="0.25">
      <c r="J871" s="28">
        <v>29</v>
      </c>
      <c r="K871" s="29"/>
      <c r="L871" s="29">
        <v>2.2000000000000002</v>
      </c>
      <c r="M871" s="24">
        <v>15</v>
      </c>
      <c r="N871" s="24">
        <v>400</v>
      </c>
      <c r="O871" s="29"/>
      <c r="P871" s="30">
        <v>2</v>
      </c>
      <c r="Q871" s="26">
        <f t="shared" si="37"/>
        <v>2.64E-2</v>
      </c>
      <c r="R871" s="34"/>
    </row>
    <row r="872" spans="2:18" x14ac:dyDescent="0.25">
      <c r="J872" s="28">
        <v>30</v>
      </c>
      <c r="K872" s="29"/>
      <c r="L872" s="29">
        <v>2.2000000000000002</v>
      </c>
      <c r="M872" s="24">
        <v>13</v>
      </c>
      <c r="N872" s="24">
        <v>400</v>
      </c>
      <c r="O872" s="29"/>
      <c r="P872" s="30">
        <v>3</v>
      </c>
      <c r="Q872" s="26">
        <f t="shared" si="37"/>
        <v>3.4320000000000003E-2</v>
      </c>
      <c r="R872" s="34"/>
    </row>
    <row r="873" spans="2:18" x14ac:dyDescent="0.25">
      <c r="J873" s="28">
        <v>31</v>
      </c>
      <c r="K873" s="29"/>
      <c r="L873" s="29">
        <v>1.7</v>
      </c>
      <c r="M873" s="24">
        <v>15</v>
      </c>
      <c r="N873" s="24">
        <v>400</v>
      </c>
      <c r="O873" s="29"/>
      <c r="P873" s="30">
        <v>1</v>
      </c>
      <c r="Q873" s="26">
        <f t="shared" si="37"/>
        <v>1.0200000000000001E-2</v>
      </c>
      <c r="R873" s="34"/>
    </row>
    <row r="874" spans="2:18" x14ac:dyDescent="0.25">
      <c r="J874" s="28">
        <v>32</v>
      </c>
      <c r="K874" s="29"/>
      <c r="L874" s="29">
        <v>3.2</v>
      </c>
      <c r="M874" s="24">
        <v>7</v>
      </c>
      <c r="N874" s="24">
        <v>200</v>
      </c>
      <c r="O874" s="29"/>
      <c r="P874" s="30">
        <v>3</v>
      </c>
      <c r="Q874" s="26">
        <f t="shared" si="37"/>
        <v>1.3440000000000001E-2</v>
      </c>
      <c r="R874" s="34"/>
    </row>
    <row r="875" spans="2:18" x14ac:dyDescent="0.25">
      <c r="J875" s="28">
        <v>33</v>
      </c>
      <c r="K875" s="29"/>
      <c r="L875" s="29">
        <v>4.2</v>
      </c>
      <c r="M875" s="24">
        <v>7</v>
      </c>
      <c r="N875" s="24">
        <v>200</v>
      </c>
      <c r="O875" s="29"/>
      <c r="P875" s="30">
        <v>1</v>
      </c>
      <c r="Q875" s="26">
        <f t="shared" si="37"/>
        <v>5.8799999999999998E-3</v>
      </c>
      <c r="R875" s="34"/>
    </row>
    <row r="876" spans="2:18" x14ac:dyDescent="0.25">
      <c r="J876" s="28">
        <v>34</v>
      </c>
      <c r="K876" s="29"/>
      <c r="L876" s="29">
        <v>8</v>
      </c>
      <c r="M876" s="24">
        <v>10</v>
      </c>
      <c r="N876" s="24">
        <v>400</v>
      </c>
      <c r="O876" s="29"/>
      <c r="P876" s="30">
        <v>2</v>
      </c>
      <c r="Q876" s="26">
        <f t="shared" si="37"/>
        <v>6.4000000000000001E-2</v>
      </c>
      <c r="R876" s="34"/>
    </row>
    <row r="877" spans="2:18" x14ac:dyDescent="0.25">
      <c r="J877" s="28">
        <v>35</v>
      </c>
      <c r="K877" s="29"/>
      <c r="L877" s="29">
        <v>10</v>
      </c>
      <c r="M877" s="24">
        <v>10</v>
      </c>
      <c r="N877" s="24">
        <v>400</v>
      </c>
      <c r="O877" s="29"/>
      <c r="P877" s="30">
        <v>2</v>
      </c>
      <c r="Q877" s="26">
        <f t="shared" si="37"/>
        <v>0.08</v>
      </c>
      <c r="R877" s="34"/>
    </row>
    <row r="878" spans="2:18" x14ac:dyDescent="0.25">
      <c r="J878" s="28">
        <v>36</v>
      </c>
      <c r="K878" s="29"/>
      <c r="L878" s="29">
        <v>10</v>
      </c>
      <c r="M878" s="24">
        <v>13</v>
      </c>
      <c r="N878" s="24">
        <v>400</v>
      </c>
      <c r="O878" s="29"/>
      <c r="P878" s="30">
        <v>1</v>
      </c>
      <c r="Q878" s="26">
        <f t="shared" si="37"/>
        <v>5.1999999999999998E-2</v>
      </c>
      <c r="R878" s="34"/>
    </row>
    <row r="879" spans="2:18" x14ac:dyDescent="0.25">
      <c r="J879" s="28">
        <v>37</v>
      </c>
      <c r="K879" s="29"/>
      <c r="L879" s="29">
        <v>3.5</v>
      </c>
      <c r="M879" s="24">
        <v>10</v>
      </c>
      <c r="N879" s="24">
        <v>400</v>
      </c>
      <c r="O879" s="29"/>
      <c r="P879" s="30">
        <v>9</v>
      </c>
      <c r="Q879" s="26">
        <f t="shared" si="37"/>
        <v>0.126</v>
      </c>
      <c r="R879" s="34"/>
    </row>
    <row r="880" spans="2:18" x14ac:dyDescent="0.25">
      <c r="J880" s="28">
        <v>38</v>
      </c>
      <c r="K880" s="29"/>
      <c r="L880" s="29">
        <v>2.2000000000000002</v>
      </c>
      <c r="M880" s="24">
        <v>10</v>
      </c>
      <c r="N880" s="24">
        <v>400</v>
      </c>
      <c r="O880" s="29"/>
      <c r="P880" s="30">
        <v>15</v>
      </c>
      <c r="Q880" s="26">
        <f t="shared" si="37"/>
        <v>0.13200000000000001</v>
      </c>
      <c r="R880" s="34"/>
    </row>
    <row r="881" spans="2:18" x14ac:dyDescent="0.25">
      <c r="J881" s="28">
        <v>39</v>
      </c>
      <c r="K881" s="29"/>
      <c r="L881" s="29">
        <v>1.7</v>
      </c>
      <c r="M881" s="24">
        <v>10</v>
      </c>
      <c r="N881" s="24">
        <v>400</v>
      </c>
      <c r="O881" s="29"/>
      <c r="P881" s="30">
        <v>20</v>
      </c>
      <c r="Q881" s="26">
        <f t="shared" si="37"/>
        <v>0.13600000000000001</v>
      </c>
      <c r="R881" s="34"/>
    </row>
    <row r="882" spans="2:18" x14ac:dyDescent="0.25">
      <c r="J882" s="28">
        <v>40</v>
      </c>
      <c r="K882" s="29"/>
      <c r="L882" s="29">
        <v>4.5</v>
      </c>
      <c r="M882" s="24">
        <v>10</v>
      </c>
      <c r="N882" s="24">
        <v>400</v>
      </c>
      <c r="O882" s="29"/>
      <c r="P882" s="30">
        <v>11</v>
      </c>
      <c r="Q882" s="26">
        <f t="shared" si="37"/>
        <v>0.19800000000000001</v>
      </c>
      <c r="R882" s="34"/>
    </row>
    <row r="883" spans="2:18" x14ac:dyDescent="0.25">
      <c r="J883" s="28">
        <v>41</v>
      </c>
      <c r="K883" s="29"/>
      <c r="L883" s="29">
        <v>1.7</v>
      </c>
      <c r="M883" s="24">
        <v>10</v>
      </c>
      <c r="N883" s="24">
        <v>300</v>
      </c>
      <c r="O883" s="29"/>
      <c r="P883" s="30">
        <v>5</v>
      </c>
      <c r="Q883" s="26">
        <f t="shared" si="37"/>
        <v>2.5499999999999998E-2</v>
      </c>
      <c r="R883" s="34"/>
    </row>
    <row r="884" spans="2:18" x14ac:dyDescent="0.25">
      <c r="J884" s="28">
        <v>42</v>
      </c>
      <c r="K884" s="29"/>
      <c r="L884" s="29">
        <v>1.7</v>
      </c>
      <c r="M884" s="24">
        <v>13</v>
      </c>
      <c r="N884" s="24">
        <v>300</v>
      </c>
      <c r="O884" s="29"/>
      <c r="P884" s="30">
        <v>2</v>
      </c>
      <c r="Q884" s="26">
        <f t="shared" si="37"/>
        <v>1.3259999999999997E-2</v>
      </c>
      <c r="R884" s="34"/>
    </row>
    <row r="885" spans="2:18" x14ac:dyDescent="0.25">
      <c r="J885" s="1880"/>
      <c r="K885" s="1880"/>
      <c r="L885" s="1880"/>
      <c r="M885" s="1880"/>
      <c r="N885" s="1880"/>
      <c r="O885" s="1881"/>
      <c r="P885" s="533">
        <f>SUM(P843:P884)</f>
        <v>136</v>
      </c>
      <c r="Q885" s="534">
        <f>SUM(Q843:Q884)</f>
        <v>4.3328400000000018</v>
      </c>
      <c r="R885" s="64">
        <f>SUM(Q885/G858)</f>
        <v>0.5463840353869579</v>
      </c>
    </row>
    <row r="886" spans="2:18" x14ac:dyDescent="0.25">
      <c r="J886" s="475">
        <v>43</v>
      </c>
      <c r="K886" s="476"/>
      <c r="L886" s="476">
        <v>5</v>
      </c>
      <c r="M886" s="477">
        <v>7</v>
      </c>
      <c r="N886" s="409">
        <v>400</v>
      </c>
      <c r="O886" s="478">
        <v>10</v>
      </c>
      <c r="P886" s="450">
        <v>40</v>
      </c>
      <c r="Q886" s="451">
        <f>L886*M886*N886*P886/1000000</f>
        <v>0.56000000000000005</v>
      </c>
      <c r="R886" s="479"/>
    </row>
    <row r="887" spans="2:18" x14ac:dyDescent="0.25">
      <c r="J887" s="475">
        <v>44</v>
      </c>
      <c r="K887" s="476"/>
      <c r="L887" s="476">
        <v>4</v>
      </c>
      <c r="M887" s="477">
        <v>6</v>
      </c>
      <c r="N887" s="409">
        <v>400</v>
      </c>
      <c r="O887" s="478">
        <v>4</v>
      </c>
      <c r="P887" s="450">
        <v>24</v>
      </c>
      <c r="Q887" s="451">
        <f>L887*M887*N887*P887/1000000</f>
        <v>0.23039999999999999</v>
      </c>
      <c r="R887" s="479"/>
    </row>
    <row r="888" spans="2:18" x14ac:dyDescent="0.25">
      <c r="J888" s="475">
        <v>45</v>
      </c>
      <c r="K888" s="476"/>
      <c r="L888" s="476">
        <v>3</v>
      </c>
      <c r="M888" s="477">
        <v>5</v>
      </c>
      <c r="N888" s="409">
        <v>400</v>
      </c>
      <c r="O888" s="478">
        <v>5</v>
      </c>
      <c r="P888" s="450">
        <v>50</v>
      </c>
      <c r="Q888" s="451">
        <f>L888*M888*N888*P888/1000000</f>
        <v>0.3</v>
      </c>
      <c r="R888" s="479"/>
    </row>
    <row r="889" spans="2:18" x14ac:dyDescent="0.25">
      <c r="J889" s="475">
        <v>46</v>
      </c>
      <c r="K889" s="476"/>
      <c r="L889" s="476">
        <v>2</v>
      </c>
      <c r="M889" s="477">
        <v>3</v>
      </c>
      <c r="N889" s="409">
        <v>400</v>
      </c>
      <c r="O889" s="480">
        <v>6</v>
      </c>
      <c r="P889" s="450">
        <v>150</v>
      </c>
      <c r="Q889" s="451">
        <f>L889*M889*N889*P889/1000000</f>
        <v>0.36</v>
      </c>
      <c r="R889" s="479"/>
    </row>
    <row r="890" spans="2:18" x14ac:dyDescent="0.25">
      <c r="J890" s="481"/>
      <c r="K890" s="481"/>
      <c r="L890" s="481"/>
      <c r="M890" s="481"/>
      <c r="N890" s="481"/>
      <c r="O890" s="533">
        <f>SUM(O886:O889)</f>
        <v>25</v>
      </c>
      <c r="P890" s="535">
        <f>SUM(P886:P889)</f>
        <v>264</v>
      </c>
      <c r="Q890" s="536">
        <f>SUM(Q886:Q889)</f>
        <v>1.4504000000000001</v>
      </c>
      <c r="R890" s="55">
        <f>SUM(Q890/G858)</f>
        <v>0.1828997620325799</v>
      </c>
    </row>
    <row r="891" spans="2:18" ht="16.5" thickBot="1" x14ac:dyDescent="0.3">
      <c r="O891" s="47">
        <f>SUM(O890,O885)</f>
        <v>25</v>
      </c>
      <c r="P891" s="47">
        <f>SUM(P890,P885)</f>
        <v>400</v>
      </c>
      <c r="Q891" s="72">
        <f>SUM(Q890,Q885)</f>
        <v>5.7832400000000019</v>
      </c>
      <c r="R891" s="49">
        <f>SUM(Q891/G858)</f>
        <v>0.72928379741953786</v>
      </c>
    </row>
    <row r="892" spans="2:18" ht="16.5" thickTop="1" x14ac:dyDescent="0.25"/>
    <row r="893" spans="2:18" x14ac:dyDescent="0.25">
      <c r="B893" s="1814" t="s">
        <v>0</v>
      </c>
      <c r="C893" s="1814"/>
      <c r="D893" s="1814"/>
      <c r="E893" s="1814"/>
      <c r="F893" s="1814"/>
      <c r="G893" s="1814"/>
      <c r="H893" s="1814"/>
      <c r="J893" s="1814" t="s">
        <v>22</v>
      </c>
      <c r="K893" s="1814"/>
      <c r="L893" s="1814"/>
      <c r="M893" s="1814"/>
      <c r="N893" s="1814"/>
      <c r="O893" s="1814"/>
      <c r="P893" s="1814"/>
      <c r="Q893" s="1814"/>
      <c r="R893" s="1814"/>
    </row>
    <row r="894" spans="2:18" x14ac:dyDescent="0.25">
      <c r="B894" s="1814"/>
      <c r="C894" s="1814"/>
      <c r="D894" s="1814"/>
      <c r="E894" s="1814"/>
      <c r="F894" s="1814"/>
      <c r="G894" s="1814"/>
      <c r="H894" s="1814"/>
      <c r="J894" s="1814"/>
      <c r="K894" s="1814"/>
      <c r="L894" s="1814"/>
      <c r="M894" s="1814"/>
      <c r="N894" s="1814"/>
      <c r="O894" s="1814"/>
      <c r="P894" s="1814"/>
      <c r="Q894" s="1814"/>
      <c r="R894" s="1814"/>
    </row>
    <row r="895" spans="2:18" x14ac:dyDescent="0.25">
      <c r="B895" s="6" t="s">
        <v>174</v>
      </c>
      <c r="H895" s="8"/>
      <c r="J895" s="6" t="s">
        <v>174</v>
      </c>
      <c r="K895" s="10"/>
      <c r="L895" s="10"/>
      <c r="M895" s="10"/>
      <c r="N895" s="10"/>
      <c r="O895" s="1898"/>
      <c r="P895" s="1898"/>
      <c r="Q895" s="8"/>
      <c r="R895" s="8"/>
    </row>
    <row r="896" spans="2:18" x14ac:dyDescent="0.25">
      <c r="B896" s="1812" t="s">
        <v>21</v>
      </c>
      <c r="C896" s="1812" t="s">
        <v>2</v>
      </c>
      <c r="D896" s="1805" t="s">
        <v>3</v>
      </c>
      <c r="E896" s="1842" t="s">
        <v>4</v>
      </c>
      <c r="F896" s="1843"/>
      <c r="G896" s="1844"/>
      <c r="H896" s="1812" t="s">
        <v>5</v>
      </c>
      <c r="J896" s="1812" t="s">
        <v>21</v>
      </c>
      <c r="K896" s="1899" t="s">
        <v>24</v>
      </c>
      <c r="L896" s="1842" t="s">
        <v>25</v>
      </c>
      <c r="M896" s="1843"/>
      <c r="N896" s="1844"/>
      <c r="O896" s="1842" t="s">
        <v>4</v>
      </c>
      <c r="P896" s="1843"/>
      <c r="Q896" s="1844"/>
      <c r="R896" s="1812" t="s">
        <v>5</v>
      </c>
    </row>
    <row r="897" spans="2:18" x14ac:dyDescent="0.25">
      <c r="B897" s="1813"/>
      <c r="C897" s="1813"/>
      <c r="D897" s="1806"/>
      <c r="E897" s="84" t="s">
        <v>26</v>
      </c>
      <c r="F897" s="84" t="s">
        <v>9</v>
      </c>
      <c r="G897" s="461" t="s">
        <v>10</v>
      </c>
      <c r="H897" s="1813"/>
      <c r="J897" s="1813"/>
      <c r="K897" s="1900"/>
      <c r="L897" s="13" t="s">
        <v>27</v>
      </c>
      <c r="M897" s="462" t="s">
        <v>28</v>
      </c>
      <c r="N897" s="462" t="s">
        <v>26</v>
      </c>
      <c r="O897" s="462" t="s">
        <v>29</v>
      </c>
      <c r="P897" s="463" t="s">
        <v>30</v>
      </c>
      <c r="Q897" s="16" t="s">
        <v>10</v>
      </c>
      <c r="R897" s="1813"/>
    </row>
    <row r="898" spans="2:18" x14ac:dyDescent="0.25">
      <c r="B898" s="69">
        <v>1</v>
      </c>
      <c r="C898" s="80">
        <v>5440</v>
      </c>
      <c r="D898" s="465" t="s">
        <v>12</v>
      </c>
      <c r="E898" s="465">
        <v>400</v>
      </c>
      <c r="F898" s="465">
        <v>43</v>
      </c>
      <c r="G898" s="71">
        <f>0.7854*E898*F898*F898/1000000</f>
        <v>0.58088183999999998</v>
      </c>
      <c r="H898" s="21" t="s">
        <v>164</v>
      </c>
      <c r="J898" s="22">
        <v>1</v>
      </c>
      <c r="K898" s="23" t="s">
        <v>32</v>
      </c>
      <c r="L898" s="24">
        <v>10</v>
      </c>
      <c r="M898" s="24">
        <v>25</v>
      </c>
      <c r="N898" s="24">
        <v>400</v>
      </c>
      <c r="O898" s="23"/>
      <c r="P898" s="25">
        <v>2</v>
      </c>
      <c r="Q898" s="26">
        <f t="shared" ref="Q898:Q920" si="38">L898*M898*N898*P898/1000000</f>
        <v>0.2</v>
      </c>
      <c r="R898" s="27"/>
    </row>
    <row r="899" spans="2:18" x14ac:dyDescent="0.25">
      <c r="B899" s="69">
        <v>2</v>
      </c>
      <c r="C899" s="80">
        <v>5550</v>
      </c>
      <c r="D899" s="465" t="s">
        <v>12</v>
      </c>
      <c r="E899" s="465">
        <v>400</v>
      </c>
      <c r="F899" s="465">
        <v>42</v>
      </c>
      <c r="G899" s="71">
        <f>0.7854*E899*F899*F899/1000000</f>
        <v>0.55417824000000004</v>
      </c>
      <c r="H899" s="21" t="s">
        <v>164</v>
      </c>
      <c r="J899" s="28">
        <v>2</v>
      </c>
      <c r="K899" s="29"/>
      <c r="L899" s="29">
        <v>8</v>
      </c>
      <c r="M899" s="24">
        <v>25</v>
      </c>
      <c r="N899" s="24">
        <v>400</v>
      </c>
      <c r="O899" s="29"/>
      <c r="P899" s="30">
        <v>1</v>
      </c>
      <c r="Q899" s="26">
        <f t="shared" si="38"/>
        <v>0.08</v>
      </c>
      <c r="R899" s="29"/>
    </row>
    <row r="900" spans="2:18" x14ac:dyDescent="0.25">
      <c r="B900" s="69">
        <v>3</v>
      </c>
      <c r="C900" s="80">
        <v>5485</v>
      </c>
      <c r="D900" s="465" t="s">
        <v>12</v>
      </c>
      <c r="E900" s="465">
        <v>400</v>
      </c>
      <c r="F900" s="465">
        <v>42</v>
      </c>
      <c r="G900" s="71">
        <f>0.7854*E900*F900*F900/1000000</f>
        <v>0.55417824000000004</v>
      </c>
      <c r="H900" s="21" t="s">
        <v>164</v>
      </c>
      <c r="J900" s="28">
        <v>3</v>
      </c>
      <c r="K900" s="29"/>
      <c r="L900" s="29">
        <v>10</v>
      </c>
      <c r="M900" s="24">
        <v>20</v>
      </c>
      <c r="N900" s="24">
        <v>400</v>
      </c>
      <c r="O900" s="29"/>
      <c r="P900" s="25">
        <v>4</v>
      </c>
      <c r="Q900" s="26">
        <f t="shared" si="38"/>
        <v>0.32</v>
      </c>
      <c r="R900" s="29"/>
    </row>
    <row r="901" spans="2:18" x14ac:dyDescent="0.25">
      <c r="B901" s="69">
        <v>4</v>
      </c>
      <c r="C901" s="80">
        <v>5496</v>
      </c>
      <c r="D901" s="465" t="s">
        <v>12</v>
      </c>
      <c r="E901" s="465">
        <v>400</v>
      </c>
      <c r="F901" s="465">
        <v>40</v>
      </c>
      <c r="G901" s="71">
        <f>0.7854*E901*F901*F901/1000000</f>
        <v>0.50265599999999988</v>
      </c>
      <c r="H901" s="21" t="s">
        <v>164</v>
      </c>
      <c r="J901" s="28">
        <v>4</v>
      </c>
      <c r="K901" s="29"/>
      <c r="L901" s="29">
        <v>10</v>
      </c>
      <c r="M901" s="24">
        <v>18</v>
      </c>
      <c r="N901" s="24">
        <v>400</v>
      </c>
      <c r="O901" s="29"/>
      <c r="P901" s="30">
        <v>2</v>
      </c>
      <c r="Q901" s="26">
        <f t="shared" si="38"/>
        <v>0.14399999999999999</v>
      </c>
      <c r="R901" s="29"/>
    </row>
    <row r="902" spans="2:18" x14ac:dyDescent="0.25">
      <c r="B902" s="69">
        <v>5</v>
      </c>
      <c r="C902" s="80">
        <v>5546</v>
      </c>
      <c r="D902" s="465" t="s">
        <v>12</v>
      </c>
      <c r="E902" s="465">
        <v>400</v>
      </c>
      <c r="F902" s="465">
        <v>43</v>
      </c>
      <c r="G902" s="71">
        <f>0.7854*E902*F902*F902/1000000</f>
        <v>0.58088183999999998</v>
      </c>
      <c r="H902" s="21" t="s">
        <v>164</v>
      </c>
      <c r="J902" s="28">
        <v>5</v>
      </c>
      <c r="K902" s="29"/>
      <c r="L902" s="29">
        <v>10</v>
      </c>
      <c r="M902" s="24">
        <v>15</v>
      </c>
      <c r="N902" s="24">
        <v>400</v>
      </c>
      <c r="O902" s="29"/>
      <c r="P902" s="25">
        <v>1</v>
      </c>
      <c r="Q902" s="26">
        <f t="shared" si="38"/>
        <v>0.06</v>
      </c>
      <c r="R902" s="34"/>
    </row>
    <row r="903" spans="2:18" x14ac:dyDescent="0.25">
      <c r="G903" s="74">
        <f>SUM(G898:G902)</f>
        <v>2.7727761600000003</v>
      </c>
      <c r="H903" s="51"/>
      <c r="J903" s="28">
        <v>6</v>
      </c>
      <c r="K903" s="29"/>
      <c r="L903" s="29">
        <v>8</v>
      </c>
      <c r="M903" s="24">
        <v>20</v>
      </c>
      <c r="N903" s="24">
        <v>400</v>
      </c>
      <c r="O903" s="29"/>
      <c r="P903" s="30">
        <v>1</v>
      </c>
      <c r="Q903" s="26">
        <f t="shared" si="38"/>
        <v>6.4000000000000001E-2</v>
      </c>
      <c r="R903" s="29"/>
    </row>
    <row r="904" spans="2:18" ht="16.5" thickBot="1" x14ac:dyDescent="0.3">
      <c r="G904" s="60">
        <f>SUM(G903)</f>
        <v>2.7727761600000003</v>
      </c>
      <c r="H904" s="36">
        <f>SUM(Q928/G904)</f>
        <v>0</v>
      </c>
      <c r="J904" s="28">
        <v>7</v>
      </c>
      <c r="K904" s="29"/>
      <c r="L904" s="29">
        <v>15</v>
      </c>
      <c r="M904" s="24">
        <v>18</v>
      </c>
      <c r="N904" s="24">
        <v>400</v>
      </c>
      <c r="O904" s="29"/>
      <c r="P904" s="30">
        <v>1</v>
      </c>
      <c r="Q904" s="26">
        <f t="shared" si="38"/>
        <v>0.108</v>
      </c>
      <c r="R904" s="34"/>
    </row>
    <row r="905" spans="2:18" ht="16.5" thickTop="1" x14ac:dyDescent="0.25">
      <c r="B905" s="8" t="s">
        <v>175</v>
      </c>
      <c r="J905" s="28">
        <v>8</v>
      </c>
      <c r="K905" s="29"/>
      <c r="L905" s="29">
        <v>15</v>
      </c>
      <c r="M905" s="24">
        <v>20</v>
      </c>
      <c r="N905" s="24">
        <v>400</v>
      </c>
      <c r="O905" s="29"/>
      <c r="P905" s="30">
        <v>1</v>
      </c>
      <c r="Q905" s="26">
        <f t="shared" si="38"/>
        <v>0.12</v>
      </c>
      <c r="R905" s="34"/>
    </row>
    <row r="906" spans="2:18" x14ac:dyDescent="0.25">
      <c r="B906" s="1901" t="s">
        <v>3</v>
      </c>
      <c r="C906" s="1902" t="s">
        <v>66</v>
      </c>
      <c r="D906" s="1902"/>
      <c r="E906" s="1903" t="s">
        <v>48</v>
      </c>
      <c r="F906" s="1903"/>
      <c r="G906" s="1886" t="s">
        <v>50</v>
      </c>
      <c r="J906" s="28">
        <v>9</v>
      </c>
      <c r="K906" s="29"/>
      <c r="L906" s="29">
        <v>15</v>
      </c>
      <c r="M906" s="24">
        <v>15</v>
      </c>
      <c r="N906" s="24">
        <v>400</v>
      </c>
      <c r="O906" s="29"/>
      <c r="P906" s="30">
        <v>1</v>
      </c>
      <c r="Q906" s="26">
        <f t="shared" si="38"/>
        <v>0.09</v>
      </c>
      <c r="R906" s="34"/>
    </row>
    <row r="907" spans="2:18" x14ac:dyDescent="0.25">
      <c r="B907" s="1901"/>
      <c r="C907" s="101" t="s">
        <v>30</v>
      </c>
      <c r="D907" s="101" t="s">
        <v>10</v>
      </c>
      <c r="E907" s="464" t="s">
        <v>30</v>
      </c>
      <c r="F907" s="464" t="s">
        <v>10</v>
      </c>
      <c r="G907" s="1887"/>
      <c r="J907" s="28">
        <v>10</v>
      </c>
      <c r="K907" s="29"/>
      <c r="L907" s="29">
        <v>13</v>
      </c>
      <c r="M907" s="24">
        <v>15</v>
      </c>
      <c r="N907" s="24">
        <v>400</v>
      </c>
      <c r="O907" s="29"/>
      <c r="P907" s="30">
        <v>1</v>
      </c>
      <c r="Q907" s="26">
        <f t="shared" si="38"/>
        <v>7.8E-2</v>
      </c>
      <c r="R907" s="34"/>
    </row>
    <row r="908" spans="2:18" x14ac:dyDescent="0.25">
      <c r="B908" s="465" t="s">
        <v>32</v>
      </c>
      <c r="C908" s="86">
        <f>SUM(C864)</f>
        <v>154</v>
      </c>
      <c r="D908" s="86">
        <f>SUM(D864)</f>
        <v>137.04004775999999</v>
      </c>
      <c r="E908" s="86">
        <f>SUM(E864)</f>
        <v>6895</v>
      </c>
      <c r="F908" s="71">
        <f>SUM(F864)</f>
        <v>96.201600000000013</v>
      </c>
      <c r="G908" s="88">
        <f>SUM(F908/D908)</f>
        <v>0.70199625271934463</v>
      </c>
      <c r="J908" s="28">
        <v>11</v>
      </c>
      <c r="K908" s="29"/>
      <c r="L908" s="29">
        <v>1.7</v>
      </c>
      <c r="M908" s="24">
        <v>15</v>
      </c>
      <c r="N908" s="24">
        <v>300</v>
      </c>
      <c r="O908" s="29"/>
      <c r="P908" s="30">
        <v>2</v>
      </c>
      <c r="Q908" s="26">
        <f t="shared" si="38"/>
        <v>1.5299999999999999E-2</v>
      </c>
      <c r="R908" s="34"/>
    </row>
    <row r="909" spans="2:18" x14ac:dyDescent="0.25">
      <c r="B909" s="465" t="s">
        <v>32</v>
      </c>
      <c r="C909" s="115">
        <f>SUM(B902)</f>
        <v>5</v>
      </c>
      <c r="D909" s="128">
        <f>SUM(G904)</f>
        <v>2.7727761600000003</v>
      </c>
      <c r="E909" s="86">
        <f>SUM(P927)</f>
        <v>148</v>
      </c>
      <c r="F909" s="71">
        <f>SUM(Q927)</f>
        <v>2.3002799999999999</v>
      </c>
      <c r="G909" s="88">
        <f>SUM(F909/D909)</f>
        <v>0.82959455335190113</v>
      </c>
      <c r="J909" s="28">
        <v>12</v>
      </c>
      <c r="K909" s="29"/>
      <c r="L909" s="29">
        <v>3.5</v>
      </c>
      <c r="M909" s="24">
        <v>10</v>
      </c>
      <c r="N909" s="24">
        <v>300</v>
      </c>
      <c r="O909" s="29"/>
      <c r="P909" s="30">
        <v>1</v>
      </c>
      <c r="Q909" s="26">
        <f t="shared" si="38"/>
        <v>1.0500000000000001E-2</v>
      </c>
      <c r="R909" s="34"/>
    </row>
    <row r="910" spans="2:18" ht="16.5" thickBot="1" x14ac:dyDescent="0.3">
      <c r="B910" s="460" t="s">
        <v>54</v>
      </c>
      <c r="C910" s="59">
        <f>SUM(C908:C909)</f>
        <v>159</v>
      </c>
      <c r="D910" s="92">
        <f>SUM(D908:D909)</f>
        <v>139.81282392</v>
      </c>
      <c r="E910" s="59">
        <f>SUM(E908:E909)</f>
        <v>7043</v>
      </c>
      <c r="F910" s="92">
        <f>SUM(F908:F909)</f>
        <v>98.501880000000014</v>
      </c>
      <c r="G910" s="93">
        <f>SUM(F910/D910)</f>
        <v>0.70452678973398142</v>
      </c>
      <c r="J910" s="28">
        <v>13</v>
      </c>
      <c r="K910" s="29"/>
      <c r="L910" s="29">
        <v>1.7</v>
      </c>
      <c r="M910" s="24">
        <v>20</v>
      </c>
      <c r="N910" s="24">
        <v>300</v>
      </c>
      <c r="O910" s="29"/>
      <c r="P910" s="30">
        <v>1</v>
      </c>
      <c r="Q910" s="26">
        <f t="shared" si="38"/>
        <v>1.0200000000000001E-2</v>
      </c>
      <c r="R910" s="34"/>
    </row>
    <row r="911" spans="2:18" ht="16.5" thickTop="1" x14ac:dyDescent="0.25">
      <c r="B911" s="89"/>
      <c r="C911" s="90"/>
      <c r="D911" s="91"/>
      <c r="E911" s="82"/>
      <c r="F911" s="83"/>
      <c r="G911" s="83"/>
      <c r="J911" s="28">
        <v>14</v>
      </c>
      <c r="K911" s="29"/>
      <c r="L911" s="29">
        <v>4.5</v>
      </c>
      <c r="M911" s="24">
        <v>15</v>
      </c>
      <c r="N911" s="24">
        <v>400</v>
      </c>
      <c r="O911" s="29"/>
      <c r="P911" s="30">
        <v>3</v>
      </c>
      <c r="Q911" s="26">
        <f t="shared" si="38"/>
        <v>8.1000000000000003E-2</v>
      </c>
      <c r="R911" s="34"/>
    </row>
    <row r="912" spans="2:18" x14ac:dyDescent="0.25">
      <c r="B912" s="102" t="s">
        <v>32</v>
      </c>
      <c r="C912" s="90"/>
      <c r="D912" s="103">
        <f>SUM(Q921,D866)</f>
        <v>79.110080000000025</v>
      </c>
      <c r="E912" s="466">
        <f>SUM(D912/D910)</f>
        <v>0.56582849685710024</v>
      </c>
      <c r="F912" s="83"/>
      <c r="G912" s="83"/>
      <c r="J912" s="28">
        <v>15</v>
      </c>
      <c r="K912" s="29"/>
      <c r="L912" s="29">
        <v>4.5</v>
      </c>
      <c r="M912" s="24">
        <v>20</v>
      </c>
      <c r="N912" s="24">
        <v>400</v>
      </c>
      <c r="O912" s="29"/>
      <c r="P912" s="30">
        <v>2</v>
      </c>
      <c r="Q912" s="26">
        <f t="shared" si="38"/>
        <v>7.1999999999999995E-2</v>
      </c>
      <c r="R912" s="34"/>
    </row>
    <row r="913" spans="2:18" x14ac:dyDescent="0.25">
      <c r="B913" s="102" t="s">
        <v>51</v>
      </c>
      <c r="C913" s="89"/>
      <c r="D913" s="103">
        <f>SUM(D867,Q926)</f>
        <v>19.391800000000003</v>
      </c>
      <c r="E913" s="466">
        <f>SUM(D913/D910)</f>
        <v>0.13869829287688135</v>
      </c>
      <c r="F913" s="83"/>
      <c r="G913" s="83"/>
      <c r="J913" s="28">
        <v>16</v>
      </c>
      <c r="K913" s="29"/>
      <c r="L913" s="29">
        <v>1.7</v>
      </c>
      <c r="M913" s="24">
        <v>20</v>
      </c>
      <c r="N913" s="24">
        <v>400</v>
      </c>
      <c r="O913" s="29"/>
      <c r="P913" s="30">
        <v>1</v>
      </c>
      <c r="Q913" s="26">
        <f t="shared" si="38"/>
        <v>1.3599999999999999E-2</v>
      </c>
      <c r="R913" s="34"/>
    </row>
    <row r="914" spans="2:18" ht="16.5" thickBot="1" x14ac:dyDescent="0.3">
      <c r="B914" s="89"/>
      <c r="C914" s="89"/>
      <c r="D914" s="104">
        <f>SUM(D912:D913)</f>
        <v>98.501880000000028</v>
      </c>
      <c r="E914" s="467">
        <f>SUM(E912:E913)</f>
        <v>0.70452678973398153</v>
      </c>
      <c r="F914" s="83"/>
      <c r="G914" s="83"/>
      <c r="J914" s="28">
        <v>17</v>
      </c>
      <c r="K914" s="29"/>
      <c r="L914" s="29">
        <v>1.7</v>
      </c>
      <c r="M914" s="24">
        <v>15</v>
      </c>
      <c r="N914" s="24">
        <v>400</v>
      </c>
      <c r="O914" s="29"/>
      <c r="P914" s="30">
        <v>2</v>
      </c>
      <c r="Q914" s="26">
        <f t="shared" si="38"/>
        <v>2.0400000000000001E-2</v>
      </c>
      <c r="R914" s="34"/>
    </row>
    <row r="915" spans="2:18" ht="16.5" thickTop="1" x14ac:dyDescent="0.25">
      <c r="J915" s="28">
        <v>18</v>
      </c>
      <c r="K915" s="29"/>
      <c r="L915" s="29">
        <v>3.5</v>
      </c>
      <c r="M915" s="24">
        <v>13</v>
      </c>
      <c r="N915" s="24">
        <v>400</v>
      </c>
      <c r="O915" s="29"/>
      <c r="P915" s="30">
        <v>2</v>
      </c>
      <c r="Q915" s="26">
        <f t="shared" si="38"/>
        <v>3.6400000000000002E-2</v>
      </c>
      <c r="R915" s="34"/>
    </row>
    <row r="916" spans="2:18" x14ac:dyDescent="0.25">
      <c r="J916" s="28">
        <v>19</v>
      </c>
      <c r="K916" s="29"/>
      <c r="L916" s="29">
        <v>4.5</v>
      </c>
      <c r="M916" s="24">
        <v>10</v>
      </c>
      <c r="N916" s="24">
        <v>400</v>
      </c>
      <c r="O916" s="29"/>
      <c r="P916" s="30">
        <v>8</v>
      </c>
      <c r="Q916" s="26">
        <f t="shared" si="38"/>
        <v>0.14399999999999999</v>
      </c>
      <c r="R916" s="34"/>
    </row>
    <row r="917" spans="2:18" x14ac:dyDescent="0.25">
      <c r="J917" s="28">
        <v>20</v>
      </c>
      <c r="K917" s="29"/>
      <c r="L917" s="29">
        <v>1.7</v>
      </c>
      <c r="M917" s="24">
        <v>13</v>
      </c>
      <c r="N917" s="24">
        <v>400</v>
      </c>
      <c r="O917" s="29"/>
      <c r="P917" s="30">
        <v>2</v>
      </c>
      <c r="Q917" s="26">
        <f t="shared" si="38"/>
        <v>1.7680000000000001E-2</v>
      </c>
      <c r="R917" s="34"/>
    </row>
    <row r="918" spans="2:18" x14ac:dyDescent="0.25">
      <c r="J918" s="28">
        <v>21</v>
      </c>
      <c r="K918" s="29"/>
      <c r="L918" s="29">
        <v>3.5</v>
      </c>
      <c r="M918" s="24">
        <v>10</v>
      </c>
      <c r="N918" s="24">
        <v>400</v>
      </c>
      <c r="O918" s="29"/>
      <c r="P918" s="30">
        <v>7</v>
      </c>
      <c r="Q918" s="26">
        <f t="shared" si="38"/>
        <v>9.8000000000000004E-2</v>
      </c>
      <c r="R918" s="34"/>
    </row>
    <row r="919" spans="2:18" x14ac:dyDescent="0.25">
      <c r="J919" s="28">
        <v>22</v>
      </c>
      <c r="K919" s="29"/>
      <c r="L919" s="29">
        <v>1.7</v>
      </c>
      <c r="M919" s="24">
        <v>10</v>
      </c>
      <c r="N919" s="24">
        <v>400</v>
      </c>
      <c r="O919" s="29"/>
      <c r="P919" s="30">
        <v>4</v>
      </c>
      <c r="Q919" s="26">
        <f t="shared" si="38"/>
        <v>2.7199999999999998E-2</v>
      </c>
      <c r="R919" s="34"/>
    </row>
    <row r="920" spans="2:18" x14ac:dyDescent="0.25">
      <c r="J920" s="28">
        <v>23</v>
      </c>
      <c r="K920" s="29"/>
      <c r="L920" s="29">
        <v>1.7</v>
      </c>
      <c r="M920" s="24">
        <v>10</v>
      </c>
      <c r="N920" s="24">
        <v>300</v>
      </c>
      <c r="O920" s="29"/>
      <c r="P920" s="30">
        <v>4</v>
      </c>
      <c r="Q920" s="26">
        <f t="shared" si="38"/>
        <v>2.0400000000000001E-2</v>
      </c>
      <c r="R920" s="34"/>
    </row>
    <row r="921" spans="2:18" x14ac:dyDescent="0.25">
      <c r="J921" s="1880"/>
      <c r="K921" s="1880"/>
      <c r="L921" s="1880"/>
      <c r="M921" s="1880"/>
      <c r="N921" s="1880"/>
      <c r="O921" s="1881"/>
      <c r="P921" s="533">
        <f>SUM(P898:P920)</f>
        <v>54</v>
      </c>
      <c r="Q921" s="534">
        <f>SUM(Q898:Q920)</f>
        <v>1.8306800000000001</v>
      </c>
      <c r="R921" s="64">
        <f>SUM(Q921/G904)</f>
        <v>0.6602336050090678</v>
      </c>
    </row>
    <row r="922" spans="2:18" x14ac:dyDescent="0.25">
      <c r="J922" s="475">
        <v>24</v>
      </c>
      <c r="K922" s="476"/>
      <c r="L922" s="476">
        <v>5</v>
      </c>
      <c r="M922" s="477">
        <v>7</v>
      </c>
      <c r="N922" s="409">
        <v>400</v>
      </c>
      <c r="O922" s="478">
        <v>2</v>
      </c>
      <c r="P922" s="450">
        <v>8</v>
      </c>
      <c r="Q922" s="451">
        <f>L922*M922*N922*P922/1000000</f>
        <v>0.112</v>
      </c>
      <c r="R922" s="479"/>
    </row>
    <row r="923" spans="2:18" x14ac:dyDescent="0.25">
      <c r="J923" s="475">
        <v>25</v>
      </c>
      <c r="K923" s="476"/>
      <c r="L923" s="476">
        <v>4</v>
      </c>
      <c r="M923" s="477">
        <v>6</v>
      </c>
      <c r="N923" s="409">
        <v>400</v>
      </c>
      <c r="O923" s="478">
        <v>1</v>
      </c>
      <c r="P923" s="450">
        <v>6</v>
      </c>
      <c r="Q923" s="451">
        <f>L923*M923*N923*P923/1000000</f>
        <v>5.7599999999999998E-2</v>
      </c>
      <c r="R923" s="479"/>
    </row>
    <row r="924" spans="2:18" x14ac:dyDescent="0.25">
      <c r="J924" s="475">
        <v>26</v>
      </c>
      <c r="K924" s="476"/>
      <c r="L924" s="476">
        <v>3</v>
      </c>
      <c r="M924" s="477">
        <v>5</v>
      </c>
      <c r="N924" s="409">
        <v>400</v>
      </c>
      <c r="O924" s="478">
        <v>3</v>
      </c>
      <c r="P924" s="450">
        <v>30</v>
      </c>
      <c r="Q924" s="451">
        <f>L924*M924*N924*P924/1000000</f>
        <v>0.18</v>
      </c>
      <c r="R924" s="479"/>
    </row>
    <row r="925" spans="2:18" x14ac:dyDescent="0.25">
      <c r="J925" s="475">
        <v>27</v>
      </c>
      <c r="K925" s="476"/>
      <c r="L925" s="476">
        <v>2</v>
      </c>
      <c r="M925" s="477">
        <v>3</v>
      </c>
      <c r="N925" s="409">
        <v>400</v>
      </c>
      <c r="O925" s="480">
        <v>2</v>
      </c>
      <c r="P925" s="450">
        <v>50</v>
      </c>
      <c r="Q925" s="451">
        <f>L925*M925*N925*P925/1000000</f>
        <v>0.12</v>
      </c>
      <c r="R925" s="479"/>
    </row>
    <row r="926" spans="2:18" x14ac:dyDescent="0.25">
      <c r="J926" s="481"/>
      <c r="K926" s="481"/>
      <c r="L926" s="481"/>
      <c r="M926" s="481"/>
      <c r="N926" s="481"/>
      <c r="O926" s="533">
        <f>SUM(O922:O925)</f>
        <v>8</v>
      </c>
      <c r="P926" s="535">
        <f>SUM(P922:P925)</f>
        <v>94</v>
      </c>
      <c r="Q926" s="536">
        <f>SUM(Q922:Q925)</f>
        <v>0.46960000000000002</v>
      </c>
      <c r="R926" s="55">
        <f>SUM(Q926/G904)</f>
        <v>0.16936094834283341</v>
      </c>
    </row>
    <row r="927" spans="2:18" ht="16.5" thickBot="1" x14ac:dyDescent="0.3">
      <c r="O927" s="47">
        <f>SUM(O926,O921)</f>
        <v>8</v>
      </c>
      <c r="P927" s="47">
        <f>SUM(P926,P921)</f>
        <v>148</v>
      </c>
      <c r="Q927" s="72">
        <f>SUM(Q926,Q921)</f>
        <v>2.3002799999999999</v>
      </c>
      <c r="R927" s="49">
        <f>SUM(Q927/G904)</f>
        <v>0.82959455335190113</v>
      </c>
    </row>
    <row r="928" spans="2:18" ht="16.5" thickTop="1" x14ac:dyDescent="0.25"/>
    <row r="929" spans="2:18" x14ac:dyDescent="0.25">
      <c r="B929" s="1814" t="s">
        <v>0</v>
      </c>
      <c r="C929" s="1814"/>
      <c r="D929" s="1814"/>
      <c r="E929" s="1814"/>
      <c r="F929" s="1814"/>
      <c r="G929" s="1814"/>
      <c r="H929" s="1814"/>
      <c r="J929" s="1814" t="s">
        <v>22</v>
      </c>
      <c r="K929" s="1814"/>
      <c r="L929" s="1814"/>
      <c r="M929" s="1814"/>
      <c r="N929" s="1814"/>
      <c r="O929" s="1814"/>
      <c r="P929" s="1814"/>
      <c r="Q929" s="1814"/>
      <c r="R929" s="1814"/>
    </row>
    <row r="930" spans="2:18" x14ac:dyDescent="0.25">
      <c r="B930" s="1814"/>
      <c r="C930" s="1814"/>
      <c r="D930" s="1814"/>
      <c r="E930" s="1814"/>
      <c r="F930" s="1814"/>
      <c r="G930" s="1814"/>
      <c r="H930" s="1814"/>
      <c r="J930" s="1814"/>
      <c r="K930" s="1814"/>
      <c r="L930" s="1814"/>
      <c r="M930" s="1814"/>
      <c r="N930" s="1814"/>
      <c r="O930" s="1814"/>
      <c r="P930" s="1814"/>
      <c r="Q930" s="1814"/>
      <c r="R930" s="1814"/>
    </row>
    <row r="931" spans="2:18" x14ac:dyDescent="0.25">
      <c r="B931" s="6" t="s">
        <v>173</v>
      </c>
      <c r="H931" s="8"/>
      <c r="J931" s="6" t="s">
        <v>173</v>
      </c>
      <c r="K931" s="10"/>
      <c r="L931" s="10"/>
      <c r="M931" s="10"/>
      <c r="N931" s="10"/>
      <c r="O931" s="1898"/>
      <c r="P931" s="1898"/>
      <c r="Q931" s="8"/>
      <c r="R931" s="8"/>
    </row>
    <row r="932" spans="2:18" x14ac:dyDescent="0.25">
      <c r="B932" s="1812" t="s">
        <v>21</v>
      </c>
      <c r="C932" s="1812" t="s">
        <v>2</v>
      </c>
      <c r="D932" s="1805" t="s">
        <v>3</v>
      </c>
      <c r="E932" s="1842" t="s">
        <v>4</v>
      </c>
      <c r="F932" s="1843"/>
      <c r="G932" s="1844"/>
      <c r="H932" s="1812" t="s">
        <v>5</v>
      </c>
      <c r="J932" s="1812" t="s">
        <v>21</v>
      </c>
      <c r="K932" s="1899" t="s">
        <v>24</v>
      </c>
      <c r="L932" s="1842" t="s">
        <v>25</v>
      </c>
      <c r="M932" s="1843"/>
      <c r="N932" s="1844"/>
      <c r="O932" s="1842" t="s">
        <v>4</v>
      </c>
      <c r="P932" s="1843"/>
      <c r="Q932" s="1844"/>
      <c r="R932" s="1812" t="s">
        <v>5</v>
      </c>
    </row>
    <row r="933" spans="2:18" x14ac:dyDescent="0.25">
      <c r="B933" s="1813"/>
      <c r="C933" s="1813"/>
      <c r="D933" s="1806"/>
      <c r="E933" s="84" t="s">
        <v>26</v>
      </c>
      <c r="F933" s="84" t="s">
        <v>9</v>
      </c>
      <c r="G933" s="461" t="s">
        <v>10</v>
      </c>
      <c r="H933" s="1813"/>
      <c r="J933" s="1813"/>
      <c r="K933" s="1900"/>
      <c r="L933" s="13" t="s">
        <v>27</v>
      </c>
      <c r="M933" s="462" t="s">
        <v>28</v>
      </c>
      <c r="N933" s="462" t="s">
        <v>26</v>
      </c>
      <c r="O933" s="462" t="s">
        <v>29</v>
      </c>
      <c r="P933" s="463" t="s">
        <v>30</v>
      </c>
      <c r="Q933" s="16" t="s">
        <v>10</v>
      </c>
      <c r="R933" s="1813"/>
    </row>
    <row r="934" spans="2:18" x14ac:dyDescent="0.25">
      <c r="B934" s="69">
        <v>1</v>
      </c>
      <c r="C934" s="406">
        <v>5482</v>
      </c>
      <c r="D934" s="465" t="s">
        <v>12</v>
      </c>
      <c r="E934" s="465">
        <v>400</v>
      </c>
      <c r="F934" s="465">
        <v>51</v>
      </c>
      <c r="G934" s="71">
        <f t="shared" ref="G934:G945" si="39">0.7854*E934*F934*F934/1000000</f>
        <v>0.81713015999999994</v>
      </c>
      <c r="H934" s="21" t="s">
        <v>171</v>
      </c>
      <c r="J934" s="22">
        <v>1</v>
      </c>
      <c r="K934" s="23" t="s">
        <v>32</v>
      </c>
      <c r="L934" s="24">
        <v>15</v>
      </c>
      <c r="M934" s="24">
        <v>30</v>
      </c>
      <c r="N934" s="24">
        <v>400</v>
      </c>
      <c r="O934" s="23"/>
      <c r="P934" s="25">
        <v>4</v>
      </c>
      <c r="Q934" s="26">
        <f t="shared" ref="Q934:Q972" si="40">L934*M934*N934*P934/1000000</f>
        <v>0.72</v>
      </c>
      <c r="R934" s="27"/>
    </row>
    <row r="935" spans="2:18" x14ac:dyDescent="0.25">
      <c r="B935" s="69">
        <v>2</v>
      </c>
      <c r="C935" s="406">
        <v>5524</v>
      </c>
      <c r="D935" s="465" t="s">
        <v>12</v>
      </c>
      <c r="E935" s="465">
        <v>300</v>
      </c>
      <c r="F935" s="465">
        <v>53</v>
      </c>
      <c r="G935" s="71">
        <f t="shared" si="39"/>
        <v>0.66185658000000003</v>
      </c>
      <c r="H935" s="21" t="s">
        <v>171</v>
      </c>
      <c r="J935" s="28">
        <v>2</v>
      </c>
      <c r="K935" s="29"/>
      <c r="L935" s="29">
        <v>13</v>
      </c>
      <c r="M935" s="24">
        <v>30</v>
      </c>
      <c r="N935" s="24">
        <v>400</v>
      </c>
      <c r="O935" s="29"/>
      <c r="P935" s="30">
        <v>3</v>
      </c>
      <c r="Q935" s="26">
        <f t="shared" si="40"/>
        <v>0.46800000000000003</v>
      </c>
      <c r="R935" s="29"/>
    </row>
    <row r="936" spans="2:18" x14ac:dyDescent="0.25">
      <c r="B936" s="69">
        <v>3</v>
      </c>
      <c r="C936" s="406">
        <v>5495</v>
      </c>
      <c r="D936" s="465" t="s">
        <v>12</v>
      </c>
      <c r="E936" s="465">
        <v>400</v>
      </c>
      <c r="F936" s="465">
        <v>40</v>
      </c>
      <c r="G936" s="71">
        <f t="shared" si="39"/>
        <v>0.50265599999999988</v>
      </c>
      <c r="H936" s="21" t="s">
        <v>171</v>
      </c>
      <c r="J936" s="28">
        <v>3</v>
      </c>
      <c r="K936" s="29"/>
      <c r="L936" s="29">
        <v>10</v>
      </c>
      <c r="M936" s="24">
        <v>30</v>
      </c>
      <c r="N936" s="24">
        <v>400</v>
      </c>
      <c r="O936" s="29"/>
      <c r="P936" s="25">
        <v>1</v>
      </c>
      <c r="Q936" s="26">
        <f t="shared" si="40"/>
        <v>0.12</v>
      </c>
      <c r="R936" s="29"/>
    </row>
    <row r="937" spans="2:18" x14ac:dyDescent="0.25">
      <c r="B937" s="69">
        <v>4</v>
      </c>
      <c r="C937" s="406">
        <v>5481</v>
      </c>
      <c r="D937" s="465" t="s">
        <v>12</v>
      </c>
      <c r="E937" s="465">
        <v>400</v>
      </c>
      <c r="F937" s="465">
        <v>30</v>
      </c>
      <c r="G937" s="71">
        <f t="shared" si="39"/>
        <v>0.282744</v>
      </c>
      <c r="H937" s="21" t="s">
        <v>171</v>
      </c>
      <c r="J937" s="28">
        <v>4</v>
      </c>
      <c r="K937" s="29"/>
      <c r="L937" s="29">
        <v>4.5</v>
      </c>
      <c r="M937" s="24">
        <v>25</v>
      </c>
      <c r="N937" s="24">
        <v>400</v>
      </c>
      <c r="O937" s="29"/>
      <c r="P937" s="30">
        <v>1</v>
      </c>
      <c r="Q937" s="26">
        <f t="shared" si="40"/>
        <v>4.4999999999999998E-2</v>
      </c>
      <c r="R937" s="29"/>
    </row>
    <row r="938" spans="2:18" x14ac:dyDescent="0.25">
      <c r="B938" s="69">
        <v>5</v>
      </c>
      <c r="C938" s="406">
        <v>5536</v>
      </c>
      <c r="D938" s="465" t="s">
        <v>12</v>
      </c>
      <c r="E938" s="465">
        <v>400</v>
      </c>
      <c r="F938" s="465">
        <v>57</v>
      </c>
      <c r="G938" s="71">
        <f t="shared" si="39"/>
        <v>1.02070584</v>
      </c>
      <c r="H938" s="21" t="s">
        <v>15</v>
      </c>
      <c r="J938" s="28">
        <v>5</v>
      </c>
      <c r="K938" s="29"/>
      <c r="L938" s="29">
        <v>15</v>
      </c>
      <c r="M938" s="24">
        <v>23</v>
      </c>
      <c r="N938" s="24">
        <v>400</v>
      </c>
      <c r="O938" s="29"/>
      <c r="P938" s="25">
        <v>2</v>
      </c>
      <c r="Q938" s="26">
        <f t="shared" si="40"/>
        <v>0.27600000000000002</v>
      </c>
      <c r="R938" s="34"/>
    </row>
    <row r="939" spans="2:18" x14ac:dyDescent="0.25">
      <c r="B939" s="69">
        <v>6</v>
      </c>
      <c r="C939" s="406">
        <v>5561</v>
      </c>
      <c r="D939" s="465" t="s">
        <v>12</v>
      </c>
      <c r="E939" s="465">
        <v>400</v>
      </c>
      <c r="F939" s="465">
        <v>54</v>
      </c>
      <c r="G939" s="71">
        <f t="shared" si="39"/>
        <v>0.91609055999999989</v>
      </c>
      <c r="H939" s="21" t="s">
        <v>15</v>
      </c>
      <c r="J939" s="28">
        <v>6</v>
      </c>
      <c r="K939" s="29"/>
      <c r="L939" s="29">
        <v>13</v>
      </c>
      <c r="M939" s="24">
        <v>23</v>
      </c>
      <c r="N939" s="24">
        <v>400</v>
      </c>
      <c r="O939" s="29"/>
      <c r="P939" s="30">
        <v>1</v>
      </c>
      <c r="Q939" s="26">
        <f t="shared" si="40"/>
        <v>0.1196</v>
      </c>
      <c r="R939" s="29"/>
    </row>
    <row r="940" spans="2:18" x14ac:dyDescent="0.25">
      <c r="B940" s="69">
        <v>7</v>
      </c>
      <c r="C940" s="406">
        <v>5487</v>
      </c>
      <c r="D940" s="465" t="s">
        <v>12</v>
      </c>
      <c r="E940" s="465">
        <v>400</v>
      </c>
      <c r="F940" s="465">
        <v>52</v>
      </c>
      <c r="G940" s="71">
        <f t="shared" si="39"/>
        <v>0.84948863999999991</v>
      </c>
      <c r="H940" s="21" t="s">
        <v>15</v>
      </c>
      <c r="J940" s="28">
        <v>7</v>
      </c>
      <c r="K940" s="29"/>
      <c r="L940" s="29">
        <v>1.7</v>
      </c>
      <c r="M940" s="24">
        <v>23</v>
      </c>
      <c r="N940" s="24">
        <v>400</v>
      </c>
      <c r="O940" s="29"/>
      <c r="P940" s="30">
        <v>1</v>
      </c>
      <c r="Q940" s="26">
        <f t="shared" si="40"/>
        <v>1.5640000000000001E-2</v>
      </c>
      <c r="R940" s="34"/>
    </row>
    <row r="941" spans="2:18" x14ac:dyDescent="0.25">
      <c r="B941" s="69">
        <v>8</v>
      </c>
      <c r="C941" s="406">
        <v>5473</v>
      </c>
      <c r="D941" s="465" t="s">
        <v>12</v>
      </c>
      <c r="E941" s="465">
        <v>400</v>
      </c>
      <c r="F941" s="465">
        <v>70</v>
      </c>
      <c r="G941" s="71">
        <f t="shared" si="39"/>
        <v>1.5393839999999999</v>
      </c>
      <c r="H941" s="21" t="s">
        <v>15</v>
      </c>
      <c r="J941" s="28">
        <v>8</v>
      </c>
      <c r="K941" s="29"/>
      <c r="L941" s="29">
        <v>10</v>
      </c>
      <c r="M941" s="24">
        <v>23</v>
      </c>
      <c r="N941" s="24">
        <v>400</v>
      </c>
      <c r="O941" s="29"/>
      <c r="P941" s="30">
        <v>1</v>
      </c>
      <c r="Q941" s="26">
        <f t="shared" si="40"/>
        <v>9.1999999999999998E-2</v>
      </c>
      <c r="R941" s="34"/>
    </row>
    <row r="942" spans="2:18" x14ac:dyDescent="0.25">
      <c r="B942" s="69">
        <v>9</v>
      </c>
      <c r="C942" s="406">
        <v>5492</v>
      </c>
      <c r="D942" s="465" t="s">
        <v>12</v>
      </c>
      <c r="E942" s="465">
        <v>400</v>
      </c>
      <c r="F942" s="465">
        <v>41</v>
      </c>
      <c r="G942" s="71">
        <f t="shared" si="39"/>
        <v>0.52810296000000001</v>
      </c>
      <c r="H942" s="21" t="s">
        <v>15</v>
      </c>
      <c r="J942" s="28">
        <v>9</v>
      </c>
      <c r="K942" s="29"/>
      <c r="L942" s="29">
        <v>4.5</v>
      </c>
      <c r="M942" s="24">
        <v>23</v>
      </c>
      <c r="N942" s="24">
        <v>400</v>
      </c>
      <c r="O942" s="29"/>
      <c r="P942" s="30">
        <v>1</v>
      </c>
      <c r="Q942" s="26">
        <f t="shared" si="40"/>
        <v>4.1399999999999999E-2</v>
      </c>
      <c r="R942" s="34"/>
    </row>
    <row r="943" spans="2:18" x14ac:dyDescent="0.25">
      <c r="B943" s="69">
        <v>10</v>
      </c>
      <c r="C943" s="406">
        <v>5528</v>
      </c>
      <c r="D943" s="465" t="s">
        <v>12</v>
      </c>
      <c r="E943" s="465">
        <v>400</v>
      </c>
      <c r="F943" s="465">
        <v>36</v>
      </c>
      <c r="G943" s="71">
        <f t="shared" si="39"/>
        <v>0.40715135999999991</v>
      </c>
      <c r="H943" s="21" t="s">
        <v>15</v>
      </c>
      <c r="J943" s="28">
        <v>10</v>
      </c>
      <c r="K943" s="29"/>
      <c r="L943" s="29">
        <v>10</v>
      </c>
      <c r="M943" s="24">
        <v>20</v>
      </c>
      <c r="N943" s="24">
        <v>400</v>
      </c>
      <c r="O943" s="29"/>
      <c r="P943" s="30">
        <v>3</v>
      </c>
      <c r="Q943" s="26">
        <f t="shared" si="40"/>
        <v>0.24</v>
      </c>
      <c r="R943" s="34"/>
    </row>
    <row r="944" spans="2:18" x14ac:dyDescent="0.25">
      <c r="B944" s="69">
        <v>11</v>
      </c>
      <c r="C944" s="406">
        <v>5513</v>
      </c>
      <c r="D944" s="465" t="s">
        <v>12</v>
      </c>
      <c r="E944" s="465">
        <v>400</v>
      </c>
      <c r="F944" s="465">
        <v>37</v>
      </c>
      <c r="G944" s="71">
        <f t="shared" si="39"/>
        <v>0.43008503999999992</v>
      </c>
      <c r="H944" s="21" t="s">
        <v>15</v>
      </c>
      <c r="J944" s="28">
        <v>11</v>
      </c>
      <c r="K944" s="29"/>
      <c r="L944" s="29">
        <v>2.2000000000000002</v>
      </c>
      <c r="M944" s="24">
        <v>20</v>
      </c>
      <c r="N944" s="24">
        <v>400</v>
      </c>
      <c r="O944" s="29"/>
      <c r="P944" s="30">
        <v>3</v>
      </c>
      <c r="Q944" s="26">
        <f t="shared" si="40"/>
        <v>5.28E-2</v>
      </c>
      <c r="R944" s="34"/>
    </row>
    <row r="945" spans="2:18" x14ac:dyDescent="0.25">
      <c r="B945" s="69">
        <v>12</v>
      </c>
      <c r="C945" s="406">
        <v>5527</v>
      </c>
      <c r="D945" s="465" t="s">
        <v>12</v>
      </c>
      <c r="E945" s="465">
        <v>400</v>
      </c>
      <c r="F945" s="465">
        <v>46</v>
      </c>
      <c r="G945" s="71">
        <f t="shared" si="39"/>
        <v>0.66476255999999989</v>
      </c>
      <c r="H945" s="21" t="s">
        <v>15</v>
      </c>
      <c r="J945" s="28">
        <v>12</v>
      </c>
      <c r="K945" s="29"/>
      <c r="L945" s="29">
        <v>13</v>
      </c>
      <c r="M945" s="24">
        <v>20</v>
      </c>
      <c r="N945" s="24">
        <v>400</v>
      </c>
      <c r="O945" s="29"/>
      <c r="P945" s="30">
        <v>2</v>
      </c>
      <c r="Q945" s="26">
        <f t="shared" si="40"/>
        <v>0.20799999999999999</v>
      </c>
      <c r="R945" s="34"/>
    </row>
    <row r="946" spans="2:18" x14ac:dyDescent="0.25">
      <c r="G946" s="74">
        <f>SUM(G934:G945)</f>
        <v>8.6201577</v>
      </c>
      <c r="H946" s="51"/>
      <c r="J946" s="28">
        <v>13</v>
      </c>
      <c r="K946" s="29"/>
      <c r="L946" s="29">
        <v>2.2000000000000002</v>
      </c>
      <c r="M946" s="24">
        <v>18</v>
      </c>
      <c r="N946" s="24">
        <v>400</v>
      </c>
      <c r="O946" s="29"/>
      <c r="P946" s="30">
        <v>2</v>
      </c>
      <c r="Q946" s="26">
        <f t="shared" si="40"/>
        <v>3.168E-2</v>
      </c>
      <c r="R946" s="34"/>
    </row>
    <row r="947" spans="2:18" ht="16.5" thickBot="1" x14ac:dyDescent="0.3">
      <c r="G947" s="60">
        <f>SUM(G946)</f>
        <v>8.6201577</v>
      </c>
      <c r="H947" s="36">
        <f>SUM(Q981/G947)</f>
        <v>0.80898984017426967</v>
      </c>
      <c r="J947" s="28">
        <v>14</v>
      </c>
      <c r="K947" s="29"/>
      <c r="L947" s="29">
        <v>15</v>
      </c>
      <c r="M947" s="24">
        <v>20</v>
      </c>
      <c r="N947" s="24">
        <v>400</v>
      </c>
      <c r="O947" s="29"/>
      <c r="P947" s="30">
        <v>3</v>
      </c>
      <c r="Q947" s="26">
        <f t="shared" si="40"/>
        <v>0.36</v>
      </c>
      <c r="R947" s="34"/>
    </row>
    <row r="948" spans="2:18" ht="16.5" thickTop="1" x14ac:dyDescent="0.25">
      <c r="B948" s="8" t="s">
        <v>179</v>
      </c>
      <c r="J948" s="28">
        <v>15</v>
      </c>
      <c r="K948" s="29"/>
      <c r="L948" s="29">
        <v>15</v>
      </c>
      <c r="M948" s="24">
        <v>18</v>
      </c>
      <c r="N948" s="24">
        <v>400</v>
      </c>
      <c r="O948" s="29"/>
      <c r="P948" s="30">
        <v>1</v>
      </c>
      <c r="Q948" s="26">
        <f t="shared" si="40"/>
        <v>0.108</v>
      </c>
      <c r="R948" s="34"/>
    </row>
    <row r="949" spans="2:18" x14ac:dyDescent="0.25">
      <c r="B949" s="1901" t="s">
        <v>3</v>
      </c>
      <c r="C949" s="1902" t="s">
        <v>66</v>
      </c>
      <c r="D949" s="1902"/>
      <c r="E949" s="1903" t="s">
        <v>48</v>
      </c>
      <c r="F949" s="1903"/>
      <c r="G949" s="1886" t="s">
        <v>50</v>
      </c>
      <c r="J949" s="28">
        <v>16</v>
      </c>
      <c r="K949" s="29"/>
      <c r="L949" s="29">
        <v>8</v>
      </c>
      <c r="M949" s="24">
        <v>18</v>
      </c>
      <c r="N949" s="24">
        <v>400</v>
      </c>
      <c r="O949" s="29"/>
      <c r="P949" s="30">
        <v>1</v>
      </c>
      <c r="Q949" s="26">
        <f t="shared" si="40"/>
        <v>5.7599999999999998E-2</v>
      </c>
      <c r="R949" s="34"/>
    </row>
    <row r="950" spans="2:18" x14ac:dyDescent="0.25">
      <c r="B950" s="1901"/>
      <c r="C950" s="101" t="s">
        <v>30</v>
      </c>
      <c r="D950" s="101" t="s">
        <v>10</v>
      </c>
      <c r="E950" s="464" t="s">
        <v>30</v>
      </c>
      <c r="F950" s="464" t="s">
        <v>10</v>
      </c>
      <c r="G950" s="1887"/>
      <c r="J950" s="28">
        <v>17</v>
      </c>
      <c r="K950" s="29"/>
      <c r="L950" s="29">
        <v>4.5</v>
      </c>
      <c r="M950" s="24">
        <v>18</v>
      </c>
      <c r="N950" s="24">
        <v>400</v>
      </c>
      <c r="O950" s="29"/>
      <c r="P950" s="30">
        <v>3</v>
      </c>
      <c r="Q950" s="26">
        <f t="shared" si="40"/>
        <v>9.7199999999999995E-2</v>
      </c>
      <c r="R950" s="34"/>
    </row>
    <row r="951" spans="2:18" x14ac:dyDescent="0.25">
      <c r="B951" s="465" t="s">
        <v>32</v>
      </c>
      <c r="C951" s="86">
        <f>SUM(C910)</f>
        <v>159</v>
      </c>
      <c r="D951" s="71">
        <f>SUM(D910)</f>
        <v>139.81282392</v>
      </c>
      <c r="E951" s="86">
        <f>SUM(E910)</f>
        <v>7043</v>
      </c>
      <c r="F951" s="71">
        <f>SUM(F910)</f>
        <v>98.501880000000014</v>
      </c>
      <c r="G951" s="88">
        <f>SUM(F951/D951)</f>
        <v>0.70452678973398142</v>
      </c>
      <c r="J951" s="28">
        <v>18</v>
      </c>
      <c r="K951" s="29"/>
      <c r="L951" s="29">
        <v>10</v>
      </c>
      <c r="M951" s="24">
        <v>15</v>
      </c>
      <c r="N951" s="24">
        <v>350</v>
      </c>
      <c r="O951" s="29"/>
      <c r="P951" s="30">
        <v>1</v>
      </c>
      <c r="Q951" s="26">
        <f t="shared" si="40"/>
        <v>5.2499999999999998E-2</v>
      </c>
      <c r="R951" s="34"/>
    </row>
    <row r="952" spans="2:18" x14ac:dyDescent="0.25">
      <c r="B952" s="465" t="s">
        <v>32</v>
      </c>
      <c r="C952" s="115">
        <f>SUM(B945)</f>
        <v>12</v>
      </c>
      <c r="D952" s="128">
        <f>SUM(G947)</f>
        <v>8.6201577</v>
      </c>
      <c r="E952" s="86">
        <f>SUM(P981)</f>
        <v>433</v>
      </c>
      <c r="F952" s="71">
        <f>SUM(Q981)</f>
        <v>6.9736200000000004</v>
      </c>
      <c r="G952" s="88">
        <f>SUM(F952/D952)</f>
        <v>0.80898984017426967</v>
      </c>
      <c r="J952" s="28">
        <v>19</v>
      </c>
      <c r="K952" s="29"/>
      <c r="L952" s="29">
        <v>10</v>
      </c>
      <c r="M952" s="24">
        <v>15</v>
      </c>
      <c r="N952" s="24">
        <v>300</v>
      </c>
      <c r="O952" s="29"/>
      <c r="P952" s="30">
        <v>1</v>
      </c>
      <c r="Q952" s="26">
        <f t="shared" si="40"/>
        <v>4.4999999999999998E-2</v>
      </c>
      <c r="R952" s="34"/>
    </row>
    <row r="953" spans="2:18" ht="16.5" thickBot="1" x14ac:dyDescent="0.3">
      <c r="B953" s="460" t="s">
        <v>54</v>
      </c>
      <c r="C953" s="59">
        <f>SUM(C951:C952)</f>
        <v>171</v>
      </c>
      <c r="D953" s="92">
        <f>SUM(D951:D952)</f>
        <v>148.43298161999999</v>
      </c>
      <c r="E953" s="59">
        <f>SUM(E951:E952)</f>
        <v>7476</v>
      </c>
      <c r="F953" s="92">
        <f>SUM(F951:F952)</f>
        <v>105.47550000000001</v>
      </c>
      <c r="G953" s="93">
        <f>SUM(F953/D953)</f>
        <v>0.71059341966211742</v>
      </c>
      <c r="J953" s="28">
        <v>20</v>
      </c>
      <c r="K953" s="29"/>
      <c r="L953" s="29">
        <v>5</v>
      </c>
      <c r="M953" s="24">
        <v>15</v>
      </c>
      <c r="N953" s="24">
        <v>350</v>
      </c>
      <c r="O953" s="29"/>
      <c r="P953" s="30">
        <v>1</v>
      </c>
      <c r="Q953" s="26">
        <f t="shared" si="40"/>
        <v>2.6249999999999999E-2</v>
      </c>
      <c r="R953" s="34"/>
    </row>
    <row r="954" spans="2:18" ht="16.5" thickTop="1" x14ac:dyDescent="0.25">
      <c r="B954" s="89"/>
      <c r="C954" s="90"/>
      <c r="D954" s="91"/>
      <c r="E954" s="82"/>
      <c r="F954" s="83"/>
      <c r="G954" s="83"/>
      <c r="J954" s="28">
        <v>21</v>
      </c>
      <c r="K954" s="29"/>
      <c r="L954" s="29">
        <v>4.5</v>
      </c>
      <c r="M954" s="24">
        <v>10</v>
      </c>
      <c r="N954" s="24">
        <v>350</v>
      </c>
      <c r="O954" s="29"/>
      <c r="P954" s="30">
        <v>3</v>
      </c>
      <c r="Q954" s="26">
        <f t="shared" si="40"/>
        <v>4.725E-2</v>
      </c>
      <c r="R954" s="34"/>
    </row>
    <row r="955" spans="2:18" x14ac:dyDescent="0.25">
      <c r="B955" s="102" t="s">
        <v>32</v>
      </c>
      <c r="C955" s="90"/>
      <c r="D955" s="103">
        <f>SUM(D912,Q973)</f>
        <v>84.303500000000028</v>
      </c>
      <c r="E955" s="466">
        <f>SUM(D955/D953)</f>
        <v>0.5679566568016774</v>
      </c>
      <c r="F955" s="83"/>
      <c r="G955" s="83"/>
      <c r="J955" s="28">
        <v>22</v>
      </c>
      <c r="K955" s="29"/>
      <c r="L955" s="29">
        <v>10</v>
      </c>
      <c r="M955" s="24">
        <v>13</v>
      </c>
      <c r="N955" s="24">
        <v>350</v>
      </c>
      <c r="O955" s="29"/>
      <c r="P955" s="30">
        <v>1</v>
      </c>
      <c r="Q955" s="26">
        <f t="shared" si="40"/>
        <v>4.5499999999999999E-2</v>
      </c>
      <c r="R955" s="34"/>
    </row>
    <row r="956" spans="2:18" x14ac:dyDescent="0.25">
      <c r="B956" s="102" t="s">
        <v>51</v>
      </c>
      <c r="C956" s="89"/>
      <c r="D956" s="103">
        <f>SUM(Q980,D913)</f>
        <v>21.172000000000004</v>
      </c>
      <c r="E956" s="466">
        <f>SUM(D956/D953)</f>
        <v>0.14263676286044011</v>
      </c>
      <c r="F956" s="83"/>
      <c r="G956" s="83"/>
      <c r="J956" s="28">
        <v>23</v>
      </c>
      <c r="K956" s="29"/>
      <c r="L956" s="29">
        <v>4.5</v>
      </c>
      <c r="M956" s="24">
        <v>20</v>
      </c>
      <c r="N956" s="24">
        <v>400</v>
      </c>
      <c r="O956" s="29"/>
      <c r="P956" s="30">
        <v>2</v>
      </c>
      <c r="Q956" s="26">
        <f t="shared" si="40"/>
        <v>7.1999999999999995E-2</v>
      </c>
      <c r="R956" s="34"/>
    </row>
    <row r="957" spans="2:18" ht="16.5" thickBot="1" x14ac:dyDescent="0.3">
      <c r="B957" s="89"/>
      <c r="C957" s="89"/>
      <c r="D957" s="104">
        <f>SUM(D955:D956)</f>
        <v>105.47550000000004</v>
      </c>
      <c r="E957" s="467">
        <f>SUM(E955:E956)</f>
        <v>0.71059341966211753</v>
      </c>
      <c r="F957" s="83"/>
      <c r="G957" s="83"/>
      <c r="J957" s="28">
        <v>24</v>
      </c>
      <c r="K957" s="29"/>
      <c r="L957" s="29">
        <v>15</v>
      </c>
      <c r="M957" s="24">
        <v>15</v>
      </c>
      <c r="N957" s="24">
        <v>400</v>
      </c>
      <c r="O957" s="29"/>
      <c r="P957" s="30">
        <v>2</v>
      </c>
      <c r="Q957" s="26">
        <f t="shared" si="40"/>
        <v>0.18</v>
      </c>
      <c r="R957" s="34"/>
    </row>
    <row r="958" spans="2:18" ht="16.5" thickTop="1" x14ac:dyDescent="0.25">
      <c r="J958" s="28">
        <v>25</v>
      </c>
      <c r="K958" s="29"/>
      <c r="L958" s="29">
        <v>5</v>
      </c>
      <c r="M958" s="24">
        <v>15</v>
      </c>
      <c r="N958" s="24">
        <v>400</v>
      </c>
      <c r="O958" s="29"/>
      <c r="P958" s="30">
        <v>6</v>
      </c>
      <c r="Q958" s="26">
        <f t="shared" si="40"/>
        <v>0.18</v>
      </c>
      <c r="R958" s="34"/>
    </row>
    <row r="959" spans="2:18" x14ac:dyDescent="0.25">
      <c r="J959" s="28">
        <v>26</v>
      </c>
      <c r="K959" s="29"/>
      <c r="L959" s="29">
        <v>10</v>
      </c>
      <c r="M959" s="24">
        <v>13</v>
      </c>
      <c r="N959" s="24">
        <v>400</v>
      </c>
      <c r="O959" s="29"/>
      <c r="P959" s="30">
        <v>2</v>
      </c>
      <c r="Q959" s="26">
        <f t="shared" si="40"/>
        <v>0.104</v>
      </c>
      <c r="R959" s="34"/>
    </row>
    <row r="960" spans="2:18" x14ac:dyDescent="0.25">
      <c r="J960" s="28">
        <v>27</v>
      </c>
      <c r="K960" s="29"/>
      <c r="L960" s="29">
        <v>10</v>
      </c>
      <c r="M960" s="24">
        <v>15</v>
      </c>
      <c r="N960" s="24">
        <v>400</v>
      </c>
      <c r="O960" s="29"/>
      <c r="P960" s="30">
        <v>4</v>
      </c>
      <c r="Q960" s="26">
        <f t="shared" si="40"/>
        <v>0.24</v>
      </c>
      <c r="R960" s="34"/>
    </row>
    <row r="961" spans="10:18" x14ac:dyDescent="0.25">
      <c r="J961" s="28">
        <v>28</v>
      </c>
      <c r="K961" s="29"/>
      <c r="L961" s="29">
        <v>1.7</v>
      </c>
      <c r="M961" s="24">
        <v>15</v>
      </c>
      <c r="N961" s="24">
        <v>400</v>
      </c>
      <c r="O961" s="29"/>
      <c r="P961" s="30">
        <v>4</v>
      </c>
      <c r="Q961" s="26">
        <f t="shared" si="40"/>
        <v>4.0800000000000003E-2</v>
      </c>
      <c r="R961" s="34"/>
    </row>
    <row r="962" spans="10:18" x14ac:dyDescent="0.25">
      <c r="J962" s="28">
        <v>29</v>
      </c>
      <c r="K962" s="29"/>
      <c r="L962" s="29">
        <v>5</v>
      </c>
      <c r="M962" s="24">
        <v>13</v>
      </c>
      <c r="N962" s="24">
        <v>400</v>
      </c>
      <c r="O962" s="29"/>
      <c r="P962" s="30">
        <v>2</v>
      </c>
      <c r="Q962" s="26">
        <f t="shared" si="40"/>
        <v>5.1999999999999998E-2</v>
      </c>
      <c r="R962" s="34"/>
    </row>
    <row r="963" spans="10:18" x14ac:dyDescent="0.25">
      <c r="J963" s="28">
        <v>30</v>
      </c>
      <c r="K963" s="29"/>
      <c r="L963" s="29">
        <v>2.2000000000000002</v>
      </c>
      <c r="M963" s="24">
        <v>15</v>
      </c>
      <c r="N963" s="24">
        <v>400</v>
      </c>
      <c r="O963" s="29"/>
      <c r="P963" s="30">
        <v>1</v>
      </c>
      <c r="Q963" s="26">
        <f t="shared" si="40"/>
        <v>1.32E-2</v>
      </c>
      <c r="R963" s="34"/>
    </row>
    <row r="964" spans="10:18" x14ac:dyDescent="0.25">
      <c r="J964" s="28">
        <v>31</v>
      </c>
      <c r="K964" s="29"/>
      <c r="L964" s="29">
        <v>5</v>
      </c>
      <c r="M964" s="24">
        <v>10</v>
      </c>
      <c r="N964" s="24">
        <v>400</v>
      </c>
      <c r="O964" s="29"/>
      <c r="P964" s="30">
        <v>22</v>
      </c>
      <c r="Q964" s="26">
        <f t="shared" si="40"/>
        <v>0.44</v>
      </c>
      <c r="R964" s="34"/>
    </row>
    <row r="965" spans="10:18" x14ac:dyDescent="0.25">
      <c r="J965" s="28">
        <v>32</v>
      </c>
      <c r="K965" s="29"/>
      <c r="L965" s="29">
        <v>4.5</v>
      </c>
      <c r="M965" s="24">
        <v>10</v>
      </c>
      <c r="N965" s="24">
        <v>400</v>
      </c>
      <c r="O965" s="29"/>
      <c r="P965" s="30">
        <v>4</v>
      </c>
      <c r="Q965" s="26">
        <f t="shared" si="40"/>
        <v>7.1999999999999995E-2</v>
      </c>
      <c r="R965" s="34"/>
    </row>
    <row r="966" spans="10:18" x14ac:dyDescent="0.25">
      <c r="J966" s="28">
        <v>33</v>
      </c>
      <c r="K966" s="29"/>
      <c r="L966" s="29">
        <v>10</v>
      </c>
      <c r="M966" s="29">
        <v>10</v>
      </c>
      <c r="N966" s="24">
        <v>400</v>
      </c>
      <c r="O966" s="29"/>
      <c r="P966" s="29">
        <v>3</v>
      </c>
      <c r="Q966" s="482">
        <f t="shared" si="40"/>
        <v>0.12</v>
      </c>
    </row>
    <row r="967" spans="10:18" x14ac:dyDescent="0.25">
      <c r="J967" s="28">
        <v>34</v>
      </c>
      <c r="K967" s="29"/>
      <c r="L967" s="29">
        <v>8</v>
      </c>
      <c r="M967" s="24">
        <v>10</v>
      </c>
      <c r="N967" s="24">
        <v>400</v>
      </c>
      <c r="O967" s="29"/>
      <c r="P967" s="30">
        <v>4</v>
      </c>
      <c r="Q967" s="26">
        <f t="shared" si="40"/>
        <v>0.128</v>
      </c>
      <c r="R967" s="34"/>
    </row>
    <row r="968" spans="10:18" x14ac:dyDescent="0.25">
      <c r="J968" s="28">
        <v>35</v>
      </c>
      <c r="K968" s="29"/>
      <c r="L968" s="29">
        <v>1.7</v>
      </c>
      <c r="M968" s="24">
        <v>10</v>
      </c>
      <c r="N968" s="24">
        <v>400</v>
      </c>
      <c r="O968" s="29"/>
      <c r="P968" s="30">
        <v>24</v>
      </c>
      <c r="Q968" s="26">
        <f t="shared" si="40"/>
        <v>0.16320000000000001</v>
      </c>
      <c r="R968" s="34"/>
    </row>
    <row r="969" spans="10:18" x14ac:dyDescent="0.25">
      <c r="J969" s="28">
        <v>36</v>
      </c>
      <c r="K969" s="29"/>
      <c r="L969" s="29">
        <v>4.2</v>
      </c>
      <c r="M969" s="24">
        <v>10</v>
      </c>
      <c r="N969" s="24">
        <v>200</v>
      </c>
      <c r="O969" s="29"/>
      <c r="P969" s="30">
        <v>2</v>
      </c>
      <c r="Q969" s="26">
        <f t="shared" si="40"/>
        <v>1.6799999999999999E-2</v>
      </c>
      <c r="R969" s="34"/>
    </row>
    <row r="970" spans="10:18" x14ac:dyDescent="0.25">
      <c r="J970" s="28">
        <v>37</v>
      </c>
      <c r="K970" s="29"/>
      <c r="L970" s="29">
        <v>1.7</v>
      </c>
      <c r="M970" s="24">
        <v>15</v>
      </c>
      <c r="N970" s="24">
        <v>250</v>
      </c>
      <c r="O970" s="29"/>
      <c r="P970" s="30">
        <v>6</v>
      </c>
      <c r="Q970" s="26">
        <f t="shared" si="40"/>
        <v>3.8249999999999999E-2</v>
      </c>
      <c r="R970" s="34"/>
    </row>
    <row r="971" spans="10:18" x14ac:dyDescent="0.25">
      <c r="J971" s="28">
        <v>38</v>
      </c>
      <c r="K971" s="29"/>
      <c r="L971" s="29">
        <v>1.7</v>
      </c>
      <c r="M971" s="24">
        <v>10</v>
      </c>
      <c r="N971" s="24">
        <v>250</v>
      </c>
      <c r="O971" s="29"/>
      <c r="P971" s="30">
        <v>9</v>
      </c>
      <c r="Q971" s="26">
        <f t="shared" si="40"/>
        <v>3.8249999999999999E-2</v>
      </c>
      <c r="R971" s="34"/>
    </row>
    <row r="972" spans="10:18" x14ac:dyDescent="0.25">
      <c r="J972" s="28">
        <v>39</v>
      </c>
      <c r="K972" s="29"/>
      <c r="L972" s="29">
        <v>1.7</v>
      </c>
      <c r="M972" s="24">
        <v>10</v>
      </c>
      <c r="N972" s="24">
        <v>300</v>
      </c>
      <c r="O972" s="29"/>
      <c r="P972" s="30">
        <v>5</v>
      </c>
      <c r="Q972" s="26">
        <f t="shared" si="40"/>
        <v>2.5499999999999998E-2</v>
      </c>
      <c r="R972" s="34"/>
    </row>
    <row r="973" spans="10:18" x14ac:dyDescent="0.25">
      <c r="J973" s="1880"/>
      <c r="K973" s="1880"/>
      <c r="L973" s="1880"/>
      <c r="M973" s="1880"/>
      <c r="N973" s="1880"/>
      <c r="O973" s="1881"/>
      <c r="P973" s="533">
        <f>SUM(P934:P972)</f>
        <v>142</v>
      </c>
      <c r="Q973" s="534">
        <f>SUM(Q934:Q972)</f>
        <v>5.1934200000000006</v>
      </c>
      <c r="R973" s="64">
        <f>SUM(Q973/G947)</f>
        <v>0.60247389673625118</v>
      </c>
    </row>
    <row r="974" spans="10:18" x14ac:dyDescent="0.25">
      <c r="J974" s="475">
        <v>40</v>
      </c>
      <c r="K974" s="476"/>
      <c r="L974" s="476">
        <v>5</v>
      </c>
      <c r="M974" s="477">
        <v>7</v>
      </c>
      <c r="N974" s="409">
        <v>400</v>
      </c>
      <c r="O974" s="478">
        <v>12</v>
      </c>
      <c r="P974" s="450">
        <v>48</v>
      </c>
      <c r="Q974" s="451">
        <f t="shared" ref="Q974:Q979" si="41">L974*M974*N974*P974/1000000</f>
        <v>0.67200000000000004</v>
      </c>
      <c r="R974" s="479"/>
    </row>
    <row r="975" spans="10:18" x14ac:dyDescent="0.25">
      <c r="J975" s="475">
        <v>41</v>
      </c>
      <c r="K975" s="476"/>
      <c r="L975" s="476">
        <v>4</v>
      </c>
      <c r="M975" s="477">
        <v>6</v>
      </c>
      <c r="N975" s="409">
        <v>400</v>
      </c>
      <c r="O975" s="478">
        <v>2</v>
      </c>
      <c r="P975" s="450">
        <v>12</v>
      </c>
      <c r="Q975" s="451">
        <f t="shared" si="41"/>
        <v>0.1152</v>
      </c>
      <c r="R975" s="479"/>
    </row>
    <row r="976" spans="10:18" x14ac:dyDescent="0.25">
      <c r="J976" s="475">
        <v>42</v>
      </c>
      <c r="K976" s="476"/>
      <c r="L976" s="476">
        <v>3</v>
      </c>
      <c r="M976" s="477">
        <v>5</v>
      </c>
      <c r="N976" s="409">
        <v>400</v>
      </c>
      <c r="O976" s="478">
        <v>8</v>
      </c>
      <c r="P976" s="450">
        <v>80</v>
      </c>
      <c r="Q976" s="451">
        <f t="shared" si="41"/>
        <v>0.48</v>
      </c>
      <c r="R976" s="479"/>
    </row>
    <row r="977" spans="2:18" x14ac:dyDescent="0.25">
      <c r="J977" s="475">
        <v>43</v>
      </c>
      <c r="K977" s="476"/>
      <c r="L977" s="476">
        <v>2</v>
      </c>
      <c r="M977" s="477">
        <v>3</v>
      </c>
      <c r="N977" s="409">
        <v>400</v>
      </c>
      <c r="O977" s="478">
        <v>5</v>
      </c>
      <c r="P977" s="450">
        <v>125</v>
      </c>
      <c r="Q977" s="451">
        <f t="shared" si="41"/>
        <v>0.3</v>
      </c>
      <c r="R977" s="479"/>
    </row>
    <row r="978" spans="2:18" x14ac:dyDescent="0.25">
      <c r="J978" s="475">
        <v>44</v>
      </c>
      <c r="K978" s="476"/>
      <c r="L978" s="476">
        <v>5</v>
      </c>
      <c r="M978" s="477">
        <v>7</v>
      </c>
      <c r="N978" s="409">
        <v>300</v>
      </c>
      <c r="O978" s="478">
        <v>4</v>
      </c>
      <c r="P978" s="450">
        <v>16</v>
      </c>
      <c r="Q978" s="451">
        <f t="shared" si="41"/>
        <v>0.16800000000000001</v>
      </c>
      <c r="R978" s="479"/>
    </row>
    <row r="979" spans="2:18" x14ac:dyDescent="0.25">
      <c r="J979" s="475">
        <v>45</v>
      </c>
      <c r="K979" s="476"/>
      <c r="L979" s="476">
        <v>3</v>
      </c>
      <c r="M979" s="477">
        <v>5</v>
      </c>
      <c r="N979" s="409">
        <v>300</v>
      </c>
      <c r="O979" s="480">
        <v>1</v>
      </c>
      <c r="P979" s="450">
        <v>10</v>
      </c>
      <c r="Q979" s="451">
        <f t="shared" si="41"/>
        <v>4.4999999999999998E-2</v>
      </c>
      <c r="R979" s="479"/>
    </row>
    <row r="980" spans="2:18" x14ac:dyDescent="0.25">
      <c r="J980" s="481"/>
      <c r="K980" s="481"/>
      <c r="L980" s="481"/>
      <c r="M980" s="481"/>
      <c r="N980" s="481"/>
      <c r="O980" s="533">
        <f>SUM(O974:O979)</f>
        <v>32</v>
      </c>
      <c r="P980" s="535">
        <f>SUM(P974:P979)</f>
        <v>291</v>
      </c>
      <c r="Q980" s="536">
        <f>SUM(Q974:Q979)</f>
        <v>1.7801999999999998</v>
      </c>
      <c r="R980" s="55">
        <f>SUM(Q980/G947)</f>
        <v>0.20651594343801852</v>
      </c>
    </row>
    <row r="981" spans="2:18" ht="16.5" thickBot="1" x14ac:dyDescent="0.3">
      <c r="O981" s="47">
        <f>SUM(O980,O973)</f>
        <v>32</v>
      </c>
      <c r="P981" s="47">
        <f>SUM(P980,P973)</f>
        <v>433</v>
      </c>
      <c r="Q981" s="72">
        <f>SUM(Q980,Q973)</f>
        <v>6.9736200000000004</v>
      </c>
      <c r="R981" s="49">
        <f>SUM(Q981/G947)</f>
        <v>0.80898984017426967</v>
      </c>
    </row>
    <row r="982" spans="2:18" ht="16.5" thickTop="1" x14ac:dyDescent="0.25"/>
    <row r="983" spans="2:18" x14ac:dyDescent="0.25">
      <c r="B983" s="1814" t="s">
        <v>0</v>
      </c>
      <c r="C983" s="1814"/>
      <c r="D983" s="1814"/>
      <c r="E983" s="1814"/>
      <c r="F983" s="1814"/>
      <c r="G983" s="1814"/>
      <c r="H983" s="1814"/>
      <c r="J983" s="1814" t="s">
        <v>22</v>
      </c>
      <c r="K983" s="1814"/>
      <c r="L983" s="1814"/>
      <c r="M983" s="1814"/>
      <c r="N983" s="1814"/>
      <c r="O983" s="1814"/>
      <c r="P983" s="1814"/>
      <c r="Q983" s="1814"/>
      <c r="R983" s="1814"/>
    </row>
    <row r="984" spans="2:18" x14ac:dyDescent="0.25">
      <c r="B984" s="1814"/>
      <c r="C984" s="1814"/>
      <c r="D984" s="1814"/>
      <c r="E984" s="1814"/>
      <c r="F984" s="1814"/>
      <c r="G984" s="1814"/>
      <c r="H984" s="1814"/>
      <c r="J984" s="1814"/>
      <c r="K984" s="1814"/>
      <c r="L984" s="1814"/>
      <c r="M984" s="1814"/>
      <c r="N984" s="1814"/>
      <c r="O984" s="1814"/>
      <c r="P984" s="1814"/>
      <c r="Q984" s="1814"/>
      <c r="R984" s="1814"/>
    </row>
    <row r="985" spans="2:18" x14ac:dyDescent="0.25">
      <c r="B985" s="6" t="s">
        <v>173</v>
      </c>
      <c r="H985" s="8"/>
      <c r="J985" s="6" t="s">
        <v>173</v>
      </c>
      <c r="K985" s="10"/>
      <c r="L985" s="10"/>
      <c r="M985" s="10"/>
      <c r="N985" s="10"/>
      <c r="O985" s="1898"/>
      <c r="P985" s="1898"/>
      <c r="Q985" s="8"/>
      <c r="R985" s="8"/>
    </row>
    <row r="986" spans="2:18" x14ac:dyDescent="0.25">
      <c r="B986" s="1812" t="s">
        <v>21</v>
      </c>
      <c r="C986" s="1812" t="s">
        <v>2</v>
      </c>
      <c r="D986" s="1805" t="s">
        <v>3</v>
      </c>
      <c r="E986" s="1842" t="s">
        <v>4</v>
      </c>
      <c r="F986" s="1843"/>
      <c r="G986" s="1844"/>
      <c r="H986" s="1812" t="s">
        <v>5</v>
      </c>
      <c r="J986" s="1812" t="s">
        <v>21</v>
      </c>
      <c r="K986" s="1899" t="s">
        <v>24</v>
      </c>
      <c r="L986" s="1842" t="s">
        <v>25</v>
      </c>
      <c r="M986" s="1843"/>
      <c r="N986" s="1844"/>
      <c r="O986" s="1842" t="s">
        <v>4</v>
      </c>
      <c r="P986" s="1843"/>
      <c r="Q986" s="1844"/>
      <c r="R986" s="1812" t="s">
        <v>5</v>
      </c>
    </row>
    <row r="987" spans="2:18" x14ac:dyDescent="0.25">
      <c r="B987" s="1813"/>
      <c r="C987" s="1813"/>
      <c r="D987" s="1806"/>
      <c r="E987" s="84" t="s">
        <v>26</v>
      </c>
      <c r="F987" s="84" t="s">
        <v>9</v>
      </c>
      <c r="G987" s="469" t="s">
        <v>10</v>
      </c>
      <c r="H987" s="1813"/>
      <c r="J987" s="1813"/>
      <c r="K987" s="1900"/>
      <c r="L987" s="13" t="s">
        <v>27</v>
      </c>
      <c r="M987" s="470" t="s">
        <v>28</v>
      </c>
      <c r="N987" s="470" t="s">
        <v>26</v>
      </c>
      <c r="O987" s="470" t="s">
        <v>29</v>
      </c>
      <c r="P987" s="471" t="s">
        <v>30</v>
      </c>
      <c r="Q987" s="16" t="s">
        <v>10</v>
      </c>
      <c r="R987" s="1813"/>
    </row>
    <row r="988" spans="2:18" x14ac:dyDescent="0.25">
      <c r="B988" s="69">
        <v>1</v>
      </c>
      <c r="C988" s="483">
        <v>5475</v>
      </c>
      <c r="D988" s="473" t="s">
        <v>12</v>
      </c>
      <c r="E988" s="473">
        <v>400</v>
      </c>
      <c r="F988" s="473">
        <v>47</v>
      </c>
      <c r="G988" s="71">
        <f t="shared" ref="G988:G996" si="42">0.7854*E988*F988*F988/1000000</f>
        <v>0.69397943999999989</v>
      </c>
      <c r="H988" s="21" t="s">
        <v>164</v>
      </c>
      <c r="J988" s="22">
        <v>1</v>
      </c>
      <c r="K988" s="23" t="s">
        <v>32</v>
      </c>
      <c r="L988" s="24">
        <v>15</v>
      </c>
      <c r="M988" s="24">
        <v>33</v>
      </c>
      <c r="N988" s="24">
        <v>400</v>
      </c>
      <c r="O988" s="23"/>
      <c r="P988" s="25">
        <v>5</v>
      </c>
      <c r="Q988" s="26">
        <f t="shared" ref="Q988:Q1026" si="43">L988*M988*N988*P988/1000000</f>
        <v>0.99</v>
      </c>
      <c r="R988" s="27"/>
    </row>
    <row r="989" spans="2:18" x14ac:dyDescent="0.25">
      <c r="B989" s="69">
        <v>2</v>
      </c>
      <c r="C989" s="483">
        <v>5523</v>
      </c>
      <c r="D989" s="473" t="s">
        <v>12</v>
      </c>
      <c r="E989" s="473">
        <v>400</v>
      </c>
      <c r="F989" s="473">
        <v>48</v>
      </c>
      <c r="G989" s="71">
        <f t="shared" si="42"/>
        <v>0.72382463999999991</v>
      </c>
      <c r="H989" s="21" t="s">
        <v>164</v>
      </c>
      <c r="J989" s="28">
        <v>2</v>
      </c>
      <c r="K989" s="29"/>
      <c r="L989" s="29">
        <v>13</v>
      </c>
      <c r="M989" s="24">
        <v>28</v>
      </c>
      <c r="N989" s="24">
        <v>400</v>
      </c>
      <c r="O989" s="29"/>
      <c r="P989" s="30">
        <v>1</v>
      </c>
      <c r="Q989" s="26">
        <f t="shared" si="43"/>
        <v>0.14560000000000001</v>
      </c>
      <c r="R989" s="29"/>
    </row>
    <row r="990" spans="2:18" x14ac:dyDescent="0.25">
      <c r="B990" s="69">
        <v>3</v>
      </c>
      <c r="C990" s="483">
        <v>5515</v>
      </c>
      <c r="D990" s="473" t="s">
        <v>12</v>
      </c>
      <c r="E990" s="473">
        <v>400</v>
      </c>
      <c r="F990" s="473">
        <v>44</v>
      </c>
      <c r="G990" s="71">
        <f t="shared" si="42"/>
        <v>0.60821376000000005</v>
      </c>
      <c r="H990" s="21" t="s">
        <v>164</v>
      </c>
      <c r="J990" s="28">
        <v>3</v>
      </c>
      <c r="K990" s="29"/>
      <c r="L990" s="29">
        <v>15</v>
      </c>
      <c r="M990" s="24">
        <v>28</v>
      </c>
      <c r="N990" s="24">
        <v>400</v>
      </c>
      <c r="O990" s="29"/>
      <c r="P990" s="25">
        <v>4</v>
      </c>
      <c r="Q990" s="26">
        <f t="shared" si="43"/>
        <v>0.67200000000000004</v>
      </c>
      <c r="R990" s="29"/>
    </row>
    <row r="991" spans="2:18" x14ac:dyDescent="0.25">
      <c r="B991" s="69">
        <v>4</v>
      </c>
      <c r="C991" s="483">
        <v>5483</v>
      </c>
      <c r="D991" s="473" t="s">
        <v>12</v>
      </c>
      <c r="E991" s="473">
        <v>400</v>
      </c>
      <c r="F991" s="473">
        <v>57</v>
      </c>
      <c r="G991" s="71">
        <f t="shared" si="42"/>
        <v>1.02070584</v>
      </c>
      <c r="H991" s="21" t="s">
        <v>164</v>
      </c>
      <c r="J991" s="28">
        <v>4</v>
      </c>
      <c r="K991" s="29"/>
      <c r="L991" s="29">
        <v>15</v>
      </c>
      <c r="M991" s="24">
        <v>30</v>
      </c>
      <c r="N991" s="24">
        <v>400</v>
      </c>
      <c r="O991" s="29"/>
      <c r="P991" s="30">
        <v>3</v>
      </c>
      <c r="Q991" s="26">
        <f t="shared" si="43"/>
        <v>0.54</v>
      </c>
      <c r="R991" s="29"/>
    </row>
    <row r="992" spans="2:18" x14ac:dyDescent="0.25">
      <c r="B992" s="69">
        <v>5</v>
      </c>
      <c r="C992" s="483">
        <v>5525</v>
      </c>
      <c r="D992" s="473" t="s">
        <v>12</v>
      </c>
      <c r="E992" s="473">
        <v>400</v>
      </c>
      <c r="F992" s="473">
        <v>53</v>
      </c>
      <c r="G992" s="71">
        <f t="shared" si="42"/>
        <v>0.88247543999999989</v>
      </c>
      <c r="H992" s="21" t="s">
        <v>164</v>
      </c>
      <c r="J992" s="28">
        <v>5</v>
      </c>
      <c r="K992" s="29"/>
      <c r="L992" s="29">
        <v>8</v>
      </c>
      <c r="M992" s="24">
        <v>30</v>
      </c>
      <c r="N992" s="24">
        <v>400</v>
      </c>
      <c r="O992" s="29"/>
      <c r="P992" s="25">
        <v>2</v>
      </c>
      <c r="Q992" s="26">
        <f t="shared" si="43"/>
        <v>0.192</v>
      </c>
      <c r="R992" s="34"/>
    </row>
    <row r="993" spans="2:18" x14ac:dyDescent="0.25">
      <c r="B993" s="69">
        <v>6</v>
      </c>
      <c r="C993" s="483">
        <v>5506</v>
      </c>
      <c r="D993" s="473" t="s">
        <v>12</v>
      </c>
      <c r="E993" s="473">
        <v>400</v>
      </c>
      <c r="F993" s="473">
        <v>57</v>
      </c>
      <c r="G993" s="71">
        <f t="shared" si="42"/>
        <v>1.02070584</v>
      </c>
      <c r="H993" s="21" t="s">
        <v>164</v>
      </c>
      <c r="J993" s="28">
        <v>6</v>
      </c>
      <c r="K993" s="29"/>
      <c r="L993" s="29">
        <v>10</v>
      </c>
      <c r="M993" s="24">
        <v>33</v>
      </c>
      <c r="N993" s="24">
        <v>400</v>
      </c>
      <c r="O993" s="29"/>
      <c r="P993" s="30">
        <v>1</v>
      </c>
      <c r="Q993" s="26">
        <f t="shared" si="43"/>
        <v>0.13200000000000001</v>
      </c>
      <c r="R993" s="29"/>
    </row>
    <row r="994" spans="2:18" x14ac:dyDescent="0.25">
      <c r="B994" s="69">
        <v>7</v>
      </c>
      <c r="C994" s="483">
        <v>5563</v>
      </c>
      <c r="D994" s="473" t="s">
        <v>12</v>
      </c>
      <c r="E994" s="473">
        <v>400</v>
      </c>
      <c r="F994" s="473">
        <v>47</v>
      </c>
      <c r="G994" s="71">
        <f t="shared" si="42"/>
        <v>0.69397943999999989</v>
      </c>
      <c r="H994" s="21" t="s">
        <v>164</v>
      </c>
      <c r="J994" s="28">
        <v>7</v>
      </c>
      <c r="K994" s="29"/>
      <c r="L994" s="29">
        <v>8</v>
      </c>
      <c r="M994" s="24">
        <v>28</v>
      </c>
      <c r="N994" s="24">
        <v>400</v>
      </c>
      <c r="O994" s="29"/>
      <c r="P994" s="30">
        <v>2</v>
      </c>
      <c r="Q994" s="26">
        <f t="shared" si="43"/>
        <v>0.1792</v>
      </c>
      <c r="R994" s="34"/>
    </row>
    <row r="995" spans="2:18" x14ac:dyDescent="0.25">
      <c r="B995" s="69">
        <v>8</v>
      </c>
      <c r="C995" s="483">
        <v>5451</v>
      </c>
      <c r="D995" s="473" t="s">
        <v>12</v>
      </c>
      <c r="E995" s="473">
        <v>400</v>
      </c>
      <c r="F995" s="473">
        <v>48</v>
      </c>
      <c r="G995" s="71">
        <f t="shared" si="42"/>
        <v>0.72382463999999991</v>
      </c>
      <c r="H995" s="21" t="s">
        <v>164</v>
      </c>
      <c r="J995" s="28">
        <v>8</v>
      </c>
      <c r="K995" s="29"/>
      <c r="L995" s="29">
        <v>13</v>
      </c>
      <c r="M995" s="24">
        <v>30</v>
      </c>
      <c r="N995" s="24">
        <v>400</v>
      </c>
      <c r="O995" s="29"/>
      <c r="P995" s="30">
        <v>1</v>
      </c>
      <c r="Q995" s="26">
        <f t="shared" si="43"/>
        <v>0.156</v>
      </c>
      <c r="R995" s="29"/>
    </row>
    <row r="996" spans="2:18" x14ac:dyDescent="0.25">
      <c r="B996" s="69">
        <v>9</v>
      </c>
      <c r="C996" s="483">
        <v>5467</v>
      </c>
      <c r="D996" s="473" t="s">
        <v>12</v>
      </c>
      <c r="E996" s="473">
        <v>400</v>
      </c>
      <c r="F996" s="473">
        <v>62</v>
      </c>
      <c r="G996" s="71">
        <f t="shared" si="42"/>
        <v>1.2076310399999999</v>
      </c>
      <c r="H996" s="21" t="s">
        <v>164</v>
      </c>
      <c r="J996" s="28">
        <v>9</v>
      </c>
      <c r="K996" s="29"/>
      <c r="L996" s="29">
        <v>10</v>
      </c>
      <c r="M996" s="24">
        <v>28</v>
      </c>
      <c r="N996" s="24">
        <v>400</v>
      </c>
      <c r="O996" s="29"/>
      <c r="P996" s="30">
        <v>3</v>
      </c>
      <c r="Q996" s="26">
        <f t="shared" si="43"/>
        <v>0.33600000000000002</v>
      </c>
      <c r="R996" s="34"/>
    </row>
    <row r="997" spans="2:18" x14ac:dyDescent="0.25">
      <c r="G997" s="74">
        <f>SUM(G988:G996)</f>
        <v>7.5753400799999993</v>
      </c>
      <c r="H997" s="51"/>
      <c r="J997" s="28">
        <v>10</v>
      </c>
      <c r="K997" s="29"/>
      <c r="L997" s="29">
        <v>10</v>
      </c>
      <c r="M997" s="24">
        <v>25</v>
      </c>
      <c r="N997" s="24">
        <v>400</v>
      </c>
      <c r="O997" s="29"/>
      <c r="P997" s="30">
        <v>1</v>
      </c>
      <c r="Q997" s="26">
        <f t="shared" si="43"/>
        <v>0.1</v>
      </c>
      <c r="R997" s="29"/>
    </row>
    <row r="998" spans="2:18" ht="16.5" thickBot="1" x14ac:dyDescent="0.3">
      <c r="G998" s="60">
        <f>SUM(G997)</f>
        <v>7.5753400799999993</v>
      </c>
      <c r="H998" s="36">
        <f>SUM(Q1033/G998)</f>
        <v>0.76708767377213272</v>
      </c>
      <c r="J998" s="28">
        <v>11</v>
      </c>
      <c r="K998" s="29"/>
      <c r="L998" s="29">
        <v>8</v>
      </c>
      <c r="M998" s="24">
        <v>23</v>
      </c>
      <c r="N998" s="24">
        <v>400</v>
      </c>
      <c r="O998" s="29"/>
      <c r="P998" s="30">
        <v>2</v>
      </c>
      <c r="Q998" s="26">
        <f t="shared" si="43"/>
        <v>0.1472</v>
      </c>
      <c r="R998" s="34"/>
    </row>
    <row r="999" spans="2:18" ht="16.5" thickTop="1" x14ac:dyDescent="0.25">
      <c r="B999" s="8" t="s">
        <v>179</v>
      </c>
      <c r="J999" s="28">
        <v>12</v>
      </c>
      <c r="K999" s="29"/>
      <c r="L999" s="29">
        <v>8</v>
      </c>
      <c r="M999" s="24">
        <v>15</v>
      </c>
      <c r="N999" s="24">
        <v>400</v>
      </c>
      <c r="O999" s="29"/>
      <c r="P999" s="30">
        <v>1</v>
      </c>
      <c r="Q999" s="26">
        <f t="shared" si="43"/>
        <v>4.8000000000000001E-2</v>
      </c>
      <c r="R999" s="29"/>
    </row>
    <row r="1000" spans="2:18" x14ac:dyDescent="0.25">
      <c r="B1000" s="1901" t="s">
        <v>3</v>
      </c>
      <c r="C1000" s="1902" t="s">
        <v>66</v>
      </c>
      <c r="D1000" s="1902"/>
      <c r="E1000" s="1903" t="s">
        <v>48</v>
      </c>
      <c r="F1000" s="1903"/>
      <c r="G1000" s="1886" t="s">
        <v>50</v>
      </c>
      <c r="J1000" s="28">
        <v>13</v>
      </c>
      <c r="K1000" s="29"/>
      <c r="L1000" s="29">
        <v>10</v>
      </c>
      <c r="M1000" s="24">
        <v>13</v>
      </c>
      <c r="N1000" s="24">
        <v>400</v>
      </c>
      <c r="O1000" s="29"/>
      <c r="P1000" s="30">
        <v>2</v>
      </c>
      <c r="Q1000" s="26">
        <f t="shared" si="43"/>
        <v>0.104</v>
      </c>
      <c r="R1000" s="34"/>
    </row>
    <row r="1001" spans="2:18" x14ac:dyDescent="0.25">
      <c r="B1001" s="1901"/>
      <c r="C1001" s="101" t="s">
        <v>30</v>
      </c>
      <c r="D1001" s="101" t="s">
        <v>10</v>
      </c>
      <c r="E1001" s="472" t="s">
        <v>30</v>
      </c>
      <c r="F1001" s="472" t="s">
        <v>10</v>
      </c>
      <c r="G1001" s="1887"/>
      <c r="J1001" s="28">
        <v>14</v>
      </c>
      <c r="K1001" s="29"/>
      <c r="L1001" s="29">
        <v>8</v>
      </c>
      <c r="M1001" s="24">
        <v>10</v>
      </c>
      <c r="N1001" s="24">
        <v>400</v>
      </c>
      <c r="O1001" s="29"/>
      <c r="P1001" s="30">
        <v>3</v>
      </c>
      <c r="Q1001" s="26">
        <f t="shared" si="43"/>
        <v>9.6000000000000002E-2</v>
      </c>
      <c r="R1001" s="29"/>
    </row>
    <row r="1002" spans="2:18" x14ac:dyDescent="0.25">
      <c r="B1002" s="473" t="s">
        <v>32</v>
      </c>
      <c r="C1002" s="86">
        <f>SUM(C953)</f>
        <v>171</v>
      </c>
      <c r="D1002" s="71">
        <f>SUM(D953)</f>
        <v>148.43298161999999</v>
      </c>
      <c r="E1002" s="86">
        <f>SUM(E953)</f>
        <v>7476</v>
      </c>
      <c r="F1002" s="71">
        <f>SUM(F953)</f>
        <v>105.47550000000001</v>
      </c>
      <c r="G1002" s="88">
        <f>SUM(F1002/D1002)</f>
        <v>0.71059341966211742</v>
      </c>
      <c r="J1002" s="28">
        <v>15</v>
      </c>
      <c r="K1002" s="29"/>
      <c r="L1002" s="29">
        <v>3.5</v>
      </c>
      <c r="M1002" s="24">
        <v>25</v>
      </c>
      <c r="N1002" s="24">
        <v>400</v>
      </c>
      <c r="O1002" s="29"/>
      <c r="P1002" s="30">
        <v>1</v>
      </c>
      <c r="Q1002" s="26">
        <f t="shared" si="43"/>
        <v>3.5000000000000003E-2</v>
      </c>
      <c r="R1002" s="34"/>
    </row>
    <row r="1003" spans="2:18" x14ac:dyDescent="0.25">
      <c r="B1003" s="473" t="s">
        <v>32</v>
      </c>
      <c r="C1003" s="115">
        <f>SUM(B996)</f>
        <v>9</v>
      </c>
      <c r="D1003" s="128">
        <f>SUM(G998)</f>
        <v>7.5753400799999993</v>
      </c>
      <c r="E1003" s="86">
        <f>SUM(P1033)</f>
        <v>212</v>
      </c>
      <c r="F1003" s="71">
        <f>SUM(Q1033)</f>
        <v>5.8109500000000009</v>
      </c>
      <c r="G1003" s="88">
        <f>SUM(F1003/D1003)</f>
        <v>0.76708767377213272</v>
      </c>
      <c r="J1003" s="28">
        <v>16</v>
      </c>
      <c r="K1003" s="29"/>
      <c r="L1003" s="29">
        <v>3.5</v>
      </c>
      <c r="M1003" s="24">
        <v>30</v>
      </c>
      <c r="N1003" s="24">
        <v>400</v>
      </c>
      <c r="O1003" s="29"/>
      <c r="P1003" s="30">
        <v>1</v>
      </c>
      <c r="Q1003" s="26">
        <f t="shared" si="43"/>
        <v>4.2000000000000003E-2</v>
      </c>
      <c r="R1003" s="29"/>
    </row>
    <row r="1004" spans="2:18" ht="16.5" thickBot="1" x14ac:dyDescent="0.3">
      <c r="B1004" s="468" t="s">
        <v>54</v>
      </c>
      <c r="C1004" s="59">
        <f>SUM(C1002:C1003)</f>
        <v>180</v>
      </c>
      <c r="D1004" s="92">
        <f>SUM(D1002:D1003)</f>
        <v>156.00832169999998</v>
      </c>
      <c r="E1004" s="59">
        <f>SUM(E1002:E1003)</f>
        <v>7688</v>
      </c>
      <c r="F1004" s="92">
        <f>SUM(F1002:F1003)</f>
        <v>111.28645000000002</v>
      </c>
      <c r="G1004" s="93">
        <f>SUM(F1004/D1004)</f>
        <v>0.71333662709352785</v>
      </c>
      <c r="J1004" s="28">
        <v>17</v>
      </c>
      <c r="K1004" s="29"/>
      <c r="L1004" s="29">
        <v>4.5</v>
      </c>
      <c r="M1004" s="24">
        <v>23</v>
      </c>
      <c r="N1004" s="24">
        <v>400</v>
      </c>
      <c r="O1004" s="29"/>
      <c r="P1004" s="30">
        <v>3</v>
      </c>
      <c r="Q1004" s="26">
        <f t="shared" si="43"/>
        <v>0.1242</v>
      </c>
      <c r="R1004" s="34"/>
    </row>
    <row r="1005" spans="2:18" ht="16.5" thickTop="1" x14ac:dyDescent="0.25">
      <c r="B1005" s="89"/>
      <c r="C1005" s="90"/>
      <c r="D1005" s="91"/>
      <c r="E1005" s="82"/>
      <c r="F1005" s="83"/>
      <c r="G1005" s="83"/>
      <c r="J1005" s="28">
        <v>18</v>
      </c>
      <c r="K1005" s="29"/>
      <c r="L1005" s="29">
        <v>4.5</v>
      </c>
      <c r="M1005" s="24">
        <v>20</v>
      </c>
      <c r="N1005" s="24">
        <v>400</v>
      </c>
      <c r="O1005" s="29"/>
      <c r="P1005" s="30">
        <v>3</v>
      </c>
      <c r="Q1005" s="26">
        <f t="shared" si="43"/>
        <v>0.108</v>
      </c>
      <c r="R1005" s="29"/>
    </row>
    <row r="1006" spans="2:18" x14ac:dyDescent="0.25">
      <c r="B1006" s="102" t="s">
        <v>32</v>
      </c>
      <c r="C1006" s="90"/>
      <c r="D1006" s="103">
        <f>SUM(Q1027,D955)</f>
        <v>89.477650000000025</v>
      </c>
      <c r="E1006" s="466">
        <f>SUM(D1006/D1004)</f>
        <v>0.57354408421919478</v>
      </c>
      <c r="F1006" s="83"/>
      <c r="G1006" s="83"/>
      <c r="J1006" s="28">
        <v>19</v>
      </c>
      <c r="K1006" s="29"/>
      <c r="L1006" s="29">
        <v>2.2000000000000002</v>
      </c>
      <c r="M1006" s="24">
        <v>23</v>
      </c>
      <c r="N1006" s="24">
        <v>400</v>
      </c>
      <c r="O1006" s="29"/>
      <c r="P1006" s="30">
        <v>1</v>
      </c>
      <c r="Q1006" s="26">
        <f t="shared" si="43"/>
        <v>2.0240000000000001E-2</v>
      </c>
      <c r="R1006" s="29"/>
    </row>
    <row r="1007" spans="2:18" x14ac:dyDescent="0.25">
      <c r="B1007" s="102" t="s">
        <v>51</v>
      </c>
      <c r="C1007" s="89"/>
      <c r="D1007" s="103">
        <f>SUM(Q1032,D956)</f>
        <v>21.808800000000005</v>
      </c>
      <c r="E1007" s="466">
        <f>SUM(D1007/D1004)</f>
        <v>0.13979254287433315</v>
      </c>
      <c r="F1007" s="83"/>
      <c r="G1007" s="83"/>
      <c r="J1007" s="28">
        <v>20</v>
      </c>
      <c r="K1007" s="29"/>
      <c r="L1007" s="29">
        <v>3.5</v>
      </c>
      <c r="M1007" s="24">
        <v>20</v>
      </c>
      <c r="N1007" s="24">
        <v>400</v>
      </c>
      <c r="O1007" s="29"/>
      <c r="P1007" s="30">
        <v>4</v>
      </c>
      <c r="Q1007" s="26">
        <f t="shared" si="43"/>
        <v>0.112</v>
      </c>
      <c r="R1007" s="34"/>
    </row>
    <row r="1008" spans="2:18" ht="16.5" thickBot="1" x14ac:dyDescent="0.3">
      <c r="B1008" s="89"/>
      <c r="C1008" s="89"/>
      <c r="D1008" s="104">
        <f>SUM(D1006:D1007)</f>
        <v>111.28645000000003</v>
      </c>
      <c r="E1008" s="467">
        <f>SUM(E1006:E1007)</f>
        <v>0.71333662709352796</v>
      </c>
      <c r="F1008" s="83"/>
      <c r="G1008" s="83"/>
      <c r="J1008" s="28">
        <v>21</v>
      </c>
      <c r="K1008" s="29"/>
      <c r="L1008" s="29">
        <v>2.2000000000000002</v>
      </c>
      <c r="M1008" s="24">
        <v>20</v>
      </c>
      <c r="N1008" s="24">
        <v>400</v>
      </c>
      <c r="O1008" s="29"/>
      <c r="P1008" s="30">
        <v>1</v>
      </c>
      <c r="Q1008" s="26">
        <f t="shared" si="43"/>
        <v>1.7600000000000001E-2</v>
      </c>
      <c r="R1008" s="29"/>
    </row>
    <row r="1009" spans="10:18" ht="16.5" thickTop="1" x14ac:dyDescent="0.25">
      <c r="J1009" s="28">
        <v>22</v>
      </c>
      <c r="K1009" s="29"/>
      <c r="L1009" s="29">
        <v>3.5</v>
      </c>
      <c r="M1009" s="24">
        <v>23</v>
      </c>
      <c r="N1009" s="24">
        <v>400</v>
      </c>
      <c r="O1009" s="29"/>
      <c r="P1009" s="30">
        <v>1</v>
      </c>
      <c r="Q1009" s="26">
        <f t="shared" si="43"/>
        <v>3.2199999999999999E-2</v>
      </c>
      <c r="R1009" s="34"/>
    </row>
    <row r="1010" spans="10:18" x14ac:dyDescent="0.25">
      <c r="J1010" s="28">
        <v>23</v>
      </c>
      <c r="K1010" s="29"/>
      <c r="L1010" s="29">
        <v>4.5</v>
      </c>
      <c r="M1010" s="24">
        <v>18</v>
      </c>
      <c r="N1010" s="24">
        <v>400</v>
      </c>
      <c r="O1010" s="29"/>
      <c r="P1010" s="30">
        <v>2</v>
      </c>
      <c r="Q1010" s="26">
        <f t="shared" si="43"/>
        <v>6.4799999999999996E-2</v>
      </c>
      <c r="R1010" s="29"/>
    </row>
    <row r="1011" spans="10:18" x14ac:dyDescent="0.25">
      <c r="J1011" s="28">
        <v>24</v>
      </c>
      <c r="K1011" s="29"/>
      <c r="L1011" s="29">
        <v>3.5</v>
      </c>
      <c r="M1011" s="24">
        <v>18</v>
      </c>
      <c r="N1011" s="24">
        <v>400</v>
      </c>
      <c r="O1011" s="29"/>
      <c r="P1011" s="30">
        <v>4</v>
      </c>
      <c r="Q1011" s="26">
        <f t="shared" si="43"/>
        <v>0.1008</v>
      </c>
      <c r="R1011" s="34"/>
    </row>
    <row r="1012" spans="10:18" x14ac:dyDescent="0.25">
      <c r="J1012" s="28">
        <v>25</v>
      </c>
      <c r="K1012" s="29"/>
      <c r="L1012" s="29">
        <v>2.2000000000000002</v>
      </c>
      <c r="M1012" s="24">
        <v>18</v>
      </c>
      <c r="N1012" s="24">
        <v>400</v>
      </c>
      <c r="O1012" s="29"/>
      <c r="P1012" s="30">
        <v>2</v>
      </c>
      <c r="Q1012" s="26">
        <f t="shared" si="43"/>
        <v>3.168E-2</v>
      </c>
      <c r="R1012" s="29"/>
    </row>
    <row r="1013" spans="10:18" x14ac:dyDescent="0.25">
      <c r="J1013" s="28">
        <v>26</v>
      </c>
      <c r="K1013" s="29"/>
      <c r="L1013" s="29">
        <v>1.7</v>
      </c>
      <c r="M1013" s="24">
        <v>18</v>
      </c>
      <c r="N1013" s="24">
        <v>400</v>
      </c>
      <c r="O1013" s="29"/>
      <c r="P1013" s="30">
        <v>1</v>
      </c>
      <c r="Q1013" s="26">
        <f t="shared" si="43"/>
        <v>1.2239999999999999E-2</v>
      </c>
      <c r="R1013" s="34"/>
    </row>
    <row r="1014" spans="10:18" x14ac:dyDescent="0.25">
      <c r="J1014" s="28">
        <v>27</v>
      </c>
      <c r="K1014" s="29"/>
      <c r="L1014" s="29">
        <v>4.5</v>
      </c>
      <c r="M1014" s="24">
        <v>15</v>
      </c>
      <c r="N1014" s="24">
        <v>400</v>
      </c>
      <c r="O1014" s="29"/>
      <c r="P1014" s="30">
        <v>3</v>
      </c>
      <c r="Q1014" s="26">
        <f t="shared" si="43"/>
        <v>8.1000000000000003E-2</v>
      </c>
      <c r="R1014" s="29"/>
    </row>
    <row r="1015" spans="10:18" x14ac:dyDescent="0.25">
      <c r="J1015" s="28">
        <v>28</v>
      </c>
      <c r="K1015" s="29"/>
      <c r="L1015" s="29">
        <v>3.5</v>
      </c>
      <c r="M1015" s="24">
        <v>15</v>
      </c>
      <c r="N1015" s="24">
        <v>400</v>
      </c>
      <c r="O1015" s="29"/>
      <c r="P1015" s="30">
        <v>4</v>
      </c>
      <c r="Q1015" s="26">
        <f t="shared" si="43"/>
        <v>8.4000000000000005E-2</v>
      </c>
      <c r="R1015" s="34"/>
    </row>
    <row r="1016" spans="10:18" x14ac:dyDescent="0.25">
      <c r="J1016" s="28">
        <v>29</v>
      </c>
      <c r="K1016" s="29"/>
      <c r="L1016" s="29">
        <v>1.7</v>
      </c>
      <c r="M1016" s="24">
        <v>15</v>
      </c>
      <c r="N1016" s="24">
        <v>400</v>
      </c>
      <c r="O1016" s="29"/>
      <c r="P1016" s="30">
        <v>1</v>
      </c>
      <c r="Q1016" s="26">
        <f t="shared" si="43"/>
        <v>1.0200000000000001E-2</v>
      </c>
      <c r="R1016" s="29"/>
    </row>
    <row r="1017" spans="10:18" x14ac:dyDescent="0.25">
      <c r="J1017" s="28">
        <v>30</v>
      </c>
      <c r="K1017" s="29"/>
      <c r="L1017" s="29">
        <v>2.2000000000000002</v>
      </c>
      <c r="M1017" s="24">
        <v>18</v>
      </c>
      <c r="N1017" s="24">
        <v>400</v>
      </c>
      <c r="O1017" s="29"/>
      <c r="P1017" s="30">
        <v>1</v>
      </c>
      <c r="Q1017" s="26">
        <f t="shared" si="43"/>
        <v>1.584E-2</v>
      </c>
      <c r="R1017" s="34"/>
    </row>
    <row r="1018" spans="10:18" x14ac:dyDescent="0.25">
      <c r="J1018" s="28">
        <v>31</v>
      </c>
      <c r="K1018" s="29"/>
      <c r="L1018" s="29">
        <v>1.7</v>
      </c>
      <c r="M1018" s="24">
        <v>20</v>
      </c>
      <c r="N1018" s="24">
        <v>400</v>
      </c>
      <c r="O1018" s="29"/>
      <c r="P1018" s="30">
        <v>1</v>
      </c>
      <c r="Q1018" s="26">
        <f t="shared" si="43"/>
        <v>1.3599999999999999E-2</v>
      </c>
      <c r="R1018" s="29"/>
    </row>
    <row r="1019" spans="10:18" x14ac:dyDescent="0.25">
      <c r="J1019" s="28">
        <v>32</v>
      </c>
      <c r="K1019" s="29"/>
      <c r="L1019" s="29">
        <v>4.5</v>
      </c>
      <c r="M1019" s="24">
        <v>13</v>
      </c>
      <c r="N1019" s="24">
        <v>400</v>
      </c>
      <c r="O1019" s="29"/>
      <c r="P1019" s="30">
        <v>2</v>
      </c>
      <c r="Q1019" s="26">
        <f t="shared" si="43"/>
        <v>4.6800000000000001E-2</v>
      </c>
      <c r="R1019" s="34"/>
    </row>
    <row r="1020" spans="10:18" x14ac:dyDescent="0.25">
      <c r="J1020" s="28">
        <v>33</v>
      </c>
      <c r="K1020" s="29"/>
      <c r="L1020" s="29">
        <v>3.5</v>
      </c>
      <c r="M1020" s="24">
        <v>13</v>
      </c>
      <c r="N1020" s="24">
        <v>400</v>
      </c>
      <c r="O1020" s="29"/>
      <c r="P1020" s="30">
        <v>4</v>
      </c>
      <c r="Q1020" s="26">
        <f t="shared" si="43"/>
        <v>7.2800000000000004E-2</v>
      </c>
      <c r="R1020" s="29"/>
    </row>
    <row r="1021" spans="10:18" x14ac:dyDescent="0.25">
      <c r="J1021" s="28">
        <v>34</v>
      </c>
      <c r="K1021" s="29"/>
      <c r="L1021" s="29">
        <v>3.5</v>
      </c>
      <c r="M1021" s="24">
        <v>10</v>
      </c>
      <c r="N1021" s="24">
        <v>400</v>
      </c>
      <c r="O1021" s="29"/>
      <c r="P1021" s="30">
        <v>4</v>
      </c>
      <c r="Q1021" s="26">
        <f t="shared" si="43"/>
        <v>5.6000000000000001E-2</v>
      </c>
      <c r="R1021" s="34"/>
    </row>
    <row r="1022" spans="10:18" x14ac:dyDescent="0.25">
      <c r="J1022" s="28">
        <v>35</v>
      </c>
      <c r="K1022" s="29"/>
      <c r="L1022" s="29">
        <v>1.7</v>
      </c>
      <c r="M1022" s="24">
        <v>10</v>
      </c>
      <c r="N1022" s="24">
        <v>400</v>
      </c>
      <c r="O1022" s="29"/>
      <c r="P1022" s="30">
        <v>13</v>
      </c>
      <c r="Q1022" s="26">
        <f t="shared" si="43"/>
        <v>8.8400000000000006E-2</v>
      </c>
      <c r="R1022" s="29"/>
    </row>
    <row r="1023" spans="10:18" x14ac:dyDescent="0.25">
      <c r="J1023" s="28">
        <v>36</v>
      </c>
      <c r="K1023" s="29"/>
      <c r="L1023" s="29">
        <v>4.5</v>
      </c>
      <c r="M1023" s="24">
        <v>10</v>
      </c>
      <c r="N1023" s="24">
        <v>400</v>
      </c>
      <c r="O1023" s="29"/>
      <c r="P1023" s="30">
        <v>5</v>
      </c>
      <c r="Q1023" s="26">
        <f t="shared" si="43"/>
        <v>0.09</v>
      </c>
      <c r="R1023" s="34"/>
    </row>
    <row r="1024" spans="10:18" x14ac:dyDescent="0.25">
      <c r="J1024" s="28">
        <v>37</v>
      </c>
      <c r="K1024" s="29"/>
      <c r="L1024" s="29">
        <v>3.2</v>
      </c>
      <c r="M1024" s="24">
        <v>7</v>
      </c>
      <c r="N1024" s="24">
        <v>200</v>
      </c>
      <c r="O1024" s="29"/>
      <c r="P1024" s="30">
        <v>7</v>
      </c>
      <c r="Q1024" s="26">
        <f t="shared" si="43"/>
        <v>3.1359999999999999E-2</v>
      </c>
      <c r="R1024" s="29"/>
    </row>
    <row r="1025" spans="2:18" x14ac:dyDescent="0.25">
      <c r="J1025" s="28">
        <v>38</v>
      </c>
      <c r="K1025" s="29"/>
      <c r="L1025" s="29">
        <v>1.7</v>
      </c>
      <c r="M1025" s="24">
        <v>13</v>
      </c>
      <c r="N1025" s="24">
        <v>300</v>
      </c>
      <c r="O1025" s="29"/>
      <c r="P1025" s="30">
        <v>3</v>
      </c>
      <c r="Q1025" s="26">
        <f t="shared" si="43"/>
        <v>1.9889999999999998E-2</v>
      </c>
      <c r="R1025" s="34"/>
    </row>
    <row r="1026" spans="2:18" x14ac:dyDescent="0.25">
      <c r="J1026" s="28">
        <v>39</v>
      </c>
      <c r="K1026" s="29"/>
      <c r="L1026" s="29">
        <v>1.7</v>
      </c>
      <c r="M1026" s="24">
        <v>10</v>
      </c>
      <c r="N1026" s="24">
        <v>300</v>
      </c>
      <c r="O1026" s="29"/>
      <c r="P1026" s="30">
        <v>5</v>
      </c>
      <c r="Q1026" s="26">
        <f t="shared" si="43"/>
        <v>2.5499999999999998E-2</v>
      </c>
      <c r="R1026" s="29"/>
    </row>
    <row r="1027" spans="2:18" x14ac:dyDescent="0.25">
      <c r="J1027" s="1880"/>
      <c r="K1027" s="1880"/>
      <c r="L1027" s="1880"/>
      <c r="M1027" s="1880"/>
      <c r="N1027" s="1880"/>
      <c r="O1027" s="1881"/>
      <c r="P1027" s="533">
        <f>SUM(P988:P1026)</f>
        <v>108</v>
      </c>
      <c r="Q1027" s="534">
        <f>SUM(Q988:Q1026)</f>
        <v>5.1741500000000009</v>
      </c>
      <c r="R1027" s="64">
        <f>SUM(Q1027/G998)</f>
        <v>0.68302544114956765</v>
      </c>
    </row>
    <row r="1028" spans="2:18" x14ac:dyDescent="0.25">
      <c r="J1028" s="475">
        <v>40</v>
      </c>
      <c r="K1028" s="476"/>
      <c r="L1028" s="476">
        <v>5</v>
      </c>
      <c r="M1028" s="477">
        <v>7</v>
      </c>
      <c r="N1028" s="409">
        <v>400</v>
      </c>
      <c r="O1028" s="478">
        <v>4</v>
      </c>
      <c r="P1028" s="450">
        <v>16</v>
      </c>
      <c r="Q1028" s="451">
        <f>L1028*M1028*N1028*P1028/1000000</f>
        <v>0.224</v>
      </c>
      <c r="R1028" s="479"/>
    </row>
    <row r="1029" spans="2:18" x14ac:dyDescent="0.25">
      <c r="J1029" s="475">
        <v>41</v>
      </c>
      <c r="K1029" s="476"/>
      <c r="L1029" s="476">
        <v>4</v>
      </c>
      <c r="M1029" s="477">
        <v>6</v>
      </c>
      <c r="N1029" s="409">
        <v>400</v>
      </c>
      <c r="O1029" s="478">
        <v>3</v>
      </c>
      <c r="P1029" s="450">
        <v>18</v>
      </c>
      <c r="Q1029" s="451">
        <f>L1029*M1029*N1029*P1029/1000000</f>
        <v>0.17280000000000001</v>
      </c>
      <c r="R1029" s="479"/>
    </row>
    <row r="1030" spans="2:18" x14ac:dyDescent="0.25">
      <c r="J1030" s="475">
        <v>42</v>
      </c>
      <c r="K1030" s="476"/>
      <c r="L1030" s="476">
        <v>3</v>
      </c>
      <c r="M1030" s="477">
        <v>5</v>
      </c>
      <c r="N1030" s="409">
        <v>400</v>
      </c>
      <c r="O1030" s="478">
        <v>2</v>
      </c>
      <c r="P1030" s="450">
        <v>20</v>
      </c>
      <c r="Q1030" s="451">
        <f>L1030*M1030*N1030*P1030/1000000</f>
        <v>0.12</v>
      </c>
      <c r="R1030" s="479"/>
    </row>
    <row r="1031" spans="2:18" x14ac:dyDescent="0.25">
      <c r="J1031" s="475">
        <v>43</v>
      </c>
      <c r="K1031" s="476"/>
      <c r="L1031" s="476">
        <v>2</v>
      </c>
      <c r="M1031" s="477">
        <v>3</v>
      </c>
      <c r="N1031" s="409">
        <v>400</v>
      </c>
      <c r="O1031" s="478">
        <v>2</v>
      </c>
      <c r="P1031" s="450">
        <v>50</v>
      </c>
      <c r="Q1031" s="451">
        <f>L1031*M1031*N1031*P1031/1000000</f>
        <v>0.12</v>
      </c>
      <c r="R1031" s="479"/>
    </row>
    <row r="1032" spans="2:18" x14ac:dyDescent="0.25">
      <c r="J1032" s="481"/>
      <c r="K1032" s="481"/>
      <c r="L1032" s="481"/>
      <c r="M1032" s="481"/>
      <c r="N1032" s="481"/>
      <c r="O1032" s="533">
        <f>SUM(O1028:O1031)</f>
        <v>11</v>
      </c>
      <c r="P1032" s="535">
        <f>SUM(P1028:P1031)</f>
        <v>104</v>
      </c>
      <c r="Q1032" s="536">
        <f>SUM(Q1028:Q1031)</f>
        <v>0.63680000000000003</v>
      </c>
      <c r="R1032" s="55">
        <f>SUM(Q1032/G998)</f>
        <v>8.4062232622564986E-2</v>
      </c>
    </row>
    <row r="1033" spans="2:18" ht="16.5" thickBot="1" x14ac:dyDescent="0.3">
      <c r="O1033" s="47">
        <f>SUM(O1032,O1027)</f>
        <v>11</v>
      </c>
      <c r="P1033" s="47">
        <f>SUM(P1032,P1027)</f>
        <v>212</v>
      </c>
      <c r="Q1033" s="72">
        <f>SUM(Q1032,Q1027)</f>
        <v>5.8109500000000009</v>
      </c>
      <c r="R1033" s="49">
        <f>SUM(Q1033/G998)</f>
        <v>0.76708767377213272</v>
      </c>
    </row>
    <row r="1034" spans="2:18" ht="16.5" thickTop="1" x14ac:dyDescent="0.25"/>
    <row r="1035" spans="2:18" x14ac:dyDescent="0.25">
      <c r="B1035" s="1814" t="s">
        <v>0</v>
      </c>
      <c r="C1035" s="1814"/>
      <c r="D1035" s="1814"/>
      <c r="E1035" s="1814"/>
      <c r="F1035" s="1814"/>
      <c r="G1035" s="1814"/>
      <c r="H1035" s="1814"/>
      <c r="J1035" s="1814" t="s">
        <v>22</v>
      </c>
      <c r="K1035" s="1814"/>
      <c r="L1035" s="1814"/>
      <c r="M1035" s="1814"/>
      <c r="N1035" s="1814"/>
      <c r="O1035" s="1814"/>
      <c r="P1035" s="1814"/>
      <c r="Q1035" s="1814"/>
      <c r="R1035" s="1814"/>
    </row>
    <row r="1036" spans="2:18" x14ac:dyDescent="0.25">
      <c r="B1036" s="1814"/>
      <c r="C1036" s="1814"/>
      <c r="D1036" s="1814"/>
      <c r="E1036" s="1814"/>
      <c r="F1036" s="1814"/>
      <c r="G1036" s="1814"/>
      <c r="H1036" s="1814"/>
      <c r="J1036" s="1814"/>
      <c r="K1036" s="1814"/>
      <c r="L1036" s="1814"/>
      <c r="M1036" s="1814"/>
      <c r="N1036" s="1814"/>
      <c r="O1036" s="1814"/>
      <c r="P1036" s="1814"/>
      <c r="Q1036" s="1814"/>
      <c r="R1036" s="1814"/>
    </row>
    <row r="1037" spans="2:18" x14ac:dyDescent="0.25">
      <c r="B1037" s="6" t="s">
        <v>180</v>
      </c>
      <c r="H1037" s="8"/>
      <c r="J1037" s="6" t="s">
        <v>180</v>
      </c>
      <c r="K1037" s="10"/>
      <c r="L1037" s="10"/>
      <c r="M1037" s="10"/>
      <c r="N1037" s="10"/>
      <c r="O1037" s="1898"/>
      <c r="P1037" s="1898"/>
      <c r="Q1037" s="8"/>
      <c r="R1037" s="8"/>
    </row>
    <row r="1038" spans="2:18" x14ac:dyDescent="0.25">
      <c r="B1038" s="1812" t="s">
        <v>21</v>
      </c>
      <c r="C1038" s="1812" t="s">
        <v>2</v>
      </c>
      <c r="D1038" s="1805" t="s">
        <v>3</v>
      </c>
      <c r="E1038" s="1842" t="s">
        <v>4</v>
      </c>
      <c r="F1038" s="1843"/>
      <c r="G1038" s="1844"/>
      <c r="H1038" s="1812" t="s">
        <v>5</v>
      </c>
      <c r="J1038" s="1812" t="s">
        <v>21</v>
      </c>
      <c r="K1038" s="1899" t="s">
        <v>24</v>
      </c>
      <c r="L1038" s="1842" t="s">
        <v>25</v>
      </c>
      <c r="M1038" s="1843"/>
      <c r="N1038" s="1844"/>
      <c r="O1038" s="1842" t="s">
        <v>4</v>
      </c>
      <c r="P1038" s="1843"/>
      <c r="Q1038" s="1844"/>
      <c r="R1038" s="1812" t="s">
        <v>5</v>
      </c>
    </row>
    <row r="1039" spans="2:18" x14ac:dyDescent="0.25">
      <c r="B1039" s="1813"/>
      <c r="C1039" s="1813"/>
      <c r="D1039" s="1806"/>
      <c r="E1039" s="84" t="s">
        <v>26</v>
      </c>
      <c r="F1039" s="84" t="s">
        <v>9</v>
      </c>
      <c r="G1039" s="469" t="s">
        <v>10</v>
      </c>
      <c r="H1039" s="1813"/>
      <c r="J1039" s="1813"/>
      <c r="K1039" s="1900"/>
      <c r="L1039" s="13" t="s">
        <v>27</v>
      </c>
      <c r="M1039" s="470" t="s">
        <v>28</v>
      </c>
      <c r="N1039" s="470" t="s">
        <v>26</v>
      </c>
      <c r="O1039" s="470" t="s">
        <v>29</v>
      </c>
      <c r="P1039" s="471" t="s">
        <v>30</v>
      </c>
      <c r="Q1039" s="16" t="s">
        <v>10</v>
      </c>
      <c r="R1039" s="1813"/>
    </row>
    <row r="1040" spans="2:18" x14ac:dyDescent="0.25">
      <c r="B1040" s="69">
        <v>1</v>
      </c>
      <c r="C1040" s="78">
        <v>5544</v>
      </c>
      <c r="D1040" s="473" t="s">
        <v>12</v>
      </c>
      <c r="E1040" s="473">
        <v>400</v>
      </c>
      <c r="F1040" s="473">
        <v>45</v>
      </c>
      <c r="G1040" s="71">
        <f>0.7854*E1040*F1040*F1040/1000000</f>
        <v>0.63617400000000002</v>
      </c>
      <c r="H1040" s="21" t="s">
        <v>171</v>
      </c>
      <c r="J1040" s="22">
        <v>1</v>
      </c>
      <c r="K1040" s="23" t="s">
        <v>32</v>
      </c>
      <c r="L1040" s="24">
        <v>10</v>
      </c>
      <c r="M1040" s="24">
        <v>25</v>
      </c>
      <c r="N1040" s="24">
        <v>400</v>
      </c>
      <c r="O1040" s="23"/>
      <c r="P1040" s="25">
        <v>1</v>
      </c>
      <c r="Q1040" s="26">
        <f t="shared" ref="Q1040:Q1048" si="44">L1040*M1040*N1040*P1040/1000000</f>
        <v>0.1</v>
      </c>
      <c r="R1040" s="27"/>
    </row>
    <row r="1041" spans="2:18" x14ac:dyDescent="0.25">
      <c r="B1041" s="69">
        <v>2</v>
      </c>
      <c r="C1041" s="78">
        <v>5345</v>
      </c>
      <c r="D1041" s="473" t="s">
        <v>12</v>
      </c>
      <c r="E1041" s="473">
        <v>400</v>
      </c>
      <c r="F1041" s="473">
        <v>43</v>
      </c>
      <c r="G1041" s="71">
        <f>0.7854*E1041*F1041*F1041/1000000</f>
        <v>0.58088183999999998</v>
      </c>
      <c r="H1041" s="21" t="s">
        <v>171</v>
      </c>
      <c r="J1041" s="28">
        <v>2</v>
      </c>
      <c r="K1041" s="29"/>
      <c r="L1041" s="29">
        <v>15</v>
      </c>
      <c r="M1041" s="24">
        <v>20</v>
      </c>
      <c r="N1041" s="24">
        <v>400</v>
      </c>
      <c r="O1041" s="29"/>
      <c r="P1041" s="30">
        <v>1</v>
      </c>
      <c r="Q1041" s="26">
        <f t="shared" si="44"/>
        <v>0.12</v>
      </c>
      <c r="R1041" s="29"/>
    </row>
    <row r="1042" spans="2:18" x14ac:dyDescent="0.25">
      <c r="G1042" s="74">
        <f>SUM(G1040:G1041)</f>
        <v>1.21705584</v>
      </c>
      <c r="H1042" s="51"/>
      <c r="J1042" s="28">
        <v>3</v>
      </c>
      <c r="K1042" s="29"/>
      <c r="L1042" s="29">
        <v>10</v>
      </c>
      <c r="M1042" s="24">
        <v>18</v>
      </c>
      <c r="N1042" s="24">
        <v>400</v>
      </c>
      <c r="O1042" s="29"/>
      <c r="P1042" s="25">
        <v>1</v>
      </c>
      <c r="Q1042" s="26">
        <f t="shared" si="44"/>
        <v>7.1999999999999995E-2</v>
      </c>
      <c r="R1042" s="29"/>
    </row>
    <row r="1043" spans="2:18" ht="16.5" thickBot="1" x14ac:dyDescent="0.3">
      <c r="G1043" s="60">
        <f>SUM(G1042)</f>
        <v>1.21705584</v>
      </c>
      <c r="H1043" s="36">
        <f>SUM(Q1053/G1043)</f>
        <v>0.65966570605338859</v>
      </c>
      <c r="J1043" s="28">
        <v>4</v>
      </c>
      <c r="K1043" s="29"/>
      <c r="L1043" s="29">
        <v>15</v>
      </c>
      <c r="M1043" s="24">
        <v>15</v>
      </c>
      <c r="N1043" s="24">
        <v>400</v>
      </c>
      <c r="O1043" s="29"/>
      <c r="P1043" s="30">
        <v>2</v>
      </c>
      <c r="Q1043" s="26">
        <f t="shared" si="44"/>
        <v>0.18</v>
      </c>
      <c r="R1043" s="29"/>
    </row>
    <row r="1044" spans="2:18" ht="16.5" thickTop="1" x14ac:dyDescent="0.25">
      <c r="B1044" s="8" t="s">
        <v>181</v>
      </c>
      <c r="J1044" s="28">
        <v>5</v>
      </c>
      <c r="K1044" s="29"/>
      <c r="L1044" s="29">
        <v>1.7</v>
      </c>
      <c r="M1044" s="24">
        <v>15</v>
      </c>
      <c r="N1044" s="24">
        <v>400</v>
      </c>
      <c r="O1044" s="29"/>
      <c r="P1044" s="25">
        <v>1</v>
      </c>
      <c r="Q1044" s="26">
        <f t="shared" si="44"/>
        <v>1.0200000000000001E-2</v>
      </c>
      <c r="R1044" s="34"/>
    </row>
    <row r="1045" spans="2:18" x14ac:dyDescent="0.25">
      <c r="B1045" s="1901" t="s">
        <v>3</v>
      </c>
      <c r="C1045" s="1902" t="s">
        <v>66</v>
      </c>
      <c r="D1045" s="1902"/>
      <c r="E1045" s="1903" t="s">
        <v>48</v>
      </c>
      <c r="F1045" s="1903"/>
      <c r="G1045" s="1886" t="s">
        <v>50</v>
      </c>
      <c r="J1045" s="28">
        <v>6</v>
      </c>
      <c r="K1045" s="29"/>
      <c r="L1045" s="29">
        <v>4.5</v>
      </c>
      <c r="M1045" s="24">
        <v>10</v>
      </c>
      <c r="N1045" s="24">
        <v>400</v>
      </c>
      <c r="O1045" s="29"/>
      <c r="P1045" s="30">
        <v>8</v>
      </c>
      <c r="Q1045" s="26">
        <f t="shared" si="44"/>
        <v>0.14399999999999999</v>
      </c>
      <c r="R1045" s="29"/>
    </row>
    <row r="1046" spans="2:18" x14ac:dyDescent="0.25">
      <c r="B1046" s="1901"/>
      <c r="C1046" s="101" t="s">
        <v>30</v>
      </c>
      <c r="D1046" s="101" t="s">
        <v>10</v>
      </c>
      <c r="E1046" s="472" t="s">
        <v>30</v>
      </c>
      <c r="F1046" s="472" t="s">
        <v>10</v>
      </c>
      <c r="G1046" s="1887"/>
      <c r="J1046" s="28">
        <v>7</v>
      </c>
      <c r="K1046" s="29"/>
      <c r="L1046" s="29">
        <v>2.2000000000000002</v>
      </c>
      <c r="M1046" s="24">
        <v>10</v>
      </c>
      <c r="N1046" s="24">
        <v>400</v>
      </c>
      <c r="O1046" s="29"/>
      <c r="P1046" s="30">
        <v>1</v>
      </c>
      <c r="Q1046" s="26">
        <f t="shared" si="44"/>
        <v>8.8000000000000005E-3</v>
      </c>
      <c r="R1046" s="34"/>
    </row>
    <row r="1047" spans="2:18" x14ac:dyDescent="0.25">
      <c r="B1047" s="473" t="s">
        <v>32</v>
      </c>
      <c r="C1047" s="86">
        <f>SUM(C1004)</f>
        <v>180</v>
      </c>
      <c r="D1047" s="71">
        <f>SUM(D1004)</f>
        <v>156.00832169999998</v>
      </c>
      <c r="E1047" s="86">
        <f>SUM(E1004)</f>
        <v>7688</v>
      </c>
      <c r="F1047" s="71">
        <f>SUM(F1004)</f>
        <v>111.28645000000002</v>
      </c>
      <c r="G1047" s="88">
        <f>SUM(F1047/D1047)</f>
        <v>0.71333662709352785</v>
      </c>
      <c r="J1047" s="28">
        <v>8</v>
      </c>
      <c r="K1047" s="29"/>
      <c r="L1047" s="29">
        <v>1.7</v>
      </c>
      <c r="M1047" s="24">
        <v>10</v>
      </c>
      <c r="N1047" s="24">
        <v>400</v>
      </c>
      <c r="O1047" s="29"/>
      <c r="P1047" s="30">
        <v>7</v>
      </c>
      <c r="Q1047" s="26">
        <f t="shared" si="44"/>
        <v>4.7600000000000003E-2</v>
      </c>
      <c r="R1047" s="34"/>
    </row>
    <row r="1048" spans="2:18" x14ac:dyDescent="0.25">
      <c r="B1048" s="473" t="s">
        <v>32</v>
      </c>
      <c r="C1048" s="115">
        <f>SUM(B1041)</f>
        <v>2</v>
      </c>
      <c r="D1048" s="128">
        <f>SUM(G1043)</f>
        <v>1.21705584</v>
      </c>
      <c r="E1048" s="86">
        <f>SUM(P1053)</f>
        <v>37</v>
      </c>
      <c r="F1048" s="71">
        <f>SUM(Q1053)</f>
        <v>0.80284999999999995</v>
      </c>
      <c r="G1048" s="88">
        <f>SUM(F1048/D1048)</f>
        <v>0.65966570605338859</v>
      </c>
      <c r="J1048" s="28">
        <v>9</v>
      </c>
      <c r="K1048" s="29"/>
      <c r="L1048" s="29">
        <v>1.7</v>
      </c>
      <c r="M1048" s="24">
        <v>10</v>
      </c>
      <c r="N1048" s="24">
        <v>250</v>
      </c>
      <c r="O1048" s="29"/>
      <c r="P1048" s="30">
        <v>1</v>
      </c>
      <c r="Q1048" s="26">
        <f t="shared" si="44"/>
        <v>4.2500000000000003E-3</v>
      </c>
      <c r="R1048" s="34"/>
    </row>
    <row r="1049" spans="2:18" ht="16.5" thickBot="1" x14ac:dyDescent="0.3">
      <c r="B1049" s="468" t="s">
        <v>54</v>
      </c>
      <c r="C1049" s="59">
        <f>SUM(C1047:C1048)</f>
        <v>182</v>
      </c>
      <c r="D1049" s="92">
        <f>SUM(D1047:D1048)</f>
        <v>157.22537753999998</v>
      </c>
      <c r="E1049" s="59">
        <f>SUM(E1047:E1048)</f>
        <v>7725</v>
      </c>
      <c r="F1049" s="92">
        <f>SUM(F1047:F1048)</f>
        <v>112.08930000000002</v>
      </c>
      <c r="G1049" s="93">
        <f>SUM(F1049/D1049)</f>
        <v>0.71292116930349358</v>
      </c>
      <c r="J1049" s="1880"/>
      <c r="K1049" s="1880"/>
      <c r="L1049" s="1880"/>
      <c r="M1049" s="1880"/>
      <c r="N1049" s="1880"/>
      <c r="O1049" s="1881"/>
      <c r="P1049" s="533">
        <f>SUM(P1040:P1048)</f>
        <v>23</v>
      </c>
      <c r="Q1049" s="534">
        <f>SUM(Q1040:Q1048)</f>
        <v>0.68684999999999996</v>
      </c>
      <c r="R1049" s="64">
        <f>SUM(Q1049/G1043)</f>
        <v>0.56435372759889135</v>
      </c>
    </row>
    <row r="1050" spans="2:18" ht="16.5" thickTop="1" x14ac:dyDescent="0.25">
      <c r="B1050" s="89"/>
      <c r="C1050" s="90"/>
      <c r="D1050" s="91"/>
      <c r="E1050" s="82"/>
      <c r="F1050" s="83"/>
      <c r="G1050" s="83"/>
      <c r="J1050" s="475">
        <v>10</v>
      </c>
      <c r="K1050" s="476"/>
      <c r="L1050" s="476">
        <v>5</v>
      </c>
      <c r="M1050" s="477">
        <v>7</v>
      </c>
      <c r="N1050" s="409">
        <v>400</v>
      </c>
      <c r="O1050" s="478">
        <v>1</v>
      </c>
      <c r="P1050" s="450">
        <v>4</v>
      </c>
      <c r="Q1050" s="451">
        <f>L1050*M1050*N1050*P1050/1000000</f>
        <v>5.6000000000000001E-2</v>
      </c>
      <c r="R1050" s="479"/>
    </row>
    <row r="1051" spans="2:18" x14ac:dyDescent="0.25">
      <c r="B1051" s="102" t="s">
        <v>32</v>
      </c>
      <c r="C1051" s="90"/>
      <c r="D1051" s="103">
        <f>SUM(Q1049,D1006)</f>
        <v>90.164500000000032</v>
      </c>
      <c r="E1051" s="466">
        <f>SUM(D1051/D1049)</f>
        <v>0.57347294317713515</v>
      </c>
      <c r="F1051" s="83"/>
      <c r="G1051" s="83"/>
      <c r="J1051" s="475">
        <v>11</v>
      </c>
      <c r="K1051" s="476"/>
      <c r="L1051" s="476">
        <v>3</v>
      </c>
      <c r="M1051" s="477">
        <v>5</v>
      </c>
      <c r="N1051" s="409">
        <v>400</v>
      </c>
      <c r="O1051" s="478">
        <v>1</v>
      </c>
      <c r="P1051" s="450">
        <v>10</v>
      </c>
      <c r="Q1051" s="451">
        <f>L1051*M1051*N1051*P1051/1000000</f>
        <v>0.06</v>
      </c>
      <c r="R1051" s="479"/>
    </row>
    <row r="1052" spans="2:18" x14ac:dyDescent="0.25">
      <c r="B1052" s="102" t="s">
        <v>51</v>
      </c>
      <c r="C1052" s="89"/>
      <c r="D1052" s="103">
        <f>SUM(Q1052,D1007)</f>
        <v>21.924800000000005</v>
      </c>
      <c r="E1052" s="466">
        <f>SUM(D1052/D1049)</f>
        <v>0.13944822612635852</v>
      </c>
      <c r="F1052" s="83"/>
      <c r="G1052" s="83"/>
      <c r="J1052" s="481"/>
      <c r="K1052" s="481"/>
      <c r="L1052" s="481"/>
      <c r="M1052" s="481"/>
      <c r="N1052" s="481"/>
      <c r="O1052" s="533">
        <f>SUM(O1050:O1051)</f>
        <v>2</v>
      </c>
      <c r="P1052" s="535">
        <f>SUM(P1050:P1051)</f>
        <v>14</v>
      </c>
      <c r="Q1052" s="536">
        <f>SUM(Q1050:Q1051)</f>
        <v>0.11599999999999999</v>
      </c>
      <c r="R1052" s="55">
        <f>SUM(Q1052/G1043)</f>
        <v>9.5311978454497195E-2</v>
      </c>
    </row>
    <row r="1053" spans="2:18" ht="16.5" thickBot="1" x14ac:dyDescent="0.3">
      <c r="B1053" s="89"/>
      <c r="C1053" s="89"/>
      <c r="D1053" s="104">
        <f>SUM(D1051:D1052)</f>
        <v>112.08930000000004</v>
      </c>
      <c r="E1053" s="467">
        <f>SUM(E1051:E1052)</f>
        <v>0.7129211693034937</v>
      </c>
      <c r="F1053" s="83"/>
      <c r="G1053" s="83"/>
      <c r="O1053" s="47">
        <f>SUM(O1052,O1049)</f>
        <v>2</v>
      </c>
      <c r="P1053" s="47">
        <f>SUM(P1052,P1049)</f>
        <v>37</v>
      </c>
      <c r="Q1053" s="72">
        <f>SUM(Q1052,Q1049)</f>
        <v>0.80284999999999995</v>
      </c>
      <c r="R1053" s="49">
        <f>SUM(Q1053/G1043)</f>
        <v>0.65966570605338859</v>
      </c>
    </row>
    <row r="1054" spans="2:18" ht="16.5" thickTop="1" x14ac:dyDescent="0.25"/>
    <row r="1056" spans="2:18" ht="15.75" customHeight="1" x14ac:dyDescent="0.25">
      <c r="B1056" s="1814" t="s">
        <v>0</v>
      </c>
      <c r="C1056" s="1814"/>
      <c r="D1056" s="1814"/>
      <c r="E1056" s="1814"/>
      <c r="F1056" s="1814"/>
      <c r="G1056" s="1814"/>
      <c r="H1056" s="1814"/>
      <c r="J1056" s="1814" t="s">
        <v>22</v>
      </c>
      <c r="K1056" s="1814"/>
      <c r="L1056" s="1814"/>
      <c r="M1056" s="1814"/>
      <c r="N1056" s="1814"/>
      <c r="O1056" s="1814"/>
      <c r="P1056" s="1814"/>
      <c r="Q1056" s="1814"/>
      <c r="R1056" s="1814"/>
    </row>
    <row r="1057" spans="2:18" ht="15.75" customHeight="1" x14ac:dyDescent="0.25">
      <c r="B1057" s="1814"/>
      <c r="C1057" s="1814"/>
      <c r="D1057" s="1814"/>
      <c r="E1057" s="1814"/>
      <c r="F1057" s="1814"/>
      <c r="G1057" s="1814"/>
      <c r="H1057" s="1814"/>
      <c r="J1057" s="1814"/>
      <c r="K1057" s="1814"/>
      <c r="L1057" s="1814"/>
      <c r="M1057" s="1814"/>
      <c r="N1057" s="1814"/>
      <c r="O1057" s="1814"/>
      <c r="P1057" s="1814"/>
      <c r="Q1057" s="1814"/>
      <c r="R1057" s="1814"/>
    </row>
    <row r="1058" spans="2:18" x14ac:dyDescent="0.25">
      <c r="B1058" s="6" t="s">
        <v>190</v>
      </c>
      <c r="H1058" s="8"/>
      <c r="J1058" s="6" t="s">
        <v>190</v>
      </c>
      <c r="K1058" s="10"/>
      <c r="L1058" s="10"/>
      <c r="M1058" s="10"/>
      <c r="N1058" s="10"/>
      <c r="O1058" s="1898"/>
      <c r="P1058" s="1898"/>
      <c r="Q1058" s="8"/>
      <c r="R1058" s="8"/>
    </row>
    <row r="1059" spans="2:18" ht="15.75" customHeight="1" x14ac:dyDescent="0.25">
      <c r="B1059" s="1812" t="s">
        <v>21</v>
      </c>
      <c r="C1059" s="1812" t="s">
        <v>2</v>
      </c>
      <c r="D1059" s="1805" t="s">
        <v>3</v>
      </c>
      <c r="E1059" s="1842" t="s">
        <v>4</v>
      </c>
      <c r="F1059" s="1843"/>
      <c r="G1059" s="1844"/>
      <c r="H1059" s="1812" t="s">
        <v>5</v>
      </c>
      <c r="J1059" s="1812" t="s">
        <v>21</v>
      </c>
      <c r="K1059" s="1899" t="s">
        <v>24</v>
      </c>
      <c r="L1059" s="1842" t="s">
        <v>25</v>
      </c>
      <c r="M1059" s="1843"/>
      <c r="N1059" s="1844"/>
      <c r="O1059" s="1842" t="s">
        <v>4</v>
      </c>
      <c r="P1059" s="1843"/>
      <c r="Q1059" s="1844"/>
      <c r="R1059" s="1812" t="s">
        <v>5</v>
      </c>
    </row>
    <row r="1060" spans="2:18" x14ac:dyDescent="0.25">
      <c r="B1060" s="1813"/>
      <c r="C1060" s="1813"/>
      <c r="D1060" s="1806"/>
      <c r="E1060" s="84" t="s">
        <v>26</v>
      </c>
      <c r="F1060" s="84" t="s">
        <v>9</v>
      </c>
      <c r="G1060" s="490" t="s">
        <v>10</v>
      </c>
      <c r="H1060" s="1813"/>
      <c r="J1060" s="1813"/>
      <c r="K1060" s="1900"/>
      <c r="L1060" s="13" t="s">
        <v>27</v>
      </c>
      <c r="M1060" s="491" t="s">
        <v>28</v>
      </c>
      <c r="N1060" s="491" t="s">
        <v>26</v>
      </c>
      <c r="O1060" s="491" t="s">
        <v>29</v>
      </c>
      <c r="P1060" s="492" t="s">
        <v>30</v>
      </c>
      <c r="Q1060" s="16" t="s">
        <v>10</v>
      </c>
      <c r="R1060" s="1813"/>
    </row>
    <row r="1061" spans="2:18" x14ac:dyDescent="0.25">
      <c r="B1061" s="69">
        <v>1</v>
      </c>
      <c r="C1061" s="409">
        <v>5559</v>
      </c>
      <c r="D1061" s="495" t="s">
        <v>12</v>
      </c>
      <c r="E1061" s="495">
        <v>400</v>
      </c>
      <c r="F1061" s="495">
        <v>60</v>
      </c>
      <c r="G1061" s="71">
        <f>0.7854*E1061*F1061*F1061/1000000</f>
        <v>1.130976</v>
      </c>
      <c r="H1061" s="21" t="s">
        <v>186</v>
      </c>
      <c r="J1061" s="22">
        <v>1</v>
      </c>
      <c r="K1061" s="23" t="s">
        <v>32</v>
      </c>
      <c r="L1061" s="24">
        <v>15</v>
      </c>
      <c r="M1061" s="24">
        <v>30</v>
      </c>
      <c r="N1061" s="24">
        <v>400</v>
      </c>
      <c r="O1061" s="23"/>
      <c r="P1061" s="25">
        <v>1</v>
      </c>
      <c r="Q1061" s="26">
        <f t="shared" ref="Q1061:Q1076" si="45">L1061*M1061*N1061*P1061/1000000</f>
        <v>0.18</v>
      </c>
      <c r="R1061" s="27"/>
    </row>
    <row r="1062" spans="2:18" x14ac:dyDescent="0.25">
      <c r="B1062" s="69">
        <v>2</v>
      </c>
      <c r="C1062" s="409">
        <v>5463</v>
      </c>
      <c r="D1062" s="495" t="s">
        <v>12</v>
      </c>
      <c r="E1062" s="495">
        <v>400</v>
      </c>
      <c r="F1062" s="495">
        <v>56</v>
      </c>
      <c r="G1062" s="71">
        <f>0.7854*E1062*F1062*F1062/1000000</f>
        <v>0.98520576000000004</v>
      </c>
      <c r="H1062" s="21" t="s">
        <v>186</v>
      </c>
      <c r="J1062" s="28">
        <v>2</v>
      </c>
      <c r="K1062" s="29"/>
      <c r="L1062" s="29">
        <v>10</v>
      </c>
      <c r="M1062" s="24">
        <v>30</v>
      </c>
      <c r="N1062" s="24">
        <v>400</v>
      </c>
      <c r="O1062" s="29"/>
      <c r="P1062" s="30">
        <v>1</v>
      </c>
      <c r="Q1062" s="26">
        <f t="shared" si="45"/>
        <v>0.12</v>
      </c>
      <c r="R1062" s="29"/>
    </row>
    <row r="1063" spans="2:18" x14ac:dyDescent="0.25">
      <c r="G1063" s="74">
        <f>SUM(G1061:G1062)</f>
        <v>2.1161817599999999</v>
      </c>
      <c r="H1063" s="51"/>
      <c r="J1063" s="28">
        <v>3</v>
      </c>
      <c r="K1063" s="29"/>
      <c r="L1063" s="29">
        <v>15</v>
      </c>
      <c r="M1063" s="24">
        <v>25</v>
      </c>
      <c r="N1063" s="24">
        <v>400</v>
      </c>
      <c r="O1063" s="29"/>
      <c r="P1063" s="25">
        <v>1</v>
      </c>
      <c r="Q1063" s="26">
        <f t="shared" si="45"/>
        <v>0.15</v>
      </c>
      <c r="R1063" s="29"/>
    </row>
    <row r="1064" spans="2:18" ht="16.5" thickBot="1" x14ac:dyDescent="0.3">
      <c r="G1064" s="60">
        <f>SUM(G1063)</f>
        <v>2.1161817599999999</v>
      </c>
      <c r="H1064" s="36">
        <f>SUM(Q1081/G1064)</f>
        <v>0.61762180579422432</v>
      </c>
      <c r="J1064" s="28">
        <v>4</v>
      </c>
      <c r="K1064" s="29"/>
      <c r="L1064" s="29">
        <v>10</v>
      </c>
      <c r="M1064" s="24">
        <v>20</v>
      </c>
      <c r="N1064" s="24">
        <v>400</v>
      </c>
      <c r="O1064" s="29"/>
      <c r="P1064" s="30">
        <v>2</v>
      </c>
      <c r="Q1064" s="26">
        <f t="shared" si="45"/>
        <v>0.16</v>
      </c>
      <c r="R1064" s="29"/>
    </row>
    <row r="1065" spans="2:18" ht="16.5" thickTop="1" x14ac:dyDescent="0.25">
      <c r="B1065" s="8" t="s">
        <v>191</v>
      </c>
      <c r="J1065" s="28">
        <v>5</v>
      </c>
      <c r="K1065" s="29"/>
      <c r="L1065" s="29">
        <v>8</v>
      </c>
      <c r="M1065" s="24">
        <v>20</v>
      </c>
      <c r="N1065" s="24">
        <v>400</v>
      </c>
      <c r="O1065" s="29"/>
      <c r="P1065" s="25">
        <v>1</v>
      </c>
      <c r="Q1065" s="26">
        <f t="shared" si="45"/>
        <v>6.4000000000000001E-2</v>
      </c>
      <c r="R1065" s="34"/>
    </row>
    <row r="1066" spans="2:18" x14ac:dyDescent="0.25">
      <c r="B1066" s="1901" t="s">
        <v>3</v>
      </c>
      <c r="C1066" s="1902" t="s">
        <v>66</v>
      </c>
      <c r="D1066" s="1902"/>
      <c r="E1066" s="1903" t="s">
        <v>48</v>
      </c>
      <c r="F1066" s="1903"/>
      <c r="G1066" s="1886" t="s">
        <v>50</v>
      </c>
      <c r="J1066" s="28">
        <v>6</v>
      </c>
      <c r="K1066" s="29"/>
      <c r="L1066" s="29">
        <v>13</v>
      </c>
      <c r="M1066" s="24">
        <v>15</v>
      </c>
      <c r="N1066" s="24">
        <v>400</v>
      </c>
      <c r="O1066" s="29"/>
      <c r="P1066" s="30">
        <v>1</v>
      </c>
      <c r="Q1066" s="26">
        <f t="shared" si="45"/>
        <v>7.8E-2</v>
      </c>
      <c r="R1066" s="29"/>
    </row>
    <row r="1067" spans="2:18" x14ac:dyDescent="0.25">
      <c r="B1067" s="1901"/>
      <c r="C1067" s="101" t="s">
        <v>30</v>
      </c>
      <c r="D1067" s="101" t="s">
        <v>10</v>
      </c>
      <c r="E1067" s="494" t="s">
        <v>30</v>
      </c>
      <c r="F1067" s="494" t="s">
        <v>10</v>
      </c>
      <c r="G1067" s="1887"/>
      <c r="J1067" s="28">
        <v>7</v>
      </c>
      <c r="K1067" s="29"/>
      <c r="L1067" s="29">
        <v>10</v>
      </c>
      <c r="M1067" s="24">
        <v>15</v>
      </c>
      <c r="N1067" s="24">
        <v>400</v>
      </c>
      <c r="O1067" s="29"/>
      <c r="P1067" s="30">
        <v>2</v>
      </c>
      <c r="Q1067" s="26">
        <f t="shared" si="45"/>
        <v>0.12</v>
      </c>
      <c r="R1067" s="34"/>
    </row>
    <row r="1068" spans="2:18" x14ac:dyDescent="0.25">
      <c r="B1068" s="495" t="s">
        <v>32</v>
      </c>
      <c r="C1068" s="86">
        <f>SUM(C1049)</f>
        <v>182</v>
      </c>
      <c r="D1068" s="71">
        <f>SUM(D1049)</f>
        <v>157.22537753999998</v>
      </c>
      <c r="E1068" s="86">
        <f>SUM(E1049)</f>
        <v>7725</v>
      </c>
      <c r="F1068" s="71">
        <f>SUM(F1049)</f>
        <v>112.08930000000002</v>
      </c>
      <c r="G1068" s="88">
        <f>SUM(F1068/D1068)</f>
        <v>0.71292116930349358</v>
      </c>
      <c r="J1068" s="28">
        <v>8</v>
      </c>
      <c r="K1068" s="29"/>
      <c r="L1068" s="29">
        <v>4.5</v>
      </c>
      <c r="M1068" s="24">
        <v>10</v>
      </c>
      <c r="N1068" s="24">
        <v>400</v>
      </c>
      <c r="O1068" s="29"/>
      <c r="P1068" s="30">
        <v>3</v>
      </c>
      <c r="Q1068" s="26">
        <f t="shared" si="45"/>
        <v>5.3999999999999999E-2</v>
      </c>
      <c r="R1068" s="29"/>
    </row>
    <row r="1069" spans="2:18" x14ac:dyDescent="0.25">
      <c r="B1069" s="495" t="s">
        <v>32</v>
      </c>
      <c r="C1069" s="115">
        <f>SUM(B1062)</f>
        <v>2</v>
      </c>
      <c r="D1069" s="128">
        <f>SUM(G1064)</f>
        <v>2.1161817599999999</v>
      </c>
      <c r="E1069" s="86">
        <f>SUM(E1068)</f>
        <v>7725</v>
      </c>
      <c r="F1069" s="71">
        <f>SUM(Q1081)</f>
        <v>1.3069999999999997</v>
      </c>
      <c r="G1069" s="88">
        <f>SUM(F1069/D1069)</f>
        <v>0.61762180579422432</v>
      </c>
      <c r="J1069" s="28">
        <v>9</v>
      </c>
      <c r="K1069" s="29"/>
      <c r="L1069" s="29">
        <v>3.5</v>
      </c>
      <c r="M1069" s="24">
        <v>10</v>
      </c>
      <c r="N1069" s="24">
        <v>400</v>
      </c>
      <c r="O1069" s="29"/>
      <c r="P1069" s="30">
        <v>1</v>
      </c>
      <c r="Q1069" s="26">
        <f t="shared" si="45"/>
        <v>1.4E-2</v>
      </c>
      <c r="R1069" s="34"/>
    </row>
    <row r="1070" spans="2:18" ht="16.5" thickBot="1" x14ac:dyDescent="0.3">
      <c r="B1070" s="489" t="s">
        <v>54</v>
      </c>
      <c r="C1070" s="59">
        <f>SUM(C1068:C1069)</f>
        <v>184</v>
      </c>
      <c r="D1070" s="92">
        <f>SUM(D1068:D1069)</f>
        <v>159.34155929999997</v>
      </c>
      <c r="E1070" s="59">
        <f>SUM(E1068:E1069)</f>
        <v>15450</v>
      </c>
      <c r="F1070" s="92">
        <f>SUM(F1068:F1069)</f>
        <v>113.39630000000002</v>
      </c>
      <c r="G1070" s="93">
        <f>SUM(F1070/D1070)</f>
        <v>0.71165551848594244</v>
      </c>
      <c r="J1070" s="28">
        <v>10</v>
      </c>
      <c r="K1070" s="29"/>
      <c r="L1070" s="29">
        <v>2.2000000000000002</v>
      </c>
      <c r="M1070" s="24">
        <v>25</v>
      </c>
      <c r="N1070" s="24">
        <v>400</v>
      </c>
      <c r="O1070" s="29"/>
      <c r="P1070" s="30">
        <v>1</v>
      </c>
      <c r="Q1070" s="26">
        <f t="shared" si="45"/>
        <v>2.2000000000000002E-2</v>
      </c>
      <c r="R1070" s="29"/>
    </row>
    <row r="1071" spans="2:18" ht="16.5" thickTop="1" x14ac:dyDescent="0.25">
      <c r="B1071" s="89"/>
      <c r="C1071" s="90"/>
      <c r="D1071" s="91"/>
      <c r="E1071" s="82"/>
      <c r="F1071" s="83"/>
      <c r="G1071" s="83"/>
      <c r="J1071" s="28">
        <v>11</v>
      </c>
      <c r="K1071" s="29"/>
      <c r="L1071" s="29">
        <v>3.5</v>
      </c>
      <c r="M1071" s="24">
        <v>20</v>
      </c>
      <c r="N1071" s="24">
        <v>400</v>
      </c>
      <c r="O1071" s="29"/>
      <c r="P1071" s="30">
        <v>1</v>
      </c>
      <c r="Q1071" s="26">
        <f t="shared" si="45"/>
        <v>2.8000000000000001E-2</v>
      </c>
      <c r="R1071" s="34"/>
    </row>
    <row r="1072" spans="2:18" x14ac:dyDescent="0.25">
      <c r="B1072" s="102" t="s">
        <v>32</v>
      </c>
      <c r="C1072" s="90"/>
      <c r="D1072" s="103">
        <f>SUM(Q1077,D1051)</f>
        <v>91.243500000000026</v>
      </c>
      <c r="E1072" s="466">
        <f>SUM(D1072/D1070)</f>
        <v>0.57262838647268111</v>
      </c>
      <c r="F1072" s="83"/>
      <c r="G1072" s="83"/>
      <c r="J1072" s="28">
        <v>12</v>
      </c>
      <c r="K1072" s="29"/>
      <c r="L1072" s="29">
        <v>2.2000000000000002</v>
      </c>
      <c r="M1072" s="24">
        <v>20</v>
      </c>
      <c r="N1072" s="24">
        <v>400</v>
      </c>
      <c r="O1072" s="29"/>
      <c r="P1072" s="30">
        <v>1</v>
      </c>
      <c r="Q1072" s="26">
        <f t="shared" si="45"/>
        <v>1.7600000000000001E-2</v>
      </c>
      <c r="R1072" s="29"/>
    </row>
    <row r="1073" spans="2:18" x14ac:dyDescent="0.25">
      <c r="B1073" s="102" t="s">
        <v>51</v>
      </c>
      <c r="C1073" s="89"/>
      <c r="D1073" s="103">
        <f>SUM(Q1080,D1052)</f>
        <v>22.152800000000006</v>
      </c>
      <c r="E1073" s="466">
        <f>SUM(D1073/D1070)</f>
        <v>0.13902713201326133</v>
      </c>
      <c r="F1073" s="83"/>
      <c r="G1073" s="83"/>
      <c r="J1073" s="28">
        <v>13</v>
      </c>
      <c r="K1073" s="29"/>
      <c r="L1073" s="29">
        <v>3.5</v>
      </c>
      <c r="M1073" s="24">
        <v>18</v>
      </c>
      <c r="N1073" s="24">
        <v>400</v>
      </c>
      <c r="O1073" s="29"/>
      <c r="P1073" s="30">
        <v>1</v>
      </c>
      <c r="Q1073" s="26">
        <f t="shared" si="45"/>
        <v>2.52E-2</v>
      </c>
      <c r="R1073" s="34"/>
    </row>
    <row r="1074" spans="2:18" ht="16.5" thickBot="1" x14ac:dyDescent="0.3">
      <c r="B1074" s="89"/>
      <c r="C1074" s="89"/>
      <c r="D1074" s="104">
        <f>SUM(D1072:D1073)</f>
        <v>113.39630000000002</v>
      </c>
      <c r="E1074" s="467">
        <f>SUM(E1072:E1073)</f>
        <v>0.71165551848594244</v>
      </c>
      <c r="F1074" s="83"/>
      <c r="G1074" s="83"/>
      <c r="J1074" s="28">
        <v>14</v>
      </c>
      <c r="K1074" s="29"/>
      <c r="L1074" s="29">
        <v>1.7</v>
      </c>
      <c r="M1074" s="24">
        <v>15</v>
      </c>
      <c r="N1074" s="24">
        <v>400</v>
      </c>
      <c r="O1074" s="29"/>
      <c r="P1074" s="30">
        <v>1</v>
      </c>
      <c r="Q1074" s="26">
        <f t="shared" si="45"/>
        <v>1.0200000000000001E-2</v>
      </c>
      <c r="R1074" s="29"/>
    </row>
    <row r="1075" spans="2:18" ht="16.5" thickTop="1" x14ac:dyDescent="0.25">
      <c r="J1075" s="28">
        <v>15</v>
      </c>
      <c r="K1075" s="29"/>
      <c r="L1075" s="29">
        <v>2.2000000000000002</v>
      </c>
      <c r="M1075" s="24">
        <v>10</v>
      </c>
      <c r="N1075" s="24">
        <v>400</v>
      </c>
      <c r="O1075" s="29"/>
      <c r="P1075" s="30">
        <v>1</v>
      </c>
      <c r="Q1075" s="26">
        <f t="shared" si="45"/>
        <v>8.8000000000000005E-3</v>
      </c>
      <c r="R1075" s="34"/>
    </row>
    <row r="1076" spans="2:18" x14ac:dyDescent="0.25">
      <c r="J1076" s="28">
        <v>16</v>
      </c>
      <c r="K1076" s="29"/>
      <c r="L1076" s="29">
        <v>1.7</v>
      </c>
      <c r="M1076" s="24">
        <v>10</v>
      </c>
      <c r="N1076" s="24">
        <v>400</v>
      </c>
      <c r="O1076" s="29"/>
      <c r="P1076" s="30">
        <v>4</v>
      </c>
      <c r="Q1076" s="26">
        <f t="shared" si="45"/>
        <v>2.7199999999999998E-2</v>
      </c>
      <c r="R1076" s="29"/>
    </row>
    <row r="1077" spans="2:18" x14ac:dyDescent="0.25">
      <c r="J1077" s="1880"/>
      <c r="K1077" s="1880"/>
      <c r="L1077" s="1880"/>
      <c r="M1077" s="1880"/>
      <c r="N1077" s="1880"/>
      <c r="O1077" s="1881"/>
      <c r="P1077" s="533">
        <f>SUM(P1061:P1076)</f>
        <v>23</v>
      </c>
      <c r="Q1077" s="534">
        <f>SUM(Q1061:Q1076)</f>
        <v>1.0789999999999997</v>
      </c>
      <c r="R1077" s="64">
        <f>SUM(Q1077/G1064)</f>
        <v>0.50988058795100843</v>
      </c>
    </row>
    <row r="1078" spans="2:18" x14ac:dyDescent="0.25">
      <c r="J1078" s="475">
        <v>17</v>
      </c>
      <c r="K1078" s="476"/>
      <c r="L1078" s="476">
        <v>5</v>
      </c>
      <c r="M1078" s="477">
        <v>7</v>
      </c>
      <c r="N1078" s="409">
        <v>400</v>
      </c>
      <c r="O1078" s="478">
        <v>3</v>
      </c>
      <c r="P1078" s="450">
        <v>12</v>
      </c>
      <c r="Q1078" s="451">
        <f>L1078*M1078*N1078*P1078/1000000</f>
        <v>0.16800000000000001</v>
      </c>
      <c r="R1078" s="479"/>
    </row>
    <row r="1079" spans="2:18" x14ac:dyDescent="0.25">
      <c r="J1079" s="475">
        <v>18</v>
      </c>
      <c r="K1079" s="476"/>
      <c r="L1079" s="476">
        <v>2</v>
      </c>
      <c r="M1079" s="477">
        <v>3</v>
      </c>
      <c r="N1079" s="409">
        <v>400</v>
      </c>
      <c r="O1079" s="478">
        <v>1</v>
      </c>
      <c r="P1079" s="450">
        <v>25</v>
      </c>
      <c r="Q1079" s="451">
        <f>L1079*M1079*N1079*P1079/1000000</f>
        <v>0.06</v>
      </c>
      <c r="R1079" s="479"/>
    </row>
    <row r="1080" spans="2:18" x14ac:dyDescent="0.25">
      <c r="J1080" s="493"/>
      <c r="K1080" s="493"/>
      <c r="L1080" s="493"/>
      <c r="M1080" s="493"/>
      <c r="N1080" s="493"/>
      <c r="O1080" s="533">
        <f>SUM(O1078:O1079)</f>
        <v>4</v>
      </c>
      <c r="P1080" s="535">
        <f>SUM(P1078:P1079)</f>
        <v>37</v>
      </c>
      <c r="Q1080" s="536">
        <f>SUM(Q1078:Q1079)</f>
        <v>0.22800000000000001</v>
      </c>
      <c r="R1080" s="55">
        <f>SUM(Q1080/G1064)</f>
        <v>0.1077412178432159</v>
      </c>
    </row>
    <row r="1081" spans="2:18" ht="16.5" thickBot="1" x14ac:dyDescent="0.3">
      <c r="O1081" s="47">
        <f>SUM(O1080,O1077)</f>
        <v>4</v>
      </c>
      <c r="P1081" s="47">
        <f>SUM(P1080,P1077)</f>
        <v>60</v>
      </c>
      <c r="Q1081" s="72">
        <f>SUM(Q1080,Q1077)</f>
        <v>1.3069999999999997</v>
      </c>
      <c r="R1081" s="49">
        <f>SUM(Q1081/G1064)</f>
        <v>0.61762180579422432</v>
      </c>
    </row>
    <row r="1082" spans="2:18" ht="16.5" thickTop="1" x14ac:dyDescent="0.25"/>
    <row r="1083" spans="2:18" x14ac:dyDescent="0.25">
      <c r="B1083" s="1814" t="s">
        <v>0</v>
      </c>
      <c r="C1083" s="1814"/>
      <c r="D1083" s="1814"/>
      <c r="E1083" s="1814"/>
      <c r="F1083" s="1814"/>
      <c r="G1083" s="1814"/>
      <c r="H1083" s="1814"/>
      <c r="J1083" s="1814" t="s">
        <v>22</v>
      </c>
      <c r="K1083" s="1814"/>
      <c r="L1083" s="1814"/>
      <c r="M1083" s="1814"/>
      <c r="N1083" s="1814"/>
      <c r="O1083" s="1814"/>
      <c r="P1083" s="1814"/>
      <c r="Q1083" s="1814"/>
      <c r="R1083" s="1814"/>
    </row>
    <row r="1084" spans="2:18" x14ac:dyDescent="0.25">
      <c r="B1084" s="1814"/>
      <c r="C1084" s="1814"/>
      <c r="D1084" s="1814"/>
      <c r="E1084" s="1814"/>
      <c r="F1084" s="1814"/>
      <c r="G1084" s="1814"/>
      <c r="H1084" s="1814"/>
      <c r="J1084" s="1814"/>
      <c r="K1084" s="1814"/>
      <c r="L1084" s="1814"/>
      <c r="M1084" s="1814"/>
      <c r="N1084" s="1814"/>
      <c r="O1084" s="1814"/>
      <c r="P1084" s="1814"/>
      <c r="Q1084" s="1814"/>
      <c r="R1084" s="1814"/>
    </row>
    <row r="1085" spans="2:18" x14ac:dyDescent="0.25">
      <c r="B1085" s="6" t="s">
        <v>193</v>
      </c>
      <c r="H1085" s="8"/>
      <c r="J1085" s="6" t="s">
        <v>193</v>
      </c>
      <c r="K1085" s="10"/>
      <c r="L1085" s="10"/>
      <c r="M1085" s="10"/>
      <c r="N1085" s="10"/>
      <c r="O1085" s="1898"/>
      <c r="P1085" s="1898"/>
      <c r="Q1085" s="8"/>
      <c r="R1085" s="8"/>
    </row>
    <row r="1086" spans="2:18" x14ac:dyDescent="0.25">
      <c r="B1086" s="1812" t="s">
        <v>21</v>
      </c>
      <c r="C1086" s="1812" t="s">
        <v>2</v>
      </c>
      <c r="D1086" s="1805" t="s">
        <v>3</v>
      </c>
      <c r="E1086" s="1842" t="s">
        <v>4</v>
      </c>
      <c r="F1086" s="1843"/>
      <c r="G1086" s="1844"/>
      <c r="H1086" s="1812" t="s">
        <v>5</v>
      </c>
      <c r="J1086" s="1812" t="s">
        <v>21</v>
      </c>
      <c r="K1086" s="1899" t="s">
        <v>24</v>
      </c>
      <c r="L1086" s="1842" t="s">
        <v>25</v>
      </c>
      <c r="M1086" s="1843"/>
      <c r="N1086" s="1844"/>
      <c r="O1086" s="1842" t="s">
        <v>4</v>
      </c>
      <c r="P1086" s="1843"/>
      <c r="Q1086" s="1844"/>
      <c r="R1086" s="1812" t="s">
        <v>5</v>
      </c>
    </row>
    <row r="1087" spans="2:18" x14ac:dyDescent="0.25">
      <c r="B1087" s="1813"/>
      <c r="C1087" s="1813"/>
      <c r="D1087" s="1806"/>
      <c r="E1087" s="84" t="s">
        <v>26</v>
      </c>
      <c r="F1087" s="84" t="s">
        <v>9</v>
      </c>
      <c r="G1087" s="510" t="s">
        <v>10</v>
      </c>
      <c r="H1087" s="1813"/>
      <c r="J1087" s="1813"/>
      <c r="K1087" s="1900"/>
      <c r="L1087" s="13" t="s">
        <v>27</v>
      </c>
      <c r="M1087" s="511" t="s">
        <v>28</v>
      </c>
      <c r="N1087" s="511" t="s">
        <v>26</v>
      </c>
      <c r="O1087" s="511" t="s">
        <v>29</v>
      </c>
      <c r="P1087" s="512" t="s">
        <v>30</v>
      </c>
      <c r="Q1087" s="16" t="s">
        <v>10</v>
      </c>
      <c r="R1087" s="1813"/>
    </row>
    <row r="1088" spans="2:18" x14ac:dyDescent="0.25">
      <c r="B1088" s="69">
        <v>1</v>
      </c>
      <c r="C1088" s="78">
        <v>5477</v>
      </c>
      <c r="D1088" s="516" t="s">
        <v>12</v>
      </c>
      <c r="E1088" s="516">
        <v>400</v>
      </c>
      <c r="F1088" s="516">
        <v>35</v>
      </c>
      <c r="G1088" s="71">
        <f t="shared" ref="G1088:G1099" si="46">0.7854*E1088*F1088*F1088/1000000</f>
        <v>0.38484599999999997</v>
      </c>
      <c r="H1088" s="21" t="s">
        <v>186</v>
      </c>
      <c r="J1088" s="22">
        <v>1</v>
      </c>
      <c r="K1088" s="23" t="s">
        <v>32</v>
      </c>
      <c r="L1088" s="24">
        <v>13</v>
      </c>
      <c r="M1088" s="24">
        <v>30</v>
      </c>
      <c r="N1088" s="24">
        <v>400</v>
      </c>
      <c r="O1088" s="23"/>
      <c r="P1088" s="25">
        <v>1</v>
      </c>
      <c r="Q1088" s="26">
        <f t="shared" ref="Q1088:Q1115" si="47">L1088*M1088*N1088*P1088/1000000</f>
        <v>0.156</v>
      </c>
      <c r="R1088" s="27"/>
    </row>
    <row r="1089" spans="2:18" x14ac:dyDescent="0.25">
      <c r="B1089" s="69">
        <v>2</v>
      </c>
      <c r="C1089" s="78">
        <v>5456</v>
      </c>
      <c r="D1089" s="516" t="s">
        <v>12</v>
      </c>
      <c r="E1089" s="516">
        <v>400</v>
      </c>
      <c r="F1089" s="516">
        <v>36</v>
      </c>
      <c r="G1089" s="71">
        <f t="shared" si="46"/>
        <v>0.40715135999999991</v>
      </c>
      <c r="H1089" s="21" t="s">
        <v>186</v>
      </c>
      <c r="J1089" s="28">
        <v>2</v>
      </c>
      <c r="K1089" s="29"/>
      <c r="L1089" s="29">
        <v>8</v>
      </c>
      <c r="M1089" s="24">
        <v>30</v>
      </c>
      <c r="N1089" s="24">
        <v>400</v>
      </c>
      <c r="O1089" s="29"/>
      <c r="P1089" s="30">
        <v>1</v>
      </c>
      <c r="Q1089" s="26">
        <f t="shared" si="47"/>
        <v>9.6000000000000002E-2</v>
      </c>
      <c r="R1089" s="29"/>
    </row>
    <row r="1090" spans="2:18" x14ac:dyDescent="0.25">
      <c r="B1090" s="69">
        <v>3</v>
      </c>
      <c r="C1090" s="78">
        <v>5514</v>
      </c>
      <c r="D1090" s="516" t="s">
        <v>12</v>
      </c>
      <c r="E1090" s="516">
        <v>400</v>
      </c>
      <c r="F1090" s="516">
        <v>30</v>
      </c>
      <c r="G1090" s="71">
        <f t="shared" si="46"/>
        <v>0.282744</v>
      </c>
      <c r="H1090" s="21" t="s">
        <v>186</v>
      </c>
      <c r="J1090" s="28">
        <v>3</v>
      </c>
      <c r="K1090" s="29"/>
      <c r="L1090" s="29">
        <v>2.2000000000000002</v>
      </c>
      <c r="M1090" s="24">
        <v>30</v>
      </c>
      <c r="N1090" s="24">
        <v>400</v>
      </c>
      <c r="O1090" s="29"/>
      <c r="P1090" s="25">
        <v>1</v>
      </c>
      <c r="Q1090" s="26">
        <f t="shared" si="47"/>
        <v>2.64E-2</v>
      </c>
      <c r="R1090" s="29"/>
    </row>
    <row r="1091" spans="2:18" x14ac:dyDescent="0.25">
      <c r="B1091" s="69">
        <v>4</v>
      </c>
      <c r="C1091" s="78">
        <v>5472</v>
      </c>
      <c r="D1091" s="516" t="s">
        <v>12</v>
      </c>
      <c r="E1091" s="516">
        <v>400</v>
      </c>
      <c r="F1091" s="516">
        <v>50</v>
      </c>
      <c r="G1091" s="71">
        <f t="shared" si="46"/>
        <v>0.78539999999999988</v>
      </c>
      <c r="H1091" s="21" t="s">
        <v>186</v>
      </c>
      <c r="J1091" s="28">
        <v>4</v>
      </c>
      <c r="K1091" s="29"/>
      <c r="L1091" s="29">
        <v>13</v>
      </c>
      <c r="M1091" s="24">
        <v>25</v>
      </c>
      <c r="N1091" s="24">
        <v>400</v>
      </c>
      <c r="O1091" s="29"/>
      <c r="P1091" s="30">
        <v>6</v>
      </c>
      <c r="Q1091" s="26">
        <f t="shared" si="47"/>
        <v>0.78</v>
      </c>
      <c r="R1091" s="29"/>
    </row>
    <row r="1092" spans="2:18" x14ac:dyDescent="0.25">
      <c r="B1092" s="69">
        <v>5</v>
      </c>
      <c r="C1092" s="78">
        <v>5494</v>
      </c>
      <c r="D1092" s="516" t="s">
        <v>12</v>
      </c>
      <c r="E1092" s="516">
        <v>400</v>
      </c>
      <c r="F1092" s="516">
        <v>40</v>
      </c>
      <c r="G1092" s="71">
        <f t="shared" si="46"/>
        <v>0.50265599999999988</v>
      </c>
      <c r="H1092" s="21" t="s">
        <v>186</v>
      </c>
      <c r="J1092" s="28">
        <v>5</v>
      </c>
      <c r="K1092" s="29"/>
      <c r="L1092" s="29">
        <v>10</v>
      </c>
      <c r="M1092" s="24">
        <v>25</v>
      </c>
      <c r="N1092" s="24">
        <v>400</v>
      </c>
      <c r="O1092" s="29"/>
      <c r="P1092" s="25">
        <v>2</v>
      </c>
      <c r="Q1092" s="26">
        <f t="shared" si="47"/>
        <v>0.2</v>
      </c>
      <c r="R1092" s="34"/>
    </row>
    <row r="1093" spans="2:18" x14ac:dyDescent="0.25">
      <c r="B1093" s="69">
        <v>6</v>
      </c>
      <c r="C1093" s="78">
        <v>5740</v>
      </c>
      <c r="D1093" s="516" t="s">
        <v>12</v>
      </c>
      <c r="E1093" s="516">
        <v>400</v>
      </c>
      <c r="F1093" s="516">
        <v>36</v>
      </c>
      <c r="G1093" s="71">
        <f t="shared" si="46"/>
        <v>0.40715135999999991</v>
      </c>
      <c r="H1093" s="21" t="s">
        <v>185</v>
      </c>
      <c r="J1093" s="28">
        <v>6</v>
      </c>
      <c r="K1093" s="29"/>
      <c r="L1093" s="29">
        <v>1.7</v>
      </c>
      <c r="M1093" s="24">
        <v>25</v>
      </c>
      <c r="N1093" s="24">
        <v>400</v>
      </c>
      <c r="O1093" s="29"/>
      <c r="P1093" s="30">
        <v>1</v>
      </c>
      <c r="Q1093" s="26">
        <f t="shared" si="47"/>
        <v>1.7000000000000001E-2</v>
      </c>
      <c r="R1093" s="29"/>
    </row>
    <row r="1094" spans="2:18" x14ac:dyDescent="0.25">
      <c r="B1094" s="69">
        <v>7</v>
      </c>
      <c r="C1094" s="78">
        <v>5716</v>
      </c>
      <c r="D1094" s="516" t="s">
        <v>12</v>
      </c>
      <c r="E1094" s="516">
        <v>400</v>
      </c>
      <c r="F1094" s="516">
        <v>40</v>
      </c>
      <c r="G1094" s="71">
        <f t="shared" si="46"/>
        <v>0.50265599999999988</v>
      </c>
      <c r="H1094" s="21" t="s">
        <v>185</v>
      </c>
      <c r="J1094" s="28">
        <v>7</v>
      </c>
      <c r="K1094" s="29"/>
      <c r="L1094" s="29">
        <v>10</v>
      </c>
      <c r="M1094" s="24">
        <v>23</v>
      </c>
      <c r="N1094" s="24">
        <v>400</v>
      </c>
      <c r="O1094" s="29"/>
      <c r="P1094" s="30">
        <v>2</v>
      </c>
      <c r="Q1094" s="26">
        <f t="shared" si="47"/>
        <v>0.184</v>
      </c>
      <c r="R1094" s="34"/>
    </row>
    <row r="1095" spans="2:18" x14ac:dyDescent="0.25">
      <c r="B1095" s="69">
        <v>8</v>
      </c>
      <c r="C1095" s="78">
        <v>5713</v>
      </c>
      <c r="D1095" s="516" t="s">
        <v>12</v>
      </c>
      <c r="E1095" s="516">
        <v>400</v>
      </c>
      <c r="F1095" s="516">
        <v>55</v>
      </c>
      <c r="G1095" s="71">
        <f t="shared" si="46"/>
        <v>0.95033400000000001</v>
      </c>
      <c r="H1095" s="21" t="s">
        <v>185</v>
      </c>
      <c r="J1095" s="28">
        <v>8</v>
      </c>
      <c r="K1095" s="29"/>
      <c r="L1095" s="29">
        <v>13</v>
      </c>
      <c r="M1095" s="24">
        <v>20</v>
      </c>
      <c r="N1095" s="24">
        <v>400</v>
      </c>
      <c r="O1095" s="29"/>
      <c r="P1095" s="30">
        <v>1</v>
      </c>
      <c r="Q1095" s="26">
        <f t="shared" si="47"/>
        <v>0.104</v>
      </c>
      <c r="R1095" s="29"/>
    </row>
    <row r="1096" spans="2:18" x14ac:dyDescent="0.25">
      <c r="B1096" s="69">
        <v>9</v>
      </c>
      <c r="C1096" s="78">
        <v>5703</v>
      </c>
      <c r="D1096" s="516" t="s">
        <v>12</v>
      </c>
      <c r="E1096" s="516">
        <v>400</v>
      </c>
      <c r="F1096" s="516">
        <v>58</v>
      </c>
      <c r="G1096" s="71">
        <f t="shared" si="46"/>
        <v>1.0568342399999999</v>
      </c>
      <c r="H1096" s="21" t="s">
        <v>185</v>
      </c>
      <c r="J1096" s="28">
        <v>9</v>
      </c>
      <c r="K1096" s="29"/>
      <c r="L1096" s="29">
        <v>10</v>
      </c>
      <c r="M1096" s="24">
        <v>20</v>
      </c>
      <c r="N1096" s="24">
        <v>400</v>
      </c>
      <c r="O1096" s="29"/>
      <c r="P1096" s="30">
        <v>6</v>
      </c>
      <c r="Q1096" s="26">
        <f t="shared" si="47"/>
        <v>0.48</v>
      </c>
      <c r="R1096" s="34"/>
    </row>
    <row r="1097" spans="2:18" x14ac:dyDescent="0.25">
      <c r="B1097" s="69">
        <v>10</v>
      </c>
      <c r="C1097" s="78">
        <v>5734</v>
      </c>
      <c r="D1097" s="516" t="s">
        <v>12</v>
      </c>
      <c r="E1097" s="516">
        <v>400</v>
      </c>
      <c r="F1097" s="516">
        <v>40</v>
      </c>
      <c r="G1097" s="71">
        <f t="shared" si="46"/>
        <v>0.50265599999999988</v>
      </c>
      <c r="H1097" s="21" t="s">
        <v>185</v>
      </c>
      <c r="J1097" s="28">
        <v>10</v>
      </c>
      <c r="K1097" s="29"/>
      <c r="L1097" s="29">
        <v>3.5</v>
      </c>
      <c r="M1097" s="24">
        <v>20</v>
      </c>
      <c r="N1097" s="24">
        <v>400</v>
      </c>
      <c r="O1097" s="29"/>
      <c r="P1097" s="30">
        <v>1</v>
      </c>
      <c r="Q1097" s="26">
        <f t="shared" si="47"/>
        <v>2.8000000000000001E-2</v>
      </c>
      <c r="R1097" s="29"/>
    </row>
    <row r="1098" spans="2:18" x14ac:dyDescent="0.25">
      <c r="B1098" s="69">
        <v>11</v>
      </c>
      <c r="C1098" s="78">
        <v>5721</v>
      </c>
      <c r="D1098" s="516" t="s">
        <v>12</v>
      </c>
      <c r="E1098" s="516">
        <v>400</v>
      </c>
      <c r="F1098" s="516">
        <v>53</v>
      </c>
      <c r="G1098" s="71">
        <f t="shared" si="46"/>
        <v>0.88247543999999989</v>
      </c>
      <c r="H1098" s="21" t="s">
        <v>185</v>
      </c>
      <c r="J1098" s="28">
        <v>11</v>
      </c>
      <c r="K1098" s="29"/>
      <c r="L1098" s="29">
        <v>10</v>
      </c>
      <c r="M1098" s="24">
        <v>18</v>
      </c>
      <c r="N1098" s="24">
        <v>400</v>
      </c>
      <c r="O1098" s="29"/>
      <c r="P1098" s="30">
        <v>1</v>
      </c>
      <c r="Q1098" s="26">
        <f t="shared" si="47"/>
        <v>7.1999999999999995E-2</v>
      </c>
      <c r="R1098" s="34"/>
    </row>
    <row r="1099" spans="2:18" x14ac:dyDescent="0.25">
      <c r="B1099" s="69">
        <v>12</v>
      </c>
      <c r="C1099" s="78">
        <v>5733</v>
      </c>
      <c r="D1099" s="516" t="s">
        <v>12</v>
      </c>
      <c r="E1099" s="516">
        <v>400</v>
      </c>
      <c r="F1099" s="516">
        <v>46</v>
      </c>
      <c r="G1099" s="71">
        <f t="shared" si="46"/>
        <v>0.66476255999999989</v>
      </c>
      <c r="H1099" s="21" t="s">
        <v>15</v>
      </c>
      <c r="J1099" s="28">
        <v>12</v>
      </c>
      <c r="K1099" s="29"/>
      <c r="L1099" s="29">
        <v>8</v>
      </c>
      <c r="M1099" s="24">
        <v>18</v>
      </c>
      <c r="N1099" s="24">
        <v>400</v>
      </c>
      <c r="O1099" s="29"/>
      <c r="P1099" s="30">
        <v>3</v>
      </c>
      <c r="Q1099" s="26">
        <f t="shared" si="47"/>
        <v>0.17280000000000001</v>
      </c>
      <c r="R1099" s="29"/>
    </row>
    <row r="1100" spans="2:18" x14ac:dyDescent="0.25">
      <c r="G1100" s="74">
        <f>SUM(G1088:G1099)</f>
        <v>7.3296669599999991</v>
      </c>
      <c r="H1100" s="51"/>
      <c r="J1100" s="28">
        <v>13</v>
      </c>
      <c r="K1100" s="29"/>
      <c r="L1100" s="29">
        <v>4.5</v>
      </c>
      <c r="M1100" s="24">
        <v>18</v>
      </c>
      <c r="N1100" s="24">
        <v>400</v>
      </c>
      <c r="O1100" s="29"/>
      <c r="P1100" s="30">
        <v>1</v>
      </c>
      <c r="Q1100" s="26">
        <f t="shared" si="47"/>
        <v>3.2399999999999998E-2</v>
      </c>
      <c r="R1100" s="34"/>
    </row>
    <row r="1101" spans="2:18" ht="16.5" thickBot="1" x14ac:dyDescent="0.3">
      <c r="G1101" s="60">
        <f>SUM(G1100)</f>
        <v>7.3296669599999991</v>
      </c>
      <c r="H1101" s="36">
        <f>SUM(Q1121/G1101)</f>
        <v>0.77711034226853903</v>
      </c>
      <c r="J1101" s="28">
        <v>14</v>
      </c>
      <c r="K1101" s="29"/>
      <c r="L1101" s="29">
        <v>3.5</v>
      </c>
      <c r="M1101" s="24">
        <v>18</v>
      </c>
      <c r="N1101" s="24">
        <v>400</v>
      </c>
      <c r="O1101" s="29"/>
      <c r="P1101" s="30">
        <v>1</v>
      </c>
      <c r="Q1101" s="26">
        <f t="shared" si="47"/>
        <v>2.52E-2</v>
      </c>
      <c r="R1101" s="29"/>
    </row>
    <row r="1102" spans="2:18" ht="16.5" thickTop="1" x14ac:dyDescent="0.25">
      <c r="B1102" s="8" t="s">
        <v>194</v>
      </c>
      <c r="J1102" s="28">
        <v>15</v>
      </c>
      <c r="K1102" s="29"/>
      <c r="L1102" s="29">
        <v>2.2000000000000002</v>
      </c>
      <c r="M1102" s="24">
        <v>18</v>
      </c>
      <c r="N1102" s="24">
        <v>400</v>
      </c>
      <c r="O1102" s="29"/>
      <c r="P1102" s="30">
        <v>2</v>
      </c>
      <c r="Q1102" s="26">
        <f t="shared" si="47"/>
        <v>3.168E-2</v>
      </c>
      <c r="R1102" s="34"/>
    </row>
    <row r="1103" spans="2:18" x14ac:dyDescent="0.25">
      <c r="B1103" s="1901" t="s">
        <v>3</v>
      </c>
      <c r="C1103" s="1902" t="s">
        <v>66</v>
      </c>
      <c r="D1103" s="1902"/>
      <c r="E1103" s="1903" t="s">
        <v>48</v>
      </c>
      <c r="F1103" s="1903"/>
      <c r="G1103" s="1886" t="s">
        <v>50</v>
      </c>
      <c r="J1103" s="28">
        <v>16</v>
      </c>
      <c r="K1103" s="29"/>
      <c r="L1103" s="29">
        <v>5</v>
      </c>
      <c r="M1103" s="24">
        <v>10</v>
      </c>
      <c r="N1103" s="24">
        <v>400</v>
      </c>
      <c r="O1103" s="29"/>
      <c r="P1103" s="30">
        <v>11</v>
      </c>
      <c r="Q1103" s="26">
        <f t="shared" si="47"/>
        <v>0.22</v>
      </c>
      <c r="R1103" s="29"/>
    </row>
    <row r="1104" spans="2:18" x14ac:dyDescent="0.25">
      <c r="B1104" s="1901"/>
      <c r="C1104" s="101" t="s">
        <v>30</v>
      </c>
      <c r="D1104" s="101" t="s">
        <v>10</v>
      </c>
      <c r="E1104" s="515" t="s">
        <v>30</v>
      </c>
      <c r="F1104" s="515" t="s">
        <v>10</v>
      </c>
      <c r="G1104" s="1887"/>
      <c r="J1104" s="28">
        <v>17</v>
      </c>
      <c r="K1104" s="29"/>
      <c r="L1104" s="29">
        <v>4.5</v>
      </c>
      <c r="M1104" s="24">
        <v>10</v>
      </c>
      <c r="N1104" s="24">
        <v>400</v>
      </c>
      <c r="O1104" s="29"/>
      <c r="P1104" s="30">
        <v>10</v>
      </c>
      <c r="Q1104" s="26">
        <f t="shared" si="47"/>
        <v>0.18</v>
      </c>
      <c r="R1104" s="34"/>
    </row>
    <row r="1105" spans="2:18" x14ac:dyDescent="0.25">
      <c r="B1105" s="516" t="s">
        <v>32</v>
      </c>
      <c r="C1105" s="86">
        <f>SUM(C1070)</f>
        <v>184</v>
      </c>
      <c r="D1105" s="71">
        <f>SUM(D1070)</f>
        <v>159.34155929999997</v>
      </c>
      <c r="E1105" s="86">
        <f>SUM(E1070)</f>
        <v>15450</v>
      </c>
      <c r="F1105" s="71">
        <f>SUM(F1070)</f>
        <v>113.39630000000002</v>
      </c>
      <c r="G1105" s="88">
        <f>SUM(F1105/D1105)</f>
        <v>0.71165551848594244</v>
      </c>
      <c r="J1105" s="28">
        <v>18</v>
      </c>
      <c r="K1105" s="29"/>
      <c r="L1105" s="29">
        <v>2.2000000000000002</v>
      </c>
      <c r="M1105" s="24">
        <v>10</v>
      </c>
      <c r="N1105" s="24">
        <v>400</v>
      </c>
      <c r="O1105" s="29"/>
      <c r="P1105" s="30">
        <v>13</v>
      </c>
      <c r="Q1105" s="26">
        <f t="shared" si="47"/>
        <v>0.1144</v>
      </c>
      <c r="R1105" s="29"/>
    </row>
    <row r="1106" spans="2:18" x14ac:dyDescent="0.25">
      <c r="B1106" s="516" t="s">
        <v>32</v>
      </c>
      <c r="C1106" s="115">
        <f>SUM(B1099)</f>
        <v>12</v>
      </c>
      <c r="D1106" s="128">
        <f>SUM(G1101)</f>
        <v>7.3296669599999991</v>
      </c>
      <c r="E1106" s="86">
        <f>SUM(P1121)</f>
        <v>422</v>
      </c>
      <c r="F1106" s="71">
        <f>SUM(Q1121)</f>
        <v>5.6959600000000012</v>
      </c>
      <c r="G1106" s="88">
        <f>SUM(F1106/D1106)</f>
        <v>0.77711034226853903</v>
      </c>
      <c r="J1106" s="28">
        <v>19</v>
      </c>
      <c r="K1106" s="29"/>
      <c r="L1106" s="29">
        <v>1.7</v>
      </c>
      <c r="M1106" s="24">
        <v>10</v>
      </c>
      <c r="N1106" s="24">
        <v>400</v>
      </c>
      <c r="O1106" s="29"/>
      <c r="P1106" s="30">
        <v>9</v>
      </c>
      <c r="Q1106" s="26">
        <f t="shared" si="47"/>
        <v>6.1199999999999997E-2</v>
      </c>
      <c r="R1106" s="34"/>
    </row>
    <row r="1107" spans="2:18" ht="16.5" thickBot="1" x14ac:dyDescent="0.3">
      <c r="B1107" s="513" t="s">
        <v>54</v>
      </c>
      <c r="C1107" s="59">
        <f>SUM(C1105:C1106)</f>
        <v>196</v>
      </c>
      <c r="D1107" s="92">
        <f>SUM(D1105:D1106)</f>
        <v>166.67122625999997</v>
      </c>
      <c r="E1107" s="59">
        <f>SUM(E1105:E1106)</f>
        <v>15872</v>
      </c>
      <c r="F1107" s="92">
        <f>SUM(F1105:F1106)</f>
        <v>119.09226000000002</v>
      </c>
      <c r="G1107" s="93">
        <f>SUM(F1107/D1107)</f>
        <v>0.71453401209289236</v>
      </c>
      <c r="J1107" s="28">
        <v>20</v>
      </c>
      <c r="K1107" s="29"/>
      <c r="L1107" s="29">
        <v>13</v>
      </c>
      <c r="M1107" s="24">
        <v>15</v>
      </c>
      <c r="N1107" s="24">
        <v>400</v>
      </c>
      <c r="O1107" s="29"/>
      <c r="P1107" s="30">
        <v>2</v>
      </c>
      <c r="Q1107" s="26">
        <f t="shared" si="47"/>
        <v>0.156</v>
      </c>
      <c r="R1107" s="29"/>
    </row>
    <row r="1108" spans="2:18" ht="16.5" thickTop="1" x14ac:dyDescent="0.25">
      <c r="B1108" s="89"/>
      <c r="C1108" s="90"/>
      <c r="D1108" s="91"/>
      <c r="E1108" s="82"/>
      <c r="F1108" s="83"/>
      <c r="G1108" s="83"/>
      <c r="J1108" s="28">
        <v>21</v>
      </c>
      <c r="K1108" s="29"/>
      <c r="L1108" s="29">
        <v>8</v>
      </c>
      <c r="M1108" s="24">
        <v>15</v>
      </c>
      <c r="N1108" s="24">
        <v>400</v>
      </c>
      <c r="O1108" s="29"/>
      <c r="P1108" s="30">
        <v>2</v>
      </c>
      <c r="Q1108" s="26">
        <f t="shared" si="47"/>
        <v>9.6000000000000002E-2</v>
      </c>
      <c r="R1108" s="34"/>
    </row>
    <row r="1109" spans="2:18" x14ac:dyDescent="0.25">
      <c r="B1109" s="102" t="s">
        <v>32</v>
      </c>
      <c r="C1109" s="90"/>
      <c r="D1109" s="103">
        <f>SUM(D1072,Q1116)</f>
        <v>94.971460000000022</v>
      </c>
      <c r="E1109" s="466">
        <f>SUM(D1109/D1107)</f>
        <v>0.56981317130197751</v>
      </c>
      <c r="F1109" s="83"/>
      <c r="G1109" s="83"/>
      <c r="J1109" s="28">
        <v>22</v>
      </c>
      <c r="K1109" s="29"/>
      <c r="L1109" s="29">
        <v>5</v>
      </c>
      <c r="M1109" s="24">
        <v>15</v>
      </c>
      <c r="N1109" s="24">
        <v>400</v>
      </c>
      <c r="O1109" s="29"/>
      <c r="P1109" s="30">
        <v>5</v>
      </c>
      <c r="Q1109" s="26">
        <f t="shared" si="47"/>
        <v>0.15</v>
      </c>
      <c r="R1109" s="29"/>
    </row>
    <row r="1110" spans="2:18" x14ac:dyDescent="0.25">
      <c r="B1110" s="102" t="s">
        <v>51</v>
      </c>
      <c r="C1110" s="89"/>
      <c r="D1110" s="103">
        <f>SUM(Q1120,D1073)</f>
        <v>24.120800000000006</v>
      </c>
      <c r="E1110" s="466">
        <f>SUM(D1110/D1107)</f>
        <v>0.14472084079091488</v>
      </c>
      <c r="F1110" s="83"/>
      <c r="G1110" s="83"/>
      <c r="J1110" s="28">
        <v>23</v>
      </c>
      <c r="K1110" s="29"/>
      <c r="L1110" s="29">
        <v>4.5</v>
      </c>
      <c r="M1110" s="24">
        <v>15</v>
      </c>
      <c r="N1110" s="24">
        <v>400</v>
      </c>
      <c r="O1110" s="29"/>
      <c r="P1110" s="30">
        <v>1</v>
      </c>
      <c r="Q1110" s="26">
        <f t="shared" si="47"/>
        <v>2.7E-2</v>
      </c>
      <c r="R1110" s="34"/>
    </row>
    <row r="1111" spans="2:18" ht="16.5" thickBot="1" x14ac:dyDescent="0.3">
      <c r="B1111" s="89"/>
      <c r="C1111" s="89"/>
      <c r="D1111" s="104">
        <f>SUM(D1109:D1110)</f>
        <v>119.09226000000002</v>
      </c>
      <c r="E1111" s="467">
        <f>SUM(E1109:E1110)</f>
        <v>0.71453401209289236</v>
      </c>
      <c r="F1111" s="83"/>
      <c r="G1111" s="83"/>
      <c r="J1111" s="28">
        <v>24</v>
      </c>
      <c r="K1111" s="29"/>
      <c r="L1111" s="29">
        <v>3.5</v>
      </c>
      <c r="M1111" s="24">
        <v>15</v>
      </c>
      <c r="N1111" s="24">
        <v>400</v>
      </c>
      <c r="O1111" s="29"/>
      <c r="P1111" s="30">
        <v>1</v>
      </c>
      <c r="Q1111" s="26">
        <f t="shared" si="47"/>
        <v>2.1000000000000001E-2</v>
      </c>
      <c r="R1111" s="29"/>
    </row>
    <row r="1112" spans="2:18" ht="16.5" thickTop="1" x14ac:dyDescent="0.25">
      <c r="J1112" s="28">
        <v>25</v>
      </c>
      <c r="K1112" s="29"/>
      <c r="L1112" s="29">
        <v>2.2000000000000002</v>
      </c>
      <c r="M1112" s="24">
        <v>15</v>
      </c>
      <c r="N1112" s="24">
        <v>400</v>
      </c>
      <c r="O1112" s="29"/>
      <c r="P1112" s="30">
        <v>5</v>
      </c>
      <c r="Q1112" s="26">
        <f t="shared" si="47"/>
        <v>6.6000000000000003E-2</v>
      </c>
      <c r="R1112" s="34"/>
    </row>
    <row r="1113" spans="2:18" x14ac:dyDescent="0.25">
      <c r="J1113" s="28">
        <v>26</v>
      </c>
      <c r="K1113" s="29"/>
      <c r="L1113" s="29">
        <v>10</v>
      </c>
      <c r="M1113" s="24">
        <v>13</v>
      </c>
      <c r="N1113" s="24">
        <v>400</v>
      </c>
      <c r="O1113" s="29"/>
      <c r="P1113" s="30">
        <v>2</v>
      </c>
      <c r="Q1113" s="26">
        <f t="shared" si="47"/>
        <v>0.104</v>
      </c>
      <c r="R1113" s="34"/>
    </row>
    <row r="1114" spans="2:18" x14ac:dyDescent="0.25">
      <c r="J1114" s="28">
        <v>27</v>
      </c>
      <c r="K1114" s="29"/>
      <c r="L1114" s="29">
        <v>4.5</v>
      </c>
      <c r="M1114" s="24">
        <v>13</v>
      </c>
      <c r="N1114" s="24">
        <v>400</v>
      </c>
      <c r="O1114" s="29"/>
      <c r="P1114" s="30">
        <v>2</v>
      </c>
      <c r="Q1114" s="26">
        <f t="shared" si="47"/>
        <v>4.6800000000000001E-2</v>
      </c>
      <c r="R1114" s="29"/>
    </row>
    <row r="1115" spans="2:18" x14ac:dyDescent="0.25">
      <c r="J1115" s="28">
        <v>28</v>
      </c>
      <c r="K1115" s="29"/>
      <c r="L1115" s="29">
        <v>2.2000000000000002</v>
      </c>
      <c r="M1115" s="24">
        <v>13</v>
      </c>
      <c r="N1115" s="24">
        <v>400</v>
      </c>
      <c r="O1115" s="29"/>
      <c r="P1115" s="30">
        <v>7</v>
      </c>
      <c r="Q1115" s="26">
        <f t="shared" si="47"/>
        <v>8.0079999999999998E-2</v>
      </c>
      <c r="R1115" s="34"/>
    </row>
    <row r="1116" spans="2:18" x14ac:dyDescent="0.25">
      <c r="J1116" s="1880"/>
      <c r="K1116" s="1880"/>
      <c r="L1116" s="1880"/>
      <c r="M1116" s="1880"/>
      <c r="N1116" s="1880"/>
      <c r="O1116" s="1881"/>
      <c r="P1116" s="533">
        <f>SUM(P1088:P1115)</f>
        <v>100</v>
      </c>
      <c r="Q1116" s="534">
        <f>SUM(Q1088:Q1115)</f>
        <v>3.7279600000000008</v>
      </c>
      <c r="R1116" s="64">
        <f>SUM(Q1116/G1101)</f>
        <v>0.5086124677075371</v>
      </c>
    </row>
    <row r="1117" spans="2:18" x14ac:dyDescent="0.25">
      <c r="J1117" s="28">
        <v>29</v>
      </c>
      <c r="K1117" s="476"/>
      <c r="L1117" s="476">
        <v>5</v>
      </c>
      <c r="M1117" s="477">
        <v>7</v>
      </c>
      <c r="N1117" s="409">
        <v>400</v>
      </c>
      <c r="O1117" s="478">
        <v>18</v>
      </c>
      <c r="P1117" s="450">
        <v>72</v>
      </c>
      <c r="Q1117" s="451">
        <f>L1117*M1117*N1117*P1117/1000000</f>
        <v>1.008</v>
      </c>
      <c r="R1117" s="479"/>
    </row>
    <row r="1118" spans="2:18" x14ac:dyDescent="0.25">
      <c r="J1118" s="28">
        <v>30</v>
      </c>
      <c r="K1118" s="476"/>
      <c r="L1118" s="476">
        <v>3</v>
      </c>
      <c r="M1118" s="477">
        <v>5</v>
      </c>
      <c r="N1118" s="409">
        <v>400</v>
      </c>
      <c r="O1118" s="478">
        <v>10</v>
      </c>
      <c r="P1118" s="450">
        <v>100</v>
      </c>
      <c r="Q1118" s="451">
        <f>L1118*M1118*N1118*P1118/1000000</f>
        <v>0.6</v>
      </c>
      <c r="R1118" s="479"/>
    </row>
    <row r="1119" spans="2:18" x14ac:dyDescent="0.25">
      <c r="J1119" s="28">
        <v>31</v>
      </c>
      <c r="K1119" s="476"/>
      <c r="L1119" s="476">
        <v>2</v>
      </c>
      <c r="M1119" s="477">
        <v>3</v>
      </c>
      <c r="N1119" s="409">
        <v>400</v>
      </c>
      <c r="O1119" s="478">
        <v>6</v>
      </c>
      <c r="P1119" s="450">
        <v>150</v>
      </c>
      <c r="Q1119" s="451">
        <f>L1119*M1119*N1119*P1119/1000000</f>
        <v>0.36</v>
      </c>
      <c r="R1119" s="479"/>
    </row>
    <row r="1120" spans="2:18" x14ac:dyDescent="0.25">
      <c r="J1120" s="514"/>
      <c r="K1120" s="514"/>
      <c r="L1120" s="514"/>
      <c r="M1120" s="514"/>
      <c r="N1120" s="514"/>
      <c r="O1120" s="533">
        <f>SUM(O1117:O1119)</f>
        <v>34</v>
      </c>
      <c r="P1120" s="535">
        <f>SUM(P1117:P1119)</f>
        <v>322</v>
      </c>
      <c r="Q1120" s="536">
        <f>SUM(Q1117:Q1119)</f>
        <v>1.968</v>
      </c>
      <c r="R1120" s="55">
        <f>SUM(Q1120/G1101)</f>
        <v>0.26849787456100194</v>
      </c>
    </row>
    <row r="1121" spans="2:18" ht="16.5" thickBot="1" x14ac:dyDescent="0.3">
      <c r="O1121" s="47">
        <f>SUM(O1120)</f>
        <v>34</v>
      </c>
      <c r="P1121" s="47">
        <f>SUM(P1120,P1116)</f>
        <v>422</v>
      </c>
      <c r="Q1121" s="72">
        <f>SUM(Q1120,Q1116)</f>
        <v>5.6959600000000012</v>
      </c>
      <c r="R1121" s="49">
        <f>SUM(Q1121/G1101)</f>
        <v>0.77711034226853903</v>
      </c>
    </row>
    <row r="1122" spans="2:18" ht="16.5" thickTop="1" x14ac:dyDescent="0.25"/>
    <row r="1123" spans="2:18" ht="15.75" customHeight="1" x14ac:dyDescent="0.25">
      <c r="B1123" s="1814" t="s">
        <v>0</v>
      </c>
      <c r="C1123" s="1814"/>
      <c r="D1123" s="1814"/>
      <c r="E1123" s="1814"/>
      <c r="F1123" s="1814"/>
      <c r="G1123" s="1814"/>
      <c r="H1123" s="1814"/>
      <c r="J1123" s="1814" t="s">
        <v>22</v>
      </c>
      <c r="K1123" s="1814"/>
      <c r="L1123" s="1814"/>
      <c r="M1123" s="1814"/>
      <c r="N1123" s="1814"/>
      <c r="O1123" s="1814"/>
      <c r="P1123" s="1814"/>
      <c r="Q1123" s="1814"/>
      <c r="R1123" s="1814"/>
    </row>
    <row r="1124" spans="2:18" ht="15.75" customHeight="1" x14ac:dyDescent="0.25">
      <c r="B1124" s="1814"/>
      <c r="C1124" s="1814"/>
      <c r="D1124" s="1814"/>
      <c r="E1124" s="1814"/>
      <c r="F1124" s="1814"/>
      <c r="G1124" s="1814"/>
      <c r="H1124" s="1814"/>
      <c r="J1124" s="1814"/>
      <c r="K1124" s="1814"/>
      <c r="L1124" s="1814"/>
      <c r="M1124" s="1814"/>
      <c r="N1124" s="1814"/>
      <c r="O1124" s="1814"/>
      <c r="P1124" s="1814"/>
      <c r="Q1124" s="1814"/>
      <c r="R1124" s="1814"/>
    </row>
    <row r="1125" spans="2:18" x14ac:dyDescent="0.25">
      <c r="B1125" s="6" t="s">
        <v>193</v>
      </c>
      <c r="H1125" s="8"/>
      <c r="J1125" s="6" t="s">
        <v>193</v>
      </c>
      <c r="K1125" s="10"/>
      <c r="L1125" s="10"/>
      <c r="M1125" s="10"/>
      <c r="N1125" s="10"/>
      <c r="O1125" s="1898"/>
      <c r="P1125" s="1898"/>
      <c r="Q1125" s="8"/>
      <c r="R1125" s="8"/>
    </row>
    <row r="1126" spans="2:18" ht="15.75" customHeight="1" x14ac:dyDescent="0.25">
      <c r="B1126" s="1812" t="s">
        <v>21</v>
      </c>
      <c r="C1126" s="1812" t="s">
        <v>2</v>
      </c>
      <c r="D1126" s="1805" t="s">
        <v>3</v>
      </c>
      <c r="E1126" s="1842" t="s">
        <v>4</v>
      </c>
      <c r="F1126" s="1843"/>
      <c r="G1126" s="1844"/>
      <c r="H1126" s="1812" t="s">
        <v>5</v>
      </c>
      <c r="J1126" s="1812" t="s">
        <v>21</v>
      </c>
      <c r="K1126" s="1899" t="s">
        <v>24</v>
      </c>
      <c r="L1126" s="1842" t="s">
        <v>25</v>
      </c>
      <c r="M1126" s="1843"/>
      <c r="N1126" s="1844"/>
      <c r="O1126" s="1842" t="s">
        <v>4</v>
      </c>
      <c r="P1126" s="1843"/>
      <c r="Q1126" s="1844"/>
      <c r="R1126" s="1812" t="s">
        <v>5</v>
      </c>
    </row>
    <row r="1127" spans="2:18" x14ac:dyDescent="0.25">
      <c r="B1127" s="1813"/>
      <c r="C1127" s="1813"/>
      <c r="D1127" s="1806"/>
      <c r="E1127" s="84" t="s">
        <v>26</v>
      </c>
      <c r="F1127" s="84" t="s">
        <v>9</v>
      </c>
      <c r="G1127" s="510" t="s">
        <v>10</v>
      </c>
      <c r="H1127" s="1813"/>
      <c r="J1127" s="1813"/>
      <c r="K1127" s="1900"/>
      <c r="L1127" s="13" t="s">
        <v>27</v>
      </c>
      <c r="M1127" s="511" t="s">
        <v>28</v>
      </c>
      <c r="N1127" s="511" t="s">
        <v>26</v>
      </c>
      <c r="O1127" s="511" t="s">
        <v>29</v>
      </c>
      <c r="P1127" s="512" t="s">
        <v>30</v>
      </c>
      <c r="Q1127" s="16" t="s">
        <v>10</v>
      </c>
      <c r="R1127" s="1813"/>
    </row>
    <row r="1128" spans="2:18" x14ac:dyDescent="0.25">
      <c r="B1128" s="69">
        <v>1</v>
      </c>
      <c r="C1128" s="78">
        <v>5761</v>
      </c>
      <c r="D1128" s="516" t="s">
        <v>12</v>
      </c>
      <c r="E1128" s="516">
        <v>400</v>
      </c>
      <c r="F1128" s="516">
        <v>55</v>
      </c>
      <c r="G1128" s="71">
        <f t="shared" ref="G1128:G1139" si="48">0.7854*E1128*F1128*F1128/1000000</f>
        <v>0.95033400000000001</v>
      </c>
      <c r="H1128" s="21" t="s">
        <v>16</v>
      </c>
      <c r="J1128" s="22">
        <v>1</v>
      </c>
      <c r="K1128" s="23" t="s">
        <v>32</v>
      </c>
      <c r="L1128" s="24">
        <v>13</v>
      </c>
      <c r="M1128" s="24">
        <v>25</v>
      </c>
      <c r="N1128" s="24">
        <v>400</v>
      </c>
      <c r="O1128" s="23"/>
      <c r="P1128" s="25">
        <v>2</v>
      </c>
      <c r="Q1128" s="26">
        <f t="shared" ref="Q1128:Q1155" si="49">L1128*M1128*N1128*P1128/1000000</f>
        <v>0.26</v>
      </c>
      <c r="R1128" s="27"/>
    </row>
    <row r="1129" spans="2:18" x14ac:dyDescent="0.25">
      <c r="B1129" s="69">
        <v>2</v>
      </c>
      <c r="C1129" s="78">
        <v>5696</v>
      </c>
      <c r="D1129" s="516" t="s">
        <v>12</v>
      </c>
      <c r="E1129" s="516">
        <v>400</v>
      </c>
      <c r="F1129" s="516">
        <v>30</v>
      </c>
      <c r="G1129" s="71">
        <f t="shared" si="48"/>
        <v>0.282744</v>
      </c>
      <c r="H1129" s="21" t="s">
        <v>187</v>
      </c>
      <c r="J1129" s="28">
        <v>2</v>
      </c>
      <c r="K1129" s="29"/>
      <c r="L1129" s="29">
        <v>10</v>
      </c>
      <c r="M1129" s="24">
        <v>25</v>
      </c>
      <c r="N1129" s="24">
        <v>400</v>
      </c>
      <c r="O1129" s="29"/>
      <c r="P1129" s="30">
        <v>3</v>
      </c>
      <c r="Q1129" s="26">
        <f t="shared" si="49"/>
        <v>0.3</v>
      </c>
      <c r="R1129" s="29"/>
    </row>
    <row r="1130" spans="2:18" x14ac:dyDescent="0.25">
      <c r="B1130" s="69">
        <v>3</v>
      </c>
      <c r="C1130" s="78">
        <v>5717</v>
      </c>
      <c r="D1130" s="516" t="s">
        <v>12</v>
      </c>
      <c r="E1130" s="516">
        <v>400</v>
      </c>
      <c r="F1130" s="516">
        <v>34</v>
      </c>
      <c r="G1130" s="71">
        <f t="shared" si="48"/>
        <v>0.36316895999999999</v>
      </c>
      <c r="H1130" s="21" t="s">
        <v>187</v>
      </c>
      <c r="J1130" s="28">
        <v>3</v>
      </c>
      <c r="K1130" s="29"/>
      <c r="L1130" s="29">
        <v>10</v>
      </c>
      <c r="M1130" s="24">
        <v>20</v>
      </c>
      <c r="N1130" s="24">
        <v>400</v>
      </c>
      <c r="O1130" s="29"/>
      <c r="P1130" s="25">
        <v>3</v>
      </c>
      <c r="Q1130" s="26">
        <f t="shared" si="49"/>
        <v>0.24</v>
      </c>
      <c r="R1130" s="29"/>
    </row>
    <row r="1131" spans="2:18" x14ac:dyDescent="0.25">
      <c r="B1131" s="69">
        <v>4</v>
      </c>
      <c r="C1131" s="78">
        <v>5715</v>
      </c>
      <c r="D1131" s="516" t="s">
        <v>12</v>
      </c>
      <c r="E1131" s="516">
        <v>400</v>
      </c>
      <c r="F1131" s="516">
        <v>37</v>
      </c>
      <c r="G1131" s="71">
        <f t="shared" si="48"/>
        <v>0.43008503999999992</v>
      </c>
      <c r="H1131" s="21" t="s">
        <v>187</v>
      </c>
      <c r="J1131" s="28">
        <v>4</v>
      </c>
      <c r="K1131" s="29"/>
      <c r="L1131" s="29">
        <v>8</v>
      </c>
      <c r="M1131" s="24">
        <v>20</v>
      </c>
      <c r="N1131" s="24">
        <v>400</v>
      </c>
      <c r="O1131" s="29"/>
      <c r="P1131" s="30">
        <v>3</v>
      </c>
      <c r="Q1131" s="26">
        <f t="shared" si="49"/>
        <v>0.192</v>
      </c>
      <c r="R1131" s="29"/>
    </row>
    <row r="1132" spans="2:18" x14ac:dyDescent="0.25">
      <c r="B1132" s="69">
        <v>5</v>
      </c>
      <c r="C1132" s="78">
        <v>5708</v>
      </c>
      <c r="D1132" s="516" t="s">
        <v>12</v>
      </c>
      <c r="E1132" s="516">
        <v>400</v>
      </c>
      <c r="F1132" s="516">
        <v>37</v>
      </c>
      <c r="G1132" s="71">
        <f t="shared" si="48"/>
        <v>0.43008503999999992</v>
      </c>
      <c r="H1132" s="21" t="s">
        <v>187</v>
      </c>
      <c r="J1132" s="28">
        <v>5</v>
      </c>
      <c r="K1132" s="29"/>
      <c r="L1132" s="29">
        <v>4.5</v>
      </c>
      <c r="M1132" s="24">
        <v>20</v>
      </c>
      <c r="N1132" s="24">
        <v>400</v>
      </c>
      <c r="O1132" s="29"/>
      <c r="P1132" s="25">
        <v>1</v>
      </c>
      <c r="Q1132" s="26">
        <f t="shared" si="49"/>
        <v>3.5999999999999997E-2</v>
      </c>
      <c r="R1132" s="34"/>
    </row>
    <row r="1133" spans="2:18" x14ac:dyDescent="0.25">
      <c r="B1133" s="69">
        <v>6</v>
      </c>
      <c r="C1133" s="78">
        <v>5705</v>
      </c>
      <c r="D1133" s="516" t="s">
        <v>12</v>
      </c>
      <c r="E1133" s="516">
        <v>400</v>
      </c>
      <c r="F1133" s="516">
        <v>44</v>
      </c>
      <c r="G1133" s="71">
        <f t="shared" si="48"/>
        <v>0.60821376000000005</v>
      </c>
      <c r="H1133" s="21" t="s">
        <v>187</v>
      </c>
      <c r="J1133" s="28">
        <v>6</v>
      </c>
      <c r="K1133" s="29"/>
      <c r="L1133" s="29">
        <v>3.5</v>
      </c>
      <c r="M1133" s="24">
        <v>20</v>
      </c>
      <c r="N1133" s="24">
        <v>400</v>
      </c>
      <c r="O1133" s="29"/>
      <c r="P1133" s="30">
        <v>1</v>
      </c>
      <c r="Q1133" s="26">
        <f t="shared" si="49"/>
        <v>2.8000000000000001E-2</v>
      </c>
      <c r="R1133" s="29"/>
    </row>
    <row r="1134" spans="2:18" x14ac:dyDescent="0.25">
      <c r="B1134" s="69">
        <v>7</v>
      </c>
      <c r="C1134" s="78">
        <v>5702</v>
      </c>
      <c r="D1134" s="516" t="s">
        <v>12</v>
      </c>
      <c r="E1134" s="516">
        <v>400</v>
      </c>
      <c r="F1134" s="516">
        <v>53</v>
      </c>
      <c r="G1134" s="71">
        <f t="shared" si="48"/>
        <v>0.88247543999999989</v>
      </c>
      <c r="H1134" s="21" t="s">
        <v>187</v>
      </c>
      <c r="J1134" s="28">
        <v>7</v>
      </c>
      <c r="K1134" s="29"/>
      <c r="L1134" s="29">
        <v>2.2000000000000002</v>
      </c>
      <c r="M1134" s="24">
        <v>20</v>
      </c>
      <c r="N1134" s="24">
        <v>400</v>
      </c>
      <c r="O1134" s="29"/>
      <c r="P1134" s="30">
        <v>2</v>
      </c>
      <c r="Q1134" s="26">
        <f t="shared" si="49"/>
        <v>3.5200000000000002E-2</v>
      </c>
      <c r="R1134" s="34"/>
    </row>
    <row r="1135" spans="2:18" x14ac:dyDescent="0.25">
      <c r="B1135" s="69">
        <v>8</v>
      </c>
      <c r="C1135" s="78">
        <v>5703</v>
      </c>
      <c r="D1135" s="516" t="s">
        <v>12</v>
      </c>
      <c r="E1135" s="516">
        <v>400</v>
      </c>
      <c r="F1135" s="516">
        <v>57</v>
      </c>
      <c r="G1135" s="71">
        <f t="shared" si="48"/>
        <v>1.02070584</v>
      </c>
      <c r="H1135" s="21" t="s">
        <v>187</v>
      </c>
      <c r="J1135" s="28">
        <v>8</v>
      </c>
      <c r="K1135" s="29"/>
      <c r="L1135" s="29">
        <v>10</v>
      </c>
      <c r="M1135" s="24">
        <v>18</v>
      </c>
      <c r="N1135" s="24">
        <v>400</v>
      </c>
      <c r="O1135" s="29"/>
      <c r="P1135" s="30">
        <v>2</v>
      </c>
      <c r="Q1135" s="26">
        <f t="shared" si="49"/>
        <v>0.14399999999999999</v>
      </c>
      <c r="R1135" s="29"/>
    </row>
    <row r="1136" spans="2:18" x14ac:dyDescent="0.25">
      <c r="B1136" s="69">
        <v>9</v>
      </c>
      <c r="C1136" s="78">
        <v>5712</v>
      </c>
      <c r="D1136" s="516" t="s">
        <v>12</v>
      </c>
      <c r="E1136" s="516">
        <v>400</v>
      </c>
      <c r="F1136" s="516">
        <v>50</v>
      </c>
      <c r="G1136" s="71">
        <f t="shared" si="48"/>
        <v>0.78539999999999988</v>
      </c>
      <c r="H1136" s="21" t="s">
        <v>187</v>
      </c>
      <c r="J1136" s="28">
        <v>9</v>
      </c>
      <c r="K1136" s="29"/>
      <c r="L1136" s="29">
        <v>4.5</v>
      </c>
      <c r="M1136" s="24">
        <v>18</v>
      </c>
      <c r="N1136" s="24">
        <v>400</v>
      </c>
      <c r="O1136" s="29"/>
      <c r="P1136" s="30">
        <v>1</v>
      </c>
      <c r="Q1136" s="26">
        <f t="shared" si="49"/>
        <v>3.2399999999999998E-2</v>
      </c>
      <c r="R1136" s="34"/>
    </row>
    <row r="1137" spans="2:18" x14ac:dyDescent="0.25">
      <c r="B1137" s="69">
        <v>10</v>
      </c>
      <c r="C1137" s="78">
        <v>5707</v>
      </c>
      <c r="D1137" s="516" t="s">
        <v>12</v>
      </c>
      <c r="E1137" s="516">
        <v>400</v>
      </c>
      <c r="F1137" s="516">
        <v>40</v>
      </c>
      <c r="G1137" s="71">
        <f t="shared" si="48"/>
        <v>0.50265599999999988</v>
      </c>
      <c r="H1137" s="21" t="s">
        <v>187</v>
      </c>
      <c r="J1137" s="28">
        <v>10</v>
      </c>
      <c r="K1137" s="29"/>
      <c r="L1137" s="29">
        <v>1.7</v>
      </c>
      <c r="M1137" s="24">
        <v>20</v>
      </c>
      <c r="N1137" s="24">
        <v>300</v>
      </c>
      <c r="O1137" s="29"/>
      <c r="P1137" s="30">
        <v>1</v>
      </c>
      <c r="Q1137" s="26">
        <f t="shared" si="49"/>
        <v>1.0200000000000001E-2</v>
      </c>
      <c r="R1137" s="29"/>
    </row>
    <row r="1138" spans="2:18" x14ac:dyDescent="0.25">
      <c r="B1138" s="69">
        <v>11</v>
      </c>
      <c r="C1138" s="78">
        <v>5709</v>
      </c>
      <c r="D1138" s="516" t="s">
        <v>12</v>
      </c>
      <c r="E1138" s="516">
        <v>400</v>
      </c>
      <c r="F1138" s="516">
        <v>40</v>
      </c>
      <c r="G1138" s="71">
        <f t="shared" si="48"/>
        <v>0.50265599999999988</v>
      </c>
      <c r="H1138" s="21" t="s">
        <v>187</v>
      </c>
      <c r="J1138" s="28">
        <v>11</v>
      </c>
      <c r="K1138" s="29"/>
      <c r="L1138" s="29">
        <v>3.5</v>
      </c>
      <c r="M1138" s="24">
        <v>23</v>
      </c>
      <c r="N1138" s="24">
        <v>300</v>
      </c>
      <c r="O1138" s="29"/>
      <c r="P1138" s="30">
        <v>1</v>
      </c>
      <c r="Q1138" s="26">
        <f t="shared" si="49"/>
        <v>2.4150000000000001E-2</v>
      </c>
      <c r="R1138" s="34"/>
    </row>
    <row r="1139" spans="2:18" x14ac:dyDescent="0.25">
      <c r="B1139" s="69">
        <v>12</v>
      </c>
      <c r="C1139" s="78">
        <v>5730</v>
      </c>
      <c r="D1139" s="516" t="s">
        <v>12</v>
      </c>
      <c r="E1139" s="516">
        <v>400</v>
      </c>
      <c r="F1139" s="516">
        <v>46</v>
      </c>
      <c r="G1139" s="71">
        <f t="shared" si="48"/>
        <v>0.66476255999999989</v>
      </c>
      <c r="H1139" s="21" t="s">
        <v>187</v>
      </c>
      <c r="J1139" s="28">
        <v>12</v>
      </c>
      <c r="K1139" s="29"/>
      <c r="L1139" s="29">
        <v>2.2000000000000002</v>
      </c>
      <c r="M1139" s="24">
        <v>10</v>
      </c>
      <c r="N1139" s="24">
        <v>300</v>
      </c>
      <c r="O1139" s="29"/>
      <c r="P1139" s="30">
        <v>2</v>
      </c>
      <c r="Q1139" s="26">
        <f t="shared" si="49"/>
        <v>1.32E-2</v>
      </c>
      <c r="R1139" s="29"/>
    </row>
    <row r="1140" spans="2:18" x14ac:dyDescent="0.25">
      <c r="G1140" s="74">
        <f>SUM(G1128:G1139)</f>
        <v>7.4232866399999988</v>
      </c>
      <c r="H1140" s="51"/>
      <c r="J1140" s="28">
        <v>13</v>
      </c>
      <c r="K1140" s="29"/>
      <c r="L1140" s="29">
        <v>10</v>
      </c>
      <c r="M1140" s="24">
        <v>15</v>
      </c>
      <c r="N1140" s="24">
        <v>400</v>
      </c>
      <c r="O1140" s="29"/>
      <c r="P1140" s="30">
        <v>5</v>
      </c>
      <c r="Q1140" s="26">
        <f t="shared" si="49"/>
        <v>0.3</v>
      </c>
      <c r="R1140" s="34"/>
    </row>
    <row r="1141" spans="2:18" ht="16.5" thickBot="1" x14ac:dyDescent="0.3">
      <c r="G1141" s="60">
        <f>SUM(G1140)</f>
        <v>7.4232866399999988</v>
      </c>
      <c r="H1141" s="36">
        <f>SUM(Q1163/G1141)</f>
        <v>0.65709843046017691</v>
      </c>
      <c r="J1141" s="28">
        <v>14</v>
      </c>
      <c r="K1141" s="29"/>
      <c r="L1141" s="29">
        <v>4.5</v>
      </c>
      <c r="M1141" s="24">
        <v>15</v>
      </c>
      <c r="N1141" s="24">
        <v>400</v>
      </c>
      <c r="O1141" s="29"/>
      <c r="P1141" s="30">
        <v>1</v>
      </c>
      <c r="Q1141" s="26">
        <f t="shared" si="49"/>
        <v>2.7E-2</v>
      </c>
      <c r="R1141" s="29"/>
    </row>
    <row r="1142" spans="2:18" ht="16.5" thickTop="1" x14ac:dyDescent="0.25">
      <c r="B1142" s="8" t="s">
        <v>194</v>
      </c>
      <c r="J1142" s="28">
        <v>15</v>
      </c>
      <c r="K1142" s="29"/>
      <c r="L1142" s="29">
        <v>3.5</v>
      </c>
      <c r="M1142" s="24">
        <v>15</v>
      </c>
      <c r="N1142" s="24">
        <v>400</v>
      </c>
      <c r="O1142" s="29"/>
      <c r="P1142" s="30">
        <v>1</v>
      </c>
      <c r="Q1142" s="26">
        <f t="shared" si="49"/>
        <v>2.1000000000000001E-2</v>
      </c>
      <c r="R1142" s="34"/>
    </row>
    <row r="1143" spans="2:18" x14ac:dyDescent="0.25">
      <c r="B1143" s="1901" t="s">
        <v>3</v>
      </c>
      <c r="C1143" s="1902" t="s">
        <v>66</v>
      </c>
      <c r="D1143" s="1902"/>
      <c r="E1143" s="1903" t="s">
        <v>48</v>
      </c>
      <c r="F1143" s="1903"/>
      <c r="G1143" s="1886" t="s">
        <v>50</v>
      </c>
      <c r="J1143" s="28">
        <v>16</v>
      </c>
      <c r="K1143" s="29"/>
      <c r="L1143" s="29">
        <v>2.2000000000000002</v>
      </c>
      <c r="M1143" s="24">
        <v>15</v>
      </c>
      <c r="N1143" s="24">
        <v>400</v>
      </c>
      <c r="O1143" s="29"/>
      <c r="P1143" s="30">
        <v>3</v>
      </c>
      <c r="Q1143" s="26">
        <f t="shared" si="49"/>
        <v>3.9600000000000003E-2</v>
      </c>
      <c r="R1143" s="29"/>
    </row>
    <row r="1144" spans="2:18" x14ac:dyDescent="0.25">
      <c r="B1144" s="1901"/>
      <c r="C1144" s="101" t="s">
        <v>30</v>
      </c>
      <c r="D1144" s="101" t="s">
        <v>10</v>
      </c>
      <c r="E1144" s="515" t="s">
        <v>30</v>
      </c>
      <c r="F1144" s="515" t="s">
        <v>10</v>
      </c>
      <c r="G1144" s="1887"/>
      <c r="J1144" s="28">
        <v>17</v>
      </c>
      <c r="K1144" s="29"/>
      <c r="L1144" s="29">
        <v>1.7</v>
      </c>
      <c r="M1144" s="24">
        <v>15</v>
      </c>
      <c r="N1144" s="24">
        <v>400</v>
      </c>
      <c r="O1144" s="29"/>
      <c r="P1144" s="30">
        <v>2</v>
      </c>
      <c r="Q1144" s="26">
        <f t="shared" si="49"/>
        <v>2.0400000000000001E-2</v>
      </c>
      <c r="R1144" s="34"/>
    </row>
    <row r="1145" spans="2:18" x14ac:dyDescent="0.25">
      <c r="B1145" s="516" t="s">
        <v>32</v>
      </c>
      <c r="C1145" s="86">
        <f>SUM(C1107)</f>
        <v>196</v>
      </c>
      <c r="D1145" s="71">
        <f>SUM(D1107)</f>
        <v>166.67122625999997</v>
      </c>
      <c r="E1145" s="86">
        <f>SUM(E1107)</f>
        <v>15872</v>
      </c>
      <c r="F1145" s="71">
        <f>SUM(F1107)</f>
        <v>119.09226000000002</v>
      </c>
      <c r="G1145" s="88">
        <f>SUM(F1145/D1145)</f>
        <v>0.71453401209289236</v>
      </c>
      <c r="J1145" s="28">
        <v>18</v>
      </c>
      <c r="K1145" s="29"/>
      <c r="L1145" s="29">
        <v>13</v>
      </c>
      <c r="M1145" s="24">
        <v>13</v>
      </c>
      <c r="N1145" s="24">
        <v>400</v>
      </c>
      <c r="O1145" s="29"/>
      <c r="P1145" s="30">
        <v>1</v>
      </c>
      <c r="Q1145" s="26">
        <f t="shared" si="49"/>
        <v>6.7599999999999993E-2</v>
      </c>
      <c r="R1145" s="29"/>
    </row>
    <row r="1146" spans="2:18" x14ac:dyDescent="0.25">
      <c r="B1146" s="516" t="s">
        <v>32</v>
      </c>
      <c r="C1146" s="115">
        <f>SUM(B1139)</f>
        <v>12</v>
      </c>
      <c r="D1146" s="128">
        <f>SUM(G1141)</f>
        <v>7.4232866399999988</v>
      </c>
      <c r="E1146" s="86">
        <f>SUM(P1163)</f>
        <v>462</v>
      </c>
      <c r="F1146" s="71">
        <f>SUM(Q1163)</f>
        <v>4.8778299999999994</v>
      </c>
      <c r="G1146" s="88">
        <f>SUM(F1146/D1146)</f>
        <v>0.65709843046017691</v>
      </c>
      <c r="J1146" s="28">
        <v>19</v>
      </c>
      <c r="K1146" s="29"/>
      <c r="L1146" s="29">
        <v>10</v>
      </c>
      <c r="M1146" s="24">
        <v>13</v>
      </c>
      <c r="N1146" s="24">
        <v>400</v>
      </c>
      <c r="O1146" s="29"/>
      <c r="P1146" s="30">
        <v>1</v>
      </c>
      <c r="Q1146" s="26">
        <f t="shared" si="49"/>
        <v>5.1999999999999998E-2</v>
      </c>
      <c r="R1146" s="34"/>
    </row>
    <row r="1147" spans="2:18" ht="16.5" thickBot="1" x14ac:dyDescent="0.3">
      <c r="B1147" s="513" t="s">
        <v>54</v>
      </c>
      <c r="C1147" s="59">
        <f>SUM(C1145:C1146)</f>
        <v>208</v>
      </c>
      <c r="D1147" s="92">
        <f>SUM(D1145:D1146)</f>
        <v>174.09451289999996</v>
      </c>
      <c r="E1147" s="59">
        <f>SUM(E1145:E1146)</f>
        <v>16334</v>
      </c>
      <c r="F1147" s="92">
        <f>SUM(F1145:F1146)</f>
        <v>123.97009000000003</v>
      </c>
      <c r="G1147" s="93">
        <f>SUM(F1147/D1147)</f>
        <v>0.71208499300152306</v>
      </c>
      <c r="J1147" s="28">
        <v>20</v>
      </c>
      <c r="K1147" s="29"/>
      <c r="L1147" s="29">
        <v>8</v>
      </c>
      <c r="M1147" s="24">
        <v>13</v>
      </c>
      <c r="N1147" s="24">
        <v>400</v>
      </c>
      <c r="O1147" s="29"/>
      <c r="P1147" s="30">
        <v>1</v>
      </c>
      <c r="Q1147" s="26">
        <f t="shared" si="49"/>
        <v>4.1599999999999998E-2</v>
      </c>
      <c r="R1147" s="29"/>
    </row>
    <row r="1148" spans="2:18" ht="16.5" thickTop="1" x14ac:dyDescent="0.25">
      <c r="B1148" s="89"/>
      <c r="C1148" s="90"/>
      <c r="D1148" s="91"/>
      <c r="E1148" s="82"/>
      <c r="F1148" s="83"/>
      <c r="G1148" s="83"/>
      <c r="J1148" s="28">
        <v>21</v>
      </c>
      <c r="K1148" s="29"/>
      <c r="L1148" s="29">
        <v>4.5</v>
      </c>
      <c r="M1148" s="24">
        <v>13</v>
      </c>
      <c r="N1148" s="24">
        <v>400</v>
      </c>
      <c r="O1148" s="29"/>
      <c r="P1148" s="30">
        <v>1</v>
      </c>
      <c r="Q1148" s="26">
        <f t="shared" si="49"/>
        <v>2.3400000000000001E-2</v>
      </c>
      <c r="R1148" s="34"/>
    </row>
    <row r="1149" spans="2:18" x14ac:dyDescent="0.25">
      <c r="B1149" s="102" t="s">
        <v>32</v>
      </c>
      <c r="C1149" s="90"/>
      <c r="D1149" s="103">
        <f>SUM(Q1156,D1109)</f>
        <v>97.373290000000026</v>
      </c>
      <c r="E1149" s="466">
        <f>SUM(D1149/D1147)</f>
        <v>0.55931280301712516</v>
      </c>
      <c r="F1149" s="83"/>
      <c r="G1149" s="83"/>
      <c r="J1149" s="28">
        <v>22</v>
      </c>
      <c r="K1149" s="29"/>
      <c r="L1149" s="29">
        <v>2.2000000000000002</v>
      </c>
      <c r="M1149" s="24">
        <v>13</v>
      </c>
      <c r="N1149" s="24">
        <v>400</v>
      </c>
      <c r="O1149" s="29"/>
      <c r="P1149" s="30">
        <v>4</v>
      </c>
      <c r="Q1149" s="26">
        <f t="shared" si="49"/>
        <v>4.5760000000000002E-2</v>
      </c>
      <c r="R1149" s="29"/>
    </row>
    <row r="1150" spans="2:18" x14ac:dyDescent="0.25">
      <c r="B1150" s="102" t="s">
        <v>51</v>
      </c>
      <c r="C1150" s="89"/>
      <c r="D1150" s="103">
        <f>SUM(Q1162,D1110)</f>
        <v>26.596800000000005</v>
      </c>
      <c r="E1150" s="466">
        <f>SUM(D1150/D1147)</f>
        <v>0.1527721899843979</v>
      </c>
      <c r="F1150" s="83"/>
      <c r="G1150" s="83"/>
      <c r="J1150" s="28">
        <v>23</v>
      </c>
      <c r="K1150" s="29"/>
      <c r="L1150" s="29">
        <v>3.5</v>
      </c>
      <c r="M1150" s="24">
        <v>13</v>
      </c>
      <c r="N1150" s="24">
        <v>400</v>
      </c>
      <c r="O1150" s="29"/>
      <c r="P1150" s="30">
        <v>1</v>
      </c>
      <c r="Q1150" s="26">
        <f t="shared" si="49"/>
        <v>1.8200000000000001E-2</v>
      </c>
      <c r="R1150" s="34"/>
    </row>
    <row r="1151" spans="2:18" ht="16.5" thickBot="1" x14ac:dyDescent="0.3">
      <c r="B1151" s="89"/>
      <c r="C1151" s="89"/>
      <c r="D1151" s="104">
        <f>SUM(D1149:D1150)</f>
        <v>123.97009000000003</v>
      </c>
      <c r="E1151" s="467">
        <f>SUM(E1149:E1150)</f>
        <v>0.71208499300152306</v>
      </c>
      <c r="F1151" s="83"/>
      <c r="G1151" s="83"/>
      <c r="J1151" s="28">
        <v>24</v>
      </c>
      <c r="K1151" s="29"/>
      <c r="L1151" s="29">
        <v>1.7</v>
      </c>
      <c r="M1151" s="24">
        <v>13</v>
      </c>
      <c r="N1151" s="24">
        <v>400</v>
      </c>
      <c r="O1151" s="29"/>
      <c r="P1151" s="30">
        <v>3</v>
      </c>
      <c r="Q1151" s="26">
        <f t="shared" si="49"/>
        <v>2.6519999999999998E-2</v>
      </c>
      <c r="R1151" s="29"/>
    </row>
    <row r="1152" spans="2:18" ht="16.5" thickTop="1" x14ac:dyDescent="0.25">
      <c r="J1152" s="28">
        <v>25</v>
      </c>
      <c r="K1152" s="29"/>
      <c r="L1152" s="29">
        <v>4.5</v>
      </c>
      <c r="M1152" s="24">
        <v>10</v>
      </c>
      <c r="N1152" s="24">
        <v>400</v>
      </c>
      <c r="O1152" s="29"/>
      <c r="P1152" s="30">
        <v>18</v>
      </c>
      <c r="Q1152" s="26">
        <f t="shared" si="49"/>
        <v>0.32400000000000001</v>
      </c>
      <c r="R1152" s="34"/>
    </row>
    <row r="1153" spans="2:18" x14ac:dyDescent="0.25">
      <c r="J1153" s="28">
        <v>26</v>
      </c>
      <c r="K1153" s="29"/>
      <c r="L1153" s="29">
        <v>3.5</v>
      </c>
      <c r="M1153" s="24">
        <v>10</v>
      </c>
      <c r="N1153" s="24">
        <v>400</v>
      </c>
      <c r="O1153" s="29"/>
      <c r="P1153" s="30">
        <v>2</v>
      </c>
      <c r="Q1153" s="26">
        <f t="shared" si="49"/>
        <v>2.8000000000000001E-2</v>
      </c>
      <c r="R1153" s="34"/>
    </row>
    <row r="1154" spans="2:18" x14ac:dyDescent="0.25">
      <c r="J1154" s="28">
        <v>27</v>
      </c>
      <c r="K1154" s="29"/>
      <c r="L1154" s="29">
        <v>2.2000000000000002</v>
      </c>
      <c r="M1154" s="24">
        <v>10</v>
      </c>
      <c r="N1154" s="24">
        <v>400</v>
      </c>
      <c r="O1154" s="29"/>
      <c r="P1154" s="30">
        <v>2</v>
      </c>
      <c r="Q1154" s="26">
        <f t="shared" si="49"/>
        <v>1.7600000000000001E-2</v>
      </c>
      <c r="R1154" s="29"/>
    </row>
    <row r="1155" spans="2:18" x14ac:dyDescent="0.25">
      <c r="J1155" s="28">
        <v>28</v>
      </c>
      <c r="K1155" s="29"/>
      <c r="L1155" s="29">
        <v>1.7</v>
      </c>
      <c r="M1155" s="24">
        <v>10</v>
      </c>
      <c r="N1155" s="24">
        <v>400</v>
      </c>
      <c r="O1155" s="29"/>
      <c r="P1155" s="30">
        <v>5</v>
      </c>
      <c r="Q1155" s="26">
        <f t="shared" si="49"/>
        <v>3.4000000000000002E-2</v>
      </c>
      <c r="R1155" s="34"/>
    </row>
    <row r="1156" spans="2:18" x14ac:dyDescent="0.25">
      <c r="J1156" s="1880"/>
      <c r="K1156" s="1880"/>
      <c r="L1156" s="1880"/>
      <c r="M1156" s="1880"/>
      <c r="N1156" s="1880"/>
      <c r="O1156" s="1881"/>
      <c r="P1156" s="533">
        <f>SUM(P1128:P1155)</f>
        <v>73</v>
      </c>
      <c r="Q1156" s="534">
        <f>SUM(Q1128:Q1155)</f>
        <v>2.4018299999999995</v>
      </c>
      <c r="R1156" s="64">
        <f>SUM(Q1156/G1141)</f>
        <v>0.32355344963481025</v>
      </c>
    </row>
    <row r="1157" spans="2:18" x14ac:dyDescent="0.25">
      <c r="J1157" s="28">
        <v>29</v>
      </c>
      <c r="K1157" s="476"/>
      <c r="L1157" s="476">
        <v>5</v>
      </c>
      <c r="M1157" s="477">
        <v>7</v>
      </c>
      <c r="N1157" s="409">
        <v>400</v>
      </c>
      <c r="O1157" s="478">
        <v>26</v>
      </c>
      <c r="P1157" s="450">
        <v>104</v>
      </c>
      <c r="Q1157" s="451">
        <f>L1157*M1157*N1157*P1157/1000000</f>
        <v>1.456</v>
      </c>
      <c r="R1157" s="479"/>
    </row>
    <row r="1158" spans="2:18" x14ac:dyDescent="0.25">
      <c r="J1158" s="28">
        <v>30</v>
      </c>
      <c r="K1158" s="476"/>
      <c r="L1158" s="476">
        <v>3</v>
      </c>
      <c r="M1158" s="477">
        <v>5</v>
      </c>
      <c r="N1158" s="409">
        <v>400</v>
      </c>
      <c r="O1158" s="478">
        <v>9</v>
      </c>
      <c r="P1158" s="450">
        <v>90</v>
      </c>
      <c r="Q1158" s="451">
        <f>L1158*M1158*N1158*P1158/1000000</f>
        <v>0.54</v>
      </c>
      <c r="R1158" s="479"/>
    </row>
    <row r="1159" spans="2:18" x14ac:dyDescent="0.25">
      <c r="J1159" s="28">
        <v>31</v>
      </c>
      <c r="K1159" s="476"/>
      <c r="L1159" s="476">
        <v>3</v>
      </c>
      <c r="M1159" s="477">
        <v>5</v>
      </c>
      <c r="N1159" s="409">
        <v>300</v>
      </c>
      <c r="O1159" s="478">
        <v>2</v>
      </c>
      <c r="P1159" s="450">
        <v>20</v>
      </c>
      <c r="Q1159" s="451">
        <f>L1159*M1159*N1159*P1159/1000000</f>
        <v>0.09</v>
      </c>
      <c r="R1159" s="479"/>
    </row>
    <row r="1160" spans="2:18" x14ac:dyDescent="0.25">
      <c r="J1160" s="28">
        <v>32</v>
      </c>
      <c r="K1160" s="476"/>
      <c r="L1160" s="476">
        <v>2</v>
      </c>
      <c r="M1160" s="477">
        <v>3</v>
      </c>
      <c r="N1160" s="409">
        <v>400</v>
      </c>
      <c r="O1160" s="478">
        <v>5</v>
      </c>
      <c r="P1160" s="450">
        <v>125</v>
      </c>
      <c r="Q1160" s="451">
        <f>L1160*M1160*N1160*P1160/1000000</f>
        <v>0.3</v>
      </c>
      <c r="R1160" s="479"/>
    </row>
    <row r="1161" spans="2:18" x14ac:dyDescent="0.25">
      <c r="J1161" s="28">
        <v>33</v>
      </c>
      <c r="K1161" s="476"/>
      <c r="L1161" s="476">
        <v>2</v>
      </c>
      <c r="M1161" s="477">
        <v>3</v>
      </c>
      <c r="N1161" s="409">
        <v>300</v>
      </c>
      <c r="O1161" s="478">
        <v>2</v>
      </c>
      <c r="P1161" s="450">
        <v>50</v>
      </c>
      <c r="Q1161" s="451">
        <f>L1161*M1161*N1161*P1161/1000000</f>
        <v>0.09</v>
      </c>
      <c r="R1161" s="479"/>
    </row>
    <row r="1162" spans="2:18" x14ac:dyDescent="0.25">
      <c r="J1162" s="514"/>
      <c r="K1162" s="514"/>
      <c r="L1162" s="514"/>
      <c r="M1162" s="514"/>
      <c r="N1162" s="514"/>
      <c r="O1162" s="533">
        <f>SUM(O1157:O1161)</f>
        <v>44</v>
      </c>
      <c r="P1162" s="535">
        <f>SUM(P1157:P1161)</f>
        <v>389</v>
      </c>
      <c r="Q1162" s="536">
        <f>SUM(Q1157:Q1161)</f>
        <v>2.4759999999999995</v>
      </c>
      <c r="R1162" s="55">
        <f>SUM(Q1162/G1141)</f>
        <v>0.3335449808253666</v>
      </c>
    </row>
    <row r="1163" spans="2:18" ht="16.5" thickBot="1" x14ac:dyDescent="0.3">
      <c r="O1163" s="47">
        <f>SUM(O1162)</f>
        <v>44</v>
      </c>
      <c r="P1163" s="47">
        <f>SUM(P1162,P1156)</f>
        <v>462</v>
      </c>
      <c r="Q1163" s="72">
        <f>SUM(Q1162,Q1156)</f>
        <v>4.8778299999999994</v>
      </c>
      <c r="R1163" s="49">
        <f>SUM(Q1163/G1141)</f>
        <v>0.65709843046017691</v>
      </c>
    </row>
    <row r="1164" spans="2:18" ht="16.5" thickTop="1" x14ac:dyDescent="0.25"/>
    <row r="1165" spans="2:18" x14ac:dyDescent="0.25">
      <c r="B1165" s="1814" t="s">
        <v>0</v>
      </c>
      <c r="C1165" s="1814"/>
      <c r="D1165" s="1814"/>
      <c r="E1165" s="1814"/>
      <c r="F1165" s="1814"/>
      <c r="G1165" s="1814"/>
      <c r="H1165" s="1814"/>
      <c r="J1165" s="1814" t="s">
        <v>22</v>
      </c>
      <c r="K1165" s="1814"/>
      <c r="L1165" s="1814"/>
      <c r="M1165" s="1814"/>
      <c r="N1165" s="1814"/>
      <c r="O1165" s="1814"/>
      <c r="P1165" s="1814"/>
      <c r="Q1165" s="1814"/>
      <c r="R1165" s="1814"/>
    </row>
    <row r="1166" spans="2:18" x14ac:dyDescent="0.25">
      <c r="B1166" s="1814"/>
      <c r="C1166" s="1814"/>
      <c r="D1166" s="1814"/>
      <c r="E1166" s="1814"/>
      <c r="F1166" s="1814"/>
      <c r="G1166" s="1814"/>
      <c r="H1166" s="1814"/>
      <c r="J1166" s="1814"/>
      <c r="K1166" s="1814"/>
      <c r="L1166" s="1814"/>
      <c r="M1166" s="1814"/>
      <c r="N1166" s="1814"/>
      <c r="O1166" s="1814"/>
      <c r="P1166" s="1814"/>
      <c r="Q1166" s="1814"/>
      <c r="R1166" s="1814"/>
    </row>
    <row r="1167" spans="2:18" x14ac:dyDescent="0.25">
      <c r="B1167" s="6" t="s">
        <v>193</v>
      </c>
      <c r="H1167" s="8"/>
      <c r="J1167" s="6" t="s">
        <v>193</v>
      </c>
      <c r="K1167" s="10"/>
      <c r="L1167" s="10"/>
      <c r="M1167" s="10"/>
      <c r="N1167" s="10"/>
      <c r="O1167" s="1898"/>
      <c r="P1167" s="1898"/>
      <c r="Q1167" s="8"/>
      <c r="R1167" s="8"/>
    </row>
    <row r="1168" spans="2:18" x14ac:dyDescent="0.25">
      <c r="B1168" s="1812" t="s">
        <v>21</v>
      </c>
      <c r="C1168" s="1812" t="s">
        <v>2</v>
      </c>
      <c r="D1168" s="1805" t="s">
        <v>3</v>
      </c>
      <c r="E1168" s="1842" t="s">
        <v>4</v>
      </c>
      <c r="F1168" s="1843"/>
      <c r="G1168" s="1844"/>
      <c r="H1168" s="1812" t="s">
        <v>5</v>
      </c>
      <c r="J1168" s="1812" t="s">
        <v>21</v>
      </c>
      <c r="K1168" s="1899" t="s">
        <v>24</v>
      </c>
      <c r="L1168" s="1842" t="s">
        <v>25</v>
      </c>
      <c r="M1168" s="1843"/>
      <c r="N1168" s="1844"/>
      <c r="O1168" s="1842" t="s">
        <v>4</v>
      </c>
      <c r="P1168" s="1843"/>
      <c r="Q1168" s="1844"/>
      <c r="R1168" s="1812" t="s">
        <v>5</v>
      </c>
    </row>
    <row r="1169" spans="2:18" x14ac:dyDescent="0.25">
      <c r="B1169" s="1813"/>
      <c r="C1169" s="1813"/>
      <c r="D1169" s="1806"/>
      <c r="E1169" s="84" t="s">
        <v>26</v>
      </c>
      <c r="F1169" s="84" t="s">
        <v>9</v>
      </c>
      <c r="G1169" s="517" t="s">
        <v>10</v>
      </c>
      <c r="H1169" s="1813"/>
      <c r="J1169" s="1813"/>
      <c r="K1169" s="1900"/>
      <c r="L1169" s="13" t="s">
        <v>27</v>
      </c>
      <c r="M1169" s="518" t="s">
        <v>28</v>
      </c>
      <c r="N1169" s="518" t="s">
        <v>26</v>
      </c>
      <c r="O1169" s="518" t="s">
        <v>29</v>
      </c>
      <c r="P1169" s="519" t="s">
        <v>30</v>
      </c>
      <c r="Q1169" s="16" t="s">
        <v>10</v>
      </c>
      <c r="R1169" s="1813"/>
    </row>
    <row r="1170" spans="2:18" x14ac:dyDescent="0.25">
      <c r="B1170" s="634" t="s">
        <v>235</v>
      </c>
      <c r="C1170" s="406">
        <v>5743</v>
      </c>
      <c r="D1170" s="406" t="s">
        <v>12</v>
      </c>
      <c r="E1170" s="406">
        <v>400</v>
      </c>
      <c r="F1170" s="406">
        <v>42</v>
      </c>
      <c r="G1170" s="524">
        <f>0.7854*E1170*F1170*F1170/1000000</f>
        <v>0.55417824000000004</v>
      </c>
      <c r="H1170" s="525" t="s">
        <v>16</v>
      </c>
      <c r="J1170" s="22">
        <v>1</v>
      </c>
      <c r="K1170" s="23" t="s">
        <v>32</v>
      </c>
      <c r="L1170" s="24">
        <v>4.5</v>
      </c>
      <c r="M1170" s="24">
        <v>10</v>
      </c>
      <c r="N1170" s="24">
        <v>400</v>
      </c>
      <c r="O1170" s="23"/>
      <c r="P1170" s="25">
        <v>2</v>
      </c>
      <c r="Q1170" s="26">
        <f>L1170*M1170*N1170*P1170/1000000</f>
        <v>3.5999999999999997E-2</v>
      </c>
      <c r="R1170" s="27"/>
    </row>
    <row r="1171" spans="2:18" x14ac:dyDescent="0.25">
      <c r="B1171" s="69">
        <v>1</v>
      </c>
      <c r="C1171" s="409">
        <v>5747</v>
      </c>
      <c r="D1171" s="523" t="s">
        <v>12</v>
      </c>
      <c r="E1171" s="523">
        <v>400</v>
      </c>
      <c r="F1171" s="523">
        <v>50</v>
      </c>
      <c r="G1171" s="71">
        <f>0.7854*E1171*F1171*F1171/1000000</f>
        <v>0.78539999999999988</v>
      </c>
      <c r="H1171" s="21" t="s">
        <v>16</v>
      </c>
      <c r="J1171" s="1880"/>
      <c r="K1171" s="1880"/>
      <c r="L1171" s="1880"/>
      <c r="M1171" s="1880"/>
      <c r="N1171" s="1880"/>
      <c r="O1171" s="1881"/>
      <c r="P1171" s="533">
        <f>SUM(P1170)</f>
        <v>2</v>
      </c>
      <c r="Q1171" s="534">
        <f>SUM(Q1170)</f>
        <v>3.5999999999999997E-2</v>
      </c>
      <c r="R1171" s="64">
        <f>SUM(Q1171/G1174)</f>
        <v>2.5832121519810479E-2</v>
      </c>
    </row>
    <row r="1172" spans="2:18" x14ac:dyDescent="0.25">
      <c r="B1172" s="69">
        <v>2</v>
      </c>
      <c r="C1172" s="409">
        <v>5732</v>
      </c>
      <c r="D1172" s="523" t="s">
        <v>12</v>
      </c>
      <c r="E1172" s="523">
        <v>400</v>
      </c>
      <c r="F1172" s="523">
        <v>44</v>
      </c>
      <c r="G1172" s="71">
        <f>0.7854*E1172*F1172*F1172/1000000</f>
        <v>0.60821376000000005</v>
      </c>
      <c r="H1172" s="21" t="s">
        <v>16</v>
      </c>
      <c r="J1172" s="28">
        <v>2</v>
      </c>
      <c r="K1172" s="29"/>
      <c r="L1172" s="52">
        <v>5</v>
      </c>
      <c r="M1172" s="523">
        <v>7</v>
      </c>
      <c r="N1172" s="523">
        <v>400</v>
      </c>
      <c r="O1172" s="53">
        <v>14</v>
      </c>
      <c r="P1172" s="25">
        <v>56</v>
      </c>
      <c r="Q1172" s="26">
        <f>L1172*M1172*N1172*P1172/1000000</f>
        <v>0.78400000000000003</v>
      </c>
      <c r="R1172" s="29"/>
    </row>
    <row r="1173" spans="2:18" x14ac:dyDescent="0.25">
      <c r="G1173" s="74">
        <f>SUM(G1171:G1172)</f>
        <v>1.39361376</v>
      </c>
      <c r="H1173" s="51"/>
      <c r="J1173" s="28">
        <v>3</v>
      </c>
      <c r="K1173" s="29"/>
      <c r="L1173" s="29">
        <v>3</v>
      </c>
      <c r="M1173" s="24">
        <v>5</v>
      </c>
      <c r="N1173" s="24">
        <v>400</v>
      </c>
      <c r="O1173" s="29">
        <v>4</v>
      </c>
      <c r="P1173" s="30">
        <v>40</v>
      </c>
      <c r="Q1173" s="26">
        <f>L1173*M1173*N1173*P1173/1000000</f>
        <v>0.24</v>
      </c>
      <c r="R1173" s="29"/>
    </row>
    <row r="1174" spans="2:18" ht="16.5" thickBot="1" x14ac:dyDescent="0.3">
      <c r="G1174" s="60">
        <f>SUM(G1173)</f>
        <v>1.39361376</v>
      </c>
      <c r="H1174" s="36">
        <f>SUM(Q1176/G1174)</f>
        <v>0.80366600283854839</v>
      </c>
      <c r="J1174" s="28">
        <v>4</v>
      </c>
      <c r="K1174" s="29"/>
      <c r="L1174" s="29">
        <v>2</v>
      </c>
      <c r="M1174" s="24">
        <v>3</v>
      </c>
      <c r="N1174" s="24">
        <v>400</v>
      </c>
      <c r="O1174" s="29">
        <v>1</v>
      </c>
      <c r="P1174" s="25">
        <v>25</v>
      </c>
      <c r="Q1174" s="26">
        <f>L1174*M1174*N1174*P1174/1000000</f>
        <v>0.06</v>
      </c>
      <c r="R1174" s="34"/>
    </row>
    <row r="1175" spans="2:18" ht="16.5" thickTop="1" x14ac:dyDescent="0.25">
      <c r="B1175" s="8" t="s">
        <v>194</v>
      </c>
      <c r="J1175" s="521"/>
      <c r="K1175" s="521"/>
      <c r="L1175" s="521"/>
      <c r="M1175" s="521"/>
      <c r="N1175" s="521"/>
      <c r="O1175" s="533">
        <f>SUM(O1170:O1174)</f>
        <v>19</v>
      </c>
      <c r="P1175" s="535">
        <f>SUM(P1172:P1174)</f>
        <v>121</v>
      </c>
      <c r="Q1175" s="536">
        <f>SUM(Q1172:Q1174)</f>
        <v>1.0840000000000001</v>
      </c>
      <c r="R1175" s="55">
        <f>SUM(Q1175/G1174)</f>
        <v>0.77783388131873787</v>
      </c>
    </row>
    <row r="1176" spans="2:18" ht="16.5" thickBot="1" x14ac:dyDescent="0.3">
      <c r="B1176" s="1901" t="s">
        <v>3</v>
      </c>
      <c r="C1176" s="1902" t="s">
        <v>66</v>
      </c>
      <c r="D1176" s="1902"/>
      <c r="E1176" s="1903" t="s">
        <v>48</v>
      </c>
      <c r="F1176" s="1903"/>
      <c r="G1176" s="1886" t="s">
        <v>50</v>
      </c>
      <c r="O1176" s="47">
        <f>SUM(O1175)</f>
        <v>19</v>
      </c>
      <c r="P1176" s="47">
        <f>SUM(P1175,P1171)</f>
        <v>123</v>
      </c>
      <c r="Q1176" s="72">
        <f>SUM(Q1175,Q1171)</f>
        <v>1.1200000000000001</v>
      </c>
      <c r="R1176" s="49">
        <f>SUM(Q1176/G1174)</f>
        <v>0.80366600283854839</v>
      </c>
    </row>
    <row r="1177" spans="2:18" ht="16.5" thickTop="1" x14ac:dyDescent="0.25">
      <c r="B1177" s="1901"/>
      <c r="C1177" s="101" t="s">
        <v>30</v>
      </c>
      <c r="D1177" s="101" t="s">
        <v>10</v>
      </c>
      <c r="E1177" s="522" t="s">
        <v>30</v>
      </c>
      <c r="F1177" s="522" t="s">
        <v>10</v>
      </c>
      <c r="G1177" s="1887"/>
    </row>
    <row r="1178" spans="2:18" x14ac:dyDescent="0.25">
      <c r="B1178" s="523" t="s">
        <v>32</v>
      </c>
      <c r="C1178" s="86">
        <f>SUM(C1147)</f>
        <v>208</v>
      </c>
      <c r="D1178" s="71">
        <f>SUM(D1147)</f>
        <v>174.09451289999996</v>
      </c>
      <c r="E1178" s="86">
        <f>SUM(E1147)</f>
        <v>16334</v>
      </c>
      <c r="F1178" s="71">
        <f>SUM(F1147)</f>
        <v>123.97009000000003</v>
      </c>
      <c r="G1178" s="88">
        <f>SUM(F1178/D1178)</f>
        <v>0.71208499300152306</v>
      </c>
    </row>
    <row r="1179" spans="2:18" x14ac:dyDescent="0.25">
      <c r="B1179" s="523" t="s">
        <v>32</v>
      </c>
      <c r="C1179" s="115">
        <f>SUM(B1172)</f>
        <v>2</v>
      </c>
      <c r="D1179" s="128">
        <f>SUM(G1174)</f>
        <v>1.39361376</v>
      </c>
      <c r="E1179" s="86">
        <f>SUM(P1176)</f>
        <v>123</v>
      </c>
      <c r="F1179" s="71">
        <f>SUM(Q1176)</f>
        <v>1.1200000000000001</v>
      </c>
      <c r="G1179" s="88">
        <f>SUM(F1179/D1179)</f>
        <v>0.80366600283854839</v>
      </c>
    </row>
    <row r="1180" spans="2:18" ht="16.5" thickBot="1" x14ac:dyDescent="0.3">
      <c r="B1180" s="520" t="s">
        <v>54</v>
      </c>
      <c r="C1180" s="59">
        <f>SUM(C1178:C1179)</f>
        <v>210</v>
      </c>
      <c r="D1180" s="92">
        <f>SUM(D1178:D1179)</f>
        <v>175.48812665999995</v>
      </c>
      <c r="E1180" s="59">
        <f>SUM(E1178:E1179)</f>
        <v>16457</v>
      </c>
      <c r="F1180" s="92">
        <f>SUM(F1178:F1179)</f>
        <v>125.09009000000003</v>
      </c>
      <c r="G1180" s="93">
        <f>SUM(F1180/D1180)</f>
        <v>0.71281227044127171</v>
      </c>
    </row>
    <row r="1181" spans="2:18" ht="16.5" thickTop="1" x14ac:dyDescent="0.25">
      <c r="B1181" s="89"/>
      <c r="C1181" s="90"/>
      <c r="D1181" s="91"/>
      <c r="E1181" s="82"/>
      <c r="F1181" s="83"/>
      <c r="G1181" s="83"/>
    </row>
    <row r="1182" spans="2:18" x14ac:dyDescent="0.25">
      <c r="B1182" s="102" t="s">
        <v>32</v>
      </c>
      <c r="C1182" s="90"/>
      <c r="D1182" s="103">
        <f>SUM(Q1171,D1149)</f>
        <v>97.409290000000027</v>
      </c>
      <c r="E1182" s="466">
        <f>SUM(D1182/D1180)</f>
        <v>0.55507624278607737</v>
      </c>
      <c r="F1182" s="83"/>
      <c r="G1182" s="83"/>
    </row>
    <row r="1183" spans="2:18" x14ac:dyDescent="0.25">
      <c r="B1183" s="102" t="s">
        <v>51</v>
      </c>
      <c r="C1183" s="89"/>
      <c r="D1183" s="103">
        <f>SUM(Q1175,D1150)</f>
        <v>27.680800000000005</v>
      </c>
      <c r="E1183" s="466">
        <f>SUM(D1183/D1180)</f>
        <v>0.15773602765519437</v>
      </c>
      <c r="F1183" s="83"/>
      <c r="G1183" s="83"/>
    </row>
    <row r="1184" spans="2:18" ht="16.5" thickBot="1" x14ac:dyDescent="0.3">
      <c r="B1184" s="89"/>
      <c r="C1184" s="89"/>
      <c r="D1184" s="104">
        <f>SUM(D1182:D1183)</f>
        <v>125.09009000000003</v>
      </c>
      <c r="E1184" s="467">
        <f>SUM(E1182:E1183)</f>
        <v>0.71281227044127171</v>
      </c>
      <c r="F1184" s="83"/>
      <c r="G1184" s="83"/>
    </row>
    <row r="1185" spans="2:18" ht="16.5" thickTop="1" x14ac:dyDescent="0.25"/>
    <row r="1186" spans="2:18" x14ac:dyDescent="0.25">
      <c r="B1186" s="1814" t="s">
        <v>0</v>
      </c>
      <c r="C1186" s="1814"/>
      <c r="D1186" s="1814"/>
      <c r="E1186" s="1814"/>
      <c r="F1186" s="1814"/>
      <c r="G1186" s="1814"/>
      <c r="H1186" s="1814"/>
      <c r="J1186" s="1814" t="s">
        <v>22</v>
      </c>
      <c r="K1186" s="1814"/>
      <c r="L1186" s="1814"/>
      <c r="M1186" s="1814"/>
      <c r="N1186" s="1814"/>
      <c r="O1186" s="1814"/>
      <c r="P1186" s="1814"/>
      <c r="Q1186" s="1814"/>
      <c r="R1186" s="1814"/>
    </row>
    <row r="1187" spans="2:18" x14ac:dyDescent="0.25">
      <c r="B1187" s="1814"/>
      <c r="C1187" s="1814"/>
      <c r="D1187" s="1814"/>
      <c r="E1187" s="1814"/>
      <c r="F1187" s="1814"/>
      <c r="G1187" s="1814"/>
      <c r="H1187" s="1814"/>
      <c r="J1187" s="1814"/>
      <c r="K1187" s="1814"/>
      <c r="L1187" s="1814"/>
      <c r="M1187" s="1814"/>
      <c r="N1187" s="1814"/>
      <c r="O1187" s="1814"/>
      <c r="P1187" s="1814"/>
      <c r="Q1187" s="1814"/>
      <c r="R1187" s="1814"/>
    </row>
    <row r="1188" spans="2:18" x14ac:dyDescent="0.25">
      <c r="B1188" s="6" t="s">
        <v>195</v>
      </c>
      <c r="H1188" s="8"/>
      <c r="J1188" s="6" t="s">
        <v>195</v>
      </c>
      <c r="K1188" s="10"/>
      <c r="L1188" s="10"/>
      <c r="M1188" s="10"/>
      <c r="N1188" s="10"/>
      <c r="O1188" s="1898"/>
      <c r="P1188" s="1898"/>
      <c r="Q1188" s="8"/>
      <c r="R1188" s="8"/>
    </row>
    <row r="1189" spans="2:18" x14ac:dyDescent="0.25">
      <c r="B1189" s="1812" t="s">
        <v>21</v>
      </c>
      <c r="C1189" s="1812" t="s">
        <v>2</v>
      </c>
      <c r="D1189" s="1805" t="s">
        <v>3</v>
      </c>
      <c r="E1189" s="1842" t="s">
        <v>4</v>
      </c>
      <c r="F1189" s="1843"/>
      <c r="G1189" s="1844"/>
      <c r="H1189" s="1812" t="s">
        <v>5</v>
      </c>
      <c r="J1189" s="1812" t="s">
        <v>21</v>
      </c>
      <c r="K1189" s="1899" t="s">
        <v>24</v>
      </c>
      <c r="L1189" s="1842" t="s">
        <v>25</v>
      </c>
      <c r="M1189" s="1843"/>
      <c r="N1189" s="1844"/>
      <c r="O1189" s="1842" t="s">
        <v>4</v>
      </c>
      <c r="P1189" s="1843"/>
      <c r="Q1189" s="1844"/>
      <c r="R1189" s="1812" t="s">
        <v>5</v>
      </c>
    </row>
    <row r="1190" spans="2:18" x14ac:dyDescent="0.25">
      <c r="B1190" s="1813"/>
      <c r="C1190" s="1813"/>
      <c r="D1190" s="1806"/>
      <c r="E1190" s="84" t="s">
        <v>26</v>
      </c>
      <c r="F1190" s="84" t="s">
        <v>9</v>
      </c>
      <c r="G1190" s="517" t="s">
        <v>10</v>
      </c>
      <c r="H1190" s="1813"/>
      <c r="J1190" s="1813"/>
      <c r="K1190" s="1900"/>
      <c r="L1190" s="13" t="s">
        <v>27</v>
      </c>
      <c r="M1190" s="518" t="s">
        <v>28</v>
      </c>
      <c r="N1190" s="518" t="s">
        <v>26</v>
      </c>
      <c r="O1190" s="518" t="s">
        <v>29</v>
      </c>
      <c r="P1190" s="519" t="s">
        <v>30</v>
      </c>
      <c r="Q1190" s="16" t="s">
        <v>10</v>
      </c>
      <c r="R1190" s="1813"/>
    </row>
    <row r="1191" spans="2:18" x14ac:dyDescent="0.25">
      <c r="B1191" s="69">
        <v>1</v>
      </c>
      <c r="C1191" s="80">
        <v>5720</v>
      </c>
      <c r="D1191" s="523" t="s">
        <v>12</v>
      </c>
      <c r="E1191" s="523">
        <v>400</v>
      </c>
      <c r="F1191" s="523">
        <v>35</v>
      </c>
      <c r="G1191" s="71">
        <f t="shared" ref="G1191:G1199" si="50">0.7854*E1191*F1191*F1191/1000000</f>
        <v>0.38484599999999997</v>
      </c>
      <c r="H1191" s="21" t="s">
        <v>15</v>
      </c>
      <c r="J1191" s="22">
        <v>1</v>
      </c>
      <c r="K1191" s="23" t="s">
        <v>32</v>
      </c>
      <c r="L1191" s="24">
        <v>8</v>
      </c>
      <c r="M1191" s="24">
        <v>25</v>
      </c>
      <c r="N1191" s="24">
        <v>400</v>
      </c>
      <c r="O1191" s="23"/>
      <c r="P1191" s="25">
        <v>1</v>
      </c>
      <c r="Q1191" s="26">
        <f t="shared" ref="Q1191:Q1214" si="51">L1191*M1191*N1191*P1191/1000000</f>
        <v>0.08</v>
      </c>
      <c r="R1191" s="27"/>
    </row>
    <row r="1192" spans="2:18" x14ac:dyDescent="0.25">
      <c r="B1192" s="69">
        <v>2</v>
      </c>
      <c r="C1192" s="80">
        <v>5718</v>
      </c>
      <c r="D1192" s="523" t="s">
        <v>12</v>
      </c>
      <c r="E1192" s="523">
        <v>400</v>
      </c>
      <c r="F1192" s="523">
        <v>64</v>
      </c>
      <c r="G1192" s="71">
        <f t="shared" si="50"/>
        <v>1.2867993599999998</v>
      </c>
      <c r="H1192" s="21" t="s">
        <v>15</v>
      </c>
      <c r="J1192" s="28">
        <v>2</v>
      </c>
      <c r="K1192" s="29"/>
      <c r="L1192" s="29">
        <v>13</v>
      </c>
      <c r="M1192" s="24">
        <v>23</v>
      </c>
      <c r="N1192" s="24">
        <v>400</v>
      </c>
      <c r="O1192" s="29"/>
      <c r="P1192" s="30">
        <v>1</v>
      </c>
      <c r="Q1192" s="26">
        <f t="shared" si="51"/>
        <v>0.1196</v>
      </c>
      <c r="R1192" s="29"/>
    </row>
    <row r="1193" spans="2:18" x14ac:dyDescent="0.25">
      <c r="B1193" s="69">
        <v>3</v>
      </c>
      <c r="C1193" s="80">
        <v>5512</v>
      </c>
      <c r="D1193" s="523" t="s">
        <v>12</v>
      </c>
      <c r="E1193" s="523">
        <v>400</v>
      </c>
      <c r="F1193" s="523">
        <v>41</v>
      </c>
      <c r="G1193" s="71">
        <f t="shared" si="50"/>
        <v>0.52810296000000001</v>
      </c>
      <c r="H1193" s="21" t="s">
        <v>15</v>
      </c>
      <c r="J1193" s="28">
        <v>3</v>
      </c>
      <c r="K1193" s="29"/>
      <c r="L1193" s="29">
        <v>10</v>
      </c>
      <c r="M1193" s="24">
        <v>23</v>
      </c>
      <c r="N1193" s="24">
        <v>400</v>
      </c>
      <c r="O1193" s="29"/>
      <c r="P1193" s="25">
        <v>3</v>
      </c>
      <c r="Q1193" s="26">
        <f t="shared" si="51"/>
        <v>0.27600000000000002</v>
      </c>
      <c r="R1193" s="29"/>
    </row>
    <row r="1194" spans="2:18" x14ac:dyDescent="0.25">
      <c r="B1194" s="69">
        <v>4</v>
      </c>
      <c r="C1194" s="80">
        <v>5768</v>
      </c>
      <c r="D1194" s="523" t="s">
        <v>12</v>
      </c>
      <c r="E1194" s="523">
        <v>400</v>
      </c>
      <c r="F1194" s="523">
        <v>43</v>
      </c>
      <c r="G1194" s="71">
        <f t="shared" si="50"/>
        <v>0.58088183999999998</v>
      </c>
      <c r="H1194" s="21" t="s">
        <v>15</v>
      </c>
      <c r="J1194" s="28">
        <v>4</v>
      </c>
      <c r="K1194" s="29"/>
      <c r="L1194" s="29">
        <v>10</v>
      </c>
      <c r="M1194" s="24">
        <v>20</v>
      </c>
      <c r="N1194" s="24">
        <v>400</v>
      </c>
      <c r="O1194" s="29"/>
      <c r="P1194" s="30">
        <v>2</v>
      </c>
      <c r="Q1194" s="26">
        <f t="shared" si="51"/>
        <v>0.16</v>
      </c>
      <c r="R1194" s="29"/>
    </row>
    <row r="1195" spans="2:18" x14ac:dyDescent="0.25">
      <c r="B1195" s="69">
        <v>5</v>
      </c>
      <c r="C1195" s="80">
        <v>5767</v>
      </c>
      <c r="D1195" s="523" t="s">
        <v>12</v>
      </c>
      <c r="E1195" s="523">
        <v>400</v>
      </c>
      <c r="F1195" s="523">
        <v>44</v>
      </c>
      <c r="G1195" s="71">
        <f t="shared" si="50"/>
        <v>0.60821376000000005</v>
      </c>
      <c r="H1195" s="21" t="s">
        <v>15</v>
      </c>
      <c r="J1195" s="28">
        <v>5</v>
      </c>
      <c r="K1195" s="29"/>
      <c r="L1195" s="29">
        <v>8</v>
      </c>
      <c r="M1195" s="24">
        <v>20</v>
      </c>
      <c r="N1195" s="24">
        <v>400</v>
      </c>
      <c r="O1195" s="29"/>
      <c r="P1195" s="25">
        <v>1</v>
      </c>
      <c r="Q1195" s="26">
        <f t="shared" si="51"/>
        <v>6.4000000000000001E-2</v>
      </c>
      <c r="R1195" s="34"/>
    </row>
    <row r="1196" spans="2:18" x14ac:dyDescent="0.25">
      <c r="B1196" s="69">
        <v>6</v>
      </c>
      <c r="C1196" s="80">
        <v>5760</v>
      </c>
      <c r="D1196" s="523" t="s">
        <v>12</v>
      </c>
      <c r="E1196" s="523">
        <v>400</v>
      </c>
      <c r="F1196" s="523">
        <v>55</v>
      </c>
      <c r="G1196" s="71">
        <f t="shared" si="50"/>
        <v>0.95033400000000001</v>
      </c>
      <c r="H1196" s="21" t="s">
        <v>15</v>
      </c>
      <c r="J1196" s="28">
        <v>6</v>
      </c>
      <c r="K1196" s="29"/>
      <c r="L1196" s="29">
        <v>15</v>
      </c>
      <c r="M1196" s="24">
        <v>20</v>
      </c>
      <c r="N1196" s="24">
        <v>400</v>
      </c>
      <c r="O1196" s="29"/>
      <c r="P1196" s="30">
        <v>1</v>
      </c>
      <c r="Q1196" s="26">
        <f t="shared" si="51"/>
        <v>0.12</v>
      </c>
      <c r="R1196" s="29"/>
    </row>
    <row r="1197" spans="2:18" x14ac:dyDescent="0.25">
      <c r="B1197" s="69">
        <v>7</v>
      </c>
      <c r="C1197" s="80">
        <v>5735</v>
      </c>
      <c r="D1197" s="523" t="s">
        <v>12</v>
      </c>
      <c r="E1197" s="523">
        <v>400</v>
      </c>
      <c r="F1197" s="523">
        <v>37</v>
      </c>
      <c r="G1197" s="71">
        <f t="shared" si="50"/>
        <v>0.43008503999999992</v>
      </c>
      <c r="H1197" s="21" t="s">
        <v>15</v>
      </c>
      <c r="J1197" s="28">
        <v>7</v>
      </c>
      <c r="K1197" s="29"/>
      <c r="L1197" s="29">
        <v>13</v>
      </c>
      <c r="M1197" s="24">
        <v>18</v>
      </c>
      <c r="N1197" s="24">
        <v>400</v>
      </c>
      <c r="O1197" s="29"/>
      <c r="P1197" s="30">
        <v>1</v>
      </c>
      <c r="Q1197" s="26">
        <f t="shared" si="51"/>
        <v>9.3600000000000003E-2</v>
      </c>
      <c r="R1197" s="34"/>
    </row>
    <row r="1198" spans="2:18" x14ac:dyDescent="0.25">
      <c r="B1198" s="69">
        <v>8</v>
      </c>
      <c r="C1198" s="80">
        <v>5758</v>
      </c>
      <c r="D1198" s="523" t="s">
        <v>12</v>
      </c>
      <c r="E1198" s="523">
        <v>400</v>
      </c>
      <c r="F1198" s="523">
        <v>48</v>
      </c>
      <c r="G1198" s="71">
        <f t="shared" si="50"/>
        <v>0.72382463999999991</v>
      </c>
      <c r="H1198" s="21" t="s">
        <v>15</v>
      </c>
      <c r="J1198" s="28">
        <v>8</v>
      </c>
      <c r="K1198" s="29"/>
      <c r="L1198" s="29">
        <v>10</v>
      </c>
      <c r="M1198" s="24">
        <v>18</v>
      </c>
      <c r="N1198" s="24">
        <v>400</v>
      </c>
      <c r="O1198" s="29"/>
      <c r="P1198" s="30">
        <v>2</v>
      </c>
      <c r="Q1198" s="26">
        <f t="shared" si="51"/>
        <v>0.14399999999999999</v>
      </c>
      <c r="R1198" s="29"/>
    </row>
    <row r="1199" spans="2:18" x14ac:dyDescent="0.25">
      <c r="B1199" s="69">
        <v>9</v>
      </c>
      <c r="C1199" s="80">
        <v>5739</v>
      </c>
      <c r="D1199" s="523" t="s">
        <v>12</v>
      </c>
      <c r="E1199" s="523">
        <v>400</v>
      </c>
      <c r="F1199" s="523">
        <v>42</v>
      </c>
      <c r="G1199" s="71">
        <f t="shared" si="50"/>
        <v>0.55417824000000004</v>
      </c>
      <c r="H1199" s="21" t="s">
        <v>15</v>
      </c>
      <c r="J1199" s="28">
        <v>9</v>
      </c>
      <c r="K1199" s="29"/>
      <c r="L1199" s="29">
        <v>15</v>
      </c>
      <c r="M1199" s="24">
        <v>15</v>
      </c>
      <c r="N1199" s="24">
        <v>400</v>
      </c>
      <c r="O1199" s="29"/>
      <c r="P1199" s="30">
        <v>1</v>
      </c>
      <c r="Q1199" s="26">
        <f t="shared" si="51"/>
        <v>0.09</v>
      </c>
      <c r="R1199" s="34"/>
    </row>
    <row r="1200" spans="2:18" x14ac:dyDescent="0.25">
      <c r="G1200" s="74">
        <f>SUM(G1191:G1199)</f>
        <v>6.0472658399999997</v>
      </c>
      <c r="H1200" s="51"/>
      <c r="J1200" s="28">
        <v>10</v>
      </c>
      <c r="K1200" s="29"/>
      <c r="L1200" s="29">
        <v>10</v>
      </c>
      <c r="M1200" s="24">
        <v>15</v>
      </c>
      <c r="N1200" s="24">
        <v>400</v>
      </c>
      <c r="O1200" s="29"/>
      <c r="P1200" s="30">
        <v>13</v>
      </c>
      <c r="Q1200" s="26">
        <f t="shared" si="51"/>
        <v>0.78</v>
      </c>
      <c r="R1200" s="29"/>
    </row>
    <row r="1201" spans="2:18" ht="16.5" thickBot="1" x14ac:dyDescent="0.3">
      <c r="G1201" s="60">
        <f>SUM(G1200)</f>
        <v>6.0472658399999997</v>
      </c>
      <c r="H1201" s="36">
        <f>SUM(Q1222/G1201)</f>
        <v>0.6570456972005716</v>
      </c>
      <c r="J1201" s="28">
        <v>11</v>
      </c>
      <c r="K1201" s="29"/>
      <c r="L1201" s="29">
        <v>8</v>
      </c>
      <c r="M1201" s="24">
        <v>15</v>
      </c>
      <c r="N1201" s="24">
        <v>400</v>
      </c>
      <c r="O1201" s="29"/>
      <c r="P1201" s="30">
        <v>1</v>
      </c>
      <c r="Q1201" s="26">
        <f t="shared" si="51"/>
        <v>4.8000000000000001E-2</v>
      </c>
      <c r="R1201" s="34"/>
    </row>
    <row r="1202" spans="2:18" ht="16.5" thickTop="1" x14ac:dyDescent="0.25">
      <c r="B1202" s="8" t="s">
        <v>196</v>
      </c>
      <c r="J1202" s="28">
        <v>12</v>
      </c>
      <c r="K1202" s="29"/>
      <c r="L1202" s="29">
        <v>5</v>
      </c>
      <c r="M1202" s="24">
        <v>15</v>
      </c>
      <c r="N1202" s="24">
        <v>400</v>
      </c>
      <c r="O1202" s="29"/>
      <c r="P1202" s="30">
        <v>3</v>
      </c>
      <c r="Q1202" s="26">
        <f t="shared" si="51"/>
        <v>0.09</v>
      </c>
      <c r="R1202" s="29"/>
    </row>
    <row r="1203" spans="2:18" x14ac:dyDescent="0.25">
      <c r="B1203" s="1901" t="s">
        <v>3</v>
      </c>
      <c r="C1203" s="1902" t="s">
        <v>66</v>
      </c>
      <c r="D1203" s="1902"/>
      <c r="E1203" s="1903" t="s">
        <v>48</v>
      </c>
      <c r="F1203" s="1903"/>
      <c r="G1203" s="1886" t="s">
        <v>50</v>
      </c>
      <c r="J1203" s="28">
        <v>13</v>
      </c>
      <c r="K1203" s="29"/>
      <c r="L1203" s="29">
        <v>5</v>
      </c>
      <c r="M1203" s="24">
        <v>18</v>
      </c>
      <c r="N1203" s="24">
        <v>400</v>
      </c>
      <c r="O1203" s="29"/>
      <c r="P1203" s="30">
        <v>1</v>
      </c>
      <c r="Q1203" s="26">
        <f t="shared" si="51"/>
        <v>3.5999999999999997E-2</v>
      </c>
      <c r="R1203" s="34"/>
    </row>
    <row r="1204" spans="2:18" x14ac:dyDescent="0.25">
      <c r="B1204" s="1901"/>
      <c r="C1204" s="101" t="s">
        <v>30</v>
      </c>
      <c r="D1204" s="101" t="s">
        <v>10</v>
      </c>
      <c r="E1204" s="522" t="s">
        <v>30</v>
      </c>
      <c r="F1204" s="522" t="s">
        <v>10</v>
      </c>
      <c r="G1204" s="1887"/>
      <c r="J1204" s="28">
        <v>14</v>
      </c>
      <c r="K1204" s="29"/>
      <c r="L1204" s="29">
        <v>4.5</v>
      </c>
      <c r="M1204" s="24">
        <v>15</v>
      </c>
      <c r="N1204" s="24">
        <v>400</v>
      </c>
      <c r="O1204" s="29"/>
      <c r="P1204" s="30">
        <v>2</v>
      </c>
      <c r="Q1204" s="26">
        <f t="shared" si="51"/>
        <v>5.3999999999999999E-2</v>
      </c>
      <c r="R1204" s="29"/>
    </row>
    <row r="1205" spans="2:18" x14ac:dyDescent="0.25">
      <c r="B1205" s="523" t="s">
        <v>32</v>
      </c>
      <c r="C1205" s="86">
        <f>SUM(C1180)</f>
        <v>210</v>
      </c>
      <c r="D1205" s="71">
        <f>SUM(D1180)</f>
        <v>175.48812665999995</v>
      </c>
      <c r="E1205" s="86">
        <f>SUM(E1180)</f>
        <v>16457</v>
      </c>
      <c r="F1205" s="71">
        <f>SUM(F1180)</f>
        <v>125.09009000000003</v>
      </c>
      <c r="G1205" s="88">
        <f>SUM(F1205/D1205)</f>
        <v>0.71281227044127171</v>
      </c>
      <c r="J1205" s="28">
        <v>15</v>
      </c>
      <c r="K1205" s="29"/>
      <c r="L1205" s="29">
        <v>2.2000000000000002</v>
      </c>
      <c r="M1205" s="24">
        <v>15</v>
      </c>
      <c r="N1205" s="24">
        <v>400</v>
      </c>
      <c r="O1205" s="29"/>
      <c r="P1205" s="30">
        <v>7</v>
      </c>
      <c r="Q1205" s="26">
        <f t="shared" si="51"/>
        <v>9.2399999999999996E-2</v>
      </c>
      <c r="R1205" s="34"/>
    </row>
    <row r="1206" spans="2:18" x14ac:dyDescent="0.25">
      <c r="B1206" s="523" t="s">
        <v>32</v>
      </c>
      <c r="C1206" s="115">
        <f>SUM(B1199)</f>
        <v>9</v>
      </c>
      <c r="D1206" s="20">
        <f>SUM(G1201)</f>
        <v>6.0472658399999997</v>
      </c>
      <c r="E1206" s="115">
        <f>SUM(P1222)</f>
        <v>289</v>
      </c>
      <c r="F1206" s="20">
        <f>SUM(Q1222)</f>
        <v>3.9733299999999998</v>
      </c>
      <c r="G1206" s="88">
        <f>SUM(F1206/D1206)</f>
        <v>0.6570456972005716</v>
      </c>
      <c r="J1206" s="28">
        <v>16</v>
      </c>
      <c r="K1206" s="29"/>
      <c r="L1206" s="29">
        <v>10</v>
      </c>
      <c r="M1206" s="24">
        <v>13</v>
      </c>
      <c r="N1206" s="24">
        <v>400</v>
      </c>
      <c r="O1206" s="29"/>
      <c r="P1206" s="30">
        <v>2</v>
      </c>
      <c r="Q1206" s="26">
        <f t="shared" si="51"/>
        <v>0.104</v>
      </c>
      <c r="R1206" s="29"/>
    </row>
    <row r="1207" spans="2:18" ht="16.5" thickBot="1" x14ac:dyDescent="0.3">
      <c r="B1207" s="520" t="s">
        <v>54</v>
      </c>
      <c r="C1207" s="59">
        <f>SUM(C1205:C1206)</f>
        <v>219</v>
      </c>
      <c r="D1207" s="92">
        <f>SUM(D1205:D1206)</f>
        <v>181.53539249999994</v>
      </c>
      <c r="E1207" s="59">
        <f>SUM(E1205:E1206)</f>
        <v>16746</v>
      </c>
      <c r="F1207" s="92">
        <f>SUM(F1205:F1206)</f>
        <v>129.06342000000004</v>
      </c>
      <c r="G1207" s="93">
        <f>SUM(F1207/D1207)</f>
        <v>0.71095458699603209</v>
      </c>
      <c r="J1207" s="28">
        <v>17</v>
      </c>
      <c r="K1207" s="29"/>
      <c r="L1207" s="29">
        <v>5</v>
      </c>
      <c r="M1207" s="24">
        <v>13</v>
      </c>
      <c r="N1207" s="24">
        <v>400</v>
      </c>
      <c r="O1207" s="29"/>
      <c r="P1207" s="30">
        <v>2</v>
      </c>
      <c r="Q1207" s="26">
        <f t="shared" si="51"/>
        <v>5.1999999999999998E-2</v>
      </c>
      <c r="R1207" s="34"/>
    </row>
    <row r="1208" spans="2:18" ht="16.5" thickTop="1" x14ac:dyDescent="0.25">
      <c r="B1208" s="89"/>
      <c r="C1208" s="90"/>
      <c r="D1208" s="91"/>
      <c r="E1208" s="82"/>
      <c r="F1208" s="83"/>
      <c r="G1208" s="83"/>
      <c r="J1208" s="28">
        <v>18</v>
      </c>
      <c r="K1208" s="29"/>
      <c r="L1208" s="29">
        <v>5</v>
      </c>
      <c r="M1208" s="24">
        <v>10</v>
      </c>
      <c r="N1208" s="24">
        <v>400</v>
      </c>
      <c r="O1208" s="29"/>
      <c r="P1208" s="30">
        <v>11</v>
      </c>
      <c r="Q1208" s="26">
        <f t="shared" si="51"/>
        <v>0.22</v>
      </c>
      <c r="R1208" s="29"/>
    </row>
    <row r="1209" spans="2:18" x14ac:dyDescent="0.25">
      <c r="B1209" s="102" t="s">
        <v>32</v>
      </c>
      <c r="C1209" s="90"/>
      <c r="D1209" s="103">
        <f>SUM(Q1215,D1182)</f>
        <v>100.29202000000002</v>
      </c>
      <c r="E1209" s="466">
        <f>SUM(D1209/D1207)</f>
        <v>0.55246538219813002</v>
      </c>
      <c r="F1209" s="83"/>
      <c r="G1209" s="83"/>
      <c r="J1209" s="28">
        <v>19</v>
      </c>
      <c r="K1209" s="29"/>
      <c r="L1209" s="29">
        <v>4.5</v>
      </c>
      <c r="M1209" s="24">
        <v>10</v>
      </c>
      <c r="N1209" s="24">
        <v>400</v>
      </c>
      <c r="O1209" s="29"/>
      <c r="P1209" s="30">
        <v>1</v>
      </c>
      <c r="Q1209" s="26">
        <f t="shared" si="51"/>
        <v>1.7999999999999999E-2</v>
      </c>
      <c r="R1209" s="34"/>
    </row>
    <row r="1210" spans="2:18" x14ac:dyDescent="0.25">
      <c r="B1210" s="102" t="s">
        <v>51</v>
      </c>
      <c r="C1210" s="89"/>
      <c r="D1210" s="103">
        <f>SUM(Q1221,D1183)</f>
        <v>28.771400000000007</v>
      </c>
      <c r="E1210" s="466">
        <f>SUM(D1210/D1207)</f>
        <v>0.15848920479790196</v>
      </c>
      <c r="F1210" s="83"/>
      <c r="G1210" s="83"/>
      <c r="J1210" s="28">
        <v>20</v>
      </c>
      <c r="K1210" s="29"/>
      <c r="L1210" s="29">
        <v>2.2000000000000002</v>
      </c>
      <c r="M1210" s="24">
        <v>10</v>
      </c>
      <c r="N1210" s="24">
        <v>400</v>
      </c>
      <c r="O1210" s="29"/>
      <c r="P1210" s="30">
        <v>11</v>
      </c>
      <c r="Q1210" s="26">
        <f t="shared" si="51"/>
        <v>9.6799999999999997E-2</v>
      </c>
      <c r="R1210" s="29"/>
    </row>
    <row r="1211" spans="2:18" ht="16.5" thickBot="1" x14ac:dyDescent="0.3">
      <c r="B1211" s="89"/>
      <c r="C1211" s="89"/>
      <c r="D1211" s="104">
        <f>SUM(D1209:D1210)</f>
        <v>129.06342000000004</v>
      </c>
      <c r="E1211" s="467">
        <f>SUM(E1209:E1210)</f>
        <v>0.71095458699603198</v>
      </c>
      <c r="F1211" s="83"/>
      <c r="G1211" s="83"/>
      <c r="J1211" s="28">
        <v>21</v>
      </c>
      <c r="K1211" s="29"/>
      <c r="L1211" s="29">
        <v>1.7</v>
      </c>
      <c r="M1211" s="24">
        <v>10</v>
      </c>
      <c r="N1211" s="24">
        <v>400</v>
      </c>
      <c r="O1211" s="29"/>
      <c r="P1211" s="30">
        <v>9</v>
      </c>
      <c r="Q1211" s="26">
        <f t="shared" si="51"/>
        <v>6.1199999999999997E-2</v>
      </c>
      <c r="R1211" s="34"/>
    </row>
    <row r="1212" spans="2:18" ht="16.5" thickTop="1" x14ac:dyDescent="0.25">
      <c r="J1212" s="28">
        <v>22</v>
      </c>
      <c r="K1212" s="29"/>
      <c r="L1212" s="29">
        <v>1.7</v>
      </c>
      <c r="M1212" s="24">
        <v>15</v>
      </c>
      <c r="N1212" s="24">
        <v>300</v>
      </c>
      <c r="O1212" s="29"/>
      <c r="P1212" s="30">
        <v>2</v>
      </c>
      <c r="Q1212" s="26">
        <f t="shared" si="51"/>
        <v>1.5299999999999999E-2</v>
      </c>
      <c r="R1212" s="29"/>
    </row>
    <row r="1213" spans="2:18" x14ac:dyDescent="0.25">
      <c r="J1213" s="28">
        <v>23</v>
      </c>
      <c r="K1213" s="29"/>
      <c r="L1213" s="29">
        <v>1.7</v>
      </c>
      <c r="M1213" s="24">
        <v>13</v>
      </c>
      <c r="N1213" s="24">
        <v>300</v>
      </c>
      <c r="O1213" s="29"/>
      <c r="P1213" s="30">
        <v>1</v>
      </c>
      <c r="Q1213" s="26">
        <f t="shared" si="51"/>
        <v>6.6299999999999987E-3</v>
      </c>
      <c r="R1213" s="34"/>
    </row>
    <row r="1214" spans="2:18" x14ac:dyDescent="0.25">
      <c r="J1214" s="28">
        <v>24</v>
      </c>
      <c r="K1214" s="29"/>
      <c r="L1214" s="29">
        <v>1.7</v>
      </c>
      <c r="M1214" s="24">
        <v>10</v>
      </c>
      <c r="N1214" s="24">
        <v>300</v>
      </c>
      <c r="O1214" s="29"/>
      <c r="P1214" s="30">
        <v>12</v>
      </c>
      <c r="Q1214" s="26">
        <f t="shared" si="51"/>
        <v>6.1199999999999997E-2</v>
      </c>
      <c r="R1214" s="29"/>
    </row>
    <row r="1215" spans="2:18" x14ac:dyDescent="0.25">
      <c r="J1215" s="1880"/>
      <c r="K1215" s="1880"/>
      <c r="L1215" s="1880"/>
      <c r="M1215" s="1880"/>
      <c r="N1215" s="1880"/>
      <c r="O1215" s="1881"/>
      <c r="P1215" s="533">
        <f>SUM(P1191:P1214)</f>
        <v>91</v>
      </c>
      <c r="Q1215" s="534">
        <f>SUM(Q1191:Q1214)</f>
        <v>2.8827299999999996</v>
      </c>
      <c r="R1215" s="64">
        <f>SUM(Q1215/G1201)</f>
        <v>0.47669973113006053</v>
      </c>
    </row>
    <row r="1216" spans="2:18" x14ac:dyDescent="0.25">
      <c r="J1216" s="28">
        <v>25</v>
      </c>
      <c r="K1216" s="476"/>
      <c r="L1216" s="476">
        <v>5</v>
      </c>
      <c r="M1216" s="477">
        <v>7</v>
      </c>
      <c r="N1216" s="409">
        <v>400</v>
      </c>
      <c r="O1216" s="478">
        <v>8</v>
      </c>
      <c r="P1216" s="450">
        <v>32</v>
      </c>
      <c r="Q1216" s="451">
        <f>L1216*M1216*N1216*P1216/1000000</f>
        <v>0.44800000000000001</v>
      </c>
      <c r="R1216" s="479"/>
    </row>
    <row r="1217" spans="2:18" x14ac:dyDescent="0.25">
      <c r="J1217" s="28">
        <v>25</v>
      </c>
      <c r="K1217" s="476"/>
      <c r="L1217" s="476">
        <v>4</v>
      </c>
      <c r="M1217" s="477">
        <v>6</v>
      </c>
      <c r="N1217" s="409">
        <v>400</v>
      </c>
      <c r="O1217" s="478">
        <v>1</v>
      </c>
      <c r="P1217" s="450">
        <v>6</v>
      </c>
      <c r="Q1217" s="451">
        <f>L1217*M1217*N1217*P1217/1000000</f>
        <v>5.7599999999999998E-2</v>
      </c>
      <c r="R1217" s="479"/>
    </row>
    <row r="1218" spans="2:18" x14ac:dyDescent="0.25">
      <c r="J1218" s="28">
        <v>26</v>
      </c>
      <c r="K1218" s="476"/>
      <c r="L1218" s="476">
        <v>3</v>
      </c>
      <c r="M1218" s="477">
        <v>5</v>
      </c>
      <c r="N1218" s="409">
        <v>400</v>
      </c>
      <c r="O1218" s="478">
        <v>5</v>
      </c>
      <c r="P1218" s="450">
        <v>50</v>
      </c>
      <c r="Q1218" s="451">
        <f>L1218*M1218*N1218*P1218/1000000</f>
        <v>0.3</v>
      </c>
      <c r="R1218" s="479"/>
    </row>
    <row r="1219" spans="2:18" x14ac:dyDescent="0.25">
      <c r="J1219" s="28">
        <v>27</v>
      </c>
      <c r="K1219" s="476"/>
      <c r="L1219" s="476">
        <v>3</v>
      </c>
      <c r="M1219" s="477">
        <v>5</v>
      </c>
      <c r="N1219" s="409">
        <v>300</v>
      </c>
      <c r="O1219" s="478">
        <v>1</v>
      </c>
      <c r="P1219" s="450">
        <v>10</v>
      </c>
      <c r="Q1219" s="451">
        <f>L1219*M1219*N1219*P1219/1000000</f>
        <v>4.4999999999999998E-2</v>
      </c>
      <c r="R1219" s="479"/>
    </row>
    <row r="1220" spans="2:18" x14ac:dyDescent="0.25">
      <c r="J1220" s="28">
        <v>28</v>
      </c>
      <c r="K1220" s="476"/>
      <c r="L1220" s="476">
        <v>2</v>
      </c>
      <c r="M1220" s="477">
        <v>3</v>
      </c>
      <c r="N1220" s="409">
        <v>400</v>
      </c>
      <c r="O1220" s="478">
        <v>4</v>
      </c>
      <c r="P1220" s="450">
        <v>100</v>
      </c>
      <c r="Q1220" s="451">
        <f>L1220*M1220*N1220*P1220/1000000</f>
        <v>0.24</v>
      </c>
      <c r="R1220" s="479"/>
    </row>
    <row r="1221" spans="2:18" x14ac:dyDescent="0.25">
      <c r="J1221" s="521"/>
      <c r="K1221" s="521"/>
      <c r="L1221" s="521"/>
      <c r="M1221" s="521"/>
      <c r="N1221" s="521"/>
      <c r="O1221" s="533">
        <f>SUM(O1216:O1220)</f>
        <v>19</v>
      </c>
      <c r="P1221" s="535">
        <f>SUM(P1216:P1220)</f>
        <v>198</v>
      </c>
      <c r="Q1221" s="536">
        <f>SUM(Q1216:Q1220)</f>
        <v>1.0906000000000002</v>
      </c>
      <c r="R1221" s="55">
        <f>SUM(Q1221/G1201)</f>
        <v>0.18034596607051101</v>
      </c>
    </row>
    <row r="1222" spans="2:18" ht="16.5" thickBot="1" x14ac:dyDescent="0.3">
      <c r="O1222" s="47">
        <f>SUM(O1221)</f>
        <v>19</v>
      </c>
      <c r="P1222" s="47">
        <f>SUM(P1221,P1215)</f>
        <v>289</v>
      </c>
      <c r="Q1222" s="72">
        <f>SUM(Q1221,Q1215)</f>
        <v>3.9733299999999998</v>
      </c>
      <c r="R1222" s="49">
        <f>SUM(Q1222/G1201)</f>
        <v>0.6570456972005716</v>
      </c>
    </row>
    <row r="1223" spans="2:18" ht="16.5" thickTop="1" x14ac:dyDescent="0.25"/>
    <row r="1224" spans="2:18" x14ac:dyDescent="0.25">
      <c r="B1224" s="1814" t="s">
        <v>0</v>
      </c>
      <c r="C1224" s="1814"/>
      <c r="D1224" s="1814"/>
      <c r="E1224" s="1814"/>
      <c r="F1224" s="1814"/>
      <c r="G1224" s="1814"/>
      <c r="H1224" s="1814"/>
      <c r="J1224" s="1814" t="s">
        <v>22</v>
      </c>
      <c r="K1224" s="1814"/>
      <c r="L1224" s="1814"/>
      <c r="M1224" s="1814"/>
      <c r="N1224" s="1814"/>
      <c r="O1224" s="1814"/>
      <c r="P1224" s="1814"/>
      <c r="Q1224" s="1814"/>
      <c r="R1224" s="1814"/>
    </row>
    <row r="1225" spans="2:18" x14ac:dyDescent="0.25">
      <c r="B1225" s="1814"/>
      <c r="C1225" s="1814"/>
      <c r="D1225" s="1814"/>
      <c r="E1225" s="1814"/>
      <c r="F1225" s="1814"/>
      <c r="G1225" s="1814"/>
      <c r="H1225" s="1814"/>
      <c r="J1225" s="1814"/>
      <c r="K1225" s="1814"/>
      <c r="L1225" s="1814"/>
      <c r="M1225" s="1814"/>
      <c r="N1225" s="1814"/>
      <c r="O1225" s="1814"/>
      <c r="P1225" s="1814"/>
      <c r="Q1225" s="1814"/>
      <c r="R1225" s="1814"/>
    </row>
    <row r="1226" spans="2:18" x14ac:dyDescent="0.25">
      <c r="B1226" s="6" t="s">
        <v>195</v>
      </c>
      <c r="H1226" s="8"/>
      <c r="J1226" s="6" t="s">
        <v>195</v>
      </c>
      <c r="K1226" s="10"/>
      <c r="L1226" s="10"/>
      <c r="M1226" s="10"/>
      <c r="N1226" s="10"/>
      <c r="O1226" s="1898"/>
      <c r="P1226" s="1898"/>
      <c r="Q1226" s="8"/>
      <c r="R1226" s="8"/>
    </row>
    <row r="1227" spans="2:18" x14ac:dyDescent="0.25">
      <c r="B1227" s="1812" t="s">
        <v>21</v>
      </c>
      <c r="C1227" s="1812" t="s">
        <v>2</v>
      </c>
      <c r="D1227" s="1805" t="s">
        <v>3</v>
      </c>
      <c r="E1227" s="1842" t="s">
        <v>4</v>
      </c>
      <c r="F1227" s="1843"/>
      <c r="G1227" s="1844"/>
      <c r="H1227" s="1812" t="s">
        <v>5</v>
      </c>
      <c r="J1227" s="1812" t="s">
        <v>21</v>
      </c>
      <c r="K1227" s="1899" t="s">
        <v>24</v>
      </c>
      <c r="L1227" s="1842" t="s">
        <v>25</v>
      </c>
      <c r="M1227" s="1843"/>
      <c r="N1227" s="1844"/>
      <c r="O1227" s="1842" t="s">
        <v>4</v>
      </c>
      <c r="P1227" s="1843"/>
      <c r="Q1227" s="1844"/>
      <c r="R1227" s="1812" t="s">
        <v>5</v>
      </c>
    </row>
    <row r="1228" spans="2:18" x14ac:dyDescent="0.25">
      <c r="B1228" s="1813"/>
      <c r="C1228" s="1813"/>
      <c r="D1228" s="1806"/>
      <c r="E1228" s="84" t="s">
        <v>26</v>
      </c>
      <c r="F1228" s="84" t="s">
        <v>9</v>
      </c>
      <c r="G1228" s="526" t="s">
        <v>10</v>
      </c>
      <c r="H1228" s="1813"/>
      <c r="J1228" s="1813"/>
      <c r="K1228" s="1900"/>
      <c r="L1228" s="13" t="s">
        <v>27</v>
      </c>
      <c r="M1228" s="527" t="s">
        <v>28</v>
      </c>
      <c r="N1228" s="527" t="s">
        <v>26</v>
      </c>
      <c r="O1228" s="527" t="s">
        <v>29</v>
      </c>
      <c r="P1228" s="528" t="s">
        <v>30</v>
      </c>
      <c r="Q1228" s="16" t="s">
        <v>10</v>
      </c>
      <c r="R1228" s="1813"/>
    </row>
    <row r="1229" spans="2:18" x14ac:dyDescent="0.25">
      <c r="B1229" s="69">
        <v>1</v>
      </c>
      <c r="C1229" s="436">
        <v>5618</v>
      </c>
      <c r="D1229" s="532" t="s">
        <v>12</v>
      </c>
      <c r="E1229" s="532">
        <v>400</v>
      </c>
      <c r="F1229" s="532">
        <v>52</v>
      </c>
      <c r="G1229" s="71">
        <f>0.7854*E1229*F1229*F1229/1000000</f>
        <v>0.84948863999999991</v>
      </c>
      <c r="H1229" s="21" t="s">
        <v>197</v>
      </c>
      <c r="J1229" s="22">
        <v>1</v>
      </c>
      <c r="K1229" s="23" t="s">
        <v>32</v>
      </c>
      <c r="L1229" s="24">
        <v>8</v>
      </c>
      <c r="M1229" s="24">
        <v>25</v>
      </c>
      <c r="N1229" s="24">
        <v>400</v>
      </c>
      <c r="O1229" s="23"/>
      <c r="P1229" s="25">
        <v>1</v>
      </c>
      <c r="Q1229" s="26">
        <f t="shared" ref="Q1229:Q1250" si="52">L1229*M1229*N1229*P1229/1000000</f>
        <v>0.08</v>
      </c>
      <c r="R1229" s="27"/>
    </row>
    <row r="1230" spans="2:18" x14ac:dyDescent="0.25">
      <c r="B1230" s="69">
        <v>2</v>
      </c>
      <c r="C1230" s="436">
        <v>5480</v>
      </c>
      <c r="D1230" s="532" t="s">
        <v>12</v>
      </c>
      <c r="E1230" s="532">
        <v>400</v>
      </c>
      <c r="F1230" s="532">
        <v>40</v>
      </c>
      <c r="G1230" s="71">
        <f>0.7854*E1230*F1230*F1230/1000000</f>
        <v>0.50265599999999988</v>
      </c>
      <c r="H1230" s="21" t="s">
        <v>197</v>
      </c>
      <c r="J1230" s="28">
        <v>2</v>
      </c>
      <c r="K1230" s="29"/>
      <c r="L1230" s="29">
        <v>13</v>
      </c>
      <c r="M1230" s="24">
        <v>20</v>
      </c>
      <c r="N1230" s="24">
        <v>400</v>
      </c>
      <c r="O1230" s="29"/>
      <c r="P1230" s="30">
        <v>1</v>
      </c>
      <c r="Q1230" s="26">
        <f t="shared" si="52"/>
        <v>0.104</v>
      </c>
      <c r="R1230" s="29"/>
    </row>
    <row r="1231" spans="2:18" x14ac:dyDescent="0.25">
      <c r="B1231" s="69">
        <v>3</v>
      </c>
      <c r="C1231" s="436">
        <v>5710</v>
      </c>
      <c r="D1231" s="532" t="s">
        <v>12</v>
      </c>
      <c r="E1231" s="532">
        <v>400</v>
      </c>
      <c r="F1231" s="532">
        <v>60</v>
      </c>
      <c r="G1231" s="71">
        <f>0.7854*E1231*F1231*F1231/1000000</f>
        <v>1.130976</v>
      </c>
      <c r="H1231" s="21" t="s">
        <v>197</v>
      </c>
      <c r="J1231" s="28">
        <v>3</v>
      </c>
      <c r="K1231" s="29"/>
      <c r="L1231" s="29">
        <v>10</v>
      </c>
      <c r="M1231" s="24">
        <v>20</v>
      </c>
      <c r="N1231" s="24">
        <v>400</v>
      </c>
      <c r="O1231" s="29"/>
      <c r="P1231" s="25">
        <v>3</v>
      </c>
      <c r="Q1231" s="26">
        <f t="shared" si="52"/>
        <v>0.24</v>
      </c>
      <c r="R1231" s="29"/>
    </row>
    <row r="1232" spans="2:18" x14ac:dyDescent="0.25">
      <c r="G1232" s="74">
        <f>SUM(G1229:G1231)</f>
        <v>2.4831206399999997</v>
      </c>
      <c r="H1232" s="51"/>
      <c r="J1232" s="28">
        <v>4</v>
      </c>
      <c r="K1232" s="29"/>
      <c r="L1232" s="29">
        <v>8</v>
      </c>
      <c r="M1232" s="24">
        <v>20</v>
      </c>
      <c r="N1232" s="24">
        <v>400</v>
      </c>
      <c r="O1232" s="29"/>
      <c r="P1232" s="30">
        <v>1</v>
      </c>
      <c r="Q1232" s="26">
        <f t="shared" si="52"/>
        <v>6.4000000000000001E-2</v>
      </c>
      <c r="R1232" s="29"/>
    </row>
    <row r="1233" spans="2:18" ht="16.5" thickBot="1" x14ac:dyDescent="0.3">
      <c r="G1233" s="60">
        <f>SUM(G1232)</f>
        <v>2.4831206399999997</v>
      </c>
      <c r="H1233" s="36">
        <f>SUM(Q1256/G1233)</f>
        <v>1.6388410351258651</v>
      </c>
      <c r="J1233" s="28">
        <v>5</v>
      </c>
      <c r="K1233" s="29"/>
      <c r="L1233" s="29">
        <v>4.5</v>
      </c>
      <c r="M1233" s="24">
        <v>20</v>
      </c>
      <c r="N1233" s="24">
        <v>400</v>
      </c>
      <c r="O1233" s="29"/>
      <c r="P1233" s="25">
        <v>3</v>
      </c>
      <c r="Q1233" s="26">
        <f t="shared" si="52"/>
        <v>0.108</v>
      </c>
      <c r="R1233" s="34"/>
    </row>
    <row r="1234" spans="2:18" ht="16.5" thickTop="1" x14ac:dyDescent="0.25">
      <c r="B1234" s="8" t="s">
        <v>196</v>
      </c>
      <c r="J1234" s="28">
        <v>6</v>
      </c>
      <c r="K1234" s="29"/>
      <c r="L1234" s="29">
        <v>2.2000000000000002</v>
      </c>
      <c r="M1234" s="24">
        <v>20</v>
      </c>
      <c r="N1234" s="24">
        <v>400</v>
      </c>
      <c r="O1234" s="29"/>
      <c r="P1234" s="30">
        <v>2</v>
      </c>
      <c r="Q1234" s="26">
        <f t="shared" si="52"/>
        <v>3.5200000000000002E-2</v>
      </c>
      <c r="R1234" s="29"/>
    </row>
    <row r="1235" spans="2:18" x14ac:dyDescent="0.25">
      <c r="B1235" s="1901" t="s">
        <v>3</v>
      </c>
      <c r="C1235" s="1902" t="s">
        <v>66</v>
      </c>
      <c r="D1235" s="1902"/>
      <c r="E1235" s="1903" t="s">
        <v>48</v>
      </c>
      <c r="F1235" s="1903"/>
      <c r="G1235" s="1886" t="s">
        <v>50</v>
      </c>
      <c r="J1235" s="28">
        <v>7</v>
      </c>
      <c r="K1235" s="29"/>
      <c r="L1235" s="29">
        <v>13</v>
      </c>
      <c r="M1235" s="24">
        <v>18</v>
      </c>
      <c r="N1235" s="24">
        <v>400</v>
      </c>
      <c r="O1235" s="29"/>
      <c r="P1235" s="30">
        <v>1</v>
      </c>
      <c r="Q1235" s="26">
        <f t="shared" si="52"/>
        <v>9.3600000000000003E-2</v>
      </c>
      <c r="R1235" s="34"/>
    </row>
    <row r="1236" spans="2:18" x14ac:dyDescent="0.25">
      <c r="B1236" s="1901"/>
      <c r="C1236" s="101" t="s">
        <v>30</v>
      </c>
      <c r="D1236" s="101" t="s">
        <v>10</v>
      </c>
      <c r="E1236" s="531" t="s">
        <v>30</v>
      </c>
      <c r="F1236" s="531" t="s">
        <v>10</v>
      </c>
      <c r="G1236" s="1887"/>
      <c r="J1236" s="28">
        <v>8</v>
      </c>
      <c r="K1236" s="29"/>
      <c r="L1236" s="29">
        <v>2.2000000000000002</v>
      </c>
      <c r="M1236" s="24">
        <v>18</v>
      </c>
      <c r="N1236" s="24">
        <v>400</v>
      </c>
      <c r="O1236" s="29"/>
      <c r="P1236" s="30">
        <v>1</v>
      </c>
      <c r="Q1236" s="26">
        <f t="shared" si="52"/>
        <v>1.584E-2</v>
      </c>
      <c r="R1236" s="29"/>
    </row>
    <row r="1237" spans="2:18" x14ac:dyDescent="0.25">
      <c r="B1237" s="532" t="s">
        <v>32</v>
      </c>
      <c r="C1237" s="86">
        <f>SUM(C1207)</f>
        <v>219</v>
      </c>
      <c r="D1237" s="71">
        <f>SUM(D1207)</f>
        <v>181.53539249999994</v>
      </c>
      <c r="E1237" s="86">
        <f>SUM(E1207)</f>
        <v>16746</v>
      </c>
      <c r="F1237" s="71">
        <f>SUM(F1207)</f>
        <v>129.06342000000004</v>
      </c>
      <c r="G1237" s="88">
        <f>SUM(F1237/D1237)</f>
        <v>0.71095458699603209</v>
      </c>
      <c r="J1237" s="28">
        <v>9</v>
      </c>
      <c r="K1237" s="29"/>
      <c r="L1237" s="29">
        <v>15</v>
      </c>
      <c r="M1237" s="24">
        <v>15</v>
      </c>
      <c r="N1237" s="24">
        <v>400</v>
      </c>
      <c r="O1237" s="29"/>
      <c r="P1237" s="30">
        <v>1</v>
      </c>
      <c r="Q1237" s="26">
        <f t="shared" si="52"/>
        <v>0.09</v>
      </c>
      <c r="R1237" s="34"/>
    </row>
    <row r="1238" spans="2:18" x14ac:dyDescent="0.25">
      <c r="B1238" s="532" t="s">
        <v>32</v>
      </c>
      <c r="C1238" s="115">
        <f>SUM(B1231)</f>
        <v>3</v>
      </c>
      <c r="D1238" s="20">
        <f>SUM(G1233)</f>
        <v>2.4831206399999997</v>
      </c>
      <c r="E1238" s="115">
        <f>SUM(P1256)</f>
        <v>373</v>
      </c>
      <c r="F1238" s="20">
        <f>SUM(Q1256)</f>
        <v>4.0694400000000002</v>
      </c>
      <c r="G1238" s="88">
        <f>SUM(F1238/D1238)</f>
        <v>1.6388410351258651</v>
      </c>
      <c r="J1238" s="28">
        <v>10</v>
      </c>
      <c r="K1238" s="29"/>
      <c r="L1238" s="29">
        <v>10</v>
      </c>
      <c r="M1238" s="24">
        <v>15</v>
      </c>
      <c r="N1238" s="24">
        <v>400</v>
      </c>
      <c r="O1238" s="29"/>
      <c r="P1238" s="30">
        <v>3</v>
      </c>
      <c r="Q1238" s="26">
        <f t="shared" si="52"/>
        <v>0.18</v>
      </c>
      <c r="R1238" s="29"/>
    </row>
    <row r="1239" spans="2:18" ht="16.5" thickBot="1" x14ac:dyDescent="0.3">
      <c r="B1239" s="529" t="s">
        <v>54</v>
      </c>
      <c r="C1239" s="59">
        <f>SUM(C1237:C1238)</f>
        <v>222</v>
      </c>
      <c r="D1239" s="92">
        <f>SUM(D1237:D1238)</f>
        <v>184.01851313999995</v>
      </c>
      <c r="E1239" s="59">
        <f>SUM(E1237:E1238)</f>
        <v>17119</v>
      </c>
      <c r="F1239" s="92">
        <f>SUM(F1237:F1238)</f>
        <v>133.13286000000005</v>
      </c>
      <c r="G1239" s="93">
        <f>SUM(F1239/D1239)</f>
        <v>0.72347535977922794</v>
      </c>
      <c r="J1239" s="28">
        <v>11</v>
      </c>
      <c r="K1239" s="29"/>
      <c r="L1239" s="29">
        <v>8</v>
      </c>
      <c r="M1239" s="24">
        <v>15</v>
      </c>
      <c r="N1239" s="24">
        <v>400</v>
      </c>
      <c r="O1239" s="29"/>
      <c r="P1239" s="30">
        <v>3</v>
      </c>
      <c r="Q1239" s="26">
        <f t="shared" si="52"/>
        <v>0.14399999999999999</v>
      </c>
      <c r="R1239" s="34"/>
    </row>
    <row r="1240" spans="2:18" ht="16.5" thickTop="1" x14ac:dyDescent="0.25">
      <c r="B1240" s="89"/>
      <c r="C1240" s="90"/>
      <c r="D1240" s="91"/>
      <c r="E1240" s="82"/>
      <c r="F1240" s="83"/>
      <c r="G1240" s="83"/>
      <c r="J1240" s="28">
        <v>12</v>
      </c>
      <c r="K1240" s="29"/>
      <c r="L1240" s="29">
        <v>4.5</v>
      </c>
      <c r="M1240" s="24">
        <v>15</v>
      </c>
      <c r="N1240" s="24">
        <v>400</v>
      </c>
      <c r="O1240" s="29"/>
      <c r="P1240" s="30">
        <v>2</v>
      </c>
      <c r="Q1240" s="26">
        <f t="shared" si="52"/>
        <v>5.3999999999999999E-2</v>
      </c>
      <c r="R1240" s="29"/>
    </row>
    <row r="1241" spans="2:18" x14ac:dyDescent="0.25">
      <c r="B1241" s="102" t="s">
        <v>32</v>
      </c>
      <c r="C1241" s="90"/>
      <c r="D1241" s="103">
        <f>SUM(Q1251,D1209)</f>
        <v>102.22546000000003</v>
      </c>
      <c r="E1241" s="466">
        <f>SUM(D1241/D1239)</f>
        <v>0.55551725886529491</v>
      </c>
      <c r="F1241" s="83"/>
      <c r="G1241" s="83"/>
      <c r="J1241" s="28">
        <v>13</v>
      </c>
      <c r="K1241" s="29"/>
      <c r="L1241" s="29">
        <v>1.7</v>
      </c>
      <c r="M1241" s="24">
        <v>15</v>
      </c>
      <c r="N1241" s="24">
        <v>400</v>
      </c>
      <c r="O1241" s="29"/>
      <c r="P1241" s="30">
        <v>3</v>
      </c>
      <c r="Q1241" s="26">
        <f t="shared" si="52"/>
        <v>3.0599999999999999E-2</v>
      </c>
      <c r="R1241" s="29"/>
    </row>
    <row r="1242" spans="2:18" x14ac:dyDescent="0.25">
      <c r="B1242" s="102" t="s">
        <v>51</v>
      </c>
      <c r="C1242" s="89"/>
      <c r="D1242" s="103">
        <f>SUM(Q1255,D1210)</f>
        <v>30.907400000000006</v>
      </c>
      <c r="E1242" s="466">
        <f>SUM(D1242/D1239)</f>
        <v>0.16795810091393293</v>
      </c>
      <c r="F1242" s="83"/>
      <c r="G1242" s="83"/>
      <c r="J1242" s="28">
        <v>14</v>
      </c>
      <c r="K1242" s="29"/>
      <c r="L1242" s="29">
        <v>2.2000000000000002</v>
      </c>
      <c r="M1242" s="24">
        <v>15</v>
      </c>
      <c r="N1242" s="24">
        <v>400</v>
      </c>
      <c r="O1242" s="29"/>
      <c r="P1242" s="30">
        <v>2</v>
      </c>
      <c r="Q1242" s="26">
        <f t="shared" si="52"/>
        <v>2.64E-2</v>
      </c>
      <c r="R1242" s="34"/>
    </row>
    <row r="1243" spans="2:18" ht="16.5" thickBot="1" x14ac:dyDescent="0.3">
      <c r="B1243" s="89"/>
      <c r="C1243" s="89"/>
      <c r="D1243" s="104">
        <f>SUM(D1241:D1242)</f>
        <v>133.13286000000002</v>
      </c>
      <c r="E1243" s="467">
        <f>SUM(E1241:E1242)</f>
        <v>0.72347535977922783</v>
      </c>
      <c r="F1243" s="83"/>
      <c r="G1243" s="83"/>
      <c r="J1243" s="28">
        <v>15</v>
      </c>
      <c r="K1243" s="29"/>
      <c r="L1243" s="29">
        <v>10</v>
      </c>
      <c r="M1243" s="24">
        <v>13</v>
      </c>
      <c r="N1243" s="24">
        <v>400</v>
      </c>
      <c r="O1243" s="29"/>
      <c r="P1243" s="30">
        <v>1</v>
      </c>
      <c r="Q1243" s="26">
        <f t="shared" si="52"/>
        <v>5.1999999999999998E-2</v>
      </c>
      <c r="R1243" s="29"/>
    </row>
    <row r="1244" spans="2:18" ht="16.5" thickTop="1" x14ac:dyDescent="0.25">
      <c r="J1244" s="28">
        <v>16</v>
      </c>
      <c r="K1244" s="29"/>
      <c r="L1244" s="29">
        <v>8</v>
      </c>
      <c r="M1244" s="24">
        <v>13</v>
      </c>
      <c r="N1244" s="24">
        <v>400</v>
      </c>
      <c r="O1244" s="29"/>
      <c r="P1244" s="30">
        <v>1</v>
      </c>
      <c r="Q1244" s="26">
        <f t="shared" si="52"/>
        <v>4.1599999999999998E-2</v>
      </c>
      <c r="R1244" s="29"/>
    </row>
    <row r="1245" spans="2:18" x14ac:dyDescent="0.25">
      <c r="J1245" s="28">
        <v>17</v>
      </c>
      <c r="K1245" s="29"/>
      <c r="L1245" s="29">
        <v>2.2000000000000002</v>
      </c>
      <c r="M1245" s="24">
        <v>13</v>
      </c>
      <c r="N1245" s="24">
        <v>400</v>
      </c>
      <c r="O1245" s="29"/>
      <c r="P1245" s="30">
        <v>2</v>
      </c>
      <c r="Q1245" s="26">
        <f t="shared" si="52"/>
        <v>2.2880000000000001E-2</v>
      </c>
      <c r="R1245" s="34"/>
    </row>
    <row r="1246" spans="2:18" x14ac:dyDescent="0.25">
      <c r="J1246" s="28">
        <v>18</v>
      </c>
      <c r="K1246" s="29"/>
      <c r="L1246" s="29">
        <v>1.7</v>
      </c>
      <c r="M1246" s="24">
        <v>13</v>
      </c>
      <c r="N1246" s="24">
        <v>400</v>
      </c>
      <c r="O1246" s="29"/>
      <c r="P1246" s="30">
        <v>3</v>
      </c>
      <c r="Q1246" s="26">
        <f t="shared" si="52"/>
        <v>2.6519999999999998E-2</v>
      </c>
      <c r="R1246" s="29"/>
    </row>
    <row r="1247" spans="2:18" x14ac:dyDescent="0.25">
      <c r="J1247" s="28">
        <v>19</v>
      </c>
      <c r="K1247" s="29"/>
      <c r="L1247" s="29">
        <v>10</v>
      </c>
      <c r="M1247" s="24">
        <v>10</v>
      </c>
      <c r="N1247" s="24">
        <v>400</v>
      </c>
      <c r="O1247" s="29"/>
      <c r="P1247" s="30">
        <v>1</v>
      </c>
      <c r="Q1247" s="26">
        <f t="shared" si="52"/>
        <v>0.04</v>
      </c>
      <c r="R1247" s="34"/>
    </row>
    <row r="1248" spans="2:18" x14ac:dyDescent="0.25">
      <c r="J1248" s="28">
        <v>20</v>
      </c>
      <c r="K1248" s="29"/>
      <c r="L1248" s="29">
        <v>4.5</v>
      </c>
      <c r="M1248" s="24">
        <v>10</v>
      </c>
      <c r="N1248" s="24">
        <v>400</v>
      </c>
      <c r="O1248" s="29"/>
      <c r="P1248" s="30">
        <v>22</v>
      </c>
      <c r="Q1248" s="26">
        <f t="shared" si="52"/>
        <v>0.39600000000000002</v>
      </c>
      <c r="R1248" s="29"/>
    </row>
    <row r="1249" spans="10:18" x14ac:dyDescent="0.25">
      <c r="J1249" s="28">
        <v>21</v>
      </c>
      <c r="K1249" s="29"/>
      <c r="L1249" s="29">
        <v>3.5</v>
      </c>
      <c r="M1249" s="24">
        <v>10</v>
      </c>
      <c r="N1249" s="24">
        <v>400</v>
      </c>
      <c r="O1249" s="29"/>
      <c r="P1249" s="30">
        <v>1</v>
      </c>
      <c r="Q1249" s="26">
        <f t="shared" si="52"/>
        <v>1.4E-2</v>
      </c>
      <c r="R1249" s="34"/>
    </row>
    <row r="1250" spans="10:18" x14ac:dyDescent="0.25">
      <c r="J1250" s="28">
        <v>22</v>
      </c>
      <c r="K1250" s="29"/>
      <c r="L1250" s="29">
        <v>1.7</v>
      </c>
      <c r="M1250" s="24">
        <v>10</v>
      </c>
      <c r="N1250" s="24">
        <v>400</v>
      </c>
      <c r="O1250" s="29"/>
      <c r="P1250" s="30">
        <v>11</v>
      </c>
      <c r="Q1250" s="26">
        <f t="shared" si="52"/>
        <v>7.4800000000000005E-2</v>
      </c>
      <c r="R1250" s="29"/>
    </row>
    <row r="1251" spans="10:18" x14ac:dyDescent="0.25">
      <c r="J1251" s="1880"/>
      <c r="K1251" s="1880"/>
      <c r="L1251" s="1880"/>
      <c r="M1251" s="1880"/>
      <c r="N1251" s="1880"/>
      <c r="O1251" s="1881"/>
      <c r="P1251" s="533">
        <f>SUM(P1229:P1250)</f>
        <v>69</v>
      </c>
      <c r="Q1251" s="534">
        <f>SUM(Q1227:Q1250)</f>
        <v>1.93344</v>
      </c>
      <c r="R1251" s="64">
        <f>SUM(Q1251/G1233)</f>
        <v>0.77863313157430813</v>
      </c>
    </row>
    <row r="1252" spans="10:18" x14ac:dyDescent="0.25">
      <c r="J1252" s="28">
        <v>23</v>
      </c>
      <c r="K1252" s="476"/>
      <c r="L1252" s="476">
        <v>5</v>
      </c>
      <c r="M1252" s="477">
        <v>7</v>
      </c>
      <c r="N1252" s="409">
        <v>400</v>
      </c>
      <c r="O1252" s="478">
        <v>21</v>
      </c>
      <c r="P1252" s="450">
        <v>84</v>
      </c>
      <c r="Q1252" s="451">
        <f>L1252*M1252*N1252*P1252/1000000</f>
        <v>1.1759999999999999</v>
      </c>
      <c r="R1252" s="479"/>
    </row>
    <row r="1253" spans="10:18" x14ac:dyDescent="0.25">
      <c r="J1253" s="28">
        <v>24</v>
      </c>
      <c r="K1253" s="476"/>
      <c r="L1253" s="476">
        <v>3</v>
      </c>
      <c r="M1253" s="477">
        <v>5</v>
      </c>
      <c r="N1253" s="409">
        <v>400</v>
      </c>
      <c r="O1253" s="478">
        <v>12</v>
      </c>
      <c r="P1253" s="450">
        <v>120</v>
      </c>
      <c r="Q1253" s="451">
        <f>L1253*M1253*N1253*P1253/1000000</f>
        <v>0.72</v>
      </c>
      <c r="R1253" s="479"/>
    </row>
    <row r="1254" spans="10:18" x14ac:dyDescent="0.25">
      <c r="J1254" s="28">
        <v>25</v>
      </c>
      <c r="K1254" s="476"/>
      <c r="L1254" s="476">
        <v>2</v>
      </c>
      <c r="M1254" s="477">
        <v>3</v>
      </c>
      <c r="N1254" s="409">
        <v>400</v>
      </c>
      <c r="O1254" s="478">
        <v>4</v>
      </c>
      <c r="P1254" s="450">
        <v>100</v>
      </c>
      <c r="Q1254" s="451">
        <f>L1254*M1254*N1254*P1254/1000000</f>
        <v>0.24</v>
      </c>
      <c r="R1254" s="479"/>
    </row>
    <row r="1255" spans="10:18" x14ac:dyDescent="0.25">
      <c r="J1255" s="530"/>
      <c r="K1255" s="530"/>
      <c r="L1255" s="530"/>
      <c r="M1255" s="530"/>
      <c r="N1255" s="530"/>
      <c r="O1255" s="533">
        <f>SUM(O1252:O1254)</f>
        <v>37</v>
      </c>
      <c r="P1255" s="535">
        <f>SUM(P1252:P1254)</f>
        <v>304</v>
      </c>
      <c r="Q1255" s="536">
        <f>SUM(Q1252:Q1254)</f>
        <v>2.1360000000000001</v>
      </c>
      <c r="R1255" s="55">
        <f>SUM(Q1255/G1233)</f>
        <v>0.86020790355155696</v>
      </c>
    </row>
    <row r="1256" spans="10:18" ht="16.5" thickBot="1" x14ac:dyDescent="0.3">
      <c r="O1256" s="47">
        <f>SUM(O1255)</f>
        <v>37</v>
      </c>
      <c r="P1256" s="47">
        <f>SUM(P1255,P1251)</f>
        <v>373</v>
      </c>
      <c r="Q1256" s="72">
        <f>SUM(Q1255,Q1251)</f>
        <v>4.0694400000000002</v>
      </c>
      <c r="R1256" s="49">
        <f>SUM(Q1256/G1233)</f>
        <v>1.6388410351258651</v>
      </c>
    </row>
    <row r="1257" spans="10:18" ht="16.5" thickTop="1" x14ac:dyDescent="0.25"/>
    <row r="1258" spans="10:18" x14ac:dyDescent="0.25">
      <c r="J1258" s="8" t="s">
        <v>198</v>
      </c>
    </row>
    <row r="1259" spans="10:18" x14ac:dyDescent="0.25">
      <c r="J1259" s="7" t="s">
        <v>199</v>
      </c>
      <c r="M1259" s="537">
        <f>SUM(P1251,P1215,P1171,P1156,P1116,P1077,P1049,P1027,P973,P921,P885,)</f>
        <v>821</v>
      </c>
      <c r="N1259" s="325">
        <f>SUM(Q1251,Q1215,Q1171,Q1156,Q1116,Q1077,Q1049,Q1027,Q973,Q921,Q885,)</f>
        <v>29.2789</v>
      </c>
    </row>
    <row r="1260" spans="10:18" x14ac:dyDescent="0.25">
      <c r="J1260" s="7" t="s">
        <v>200</v>
      </c>
      <c r="L1260" s="537">
        <f>SUM(O1255,O1221,O1175,O1162,O1120,O1080,O1052,O1032,O980,O926,O890,)</f>
        <v>235</v>
      </c>
      <c r="M1260" s="537">
        <f>SUM(P1255,P1221,P1175,P1162,P1120,P1080,P1052,P1032,P980,P926,P890,)</f>
        <v>2138</v>
      </c>
      <c r="N1260" s="327">
        <f>SUM(Q1255,Q1221,Q1175,Q1162,Q1120,Q1080,Q1052,Q1032,Q980,Q926,Q890,)</f>
        <v>13.435599999999999</v>
      </c>
    </row>
    <row r="1261" spans="10:18" x14ac:dyDescent="0.25">
      <c r="L1261" s="539">
        <f>SUM(L1259:L1260)</f>
        <v>235</v>
      </c>
      <c r="M1261" s="539">
        <f>SUM(M1259:M1260)</f>
        <v>2959</v>
      </c>
      <c r="N1261" s="540">
        <f>SUM(N1259:N1260)</f>
        <v>42.714500000000001</v>
      </c>
      <c r="O1261" s="1920">
        <v>900000</v>
      </c>
      <c r="P1261" s="1920"/>
      <c r="Q1261" s="1921">
        <f>SUM(N1261*O1261)</f>
        <v>38443050</v>
      </c>
      <c r="R1261" s="1921"/>
    </row>
    <row r="1262" spans="10:18" x14ac:dyDescent="0.25">
      <c r="J1262" s="7" t="s">
        <v>201</v>
      </c>
      <c r="L1262" s="83"/>
      <c r="M1262" s="89"/>
      <c r="N1262" s="82">
        <v>0.56399999999999995</v>
      </c>
      <c r="O1262" s="1920">
        <v>1250000</v>
      </c>
      <c r="P1262" s="1920"/>
      <c r="Q1262" s="1921">
        <f>SUM(N1262*O1262)</f>
        <v>704999.99999999988</v>
      </c>
      <c r="R1262" s="1921"/>
    </row>
    <row r="1263" spans="10:18" ht="16.5" thickBot="1" x14ac:dyDescent="0.3">
      <c r="L1263" s="538">
        <f>SUM(L1261:L1262)</f>
        <v>235</v>
      </c>
      <c r="M1263" s="538">
        <f>SUM(M1261:M1262)</f>
        <v>2959</v>
      </c>
      <c r="N1263" s="328">
        <f>SUM(N1261:N1262)</f>
        <v>43.278500000000001</v>
      </c>
      <c r="O1263" s="1920">
        <v>2500</v>
      </c>
      <c r="P1263" s="1920"/>
      <c r="Q1263" s="1921">
        <f>SUM(O1263*L1263)</f>
        <v>587500</v>
      </c>
      <c r="R1263" s="1921"/>
    </row>
    <row r="1264" spans="10:18" ht="17.25" thickTop="1" thickBot="1" x14ac:dyDescent="0.3">
      <c r="Q1264" s="1922">
        <f>SUM(Q1261:R1263)</f>
        <v>39735550</v>
      </c>
      <c r="R1264" s="1922"/>
    </row>
    <row r="1265" spans="2:18" ht="16.5" thickTop="1" x14ac:dyDescent="0.25"/>
    <row r="1266" spans="2:18" x14ac:dyDescent="0.25">
      <c r="B1266" s="1814" t="s">
        <v>0</v>
      </c>
      <c r="C1266" s="1814"/>
      <c r="D1266" s="1814"/>
      <c r="E1266" s="1814"/>
      <c r="F1266" s="1814"/>
      <c r="G1266" s="1814"/>
      <c r="H1266" s="1814"/>
      <c r="J1266" s="1814" t="s">
        <v>22</v>
      </c>
      <c r="K1266" s="1814"/>
      <c r="L1266" s="1814"/>
      <c r="M1266" s="1814"/>
      <c r="N1266" s="1814"/>
      <c r="O1266" s="1814"/>
      <c r="P1266" s="1814"/>
      <c r="Q1266" s="1814"/>
      <c r="R1266" s="1814"/>
    </row>
    <row r="1267" spans="2:18" x14ac:dyDescent="0.25">
      <c r="B1267" s="1814"/>
      <c r="C1267" s="1814"/>
      <c r="D1267" s="1814"/>
      <c r="E1267" s="1814"/>
      <c r="F1267" s="1814"/>
      <c r="G1267" s="1814"/>
      <c r="H1267" s="1814"/>
      <c r="J1267" s="1814"/>
      <c r="K1267" s="1814"/>
      <c r="L1267" s="1814"/>
      <c r="M1267" s="1814"/>
      <c r="N1267" s="1814"/>
      <c r="O1267" s="1814"/>
      <c r="P1267" s="1814"/>
      <c r="Q1267" s="1814"/>
      <c r="R1267" s="1814"/>
    </row>
    <row r="1268" spans="2:18" x14ac:dyDescent="0.25">
      <c r="B1268" s="6" t="s">
        <v>204</v>
      </c>
      <c r="H1268" s="8"/>
      <c r="J1268" s="6" t="s">
        <v>204</v>
      </c>
      <c r="K1268" s="10"/>
      <c r="L1268" s="10"/>
      <c r="M1268" s="10"/>
      <c r="N1268" s="10"/>
      <c r="O1268" s="1898"/>
      <c r="P1268" s="1898"/>
      <c r="Q1268" s="8"/>
      <c r="R1268" s="8"/>
    </row>
    <row r="1269" spans="2:18" x14ac:dyDescent="0.25">
      <c r="B1269" s="1812" t="s">
        <v>21</v>
      </c>
      <c r="C1269" s="1812" t="s">
        <v>2</v>
      </c>
      <c r="D1269" s="1805" t="s">
        <v>3</v>
      </c>
      <c r="E1269" s="1842" t="s">
        <v>4</v>
      </c>
      <c r="F1269" s="1843"/>
      <c r="G1269" s="1844"/>
      <c r="H1269" s="1812" t="s">
        <v>5</v>
      </c>
      <c r="J1269" s="1812" t="s">
        <v>21</v>
      </c>
      <c r="K1269" s="1899" t="s">
        <v>24</v>
      </c>
      <c r="L1269" s="1842" t="s">
        <v>25</v>
      </c>
      <c r="M1269" s="1843"/>
      <c r="N1269" s="1844"/>
      <c r="O1269" s="1842" t="s">
        <v>4</v>
      </c>
      <c r="P1269" s="1843"/>
      <c r="Q1269" s="1844"/>
      <c r="R1269" s="1812" t="s">
        <v>5</v>
      </c>
    </row>
    <row r="1270" spans="2:18" x14ac:dyDescent="0.25">
      <c r="B1270" s="1813"/>
      <c r="C1270" s="1813"/>
      <c r="D1270" s="1806"/>
      <c r="E1270" s="84" t="s">
        <v>26</v>
      </c>
      <c r="F1270" s="84" t="s">
        <v>9</v>
      </c>
      <c r="G1270" s="542" t="s">
        <v>10</v>
      </c>
      <c r="H1270" s="1813"/>
      <c r="J1270" s="1813"/>
      <c r="K1270" s="1900"/>
      <c r="L1270" s="13" t="s">
        <v>27</v>
      </c>
      <c r="M1270" s="543" t="s">
        <v>28</v>
      </c>
      <c r="N1270" s="543" t="s">
        <v>26</v>
      </c>
      <c r="O1270" s="543" t="s">
        <v>29</v>
      </c>
      <c r="P1270" s="544" t="s">
        <v>30</v>
      </c>
      <c r="Q1270" s="16" t="s">
        <v>10</v>
      </c>
      <c r="R1270" s="1813"/>
    </row>
    <row r="1271" spans="2:18" x14ac:dyDescent="0.25">
      <c r="B1271" s="69">
        <v>1</v>
      </c>
      <c r="C1271" s="554">
        <v>5781</v>
      </c>
      <c r="D1271" s="547" t="s">
        <v>12</v>
      </c>
      <c r="E1271" s="547">
        <v>400</v>
      </c>
      <c r="F1271" s="547">
        <v>44</v>
      </c>
      <c r="G1271" s="497">
        <f>0.7854*E1271*F1271*F1271/1000000</f>
        <v>0.60821376000000005</v>
      </c>
      <c r="H1271" s="21" t="s">
        <v>16</v>
      </c>
      <c r="J1271" s="22">
        <v>1</v>
      </c>
      <c r="K1271" s="23" t="s">
        <v>32</v>
      </c>
      <c r="L1271" s="24">
        <v>13</v>
      </c>
      <c r="M1271" s="24">
        <v>15</v>
      </c>
      <c r="N1271" s="24">
        <v>400</v>
      </c>
      <c r="O1271" s="23"/>
      <c r="P1271" s="25">
        <v>1</v>
      </c>
      <c r="Q1271" s="26">
        <f t="shared" ref="Q1271:Q1283" si="53">L1271*M1271*N1271*P1271/1000000</f>
        <v>7.8E-2</v>
      </c>
      <c r="R1271" s="27"/>
    </row>
    <row r="1272" spans="2:18" x14ac:dyDescent="0.25">
      <c r="B1272" s="69">
        <v>2</v>
      </c>
      <c r="C1272" s="554">
        <v>5771</v>
      </c>
      <c r="D1272" s="547" t="s">
        <v>12</v>
      </c>
      <c r="E1272" s="547">
        <v>400</v>
      </c>
      <c r="F1272" s="547">
        <v>45</v>
      </c>
      <c r="G1272" s="497">
        <f>0.7854*E1272*F1272*F1272/1000000</f>
        <v>0.63617400000000002</v>
      </c>
      <c r="H1272" s="21" t="s">
        <v>16</v>
      </c>
      <c r="J1272" s="28">
        <v>2</v>
      </c>
      <c r="K1272" s="29"/>
      <c r="L1272" s="29">
        <v>13</v>
      </c>
      <c r="M1272" s="24">
        <v>10</v>
      </c>
      <c r="N1272" s="24">
        <v>400</v>
      </c>
      <c r="O1272" s="29"/>
      <c r="P1272" s="30">
        <v>2</v>
      </c>
      <c r="Q1272" s="26">
        <f t="shared" si="53"/>
        <v>0.104</v>
      </c>
      <c r="R1272" s="29"/>
    </row>
    <row r="1273" spans="2:18" x14ac:dyDescent="0.25">
      <c r="B1273" s="69">
        <v>3</v>
      </c>
      <c r="C1273" s="554">
        <v>5774</v>
      </c>
      <c r="D1273" s="547" t="s">
        <v>12</v>
      </c>
      <c r="E1273" s="547">
        <v>400</v>
      </c>
      <c r="F1273" s="547">
        <v>52</v>
      </c>
      <c r="G1273" s="497">
        <f>0.7854*E1273*F1273*F1273/1000000</f>
        <v>0.84948863999999991</v>
      </c>
      <c r="H1273" s="21" t="s">
        <v>16</v>
      </c>
      <c r="J1273" s="28">
        <v>3</v>
      </c>
      <c r="K1273" s="29"/>
      <c r="L1273" s="29">
        <v>10</v>
      </c>
      <c r="M1273" s="24">
        <v>15</v>
      </c>
      <c r="N1273" s="24">
        <v>400</v>
      </c>
      <c r="O1273" s="29"/>
      <c r="P1273" s="25">
        <v>5</v>
      </c>
      <c r="Q1273" s="26">
        <f t="shared" si="53"/>
        <v>0.3</v>
      </c>
      <c r="R1273" s="29"/>
    </row>
    <row r="1274" spans="2:18" x14ac:dyDescent="0.25">
      <c r="G1274" s="74">
        <f>SUM(G1271:G1273)</f>
        <v>2.0938764000000001</v>
      </c>
      <c r="H1274" s="51"/>
      <c r="J1274" s="28">
        <v>4</v>
      </c>
      <c r="K1274" s="29"/>
      <c r="L1274" s="29">
        <v>8</v>
      </c>
      <c r="M1274" s="24">
        <v>15</v>
      </c>
      <c r="N1274" s="24">
        <v>400</v>
      </c>
      <c r="O1274" s="29"/>
      <c r="P1274" s="30">
        <v>1</v>
      </c>
      <c r="Q1274" s="26">
        <f t="shared" si="53"/>
        <v>4.8000000000000001E-2</v>
      </c>
      <c r="R1274" s="29"/>
    </row>
    <row r="1275" spans="2:18" ht="16.5" thickBot="1" x14ac:dyDescent="0.3">
      <c r="G1275" s="60">
        <f>SUM(G1274)</f>
        <v>2.0938764000000001</v>
      </c>
      <c r="H1275" s="36">
        <f>SUM(Q1289/G1275)</f>
        <v>0.6593512396433715</v>
      </c>
      <c r="J1275" s="28">
        <v>5</v>
      </c>
      <c r="K1275" s="29"/>
      <c r="L1275" s="29">
        <v>4.5</v>
      </c>
      <c r="M1275" s="24">
        <v>13</v>
      </c>
      <c r="N1275" s="24">
        <v>400</v>
      </c>
      <c r="O1275" s="29"/>
      <c r="P1275" s="25">
        <v>1</v>
      </c>
      <c r="Q1275" s="26">
        <f t="shared" si="53"/>
        <v>2.3400000000000001E-2</v>
      </c>
      <c r="R1275" s="34"/>
    </row>
    <row r="1276" spans="2:18" ht="16.5" thickTop="1" x14ac:dyDescent="0.25">
      <c r="B1276" s="8" t="s">
        <v>205</v>
      </c>
      <c r="J1276" s="28">
        <v>6</v>
      </c>
      <c r="K1276" s="29"/>
      <c r="L1276" s="29">
        <v>15</v>
      </c>
      <c r="M1276" s="24">
        <v>15</v>
      </c>
      <c r="N1276" s="24">
        <v>400</v>
      </c>
      <c r="O1276" s="29"/>
      <c r="P1276" s="30">
        <v>1</v>
      </c>
      <c r="Q1276" s="26">
        <f t="shared" si="53"/>
        <v>0.09</v>
      </c>
      <c r="R1276" s="29"/>
    </row>
    <row r="1277" spans="2:18" x14ac:dyDescent="0.25">
      <c r="B1277" s="1901" t="s">
        <v>3</v>
      </c>
      <c r="C1277" s="1902" t="s">
        <v>66</v>
      </c>
      <c r="D1277" s="1902"/>
      <c r="E1277" s="1903" t="s">
        <v>48</v>
      </c>
      <c r="F1277" s="1903"/>
      <c r="G1277" s="1886" t="s">
        <v>50</v>
      </c>
      <c r="J1277" s="28">
        <v>7</v>
      </c>
      <c r="K1277" s="29"/>
      <c r="L1277" s="29">
        <v>13</v>
      </c>
      <c r="M1277" s="24">
        <v>18</v>
      </c>
      <c r="N1277" s="24">
        <v>400</v>
      </c>
      <c r="O1277" s="29"/>
      <c r="P1277" s="30">
        <v>1</v>
      </c>
      <c r="Q1277" s="26">
        <f t="shared" si="53"/>
        <v>9.3600000000000003E-2</v>
      </c>
      <c r="R1277" s="34"/>
    </row>
    <row r="1278" spans="2:18" x14ac:dyDescent="0.25">
      <c r="B1278" s="1901"/>
      <c r="C1278" s="101" t="s">
        <v>30</v>
      </c>
      <c r="D1278" s="101" t="s">
        <v>10</v>
      </c>
      <c r="E1278" s="546" t="s">
        <v>30</v>
      </c>
      <c r="F1278" s="546" t="s">
        <v>10</v>
      </c>
      <c r="G1278" s="1887"/>
      <c r="J1278" s="28">
        <v>8</v>
      </c>
      <c r="K1278" s="29"/>
      <c r="L1278" s="29">
        <v>10</v>
      </c>
      <c r="M1278" s="24">
        <v>18</v>
      </c>
      <c r="N1278" s="24">
        <v>400</v>
      </c>
      <c r="O1278" s="29"/>
      <c r="P1278" s="30">
        <v>1</v>
      </c>
      <c r="Q1278" s="26">
        <f t="shared" si="53"/>
        <v>7.1999999999999995E-2</v>
      </c>
      <c r="R1278" s="29"/>
    </row>
    <row r="1279" spans="2:18" x14ac:dyDescent="0.25">
      <c r="B1279" s="547" t="s">
        <v>32</v>
      </c>
      <c r="C1279" s="86">
        <f>SUM(C1239)</f>
        <v>222</v>
      </c>
      <c r="D1279" s="71">
        <f>SUM(D1239)</f>
        <v>184.01851313999995</v>
      </c>
      <c r="E1279" s="86">
        <f>SUM(E1239)</f>
        <v>17119</v>
      </c>
      <c r="F1279" s="71">
        <f>SUM(F1239)</f>
        <v>133.13286000000005</v>
      </c>
      <c r="G1279" s="88">
        <f>SUM(F1279/D1279)</f>
        <v>0.72347535977922794</v>
      </c>
      <c r="J1279" s="28">
        <v>9</v>
      </c>
      <c r="K1279" s="29"/>
      <c r="L1279" s="29">
        <v>5</v>
      </c>
      <c r="M1279" s="24">
        <v>13</v>
      </c>
      <c r="N1279" s="24">
        <v>400</v>
      </c>
      <c r="O1279" s="29"/>
      <c r="P1279" s="30">
        <v>2</v>
      </c>
      <c r="Q1279" s="26">
        <f t="shared" si="53"/>
        <v>5.1999999999999998E-2</v>
      </c>
      <c r="R1279" s="34"/>
    </row>
    <row r="1280" spans="2:18" x14ac:dyDescent="0.25">
      <c r="B1280" s="547" t="s">
        <v>32</v>
      </c>
      <c r="C1280" s="115">
        <f>SUM(B1273)</f>
        <v>3</v>
      </c>
      <c r="D1280" s="20">
        <f>SUM(G1275)</f>
        <v>2.0938764000000001</v>
      </c>
      <c r="E1280" s="115">
        <f>SUM(P1289)</f>
        <v>84</v>
      </c>
      <c r="F1280" s="20">
        <f>SUM(Q1289)</f>
        <v>1.3806</v>
      </c>
      <c r="G1280" s="88">
        <f>SUM(F1280/D1280)</f>
        <v>0.6593512396433715</v>
      </c>
      <c r="J1280" s="28">
        <v>10</v>
      </c>
      <c r="K1280" s="29"/>
      <c r="L1280" s="29">
        <v>10</v>
      </c>
      <c r="M1280" s="24">
        <v>10</v>
      </c>
      <c r="N1280" s="24">
        <v>400</v>
      </c>
      <c r="O1280" s="29"/>
      <c r="P1280" s="30">
        <v>1</v>
      </c>
      <c r="Q1280" s="26">
        <f t="shared" si="53"/>
        <v>0.04</v>
      </c>
      <c r="R1280" s="29"/>
    </row>
    <row r="1281" spans="2:18" ht="16.5" thickBot="1" x14ac:dyDescent="0.3">
      <c r="B1281" s="545" t="s">
        <v>54</v>
      </c>
      <c r="C1281" s="59">
        <f>SUM(C1279:C1280)</f>
        <v>225</v>
      </c>
      <c r="D1281" s="92">
        <f>SUM(D1279:D1280)</f>
        <v>186.11238953999995</v>
      </c>
      <c r="E1281" s="59">
        <f>SUM(E1279:E1280)</f>
        <v>17203</v>
      </c>
      <c r="F1281" s="92">
        <f>SUM(F1279:F1280)</f>
        <v>134.51346000000004</v>
      </c>
      <c r="G1281" s="93">
        <f>SUM(F1281/D1281)</f>
        <v>0.72275392483255352</v>
      </c>
      <c r="J1281" s="28">
        <v>11</v>
      </c>
      <c r="K1281" s="29"/>
      <c r="L1281" s="29">
        <v>5</v>
      </c>
      <c r="M1281" s="24">
        <v>10</v>
      </c>
      <c r="N1281" s="24">
        <v>400</v>
      </c>
      <c r="O1281" s="29"/>
      <c r="P1281" s="30">
        <v>4</v>
      </c>
      <c r="Q1281" s="26">
        <f t="shared" si="53"/>
        <v>0.08</v>
      </c>
      <c r="R1281" s="34"/>
    </row>
    <row r="1282" spans="2:18" ht="16.5" thickTop="1" x14ac:dyDescent="0.25">
      <c r="B1282" s="89"/>
      <c r="C1282" s="90"/>
      <c r="D1282" s="91"/>
      <c r="E1282" s="82"/>
      <c r="F1282" s="83"/>
      <c r="G1282" s="83"/>
      <c r="J1282" s="28">
        <v>12</v>
      </c>
      <c r="K1282" s="29"/>
      <c r="L1282" s="29">
        <v>2.2000000000000002</v>
      </c>
      <c r="M1282" s="24">
        <v>10</v>
      </c>
      <c r="N1282" s="24">
        <v>400</v>
      </c>
      <c r="O1282" s="29"/>
      <c r="P1282" s="30">
        <v>2</v>
      </c>
      <c r="Q1282" s="26">
        <f t="shared" si="53"/>
        <v>1.7600000000000001E-2</v>
      </c>
      <c r="R1282" s="29"/>
    </row>
    <row r="1283" spans="2:18" x14ac:dyDescent="0.25">
      <c r="B1283" s="102" t="s">
        <v>32</v>
      </c>
      <c r="C1283" s="90"/>
      <c r="D1283" s="103">
        <f>SUM(Q1284,D1241)</f>
        <v>103.25806000000003</v>
      </c>
      <c r="E1283" s="466">
        <f>SUM(D1283/D1281)</f>
        <v>0.55481561574280591</v>
      </c>
      <c r="F1283" s="83"/>
      <c r="G1283" s="83"/>
      <c r="J1283" s="28">
        <v>13</v>
      </c>
      <c r="K1283" s="29"/>
      <c r="L1283" s="29">
        <v>1.7</v>
      </c>
      <c r="M1283" s="24">
        <v>10</v>
      </c>
      <c r="N1283" s="24">
        <v>400</v>
      </c>
      <c r="O1283" s="29"/>
      <c r="P1283" s="30">
        <v>5</v>
      </c>
      <c r="Q1283" s="26">
        <f t="shared" si="53"/>
        <v>3.4000000000000002E-2</v>
      </c>
      <c r="R1283" s="29"/>
    </row>
    <row r="1284" spans="2:18" x14ac:dyDescent="0.25">
      <c r="B1284" s="102" t="s">
        <v>51</v>
      </c>
      <c r="C1284" s="89"/>
      <c r="D1284" s="103">
        <f>SUM(D1242,Q1288)</f>
        <v>31.255400000000005</v>
      </c>
      <c r="E1284" s="466">
        <f>SUM(D1284/D1281)</f>
        <v>0.16793830908974752</v>
      </c>
      <c r="F1284" s="83"/>
      <c r="G1284" s="83"/>
      <c r="J1284" s="1880"/>
      <c r="K1284" s="1880"/>
      <c r="L1284" s="1880"/>
      <c r="M1284" s="1880"/>
      <c r="N1284" s="1880"/>
      <c r="O1284" s="1881"/>
      <c r="P1284" s="597">
        <f>SUM(P1271:P1283)</f>
        <v>27</v>
      </c>
      <c r="Q1284" s="598">
        <f>SUM(Q1269:Q1283)</f>
        <v>1.0326</v>
      </c>
      <c r="R1284" s="64">
        <f>SUM(Q1284/G1275)</f>
        <v>0.49315231787320396</v>
      </c>
    </row>
    <row r="1285" spans="2:18" ht="16.5" thickBot="1" x14ac:dyDescent="0.3">
      <c r="B1285" s="89"/>
      <c r="C1285" s="89"/>
      <c r="D1285" s="104">
        <f>SUM(D1283:D1284)</f>
        <v>134.51346000000004</v>
      </c>
      <c r="E1285" s="467">
        <f>SUM(E1283:E1284)</f>
        <v>0.72275392483255341</v>
      </c>
      <c r="F1285" s="83"/>
      <c r="G1285" s="83"/>
      <c r="J1285" s="28">
        <v>14</v>
      </c>
      <c r="K1285" s="476"/>
      <c r="L1285" s="476">
        <v>5</v>
      </c>
      <c r="M1285" s="477">
        <v>7</v>
      </c>
      <c r="N1285" s="409">
        <v>400</v>
      </c>
      <c r="O1285" s="478">
        <v>3</v>
      </c>
      <c r="P1285" s="450">
        <v>12</v>
      </c>
      <c r="Q1285" s="451">
        <f>L1285*M1285*N1285*P1285/1000000</f>
        <v>0.16800000000000001</v>
      </c>
      <c r="R1285" s="479"/>
    </row>
    <row r="1286" spans="2:18" ht="16.5" thickTop="1" x14ac:dyDescent="0.25">
      <c r="J1286" s="28">
        <v>15</v>
      </c>
      <c r="K1286" s="476"/>
      <c r="L1286" s="476">
        <v>3</v>
      </c>
      <c r="M1286" s="477">
        <v>5</v>
      </c>
      <c r="N1286" s="409">
        <v>400</v>
      </c>
      <c r="O1286" s="478">
        <v>2</v>
      </c>
      <c r="P1286" s="450">
        <v>20</v>
      </c>
      <c r="Q1286" s="451">
        <f>L1286*M1286*N1286*P1286/1000000</f>
        <v>0.12</v>
      </c>
      <c r="R1286" s="479"/>
    </row>
    <row r="1287" spans="2:18" x14ac:dyDescent="0.25">
      <c r="J1287" s="28">
        <v>16</v>
      </c>
      <c r="K1287" s="476"/>
      <c r="L1287" s="476">
        <v>2</v>
      </c>
      <c r="M1287" s="477">
        <v>3</v>
      </c>
      <c r="N1287" s="409">
        <v>400</v>
      </c>
      <c r="O1287" s="478">
        <v>1</v>
      </c>
      <c r="P1287" s="450">
        <v>25</v>
      </c>
      <c r="Q1287" s="451">
        <f>L1287*M1287*N1287*P1287/1000000</f>
        <v>0.06</v>
      </c>
      <c r="R1287" s="479"/>
    </row>
    <row r="1288" spans="2:18" x14ac:dyDescent="0.25">
      <c r="J1288" s="593"/>
      <c r="K1288" s="593"/>
      <c r="L1288" s="593"/>
      <c r="M1288" s="593"/>
      <c r="N1288" s="593"/>
      <c r="O1288" s="597">
        <f>SUM(O1285:O1287)</f>
        <v>6</v>
      </c>
      <c r="P1288" s="599">
        <f>SUM(P1285:P1287)</f>
        <v>57</v>
      </c>
      <c r="Q1288" s="600">
        <f>SUM(Q1285:Q1287)</f>
        <v>0.34800000000000003</v>
      </c>
      <c r="R1288" s="55">
        <f>SUM(Q1288/G1275)</f>
        <v>0.16619892177016754</v>
      </c>
    </row>
    <row r="1289" spans="2:18" ht="16.5" thickBot="1" x14ac:dyDescent="0.3">
      <c r="O1289" s="47">
        <f>SUM(O1288)</f>
        <v>6</v>
      </c>
      <c r="P1289" s="47">
        <f>SUM(P1288,P1284)</f>
        <v>84</v>
      </c>
      <c r="Q1289" s="72">
        <f>SUM(Q1288,Q1284)</f>
        <v>1.3806</v>
      </c>
      <c r="R1289" s="49">
        <f>SUM(Q1289/G1275)</f>
        <v>0.6593512396433715</v>
      </c>
    </row>
    <row r="1290" spans="2:18" ht="16.5" thickTop="1" x14ac:dyDescent="0.25"/>
    <row r="1291" spans="2:18" x14ac:dyDescent="0.25">
      <c r="B1291" s="1814" t="s">
        <v>0</v>
      </c>
      <c r="C1291" s="1814"/>
      <c r="D1291" s="1814"/>
      <c r="E1291" s="1814"/>
      <c r="F1291" s="1814"/>
      <c r="G1291" s="1814"/>
      <c r="H1291" s="1814"/>
      <c r="J1291" s="1814" t="s">
        <v>22</v>
      </c>
      <c r="K1291" s="1814"/>
      <c r="L1291" s="1814"/>
      <c r="M1291" s="1814"/>
      <c r="N1291" s="1814"/>
      <c r="O1291" s="1814"/>
      <c r="P1291" s="1814"/>
      <c r="Q1291" s="1814"/>
      <c r="R1291" s="1814"/>
    </row>
    <row r="1292" spans="2:18" x14ac:dyDescent="0.25">
      <c r="B1292" s="1814"/>
      <c r="C1292" s="1814"/>
      <c r="D1292" s="1814"/>
      <c r="E1292" s="1814"/>
      <c r="F1292" s="1814"/>
      <c r="G1292" s="1814"/>
      <c r="H1292" s="1814"/>
      <c r="J1292" s="1814"/>
      <c r="K1292" s="1814"/>
      <c r="L1292" s="1814"/>
      <c r="M1292" s="1814"/>
      <c r="N1292" s="1814"/>
      <c r="O1292" s="1814"/>
      <c r="P1292" s="1814"/>
      <c r="Q1292" s="1814"/>
      <c r="R1292" s="1814"/>
    </row>
    <row r="1293" spans="2:18" x14ac:dyDescent="0.25">
      <c r="B1293" s="6" t="s">
        <v>204</v>
      </c>
      <c r="H1293" s="8"/>
      <c r="J1293" s="6" t="s">
        <v>204</v>
      </c>
      <c r="K1293" s="10"/>
      <c r="L1293" s="10"/>
      <c r="M1293" s="10"/>
      <c r="N1293" s="10"/>
      <c r="O1293" s="1898"/>
      <c r="P1293" s="1898"/>
      <c r="Q1293" s="8"/>
      <c r="R1293" s="8"/>
    </row>
    <row r="1294" spans="2:18" x14ac:dyDescent="0.25">
      <c r="B1294" s="1812" t="s">
        <v>21</v>
      </c>
      <c r="C1294" s="1812" t="s">
        <v>2</v>
      </c>
      <c r="D1294" s="1805" t="s">
        <v>3</v>
      </c>
      <c r="E1294" s="1842" t="s">
        <v>4</v>
      </c>
      <c r="F1294" s="1843"/>
      <c r="G1294" s="1844"/>
      <c r="H1294" s="1812" t="s">
        <v>5</v>
      </c>
      <c r="J1294" s="1812" t="s">
        <v>21</v>
      </c>
      <c r="K1294" s="1899" t="s">
        <v>24</v>
      </c>
      <c r="L1294" s="1842" t="s">
        <v>25</v>
      </c>
      <c r="M1294" s="1843"/>
      <c r="N1294" s="1844"/>
      <c r="O1294" s="1842" t="s">
        <v>4</v>
      </c>
      <c r="P1294" s="1843"/>
      <c r="Q1294" s="1844"/>
      <c r="R1294" s="1812" t="s">
        <v>5</v>
      </c>
    </row>
    <row r="1295" spans="2:18" x14ac:dyDescent="0.25">
      <c r="B1295" s="1813"/>
      <c r="C1295" s="1813"/>
      <c r="D1295" s="1806"/>
      <c r="E1295" s="84" t="s">
        <v>26</v>
      </c>
      <c r="F1295" s="84" t="s">
        <v>9</v>
      </c>
      <c r="G1295" s="549" t="s">
        <v>10</v>
      </c>
      <c r="H1295" s="1813"/>
      <c r="J1295" s="1813"/>
      <c r="K1295" s="1900"/>
      <c r="L1295" s="13" t="s">
        <v>27</v>
      </c>
      <c r="M1295" s="550" t="s">
        <v>28</v>
      </c>
      <c r="N1295" s="550" t="s">
        <v>26</v>
      </c>
      <c r="O1295" s="550" t="s">
        <v>29</v>
      </c>
      <c r="P1295" s="551" t="s">
        <v>30</v>
      </c>
      <c r="Q1295" s="16" t="s">
        <v>10</v>
      </c>
      <c r="R1295" s="1813"/>
    </row>
    <row r="1296" spans="2:18" x14ac:dyDescent="0.25">
      <c r="B1296" s="69">
        <v>1</v>
      </c>
      <c r="C1296" s="78">
        <v>5633</v>
      </c>
      <c r="D1296" s="553" t="s">
        <v>12</v>
      </c>
      <c r="E1296" s="553">
        <v>400</v>
      </c>
      <c r="F1296" s="553">
        <v>54</v>
      </c>
      <c r="G1296" s="497">
        <f t="shared" ref="G1296:G1306" si="54">0.7854*E1296*F1296*F1296/1000000</f>
        <v>0.91609055999999989</v>
      </c>
      <c r="H1296" s="21" t="s">
        <v>207</v>
      </c>
      <c r="J1296" s="22">
        <v>1</v>
      </c>
      <c r="K1296" s="23" t="s">
        <v>32</v>
      </c>
      <c r="L1296" s="24">
        <v>10</v>
      </c>
      <c r="M1296" s="24">
        <v>30</v>
      </c>
      <c r="N1296" s="24">
        <v>400</v>
      </c>
      <c r="O1296" s="23"/>
      <c r="P1296" s="25">
        <v>1</v>
      </c>
      <c r="Q1296" s="26">
        <f t="shared" ref="Q1296:Q1328" si="55">L1296*M1296*N1296*P1296/1000000</f>
        <v>0.12</v>
      </c>
      <c r="R1296" s="27"/>
    </row>
    <row r="1297" spans="2:18" x14ac:dyDescent="0.25">
      <c r="B1297" s="69">
        <v>2</v>
      </c>
      <c r="C1297" s="78">
        <v>5666</v>
      </c>
      <c r="D1297" s="553" t="s">
        <v>12</v>
      </c>
      <c r="E1297" s="553">
        <v>400</v>
      </c>
      <c r="F1297" s="553">
        <v>30</v>
      </c>
      <c r="G1297" s="497">
        <f t="shared" si="54"/>
        <v>0.282744</v>
      </c>
      <c r="H1297" s="21" t="s">
        <v>207</v>
      </c>
      <c r="J1297" s="28">
        <v>2</v>
      </c>
      <c r="K1297" s="29"/>
      <c r="L1297" s="29">
        <v>10</v>
      </c>
      <c r="M1297" s="24">
        <v>25</v>
      </c>
      <c r="N1297" s="24">
        <v>400</v>
      </c>
      <c r="O1297" s="29"/>
      <c r="P1297" s="30">
        <v>3</v>
      </c>
      <c r="Q1297" s="26">
        <f t="shared" si="55"/>
        <v>0.3</v>
      </c>
      <c r="R1297" s="29"/>
    </row>
    <row r="1298" spans="2:18" x14ac:dyDescent="0.25">
      <c r="B1298" s="69">
        <v>3</v>
      </c>
      <c r="C1298" s="78">
        <v>5579</v>
      </c>
      <c r="D1298" s="553" t="s">
        <v>12</v>
      </c>
      <c r="E1298" s="553">
        <v>400</v>
      </c>
      <c r="F1298" s="553">
        <v>48</v>
      </c>
      <c r="G1298" s="497">
        <f t="shared" si="54"/>
        <v>0.72382463999999991</v>
      </c>
      <c r="H1298" s="21" t="s">
        <v>207</v>
      </c>
      <c r="J1298" s="28">
        <v>3</v>
      </c>
      <c r="K1298" s="29"/>
      <c r="L1298" s="29">
        <v>8</v>
      </c>
      <c r="M1298" s="24">
        <v>25</v>
      </c>
      <c r="N1298" s="24">
        <v>400</v>
      </c>
      <c r="O1298" s="29"/>
      <c r="P1298" s="25">
        <v>3</v>
      </c>
      <c r="Q1298" s="26">
        <f t="shared" si="55"/>
        <v>0.24</v>
      </c>
      <c r="R1298" s="29"/>
    </row>
    <row r="1299" spans="2:18" x14ac:dyDescent="0.25">
      <c r="B1299" s="69">
        <v>4</v>
      </c>
      <c r="C1299" s="78">
        <v>5670</v>
      </c>
      <c r="D1299" s="553" t="s">
        <v>12</v>
      </c>
      <c r="E1299" s="553">
        <v>400</v>
      </c>
      <c r="F1299" s="553">
        <v>56</v>
      </c>
      <c r="G1299" s="497">
        <f t="shared" si="54"/>
        <v>0.98520576000000004</v>
      </c>
      <c r="H1299" s="21" t="s">
        <v>207</v>
      </c>
      <c r="J1299" s="28">
        <v>4</v>
      </c>
      <c r="K1299" s="29"/>
      <c r="L1299" s="29">
        <v>15</v>
      </c>
      <c r="M1299" s="24">
        <v>20</v>
      </c>
      <c r="N1299" s="24">
        <v>400</v>
      </c>
      <c r="O1299" s="29"/>
      <c r="P1299" s="30">
        <v>1</v>
      </c>
      <c r="Q1299" s="26">
        <f t="shared" si="55"/>
        <v>0.12</v>
      </c>
      <c r="R1299" s="29"/>
    </row>
    <row r="1300" spans="2:18" x14ac:dyDescent="0.25">
      <c r="B1300" s="69">
        <v>5</v>
      </c>
      <c r="C1300" s="78">
        <v>5631</v>
      </c>
      <c r="D1300" s="553" t="s">
        <v>12</v>
      </c>
      <c r="E1300" s="553">
        <v>400</v>
      </c>
      <c r="F1300" s="553">
        <v>52</v>
      </c>
      <c r="G1300" s="497">
        <f t="shared" si="54"/>
        <v>0.84948863999999991</v>
      </c>
      <c r="H1300" s="21" t="s">
        <v>207</v>
      </c>
      <c r="J1300" s="28">
        <v>5</v>
      </c>
      <c r="K1300" s="29"/>
      <c r="L1300" s="29">
        <v>13</v>
      </c>
      <c r="M1300" s="24">
        <v>20</v>
      </c>
      <c r="N1300" s="24">
        <v>400</v>
      </c>
      <c r="O1300" s="29"/>
      <c r="P1300" s="25">
        <v>3</v>
      </c>
      <c r="Q1300" s="26">
        <f t="shared" si="55"/>
        <v>0.312</v>
      </c>
      <c r="R1300" s="34"/>
    </row>
    <row r="1301" spans="2:18" x14ac:dyDescent="0.25">
      <c r="B1301" s="69">
        <v>6</v>
      </c>
      <c r="C1301" s="78">
        <v>5653</v>
      </c>
      <c r="D1301" s="553" t="s">
        <v>12</v>
      </c>
      <c r="E1301" s="553">
        <v>400</v>
      </c>
      <c r="F1301" s="553">
        <v>60</v>
      </c>
      <c r="G1301" s="497">
        <f t="shared" si="54"/>
        <v>1.130976</v>
      </c>
      <c r="H1301" s="21" t="s">
        <v>207</v>
      </c>
      <c r="J1301" s="28">
        <v>6</v>
      </c>
      <c r="K1301" s="29"/>
      <c r="L1301" s="29">
        <v>10</v>
      </c>
      <c r="M1301" s="24">
        <v>20</v>
      </c>
      <c r="N1301" s="24">
        <v>400</v>
      </c>
      <c r="O1301" s="29"/>
      <c r="P1301" s="30">
        <v>3</v>
      </c>
      <c r="Q1301" s="26">
        <f t="shared" si="55"/>
        <v>0.24</v>
      </c>
      <c r="R1301" s="29"/>
    </row>
    <row r="1302" spans="2:18" x14ac:dyDescent="0.25">
      <c r="B1302" s="69">
        <v>7</v>
      </c>
      <c r="C1302" s="78">
        <v>5642</v>
      </c>
      <c r="D1302" s="553" t="s">
        <v>12</v>
      </c>
      <c r="E1302" s="553">
        <v>400</v>
      </c>
      <c r="F1302" s="553">
        <v>38</v>
      </c>
      <c r="G1302" s="497">
        <f t="shared" si="54"/>
        <v>0.45364703999999995</v>
      </c>
      <c r="H1302" s="21" t="s">
        <v>207</v>
      </c>
      <c r="J1302" s="28">
        <v>7</v>
      </c>
      <c r="K1302" s="29"/>
      <c r="L1302" s="29">
        <v>8</v>
      </c>
      <c r="M1302" s="24">
        <v>20</v>
      </c>
      <c r="N1302" s="24">
        <v>400</v>
      </c>
      <c r="O1302" s="29"/>
      <c r="P1302" s="30">
        <v>5</v>
      </c>
      <c r="Q1302" s="26">
        <f t="shared" si="55"/>
        <v>0.32</v>
      </c>
      <c r="R1302" s="34"/>
    </row>
    <row r="1303" spans="2:18" x14ac:dyDescent="0.25">
      <c r="B1303" s="69">
        <v>8</v>
      </c>
      <c r="C1303" s="78">
        <v>5613</v>
      </c>
      <c r="D1303" s="553" t="s">
        <v>12</v>
      </c>
      <c r="E1303" s="553">
        <v>400</v>
      </c>
      <c r="F1303" s="553">
        <v>47</v>
      </c>
      <c r="G1303" s="497">
        <f t="shared" si="54"/>
        <v>0.69397943999999989</v>
      </c>
      <c r="H1303" s="21" t="s">
        <v>207</v>
      </c>
      <c r="J1303" s="28">
        <v>8</v>
      </c>
      <c r="K1303" s="29"/>
      <c r="L1303" s="29">
        <v>2.2000000000000002</v>
      </c>
      <c r="M1303" s="24">
        <v>20</v>
      </c>
      <c r="N1303" s="24">
        <v>400</v>
      </c>
      <c r="O1303" s="29"/>
      <c r="P1303" s="30">
        <v>2</v>
      </c>
      <c r="Q1303" s="26">
        <f t="shared" si="55"/>
        <v>3.5200000000000002E-2</v>
      </c>
      <c r="R1303" s="29"/>
    </row>
    <row r="1304" spans="2:18" x14ac:dyDescent="0.25">
      <c r="B1304" s="69">
        <v>9</v>
      </c>
      <c r="C1304" s="78">
        <v>5529</v>
      </c>
      <c r="D1304" s="553" t="s">
        <v>12</v>
      </c>
      <c r="E1304" s="553">
        <v>400</v>
      </c>
      <c r="F1304" s="553">
        <v>47</v>
      </c>
      <c r="G1304" s="497">
        <f t="shared" si="54"/>
        <v>0.69397943999999989</v>
      </c>
      <c r="H1304" s="21" t="s">
        <v>187</v>
      </c>
      <c r="J1304" s="28">
        <v>9</v>
      </c>
      <c r="K1304" s="29"/>
      <c r="L1304" s="29">
        <v>1.7</v>
      </c>
      <c r="M1304" s="24">
        <v>20</v>
      </c>
      <c r="N1304" s="24">
        <v>400</v>
      </c>
      <c r="O1304" s="29"/>
      <c r="P1304" s="30">
        <v>1</v>
      </c>
      <c r="Q1304" s="26">
        <f t="shared" si="55"/>
        <v>1.3599999999999999E-2</v>
      </c>
      <c r="R1304" s="34"/>
    </row>
    <row r="1305" spans="2:18" x14ac:dyDescent="0.25">
      <c r="B1305" s="69">
        <v>10</v>
      </c>
      <c r="C1305" s="78">
        <v>5793</v>
      </c>
      <c r="D1305" s="553" t="s">
        <v>12</v>
      </c>
      <c r="E1305" s="553">
        <v>400</v>
      </c>
      <c r="F1305" s="553">
        <v>45</v>
      </c>
      <c r="G1305" s="497">
        <f t="shared" si="54"/>
        <v>0.63617400000000002</v>
      </c>
      <c r="H1305" s="21" t="s">
        <v>187</v>
      </c>
      <c r="J1305" s="28">
        <v>10</v>
      </c>
      <c r="K1305" s="29"/>
      <c r="L1305" s="29">
        <v>15</v>
      </c>
      <c r="M1305" s="24">
        <v>15</v>
      </c>
      <c r="N1305" s="24">
        <v>400</v>
      </c>
      <c r="O1305" s="29"/>
      <c r="P1305" s="30">
        <v>3</v>
      </c>
      <c r="Q1305" s="26">
        <f t="shared" si="55"/>
        <v>0.27</v>
      </c>
      <c r="R1305" s="29"/>
    </row>
    <row r="1306" spans="2:18" x14ac:dyDescent="0.25">
      <c r="B1306" s="69">
        <v>11</v>
      </c>
      <c r="C1306" s="78">
        <v>5741</v>
      </c>
      <c r="D1306" s="553" t="s">
        <v>12</v>
      </c>
      <c r="E1306" s="553">
        <v>400</v>
      </c>
      <c r="F1306" s="553">
        <v>40</v>
      </c>
      <c r="G1306" s="497">
        <f t="shared" si="54"/>
        <v>0.50265599999999988</v>
      </c>
      <c r="H1306" s="21" t="s">
        <v>187</v>
      </c>
      <c r="J1306" s="28">
        <v>11</v>
      </c>
      <c r="K1306" s="29"/>
      <c r="L1306" s="29">
        <v>8</v>
      </c>
      <c r="M1306" s="24">
        <v>15</v>
      </c>
      <c r="N1306" s="24">
        <v>400</v>
      </c>
      <c r="O1306" s="29"/>
      <c r="P1306" s="30">
        <v>1</v>
      </c>
      <c r="Q1306" s="26">
        <f t="shared" si="55"/>
        <v>4.8000000000000001E-2</v>
      </c>
      <c r="R1306" s="34"/>
    </row>
    <row r="1307" spans="2:18" x14ac:dyDescent="0.25">
      <c r="G1307" s="74">
        <f>SUM(G1296:G1306)</f>
        <v>7.8687655200000002</v>
      </c>
      <c r="H1307" s="51"/>
      <c r="J1307" s="28">
        <v>12</v>
      </c>
      <c r="K1307" s="29"/>
      <c r="L1307" s="29">
        <v>4.5</v>
      </c>
      <c r="M1307" s="24">
        <v>15</v>
      </c>
      <c r="N1307" s="24">
        <v>400</v>
      </c>
      <c r="O1307" s="29"/>
      <c r="P1307" s="30">
        <v>5</v>
      </c>
      <c r="Q1307" s="26">
        <f t="shared" si="55"/>
        <v>0.13500000000000001</v>
      </c>
      <c r="R1307" s="29"/>
    </row>
    <row r="1308" spans="2:18" ht="16.5" thickBot="1" x14ac:dyDescent="0.3">
      <c r="G1308" s="60">
        <f>SUM(G1307)</f>
        <v>7.8687655200000002</v>
      </c>
      <c r="H1308" s="36">
        <f>SUM(Q1336/G1308)</f>
        <v>0.68038372555292514</v>
      </c>
      <c r="J1308" s="28">
        <v>13</v>
      </c>
      <c r="K1308" s="29"/>
      <c r="L1308" s="29">
        <v>13</v>
      </c>
      <c r="M1308" s="24">
        <v>15</v>
      </c>
      <c r="N1308" s="24">
        <v>400</v>
      </c>
      <c r="O1308" s="29"/>
      <c r="P1308" s="30">
        <v>1</v>
      </c>
      <c r="Q1308" s="26">
        <f t="shared" si="55"/>
        <v>7.8E-2</v>
      </c>
      <c r="R1308" s="34"/>
    </row>
    <row r="1309" spans="2:18" ht="16.5" thickTop="1" x14ac:dyDescent="0.25">
      <c r="B1309" s="8" t="s">
        <v>205</v>
      </c>
      <c r="J1309" s="28">
        <v>14</v>
      </c>
      <c r="K1309" s="29"/>
      <c r="L1309" s="29">
        <v>10</v>
      </c>
      <c r="M1309" s="24">
        <v>15</v>
      </c>
      <c r="N1309" s="24">
        <v>400</v>
      </c>
      <c r="O1309" s="29"/>
      <c r="P1309" s="30">
        <v>3</v>
      </c>
      <c r="Q1309" s="26">
        <f t="shared" si="55"/>
        <v>0.18</v>
      </c>
      <c r="R1309" s="29"/>
    </row>
    <row r="1310" spans="2:18" x14ac:dyDescent="0.25">
      <c r="B1310" s="1901" t="s">
        <v>3</v>
      </c>
      <c r="C1310" s="1902" t="s">
        <v>66</v>
      </c>
      <c r="D1310" s="1902"/>
      <c r="E1310" s="1903" t="s">
        <v>48</v>
      </c>
      <c r="F1310" s="1903"/>
      <c r="G1310" s="1886" t="s">
        <v>50</v>
      </c>
      <c r="J1310" s="28">
        <v>15</v>
      </c>
      <c r="K1310" s="29"/>
      <c r="L1310" s="29">
        <v>2.2000000000000002</v>
      </c>
      <c r="M1310" s="24">
        <v>15</v>
      </c>
      <c r="N1310" s="24">
        <v>400</v>
      </c>
      <c r="O1310" s="29"/>
      <c r="P1310" s="30">
        <v>6</v>
      </c>
      <c r="Q1310" s="26">
        <f t="shared" si="55"/>
        <v>7.9200000000000007E-2</v>
      </c>
      <c r="R1310" s="34"/>
    </row>
    <row r="1311" spans="2:18" x14ac:dyDescent="0.25">
      <c r="B1311" s="1901"/>
      <c r="C1311" s="101" t="s">
        <v>30</v>
      </c>
      <c r="D1311" s="101" t="s">
        <v>10</v>
      </c>
      <c r="E1311" s="552" t="s">
        <v>30</v>
      </c>
      <c r="F1311" s="552" t="s">
        <v>10</v>
      </c>
      <c r="G1311" s="1887"/>
      <c r="J1311" s="28">
        <v>16</v>
      </c>
      <c r="K1311" s="29"/>
      <c r="L1311" s="29">
        <v>1.7</v>
      </c>
      <c r="M1311" s="24">
        <v>15</v>
      </c>
      <c r="N1311" s="24">
        <v>400</v>
      </c>
      <c r="O1311" s="29"/>
      <c r="P1311" s="30">
        <v>2</v>
      </c>
      <c r="Q1311" s="26">
        <f t="shared" si="55"/>
        <v>2.0400000000000001E-2</v>
      </c>
      <c r="R1311" s="29"/>
    </row>
    <row r="1312" spans="2:18" x14ac:dyDescent="0.25">
      <c r="B1312" s="553" t="s">
        <v>32</v>
      </c>
      <c r="C1312" s="86">
        <f>SUM(C1281)</f>
        <v>225</v>
      </c>
      <c r="D1312" s="71">
        <f>SUM(D1281)</f>
        <v>186.11238953999995</v>
      </c>
      <c r="E1312" s="86">
        <f>SUM(E1281)</f>
        <v>17203</v>
      </c>
      <c r="F1312" s="71">
        <f>SUM(F1281)</f>
        <v>134.51346000000004</v>
      </c>
      <c r="G1312" s="88">
        <f>SUM(F1312/D1312)</f>
        <v>0.72275392483255352</v>
      </c>
      <c r="J1312" s="28">
        <v>17</v>
      </c>
      <c r="K1312" s="29"/>
      <c r="L1312" s="29">
        <v>10</v>
      </c>
      <c r="M1312" s="24">
        <v>13</v>
      </c>
      <c r="N1312" s="24">
        <v>400</v>
      </c>
      <c r="O1312" s="29"/>
      <c r="P1312" s="30">
        <v>1</v>
      </c>
      <c r="Q1312" s="26">
        <f t="shared" si="55"/>
        <v>5.1999999999999998E-2</v>
      </c>
      <c r="R1312" s="34"/>
    </row>
    <row r="1313" spans="2:18" x14ac:dyDescent="0.25">
      <c r="B1313" s="553" t="s">
        <v>32</v>
      </c>
      <c r="C1313" s="115">
        <f>SUM(B1306)</f>
        <v>11</v>
      </c>
      <c r="D1313" s="20">
        <f>SUM(G1308)</f>
        <v>7.8687655200000002</v>
      </c>
      <c r="E1313" s="115">
        <f>SUM(P1336)</f>
        <v>387</v>
      </c>
      <c r="F1313" s="20">
        <f>SUM(Q1336)</f>
        <v>5.3537800000000004</v>
      </c>
      <c r="G1313" s="88">
        <f>SUM(F1313/D1313)</f>
        <v>0.68038372555292514</v>
      </c>
      <c r="J1313" s="28">
        <v>18</v>
      </c>
      <c r="K1313" s="29"/>
      <c r="L1313" s="29">
        <v>8</v>
      </c>
      <c r="M1313" s="24">
        <v>13</v>
      </c>
      <c r="N1313" s="24">
        <v>400</v>
      </c>
      <c r="O1313" s="29"/>
      <c r="P1313" s="30">
        <v>1</v>
      </c>
      <c r="Q1313" s="26">
        <f t="shared" si="55"/>
        <v>4.1599999999999998E-2</v>
      </c>
      <c r="R1313" s="29"/>
    </row>
    <row r="1314" spans="2:18" ht="16.5" thickBot="1" x14ac:dyDescent="0.3">
      <c r="B1314" s="548" t="s">
        <v>54</v>
      </c>
      <c r="C1314" s="59">
        <f>SUM(C1312:C1313)</f>
        <v>236</v>
      </c>
      <c r="D1314" s="92">
        <f>SUM(D1312:D1313)</f>
        <v>193.98115505999996</v>
      </c>
      <c r="E1314" s="59">
        <f>SUM(E1312:E1313)</f>
        <v>17590</v>
      </c>
      <c r="F1314" s="92">
        <f>SUM(F1312:F1313)</f>
        <v>139.86724000000004</v>
      </c>
      <c r="G1314" s="93">
        <f>SUM(F1314/D1314)</f>
        <v>0.72103519518036663</v>
      </c>
      <c r="J1314" s="28">
        <v>19</v>
      </c>
      <c r="K1314" s="29"/>
      <c r="L1314" s="29">
        <v>4.5</v>
      </c>
      <c r="M1314" s="24">
        <v>13</v>
      </c>
      <c r="N1314" s="24">
        <v>400</v>
      </c>
      <c r="O1314" s="29"/>
      <c r="P1314" s="30">
        <v>3</v>
      </c>
      <c r="Q1314" s="26">
        <f t="shared" si="55"/>
        <v>7.0199999999999999E-2</v>
      </c>
      <c r="R1314" s="34"/>
    </row>
    <row r="1315" spans="2:18" ht="16.5" thickTop="1" x14ac:dyDescent="0.25">
      <c r="B1315" s="89"/>
      <c r="C1315" s="90"/>
      <c r="D1315" s="91"/>
      <c r="E1315" s="82"/>
      <c r="F1315" s="83"/>
      <c r="G1315" s="83"/>
      <c r="J1315" s="28">
        <v>20</v>
      </c>
      <c r="K1315" s="29"/>
      <c r="L1315" s="29">
        <v>3.5</v>
      </c>
      <c r="M1315" s="24">
        <v>13</v>
      </c>
      <c r="N1315" s="24">
        <v>400</v>
      </c>
      <c r="O1315" s="29"/>
      <c r="P1315" s="30">
        <v>1</v>
      </c>
      <c r="Q1315" s="26">
        <f t="shared" si="55"/>
        <v>1.8200000000000001E-2</v>
      </c>
      <c r="R1315" s="29"/>
    </row>
    <row r="1316" spans="2:18" x14ac:dyDescent="0.25">
      <c r="B1316" s="102" t="s">
        <v>32</v>
      </c>
      <c r="C1316" s="90"/>
      <c r="D1316" s="103">
        <f>SUM(Q1329+D1283)</f>
        <v>106.88444000000003</v>
      </c>
      <c r="E1316" s="466">
        <f>SUM(D1316/D1314)</f>
        <v>0.55100424557704997</v>
      </c>
      <c r="F1316" s="83"/>
      <c r="G1316" s="83"/>
      <c r="J1316" s="28">
        <v>21</v>
      </c>
      <c r="K1316" s="29"/>
      <c r="L1316" s="29">
        <v>2.2000000000000002</v>
      </c>
      <c r="M1316" s="24">
        <v>13</v>
      </c>
      <c r="N1316" s="24">
        <v>400</v>
      </c>
      <c r="O1316" s="29"/>
      <c r="P1316" s="30">
        <v>4</v>
      </c>
      <c r="Q1316" s="26">
        <f t="shared" si="55"/>
        <v>4.5760000000000002E-2</v>
      </c>
      <c r="R1316" s="34"/>
    </row>
    <row r="1317" spans="2:18" x14ac:dyDescent="0.25">
      <c r="B1317" s="102" t="s">
        <v>51</v>
      </c>
      <c r="C1317" s="89"/>
      <c r="D1317" s="103">
        <f>SUM(Q1335+D1284)</f>
        <v>32.982800000000005</v>
      </c>
      <c r="E1317" s="466">
        <f>SUM(D1317/D1314)</f>
        <v>0.17003094960331663</v>
      </c>
      <c r="F1317" s="83"/>
      <c r="G1317" s="83"/>
      <c r="J1317" s="28">
        <v>22</v>
      </c>
      <c r="K1317" s="29"/>
      <c r="L1317" s="29">
        <v>1.7</v>
      </c>
      <c r="M1317" s="24">
        <v>13</v>
      </c>
      <c r="N1317" s="24">
        <v>400</v>
      </c>
      <c r="O1317" s="29"/>
      <c r="P1317" s="30">
        <v>1</v>
      </c>
      <c r="Q1317" s="26">
        <f t="shared" si="55"/>
        <v>8.8400000000000006E-3</v>
      </c>
      <c r="R1317" s="29"/>
    </row>
    <row r="1318" spans="2:18" ht="16.5" thickBot="1" x14ac:dyDescent="0.3">
      <c r="B1318" s="89"/>
      <c r="C1318" s="89"/>
      <c r="D1318" s="104">
        <f>SUM(D1316:D1317)</f>
        <v>139.86724000000004</v>
      </c>
      <c r="E1318" s="467">
        <f>SUM(E1316:E1317)</f>
        <v>0.72103519518036663</v>
      </c>
      <c r="F1318" s="83"/>
      <c r="G1318" s="83"/>
      <c r="J1318" s="28">
        <v>23</v>
      </c>
      <c r="K1318" s="29"/>
      <c r="L1318" s="29">
        <v>10</v>
      </c>
      <c r="M1318" s="24">
        <v>10</v>
      </c>
      <c r="N1318" s="24">
        <v>400</v>
      </c>
      <c r="O1318" s="29"/>
      <c r="P1318" s="30">
        <v>1</v>
      </c>
      <c r="Q1318" s="26">
        <f t="shared" si="55"/>
        <v>0.04</v>
      </c>
      <c r="R1318" s="34"/>
    </row>
    <row r="1319" spans="2:18" ht="16.5" thickTop="1" x14ac:dyDescent="0.25">
      <c r="J1319" s="28">
        <v>24</v>
      </c>
      <c r="K1319" s="29"/>
      <c r="L1319" s="29">
        <v>4.5</v>
      </c>
      <c r="M1319" s="24">
        <v>10</v>
      </c>
      <c r="N1319" s="24">
        <v>400</v>
      </c>
      <c r="O1319" s="29"/>
      <c r="P1319" s="30">
        <v>23</v>
      </c>
      <c r="Q1319" s="26">
        <f t="shared" si="55"/>
        <v>0.41399999999999998</v>
      </c>
      <c r="R1319" s="29"/>
    </row>
    <row r="1320" spans="2:18" x14ac:dyDescent="0.25">
      <c r="J1320" s="28">
        <v>25</v>
      </c>
      <c r="K1320" s="29"/>
      <c r="L1320" s="29">
        <v>5</v>
      </c>
      <c r="M1320" s="24">
        <v>10</v>
      </c>
      <c r="N1320" s="24">
        <v>400</v>
      </c>
      <c r="O1320" s="29"/>
      <c r="P1320" s="30">
        <v>4</v>
      </c>
      <c r="Q1320" s="26">
        <f t="shared" si="55"/>
        <v>0.08</v>
      </c>
      <c r="R1320" s="34"/>
    </row>
    <row r="1321" spans="2:18" x14ac:dyDescent="0.25">
      <c r="J1321" s="28">
        <v>26</v>
      </c>
      <c r="K1321" s="29"/>
      <c r="L1321" s="29">
        <v>2.2000000000000002</v>
      </c>
      <c r="M1321" s="24">
        <v>10</v>
      </c>
      <c r="N1321" s="24">
        <v>400</v>
      </c>
      <c r="O1321" s="29"/>
      <c r="P1321" s="30">
        <v>9</v>
      </c>
      <c r="Q1321" s="26">
        <f t="shared" si="55"/>
        <v>7.9200000000000007E-2</v>
      </c>
      <c r="R1321" s="29"/>
    </row>
    <row r="1322" spans="2:18" x14ac:dyDescent="0.25">
      <c r="J1322" s="28">
        <v>27</v>
      </c>
      <c r="K1322" s="29"/>
      <c r="L1322" s="29">
        <v>2.2000000000000002</v>
      </c>
      <c r="M1322" s="24">
        <v>20</v>
      </c>
      <c r="N1322" s="24">
        <v>200</v>
      </c>
      <c r="O1322" s="29"/>
      <c r="P1322" s="30">
        <v>1</v>
      </c>
      <c r="Q1322" s="26">
        <f t="shared" si="55"/>
        <v>8.8000000000000005E-3</v>
      </c>
      <c r="R1322" s="34"/>
    </row>
    <row r="1323" spans="2:18" x14ac:dyDescent="0.25">
      <c r="J1323" s="28">
        <v>28</v>
      </c>
      <c r="K1323" s="29"/>
      <c r="L1323" s="29">
        <v>2.2000000000000002</v>
      </c>
      <c r="M1323" s="24">
        <v>15</v>
      </c>
      <c r="N1323" s="24">
        <v>300</v>
      </c>
      <c r="O1323" s="29"/>
      <c r="P1323" s="30">
        <v>2</v>
      </c>
      <c r="Q1323" s="26">
        <f t="shared" si="55"/>
        <v>1.9800000000000002E-2</v>
      </c>
      <c r="R1323" s="29"/>
    </row>
    <row r="1324" spans="2:18" x14ac:dyDescent="0.25">
      <c r="J1324" s="28">
        <v>29</v>
      </c>
      <c r="K1324" s="29"/>
      <c r="L1324" s="29">
        <v>4.5</v>
      </c>
      <c r="M1324" s="24">
        <v>13</v>
      </c>
      <c r="N1324" s="24">
        <v>300</v>
      </c>
      <c r="O1324" s="29"/>
      <c r="P1324" s="30">
        <v>2</v>
      </c>
      <c r="Q1324" s="26">
        <f t="shared" si="55"/>
        <v>3.5099999999999999E-2</v>
      </c>
      <c r="R1324" s="34"/>
    </row>
    <row r="1325" spans="2:18" x14ac:dyDescent="0.25">
      <c r="J1325" s="28">
        <v>30</v>
      </c>
      <c r="K1325" s="29"/>
      <c r="L1325" s="29">
        <v>2.2000000000000002</v>
      </c>
      <c r="M1325" s="24">
        <v>13</v>
      </c>
      <c r="N1325" s="24">
        <v>300</v>
      </c>
      <c r="O1325" s="29"/>
      <c r="P1325" s="30">
        <v>1</v>
      </c>
      <c r="Q1325" s="26">
        <f t="shared" si="55"/>
        <v>8.5800000000000008E-3</v>
      </c>
      <c r="R1325" s="29"/>
    </row>
    <row r="1326" spans="2:18" x14ac:dyDescent="0.25">
      <c r="J1326" s="28">
        <v>31</v>
      </c>
      <c r="K1326" s="29"/>
      <c r="L1326" s="29">
        <v>5</v>
      </c>
      <c r="M1326" s="24">
        <v>10</v>
      </c>
      <c r="N1326" s="24">
        <v>300</v>
      </c>
      <c r="O1326" s="29"/>
      <c r="P1326" s="30">
        <v>9</v>
      </c>
      <c r="Q1326" s="26">
        <f t="shared" si="55"/>
        <v>0.13500000000000001</v>
      </c>
      <c r="R1326" s="29"/>
    </row>
    <row r="1327" spans="2:18" x14ac:dyDescent="0.25">
      <c r="J1327" s="28">
        <v>32</v>
      </c>
      <c r="K1327" s="29"/>
      <c r="L1327" s="29">
        <v>2.2000000000000002</v>
      </c>
      <c r="M1327" s="24">
        <v>10</v>
      </c>
      <c r="N1327" s="24">
        <v>300</v>
      </c>
      <c r="O1327" s="29"/>
      <c r="P1327" s="30">
        <v>8</v>
      </c>
      <c r="Q1327" s="26">
        <f t="shared" si="55"/>
        <v>5.28E-2</v>
      </c>
      <c r="R1327" s="29"/>
    </row>
    <row r="1328" spans="2:18" x14ac:dyDescent="0.25">
      <c r="J1328" s="28">
        <v>33</v>
      </c>
      <c r="K1328" s="29"/>
      <c r="L1328" s="29">
        <v>1.7</v>
      </c>
      <c r="M1328" s="24">
        <v>10</v>
      </c>
      <c r="N1328" s="24">
        <v>300</v>
      </c>
      <c r="O1328" s="29"/>
      <c r="P1328" s="30">
        <v>1</v>
      </c>
      <c r="Q1328" s="26">
        <f t="shared" si="55"/>
        <v>5.1000000000000004E-3</v>
      </c>
      <c r="R1328" s="34"/>
    </row>
    <row r="1329" spans="2:18" x14ac:dyDescent="0.25">
      <c r="J1329" s="1880"/>
      <c r="K1329" s="1880"/>
      <c r="L1329" s="1880"/>
      <c r="M1329" s="1880"/>
      <c r="N1329" s="1880"/>
      <c r="O1329" s="1881"/>
      <c r="P1329" s="597">
        <f>SUM(P1296:P1328)</f>
        <v>115</v>
      </c>
      <c r="Q1329" s="598">
        <f>SUM(Q1294:Q1328)</f>
        <v>3.6263800000000002</v>
      </c>
      <c r="R1329" s="64">
        <f>SUM(Q1329/G1308)</f>
        <v>0.4608575501179758</v>
      </c>
    </row>
    <row r="1330" spans="2:18" x14ac:dyDescent="0.25">
      <c r="J1330" s="28">
        <v>34</v>
      </c>
      <c r="K1330" s="29"/>
      <c r="L1330" s="52">
        <v>5</v>
      </c>
      <c r="M1330" s="553">
        <v>7</v>
      </c>
      <c r="N1330" s="553">
        <v>400</v>
      </c>
      <c r="O1330" s="553">
        <v>12</v>
      </c>
      <c r="P1330" s="40">
        <v>48</v>
      </c>
      <c r="Q1330" s="26">
        <f>L1330*M1330*N1330*P1330/1000000</f>
        <v>0.67200000000000004</v>
      </c>
      <c r="R1330" s="34"/>
    </row>
    <row r="1331" spans="2:18" x14ac:dyDescent="0.25">
      <c r="J1331" s="28">
        <v>35</v>
      </c>
      <c r="K1331" s="29"/>
      <c r="L1331" s="29">
        <v>4</v>
      </c>
      <c r="M1331" s="24">
        <v>6</v>
      </c>
      <c r="N1331" s="24">
        <v>400</v>
      </c>
      <c r="O1331" s="27">
        <v>4</v>
      </c>
      <c r="P1331" s="30">
        <v>24</v>
      </c>
      <c r="Q1331" s="26">
        <f>L1331*M1331*N1331*P1331/1000000</f>
        <v>0.23039999999999999</v>
      </c>
      <c r="R1331" s="29"/>
    </row>
    <row r="1332" spans="2:18" x14ac:dyDescent="0.25">
      <c r="J1332" s="28">
        <v>36</v>
      </c>
      <c r="K1332" s="29"/>
      <c r="L1332" s="29">
        <v>3</v>
      </c>
      <c r="M1332" s="24">
        <v>5</v>
      </c>
      <c r="N1332" s="24">
        <v>400</v>
      </c>
      <c r="O1332" s="29">
        <v>9</v>
      </c>
      <c r="P1332" s="30">
        <v>90</v>
      </c>
      <c r="Q1332" s="26">
        <f>L1332*M1332*N1332*P1332/1000000</f>
        <v>0.54</v>
      </c>
      <c r="R1332" s="29"/>
    </row>
    <row r="1333" spans="2:18" x14ac:dyDescent="0.25">
      <c r="J1333" s="28">
        <v>37</v>
      </c>
      <c r="K1333" s="29"/>
      <c r="L1333" s="29">
        <v>3</v>
      </c>
      <c r="M1333" s="24">
        <v>5</v>
      </c>
      <c r="N1333" s="24">
        <v>300</v>
      </c>
      <c r="O1333" s="29">
        <v>1</v>
      </c>
      <c r="P1333" s="30">
        <v>10</v>
      </c>
      <c r="Q1333" s="26">
        <f>L1333*M1333*N1333*P1333/1000000</f>
        <v>4.4999999999999998E-2</v>
      </c>
      <c r="R1333" s="29"/>
    </row>
    <row r="1334" spans="2:18" x14ac:dyDescent="0.25">
      <c r="J1334" s="41">
        <v>38</v>
      </c>
      <c r="K1334" s="129"/>
      <c r="L1334" s="129">
        <v>2</v>
      </c>
      <c r="M1334" s="43">
        <v>3</v>
      </c>
      <c r="N1334" s="43">
        <v>400</v>
      </c>
      <c r="O1334" s="129">
        <v>4</v>
      </c>
      <c r="P1334" s="30">
        <v>100</v>
      </c>
      <c r="Q1334" s="26">
        <f>L1334*M1334*N1334*P1334/1000000</f>
        <v>0.24</v>
      </c>
      <c r="R1334" s="34"/>
    </row>
    <row r="1335" spans="2:18" x14ac:dyDescent="0.25">
      <c r="J1335" s="1882"/>
      <c r="K1335" s="1883"/>
      <c r="L1335" s="1883"/>
      <c r="M1335" s="1883"/>
      <c r="N1335" s="1884"/>
      <c r="O1335" s="601">
        <f>SUM(O1330:O1334)</f>
        <v>30</v>
      </c>
      <c r="P1335" s="597">
        <f>SUM(P1330:P1334)</f>
        <v>272</v>
      </c>
      <c r="Q1335" s="598">
        <f>SUM(Q1330:Q1334)</f>
        <v>1.7274</v>
      </c>
      <c r="R1335" s="64">
        <f>SUM(Q1335/G1308)</f>
        <v>0.21952617543494929</v>
      </c>
    </row>
    <row r="1336" spans="2:18" ht="16.5" thickBot="1" x14ac:dyDescent="0.3">
      <c r="O1336" s="455">
        <f>SUM(O1335)</f>
        <v>30</v>
      </c>
      <c r="P1336" s="47">
        <f>SUM(P1335,P1329)</f>
        <v>387</v>
      </c>
      <c r="Q1336" s="72">
        <f>SUM(Q1335,Q1329)</f>
        <v>5.3537800000000004</v>
      </c>
      <c r="R1336" s="49">
        <f>SUM(Q1336/G1308)</f>
        <v>0.68038372555292514</v>
      </c>
    </row>
    <row r="1337" spans="2:18" ht="16.5" thickTop="1" x14ac:dyDescent="0.25"/>
    <row r="1338" spans="2:18" x14ac:dyDescent="0.25">
      <c r="B1338" s="1814" t="s">
        <v>0</v>
      </c>
      <c r="C1338" s="1814"/>
      <c r="D1338" s="1814"/>
      <c r="E1338" s="1814"/>
      <c r="F1338" s="1814"/>
      <c r="G1338" s="1814"/>
      <c r="H1338" s="1814"/>
      <c r="J1338" s="1814" t="s">
        <v>22</v>
      </c>
      <c r="K1338" s="1814"/>
      <c r="L1338" s="1814"/>
      <c r="M1338" s="1814"/>
      <c r="N1338" s="1814"/>
      <c r="O1338" s="1814"/>
      <c r="P1338" s="1814"/>
      <c r="Q1338" s="1814"/>
      <c r="R1338" s="1814"/>
    </row>
    <row r="1339" spans="2:18" x14ac:dyDescent="0.25">
      <c r="B1339" s="1814"/>
      <c r="C1339" s="1814"/>
      <c r="D1339" s="1814"/>
      <c r="E1339" s="1814"/>
      <c r="F1339" s="1814"/>
      <c r="G1339" s="1814"/>
      <c r="H1339" s="1814"/>
      <c r="J1339" s="1814"/>
      <c r="K1339" s="1814"/>
      <c r="L1339" s="1814"/>
      <c r="M1339" s="1814"/>
      <c r="N1339" s="1814"/>
      <c r="O1339" s="1814"/>
      <c r="P1339" s="1814"/>
      <c r="Q1339" s="1814"/>
      <c r="R1339" s="1814"/>
    </row>
    <row r="1340" spans="2:18" x14ac:dyDescent="0.25">
      <c r="B1340" s="6" t="s">
        <v>210</v>
      </c>
      <c r="H1340" s="8"/>
      <c r="J1340" s="6" t="s">
        <v>210</v>
      </c>
      <c r="K1340" s="10"/>
      <c r="L1340" s="10"/>
      <c r="M1340" s="10"/>
      <c r="N1340" s="10"/>
      <c r="O1340" s="1898"/>
      <c r="P1340" s="1898"/>
      <c r="Q1340" s="8"/>
      <c r="R1340" s="8"/>
    </row>
    <row r="1341" spans="2:18" x14ac:dyDescent="0.25">
      <c r="B1341" s="1812" t="s">
        <v>21</v>
      </c>
      <c r="C1341" s="1812" t="s">
        <v>2</v>
      </c>
      <c r="D1341" s="1805" t="s">
        <v>3</v>
      </c>
      <c r="E1341" s="1842" t="s">
        <v>4</v>
      </c>
      <c r="F1341" s="1843"/>
      <c r="G1341" s="1844"/>
      <c r="H1341" s="1812" t="s">
        <v>5</v>
      </c>
      <c r="J1341" s="1812" t="s">
        <v>21</v>
      </c>
      <c r="K1341" s="1899" t="s">
        <v>24</v>
      </c>
      <c r="L1341" s="1842" t="s">
        <v>25</v>
      </c>
      <c r="M1341" s="1843"/>
      <c r="N1341" s="1844"/>
      <c r="O1341" s="1842" t="s">
        <v>4</v>
      </c>
      <c r="P1341" s="1843"/>
      <c r="Q1341" s="1844"/>
      <c r="R1341" s="1812" t="s">
        <v>5</v>
      </c>
    </row>
    <row r="1342" spans="2:18" x14ac:dyDescent="0.25">
      <c r="B1342" s="1813"/>
      <c r="C1342" s="1813"/>
      <c r="D1342" s="1806"/>
      <c r="E1342" s="84" t="s">
        <v>26</v>
      </c>
      <c r="F1342" s="84" t="s">
        <v>9</v>
      </c>
      <c r="G1342" s="549" t="s">
        <v>10</v>
      </c>
      <c r="H1342" s="1813"/>
      <c r="J1342" s="1813"/>
      <c r="K1342" s="1900"/>
      <c r="L1342" s="13" t="s">
        <v>27</v>
      </c>
      <c r="M1342" s="550" t="s">
        <v>28</v>
      </c>
      <c r="N1342" s="550" t="s">
        <v>26</v>
      </c>
      <c r="O1342" s="550" t="s">
        <v>29</v>
      </c>
      <c r="P1342" s="551" t="s">
        <v>30</v>
      </c>
      <c r="Q1342" s="16" t="s">
        <v>10</v>
      </c>
      <c r="R1342" s="1813"/>
    </row>
    <row r="1343" spans="2:18" x14ac:dyDescent="0.25">
      <c r="B1343" s="69">
        <v>1</v>
      </c>
      <c r="C1343" s="406">
        <v>5719</v>
      </c>
      <c r="D1343" s="553" t="s">
        <v>12</v>
      </c>
      <c r="E1343" s="553">
        <v>300</v>
      </c>
      <c r="F1343" s="553">
        <v>35</v>
      </c>
      <c r="G1343" s="497">
        <f>0.7854*E1343*F1343*F1343/1000000</f>
        <v>0.28863450000000002</v>
      </c>
      <c r="H1343" s="21" t="s">
        <v>16</v>
      </c>
      <c r="J1343" s="22">
        <v>1</v>
      </c>
      <c r="K1343" s="23" t="s">
        <v>32</v>
      </c>
      <c r="L1343" s="24">
        <v>13</v>
      </c>
      <c r="M1343" s="24">
        <v>13</v>
      </c>
      <c r="N1343" s="24">
        <v>400</v>
      </c>
      <c r="O1343" s="23"/>
      <c r="P1343" s="25">
        <v>1</v>
      </c>
      <c r="Q1343" s="26">
        <f t="shared" ref="Q1343:Q1349" si="56">L1343*M1343*N1343*P1343/1000000</f>
        <v>6.7599999999999993E-2</v>
      </c>
      <c r="R1343" s="27"/>
    </row>
    <row r="1344" spans="2:18" x14ac:dyDescent="0.25">
      <c r="B1344" s="69">
        <v>2</v>
      </c>
      <c r="C1344" s="406">
        <v>5786</v>
      </c>
      <c r="D1344" s="553" t="s">
        <v>12</v>
      </c>
      <c r="E1344" s="553">
        <v>400</v>
      </c>
      <c r="F1344" s="553">
        <v>42</v>
      </c>
      <c r="G1344" s="497">
        <f>0.7854*E1344*F1344*F1344/1000000</f>
        <v>0.55417824000000004</v>
      </c>
      <c r="H1344" s="21" t="s">
        <v>16</v>
      </c>
      <c r="J1344" s="28">
        <v>2</v>
      </c>
      <c r="K1344" s="29"/>
      <c r="L1344" s="29">
        <v>4.5</v>
      </c>
      <c r="M1344" s="24">
        <v>15</v>
      </c>
      <c r="N1344" s="24">
        <v>400</v>
      </c>
      <c r="O1344" s="29"/>
      <c r="P1344" s="30">
        <v>3</v>
      </c>
      <c r="Q1344" s="26">
        <f t="shared" si="56"/>
        <v>8.1000000000000003E-2</v>
      </c>
      <c r="R1344" s="29"/>
    </row>
    <row r="1345" spans="2:18" x14ac:dyDescent="0.25">
      <c r="G1345" s="74">
        <f>SUM(G1343:G1344)</f>
        <v>0.84281274000000006</v>
      </c>
      <c r="H1345" s="51"/>
      <c r="J1345" s="28">
        <v>3</v>
      </c>
      <c r="K1345" s="29"/>
      <c r="L1345" s="29">
        <v>10</v>
      </c>
      <c r="M1345" s="24">
        <v>10</v>
      </c>
      <c r="N1345" s="24">
        <v>400</v>
      </c>
      <c r="O1345" s="29"/>
      <c r="P1345" s="25">
        <v>1</v>
      </c>
      <c r="Q1345" s="26">
        <f t="shared" si="56"/>
        <v>0.04</v>
      </c>
      <c r="R1345" s="29"/>
    </row>
    <row r="1346" spans="2:18" ht="16.5" thickBot="1" x14ac:dyDescent="0.3">
      <c r="G1346" s="60">
        <f>SUM(G1345)</f>
        <v>0.84281274000000006</v>
      </c>
      <c r="H1346" s="36">
        <f>SUM(Q1355/G1346)</f>
        <v>0.845324193841683</v>
      </c>
      <c r="J1346" s="28">
        <v>4</v>
      </c>
      <c r="K1346" s="29"/>
      <c r="L1346" s="29">
        <v>8</v>
      </c>
      <c r="M1346" s="24">
        <v>10</v>
      </c>
      <c r="N1346" s="24">
        <v>400</v>
      </c>
      <c r="O1346" s="29"/>
      <c r="P1346" s="30">
        <v>1</v>
      </c>
      <c r="Q1346" s="26">
        <f t="shared" si="56"/>
        <v>3.2000000000000001E-2</v>
      </c>
      <c r="R1346" s="29"/>
    </row>
    <row r="1347" spans="2:18" ht="16.5" thickTop="1" x14ac:dyDescent="0.25">
      <c r="B1347" s="8" t="s">
        <v>205</v>
      </c>
      <c r="J1347" s="28">
        <v>5</v>
      </c>
      <c r="K1347" s="29"/>
      <c r="L1347" s="29">
        <v>4.5</v>
      </c>
      <c r="M1347" s="24">
        <v>10</v>
      </c>
      <c r="N1347" s="24">
        <v>400</v>
      </c>
      <c r="O1347" s="29"/>
      <c r="P1347" s="25">
        <v>1</v>
      </c>
      <c r="Q1347" s="26">
        <f t="shared" si="56"/>
        <v>1.7999999999999999E-2</v>
      </c>
      <c r="R1347" s="34"/>
    </row>
    <row r="1348" spans="2:18" x14ac:dyDescent="0.25">
      <c r="B1348" s="1901" t="s">
        <v>3</v>
      </c>
      <c r="C1348" s="1902" t="s">
        <v>66</v>
      </c>
      <c r="D1348" s="1902"/>
      <c r="E1348" s="1903" t="s">
        <v>48</v>
      </c>
      <c r="F1348" s="1903"/>
      <c r="G1348" s="1886" t="s">
        <v>50</v>
      </c>
      <c r="J1348" s="28">
        <v>6</v>
      </c>
      <c r="K1348" s="29"/>
      <c r="L1348" s="29">
        <v>1.7</v>
      </c>
      <c r="M1348" s="24">
        <v>10</v>
      </c>
      <c r="N1348" s="24">
        <v>400</v>
      </c>
      <c r="O1348" s="29"/>
      <c r="P1348" s="30">
        <v>2</v>
      </c>
      <c r="Q1348" s="26">
        <f t="shared" si="56"/>
        <v>1.3599999999999999E-2</v>
      </c>
      <c r="R1348" s="29"/>
    </row>
    <row r="1349" spans="2:18" x14ac:dyDescent="0.25">
      <c r="B1349" s="1901"/>
      <c r="C1349" s="101" t="s">
        <v>30</v>
      </c>
      <c r="D1349" s="101" t="s">
        <v>10</v>
      </c>
      <c r="E1349" s="552" t="s">
        <v>30</v>
      </c>
      <c r="F1349" s="552" t="s">
        <v>10</v>
      </c>
      <c r="G1349" s="1887"/>
      <c r="J1349" s="28">
        <v>7</v>
      </c>
      <c r="K1349" s="29"/>
      <c r="L1349" s="29">
        <v>1.7</v>
      </c>
      <c r="M1349" s="24">
        <v>10</v>
      </c>
      <c r="N1349" s="24">
        <v>250</v>
      </c>
      <c r="O1349" s="29"/>
      <c r="P1349" s="30">
        <v>1</v>
      </c>
      <c r="Q1349" s="26">
        <f t="shared" si="56"/>
        <v>4.2500000000000003E-3</v>
      </c>
      <c r="R1349" s="34"/>
    </row>
    <row r="1350" spans="2:18" x14ac:dyDescent="0.25">
      <c r="B1350" s="553" t="s">
        <v>32</v>
      </c>
      <c r="C1350" s="86">
        <f>SUM(C1314)</f>
        <v>236</v>
      </c>
      <c r="D1350" s="71">
        <f>SUM(D1314)</f>
        <v>193.98115505999996</v>
      </c>
      <c r="E1350" s="86">
        <f>SUM(E1314)</f>
        <v>17590</v>
      </c>
      <c r="F1350" s="71">
        <f>SUM(F1314)</f>
        <v>139.86724000000004</v>
      </c>
      <c r="G1350" s="88">
        <f>SUM(F1350/D1350)</f>
        <v>0.72103519518036663</v>
      </c>
      <c r="J1350" s="1880"/>
      <c r="K1350" s="1880"/>
      <c r="L1350" s="1880"/>
      <c r="M1350" s="1880"/>
      <c r="N1350" s="1880"/>
      <c r="O1350" s="1881"/>
      <c r="P1350" s="597">
        <f>SUM(P1343:P1349)</f>
        <v>10</v>
      </c>
      <c r="Q1350" s="598">
        <f>SUM(Q1343:Q1349)</f>
        <v>0.25644999999999996</v>
      </c>
      <c r="R1350" s="64">
        <f>SUM(Q1350/G1346)</f>
        <v>0.30427874168109981</v>
      </c>
    </row>
    <row r="1351" spans="2:18" x14ac:dyDescent="0.25">
      <c r="B1351" s="553" t="s">
        <v>32</v>
      </c>
      <c r="C1351" s="115">
        <f>SUM(B1344)</f>
        <v>2</v>
      </c>
      <c r="D1351" s="20">
        <f>SUM(G1346)</f>
        <v>0.84281274000000006</v>
      </c>
      <c r="E1351" s="115">
        <f>SUM(P1355)</f>
        <v>69</v>
      </c>
      <c r="F1351" s="20">
        <f>SUM(Q1355)</f>
        <v>0.71245000000000003</v>
      </c>
      <c r="G1351" s="88">
        <f>SUM(F1351/D1351)</f>
        <v>0.845324193841683</v>
      </c>
      <c r="J1351" s="28">
        <v>8</v>
      </c>
      <c r="K1351" s="29"/>
      <c r="L1351" s="52">
        <v>5</v>
      </c>
      <c r="M1351" s="553">
        <v>7</v>
      </c>
      <c r="N1351" s="553">
        <v>400</v>
      </c>
      <c r="O1351" s="553">
        <v>4</v>
      </c>
      <c r="P1351" s="40">
        <v>24</v>
      </c>
      <c r="Q1351" s="26">
        <f>L1351*M1351*N1351*P1351/1000000</f>
        <v>0.33600000000000002</v>
      </c>
      <c r="R1351" s="34"/>
    </row>
    <row r="1352" spans="2:18" ht="16.5" thickBot="1" x14ac:dyDescent="0.3">
      <c r="B1352" s="548" t="s">
        <v>54</v>
      </c>
      <c r="C1352" s="59">
        <f>SUM(C1350:C1351)</f>
        <v>238</v>
      </c>
      <c r="D1352" s="92">
        <f>SUM(D1350:D1351)</f>
        <v>194.82396779999996</v>
      </c>
      <c r="E1352" s="59">
        <f>SUM(E1350:E1351)</f>
        <v>17659</v>
      </c>
      <c r="F1352" s="92">
        <f>SUM(F1350:F1351)</f>
        <v>140.57969000000003</v>
      </c>
      <c r="G1352" s="93">
        <f>SUM(F1352/D1352)</f>
        <v>0.72157287210326515</v>
      </c>
      <c r="J1352" s="28">
        <v>9</v>
      </c>
      <c r="K1352" s="29"/>
      <c r="L1352" s="29">
        <v>3</v>
      </c>
      <c r="M1352" s="24">
        <v>5</v>
      </c>
      <c r="N1352" s="24">
        <v>400</v>
      </c>
      <c r="O1352" s="27">
        <v>1</v>
      </c>
      <c r="P1352" s="30">
        <v>10</v>
      </c>
      <c r="Q1352" s="26">
        <f>L1352*M1352*N1352*P1352/1000000</f>
        <v>0.06</v>
      </c>
      <c r="R1352" s="29"/>
    </row>
    <row r="1353" spans="2:18" ht="16.5" thickTop="1" x14ac:dyDescent="0.25">
      <c r="B1353" s="89"/>
      <c r="C1353" s="90"/>
      <c r="D1353" s="91"/>
      <c r="E1353" s="82"/>
      <c r="F1353" s="83"/>
      <c r="G1353" s="83"/>
      <c r="J1353" s="28">
        <v>10</v>
      </c>
      <c r="K1353" s="29"/>
      <c r="L1353" s="29">
        <v>2</v>
      </c>
      <c r="M1353" s="24">
        <v>3</v>
      </c>
      <c r="N1353" s="24">
        <v>400</v>
      </c>
      <c r="O1353" s="29">
        <v>1</v>
      </c>
      <c r="P1353" s="30">
        <v>25</v>
      </c>
      <c r="Q1353" s="26">
        <f>L1353*M1353*N1353*P1353/1000000</f>
        <v>0.06</v>
      </c>
      <c r="R1353" s="29"/>
    </row>
    <row r="1354" spans="2:18" x14ac:dyDescent="0.25">
      <c r="B1354" s="102" t="s">
        <v>32</v>
      </c>
      <c r="C1354" s="90"/>
      <c r="D1354" s="103">
        <f>SUM(Q1350+D1316)</f>
        <v>107.14089000000003</v>
      </c>
      <c r="E1354" s="466">
        <f>SUM(D1354/D1352)</f>
        <v>0.54993690565827824</v>
      </c>
      <c r="F1354" s="83"/>
      <c r="G1354" s="83"/>
      <c r="J1354" s="1882"/>
      <c r="K1354" s="1883"/>
      <c r="L1354" s="1883"/>
      <c r="M1354" s="1883"/>
      <c r="N1354" s="1884"/>
      <c r="O1354" s="601">
        <f>SUM(O1351:O1353)</f>
        <v>6</v>
      </c>
      <c r="P1354" s="597">
        <f>SUM(P1351:P1353)</f>
        <v>59</v>
      </c>
      <c r="Q1354" s="598">
        <f>SUM(Q1351:Q1353)</f>
        <v>0.45600000000000002</v>
      </c>
      <c r="R1354" s="64">
        <f>SUM(Q1354/G1346)</f>
        <v>0.54104545216058308</v>
      </c>
    </row>
    <row r="1355" spans="2:18" ht="16.5" thickBot="1" x14ac:dyDescent="0.3">
      <c r="B1355" s="102" t="s">
        <v>51</v>
      </c>
      <c r="C1355" s="89"/>
      <c r="D1355" s="103">
        <f>SUM(Q1354+D1317)</f>
        <v>33.438800000000008</v>
      </c>
      <c r="E1355" s="466">
        <f>SUM(D1355/D1352)</f>
        <v>0.17163596644498694</v>
      </c>
      <c r="F1355" s="83"/>
      <c r="G1355" s="83"/>
      <c r="O1355" s="455">
        <f>SUM(O1354)</f>
        <v>6</v>
      </c>
      <c r="P1355" s="47">
        <f>SUM(P1354,P1350)</f>
        <v>69</v>
      </c>
      <c r="Q1355" s="72">
        <f>SUM(Q1354,Q1350)</f>
        <v>0.71245000000000003</v>
      </c>
      <c r="R1355" s="49">
        <f>SUM(Q1355/G1346)</f>
        <v>0.845324193841683</v>
      </c>
    </row>
    <row r="1356" spans="2:18" ht="17.25" thickTop="1" thickBot="1" x14ac:dyDescent="0.3">
      <c r="B1356" s="89"/>
      <c r="C1356" s="89"/>
      <c r="D1356" s="104">
        <f>SUM(D1354:D1355)</f>
        <v>140.57969000000003</v>
      </c>
      <c r="E1356" s="467">
        <f>SUM(E1354:E1355)</f>
        <v>0.72157287210326515</v>
      </c>
      <c r="F1356" s="83"/>
      <c r="G1356" s="83"/>
    </row>
    <row r="1357" spans="2:18" ht="16.5" thickTop="1" x14ac:dyDescent="0.25"/>
    <row r="1358" spans="2:18" x14ac:dyDescent="0.25">
      <c r="B1358" s="1814" t="s">
        <v>0</v>
      </c>
      <c r="C1358" s="1814"/>
      <c r="D1358" s="1814"/>
      <c r="E1358" s="1814"/>
      <c r="F1358" s="1814"/>
      <c r="G1358" s="1814"/>
      <c r="H1358" s="1814"/>
      <c r="J1358" s="1814" t="s">
        <v>22</v>
      </c>
      <c r="K1358" s="1814"/>
      <c r="L1358" s="1814"/>
      <c r="M1358" s="1814"/>
      <c r="N1358" s="1814"/>
      <c r="O1358" s="1814"/>
      <c r="P1358" s="1814"/>
      <c r="Q1358" s="1814"/>
      <c r="R1358" s="1814"/>
    </row>
    <row r="1359" spans="2:18" x14ac:dyDescent="0.25">
      <c r="B1359" s="1814"/>
      <c r="C1359" s="1814"/>
      <c r="D1359" s="1814"/>
      <c r="E1359" s="1814"/>
      <c r="F1359" s="1814"/>
      <c r="G1359" s="1814"/>
      <c r="H1359" s="1814"/>
      <c r="J1359" s="1814"/>
      <c r="K1359" s="1814"/>
      <c r="L1359" s="1814"/>
      <c r="M1359" s="1814"/>
      <c r="N1359" s="1814"/>
      <c r="O1359" s="1814"/>
      <c r="P1359" s="1814"/>
      <c r="Q1359" s="1814"/>
      <c r="R1359" s="1814"/>
    </row>
    <row r="1360" spans="2:18" x14ac:dyDescent="0.25">
      <c r="B1360" s="6" t="s">
        <v>210</v>
      </c>
      <c r="H1360" s="8"/>
      <c r="J1360" s="6" t="s">
        <v>210</v>
      </c>
      <c r="K1360" s="10"/>
      <c r="L1360" s="10"/>
      <c r="M1360" s="10"/>
      <c r="N1360" s="10"/>
      <c r="O1360" s="1898"/>
      <c r="P1360" s="1898"/>
      <c r="Q1360" s="8"/>
      <c r="R1360" s="8"/>
    </row>
    <row r="1361" spans="2:18" x14ac:dyDescent="0.25">
      <c r="B1361" s="1812" t="s">
        <v>21</v>
      </c>
      <c r="C1361" s="1812" t="s">
        <v>2</v>
      </c>
      <c r="D1361" s="1805" t="s">
        <v>3</v>
      </c>
      <c r="E1361" s="1842" t="s">
        <v>4</v>
      </c>
      <c r="F1361" s="1843"/>
      <c r="G1361" s="1844"/>
      <c r="H1361" s="1812" t="s">
        <v>5</v>
      </c>
      <c r="J1361" s="1812" t="s">
        <v>21</v>
      </c>
      <c r="K1361" s="1899" t="s">
        <v>24</v>
      </c>
      <c r="L1361" s="1842" t="s">
        <v>25</v>
      </c>
      <c r="M1361" s="1843"/>
      <c r="N1361" s="1844"/>
      <c r="O1361" s="1842" t="s">
        <v>4</v>
      </c>
      <c r="P1361" s="1843"/>
      <c r="Q1361" s="1844"/>
      <c r="R1361" s="1812" t="s">
        <v>5</v>
      </c>
    </row>
    <row r="1362" spans="2:18" x14ac:dyDescent="0.25">
      <c r="B1362" s="1813"/>
      <c r="C1362" s="1813"/>
      <c r="D1362" s="1806"/>
      <c r="E1362" s="84" t="s">
        <v>26</v>
      </c>
      <c r="F1362" s="84" t="s">
        <v>9</v>
      </c>
      <c r="G1362" s="549" t="s">
        <v>10</v>
      </c>
      <c r="H1362" s="1813"/>
      <c r="J1362" s="1813"/>
      <c r="K1362" s="1900"/>
      <c r="L1362" s="13" t="s">
        <v>27</v>
      </c>
      <c r="M1362" s="550" t="s">
        <v>28</v>
      </c>
      <c r="N1362" s="550" t="s">
        <v>26</v>
      </c>
      <c r="O1362" s="550" t="s">
        <v>29</v>
      </c>
      <c r="P1362" s="551" t="s">
        <v>30</v>
      </c>
      <c r="Q1362" s="16" t="s">
        <v>10</v>
      </c>
      <c r="R1362" s="1813"/>
    </row>
    <row r="1363" spans="2:18" x14ac:dyDescent="0.25">
      <c r="B1363" s="69">
        <v>1</v>
      </c>
      <c r="C1363" s="80">
        <v>5796</v>
      </c>
      <c r="D1363" s="553" t="s">
        <v>12</v>
      </c>
      <c r="E1363" s="553">
        <v>400</v>
      </c>
      <c r="F1363" s="553">
        <v>70</v>
      </c>
      <c r="G1363" s="497">
        <f>0.7854*E1363*F1363*F1363/1000000</f>
        <v>1.5393839999999999</v>
      </c>
      <c r="H1363" s="21" t="s">
        <v>15</v>
      </c>
      <c r="J1363" s="22">
        <v>1</v>
      </c>
      <c r="K1363" s="23" t="s">
        <v>32</v>
      </c>
      <c r="L1363" s="24">
        <v>8</v>
      </c>
      <c r="M1363" s="24">
        <v>30</v>
      </c>
      <c r="N1363" s="24">
        <v>400</v>
      </c>
      <c r="O1363" s="23"/>
      <c r="P1363" s="25">
        <v>1</v>
      </c>
      <c r="Q1363" s="26">
        <f t="shared" ref="Q1363:Q1397" si="57">L1363*M1363*N1363*P1363/1000000</f>
        <v>9.6000000000000002E-2</v>
      </c>
      <c r="R1363" s="27"/>
    </row>
    <row r="1364" spans="2:18" x14ac:dyDescent="0.25">
      <c r="B1364" s="69">
        <v>2</v>
      </c>
      <c r="C1364" s="80">
        <v>5762</v>
      </c>
      <c r="D1364" s="553" t="s">
        <v>12</v>
      </c>
      <c r="E1364" s="553">
        <v>400</v>
      </c>
      <c r="F1364" s="553">
        <v>56</v>
      </c>
      <c r="G1364" s="497">
        <f>0.7854*E1364*F1364*F1364/1000000</f>
        <v>0.98520576000000004</v>
      </c>
      <c r="H1364" s="21" t="s">
        <v>15</v>
      </c>
      <c r="J1364" s="28">
        <v>2</v>
      </c>
      <c r="K1364" s="29"/>
      <c r="L1364" s="29">
        <v>10</v>
      </c>
      <c r="M1364" s="24">
        <v>25</v>
      </c>
      <c r="N1364" s="24">
        <v>400</v>
      </c>
      <c r="O1364" s="29"/>
      <c r="P1364" s="30">
        <v>2</v>
      </c>
      <c r="Q1364" s="26">
        <f t="shared" si="57"/>
        <v>0.2</v>
      </c>
      <c r="R1364" s="29"/>
    </row>
    <row r="1365" spans="2:18" x14ac:dyDescent="0.25">
      <c r="B1365" s="69">
        <v>3</v>
      </c>
      <c r="C1365" s="80">
        <v>5782</v>
      </c>
      <c r="D1365" s="553" t="s">
        <v>12</v>
      </c>
      <c r="E1365" s="553">
        <v>400</v>
      </c>
      <c r="F1365" s="553">
        <v>55</v>
      </c>
      <c r="G1365" s="497">
        <f>0.7854*E1365*F1365*F1365/1000000</f>
        <v>0.95033400000000001</v>
      </c>
      <c r="H1365" s="21" t="s">
        <v>15</v>
      </c>
      <c r="J1365" s="28">
        <v>3</v>
      </c>
      <c r="K1365" s="29"/>
      <c r="L1365" s="29">
        <v>8</v>
      </c>
      <c r="M1365" s="24">
        <v>25</v>
      </c>
      <c r="N1365" s="24">
        <v>400</v>
      </c>
      <c r="O1365" s="29"/>
      <c r="P1365" s="25">
        <v>1</v>
      </c>
      <c r="Q1365" s="26">
        <f t="shared" si="57"/>
        <v>0.08</v>
      </c>
      <c r="R1365" s="29"/>
    </row>
    <row r="1366" spans="2:18" x14ac:dyDescent="0.25">
      <c r="B1366" s="69">
        <v>4</v>
      </c>
      <c r="C1366" s="80">
        <v>5450</v>
      </c>
      <c r="D1366" s="553" t="s">
        <v>12</v>
      </c>
      <c r="E1366" s="553">
        <v>400</v>
      </c>
      <c r="F1366" s="553">
        <v>67</v>
      </c>
      <c r="G1366" s="497">
        <f>0.7854*E1366*F1366*F1366/1000000</f>
        <v>1.4102642399999998</v>
      </c>
      <c r="H1366" s="21" t="s">
        <v>15</v>
      </c>
      <c r="J1366" s="28">
        <v>4</v>
      </c>
      <c r="K1366" s="29"/>
      <c r="L1366" s="29">
        <v>10</v>
      </c>
      <c r="M1366" s="24">
        <v>20</v>
      </c>
      <c r="N1366" s="24">
        <v>400</v>
      </c>
      <c r="O1366" s="29"/>
      <c r="P1366" s="30">
        <v>1</v>
      </c>
      <c r="Q1366" s="26">
        <f t="shared" si="57"/>
        <v>0.08</v>
      </c>
      <c r="R1366" s="29"/>
    </row>
    <row r="1367" spans="2:18" x14ac:dyDescent="0.25">
      <c r="B1367" s="69">
        <v>5</v>
      </c>
      <c r="C1367" s="80">
        <v>5788</v>
      </c>
      <c r="D1367" s="553" t="s">
        <v>12</v>
      </c>
      <c r="E1367" s="553">
        <v>400</v>
      </c>
      <c r="F1367" s="553">
        <v>61</v>
      </c>
      <c r="G1367" s="497">
        <f>0.7854*E1367*F1367*F1367/1000000</f>
        <v>1.1689893599999999</v>
      </c>
      <c r="H1367" s="21" t="s">
        <v>15</v>
      </c>
      <c r="J1367" s="28">
        <v>5</v>
      </c>
      <c r="K1367" s="29"/>
      <c r="L1367" s="29">
        <v>1.7</v>
      </c>
      <c r="M1367" s="24">
        <v>20</v>
      </c>
      <c r="N1367" s="24">
        <v>400</v>
      </c>
      <c r="O1367" s="29"/>
      <c r="P1367" s="25">
        <v>2</v>
      </c>
      <c r="Q1367" s="26">
        <f t="shared" si="57"/>
        <v>2.7199999999999998E-2</v>
      </c>
      <c r="R1367" s="29"/>
    </row>
    <row r="1368" spans="2:18" x14ac:dyDescent="0.25">
      <c r="G1368" s="74">
        <f>SUM(G1363:G1367)</f>
        <v>6.0541773600000006</v>
      </c>
      <c r="H1368" s="51"/>
      <c r="J1368" s="28">
        <v>6</v>
      </c>
      <c r="K1368" s="29"/>
      <c r="L1368" s="29">
        <v>13</v>
      </c>
      <c r="M1368" s="24">
        <v>18</v>
      </c>
      <c r="N1368" s="24">
        <v>400</v>
      </c>
      <c r="O1368" s="29"/>
      <c r="P1368" s="30">
        <v>1</v>
      </c>
      <c r="Q1368" s="26">
        <f t="shared" si="57"/>
        <v>9.3600000000000003E-2</v>
      </c>
      <c r="R1368" s="29"/>
    </row>
    <row r="1369" spans="2:18" ht="16.5" thickBot="1" x14ac:dyDescent="0.3">
      <c r="G1369" s="60">
        <f>SUM(G1368)</f>
        <v>6.0541773600000006</v>
      </c>
      <c r="H1369" s="36">
        <f>SUM(Q1403/G1369)</f>
        <v>0.64445749901188887</v>
      </c>
      <c r="J1369" s="28">
        <v>7</v>
      </c>
      <c r="K1369" s="29"/>
      <c r="L1369" s="29">
        <v>15</v>
      </c>
      <c r="M1369" s="24">
        <v>15</v>
      </c>
      <c r="N1369" s="24">
        <v>400</v>
      </c>
      <c r="O1369" s="29"/>
      <c r="P1369" s="25">
        <v>2</v>
      </c>
      <c r="Q1369" s="26">
        <f t="shared" si="57"/>
        <v>0.18</v>
      </c>
      <c r="R1369" s="29"/>
    </row>
    <row r="1370" spans="2:18" ht="16.5" thickTop="1" x14ac:dyDescent="0.25">
      <c r="B1370" s="8" t="s">
        <v>205</v>
      </c>
      <c r="J1370" s="28">
        <v>8</v>
      </c>
      <c r="K1370" s="29"/>
      <c r="L1370" s="29">
        <v>10</v>
      </c>
      <c r="M1370" s="24">
        <v>15</v>
      </c>
      <c r="N1370" s="24">
        <v>400</v>
      </c>
      <c r="O1370" s="29"/>
      <c r="P1370" s="30">
        <v>3</v>
      </c>
      <c r="Q1370" s="26">
        <f t="shared" si="57"/>
        <v>0.18</v>
      </c>
      <c r="R1370" s="29"/>
    </row>
    <row r="1371" spans="2:18" x14ac:dyDescent="0.25">
      <c r="B1371" s="1901" t="s">
        <v>3</v>
      </c>
      <c r="C1371" s="1902" t="s">
        <v>66</v>
      </c>
      <c r="D1371" s="1902"/>
      <c r="E1371" s="1903" t="s">
        <v>48</v>
      </c>
      <c r="F1371" s="1903"/>
      <c r="G1371" s="1886" t="s">
        <v>50</v>
      </c>
      <c r="J1371" s="28">
        <v>9</v>
      </c>
      <c r="K1371" s="29"/>
      <c r="L1371" s="29">
        <v>8</v>
      </c>
      <c r="M1371" s="24">
        <v>15</v>
      </c>
      <c r="N1371" s="24">
        <v>400</v>
      </c>
      <c r="O1371" s="29"/>
      <c r="P1371" s="25">
        <v>2</v>
      </c>
      <c r="Q1371" s="26">
        <f t="shared" si="57"/>
        <v>9.6000000000000002E-2</v>
      </c>
      <c r="R1371" s="29"/>
    </row>
    <row r="1372" spans="2:18" x14ac:dyDescent="0.25">
      <c r="B1372" s="1901"/>
      <c r="C1372" s="101" t="s">
        <v>30</v>
      </c>
      <c r="D1372" s="101" t="s">
        <v>10</v>
      </c>
      <c r="E1372" s="552" t="s">
        <v>30</v>
      </c>
      <c r="F1372" s="552" t="s">
        <v>10</v>
      </c>
      <c r="G1372" s="1887"/>
      <c r="J1372" s="28">
        <v>10</v>
      </c>
      <c r="K1372" s="29"/>
      <c r="L1372" s="29">
        <v>4.5</v>
      </c>
      <c r="M1372" s="24">
        <v>15</v>
      </c>
      <c r="N1372" s="24">
        <v>400</v>
      </c>
      <c r="O1372" s="29"/>
      <c r="P1372" s="30">
        <v>5</v>
      </c>
      <c r="Q1372" s="26">
        <f t="shared" si="57"/>
        <v>0.13500000000000001</v>
      </c>
      <c r="R1372" s="29"/>
    </row>
    <row r="1373" spans="2:18" x14ac:dyDescent="0.25">
      <c r="B1373" s="553" t="s">
        <v>32</v>
      </c>
      <c r="C1373" s="86">
        <f>SUM(C1352)</f>
        <v>238</v>
      </c>
      <c r="D1373" s="71">
        <f>SUM(D1352)</f>
        <v>194.82396779999996</v>
      </c>
      <c r="E1373" s="86">
        <f>SUM(E1352)</f>
        <v>17659</v>
      </c>
      <c r="F1373" s="71">
        <f>SUM(F1352)</f>
        <v>140.57969000000003</v>
      </c>
      <c r="G1373" s="88">
        <f>SUM(F1373/D1373)</f>
        <v>0.72157287210326515</v>
      </c>
      <c r="J1373" s="28">
        <v>11</v>
      </c>
      <c r="K1373" s="29"/>
      <c r="L1373" s="29">
        <v>1.7</v>
      </c>
      <c r="M1373" s="24">
        <v>15</v>
      </c>
      <c r="N1373" s="24">
        <v>400</v>
      </c>
      <c r="O1373" s="29"/>
      <c r="P1373" s="25">
        <v>4</v>
      </c>
      <c r="Q1373" s="26">
        <f t="shared" si="57"/>
        <v>4.0800000000000003E-2</v>
      </c>
      <c r="R1373" s="29"/>
    </row>
    <row r="1374" spans="2:18" x14ac:dyDescent="0.25">
      <c r="B1374" s="553" t="s">
        <v>32</v>
      </c>
      <c r="C1374" s="115">
        <f>SUM(B1367)</f>
        <v>5</v>
      </c>
      <c r="D1374" s="20">
        <f>SUM(G1369)</f>
        <v>6.0541773600000006</v>
      </c>
      <c r="E1374" s="115">
        <f>SUM(P1403)</f>
        <v>271</v>
      </c>
      <c r="F1374" s="20">
        <f>SUM(Q1403)</f>
        <v>3.9016600000000006</v>
      </c>
      <c r="G1374" s="88">
        <f>SUM(F1374/D1374)</f>
        <v>0.64445749901188887</v>
      </c>
      <c r="J1374" s="28">
        <v>12</v>
      </c>
      <c r="K1374" s="29"/>
      <c r="L1374" s="29">
        <v>4.5</v>
      </c>
      <c r="M1374" s="24">
        <v>13</v>
      </c>
      <c r="N1374" s="24">
        <v>400</v>
      </c>
      <c r="O1374" s="29"/>
      <c r="P1374" s="30">
        <v>5</v>
      </c>
      <c r="Q1374" s="26">
        <f t="shared" si="57"/>
        <v>0.11700000000000001</v>
      </c>
      <c r="R1374" s="29"/>
    </row>
    <row r="1375" spans="2:18" ht="16.5" thickBot="1" x14ac:dyDescent="0.3">
      <c r="B1375" s="548" t="s">
        <v>54</v>
      </c>
      <c r="C1375" s="59">
        <f>SUM(C1373:C1374)</f>
        <v>243</v>
      </c>
      <c r="D1375" s="92">
        <f>SUM(D1373:D1374)</f>
        <v>200.87814515999997</v>
      </c>
      <c r="E1375" s="59">
        <f>SUM(E1373:E1374)</f>
        <v>17930</v>
      </c>
      <c r="F1375" s="92">
        <f>SUM(F1373:F1374)</f>
        <v>144.48135000000002</v>
      </c>
      <c r="G1375" s="93">
        <f>SUM(F1375/D1375)</f>
        <v>0.71924872606186319</v>
      </c>
      <c r="J1375" s="28">
        <v>13</v>
      </c>
      <c r="K1375" s="29"/>
      <c r="L1375" s="29">
        <v>1.7</v>
      </c>
      <c r="M1375" s="24">
        <v>13</v>
      </c>
      <c r="N1375" s="24">
        <v>400</v>
      </c>
      <c r="O1375" s="29"/>
      <c r="P1375" s="25">
        <v>2</v>
      </c>
      <c r="Q1375" s="26">
        <f t="shared" si="57"/>
        <v>1.7680000000000001E-2</v>
      </c>
      <c r="R1375" s="29"/>
    </row>
    <row r="1376" spans="2:18" ht="16.5" thickTop="1" x14ac:dyDescent="0.25">
      <c r="B1376" s="89"/>
      <c r="C1376" s="90"/>
      <c r="D1376" s="91"/>
      <c r="E1376" s="82"/>
      <c r="F1376" s="83"/>
      <c r="G1376" s="83"/>
      <c r="J1376" s="28">
        <v>14</v>
      </c>
      <c r="K1376" s="29"/>
      <c r="L1376" s="29">
        <v>4.5</v>
      </c>
      <c r="M1376" s="24">
        <v>10</v>
      </c>
      <c r="N1376" s="24">
        <v>400</v>
      </c>
      <c r="O1376" s="29"/>
      <c r="P1376" s="30">
        <v>21</v>
      </c>
      <c r="Q1376" s="26">
        <f t="shared" si="57"/>
        <v>0.378</v>
      </c>
      <c r="R1376" s="29"/>
    </row>
    <row r="1377" spans="2:18" x14ac:dyDescent="0.25">
      <c r="B1377" s="102" t="s">
        <v>32</v>
      </c>
      <c r="C1377" s="90"/>
      <c r="D1377" s="103">
        <f>SUM(Q1398+D1354)</f>
        <v>110.28255000000003</v>
      </c>
      <c r="E1377" s="466">
        <f>SUM(D1377/D1375)</f>
        <v>0.54900223173685558</v>
      </c>
      <c r="F1377" s="83"/>
      <c r="G1377" s="83"/>
      <c r="J1377" s="28">
        <v>15</v>
      </c>
      <c r="K1377" s="29"/>
      <c r="L1377" s="29">
        <v>3.5</v>
      </c>
      <c r="M1377" s="24">
        <v>10</v>
      </c>
      <c r="N1377" s="24">
        <v>400</v>
      </c>
      <c r="O1377" s="29"/>
      <c r="P1377" s="25">
        <v>3</v>
      </c>
      <c r="Q1377" s="26">
        <f t="shared" si="57"/>
        <v>4.2000000000000003E-2</v>
      </c>
      <c r="R1377" s="29"/>
    </row>
    <row r="1378" spans="2:18" x14ac:dyDescent="0.25">
      <c r="B1378" s="102" t="s">
        <v>51</v>
      </c>
      <c r="C1378" s="89"/>
      <c r="D1378" s="103">
        <f>SUM(Q1402,D1355)</f>
        <v>34.198800000000006</v>
      </c>
      <c r="E1378" s="466">
        <f>SUM(D1378/D1375)</f>
        <v>0.17024649432500769</v>
      </c>
      <c r="F1378" s="83"/>
      <c r="G1378" s="83"/>
      <c r="J1378" s="28">
        <v>16</v>
      </c>
      <c r="K1378" s="29"/>
      <c r="L1378" s="29">
        <v>2.2000000000000002</v>
      </c>
      <c r="M1378" s="24">
        <v>10</v>
      </c>
      <c r="N1378" s="24">
        <v>400</v>
      </c>
      <c r="O1378" s="29"/>
      <c r="P1378" s="30">
        <v>2</v>
      </c>
      <c r="Q1378" s="26">
        <f t="shared" si="57"/>
        <v>1.7600000000000001E-2</v>
      </c>
      <c r="R1378" s="29"/>
    </row>
    <row r="1379" spans="2:18" ht="16.5" thickBot="1" x14ac:dyDescent="0.3">
      <c r="B1379" s="89"/>
      <c r="C1379" s="89"/>
      <c r="D1379" s="104">
        <f>SUM(D1377:D1378)</f>
        <v>144.48135000000002</v>
      </c>
      <c r="E1379" s="467">
        <f>SUM(E1377:E1378)</f>
        <v>0.7192487260618633</v>
      </c>
      <c r="F1379" s="83"/>
      <c r="G1379" s="83"/>
      <c r="J1379" s="28">
        <v>17</v>
      </c>
      <c r="K1379" s="29"/>
      <c r="L1379" s="29">
        <v>10</v>
      </c>
      <c r="M1379" s="24">
        <v>13</v>
      </c>
      <c r="N1379" s="24">
        <v>400</v>
      </c>
      <c r="O1379" s="29"/>
      <c r="P1379" s="25">
        <v>1</v>
      </c>
      <c r="Q1379" s="26">
        <f t="shared" si="57"/>
        <v>5.1999999999999998E-2</v>
      </c>
      <c r="R1379" s="29"/>
    </row>
    <row r="1380" spans="2:18" ht="16.5" thickTop="1" x14ac:dyDescent="0.25">
      <c r="J1380" s="28">
        <v>18</v>
      </c>
      <c r="K1380" s="29"/>
      <c r="L1380" s="29">
        <v>10</v>
      </c>
      <c r="M1380" s="24">
        <v>30</v>
      </c>
      <c r="N1380" s="24">
        <v>400</v>
      </c>
      <c r="O1380" s="29"/>
      <c r="P1380" s="30">
        <v>1</v>
      </c>
      <c r="Q1380" s="26">
        <f t="shared" si="57"/>
        <v>0.12</v>
      </c>
      <c r="R1380" s="29"/>
    </row>
    <row r="1381" spans="2:18" x14ac:dyDescent="0.25">
      <c r="J1381" s="28">
        <v>19</v>
      </c>
      <c r="K1381" s="29"/>
      <c r="L1381" s="29">
        <v>1.7</v>
      </c>
      <c r="M1381" s="24">
        <v>10</v>
      </c>
      <c r="N1381" s="24">
        <v>400</v>
      </c>
      <c r="O1381" s="29"/>
      <c r="P1381" s="25">
        <v>9</v>
      </c>
      <c r="Q1381" s="26">
        <f t="shared" si="57"/>
        <v>6.1199999999999997E-2</v>
      </c>
      <c r="R1381" s="29"/>
    </row>
    <row r="1382" spans="2:18" x14ac:dyDescent="0.25">
      <c r="J1382" s="28">
        <v>20</v>
      </c>
      <c r="K1382" s="29"/>
      <c r="L1382" s="29">
        <v>13</v>
      </c>
      <c r="M1382" s="24">
        <v>25</v>
      </c>
      <c r="N1382" s="24">
        <v>400</v>
      </c>
      <c r="O1382" s="29"/>
      <c r="P1382" s="30">
        <v>3</v>
      </c>
      <c r="Q1382" s="26">
        <f t="shared" si="57"/>
        <v>0.39</v>
      </c>
      <c r="R1382" s="29"/>
    </row>
    <row r="1383" spans="2:18" x14ac:dyDescent="0.25">
      <c r="J1383" s="28">
        <v>21</v>
      </c>
      <c r="K1383" s="29"/>
      <c r="L1383" s="29">
        <v>2.2000000000000002</v>
      </c>
      <c r="M1383" s="24">
        <v>15</v>
      </c>
      <c r="N1383" s="24">
        <v>400</v>
      </c>
      <c r="O1383" s="29"/>
      <c r="P1383" s="25">
        <v>4</v>
      </c>
      <c r="Q1383" s="26">
        <f t="shared" si="57"/>
        <v>5.28E-2</v>
      </c>
      <c r="R1383" s="29"/>
    </row>
    <row r="1384" spans="2:18" x14ac:dyDescent="0.25">
      <c r="J1384" s="28">
        <v>22</v>
      </c>
      <c r="K1384" s="29"/>
      <c r="L1384" s="29">
        <v>15</v>
      </c>
      <c r="M1384" s="24">
        <v>20</v>
      </c>
      <c r="N1384" s="24">
        <v>400</v>
      </c>
      <c r="O1384" s="29"/>
      <c r="P1384" s="30">
        <v>1</v>
      </c>
      <c r="Q1384" s="26">
        <f t="shared" si="57"/>
        <v>0.12</v>
      </c>
      <c r="R1384" s="29"/>
    </row>
    <row r="1385" spans="2:18" x14ac:dyDescent="0.25">
      <c r="J1385" s="28">
        <v>23</v>
      </c>
      <c r="K1385" s="29"/>
      <c r="L1385" s="29">
        <v>3.5</v>
      </c>
      <c r="M1385" s="24">
        <v>20</v>
      </c>
      <c r="N1385" s="24">
        <v>400</v>
      </c>
      <c r="O1385" s="29"/>
      <c r="P1385" s="25">
        <v>1</v>
      </c>
      <c r="Q1385" s="26">
        <f t="shared" si="57"/>
        <v>2.8000000000000001E-2</v>
      </c>
      <c r="R1385" s="29"/>
    </row>
    <row r="1386" spans="2:18" x14ac:dyDescent="0.25">
      <c r="J1386" s="28">
        <v>24</v>
      </c>
      <c r="K1386" s="29"/>
      <c r="L1386" s="29">
        <v>13</v>
      </c>
      <c r="M1386" s="24">
        <v>30</v>
      </c>
      <c r="N1386" s="24">
        <v>400</v>
      </c>
      <c r="O1386" s="29"/>
      <c r="P1386" s="30">
        <v>1</v>
      </c>
      <c r="Q1386" s="26">
        <f t="shared" si="57"/>
        <v>0.156</v>
      </c>
      <c r="R1386" s="29"/>
    </row>
    <row r="1387" spans="2:18" x14ac:dyDescent="0.25">
      <c r="J1387" s="28">
        <v>25</v>
      </c>
      <c r="K1387" s="29"/>
      <c r="L1387" s="29">
        <v>13</v>
      </c>
      <c r="M1387" s="24">
        <v>20</v>
      </c>
      <c r="N1387" s="24">
        <v>400</v>
      </c>
      <c r="O1387" s="29"/>
      <c r="P1387" s="25">
        <v>1</v>
      </c>
      <c r="Q1387" s="26">
        <f t="shared" si="57"/>
        <v>0.104</v>
      </c>
      <c r="R1387" s="29"/>
    </row>
    <row r="1388" spans="2:18" x14ac:dyDescent="0.25">
      <c r="J1388" s="28">
        <v>26</v>
      </c>
      <c r="K1388" s="29"/>
      <c r="L1388" s="29">
        <v>4.5</v>
      </c>
      <c r="M1388" s="24">
        <v>10</v>
      </c>
      <c r="N1388" s="24">
        <v>300</v>
      </c>
      <c r="O1388" s="29"/>
      <c r="P1388" s="30">
        <v>9</v>
      </c>
      <c r="Q1388" s="26">
        <f t="shared" si="57"/>
        <v>0.1215</v>
      </c>
      <c r="R1388" s="29"/>
    </row>
    <row r="1389" spans="2:18" x14ac:dyDescent="0.25">
      <c r="J1389" s="28">
        <v>27</v>
      </c>
      <c r="K1389" s="29"/>
      <c r="L1389" s="29">
        <v>2.2000000000000002</v>
      </c>
      <c r="M1389" s="24">
        <v>10</v>
      </c>
      <c r="N1389" s="24">
        <v>300</v>
      </c>
      <c r="O1389" s="29"/>
      <c r="P1389" s="25">
        <v>2</v>
      </c>
      <c r="Q1389" s="26">
        <f t="shared" si="57"/>
        <v>1.32E-2</v>
      </c>
      <c r="R1389" s="29"/>
    </row>
    <row r="1390" spans="2:18" x14ac:dyDescent="0.25">
      <c r="J1390" s="28">
        <v>28</v>
      </c>
      <c r="K1390" s="29"/>
      <c r="L1390" s="29">
        <v>3.5</v>
      </c>
      <c r="M1390" s="24">
        <v>13</v>
      </c>
      <c r="N1390" s="24">
        <v>300</v>
      </c>
      <c r="O1390" s="29"/>
      <c r="P1390" s="30">
        <v>1</v>
      </c>
      <c r="Q1390" s="26">
        <f t="shared" si="57"/>
        <v>1.3650000000000001E-2</v>
      </c>
      <c r="R1390" s="29"/>
    </row>
    <row r="1391" spans="2:18" x14ac:dyDescent="0.25">
      <c r="J1391" s="28">
        <v>29</v>
      </c>
      <c r="K1391" s="29"/>
      <c r="L1391" s="29">
        <v>2.2000000000000002</v>
      </c>
      <c r="M1391" s="24">
        <v>13</v>
      </c>
      <c r="N1391" s="24">
        <v>300</v>
      </c>
      <c r="O1391" s="29"/>
      <c r="P1391" s="25">
        <v>1</v>
      </c>
      <c r="Q1391" s="26">
        <f t="shared" si="57"/>
        <v>8.5800000000000008E-3</v>
      </c>
      <c r="R1391" s="29"/>
    </row>
    <row r="1392" spans="2:18" x14ac:dyDescent="0.25">
      <c r="J1392" s="28">
        <v>30</v>
      </c>
      <c r="K1392" s="29"/>
      <c r="L1392" s="29">
        <v>1.7</v>
      </c>
      <c r="M1392" s="24">
        <v>25</v>
      </c>
      <c r="N1392" s="24">
        <v>300</v>
      </c>
      <c r="O1392" s="29"/>
      <c r="P1392" s="30">
        <v>1</v>
      </c>
      <c r="Q1392" s="26">
        <f t="shared" si="57"/>
        <v>1.2749999999999999E-2</v>
      </c>
      <c r="R1392" s="29"/>
    </row>
    <row r="1393" spans="2:18" x14ac:dyDescent="0.25">
      <c r="J1393" s="28">
        <v>31</v>
      </c>
      <c r="K1393" s="29"/>
      <c r="L1393" s="29">
        <v>3.5</v>
      </c>
      <c r="M1393" s="24">
        <v>10</v>
      </c>
      <c r="N1393" s="24">
        <v>300</v>
      </c>
      <c r="O1393" s="29"/>
      <c r="P1393" s="25">
        <v>1</v>
      </c>
      <c r="Q1393" s="26">
        <f t="shared" si="57"/>
        <v>1.0500000000000001E-2</v>
      </c>
      <c r="R1393" s="29"/>
    </row>
    <row r="1394" spans="2:18" x14ac:dyDescent="0.25">
      <c r="J1394" s="28">
        <v>32</v>
      </c>
      <c r="K1394" s="29"/>
      <c r="L1394" s="29">
        <v>1.7</v>
      </c>
      <c r="M1394" s="24">
        <v>10</v>
      </c>
      <c r="N1394" s="24">
        <v>300</v>
      </c>
      <c r="O1394" s="29"/>
      <c r="P1394" s="30">
        <v>14</v>
      </c>
      <c r="Q1394" s="26">
        <f t="shared" si="57"/>
        <v>7.1400000000000005E-2</v>
      </c>
      <c r="R1394" s="29"/>
    </row>
    <row r="1395" spans="2:18" x14ac:dyDescent="0.25">
      <c r="J1395" s="28">
        <v>33</v>
      </c>
      <c r="K1395" s="29"/>
      <c r="L1395" s="29">
        <v>1.7</v>
      </c>
      <c r="M1395" s="24">
        <v>15</v>
      </c>
      <c r="N1395" s="24">
        <v>300</v>
      </c>
      <c r="O1395" s="29"/>
      <c r="P1395" s="25">
        <v>1</v>
      </c>
      <c r="Q1395" s="26">
        <f t="shared" si="57"/>
        <v>7.6499999999999997E-3</v>
      </c>
      <c r="R1395" s="29"/>
    </row>
    <row r="1396" spans="2:18" x14ac:dyDescent="0.25">
      <c r="J1396" s="28">
        <v>34</v>
      </c>
      <c r="K1396" s="29"/>
      <c r="L1396" s="29">
        <v>2.2000000000000002</v>
      </c>
      <c r="M1396" s="24">
        <v>15</v>
      </c>
      <c r="N1396" s="24">
        <v>300</v>
      </c>
      <c r="O1396" s="29"/>
      <c r="P1396" s="30">
        <v>1</v>
      </c>
      <c r="Q1396" s="26">
        <f t="shared" si="57"/>
        <v>9.9000000000000008E-3</v>
      </c>
      <c r="R1396" s="29"/>
    </row>
    <row r="1397" spans="2:18" x14ac:dyDescent="0.25">
      <c r="J1397" s="28">
        <v>35</v>
      </c>
      <c r="K1397" s="29"/>
      <c r="L1397" s="29">
        <v>1.7</v>
      </c>
      <c r="M1397" s="24">
        <v>15</v>
      </c>
      <c r="N1397" s="24">
        <v>300</v>
      </c>
      <c r="O1397" s="29"/>
      <c r="P1397" s="25">
        <v>1</v>
      </c>
      <c r="Q1397" s="26">
        <f t="shared" si="57"/>
        <v>7.6499999999999997E-3</v>
      </c>
      <c r="R1397" s="29"/>
    </row>
    <row r="1398" spans="2:18" x14ac:dyDescent="0.25">
      <c r="J1398" s="1880"/>
      <c r="K1398" s="1880"/>
      <c r="L1398" s="1880"/>
      <c r="M1398" s="1880"/>
      <c r="N1398" s="1880"/>
      <c r="O1398" s="1881"/>
      <c r="P1398" s="597">
        <f>SUM(P1363:P1397)</f>
        <v>111</v>
      </c>
      <c r="Q1398" s="598">
        <f>SUM(Q1363:Q1397)</f>
        <v>3.1416600000000008</v>
      </c>
      <c r="R1398" s="64">
        <f>SUM(Q1398/G1369)</f>
        <v>0.51892434152275979</v>
      </c>
    </row>
    <row r="1399" spans="2:18" x14ac:dyDescent="0.25">
      <c r="J1399" s="28">
        <v>36</v>
      </c>
      <c r="K1399" s="29"/>
      <c r="L1399" s="52">
        <v>5</v>
      </c>
      <c r="M1399" s="553">
        <v>7</v>
      </c>
      <c r="N1399" s="553">
        <v>400</v>
      </c>
      <c r="O1399" s="553">
        <v>5</v>
      </c>
      <c r="P1399" s="40">
        <v>20</v>
      </c>
      <c r="Q1399" s="26">
        <f>L1399*M1399*N1399*P1399/1000000</f>
        <v>0.28000000000000003</v>
      </c>
      <c r="R1399" s="34"/>
    </row>
    <row r="1400" spans="2:18" x14ac:dyDescent="0.25">
      <c r="J1400" s="28">
        <v>37</v>
      </c>
      <c r="K1400" s="29"/>
      <c r="L1400" s="29">
        <v>3</v>
      </c>
      <c r="M1400" s="24">
        <v>5</v>
      </c>
      <c r="N1400" s="24">
        <v>400</v>
      </c>
      <c r="O1400" s="27">
        <v>4</v>
      </c>
      <c r="P1400" s="30">
        <v>40</v>
      </c>
      <c r="Q1400" s="26">
        <f>L1400*M1400*N1400*P1400/1000000</f>
        <v>0.24</v>
      </c>
      <c r="R1400" s="29"/>
    </row>
    <row r="1401" spans="2:18" x14ac:dyDescent="0.25">
      <c r="J1401" s="28">
        <v>38</v>
      </c>
      <c r="K1401" s="29"/>
      <c r="L1401" s="29">
        <v>2</v>
      </c>
      <c r="M1401" s="24">
        <v>3</v>
      </c>
      <c r="N1401" s="24">
        <v>400</v>
      </c>
      <c r="O1401" s="29">
        <v>4</v>
      </c>
      <c r="P1401" s="30">
        <v>100</v>
      </c>
      <c r="Q1401" s="26">
        <f>L1401*M1401*N1401*P1401/1000000</f>
        <v>0.24</v>
      </c>
      <c r="R1401" s="29"/>
    </row>
    <row r="1402" spans="2:18" x14ac:dyDescent="0.25">
      <c r="J1402" s="1882"/>
      <c r="K1402" s="1883"/>
      <c r="L1402" s="1883"/>
      <c r="M1402" s="1883"/>
      <c r="N1402" s="1884"/>
      <c r="O1402" s="601">
        <f>SUM(O1399:O1401)</f>
        <v>13</v>
      </c>
      <c r="P1402" s="597">
        <f>SUM(P1399:P1401)</f>
        <v>160</v>
      </c>
      <c r="Q1402" s="598">
        <f>SUM(Q1399:Q1401)</f>
        <v>0.76</v>
      </c>
      <c r="R1402" s="64">
        <f>SUM(Q1402/G1369)</f>
        <v>0.1255331574891291</v>
      </c>
    </row>
    <row r="1403" spans="2:18" ht="16.5" thickBot="1" x14ac:dyDescent="0.3">
      <c r="O1403" s="455">
        <f>SUM(O1402)</f>
        <v>13</v>
      </c>
      <c r="P1403" s="47">
        <f>SUM(P1402,P1398)</f>
        <v>271</v>
      </c>
      <c r="Q1403" s="72">
        <f>SUM(Q1402,Q1398)</f>
        <v>3.9016600000000006</v>
      </c>
      <c r="R1403" s="49">
        <f>SUM(Q1403/G1369)</f>
        <v>0.64445749901188887</v>
      </c>
    </row>
    <row r="1404" spans="2:18" ht="16.5" thickTop="1" x14ac:dyDescent="0.25"/>
    <row r="1405" spans="2:18" x14ac:dyDescent="0.25">
      <c r="B1405" s="1814" t="s">
        <v>0</v>
      </c>
      <c r="C1405" s="1814"/>
      <c r="D1405" s="1814"/>
      <c r="E1405" s="1814"/>
      <c r="F1405" s="1814"/>
      <c r="G1405" s="1814"/>
      <c r="H1405" s="1814"/>
      <c r="J1405" s="1814" t="s">
        <v>22</v>
      </c>
      <c r="K1405" s="1814"/>
      <c r="L1405" s="1814"/>
      <c r="M1405" s="1814"/>
      <c r="N1405" s="1814"/>
      <c r="O1405" s="1814"/>
      <c r="P1405" s="1814"/>
      <c r="Q1405" s="1814"/>
      <c r="R1405" s="1814"/>
    </row>
    <row r="1406" spans="2:18" x14ac:dyDescent="0.25">
      <c r="B1406" s="1814"/>
      <c r="C1406" s="1814"/>
      <c r="D1406" s="1814"/>
      <c r="E1406" s="1814"/>
      <c r="F1406" s="1814"/>
      <c r="G1406" s="1814"/>
      <c r="H1406" s="1814"/>
      <c r="J1406" s="1814"/>
      <c r="K1406" s="1814"/>
      <c r="L1406" s="1814"/>
      <c r="M1406" s="1814"/>
      <c r="N1406" s="1814"/>
      <c r="O1406" s="1814"/>
      <c r="P1406" s="1814"/>
      <c r="Q1406" s="1814"/>
      <c r="R1406" s="1814"/>
    </row>
    <row r="1407" spans="2:18" x14ac:dyDescent="0.25">
      <c r="B1407" s="6" t="s">
        <v>214</v>
      </c>
      <c r="H1407" s="8"/>
      <c r="J1407" s="6" t="s">
        <v>214</v>
      </c>
      <c r="K1407" s="10"/>
      <c r="L1407" s="10"/>
      <c r="M1407" s="10"/>
      <c r="N1407" s="10"/>
      <c r="O1407" s="1898"/>
      <c r="P1407" s="1898"/>
      <c r="Q1407" s="8"/>
      <c r="R1407" s="8"/>
    </row>
    <row r="1408" spans="2:18" x14ac:dyDescent="0.25">
      <c r="B1408" s="1812" t="s">
        <v>21</v>
      </c>
      <c r="C1408" s="1812" t="s">
        <v>2</v>
      </c>
      <c r="D1408" s="1805" t="s">
        <v>3</v>
      </c>
      <c r="E1408" s="1842" t="s">
        <v>4</v>
      </c>
      <c r="F1408" s="1843"/>
      <c r="G1408" s="1844"/>
      <c r="H1408" s="1812" t="s">
        <v>5</v>
      </c>
      <c r="J1408" s="1812" t="s">
        <v>21</v>
      </c>
      <c r="K1408" s="1899" t="s">
        <v>24</v>
      </c>
      <c r="L1408" s="1842" t="s">
        <v>25</v>
      </c>
      <c r="M1408" s="1843"/>
      <c r="N1408" s="1844"/>
      <c r="O1408" s="1842" t="s">
        <v>4</v>
      </c>
      <c r="P1408" s="1843"/>
      <c r="Q1408" s="1844"/>
      <c r="R1408" s="1812" t="s">
        <v>5</v>
      </c>
    </row>
    <row r="1409" spans="2:18" x14ac:dyDescent="0.25">
      <c r="B1409" s="1813"/>
      <c r="C1409" s="1813"/>
      <c r="D1409" s="1806"/>
      <c r="E1409" s="84" t="s">
        <v>26</v>
      </c>
      <c r="F1409" s="84" t="s">
        <v>9</v>
      </c>
      <c r="G1409" s="555" t="s">
        <v>10</v>
      </c>
      <c r="H1409" s="1813"/>
      <c r="J1409" s="1813"/>
      <c r="K1409" s="1900"/>
      <c r="L1409" s="13" t="s">
        <v>27</v>
      </c>
      <c r="M1409" s="556" t="s">
        <v>28</v>
      </c>
      <c r="N1409" s="556" t="s">
        <v>26</v>
      </c>
      <c r="O1409" s="556" t="s">
        <v>29</v>
      </c>
      <c r="P1409" s="557" t="s">
        <v>30</v>
      </c>
      <c r="Q1409" s="16" t="s">
        <v>10</v>
      </c>
      <c r="R1409" s="1813"/>
    </row>
    <row r="1410" spans="2:18" x14ac:dyDescent="0.25">
      <c r="B1410" s="69">
        <v>1</v>
      </c>
      <c r="C1410" s="73">
        <v>5595</v>
      </c>
      <c r="D1410" s="560" t="s">
        <v>12</v>
      </c>
      <c r="E1410" s="560">
        <v>300</v>
      </c>
      <c r="F1410" s="560">
        <v>30</v>
      </c>
      <c r="G1410" s="497">
        <f t="shared" ref="G1410:G1434" si="58">0.7854*E1410*F1410*F1410/1000000</f>
        <v>0.212058</v>
      </c>
      <c r="H1410" s="21" t="s">
        <v>207</v>
      </c>
      <c r="J1410" s="22">
        <v>1</v>
      </c>
      <c r="K1410" s="23" t="s">
        <v>32</v>
      </c>
      <c r="L1410" s="24">
        <v>13</v>
      </c>
      <c r="M1410" s="24">
        <v>30</v>
      </c>
      <c r="N1410" s="24">
        <v>400</v>
      </c>
      <c r="O1410" s="23"/>
      <c r="P1410" s="25">
        <v>1</v>
      </c>
      <c r="Q1410" s="26">
        <f t="shared" ref="Q1410:Q1447" si="59">L1410*M1410*N1410*P1410/1000000</f>
        <v>0.156</v>
      </c>
      <c r="R1410" s="27"/>
    </row>
    <row r="1411" spans="2:18" x14ac:dyDescent="0.25">
      <c r="B1411" s="69">
        <v>2</v>
      </c>
      <c r="C1411" s="73">
        <v>5795</v>
      </c>
      <c r="D1411" s="560" t="s">
        <v>12</v>
      </c>
      <c r="E1411" s="560">
        <v>300</v>
      </c>
      <c r="F1411" s="560">
        <v>30</v>
      </c>
      <c r="G1411" s="497">
        <f t="shared" si="58"/>
        <v>0.212058</v>
      </c>
      <c r="H1411" s="21" t="s">
        <v>207</v>
      </c>
      <c r="J1411" s="28">
        <v>2</v>
      </c>
      <c r="K1411" s="29"/>
      <c r="L1411" s="29">
        <v>10</v>
      </c>
      <c r="M1411" s="24">
        <v>30</v>
      </c>
      <c r="N1411" s="24">
        <v>400</v>
      </c>
      <c r="O1411" s="29"/>
      <c r="P1411" s="30">
        <v>1</v>
      </c>
      <c r="Q1411" s="26">
        <f t="shared" si="59"/>
        <v>0.12</v>
      </c>
      <c r="R1411" s="29"/>
    </row>
    <row r="1412" spans="2:18" x14ac:dyDescent="0.25">
      <c r="B1412" s="69">
        <v>3</v>
      </c>
      <c r="C1412" s="73">
        <v>5585</v>
      </c>
      <c r="D1412" s="560" t="s">
        <v>12</v>
      </c>
      <c r="E1412" s="560">
        <v>400</v>
      </c>
      <c r="F1412" s="560">
        <v>48</v>
      </c>
      <c r="G1412" s="497">
        <f t="shared" si="58"/>
        <v>0.72382463999999991</v>
      </c>
      <c r="H1412" s="21" t="s">
        <v>207</v>
      </c>
      <c r="J1412" s="28">
        <v>3</v>
      </c>
      <c r="K1412" s="29"/>
      <c r="L1412" s="29">
        <v>15</v>
      </c>
      <c r="M1412" s="24">
        <v>25</v>
      </c>
      <c r="N1412" s="24">
        <v>400</v>
      </c>
      <c r="O1412" s="29"/>
      <c r="P1412" s="25">
        <v>2</v>
      </c>
      <c r="Q1412" s="26">
        <f t="shared" si="59"/>
        <v>0.3</v>
      </c>
      <c r="R1412" s="29"/>
    </row>
    <row r="1413" spans="2:18" x14ac:dyDescent="0.25">
      <c r="B1413" s="69">
        <v>4</v>
      </c>
      <c r="C1413" s="73">
        <v>5662</v>
      </c>
      <c r="D1413" s="560" t="s">
        <v>12</v>
      </c>
      <c r="E1413" s="560">
        <v>400</v>
      </c>
      <c r="F1413" s="560">
        <v>52</v>
      </c>
      <c r="G1413" s="497">
        <f t="shared" si="58"/>
        <v>0.84948863999999991</v>
      </c>
      <c r="H1413" s="21" t="s">
        <v>207</v>
      </c>
      <c r="J1413" s="28">
        <v>4</v>
      </c>
      <c r="K1413" s="29"/>
      <c r="L1413" s="29">
        <v>10</v>
      </c>
      <c r="M1413" s="24">
        <v>25</v>
      </c>
      <c r="N1413" s="24">
        <v>400</v>
      </c>
      <c r="O1413" s="29"/>
      <c r="P1413" s="30">
        <v>5</v>
      </c>
      <c r="Q1413" s="26">
        <f t="shared" si="59"/>
        <v>0.5</v>
      </c>
      <c r="R1413" s="29"/>
    </row>
    <row r="1414" spans="2:18" x14ac:dyDescent="0.25">
      <c r="B1414" s="69">
        <v>5</v>
      </c>
      <c r="C1414" s="73">
        <v>5623</v>
      </c>
      <c r="D1414" s="560" t="s">
        <v>12</v>
      </c>
      <c r="E1414" s="560">
        <v>400</v>
      </c>
      <c r="F1414" s="560">
        <v>37</v>
      </c>
      <c r="G1414" s="497">
        <f t="shared" si="58"/>
        <v>0.43008503999999992</v>
      </c>
      <c r="H1414" s="21" t="s">
        <v>207</v>
      </c>
      <c r="J1414" s="28">
        <v>5</v>
      </c>
      <c r="K1414" s="29"/>
      <c r="L1414" s="29">
        <v>13</v>
      </c>
      <c r="M1414" s="24">
        <v>23</v>
      </c>
      <c r="N1414" s="24">
        <v>400</v>
      </c>
      <c r="O1414" s="29"/>
      <c r="P1414" s="25">
        <v>2</v>
      </c>
      <c r="Q1414" s="26">
        <f t="shared" si="59"/>
        <v>0.2392</v>
      </c>
      <c r="R1414" s="29"/>
    </row>
    <row r="1415" spans="2:18" x14ac:dyDescent="0.25">
      <c r="B1415" s="69">
        <v>6</v>
      </c>
      <c r="C1415" s="73">
        <v>5663</v>
      </c>
      <c r="D1415" s="560" t="s">
        <v>12</v>
      </c>
      <c r="E1415" s="560">
        <v>400</v>
      </c>
      <c r="F1415" s="560">
        <v>53</v>
      </c>
      <c r="G1415" s="497">
        <f t="shared" si="58"/>
        <v>0.88247543999999989</v>
      </c>
      <c r="H1415" s="21" t="s">
        <v>207</v>
      </c>
      <c r="J1415" s="28">
        <v>6</v>
      </c>
      <c r="K1415" s="29"/>
      <c r="L1415" s="29">
        <v>10</v>
      </c>
      <c r="M1415" s="24">
        <v>23</v>
      </c>
      <c r="N1415" s="24">
        <v>400</v>
      </c>
      <c r="O1415" s="29"/>
      <c r="P1415" s="30">
        <v>2</v>
      </c>
      <c r="Q1415" s="26">
        <f t="shared" si="59"/>
        <v>0.184</v>
      </c>
      <c r="R1415" s="29"/>
    </row>
    <row r="1416" spans="2:18" x14ac:dyDescent="0.25">
      <c r="B1416" s="69">
        <v>7</v>
      </c>
      <c r="C1416" s="73">
        <v>5650</v>
      </c>
      <c r="D1416" s="560" t="s">
        <v>12</v>
      </c>
      <c r="E1416" s="560">
        <v>300</v>
      </c>
      <c r="F1416" s="560">
        <v>40</v>
      </c>
      <c r="G1416" s="497">
        <f t="shared" si="58"/>
        <v>0.37699199999999999</v>
      </c>
      <c r="H1416" s="21" t="s">
        <v>207</v>
      </c>
      <c r="J1416" s="28">
        <v>7</v>
      </c>
      <c r="K1416" s="29"/>
      <c r="L1416" s="29">
        <v>4.5</v>
      </c>
      <c r="M1416" s="24">
        <v>23</v>
      </c>
      <c r="N1416" s="24">
        <v>400</v>
      </c>
      <c r="O1416" s="29"/>
      <c r="P1416" s="25">
        <v>1</v>
      </c>
      <c r="Q1416" s="26">
        <f t="shared" si="59"/>
        <v>4.1399999999999999E-2</v>
      </c>
      <c r="R1416" s="29"/>
    </row>
    <row r="1417" spans="2:18" x14ac:dyDescent="0.25">
      <c r="B1417" s="69">
        <v>8</v>
      </c>
      <c r="C1417" s="73">
        <v>5621</v>
      </c>
      <c r="D1417" s="560" t="s">
        <v>12</v>
      </c>
      <c r="E1417" s="560">
        <v>400</v>
      </c>
      <c r="F1417" s="560">
        <v>57</v>
      </c>
      <c r="G1417" s="497">
        <f t="shared" si="58"/>
        <v>1.02070584</v>
      </c>
      <c r="H1417" s="21" t="s">
        <v>207</v>
      </c>
      <c r="J1417" s="28">
        <v>8</v>
      </c>
      <c r="K1417" s="29"/>
      <c r="L1417" s="29">
        <v>2.2000000000000002</v>
      </c>
      <c r="M1417" s="24">
        <v>23</v>
      </c>
      <c r="N1417" s="24">
        <v>400</v>
      </c>
      <c r="O1417" s="29"/>
      <c r="P1417" s="30">
        <v>1</v>
      </c>
      <c r="Q1417" s="26">
        <f t="shared" si="59"/>
        <v>2.0240000000000001E-2</v>
      </c>
      <c r="R1417" s="29"/>
    </row>
    <row r="1418" spans="2:18" x14ac:dyDescent="0.25">
      <c r="B1418" s="69">
        <v>9</v>
      </c>
      <c r="C1418" s="73">
        <v>5643</v>
      </c>
      <c r="D1418" s="560" t="s">
        <v>12</v>
      </c>
      <c r="E1418" s="560">
        <v>400</v>
      </c>
      <c r="F1418" s="560">
        <v>40</v>
      </c>
      <c r="G1418" s="497">
        <f t="shared" si="58"/>
        <v>0.50265599999999988</v>
      </c>
      <c r="H1418" s="21" t="s">
        <v>207</v>
      </c>
      <c r="J1418" s="28">
        <v>9</v>
      </c>
      <c r="K1418" s="29"/>
      <c r="L1418" s="29">
        <v>4.5</v>
      </c>
      <c r="M1418" s="24">
        <v>25</v>
      </c>
      <c r="N1418" s="24">
        <v>400</v>
      </c>
      <c r="O1418" s="29"/>
      <c r="P1418" s="25">
        <v>1</v>
      </c>
      <c r="Q1418" s="26">
        <f t="shared" si="59"/>
        <v>4.4999999999999998E-2</v>
      </c>
      <c r="R1418" s="29"/>
    </row>
    <row r="1419" spans="2:18" x14ac:dyDescent="0.25">
      <c r="B1419" s="69">
        <v>10</v>
      </c>
      <c r="C1419" s="73">
        <v>5624</v>
      </c>
      <c r="D1419" s="560" t="s">
        <v>12</v>
      </c>
      <c r="E1419" s="560">
        <v>300</v>
      </c>
      <c r="F1419" s="560">
        <v>45</v>
      </c>
      <c r="G1419" s="497">
        <f t="shared" si="58"/>
        <v>0.47713050000000001</v>
      </c>
      <c r="H1419" s="21" t="s">
        <v>207</v>
      </c>
      <c r="J1419" s="28">
        <v>10</v>
      </c>
      <c r="K1419" s="29"/>
      <c r="L1419" s="29">
        <v>10</v>
      </c>
      <c r="M1419" s="24">
        <v>20</v>
      </c>
      <c r="N1419" s="24">
        <v>400</v>
      </c>
      <c r="O1419" s="29"/>
      <c r="P1419" s="30">
        <v>10</v>
      </c>
      <c r="Q1419" s="26">
        <f t="shared" si="59"/>
        <v>0.8</v>
      </c>
      <c r="R1419" s="29"/>
    </row>
    <row r="1420" spans="2:18" x14ac:dyDescent="0.25">
      <c r="B1420" s="69">
        <v>11</v>
      </c>
      <c r="C1420" s="73">
        <v>5655</v>
      </c>
      <c r="D1420" s="560" t="s">
        <v>12</v>
      </c>
      <c r="E1420" s="560">
        <v>400</v>
      </c>
      <c r="F1420" s="560">
        <v>47</v>
      </c>
      <c r="G1420" s="497">
        <f t="shared" si="58"/>
        <v>0.69397943999999989</v>
      </c>
      <c r="H1420" s="21" t="s">
        <v>207</v>
      </c>
      <c r="J1420" s="28">
        <v>11</v>
      </c>
      <c r="K1420" s="29"/>
      <c r="L1420" s="29">
        <v>8</v>
      </c>
      <c r="M1420" s="24">
        <v>20</v>
      </c>
      <c r="N1420" s="24">
        <v>400</v>
      </c>
      <c r="O1420" s="29"/>
      <c r="P1420" s="25">
        <v>1</v>
      </c>
      <c r="Q1420" s="26">
        <f t="shared" si="59"/>
        <v>6.4000000000000001E-2</v>
      </c>
      <c r="R1420" s="29"/>
    </row>
    <row r="1421" spans="2:18" x14ac:dyDescent="0.25">
      <c r="B1421" s="69">
        <v>12</v>
      </c>
      <c r="C1421" s="73">
        <v>5802</v>
      </c>
      <c r="D1421" s="560" t="s">
        <v>12</v>
      </c>
      <c r="E1421" s="560">
        <v>400</v>
      </c>
      <c r="F1421" s="560">
        <v>45</v>
      </c>
      <c r="G1421" s="497">
        <f t="shared" si="58"/>
        <v>0.63617400000000002</v>
      </c>
      <c r="H1421" s="21" t="s">
        <v>207</v>
      </c>
      <c r="J1421" s="28">
        <v>12</v>
      </c>
      <c r="K1421" s="29"/>
      <c r="L1421" s="29">
        <v>13</v>
      </c>
      <c r="M1421" s="24">
        <v>20</v>
      </c>
      <c r="N1421" s="24">
        <v>400</v>
      </c>
      <c r="O1421" s="29"/>
      <c r="P1421" s="30">
        <v>2</v>
      </c>
      <c r="Q1421" s="26">
        <f t="shared" si="59"/>
        <v>0.20799999999999999</v>
      </c>
      <c r="R1421" s="29"/>
    </row>
    <row r="1422" spans="2:18" x14ac:dyDescent="0.25">
      <c r="B1422" s="69">
        <v>13</v>
      </c>
      <c r="C1422" s="73">
        <v>5611</v>
      </c>
      <c r="D1422" s="560" t="s">
        <v>12</v>
      </c>
      <c r="E1422" s="560">
        <v>400</v>
      </c>
      <c r="F1422" s="560">
        <v>40</v>
      </c>
      <c r="G1422" s="497">
        <f t="shared" si="58"/>
        <v>0.50265599999999988</v>
      </c>
      <c r="H1422" s="21" t="s">
        <v>207</v>
      </c>
      <c r="J1422" s="28">
        <v>13</v>
      </c>
      <c r="K1422" s="29"/>
      <c r="L1422" s="29">
        <v>4.5</v>
      </c>
      <c r="M1422" s="24">
        <v>20</v>
      </c>
      <c r="N1422" s="24">
        <v>400</v>
      </c>
      <c r="O1422" s="29"/>
      <c r="P1422" s="25">
        <v>2</v>
      </c>
      <c r="Q1422" s="26">
        <f t="shared" si="59"/>
        <v>7.1999999999999995E-2</v>
      </c>
      <c r="R1422" s="29"/>
    </row>
    <row r="1423" spans="2:18" x14ac:dyDescent="0.25">
      <c r="B1423" s="69">
        <v>14</v>
      </c>
      <c r="C1423" s="73">
        <v>5605</v>
      </c>
      <c r="D1423" s="560" t="s">
        <v>12</v>
      </c>
      <c r="E1423" s="560">
        <v>400</v>
      </c>
      <c r="F1423" s="560">
        <v>37</v>
      </c>
      <c r="G1423" s="497">
        <f t="shared" si="58"/>
        <v>0.43008503999999992</v>
      </c>
      <c r="H1423" s="21" t="s">
        <v>207</v>
      </c>
      <c r="J1423" s="28">
        <v>14</v>
      </c>
      <c r="K1423" s="29"/>
      <c r="L1423" s="29">
        <v>15</v>
      </c>
      <c r="M1423" s="24">
        <v>18</v>
      </c>
      <c r="N1423" s="24">
        <v>400</v>
      </c>
      <c r="O1423" s="29"/>
      <c r="P1423" s="30">
        <v>3</v>
      </c>
      <c r="Q1423" s="26">
        <f t="shared" si="59"/>
        <v>0.32400000000000001</v>
      </c>
      <c r="R1423" s="29"/>
    </row>
    <row r="1424" spans="2:18" x14ac:dyDescent="0.25">
      <c r="B1424" s="69">
        <v>15</v>
      </c>
      <c r="C1424" s="73">
        <v>5598</v>
      </c>
      <c r="D1424" s="560" t="s">
        <v>12</v>
      </c>
      <c r="E1424" s="560">
        <v>400</v>
      </c>
      <c r="F1424" s="560">
        <v>46</v>
      </c>
      <c r="G1424" s="497">
        <f t="shared" si="58"/>
        <v>0.66476255999999989</v>
      </c>
      <c r="H1424" s="21" t="s">
        <v>207</v>
      </c>
      <c r="J1424" s="28">
        <v>15</v>
      </c>
      <c r="K1424" s="29"/>
      <c r="L1424" s="29">
        <v>13</v>
      </c>
      <c r="M1424" s="24">
        <v>18</v>
      </c>
      <c r="N1424" s="24">
        <v>400</v>
      </c>
      <c r="O1424" s="29"/>
      <c r="P1424" s="25">
        <v>1</v>
      </c>
      <c r="Q1424" s="26">
        <f t="shared" si="59"/>
        <v>9.3600000000000003E-2</v>
      </c>
      <c r="R1424" s="29"/>
    </row>
    <row r="1425" spans="2:18" x14ac:dyDescent="0.25">
      <c r="B1425" s="69">
        <v>16</v>
      </c>
      <c r="C1425" s="73">
        <v>5599</v>
      </c>
      <c r="D1425" s="560" t="s">
        <v>12</v>
      </c>
      <c r="E1425" s="560">
        <v>400</v>
      </c>
      <c r="F1425" s="560">
        <v>40</v>
      </c>
      <c r="G1425" s="497">
        <f t="shared" si="58"/>
        <v>0.50265599999999988</v>
      </c>
      <c r="H1425" s="21" t="s">
        <v>207</v>
      </c>
      <c r="J1425" s="28">
        <v>16</v>
      </c>
      <c r="K1425" s="29"/>
      <c r="L1425" s="29">
        <v>10</v>
      </c>
      <c r="M1425" s="24">
        <v>18</v>
      </c>
      <c r="N1425" s="24">
        <v>400</v>
      </c>
      <c r="O1425" s="29"/>
      <c r="P1425" s="30">
        <v>3</v>
      </c>
      <c r="Q1425" s="26">
        <f t="shared" si="59"/>
        <v>0.216</v>
      </c>
      <c r="R1425" s="29"/>
    </row>
    <row r="1426" spans="2:18" x14ac:dyDescent="0.25">
      <c r="B1426" s="69">
        <v>17</v>
      </c>
      <c r="C1426" s="73">
        <v>5584</v>
      </c>
      <c r="D1426" s="560" t="s">
        <v>12</v>
      </c>
      <c r="E1426" s="560">
        <v>400</v>
      </c>
      <c r="F1426" s="560">
        <v>40</v>
      </c>
      <c r="G1426" s="497">
        <f t="shared" si="58"/>
        <v>0.50265599999999988</v>
      </c>
      <c r="H1426" s="21" t="s">
        <v>207</v>
      </c>
      <c r="J1426" s="28">
        <v>17</v>
      </c>
      <c r="K1426" s="29"/>
      <c r="L1426" s="29">
        <v>2.2000000000000002</v>
      </c>
      <c r="M1426" s="24">
        <v>18</v>
      </c>
      <c r="N1426" s="24">
        <v>400</v>
      </c>
      <c r="O1426" s="29"/>
      <c r="P1426" s="25">
        <v>2</v>
      </c>
      <c r="Q1426" s="26">
        <f t="shared" si="59"/>
        <v>3.168E-2</v>
      </c>
      <c r="R1426" s="29"/>
    </row>
    <row r="1427" spans="2:18" x14ac:dyDescent="0.25">
      <c r="B1427" s="69">
        <v>18</v>
      </c>
      <c r="C1427" s="73">
        <v>5571</v>
      </c>
      <c r="D1427" s="560" t="s">
        <v>12</v>
      </c>
      <c r="E1427" s="560">
        <v>400</v>
      </c>
      <c r="F1427" s="560">
        <v>40</v>
      </c>
      <c r="G1427" s="497">
        <f t="shared" si="58"/>
        <v>0.50265599999999988</v>
      </c>
      <c r="H1427" s="21" t="s">
        <v>207</v>
      </c>
      <c r="J1427" s="28">
        <v>18</v>
      </c>
      <c r="K1427" s="29"/>
      <c r="L1427" s="29">
        <v>15</v>
      </c>
      <c r="M1427" s="24">
        <v>15</v>
      </c>
      <c r="N1427" s="24">
        <v>400</v>
      </c>
      <c r="O1427" s="29"/>
      <c r="P1427" s="30">
        <v>2</v>
      </c>
      <c r="Q1427" s="26">
        <f t="shared" si="59"/>
        <v>0.18</v>
      </c>
      <c r="R1427" s="29"/>
    </row>
    <row r="1428" spans="2:18" x14ac:dyDescent="0.25">
      <c r="B1428" s="69">
        <v>19</v>
      </c>
      <c r="C1428" s="73">
        <v>5573</v>
      </c>
      <c r="D1428" s="560" t="s">
        <v>12</v>
      </c>
      <c r="E1428" s="560">
        <v>400</v>
      </c>
      <c r="F1428" s="560">
        <v>39</v>
      </c>
      <c r="G1428" s="497">
        <f t="shared" si="58"/>
        <v>0.47783735999999993</v>
      </c>
      <c r="H1428" s="21" t="s">
        <v>207</v>
      </c>
      <c r="J1428" s="28">
        <v>19</v>
      </c>
      <c r="K1428" s="29"/>
      <c r="L1428" s="29">
        <v>15</v>
      </c>
      <c r="M1428" s="24">
        <v>10</v>
      </c>
      <c r="N1428" s="24">
        <v>400</v>
      </c>
      <c r="O1428" s="29"/>
      <c r="P1428" s="25">
        <v>8</v>
      </c>
      <c r="Q1428" s="26">
        <f t="shared" si="59"/>
        <v>0.48</v>
      </c>
      <c r="R1428" s="29"/>
    </row>
    <row r="1429" spans="2:18" x14ac:dyDescent="0.25">
      <c r="B1429" s="69">
        <v>20</v>
      </c>
      <c r="C1429" s="73">
        <v>5594</v>
      </c>
      <c r="D1429" s="560" t="s">
        <v>12</v>
      </c>
      <c r="E1429" s="560">
        <v>400</v>
      </c>
      <c r="F1429" s="560">
        <v>37</v>
      </c>
      <c r="G1429" s="497">
        <f t="shared" si="58"/>
        <v>0.43008503999999992</v>
      </c>
      <c r="H1429" s="21" t="s">
        <v>207</v>
      </c>
      <c r="J1429" s="28">
        <v>20</v>
      </c>
      <c r="K1429" s="29"/>
      <c r="L1429" s="29">
        <v>15</v>
      </c>
      <c r="M1429" s="24">
        <v>8</v>
      </c>
      <c r="N1429" s="24">
        <v>400</v>
      </c>
      <c r="O1429" s="29"/>
      <c r="P1429" s="30">
        <v>4</v>
      </c>
      <c r="Q1429" s="26">
        <f t="shared" si="59"/>
        <v>0.192</v>
      </c>
      <c r="R1429" s="29"/>
    </row>
    <row r="1430" spans="2:18" x14ac:dyDescent="0.25">
      <c r="B1430" s="69">
        <v>21</v>
      </c>
      <c r="C1430" s="73">
        <v>5580</v>
      </c>
      <c r="D1430" s="560" t="s">
        <v>12</v>
      </c>
      <c r="E1430" s="560">
        <v>400</v>
      </c>
      <c r="F1430" s="560">
        <v>44</v>
      </c>
      <c r="G1430" s="497">
        <f t="shared" si="58"/>
        <v>0.60821376000000005</v>
      </c>
      <c r="H1430" s="21" t="s">
        <v>207</v>
      </c>
      <c r="J1430" s="28">
        <v>21</v>
      </c>
      <c r="K1430" s="29"/>
      <c r="L1430" s="29">
        <v>10</v>
      </c>
      <c r="M1430" s="24">
        <v>8</v>
      </c>
      <c r="N1430" s="24">
        <v>400</v>
      </c>
      <c r="O1430" s="29"/>
      <c r="P1430" s="25">
        <v>1</v>
      </c>
      <c r="Q1430" s="26">
        <f t="shared" si="59"/>
        <v>3.2000000000000001E-2</v>
      </c>
      <c r="R1430" s="29"/>
    </row>
    <row r="1431" spans="2:18" x14ac:dyDescent="0.25">
      <c r="B1431" s="69">
        <v>22</v>
      </c>
      <c r="C1431" s="73">
        <v>5610</v>
      </c>
      <c r="D1431" s="560" t="s">
        <v>12</v>
      </c>
      <c r="E1431" s="560">
        <v>400</v>
      </c>
      <c r="F1431" s="560">
        <v>44</v>
      </c>
      <c r="G1431" s="497">
        <f t="shared" si="58"/>
        <v>0.60821376000000005</v>
      </c>
      <c r="H1431" s="21" t="s">
        <v>207</v>
      </c>
      <c r="J1431" s="28">
        <v>22</v>
      </c>
      <c r="K1431" s="29"/>
      <c r="L1431" s="29">
        <v>13</v>
      </c>
      <c r="M1431" s="24">
        <v>8</v>
      </c>
      <c r="N1431" s="24">
        <v>400</v>
      </c>
      <c r="O1431" s="29"/>
      <c r="P1431" s="30">
        <v>1</v>
      </c>
      <c r="Q1431" s="26">
        <f t="shared" si="59"/>
        <v>4.1599999999999998E-2</v>
      </c>
      <c r="R1431" s="29"/>
    </row>
    <row r="1432" spans="2:18" x14ac:dyDescent="0.25">
      <c r="B1432" s="69">
        <v>23</v>
      </c>
      <c r="C1432" s="73">
        <v>5587</v>
      </c>
      <c r="D1432" s="560" t="s">
        <v>12</v>
      </c>
      <c r="E1432" s="560">
        <v>400</v>
      </c>
      <c r="F1432" s="560">
        <v>40</v>
      </c>
      <c r="G1432" s="497">
        <f t="shared" si="58"/>
        <v>0.50265599999999988</v>
      </c>
      <c r="H1432" s="21" t="s">
        <v>207</v>
      </c>
      <c r="J1432" s="28">
        <v>23</v>
      </c>
      <c r="K1432" s="29"/>
      <c r="L1432" s="29">
        <v>15</v>
      </c>
      <c r="M1432" s="24">
        <v>5</v>
      </c>
      <c r="N1432" s="24">
        <v>400</v>
      </c>
      <c r="O1432" s="29"/>
      <c r="P1432" s="25">
        <v>7</v>
      </c>
      <c r="Q1432" s="26">
        <f t="shared" si="59"/>
        <v>0.21</v>
      </c>
      <c r="R1432" s="29"/>
    </row>
    <row r="1433" spans="2:18" x14ac:dyDescent="0.25">
      <c r="B1433" s="69">
        <v>24</v>
      </c>
      <c r="C1433" s="73">
        <v>5790</v>
      </c>
      <c r="D1433" s="560" t="s">
        <v>12</v>
      </c>
      <c r="E1433" s="560">
        <v>400</v>
      </c>
      <c r="F1433" s="560">
        <v>38</v>
      </c>
      <c r="G1433" s="497">
        <f t="shared" si="58"/>
        <v>0.45364703999999995</v>
      </c>
      <c r="H1433" s="21" t="s">
        <v>15</v>
      </c>
      <c r="J1433" s="28">
        <v>24</v>
      </c>
      <c r="K1433" s="29"/>
      <c r="L1433" s="29">
        <v>4.5</v>
      </c>
      <c r="M1433" s="24">
        <v>15</v>
      </c>
      <c r="N1433" s="24">
        <v>400</v>
      </c>
      <c r="O1433" s="29"/>
      <c r="P1433" s="30">
        <v>8</v>
      </c>
      <c r="Q1433" s="26">
        <f t="shared" si="59"/>
        <v>0.216</v>
      </c>
      <c r="R1433" s="29"/>
    </row>
    <row r="1434" spans="2:18" x14ac:dyDescent="0.25">
      <c r="B1434" s="69">
        <v>25</v>
      </c>
      <c r="C1434" s="73">
        <v>5690</v>
      </c>
      <c r="D1434" s="560" t="s">
        <v>12</v>
      </c>
      <c r="E1434" s="560">
        <v>400</v>
      </c>
      <c r="F1434" s="560">
        <v>36</v>
      </c>
      <c r="G1434" s="497">
        <f t="shared" si="58"/>
        <v>0.40715135999999991</v>
      </c>
      <c r="H1434" s="21" t="s">
        <v>15</v>
      </c>
      <c r="J1434" s="28">
        <v>25</v>
      </c>
      <c r="K1434" s="29"/>
      <c r="L1434" s="29">
        <v>2.2000000000000002</v>
      </c>
      <c r="M1434" s="24">
        <v>15</v>
      </c>
      <c r="N1434" s="24">
        <v>400</v>
      </c>
      <c r="O1434" s="29"/>
      <c r="P1434" s="25">
        <v>6</v>
      </c>
      <c r="Q1434" s="26">
        <f t="shared" si="59"/>
        <v>7.9200000000000007E-2</v>
      </c>
      <c r="R1434" s="29"/>
    </row>
    <row r="1435" spans="2:18" x14ac:dyDescent="0.25">
      <c r="G1435" s="74">
        <f>SUM(G1410:G1434)</f>
        <v>13.610903459999999</v>
      </c>
      <c r="H1435" s="51"/>
      <c r="J1435" s="28">
        <v>26</v>
      </c>
      <c r="K1435" s="29"/>
      <c r="L1435" s="29">
        <v>13</v>
      </c>
      <c r="M1435" s="24">
        <v>5</v>
      </c>
      <c r="N1435" s="24">
        <v>400</v>
      </c>
      <c r="O1435" s="29"/>
      <c r="P1435" s="30">
        <v>2</v>
      </c>
      <c r="Q1435" s="26">
        <f t="shared" si="59"/>
        <v>5.1999999999999998E-2</v>
      </c>
      <c r="R1435" s="29"/>
    </row>
    <row r="1436" spans="2:18" ht="16.5" thickBot="1" x14ac:dyDescent="0.3">
      <c r="G1436" s="60">
        <f>SUM(G1435)</f>
        <v>13.610903459999999</v>
      </c>
      <c r="H1436" s="36">
        <f>SUM(Q1453/G1436)</f>
        <v>0.74041301002659532</v>
      </c>
      <c r="J1436" s="28">
        <v>27</v>
      </c>
      <c r="K1436" s="29"/>
      <c r="L1436" s="29">
        <v>4.5</v>
      </c>
      <c r="M1436" s="24">
        <v>13</v>
      </c>
      <c r="N1436" s="24">
        <v>400</v>
      </c>
      <c r="O1436" s="29"/>
      <c r="P1436" s="25">
        <v>1</v>
      </c>
      <c r="Q1436" s="26">
        <f t="shared" si="59"/>
        <v>2.3400000000000001E-2</v>
      </c>
      <c r="R1436" s="29"/>
    </row>
    <row r="1437" spans="2:18" ht="16.5" thickTop="1" x14ac:dyDescent="0.25">
      <c r="B1437" s="8" t="s">
        <v>205</v>
      </c>
      <c r="J1437" s="28">
        <v>28</v>
      </c>
      <c r="K1437" s="29"/>
      <c r="L1437" s="29">
        <v>2.2000000000000002</v>
      </c>
      <c r="M1437" s="24">
        <v>13</v>
      </c>
      <c r="N1437" s="24">
        <v>400</v>
      </c>
      <c r="O1437" s="29"/>
      <c r="P1437" s="30">
        <v>1</v>
      </c>
      <c r="Q1437" s="26">
        <f t="shared" si="59"/>
        <v>1.1440000000000001E-2</v>
      </c>
      <c r="R1437" s="29"/>
    </row>
    <row r="1438" spans="2:18" x14ac:dyDescent="0.25">
      <c r="B1438" s="1901" t="s">
        <v>3</v>
      </c>
      <c r="C1438" s="1902" t="s">
        <v>66</v>
      </c>
      <c r="D1438" s="1902"/>
      <c r="E1438" s="1903" t="s">
        <v>48</v>
      </c>
      <c r="F1438" s="1903"/>
      <c r="G1438" s="1886" t="s">
        <v>50</v>
      </c>
      <c r="J1438" s="28">
        <v>29</v>
      </c>
      <c r="K1438" s="29"/>
      <c r="L1438" s="29">
        <v>10</v>
      </c>
      <c r="M1438" s="24">
        <v>10</v>
      </c>
      <c r="N1438" s="24">
        <v>400</v>
      </c>
      <c r="O1438" s="29"/>
      <c r="P1438" s="25">
        <v>4</v>
      </c>
      <c r="Q1438" s="26">
        <f t="shared" si="59"/>
        <v>0.16</v>
      </c>
      <c r="R1438" s="29"/>
    </row>
    <row r="1439" spans="2:18" x14ac:dyDescent="0.25">
      <c r="B1439" s="1901"/>
      <c r="C1439" s="101" t="s">
        <v>30</v>
      </c>
      <c r="D1439" s="101" t="s">
        <v>10</v>
      </c>
      <c r="E1439" s="559" t="s">
        <v>30</v>
      </c>
      <c r="F1439" s="559" t="s">
        <v>10</v>
      </c>
      <c r="G1439" s="1887"/>
      <c r="J1439" s="28">
        <v>30</v>
      </c>
      <c r="K1439" s="29"/>
      <c r="L1439" s="29">
        <v>10</v>
      </c>
      <c r="M1439" s="24">
        <v>5</v>
      </c>
      <c r="N1439" s="24">
        <v>400</v>
      </c>
      <c r="O1439" s="29"/>
      <c r="P1439" s="30">
        <v>18</v>
      </c>
      <c r="Q1439" s="26">
        <f t="shared" si="59"/>
        <v>0.36</v>
      </c>
      <c r="R1439" s="29"/>
    </row>
    <row r="1440" spans="2:18" x14ac:dyDescent="0.25">
      <c r="B1440" s="560" t="s">
        <v>32</v>
      </c>
      <c r="C1440" s="86">
        <f>SUM(C1375)</f>
        <v>243</v>
      </c>
      <c r="D1440" s="71">
        <f>SUM(D1375)</f>
        <v>200.87814515999997</v>
      </c>
      <c r="E1440" s="86">
        <f>SUM(E1375)</f>
        <v>17930</v>
      </c>
      <c r="F1440" s="71">
        <f>SUM(F1375)</f>
        <v>144.48135000000002</v>
      </c>
      <c r="G1440" s="88">
        <f>SUM(F1440/D1440)</f>
        <v>0.71924872606186319</v>
      </c>
      <c r="J1440" s="28">
        <v>31</v>
      </c>
      <c r="K1440" s="29"/>
      <c r="L1440" s="29">
        <v>4.5</v>
      </c>
      <c r="M1440" s="24">
        <v>10</v>
      </c>
      <c r="N1440" s="24">
        <v>400</v>
      </c>
      <c r="O1440" s="29"/>
      <c r="P1440" s="25">
        <v>27</v>
      </c>
      <c r="Q1440" s="26">
        <f t="shared" si="59"/>
        <v>0.48599999999999999</v>
      </c>
      <c r="R1440" s="29"/>
    </row>
    <row r="1441" spans="2:18" x14ac:dyDescent="0.25">
      <c r="B1441" s="560" t="s">
        <v>32</v>
      </c>
      <c r="C1441" s="115">
        <f>SUM(B1434)</f>
        <v>25</v>
      </c>
      <c r="D1441" s="20">
        <f>SUM(G1436)</f>
        <v>13.610903459999999</v>
      </c>
      <c r="E1441" s="115">
        <f>SUM(P1453)</f>
        <v>771</v>
      </c>
      <c r="F1441" s="20">
        <f>SUM(Q1453)</f>
        <v>10.07769</v>
      </c>
      <c r="G1441" s="88">
        <f>SUM(F1441/D1441)</f>
        <v>0.74041301002659532</v>
      </c>
      <c r="J1441" s="28">
        <v>32</v>
      </c>
      <c r="K1441" s="29"/>
      <c r="L1441" s="29">
        <v>2.2000000000000002</v>
      </c>
      <c r="M1441" s="24">
        <v>10</v>
      </c>
      <c r="N1441" s="24">
        <v>400</v>
      </c>
      <c r="O1441" s="29"/>
      <c r="P1441" s="30">
        <v>39</v>
      </c>
      <c r="Q1441" s="26">
        <f t="shared" si="59"/>
        <v>0.34320000000000001</v>
      </c>
      <c r="R1441" s="29"/>
    </row>
    <row r="1442" spans="2:18" ht="16.5" thickBot="1" x14ac:dyDescent="0.3">
      <c r="B1442" s="558" t="s">
        <v>54</v>
      </c>
      <c r="C1442" s="59">
        <f>SUM(C1440:C1441)</f>
        <v>268</v>
      </c>
      <c r="D1442" s="92">
        <f>SUM(D1440:D1441)</f>
        <v>214.48904861999998</v>
      </c>
      <c r="E1442" s="59">
        <f>SUM(E1440:E1441)</f>
        <v>18701</v>
      </c>
      <c r="F1442" s="92">
        <f>SUM(F1440:F1441)</f>
        <v>154.55904000000001</v>
      </c>
      <c r="G1442" s="93">
        <f>SUM(F1442/D1442)</f>
        <v>0.72059175512417373</v>
      </c>
      <c r="J1442" s="28">
        <v>33</v>
      </c>
      <c r="K1442" s="29"/>
      <c r="L1442" s="29">
        <v>1.7</v>
      </c>
      <c r="M1442" s="24">
        <v>10</v>
      </c>
      <c r="N1442" s="24">
        <v>400</v>
      </c>
      <c r="O1442" s="29"/>
      <c r="P1442" s="25">
        <v>39</v>
      </c>
      <c r="Q1442" s="26">
        <f t="shared" si="59"/>
        <v>0.26519999999999999</v>
      </c>
      <c r="R1442" s="29"/>
    </row>
    <row r="1443" spans="2:18" ht="16.5" thickTop="1" x14ac:dyDescent="0.25">
      <c r="B1443" s="89"/>
      <c r="C1443" s="90"/>
      <c r="D1443" s="91"/>
      <c r="E1443" s="82"/>
      <c r="F1443" s="83"/>
      <c r="G1443" s="83"/>
      <c r="J1443" s="28">
        <v>34</v>
      </c>
      <c r="K1443" s="29"/>
      <c r="L1443" s="29">
        <v>1.7</v>
      </c>
      <c r="M1443" s="24">
        <v>20</v>
      </c>
      <c r="N1443" s="24">
        <v>250</v>
      </c>
      <c r="O1443" s="29"/>
      <c r="P1443" s="30">
        <v>1</v>
      </c>
      <c r="Q1443" s="26">
        <f t="shared" si="59"/>
        <v>8.5000000000000006E-3</v>
      </c>
      <c r="R1443" s="29"/>
    </row>
    <row r="1444" spans="2:18" x14ac:dyDescent="0.25">
      <c r="B1444" s="102" t="s">
        <v>32</v>
      </c>
      <c r="C1444" s="90"/>
      <c r="D1444" s="103">
        <f>SUM(Q1448+D1377)</f>
        <v>117.06024000000004</v>
      </c>
      <c r="E1444" s="466">
        <f>SUM(D1444/D1442)</f>
        <v>0.54576324876795967</v>
      </c>
      <c r="F1444" s="83"/>
      <c r="G1444" s="83"/>
      <c r="J1444" s="28">
        <v>35</v>
      </c>
      <c r="K1444" s="29"/>
      <c r="L1444" s="29">
        <v>1.7</v>
      </c>
      <c r="M1444" s="24">
        <v>10</v>
      </c>
      <c r="N1444" s="24">
        <v>250</v>
      </c>
      <c r="O1444" s="29"/>
      <c r="P1444" s="25">
        <v>15</v>
      </c>
      <c r="Q1444" s="26">
        <f t="shared" si="59"/>
        <v>6.3750000000000001E-2</v>
      </c>
      <c r="R1444" s="29"/>
    </row>
    <row r="1445" spans="2:18" x14ac:dyDescent="0.25">
      <c r="B1445" s="102" t="s">
        <v>51</v>
      </c>
      <c r="C1445" s="89"/>
      <c r="D1445" s="103">
        <f>SUM(Q1452+D1378)</f>
        <v>37.498800000000003</v>
      </c>
      <c r="E1445" s="466">
        <f>SUM(D1445/D1442)</f>
        <v>0.17482850635621419</v>
      </c>
      <c r="F1445" s="83"/>
      <c r="G1445" s="83"/>
      <c r="J1445" s="28">
        <v>36</v>
      </c>
      <c r="K1445" s="29"/>
      <c r="L1445" s="29">
        <v>4.5</v>
      </c>
      <c r="M1445" s="24">
        <v>10</v>
      </c>
      <c r="N1445" s="24">
        <v>300</v>
      </c>
      <c r="O1445" s="29"/>
      <c r="P1445" s="30">
        <v>4</v>
      </c>
      <c r="Q1445" s="26">
        <f t="shared" si="59"/>
        <v>5.3999999999999999E-2</v>
      </c>
      <c r="R1445" s="29"/>
    </row>
    <row r="1446" spans="2:18" ht="16.5" thickBot="1" x14ac:dyDescent="0.3">
      <c r="B1446" s="89"/>
      <c r="C1446" s="89"/>
      <c r="D1446" s="104">
        <f>SUM(D1444:D1445)</f>
        <v>154.55904000000004</v>
      </c>
      <c r="E1446" s="467">
        <f>SUM(E1444:E1445)</f>
        <v>0.72059175512417384</v>
      </c>
      <c r="F1446" s="83"/>
      <c r="G1446" s="83"/>
      <c r="J1446" s="28">
        <v>37</v>
      </c>
      <c r="K1446" s="29"/>
      <c r="L1446" s="29">
        <v>1.7</v>
      </c>
      <c r="M1446" s="24">
        <v>10</v>
      </c>
      <c r="N1446" s="24">
        <v>300</v>
      </c>
      <c r="O1446" s="29"/>
      <c r="P1446" s="25">
        <v>2</v>
      </c>
      <c r="Q1446" s="26">
        <f t="shared" si="59"/>
        <v>1.0200000000000001E-2</v>
      </c>
      <c r="R1446" s="29"/>
    </row>
    <row r="1447" spans="2:18" ht="16.5" thickTop="1" x14ac:dyDescent="0.25">
      <c r="J1447" s="28">
        <v>38</v>
      </c>
      <c r="K1447" s="29"/>
      <c r="L1447" s="29">
        <v>4.2</v>
      </c>
      <c r="M1447" s="24">
        <v>7</v>
      </c>
      <c r="N1447" s="24">
        <v>200</v>
      </c>
      <c r="O1447" s="29"/>
      <c r="P1447" s="30">
        <v>16</v>
      </c>
      <c r="Q1447" s="26">
        <f t="shared" si="59"/>
        <v>9.4079999999999997E-2</v>
      </c>
      <c r="R1447" s="29"/>
    </row>
    <row r="1448" spans="2:18" x14ac:dyDescent="0.25">
      <c r="J1448" s="1880"/>
      <c r="K1448" s="1880"/>
      <c r="L1448" s="1880"/>
      <c r="M1448" s="1880"/>
      <c r="N1448" s="1880"/>
      <c r="O1448" s="1881"/>
      <c r="P1448" s="597">
        <f>SUM(P1410:P1447)</f>
        <v>246</v>
      </c>
      <c r="Q1448" s="598">
        <f>SUM(Q1410:Q1447)</f>
        <v>6.7776900000000015</v>
      </c>
      <c r="R1448" s="64">
        <f>SUM(Q1448/G1436)</f>
        <v>0.49796033157669622</v>
      </c>
    </row>
    <row r="1449" spans="2:18" x14ac:dyDescent="0.25">
      <c r="J1449" s="28">
        <v>36</v>
      </c>
      <c r="K1449" s="29"/>
      <c r="L1449" s="52">
        <v>5</v>
      </c>
      <c r="M1449" s="560">
        <v>7</v>
      </c>
      <c r="N1449" s="560">
        <v>400</v>
      </c>
      <c r="O1449" s="560">
        <v>30</v>
      </c>
      <c r="P1449" s="40">
        <v>120</v>
      </c>
      <c r="Q1449" s="26">
        <f>L1449*M1449*N1449*P1449/1000000</f>
        <v>1.68</v>
      </c>
      <c r="R1449" s="34"/>
    </row>
    <row r="1450" spans="2:18" x14ac:dyDescent="0.25">
      <c r="J1450" s="28">
        <v>37</v>
      </c>
      <c r="K1450" s="29"/>
      <c r="L1450" s="29">
        <v>3</v>
      </c>
      <c r="M1450" s="24">
        <v>5</v>
      </c>
      <c r="N1450" s="24">
        <v>400</v>
      </c>
      <c r="O1450" s="27">
        <v>18</v>
      </c>
      <c r="P1450" s="30">
        <v>180</v>
      </c>
      <c r="Q1450" s="26">
        <f>L1450*M1450*N1450*P1450/1000000</f>
        <v>1.08</v>
      </c>
      <c r="R1450" s="29"/>
    </row>
    <row r="1451" spans="2:18" x14ac:dyDescent="0.25">
      <c r="J1451" s="28">
        <v>38</v>
      </c>
      <c r="K1451" s="29"/>
      <c r="L1451" s="29">
        <v>2</v>
      </c>
      <c r="M1451" s="24">
        <v>3</v>
      </c>
      <c r="N1451" s="24">
        <v>400</v>
      </c>
      <c r="O1451" s="29">
        <v>9</v>
      </c>
      <c r="P1451" s="30">
        <v>225</v>
      </c>
      <c r="Q1451" s="26">
        <f>L1451*M1451*N1451*P1451/1000000</f>
        <v>0.54</v>
      </c>
      <c r="R1451" s="29"/>
    </row>
    <row r="1452" spans="2:18" x14ac:dyDescent="0.25">
      <c r="J1452" s="1882"/>
      <c r="K1452" s="1883"/>
      <c r="L1452" s="1883"/>
      <c r="M1452" s="1883"/>
      <c r="N1452" s="1884"/>
      <c r="O1452" s="601">
        <f>SUM(O1449:O1451)</f>
        <v>57</v>
      </c>
      <c r="P1452" s="597">
        <f>SUM(P1449:P1451)</f>
        <v>525</v>
      </c>
      <c r="Q1452" s="598">
        <f>SUM(Q1449:Q1451)</f>
        <v>3.3</v>
      </c>
      <c r="R1452" s="64">
        <f>SUM(Q1452/G1436)</f>
        <v>0.24245267844989915</v>
      </c>
    </row>
    <row r="1453" spans="2:18" ht="16.5" thickBot="1" x14ac:dyDescent="0.3">
      <c r="O1453" s="455">
        <f>SUM(O1452)</f>
        <v>57</v>
      </c>
      <c r="P1453" s="47">
        <f>SUM(P1452,P1448)</f>
        <v>771</v>
      </c>
      <c r="Q1453" s="72">
        <f>SUM(Q1452,Q1448)</f>
        <v>10.07769</v>
      </c>
      <c r="R1453" s="49">
        <f>SUM(Q1453/G1436)</f>
        <v>0.74041301002659532</v>
      </c>
    </row>
    <row r="1454" spans="2:18" ht="16.5" thickTop="1" x14ac:dyDescent="0.25"/>
    <row r="1455" spans="2:18" x14ac:dyDescent="0.25">
      <c r="B1455" s="1814" t="s">
        <v>0</v>
      </c>
      <c r="C1455" s="1814"/>
      <c r="D1455" s="1814"/>
      <c r="E1455" s="1814"/>
      <c r="F1455" s="1814"/>
      <c r="G1455" s="1814"/>
      <c r="H1455" s="1814"/>
      <c r="J1455" s="1814" t="s">
        <v>22</v>
      </c>
      <c r="K1455" s="1814"/>
      <c r="L1455" s="1814"/>
      <c r="M1455" s="1814"/>
      <c r="N1455" s="1814"/>
      <c r="O1455" s="1814"/>
      <c r="P1455" s="1814"/>
      <c r="Q1455" s="1814"/>
      <c r="R1455" s="1814"/>
    </row>
    <row r="1456" spans="2:18" x14ac:dyDescent="0.25">
      <c r="B1456" s="1814"/>
      <c r="C1456" s="1814"/>
      <c r="D1456" s="1814"/>
      <c r="E1456" s="1814"/>
      <c r="F1456" s="1814"/>
      <c r="G1456" s="1814"/>
      <c r="H1456" s="1814"/>
      <c r="J1456" s="1814"/>
      <c r="K1456" s="1814"/>
      <c r="L1456" s="1814"/>
      <c r="M1456" s="1814"/>
      <c r="N1456" s="1814"/>
      <c r="O1456" s="1814"/>
      <c r="P1456" s="1814"/>
      <c r="Q1456" s="1814"/>
      <c r="R1456" s="1814"/>
    </row>
    <row r="1457" spans="2:18" x14ac:dyDescent="0.25">
      <c r="B1457" s="6" t="s">
        <v>214</v>
      </c>
      <c r="H1457" s="8"/>
      <c r="J1457" s="6" t="s">
        <v>214</v>
      </c>
      <c r="K1457" s="10"/>
      <c r="L1457" s="10"/>
      <c r="M1457" s="10"/>
      <c r="N1457" s="10"/>
      <c r="O1457" s="1898"/>
      <c r="P1457" s="1898"/>
      <c r="Q1457" s="8"/>
      <c r="R1457" s="8"/>
    </row>
    <row r="1458" spans="2:18" x14ac:dyDescent="0.25">
      <c r="B1458" s="1812" t="s">
        <v>21</v>
      </c>
      <c r="C1458" s="1812" t="s">
        <v>2</v>
      </c>
      <c r="D1458" s="1805" t="s">
        <v>3</v>
      </c>
      <c r="E1458" s="1842" t="s">
        <v>4</v>
      </c>
      <c r="F1458" s="1843"/>
      <c r="G1458" s="1844"/>
      <c r="H1458" s="1812" t="s">
        <v>5</v>
      </c>
      <c r="J1458" s="1812" t="s">
        <v>21</v>
      </c>
      <c r="K1458" s="1899" t="s">
        <v>24</v>
      </c>
      <c r="L1458" s="1842" t="s">
        <v>25</v>
      </c>
      <c r="M1458" s="1843"/>
      <c r="N1458" s="1844"/>
      <c r="O1458" s="1842" t="s">
        <v>4</v>
      </c>
      <c r="P1458" s="1843"/>
      <c r="Q1458" s="1844"/>
      <c r="R1458" s="1812" t="s">
        <v>5</v>
      </c>
    </row>
    <row r="1459" spans="2:18" x14ac:dyDescent="0.25">
      <c r="B1459" s="1813"/>
      <c r="C1459" s="1813"/>
      <c r="D1459" s="1806"/>
      <c r="E1459" s="84" t="s">
        <v>26</v>
      </c>
      <c r="F1459" s="84" t="s">
        <v>9</v>
      </c>
      <c r="G1459" s="555" t="s">
        <v>10</v>
      </c>
      <c r="H1459" s="1813"/>
      <c r="J1459" s="1813"/>
      <c r="K1459" s="1900"/>
      <c r="L1459" s="13" t="s">
        <v>27</v>
      </c>
      <c r="M1459" s="556" t="s">
        <v>28</v>
      </c>
      <c r="N1459" s="556" t="s">
        <v>26</v>
      </c>
      <c r="O1459" s="556" t="s">
        <v>29</v>
      </c>
      <c r="P1459" s="557" t="s">
        <v>30</v>
      </c>
      <c r="Q1459" s="16" t="s">
        <v>10</v>
      </c>
      <c r="R1459" s="1813"/>
    </row>
    <row r="1460" spans="2:18" x14ac:dyDescent="0.25">
      <c r="B1460" s="69">
        <v>1</v>
      </c>
      <c r="C1460" s="81">
        <v>5710</v>
      </c>
      <c r="D1460" s="560" t="s">
        <v>12</v>
      </c>
      <c r="E1460" s="560">
        <v>400</v>
      </c>
      <c r="F1460" s="560">
        <v>45</v>
      </c>
      <c r="G1460" s="497">
        <f t="shared" ref="G1460:G1477" si="60">0.7854*E1460*F1460*F1460/1000000</f>
        <v>0.63617400000000002</v>
      </c>
      <c r="H1460" s="21" t="s">
        <v>187</v>
      </c>
      <c r="J1460" s="22">
        <v>1</v>
      </c>
      <c r="K1460" s="23" t="s">
        <v>32</v>
      </c>
      <c r="L1460" s="24">
        <v>15</v>
      </c>
      <c r="M1460" s="24">
        <v>25</v>
      </c>
      <c r="N1460" s="24">
        <v>400</v>
      </c>
      <c r="O1460" s="23"/>
      <c r="P1460" s="25">
        <v>1</v>
      </c>
      <c r="Q1460" s="26">
        <f t="shared" ref="Q1460:Q1496" si="61">L1460*M1460*N1460*P1460/1000000</f>
        <v>0.15</v>
      </c>
      <c r="R1460" s="27"/>
    </row>
    <row r="1461" spans="2:18" x14ac:dyDescent="0.25">
      <c r="B1461" s="69">
        <v>2</v>
      </c>
      <c r="C1461" s="81">
        <v>5664</v>
      </c>
      <c r="D1461" s="560" t="s">
        <v>12</v>
      </c>
      <c r="E1461" s="560">
        <v>400</v>
      </c>
      <c r="F1461" s="560">
        <v>40</v>
      </c>
      <c r="G1461" s="497">
        <f t="shared" si="60"/>
        <v>0.50265599999999988</v>
      </c>
      <c r="H1461" s="21" t="s">
        <v>207</v>
      </c>
      <c r="J1461" s="28">
        <v>2</v>
      </c>
      <c r="K1461" s="29"/>
      <c r="L1461" s="29">
        <v>10</v>
      </c>
      <c r="M1461" s="24">
        <v>25</v>
      </c>
      <c r="N1461" s="24">
        <v>400</v>
      </c>
      <c r="O1461" s="29"/>
      <c r="P1461" s="30">
        <v>3</v>
      </c>
      <c r="Q1461" s="26">
        <f t="shared" si="61"/>
        <v>0.3</v>
      </c>
      <c r="R1461" s="29"/>
    </row>
    <row r="1462" spans="2:18" x14ac:dyDescent="0.25">
      <c r="B1462" s="69">
        <v>3</v>
      </c>
      <c r="C1462" s="81">
        <v>5665</v>
      </c>
      <c r="D1462" s="560" t="s">
        <v>12</v>
      </c>
      <c r="E1462" s="560">
        <v>400</v>
      </c>
      <c r="F1462" s="560">
        <v>50</v>
      </c>
      <c r="G1462" s="497">
        <f t="shared" si="60"/>
        <v>0.78539999999999988</v>
      </c>
      <c r="H1462" s="21" t="s">
        <v>207</v>
      </c>
      <c r="J1462" s="28">
        <v>3</v>
      </c>
      <c r="K1462" s="29"/>
      <c r="L1462" s="29">
        <v>8</v>
      </c>
      <c r="M1462" s="24">
        <v>25</v>
      </c>
      <c r="N1462" s="24">
        <v>400</v>
      </c>
      <c r="O1462" s="29"/>
      <c r="P1462" s="25">
        <v>4</v>
      </c>
      <c r="Q1462" s="26">
        <f t="shared" si="61"/>
        <v>0.32</v>
      </c>
      <c r="R1462" s="29"/>
    </row>
    <row r="1463" spans="2:18" x14ac:dyDescent="0.25">
      <c r="B1463" s="69">
        <v>4</v>
      </c>
      <c r="C1463" s="81">
        <v>5658</v>
      </c>
      <c r="D1463" s="560" t="s">
        <v>12</v>
      </c>
      <c r="E1463" s="560">
        <v>400</v>
      </c>
      <c r="F1463" s="560">
        <v>40</v>
      </c>
      <c r="G1463" s="497">
        <f t="shared" si="60"/>
        <v>0.50265599999999988</v>
      </c>
      <c r="H1463" s="21" t="s">
        <v>207</v>
      </c>
      <c r="J1463" s="28">
        <v>4</v>
      </c>
      <c r="K1463" s="29"/>
      <c r="L1463" s="29">
        <v>13</v>
      </c>
      <c r="M1463" s="24">
        <v>20</v>
      </c>
      <c r="N1463" s="24">
        <v>400</v>
      </c>
      <c r="O1463" s="29"/>
      <c r="P1463" s="30">
        <v>3</v>
      </c>
      <c r="Q1463" s="26">
        <f t="shared" si="61"/>
        <v>0.312</v>
      </c>
      <c r="R1463" s="29"/>
    </row>
    <row r="1464" spans="2:18" x14ac:dyDescent="0.25">
      <c r="B1464" s="69">
        <v>5</v>
      </c>
      <c r="C1464" s="81">
        <v>5638</v>
      </c>
      <c r="D1464" s="560" t="s">
        <v>12</v>
      </c>
      <c r="E1464" s="560">
        <v>400</v>
      </c>
      <c r="F1464" s="560">
        <v>30</v>
      </c>
      <c r="G1464" s="497">
        <f t="shared" si="60"/>
        <v>0.282744</v>
      </c>
      <c r="H1464" s="21" t="s">
        <v>207</v>
      </c>
      <c r="J1464" s="28">
        <v>5</v>
      </c>
      <c r="K1464" s="29"/>
      <c r="L1464" s="29">
        <v>10</v>
      </c>
      <c r="M1464" s="24">
        <v>20</v>
      </c>
      <c r="N1464" s="24">
        <v>400</v>
      </c>
      <c r="O1464" s="29"/>
      <c r="P1464" s="25">
        <v>3</v>
      </c>
      <c r="Q1464" s="26">
        <f t="shared" si="61"/>
        <v>0.24</v>
      </c>
      <c r="R1464" s="29"/>
    </row>
    <row r="1465" spans="2:18" x14ac:dyDescent="0.25">
      <c r="B1465" s="69">
        <v>6</v>
      </c>
      <c r="C1465" s="81">
        <v>5632</v>
      </c>
      <c r="D1465" s="560" t="s">
        <v>12</v>
      </c>
      <c r="E1465" s="560">
        <v>400</v>
      </c>
      <c r="F1465" s="560">
        <v>30</v>
      </c>
      <c r="G1465" s="497">
        <f t="shared" si="60"/>
        <v>0.282744</v>
      </c>
      <c r="H1465" s="21" t="s">
        <v>207</v>
      </c>
      <c r="J1465" s="28">
        <v>6</v>
      </c>
      <c r="K1465" s="29"/>
      <c r="L1465" s="29">
        <v>8</v>
      </c>
      <c r="M1465" s="24">
        <v>20</v>
      </c>
      <c r="N1465" s="24">
        <v>400</v>
      </c>
      <c r="O1465" s="29"/>
      <c r="P1465" s="30">
        <v>5</v>
      </c>
      <c r="Q1465" s="26">
        <f t="shared" si="61"/>
        <v>0.32</v>
      </c>
      <c r="R1465" s="29"/>
    </row>
    <row r="1466" spans="2:18" x14ac:dyDescent="0.25">
      <c r="B1466" s="69">
        <v>7</v>
      </c>
      <c r="C1466" s="81">
        <v>5622</v>
      </c>
      <c r="D1466" s="560" t="s">
        <v>12</v>
      </c>
      <c r="E1466" s="560">
        <v>400</v>
      </c>
      <c r="F1466" s="560">
        <v>50</v>
      </c>
      <c r="G1466" s="497">
        <f t="shared" si="60"/>
        <v>0.78539999999999988</v>
      </c>
      <c r="H1466" s="21" t="s">
        <v>207</v>
      </c>
      <c r="J1466" s="28">
        <v>7</v>
      </c>
      <c r="K1466" s="29"/>
      <c r="L1466" s="29">
        <v>2.2000000000000002</v>
      </c>
      <c r="M1466" s="24">
        <v>20</v>
      </c>
      <c r="N1466" s="24">
        <v>400</v>
      </c>
      <c r="O1466" s="29"/>
      <c r="P1466" s="25">
        <v>4</v>
      </c>
      <c r="Q1466" s="26">
        <f t="shared" si="61"/>
        <v>7.0400000000000004E-2</v>
      </c>
      <c r="R1466" s="29"/>
    </row>
    <row r="1467" spans="2:18" x14ac:dyDescent="0.25">
      <c r="B1467" s="69">
        <v>8</v>
      </c>
      <c r="C1467" s="81">
        <v>5619</v>
      </c>
      <c r="D1467" s="560" t="s">
        <v>12</v>
      </c>
      <c r="E1467" s="560">
        <v>400</v>
      </c>
      <c r="F1467" s="560">
        <v>40</v>
      </c>
      <c r="G1467" s="497">
        <f t="shared" si="60"/>
        <v>0.50265599999999988</v>
      </c>
      <c r="H1467" s="21" t="s">
        <v>207</v>
      </c>
      <c r="J1467" s="28">
        <v>8</v>
      </c>
      <c r="K1467" s="29"/>
      <c r="L1467" s="29">
        <v>15</v>
      </c>
      <c r="M1467" s="24">
        <v>18</v>
      </c>
      <c r="N1467" s="24">
        <v>400</v>
      </c>
      <c r="O1467" s="29"/>
      <c r="P1467" s="30">
        <v>3</v>
      </c>
      <c r="Q1467" s="26">
        <f t="shared" si="61"/>
        <v>0.32400000000000001</v>
      </c>
      <c r="R1467" s="29"/>
    </row>
    <row r="1468" spans="2:18" x14ac:dyDescent="0.25">
      <c r="B1468" s="69">
        <v>9</v>
      </c>
      <c r="C1468" s="81">
        <v>5695</v>
      </c>
      <c r="D1468" s="560" t="s">
        <v>12</v>
      </c>
      <c r="E1468" s="560">
        <v>400</v>
      </c>
      <c r="F1468" s="560">
        <v>50</v>
      </c>
      <c r="G1468" s="497">
        <f t="shared" si="60"/>
        <v>0.78539999999999988</v>
      </c>
      <c r="H1468" s="21" t="s">
        <v>207</v>
      </c>
      <c r="J1468" s="28">
        <v>9</v>
      </c>
      <c r="K1468" s="29"/>
      <c r="L1468" s="29">
        <v>13</v>
      </c>
      <c r="M1468" s="24">
        <v>15</v>
      </c>
      <c r="N1468" s="24">
        <v>400</v>
      </c>
      <c r="O1468" s="29"/>
      <c r="P1468" s="25">
        <v>8</v>
      </c>
      <c r="Q1468" s="26">
        <f t="shared" si="61"/>
        <v>0.624</v>
      </c>
      <c r="R1468" s="29"/>
    </row>
    <row r="1469" spans="2:18" x14ac:dyDescent="0.25">
      <c r="B1469" s="69">
        <v>10</v>
      </c>
      <c r="C1469" s="81">
        <v>5748</v>
      </c>
      <c r="D1469" s="560" t="s">
        <v>12</v>
      </c>
      <c r="E1469" s="560">
        <v>400</v>
      </c>
      <c r="F1469" s="560">
        <v>47</v>
      </c>
      <c r="G1469" s="497">
        <f t="shared" si="60"/>
        <v>0.69397943999999989</v>
      </c>
      <c r="H1469" s="21" t="s">
        <v>207</v>
      </c>
      <c r="J1469" s="28">
        <v>10</v>
      </c>
      <c r="K1469" s="29"/>
      <c r="L1469" s="29">
        <v>10</v>
      </c>
      <c r="M1469" s="24">
        <v>15</v>
      </c>
      <c r="N1469" s="24">
        <v>400</v>
      </c>
      <c r="O1469" s="29"/>
      <c r="P1469" s="30">
        <v>6</v>
      </c>
      <c r="Q1469" s="26">
        <f t="shared" si="61"/>
        <v>0.36</v>
      </c>
      <c r="R1469" s="29"/>
    </row>
    <row r="1470" spans="2:18" x14ac:dyDescent="0.25">
      <c r="B1470" s="69">
        <v>11</v>
      </c>
      <c r="C1470" s="81">
        <v>5744</v>
      </c>
      <c r="D1470" s="560" t="s">
        <v>12</v>
      </c>
      <c r="E1470" s="560">
        <v>400</v>
      </c>
      <c r="F1470" s="560">
        <v>40</v>
      </c>
      <c r="G1470" s="497">
        <f t="shared" si="60"/>
        <v>0.50265599999999988</v>
      </c>
      <c r="H1470" s="21" t="s">
        <v>207</v>
      </c>
      <c r="J1470" s="28">
        <v>11</v>
      </c>
      <c r="K1470" s="29"/>
      <c r="L1470" s="29">
        <v>8</v>
      </c>
      <c r="M1470" s="24">
        <v>15</v>
      </c>
      <c r="N1470" s="24">
        <v>400</v>
      </c>
      <c r="O1470" s="29"/>
      <c r="P1470" s="25">
        <v>5</v>
      </c>
      <c r="Q1470" s="26">
        <f t="shared" si="61"/>
        <v>0.24</v>
      </c>
      <c r="R1470" s="29"/>
    </row>
    <row r="1471" spans="2:18" x14ac:dyDescent="0.25">
      <c r="B1471" s="69">
        <v>12</v>
      </c>
      <c r="C1471" s="81">
        <v>5682</v>
      </c>
      <c r="D1471" s="560" t="s">
        <v>12</v>
      </c>
      <c r="E1471" s="560">
        <v>400</v>
      </c>
      <c r="F1471" s="560">
        <v>45</v>
      </c>
      <c r="G1471" s="497">
        <f t="shared" si="60"/>
        <v>0.63617400000000002</v>
      </c>
      <c r="H1471" s="21" t="s">
        <v>207</v>
      </c>
      <c r="J1471" s="28">
        <v>12</v>
      </c>
      <c r="K1471" s="29"/>
      <c r="L1471" s="29">
        <v>1.7</v>
      </c>
      <c r="M1471" s="24">
        <v>20</v>
      </c>
      <c r="N1471" s="24">
        <v>400</v>
      </c>
      <c r="O1471" s="29"/>
      <c r="P1471" s="30">
        <v>1</v>
      </c>
      <c r="Q1471" s="26">
        <f t="shared" si="61"/>
        <v>1.3599999999999999E-2</v>
      </c>
      <c r="R1471" s="29"/>
    </row>
    <row r="1472" spans="2:18" x14ac:dyDescent="0.25">
      <c r="B1472" s="69">
        <v>13</v>
      </c>
      <c r="C1472" s="81">
        <v>5791</v>
      </c>
      <c r="D1472" s="560" t="s">
        <v>12</v>
      </c>
      <c r="E1472" s="560">
        <v>400</v>
      </c>
      <c r="F1472" s="560">
        <v>52</v>
      </c>
      <c r="G1472" s="497">
        <f t="shared" si="60"/>
        <v>0.84948863999999991</v>
      </c>
      <c r="H1472" s="21" t="s">
        <v>207</v>
      </c>
      <c r="J1472" s="28">
        <v>13</v>
      </c>
      <c r="K1472" s="29"/>
      <c r="L1472" s="29">
        <v>4.5</v>
      </c>
      <c r="M1472" s="24">
        <v>15</v>
      </c>
      <c r="N1472" s="24">
        <v>400</v>
      </c>
      <c r="O1472" s="29"/>
      <c r="P1472" s="25">
        <v>5</v>
      </c>
      <c r="Q1472" s="26">
        <f t="shared" si="61"/>
        <v>0.13500000000000001</v>
      </c>
      <c r="R1472" s="29"/>
    </row>
    <row r="1473" spans="2:18" x14ac:dyDescent="0.25">
      <c r="B1473" s="69">
        <v>14</v>
      </c>
      <c r="C1473" s="81">
        <v>5692</v>
      </c>
      <c r="D1473" s="560" t="s">
        <v>12</v>
      </c>
      <c r="E1473" s="560">
        <v>400</v>
      </c>
      <c r="F1473" s="560">
        <v>53</v>
      </c>
      <c r="G1473" s="497">
        <f t="shared" si="60"/>
        <v>0.88247543999999989</v>
      </c>
      <c r="H1473" s="21" t="s">
        <v>207</v>
      </c>
      <c r="J1473" s="28">
        <v>14</v>
      </c>
      <c r="K1473" s="29"/>
      <c r="L1473" s="29">
        <v>3.5</v>
      </c>
      <c r="M1473" s="24">
        <v>15</v>
      </c>
      <c r="N1473" s="24">
        <v>400</v>
      </c>
      <c r="O1473" s="29"/>
      <c r="P1473" s="30">
        <v>2</v>
      </c>
      <c r="Q1473" s="26">
        <f t="shared" si="61"/>
        <v>4.2000000000000003E-2</v>
      </c>
      <c r="R1473" s="29"/>
    </row>
    <row r="1474" spans="2:18" x14ac:dyDescent="0.25">
      <c r="B1474" s="69">
        <v>15</v>
      </c>
      <c r="C1474" s="81">
        <v>5684</v>
      </c>
      <c r="D1474" s="560" t="s">
        <v>12</v>
      </c>
      <c r="E1474" s="560">
        <v>400</v>
      </c>
      <c r="F1474" s="560">
        <v>60</v>
      </c>
      <c r="G1474" s="497">
        <f t="shared" si="60"/>
        <v>1.130976</v>
      </c>
      <c r="H1474" s="21" t="s">
        <v>207</v>
      </c>
      <c r="J1474" s="28">
        <v>15</v>
      </c>
      <c r="K1474" s="29"/>
      <c r="L1474" s="29">
        <v>2.2000000000000002</v>
      </c>
      <c r="M1474" s="24">
        <v>15</v>
      </c>
      <c r="N1474" s="24">
        <v>400</v>
      </c>
      <c r="O1474" s="29"/>
      <c r="P1474" s="25">
        <v>5</v>
      </c>
      <c r="Q1474" s="26">
        <f t="shared" si="61"/>
        <v>6.6000000000000003E-2</v>
      </c>
      <c r="R1474" s="29"/>
    </row>
    <row r="1475" spans="2:18" x14ac:dyDescent="0.25">
      <c r="B1475" s="69">
        <v>16</v>
      </c>
      <c r="C1475" s="81">
        <v>5707</v>
      </c>
      <c r="D1475" s="560" t="s">
        <v>12</v>
      </c>
      <c r="E1475" s="560">
        <v>400</v>
      </c>
      <c r="F1475" s="560">
        <v>40</v>
      </c>
      <c r="G1475" s="497">
        <f t="shared" si="60"/>
        <v>0.50265599999999988</v>
      </c>
      <c r="H1475" s="21" t="s">
        <v>207</v>
      </c>
      <c r="J1475" s="28">
        <v>16</v>
      </c>
      <c r="K1475" s="29"/>
      <c r="L1475" s="29">
        <v>1.7</v>
      </c>
      <c r="M1475" s="24">
        <v>15</v>
      </c>
      <c r="N1475" s="24">
        <v>400</v>
      </c>
      <c r="O1475" s="29"/>
      <c r="P1475" s="30">
        <v>8</v>
      </c>
      <c r="Q1475" s="26">
        <f t="shared" si="61"/>
        <v>8.1600000000000006E-2</v>
      </c>
      <c r="R1475" s="29"/>
    </row>
    <row r="1476" spans="2:18" x14ac:dyDescent="0.25">
      <c r="B1476" s="69">
        <v>17</v>
      </c>
      <c r="C1476" s="81">
        <v>5685</v>
      </c>
      <c r="D1476" s="560" t="s">
        <v>12</v>
      </c>
      <c r="E1476" s="560">
        <v>400</v>
      </c>
      <c r="F1476" s="560">
        <v>40</v>
      </c>
      <c r="G1476" s="497">
        <f t="shared" si="60"/>
        <v>0.50265599999999988</v>
      </c>
      <c r="H1476" s="21" t="s">
        <v>207</v>
      </c>
      <c r="J1476" s="28">
        <v>17</v>
      </c>
      <c r="K1476" s="29"/>
      <c r="L1476" s="29">
        <v>1.7</v>
      </c>
      <c r="M1476" s="24">
        <v>18</v>
      </c>
      <c r="N1476" s="24">
        <v>400</v>
      </c>
      <c r="O1476" s="29"/>
      <c r="P1476" s="25">
        <v>2</v>
      </c>
      <c r="Q1476" s="26">
        <f t="shared" si="61"/>
        <v>2.4479999999999998E-2</v>
      </c>
      <c r="R1476" s="29"/>
    </row>
    <row r="1477" spans="2:18" x14ac:dyDescent="0.25">
      <c r="B1477" s="69">
        <v>18</v>
      </c>
      <c r="C1477" s="81">
        <v>5765</v>
      </c>
      <c r="D1477" s="560" t="s">
        <v>12</v>
      </c>
      <c r="E1477" s="560">
        <v>400</v>
      </c>
      <c r="F1477" s="560">
        <v>54</v>
      </c>
      <c r="G1477" s="497">
        <f t="shared" si="60"/>
        <v>0.91609055999999989</v>
      </c>
      <c r="H1477" s="21" t="s">
        <v>207</v>
      </c>
      <c r="J1477" s="28">
        <v>18</v>
      </c>
      <c r="K1477" s="29"/>
      <c r="L1477" s="29">
        <v>8</v>
      </c>
      <c r="M1477" s="24">
        <v>13</v>
      </c>
      <c r="N1477" s="24">
        <v>400</v>
      </c>
      <c r="O1477" s="29"/>
      <c r="P1477" s="30">
        <v>3</v>
      </c>
      <c r="Q1477" s="26">
        <f t="shared" si="61"/>
        <v>0.12479999999999999</v>
      </c>
      <c r="R1477" s="29"/>
    </row>
    <row r="1478" spans="2:18" x14ac:dyDescent="0.25">
      <c r="G1478" s="74">
        <f>SUM(G1460:G1477)</f>
        <v>11.68298208</v>
      </c>
      <c r="H1478" s="51"/>
      <c r="J1478" s="28">
        <v>19</v>
      </c>
      <c r="K1478" s="29"/>
      <c r="L1478" s="29">
        <v>13</v>
      </c>
      <c r="M1478" s="24">
        <v>18</v>
      </c>
      <c r="N1478" s="24">
        <v>400</v>
      </c>
      <c r="O1478" s="29"/>
      <c r="P1478" s="25">
        <v>1</v>
      </c>
      <c r="Q1478" s="26">
        <f t="shared" si="61"/>
        <v>9.3600000000000003E-2</v>
      </c>
      <c r="R1478" s="29"/>
    </row>
    <row r="1479" spans="2:18" ht="16.5" thickBot="1" x14ac:dyDescent="0.3">
      <c r="G1479" s="60">
        <f>SUM(G1478)</f>
        <v>11.68298208</v>
      </c>
      <c r="H1479" s="36">
        <f>SUM(Q1503/G1479)</f>
        <v>0.71494160846988142</v>
      </c>
      <c r="J1479" s="28">
        <v>20</v>
      </c>
      <c r="K1479" s="29"/>
      <c r="L1479" s="29">
        <v>3.5</v>
      </c>
      <c r="M1479" s="24">
        <v>13</v>
      </c>
      <c r="N1479" s="24">
        <v>400</v>
      </c>
      <c r="O1479" s="29"/>
      <c r="P1479" s="30">
        <v>1</v>
      </c>
      <c r="Q1479" s="26">
        <f t="shared" si="61"/>
        <v>1.8200000000000001E-2</v>
      </c>
      <c r="R1479" s="29"/>
    </row>
    <row r="1480" spans="2:18" ht="16.5" thickTop="1" x14ac:dyDescent="0.25">
      <c r="B1480" s="8" t="s">
        <v>205</v>
      </c>
      <c r="J1480" s="28">
        <v>21</v>
      </c>
      <c r="K1480" s="29"/>
      <c r="L1480" s="29">
        <v>15</v>
      </c>
      <c r="M1480" s="24">
        <v>15</v>
      </c>
      <c r="N1480" s="24">
        <v>400</v>
      </c>
      <c r="O1480" s="29"/>
      <c r="P1480" s="25">
        <v>1</v>
      </c>
      <c r="Q1480" s="26">
        <f t="shared" si="61"/>
        <v>0.09</v>
      </c>
      <c r="R1480" s="29"/>
    </row>
    <row r="1481" spans="2:18" x14ac:dyDescent="0.25">
      <c r="B1481" s="1901" t="s">
        <v>3</v>
      </c>
      <c r="C1481" s="1902" t="s">
        <v>66</v>
      </c>
      <c r="D1481" s="1902"/>
      <c r="E1481" s="1903" t="s">
        <v>48</v>
      </c>
      <c r="F1481" s="1903"/>
      <c r="G1481" s="1886" t="s">
        <v>50</v>
      </c>
      <c r="J1481" s="28">
        <v>22</v>
      </c>
      <c r="K1481" s="29"/>
      <c r="L1481" s="29">
        <v>4.5</v>
      </c>
      <c r="M1481" s="24">
        <v>13</v>
      </c>
      <c r="N1481" s="24">
        <v>400</v>
      </c>
      <c r="O1481" s="29"/>
      <c r="P1481" s="30">
        <v>5</v>
      </c>
      <c r="Q1481" s="26">
        <f t="shared" si="61"/>
        <v>0.11700000000000001</v>
      </c>
      <c r="R1481" s="29"/>
    </row>
    <row r="1482" spans="2:18" x14ac:dyDescent="0.25">
      <c r="B1482" s="1901"/>
      <c r="C1482" s="101" t="s">
        <v>30</v>
      </c>
      <c r="D1482" s="101" t="s">
        <v>10</v>
      </c>
      <c r="E1482" s="559" t="s">
        <v>30</v>
      </c>
      <c r="F1482" s="559" t="s">
        <v>10</v>
      </c>
      <c r="G1482" s="1887"/>
      <c r="J1482" s="28">
        <v>23</v>
      </c>
      <c r="K1482" s="29"/>
      <c r="L1482" s="29">
        <v>2.2000000000000002</v>
      </c>
      <c r="M1482" s="24">
        <v>13</v>
      </c>
      <c r="N1482" s="24">
        <v>400</v>
      </c>
      <c r="O1482" s="29"/>
      <c r="P1482" s="25">
        <v>1</v>
      </c>
      <c r="Q1482" s="26">
        <f t="shared" si="61"/>
        <v>1.1440000000000001E-2</v>
      </c>
      <c r="R1482" s="29"/>
    </row>
    <row r="1483" spans="2:18" x14ac:dyDescent="0.25">
      <c r="B1483" s="560" t="s">
        <v>32</v>
      </c>
      <c r="C1483" s="86">
        <f>SUM(C1442)</f>
        <v>268</v>
      </c>
      <c r="D1483" s="71">
        <f>SUM(D1442)</f>
        <v>214.48904861999998</v>
      </c>
      <c r="E1483" s="86">
        <f>SUM(E1442)</f>
        <v>18701</v>
      </c>
      <c r="F1483" s="71">
        <f>SUM(F1442)</f>
        <v>154.55904000000001</v>
      </c>
      <c r="G1483" s="88">
        <f>SUM(F1483/D1483)</f>
        <v>0.72059175512417373</v>
      </c>
      <c r="J1483" s="28">
        <v>24</v>
      </c>
      <c r="K1483" s="29"/>
      <c r="L1483" s="29">
        <v>1.7</v>
      </c>
      <c r="M1483" s="24">
        <v>13</v>
      </c>
      <c r="N1483" s="24">
        <v>400</v>
      </c>
      <c r="O1483" s="29"/>
      <c r="P1483" s="30">
        <v>10</v>
      </c>
      <c r="Q1483" s="26">
        <f t="shared" si="61"/>
        <v>8.8400000000000006E-2</v>
      </c>
      <c r="R1483" s="29"/>
    </row>
    <row r="1484" spans="2:18" x14ac:dyDescent="0.25">
      <c r="B1484" s="560" t="s">
        <v>32</v>
      </c>
      <c r="C1484" s="115">
        <f>SUM(B1477)</f>
        <v>18</v>
      </c>
      <c r="D1484" s="20">
        <f>SUM(G1479)</f>
        <v>11.68298208</v>
      </c>
      <c r="E1484" s="115">
        <f>SUM(P1503)</f>
        <v>586</v>
      </c>
      <c r="F1484" s="20">
        <f>SUM(Q1503)</f>
        <v>8.3526500000000006</v>
      </c>
      <c r="G1484" s="88">
        <f>SUM(F1484/D1484)</f>
        <v>0.71494160846988142</v>
      </c>
      <c r="J1484" s="28">
        <v>25</v>
      </c>
      <c r="K1484" s="29"/>
      <c r="L1484" s="29">
        <v>10</v>
      </c>
      <c r="M1484" s="24">
        <v>10</v>
      </c>
      <c r="N1484" s="24">
        <v>400</v>
      </c>
      <c r="O1484" s="29"/>
      <c r="P1484" s="25">
        <v>1</v>
      </c>
      <c r="Q1484" s="26">
        <f t="shared" si="61"/>
        <v>0.04</v>
      </c>
      <c r="R1484" s="29"/>
    </row>
    <row r="1485" spans="2:18" ht="16.5" thickBot="1" x14ac:dyDescent="0.3">
      <c r="B1485" s="558" t="s">
        <v>54</v>
      </c>
      <c r="C1485" s="59">
        <f>SUM(C1483:C1484)</f>
        <v>286</v>
      </c>
      <c r="D1485" s="92">
        <f>SUM(D1483:D1484)</f>
        <v>226.17203069999997</v>
      </c>
      <c r="E1485" s="59">
        <f>SUM(E1483:E1484)</f>
        <v>19287</v>
      </c>
      <c r="F1485" s="92">
        <f>SUM(F1483:F1484)</f>
        <v>162.91169000000002</v>
      </c>
      <c r="G1485" s="93">
        <f>SUM(F1485/D1485)</f>
        <v>0.72029989515410076</v>
      </c>
      <c r="J1485" s="28">
        <v>26</v>
      </c>
      <c r="K1485" s="29"/>
      <c r="L1485" s="29">
        <v>8</v>
      </c>
      <c r="M1485" s="24">
        <v>10</v>
      </c>
      <c r="N1485" s="24">
        <v>400</v>
      </c>
      <c r="O1485" s="29"/>
      <c r="P1485" s="30">
        <v>3</v>
      </c>
      <c r="Q1485" s="26">
        <f t="shared" si="61"/>
        <v>9.6000000000000002E-2</v>
      </c>
      <c r="R1485" s="29"/>
    </row>
    <row r="1486" spans="2:18" ht="16.5" thickTop="1" x14ac:dyDescent="0.25">
      <c r="B1486" s="89"/>
      <c r="C1486" s="90"/>
      <c r="D1486" s="91"/>
      <c r="E1486" s="82"/>
      <c r="F1486" s="83"/>
      <c r="G1486" s="83"/>
      <c r="J1486" s="28">
        <v>27</v>
      </c>
      <c r="K1486" s="29"/>
      <c r="L1486" s="29">
        <v>4.5</v>
      </c>
      <c r="M1486" s="24">
        <v>10</v>
      </c>
      <c r="N1486" s="24">
        <v>400</v>
      </c>
      <c r="O1486" s="29"/>
      <c r="P1486" s="25">
        <v>53</v>
      </c>
      <c r="Q1486" s="26">
        <f t="shared" si="61"/>
        <v>0.95399999999999996</v>
      </c>
      <c r="R1486" s="29"/>
    </row>
    <row r="1487" spans="2:18" x14ac:dyDescent="0.25">
      <c r="B1487" s="102" t="s">
        <v>32</v>
      </c>
      <c r="C1487" s="90"/>
      <c r="D1487" s="103">
        <f>SUM(Q1497+D1444)</f>
        <v>122.93209000000003</v>
      </c>
      <c r="E1487" s="466">
        <f>SUM(D1487/D1485)</f>
        <v>0.54353356433828959</v>
      </c>
      <c r="F1487" s="83"/>
      <c r="G1487" s="83"/>
      <c r="J1487" s="28">
        <v>28</v>
      </c>
      <c r="K1487" s="29"/>
      <c r="L1487" s="29">
        <v>3.5</v>
      </c>
      <c r="M1487" s="24">
        <v>10</v>
      </c>
      <c r="N1487" s="24">
        <v>400</v>
      </c>
      <c r="O1487" s="29"/>
      <c r="P1487" s="30">
        <v>8</v>
      </c>
      <c r="Q1487" s="26">
        <f t="shared" si="61"/>
        <v>0.112</v>
      </c>
      <c r="R1487" s="29"/>
    </row>
    <row r="1488" spans="2:18" x14ac:dyDescent="0.25">
      <c r="B1488" s="102" t="s">
        <v>51</v>
      </c>
      <c r="C1488" s="89"/>
      <c r="D1488" s="103">
        <f>SUM(Q1502+D1445)</f>
        <v>39.979600000000005</v>
      </c>
      <c r="E1488" s="466">
        <f>SUM(D1488/D1485)</f>
        <v>0.17676633081581122</v>
      </c>
      <c r="F1488" s="83"/>
      <c r="G1488" s="83"/>
      <c r="J1488" s="28">
        <v>29</v>
      </c>
      <c r="K1488" s="29"/>
      <c r="L1488" s="29">
        <v>2.2000000000000002</v>
      </c>
      <c r="M1488" s="24">
        <v>10</v>
      </c>
      <c r="N1488" s="24">
        <v>400</v>
      </c>
      <c r="O1488" s="29"/>
      <c r="P1488" s="25">
        <v>11</v>
      </c>
      <c r="Q1488" s="26">
        <f t="shared" si="61"/>
        <v>9.6799999999999997E-2</v>
      </c>
      <c r="R1488" s="29"/>
    </row>
    <row r="1489" spans="2:18" ht="16.5" thickBot="1" x14ac:dyDescent="0.3">
      <c r="B1489" s="89"/>
      <c r="C1489" s="89"/>
      <c r="D1489" s="104">
        <f>SUM(D1487:D1488)</f>
        <v>162.91169000000002</v>
      </c>
      <c r="E1489" s="467">
        <f>SUM(E1487:E1488)</f>
        <v>0.72029989515410087</v>
      </c>
      <c r="F1489" s="83"/>
      <c r="G1489" s="83"/>
      <c r="J1489" s="28">
        <v>30</v>
      </c>
      <c r="K1489" s="29"/>
      <c r="L1489" s="29">
        <v>1.7</v>
      </c>
      <c r="M1489" s="24">
        <v>10</v>
      </c>
      <c r="N1489" s="24">
        <v>400</v>
      </c>
      <c r="O1489" s="29"/>
      <c r="P1489" s="30">
        <v>23</v>
      </c>
      <c r="Q1489" s="26">
        <f t="shared" si="61"/>
        <v>0.15640000000000001</v>
      </c>
      <c r="R1489" s="29"/>
    </row>
    <row r="1490" spans="2:18" ht="16.5" thickTop="1" x14ac:dyDescent="0.25">
      <c r="J1490" s="28">
        <v>31</v>
      </c>
      <c r="K1490" s="29"/>
      <c r="L1490" s="29">
        <v>10</v>
      </c>
      <c r="M1490" s="24">
        <v>13</v>
      </c>
      <c r="N1490" s="24">
        <v>400</v>
      </c>
      <c r="O1490" s="29"/>
      <c r="P1490" s="25">
        <v>2</v>
      </c>
      <c r="Q1490" s="26">
        <f t="shared" si="61"/>
        <v>0.104</v>
      </c>
      <c r="R1490" s="29"/>
    </row>
    <row r="1491" spans="2:18" x14ac:dyDescent="0.25">
      <c r="J1491" s="28">
        <v>32</v>
      </c>
      <c r="K1491" s="29"/>
      <c r="L1491" s="29">
        <v>8</v>
      </c>
      <c r="M1491" s="24">
        <v>18</v>
      </c>
      <c r="N1491" s="24">
        <v>400</v>
      </c>
      <c r="O1491" s="29"/>
      <c r="P1491" s="30">
        <v>1</v>
      </c>
      <c r="Q1491" s="26">
        <f t="shared" si="61"/>
        <v>5.7599999999999998E-2</v>
      </c>
      <c r="R1491" s="29"/>
    </row>
    <row r="1492" spans="2:18" x14ac:dyDescent="0.25">
      <c r="J1492" s="28">
        <v>33</v>
      </c>
      <c r="K1492" s="29"/>
      <c r="L1492" s="29">
        <v>4.5</v>
      </c>
      <c r="M1492" s="24">
        <v>20</v>
      </c>
      <c r="N1492" s="24">
        <v>400</v>
      </c>
      <c r="O1492" s="29"/>
      <c r="P1492" s="25">
        <v>1</v>
      </c>
      <c r="Q1492" s="26">
        <f t="shared" si="61"/>
        <v>3.5999999999999997E-2</v>
      </c>
      <c r="R1492" s="29"/>
    </row>
    <row r="1493" spans="2:18" x14ac:dyDescent="0.25">
      <c r="J1493" s="28">
        <v>34</v>
      </c>
      <c r="K1493" s="29"/>
      <c r="L1493" s="29">
        <v>1.7</v>
      </c>
      <c r="M1493" s="24">
        <v>15</v>
      </c>
      <c r="N1493" s="24">
        <v>300</v>
      </c>
      <c r="O1493" s="29"/>
      <c r="P1493" s="30">
        <v>2</v>
      </c>
      <c r="Q1493" s="26">
        <f t="shared" si="61"/>
        <v>1.5299999999999999E-2</v>
      </c>
      <c r="R1493" s="29"/>
    </row>
    <row r="1494" spans="2:18" x14ac:dyDescent="0.25">
      <c r="J1494" s="28">
        <v>35</v>
      </c>
      <c r="K1494" s="29"/>
      <c r="L1494" s="29">
        <v>1.7</v>
      </c>
      <c r="M1494" s="24">
        <v>20</v>
      </c>
      <c r="N1494" s="24">
        <v>300</v>
      </c>
      <c r="O1494" s="29"/>
      <c r="P1494" s="25">
        <v>1</v>
      </c>
      <c r="Q1494" s="26">
        <f t="shared" si="61"/>
        <v>1.0200000000000001E-2</v>
      </c>
      <c r="R1494" s="29"/>
    </row>
    <row r="1495" spans="2:18" x14ac:dyDescent="0.25">
      <c r="J1495" s="28">
        <v>36</v>
      </c>
      <c r="K1495" s="29"/>
      <c r="L1495" s="29">
        <v>1.7</v>
      </c>
      <c r="M1495" s="24">
        <v>13</v>
      </c>
      <c r="N1495" s="24">
        <v>300</v>
      </c>
      <c r="O1495" s="29"/>
      <c r="P1495" s="30">
        <v>1</v>
      </c>
      <c r="Q1495" s="26">
        <f t="shared" si="61"/>
        <v>6.6299999999999987E-3</v>
      </c>
      <c r="R1495" s="29"/>
    </row>
    <row r="1496" spans="2:18" x14ac:dyDescent="0.25">
      <c r="J1496" s="28">
        <v>37</v>
      </c>
      <c r="K1496" s="29"/>
      <c r="L1496" s="29">
        <v>1.7</v>
      </c>
      <c r="M1496" s="24">
        <v>10</v>
      </c>
      <c r="N1496" s="24">
        <v>300</v>
      </c>
      <c r="O1496" s="29"/>
      <c r="P1496" s="25">
        <v>4</v>
      </c>
      <c r="Q1496" s="26">
        <f t="shared" si="61"/>
        <v>2.0400000000000001E-2</v>
      </c>
      <c r="R1496" s="29"/>
    </row>
    <row r="1497" spans="2:18" x14ac:dyDescent="0.25">
      <c r="J1497" s="1880"/>
      <c r="K1497" s="1880"/>
      <c r="L1497" s="1880"/>
      <c r="M1497" s="1880"/>
      <c r="N1497" s="1880"/>
      <c r="O1497" s="1881"/>
      <c r="P1497" s="597">
        <f>SUM(P1460:P1496)</f>
        <v>201</v>
      </c>
      <c r="Q1497" s="598">
        <f>SUM(Q1460:Q1496)</f>
        <v>5.8718500000000002</v>
      </c>
      <c r="R1497" s="64">
        <f>SUM(Q1497/G1479)</f>
        <v>0.5025985625752154</v>
      </c>
    </row>
    <row r="1498" spans="2:18" x14ac:dyDescent="0.25">
      <c r="J1498" s="28">
        <v>38</v>
      </c>
      <c r="K1498" s="29"/>
      <c r="L1498" s="52">
        <v>5</v>
      </c>
      <c r="M1498" s="560">
        <v>7</v>
      </c>
      <c r="N1498" s="560">
        <v>400</v>
      </c>
      <c r="O1498" s="560">
        <v>23</v>
      </c>
      <c r="P1498" s="40">
        <v>92</v>
      </c>
      <c r="Q1498" s="26">
        <f>L1498*M1498*N1498*P1498/1000000</f>
        <v>1.288</v>
      </c>
      <c r="R1498" s="34"/>
    </row>
    <row r="1499" spans="2:18" x14ac:dyDescent="0.25">
      <c r="J1499" s="28">
        <v>39</v>
      </c>
      <c r="K1499" s="29"/>
      <c r="L1499" s="52">
        <v>4</v>
      </c>
      <c r="M1499" s="560">
        <v>6</v>
      </c>
      <c r="N1499" s="560">
        <v>400</v>
      </c>
      <c r="O1499" s="560">
        <v>3</v>
      </c>
      <c r="P1499" s="40">
        <v>18</v>
      </c>
      <c r="Q1499" s="26">
        <f>L1499*M1499*N1499*P1499/1000000</f>
        <v>0.17280000000000001</v>
      </c>
      <c r="R1499" s="34"/>
    </row>
    <row r="1500" spans="2:18" x14ac:dyDescent="0.25">
      <c r="J1500" s="28">
        <v>40</v>
      </c>
      <c r="K1500" s="29"/>
      <c r="L1500" s="29">
        <v>3</v>
      </c>
      <c r="M1500" s="24">
        <v>5</v>
      </c>
      <c r="N1500" s="24">
        <v>400</v>
      </c>
      <c r="O1500" s="27">
        <v>10</v>
      </c>
      <c r="P1500" s="30">
        <v>100</v>
      </c>
      <c r="Q1500" s="26">
        <f>L1500*M1500*N1500*P1500/1000000</f>
        <v>0.6</v>
      </c>
      <c r="R1500" s="29"/>
    </row>
    <row r="1501" spans="2:18" x14ac:dyDescent="0.25">
      <c r="J1501" s="28">
        <v>41</v>
      </c>
      <c r="K1501" s="29"/>
      <c r="L1501" s="29">
        <v>2</v>
      </c>
      <c r="M1501" s="24">
        <v>3</v>
      </c>
      <c r="N1501" s="24">
        <v>400</v>
      </c>
      <c r="O1501" s="29">
        <v>7</v>
      </c>
      <c r="P1501" s="30">
        <v>175</v>
      </c>
      <c r="Q1501" s="26">
        <f>L1501*M1501*N1501*P1501/1000000</f>
        <v>0.42</v>
      </c>
      <c r="R1501" s="29"/>
    </row>
    <row r="1502" spans="2:18" x14ac:dyDescent="0.25">
      <c r="J1502" s="1882"/>
      <c r="K1502" s="1883"/>
      <c r="L1502" s="1883"/>
      <c r="M1502" s="1883"/>
      <c r="N1502" s="1884"/>
      <c r="O1502" s="601">
        <f>SUM(O1498:O1501)</f>
        <v>43</v>
      </c>
      <c r="P1502" s="597">
        <f>SUM(P1498:P1501)</f>
        <v>385</v>
      </c>
      <c r="Q1502" s="598">
        <f>SUM(Q1498:Q1501)</f>
        <v>2.4807999999999999</v>
      </c>
      <c r="R1502" s="64">
        <f>SUM(Q1502/G1479)</f>
        <v>0.21234304589466593</v>
      </c>
    </row>
    <row r="1503" spans="2:18" ht="16.5" thickBot="1" x14ac:dyDescent="0.3">
      <c r="O1503" s="455">
        <f>SUM(O1502)</f>
        <v>43</v>
      </c>
      <c r="P1503" s="47">
        <f>SUM(P1502,P1497)</f>
        <v>586</v>
      </c>
      <c r="Q1503" s="72">
        <f>SUM(Q1502,Q1497)</f>
        <v>8.3526500000000006</v>
      </c>
      <c r="R1503" s="49">
        <f>SUM(Q1503/G1479)</f>
        <v>0.71494160846988142</v>
      </c>
    </row>
    <row r="1504" spans="2:18" ht="16.5" thickTop="1" x14ac:dyDescent="0.25">
      <c r="B1504" s="1814" t="s">
        <v>0</v>
      </c>
      <c r="C1504" s="1814"/>
      <c r="D1504" s="1814"/>
      <c r="E1504" s="1814"/>
      <c r="F1504" s="1814"/>
      <c r="G1504" s="1814"/>
      <c r="H1504" s="1814"/>
      <c r="J1504" s="1814" t="s">
        <v>22</v>
      </c>
      <c r="K1504" s="1814"/>
      <c r="L1504" s="1814"/>
      <c r="M1504" s="1814"/>
      <c r="N1504" s="1814"/>
      <c r="O1504" s="1814"/>
      <c r="P1504" s="1814"/>
      <c r="Q1504" s="1814"/>
      <c r="R1504" s="1814"/>
    </row>
    <row r="1505" spans="2:18" x14ac:dyDescent="0.25">
      <c r="B1505" s="1814"/>
      <c r="C1505" s="1814"/>
      <c r="D1505" s="1814"/>
      <c r="E1505" s="1814"/>
      <c r="F1505" s="1814"/>
      <c r="G1505" s="1814"/>
      <c r="H1505" s="1814"/>
      <c r="J1505" s="1814"/>
      <c r="K1505" s="1814"/>
      <c r="L1505" s="1814"/>
      <c r="M1505" s="1814"/>
      <c r="N1505" s="1814"/>
      <c r="O1505" s="1814"/>
      <c r="P1505" s="1814"/>
      <c r="Q1505" s="1814"/>
      <c r="R1505" s="1814"/>
    </row>
    <row r="1506" spans="2:18" x14ac:dyDescent="0.25">
      <c r="B1506" s="6" t="s">
        <v>215</v>
      </c>
      <c r="H1506" s="8"/>
      <c r="J1506" s="6" t="s">
        <v>215</v>
      </c>
      <c r="K1506" s="10"/>
      <c r="L1506" s="10"/>
      <c r="M1506" s="10"/>
      <c r="N1506" s="10"/>
      <c r="O1506" s="1898"/>
      <c r="P1506" s="1898"/>
      <c r="Q1506" s="8"/>
      <c r="R1506" s="8"/>
    </row>
    <row r="1507" spans="2:18" x14ac:dyDescent="0.25">
      <c r="B1507" s="1812" t="s">
        <v>21</v>
      </c>
      <c r="C1507" s="1812" t="s">
        <v>2</v>
      </c>
      <c r="D1507" s="1805" t="s">
        <v>3</v>
      </c>
      <c r="E1507" s="1842" t="s">
        <v>4</v>
      </c>
      <c r="F1507" s="1843"/>
      <c r="G1507" s="1844"/>
      <c r="H1507" s="1812" t="s">
        <v>5</v>
      </c>
      <c r="J1507" s="1812" t="s">
        <v>21</v>
      </c>
      <c r="K1507" s="1899" t="s">
        <v>24</v>
      </c>
      <c r="L1507" s="1842" t="s">
        <v>25</v>
      </c>
      <c r="M1507" s="1843"/>
      <c r="N1507" s="1844"/>
      <c r="O1507" s="1842" t="s">
        <v>4</v>
      </c>
      <c r="P1507" s="1843"/>
      <c r="Q1507" s="1844"/>
      <c r="R1507" s="1812" t="s">
        <v>5</v>
      </c>
    </row>
    <row r="1508" spans="2:18" x14ac:dyDescent="0.25">
      <c r="B1508" s="1813"/>
      <c r="C1508" s="1813"/>
      <c r="D1508" s="1806"/>
      <c r="E1508" s="84" t="s">
        <v>26</v>
      </c>
      <c r="F1508" s="84" t="s">
        <v>9</v>
      </c>
      <c r="G1508" s="561" t="s">
        <v>10</v>
      </c>
      <c r="H1508" s="1813"/>
      <c r="J1508" s="1813"/>
      <c r="K1508" s="1900"/>
      <c r="L1508" s="13" t="s">
        <v>27</v>
      </c>
      <c r="M1508" s="562" t="s">
        <v>28</v>
      </c>
      <c r="N1508" s="562" t="s">
        <v>26</v>
      </c>
      <c r="O1508" s="562" t="s">
        <v>29</v>
      </c>
      <c r="P1508" s="563" t="s">
        <v>30</v>
      </c>
      <c r="Q1508" s="16" t="s">
        <v>10</v>
      </c>
      <c r="R1508" s="1813"/>
    </row>
    <row r="1509" spans="2:18" x14ac:dyDescent="0.25">
      <c r="B1509" s="69">
        <v>1</v>
      </c>
      <c r="C1509" s="424">
        <v>5629</v>
      </c>
      <c r="D1509" s="566" t="s">
        <v>12</v>
      </c>
      <c r="E1509" s="566">
        <v>400</v>
      </c>
      <c r="F1509" s="566">
        <v>43</v>
      </c>
      <c r="G1509" s="497">
        <f t="shared" ref="G1509:G1521" si="62">0.7854*E1509*F1509*F1509/1000000</f>
        <v>0.58088183999999998</v>
      </c>
      <c r="H1509" s="21" t="s">
        <v>16</v>
      </c>
      <c r="J1509" s="22">
        <v>1</v>
      </c>
      <c r="K1509" s="23" t="s">
        <v>32</v>
      </c>
      <c r="L1509" s="24">
        <v>13</v>
      </c>
      <c r="M1509" s="24">
        <v>30</v>
      </c>
      <c r="N1509" s="24">
        <v>400</v>
      </c>
      <c r="O1509" s="23"/>
      <c r="P1509" s="25">
        <v>2</v>
      </c>
      <c r="Q1509" s="26">
        <f t="shared" ref="Q1509:Q1542" si="63">L1509*M1509*N1509*P1509/1000000</f>
        <v>0.312</v>
      </c>
      <c r="R1509" s="27"/>
    </row>
    <row r="1510" spans="2:18" x14ac:dyDescent="0.25">
      <c r="B1510" s="69">
        <v>2</v>
      </c>
      <c r="C1510" s="424">
        <v>5803</v>
      </c>
      <c r="D1510" s="566" t="s">
        <v>12</v>
      </c>
      <c r="E1510" s="566">
        <v>400</v>
      </c>
      <c r="F1510" s="566">
        <v>57</v>
      </c>
      <c r="G1510" s="497">
        <f t="shared" si="62"/>
        <v>1.02070584</v>
      </c>
      <c r="H1510" s="21" t="s">
        <v>16</v>
      </c>
      <c r="J1510" s="28">
        <v>2</v>
      </c>
      <c r="K1510" s="29"/>
      <c r="L1510" s="29">
        <v>15</v>
      </c>
      <c r="M1510" s="24">
        <v>25</v>
      </c>
      <c r="N1510" s="24">
        <v>400</v>
      </c>
      <c r="O1510" s="29"/>
      <c r="P1510" s="30">
        <v>4</v>
      </c>
      <c r="Q1510" s="26">
        <f t="shared" si="63"/>
        <v>0.6</v>
      </c>
      <c r="R1510" s="29"/>
    </row>
    <row r="1511" spans="2:18" x14ac:dyDescent="0.25">
      <c r="B1511" s="69">
        <v>3</v>
      </c>
      <c r="C1511" s="424">
        <v>5659</v>
      </c>
      <c r="D1511" s="566" t="s">
        <v>12</v>
      </c>
      <c r="E1511" s="566">
        <v>400</v>
      </c>
      <c r="F1511" s="566">
        <v>60</v>
      </c>
      <c r="G1511" s="497">
        <f t="shared" si="62"/>
        <v>1.130976</v>
      </c>
      <c r="H1511" s="21" t="s">
        <v>16</v>
      </c>
      <c r="J1511" s="28">
        <v>3</v>
      </c>
      <c r="K1511" s="29"/>
      <c r="L1511" s="29">
        <v>10</v>
      </c>
      <c r="M1511" s="24">
        <v>23</v>
      </c>
      <c r="N1511" s="24">
        <v>400</v>
      </c>
      <c r="O1511" s="29"/>
      <c r="P1511" s="25">
        <v>1</v>
      </c>
      <c r="Q1511" s="26">
        <f t="shared" si="63"/>
        <v>9.1999999999999998E-2</v>
      </c>
      <c r="R1511" s="29"/>
    </row>
    <row r="1512" spans="2:18" x14ac:dyDescent="0.25">
      <c r="B1512" s="69">
        <v>4</v>
      </c>
      <c r="C1512" s="424">
        <v>5785</v>
      </c>
      <c r="D1512" s="566" t="s">
        <v>12</v>
      </c>
      <c r="E1512" s="566">
        <v>400</v>
      </c>
      <c r="F1512" s="566">
        <v>53</v>
      </c>
      <c r="G1512" s="497">
        <f t="shared" si="62"/>
        <v>0.88247543999999989</v>
      </c>
      <c r="H1512" s="21" t="s">
        <v>16</v>
      </c>
      <c r="J1512" s="28">
        <v>4</v>
      </c>
      <c r="K1512" s="29"/>
      <c r="L1512" s="29">
        <v>4.5</v>
      </c>
      <c r="M1512" s="24">
        <v>23</v>
      </c>
      <c r="N1512" s="24">
        <v>400</v>
      </c>
      <c r="O1512" s="29"/>
      <c r="P1512" s="30">
        <v>1</v>
      </c>
      <c r="Q1512" s="26">
        <f t="shared" si="63"/>
        <v>4.1399999999999999E-2</v>
      </c>
      <c r="R1512" s="29"/>
    </row>
    <row r="1513" spans="2:18" x14ac:dyDescent="0.25">
      <c r="B1513" s="69">
        <v>5</v>
      </c>
      <c r="C1513" s="424">
        <v>5798</v>
      </c>
      <c r="D1513" s="566" t="s">
        <v>12</v>
      </c>
      <c r="E1513" s="566">
        <v>400</v>
      </c>
      <c r="F1513" s="566">
        <v>50</v>
      </c>
      <c r="G1513" s="497">
        <f t="shared" si="62"/>
        <v>0.78539999999999988</v>
      </c>
      <c r="H1513" s="21" t="s">
        <v>16</v>
      </c>
      <c r="J1513" s="28">
        <v>5</v>
      </c>
      <c r="K1513" s="29"/>
      <c r="L1513" s="29">
        <v>10</v>
      </c>
      <c r="M1513" s="24">
        <v>20</v>
      </c>
      <c r="N1513" s="24">
        <v>400</v>
      </c>
      <c r="O1513" s="29"/>
      <c r="P1513" s="25">
        <v>9</v>
      </c>
      <c r="Q1513" s="26">
        <f t="shared" si="63"/>
        <v>0.72</v>
      </c>
      <c r="R1513" s="29"/>
    </row>
    <row r="1514" spans="2:18" x14ac:dyDescent="0.25">
      <c r="B1514" s="69">
        <v>6</v>
      </c>
      <c r="C1514" s="424">
        <v>5639</v>
      </c>
      <c r="D1514" s="566" t="s">
        <v>12</v>
      </c>
      <c r="E1514" s="566">
        <v>400</v>
      </c>
      <c r="F1514" s="566">
        <v>42</v>
      </c>
      <c r="G1514" s="497">
        <f t="shared" si="62"/>
        <v>0.55417824000000004</v>
      </c>
      <c r="H1514" s="21" t="s">
        <v>159</v>
      </c>
      <c r="J1514" s="28">
        <v>6</v>
      </c>
      <c r="K1514" s="29"/>
      <c r="L1514" s="29">
        <v>8</v>
      </c>
      <c r="M1514" s="24">
        <v>20</v>
      </c>
      <c r="N1514" s="24">
        <v>400</v>
      </c>
      <c r="O1514" s="29"/>
      <c r="P1514" s="30">
        <v>4</v>
      </c>
      <c r="Q1514" s="26">
        <f t="shared" si="63"/>
        <v>0.25600000000000001</v>
      </c>
      <c r="R1514" s="29"/>
    </row>
    <row r="1515" spans="2:18" x14ac:dyDescent="0.25">
      <c r="B1515" s="69">
        <v>7</v>
      </c>
      <c r="C1515" s="424">
        <v>5625</v>
      </c>
      <c r="D1515" s="566" t="s">
        <v>12</v>
      </c>
      <c r="E1515" s="566">
        <v>400</v>
      </c>
      <c r="F1515" s="566">
        <v>53</v>
      </c>
      <c r="G1515" s="497">
        <f t="shared" si="62"/>
        <v>0.88247543999999989</v>
      </c>
      <c r="H1515" s="21" t="s">
        <v>159</v>
      </c>
      <c r="J1515" s="28">
        <v>7</v>
      </c>
      <c r="K1515" s="29"/>
      <c r="L1515" s="29">
        <v>4.5</v>
      </c>
      <c r="M1515" s="24">
        <v>20</v>
      </c>
      <c r="N1515" s="24">
        <v>400</v>
      </c>
      <c r="O1515" s="29"/>
      <c r="P1515" s="25">
        <v>2</v>
      </c>
      <c r="Q1515" s="26">
        <f t="shared" si="63"/>
        <v>7.1999999999999995E-2</v>
      </c>
      <c r="R1515" s="29"/>
    </row>
    <row r="1516" spans="2:18" x14ac:dyDescent="0.25">
      <c r="B1516" s="69">
        <v>8</v>
      </c>
      <c r="C1516" s="424">
        <v>5577</v>
      </c>
      <c r="D1516" s="566" t="s">
        <v>12</v>
      </c>
      <c r="E1516" s="566">
        <v>400</v>
      </c>
      <c r="F1516" s="566">
        <v>43</v>
      </c>
      <c r="G1516" s="497">
        <f t="shared" si="62"/>
        <v>0.58088183999999998</v>
      </c>
      <c r="H1516" s="21" t="s">
        <v>159</v>
      </c>
      <c r="J1516" s="28">
        <v>8</v>
      </c>
      <c r="K1516" s="29"/>
      <c r="L1516" s="29">
        <v>1.7</v>
      </c>
      <c r="M1516" s="24">
        <v>20</v>
      </c>
      <c r="N1516" s="24">
        <v>400</v>
      </c>
      <c r="O1516" s="29"/>
      <c r="P1516" s="30">
        <v>2</v>
      </c>
      <c r="Q1516" s="26">
        <f t="shared" si="63"/>
        <v>2.7199999999999998E-2</v>
      </c>
      <c r="R1516" s="29"/>
    </row>
    <row r="1517" spans="2:18" x14ac:dyDescent="0.25">
      <c r="B1517" s="69">
        <v>9</v>
      </c>
      <c r="C1517" s="424">
        <v>5589</v>
      </c>
      <c r="D1517" s="566" t="s">
        <v>12</v>
      </c>
      <c r="E1517" s="566">
        <v>400</v>
      </c>
      <c r="F1517" s="566">
        <v>42</v>
      </c>
      <c r="G1517" s="497">
        <f t="shared" si="62"/>
        <v>0.55417824000000004</v>
      </c>
      <c r="H1517" s="21" t="s">
        <v>159</v>
      </c>
      <c r="J1517" s="28">
        <v>9</v>
      </c>
      <c r="K1517" s="29"/>
      <c r="L1517" s="29">
        <v>10</v>
      </c>
      <c r="M1517" s="24">
        <v>18</v>
      </c>
      <c r="N1517" s="24">
        <v>400</v>
      </c>
      <c r="O1517" s="29"/>
      <c r="P1517" s="25">
        <v>1</v>
      </c>
      <c r="Q1517" s="26">
        <f t="shared" si="63"/>
        <v>7.1999999999999995E-2</v>
      </c>
      <c r="R1517" s="29"/>
    </row>
    <row r="1518" spans="2:18" x14ac:dyDescent="0.25">
      <c r="B1518" s="69">
        <v>10</v>
      </c>
      <c r="C1518" s="424">
        <v>5572</v>
      </c>
      <c r="D1518" s="566" t="s">
        <v>12</v>
      </c>
      <c r="E1518" s="566">
        <v>400</v>
      </c>
      <c r="F1518" s="566">
        <v>41</v>
      </c>
      <c r="G1518" s="497">
        <f t="shared" si="62"/>
        <v>0.52810296000000001</v>
      </c>
      <c r="H1518" s="21" t="s">
        <v>159</v>
      </c>
      <c r="J1518" s="28">
        <v>10</v>
      </c>
      <c r="K1518" s="29"/>
      <c r="L1518" s="29">
        <v>1.7</v>
      </c>
      <c r="M1518" s="24">
        <v>18</v>
      </c>
      <c r="N1518" s="24">
        <v>400</v>
      </c>
      <c r="O1518" s="29"/>
      <c r="P1518" s="30">
        <v>1</v>
      </c>
      <c r="Q1518" s="26">
        <f t="shared" si="63"/>
        <v>1.2239999999999999E-2</v>
      </c>
      <c r="R1518" s="29"/>
    </row>
    <row r="1519" spans="2:18" x14ac:dyDescent="0.25">
      <c r="B1519" s="69">
        <v>11</v>
      </c>
      <c r="C1519" s="424">
        <v>5634</v>
      </c>
      <c r="D1519" s="566" t="s">
        <v>12</v>
      </c>
      <c r="E1519" s="566">
        <v>400</v>
      </c>
      <c r="F1519" s="566">
        <v>43</v>
      </c>
      <c r="G1519" s="497">
        <f t="shared" si="62"/>
        <v>0.58088183999999998</v>
      </c>
      <c r="H1519" s="21" t="s">
        <v>159</v>
      </c>
      <c r="J1519" s="28">
        <v>11</v>
      </c>
      <c r="K1519" s="29"/>
      <c r="L1519" s="29">
        <v>15</v>
      </c>
      <c r="M1519" s="24">
        <v>15</v>
      </c>
      <c r="N1519" s="24">
        <v>400</v>
      </c>
      <c r="O1519" s="29"/>
      <c r="P1519" s="25">
        <v>1</v>
      </c>
      <c r="Q1519" s="26">
        <f t="shared" si="63"/>
        <v>0.09</v>
      </c>
      <c r="R1519" s="29"/>
    </row>
    <row r="1520" spans="2:18" x14ac:dyDescent="0.25">
      <c r="B1520" s="69">
        <v>12</v>
      </c>
      <c r="C1520" s="424">
        <v>5799</v>
      </c>
      <c r="D1520" s="566" t="s">
        <v>12</v>
      </c>
      <c r="E1520" s="566">
        <v>400</v>
      </c>
      <c r="F1520" s="566">
        <v>40</v>
      </c>
      <c r="G1520" s="497">
        <f t="shared" si="62"/>
        <v>0.50265599999999988</v>
      </c>
      <c r="H1520" s="21" t="s">
        <v>159</v>
      </c>
      <c r="J1520" s="28">
        <v>12</v>
      </c>
      <c r="K1520" s="29"/>
      <c r="L1520" s="29">
        <v>15</v>
      </c>
      <c r="M1520" s="24">
        <v>10</v>
      </c>
      <c r="N1520" s="24">
        <v>400</v>
      </c>
      <c r="O1520" s="29"/>
      <c r="P1520" s="30">
        <v>3</v>
      </c>
      <c r="Q1520" s="26">
        <f t="shared" si="63"/>
        <v>0.18</v>
      </c>
      <c r="R1520" s="29"/>
    </row>
    <row r="1521" spans="2:18" x14ac:dyDescent="0.25">
      <c r="B1521" s="69">
        <v>13</v>
      </c>
      <c r="C1521" s="424">
        <v>5592</v>
      </c>
      <c r="D1521" s="566" t="s">
        <v>12</v>
      </c>
      <c r="E1521" s="566">
        <v>400</v>
      </c>
      <c r="F1521" s="566">
        <v>44</v>
      </c>
      <c r="G1521" s="497">
        <f t="shared" si="62"/>
        <v>0.60821376000000005</v>
      </c>
      <c r="H1521" s="21" t="s">
        <v>159</v>
      </c>
      <c r="J1521" s="28">
        <v>13</v>
      </c>
      <c r="K1521" s="29"/>
      <c r="L1521" s="29">
        <v>15</v>
      </c>
      <c r="M1521" s="24">
        <v>8</v>
      </c>
      <c r="N1521" s="24">
        <v>400</v>
      </c>
      <c r="O1521" s="29"/>
      <c r="P1521" s="25">
        <v>1</v>
      </c>
      <c r="Q1521" s="26">
        <f t="shared" si="63"/>
        <v>4.8000000000000001E-2</v>
      </c>
      <c r="R1521" s="29"/>
    </row>
    <row r="1522" spans="2:18" x14ac:dyDescent="0.25">
      <c r="G1522" s="74">
        <f>SUM(G1509:G1521)</f>
        <v>9.1920074399999976</v>
      </c>
      <c r="H1522" s="51"/>
      <c r="J1522" s="28">
        <v>14</v>
      </c>
      <c r="K1522" s="29"/>
      <c r="L1522" s="29">
        <v>3.5</v>
      </c>
      <c r="M1522" s="24">
        <v>15</v>
      </c>
      <c r="N1522" s="24">
        <v>400</v>
      </c>
      <c r="O1522" s="29"/>
      <c r="P1522" s="30">
        <v>1</v>
      </c>
      <c r="Q1522" s="26">
        <f t="shared" si="63"/>
        <v>2.1000000000000001E-2</v>
      </c>
      <c r="R1522" s="29"/>
    </row>
    <row r="1523" spans="2:18" ht="16.5" thickBot="1" x14ac:dyDescent="0.3">
      <c r="G1523" s="60">
        <f>SUM(G1522)</f>
        <v>9.1920074399999976</v>
      </c>
      <c r="H1523" s="36">
        <f>SUM(Q1548/G1523)</f>
        <v>0.69427489497332273</v>
      </c>
      <c r="J1523" s="28">
        <v>15</v>
      </c>
      <c r="K1523" s="29"/>
      <c r="L1523" s="29">
        <v>4.5</v>
      </c>
      <c r="M1523" s="24">
        <v>15</v>
      </c>
      <c r="N1523" s="24">
        <v>400</v>
      </c>
      <c r="O1523" s="29"/>
      <c r="P1523" s="25">
        <v>5</v>
      </c>
      <c r="Q1523" s="26">
        <f t="shared" si="63"/>
        <v>0.13500000000000001</v>
      </c>
      <c r="R1523" s="29"/>
    </row>
    <row r="1524" spans="2:18" ht="16.5" thickTop="1" x14ac:dyDescent="0.25">
      <c r="B1524" s="8" t="s">
        <v>216</v>
      </c>
      <c r="J1524" s="28">
        <v>16</v>
      </c>
      <c r="K1524" s="29"/>
      <c r="L1524" s="29">
        <v>2.2000000000000002</v>
      </c>
      <c r="M1524" s="24">
        <v>15</v>
      </c>
      <c r="N1524" s="24">
        <v>400</v>
      </c>
      <c r="O1524" s="29"/>
      <c r="P1524" s="30">
        <v>6</v>
      </c>
      <c r="Q1524" s="26">
        <f t="shared" si="63"/>
        <v>7.9200000000000007E-2</v>
      </c>
      <c r="R1524" s="29"/>
    </row>
    <row r="1525" spans="2:18" x14ac:dyDescent="0.25">
      <c r="B1525" s="1901" t="s">
        <v>3</v>
      </c>
      <c r="C1525" s="1902" t="s">
        <v>66</v>
      </c>
      <c r="D1525" s="1902"/>
      <c r="E1525" s="1903" t="s">
        <v>48</v>
      </c>
      <c r="F1525" s="1903"/>
      <c r="G1525" s="1886" t="s">
        <v>50</v>
      </c>
      <c r="J1525" s="28">
        <v>17</v>
      </c>
      <c r="K1525" s="29"/>
      <c r="L1525" s="29">
        <v>1.7</v>
      </c>
      <c r="M1525" s="24">
        <v>15</v>
      </c>
      <c r="N1525" s="24">
        <v>400</v>
      </c>
      <c r="O1525" s="29"/>
      <c r="P1525" s="25">
        <v>1</v>
      </c>
      <c r="Q1525" s="26">
        <f t="shared" si="63"/>
        <v>1.0200000000000001E-2</v>
      </c>
      <c r="R1525" s="29"/>
    </row>
    <row r="1526" spans="2:18" x14ac:dyDescent="0.25">
      <c r="B1526" s="1901"/>
      <c r="C1526" s="101" t="s">
        <v>30</v>
      </c>
      <c r="D1526" s="101" t="s">
        <v>10</v>
      </c>
      <c r="E1526" s="565" t="s">
        <v>30</v>
      </c>
      <c r="F1526" s="565" t="s">
        <v>10</v>
      </c>
      <c r="G1526" s="1887"/>
      <c r="J1526" s="28">
        <v>18</v>
      </c>
      <c r="K1526" s="29"/>
      <c r="L1526" s="29">
        <v>5</v>
      </c>
      <c r="M1526" s="24">
        <v>13</v>
      </c>
      <c r="N1526" s="24">
        <v>400</v>
      </c>
      <c r="O1526" s="29"/>
      <c r="P1526" s="30">
        <v>1</v>
      </c>
      <c r="Q1526" s="26">
        <f t="shared" si="63"/>
        <v>2.5999999999999999E-2</v>
      </c>
      <c r="R1526" s="29"/>
    </row>
    <row r="1527" spans="2:18" x14ac:dyDescent="0.25">
      <c r="B1527" s="566" t="s">
        <v>32</v>
      </c>
      <c r="C1527" s="86">
        <f>SUM(C1485)</f>
        <v>286</v>
      </c>
      <c r="D1527" s="71">
        <f>SUM(D1485)</f>
        <v>226.17203069999997</v>
      </c>
      <c r="E1527" s="86">
        <f>SUM(E1485)</f>
        <v>19287</v>
      </c>
      <c r="F1527" s="71">
        <f>SUM(F1485)</f>
        <v>162.91169000000002</v>
      </c>
      <c r="G1527" s="88">
        <f>SUM(F1527/D1527)</f>
        <v>0.72029989515410076</v>
      </c>
      <c r="J1527" s="28">
        <v>19</v>
      </c>
      <c r="K1527" s="29"/>
      <c r="L1527" s="29">
        <v>4.5</v>
      </c>
      <c r="M1527" s="24">
        <v>13</v>
      </c>
      <c r="N1527" s="24">
        <v>400</v>
      </c>
      <c r="O1527" s="29"/>
      <c r="P1527" s="25">
        <v>1</v>
      </c>
      <c r="Q1527" s="26">
        <f t="shared" si="63"/>
        <v>2.3400000000000001E-2</v>
      </c>
      <c r="R1527" s="29"/>
    </row>
    <row r="1528" spans="2:18" x14ac:dyDescent="0.25">
      <c r="B1528" s="566" t="s">
        <v>32</v>
      </c>
      <c r="C1528" s="115">
        <f>SUM(B1521)</f>
        <v>13</v>
      </c>
      <c r="D1528" s="20">
        <f>SUM(G1523)</f>
        <v>9.1920074399999976</v>
      </c>
      <c r="E1528" s="115">
        <f>SUM(P1548)</f>
        <v>417</v>
      </c>
      <c r="F1528" s="20">
        <f>SUM(Q1548)</f>
        <v>6.3817799999999991</v>
      </c>
      <c r="G1528" s="88">
        <f>SUM(F1528/D1528)</f>
        <v>0.69427489497332273</v>
      </c>
      <c r="J1528" s="28">
        <v>20</v>
      </c>
      <c r="K1528" s="29"/>
      <c r="L1528" s="29">
        <v>10</v>
      </c>
      <c r="M1528" s="24">
        <v>25</v>
      </c>
      <c r="N1528" s="24">
        <v>400</v>
      </c>
      <c r="O1528" s="29"/>
      <c r="P1528" s="30">
        <v>1</v>
      </c>
      <c r="Q1528" s="26">
        <f t="shared" si="63"/>
        <v>0.1</v>
      </c>
      <c r="R1528" s="29"/>
    </row>
    <row r="1529" spans="2:18" ht="16.5" thickBot="1" x14ac:dyDescent="0.3">
      <c r="B1529" s="564" t="s">
        <v>54</v>
      </c>
      <c r="C1529" s="59">
        <f>SUM(C1527:C1528)</f>
        <v>299</v>
      </c>
      <c r="D1529" s="92">
        <f>SUM(D1527:D1528)</f>
        <v>235.36403813999996</v>
      </c>
      <c r="E1529" s="59">
        <f>SUM(E1527:E1528)</f>
        <v>19704</v>
      </c>
      <c r="F1529" s="92">
        <f>SUM(F1527:F1528)</f>
        <v>169.29347000000001</v>
      </c>
      <c r="G1529" s="93">
        <f>SUM(F1529/D1529)</f>
        <v>0.71928350370713967</v>
      </c>
      <c r="J1529" s="28">
        <v>21</v>
      </c>
      <c r="K1529" s="29"/>
      <c r="L1529" s="29">
        <v>13</v>
      </c>
      <c r="M1529" s="24">
        <v>25</v>
      </c>
      <c r="N1529" s="24">
        <v>400</v>
      </c>
      <c r="O1529" s="29"/>
      <c r="P1529" s="25">
        <v>1</v>
      </c>
      <c r="Q1529" s="26">
        <f t="shared" si="63"/>
        <v>0.13</v>
      </c>
      <c r="R1529" s="29"/>
    </row>
    <row r="1530" spans="2:18" ht="16.5" thickTop="1" x14ac:dyDescent="0.25">
      <c r="B1530" s="89"/>
      <c r="C1530" s="90"/>
      <c r="D1530" s="91"/>
      <c r="E1530" s="82"/>
      <c r="F1530" s="83"/>
      <c r="G1530" s="83"/>
      <c r="J1530" s="28">
        <v>22</v>
      </c>
      <c r="K1530" s="29"/>
      <c r="L1530" s="29">
        <v>10</v>
      </c>
      <c r="M1530" s="24">
        <v>10</v>
      </c>
      <c r="N1530" s="24">
        <v>400</v>
      </c>
      <c r="O1530" s="29"/>
      <c r="P1530" s="30">
        <v>3</v>
      </c>
      <c r="Q1530" s="26">
        <f t="shared" si="63"/>
        <v>0.12</v>
      </c>
      <c r="R1530" s="29"/>
    </row>
    <row r="1531" spans="2:18" x14ac:dyDescent="0.25">
      <c r="B1531" s="102" t="s">
        <v>32</v>
      </c>
      <c r="C1531" s="90"/>
      <c r="D1531" s="103">
        <f>SUM(D1487+Q1543)</f>
        <v>127.56587000000003</v>
      </c>
      <c r="E1531" s="466">
        <f>SUM(D1531/D1529)</f>
        <v>0.54199388746092514</v>
      </c>
      <c r="F1531" s="83"/>
      <c r="G1531" s="83"/>
      <c r="J1531" s="28">
        <v>23</v>
      </c>
      <c r="K1531" s="29"/>
      <c r="L1531" s="29">
        <v>5</v>
      </c>
      <c r="M1531" s="24">
        <v>10</v>
      </c>
      <c r="N1531" s="24">
        <v>400</v>
      </c>
      <c r="O1531" s="29"/>
      <c r="P1531" s="25">
        <v>13</v>
      </c>
      <c r="Q1531" s="26">
        <f t="shared" si="63"/>
        <v>0.26</v>
      </c>
      <c r="R1531" s="29"/>
    </row>
    <row r="1532" spans="2:18" x14ac:dyDescent="0.25">
      <c r="B1532" s="102" t="s">
        <v>51</v>
      </c>
      <c r="C1532" s="89"/>
      <c r="D1532" s="103">
        <f>SUM(Q1547+D1488)</f>
        <v>41.727600000000002</v>
      </c>
      <c r="E1532" s="466">
        <f>SUM(D1532/D1529)</f>
        <v>0.17728961624621456</v>
      </c>
      <c r="F1532" s="83"/>
      <c r="G1532" s="83"/>
      <c r="J1532" s="28">
        <v>24</v>
      </c>
      <c r="K1532" s="29"/>
      <c r="L1532" s="29">
        <v>4.5</v>
      </c>
      <c r="M1532" s="24">
        <v>10</v>
      </c>
      <c r="N1532" s="24">
        <v>400</v>
      </c>
      <c r="O1532" s="29"/>
      <c r="P1532" s="30">
        <v>27</v>
      </c>
      <c r="Q1532" s="26">
        <f t="shared" si="63"/>
        <v>0.48599999999999999</v>
      </c>
      <c r="R1532" s="29"/>
    </row>
    <row r="1533" spans="2:18" ht="16.5" thickBot="1" x14ac:dyDescent="0.3">
      <c r="B1533" s="89"/>
      <c r="C1533" s="89"/>
      <c r="D1533" s="104">
        <f>SUM(D1531:D1532)</f>
        <v>169.29347000000004</v>
      </c>
      <c r="E1533" s="467">
        <f>SUM(E1531:E1532)</f>
        <v>0.71928350370713967</v>
      </c>
      <c r="F1533" s="83"/>
      <c r="G1533" s="83"/>
      <c r="J1533" s="28">
        <v>25</v>
      </c>
      <c r="K1533" s="29"/>
      <c r="L1533" s="29">
        <v>3.5</v>
      </c>
      <c r="M1533" s="24">
        <v>10</v>
      </c>
      <c r="N1533" s="24">
        <v>400</v>
      </c>
      <c r="O1533" s="29"/>
      <c r="P1533" s="25">
        <v>1</v>
      </c>
      <c r="Q1533" s="26">
        <f t="shared" si="63"/>
        <v>1.4E-2</v>
      </c>
      <c r="R1533" s="29"/>
    </row>
    <row r="1534" spans="2:18" ht="16.5" thickTop="1" x14ac:dyDescent="0.25">
      <c r="J1534" s="28">
        <v>26</v>
      </c>
      <c r="K1534" s="29"/>
      <c r="L1534" s="29">
        <v>2.2000000000000002</v>
      </c>
      <c r="M1534" s="24">
        <v>10</v>
      </c>
      <c r="N1534" s="24">
        <v>400</v>
      </c>
      <c r="O1534" s="29"/>
      <c r="P1534" s="30">
        <v>14</v>
      </c>
      <c r="Q1534" s="26">
        <f t="shared" si="63"/>
        <v>0.1232</v>
      </c>
      <c r="R1534" s="29"/>
    </row>
    <row r="1535" spans="2:18" x14ac:dyDescent="0.25">
      <c r="J1535" s="28">
        <v>27</v>
      </c>
      <c r="K1535" s="29"/>
      <c r="L1535" s="29">
        <v>1.7</v>
      </c>
      <c r="M1535" s="24">
        <v>10</v>
      </c>
      <c r="N1535" s="24">
        <v>400</v>
      </c>
      <c r="O1535" s="29"/>
      <c r="P1535" s="25">
        <v>16</v>
      </c>
      <c r="Q1535" s="26">
        <f t="shared" si="63"/>
        <v>0.10879999999999999</v>
      </c>
      <c r="R1535" s="29"/>
    </row>
    <row r="1536" spans="2:18" x14ac:dyDescent="0.25">
      <c r="J1536" s="28">
        <v>28</v>
      </c>
      <c r="K1536" s="29"/>
      <c r="L1536" s="29">
        <v>1.7</v>
      </c>
      <c r="M1536" s="24">
        <v>10</v>
      </c>
      <c r="N1536" s="24">
        <v>300</v>
      </c>
      <c r="O1536" s="29"/>
      <c r="P1536" s="30">
        <v>3</v>
      </c>
      <c r="Q1536" s="26">
        <f t="shared" si="63"/>
        <v>1.5299999999999999E-2</v>
      </c>
      <c r="R1536" s="29"/>
    </row>
    <row r="1537" spans="2:18" x14ac:dyDescent="0.25">
      <c r="J1537" s="28">
        <v>29</v>
      </c>
      <c r="K1537" s="29"/>
      <c r="L1537" s="29">
        <v>2.2000000000000002</v>
      </c>
      <c r="M1537" s="24">
        <v>10</v>
      </c>
      <c r="N1537" s="24">
        <v>300</v>
      </c>
      <c r="O1537" s="29"/>
      <c r="P1537" s="25">
        <v>3</v>
      </c>
      <c r="Q1537" s="26">
        <f t="shared" si="63"/>
        <v>1.9800000000000002E-2</v>
      </c>
      <c r="R1537" s="29"/>
    </row>
    <row r="1538" spans="2:18" x14ac:dyDescent="0.25">
      <c r="J1538" s="28">
        <v>30</v>
      </c>
      <c r="K1538" s="29"/>
      <c r="L1538" s="29">
        <v>4.2</v>
      </c>
      <c r="M1538" s="24">
        <v>10</v>
      </c>
      <c r="N1538" s="24">
        <v>200</v>
      </c>
      <c r="O1538" s="29"/>
      <c r="P1538" s="30">
        <v>1</v>
      </c>
      <c r="Q1538" s="26">
        <f t="shared" si="63"/>
        <v>8.3999999999999995E-3</v>
      </c>
      <c r="R1538" s="29"/>
    </row>
    <row r="1539" spans="2:18" x14ac:dyDescent="0.25">
      <c r="J1539" s="28">
        <v>31</v>
      </c>
      <c r="K1539" s="29"/>
      <c r="L1539" s="29">
        <v>13</v>
      </c>
      <c r="M1539" s="24">
        <v>23</v>
      </c>
      <c r="N1539" s="24">
        <v>400</v>
      </c>
      <c r="O1539" s="29"/>
      <c r="P1539" s="25">
        <v>1</v>
      </c>
      <c r="Q1539" s="26">
        <f t="shared" si="63"/>
        <v>0.1196</v>
      </c>
      <c r="R1539" s="29"/>
    </row>
    <row r="1540" spans="2:18" x14ac:dyDescent="0.25">
      <c r="J1540" s="28">
        <v>32</v>
      </c>
      <c r="K1540" s="29"/>
      <c r="L1540" s="29">
        <v>13</v>
      </c>
      <c r="M1540" s="24">
        <v>18</v>
      </c>
      <c r="N1540" s="24">
        <v>400</v>
      </c>
      <c r="O1540" s="29"/>
      <c r="P1540" s="30">
        <v>2</v>
      </c>
      <c r="Q1540" s="26">
        <f t="shared" si="63"/>
        <v>0.18720000000000001</v>
      </c>
      <c r="R1540" s="29"/>
    </row>
    <row r="1541" spans="2:18" x14ac:dyDescent="0.25">
      <c r="J1541" s="28">
        <v>33</v>
      </c>
      <c r="K1541" s="29"/>
      <c r="L1541" s="29">
        <v>2.2000000000000002</v>
      </c>
      <c r="M1541" s="24">
        <v>18</v>
      </c>
      <c r="N1541" s="24">
        <v>400</v>
      </c>
      <c r="O1541" s="29"/>
      <c r="P1541" s="25">
        <v>1</v>
      </c>
      <c r="Q1541" s="26">
        <f t="shared" si="63"/>
        <v>1.584E-2</v>
      </c>
      <c r="R1541" s="29"/>
    </row>
    <row r="1542" spans="2:18" x14ac:dyDescent="0.25">
      <c r="J1542" s="28">
        <v>34</v>
      </c>
      <c r="K1542" s="29"/>
      <c r="L1542" s="29">
        <v>15</v>
      </c>
      <c r="M1542" s="24">
        <v>18</v>
      </c>
      <c r="N1542" s="24">
        <v>400</v>
      </c>
      <c r="O1542" s="29"/>
      <c r="P1542" s="30">
        <v>1</v>
      </c>
      <c r="Q1542" s="26">
        <f t="shared" si="63"/>
        <v>0.108</v>
      </c>
      <c r="R1542" s="29"/>
    </row>
    <row r="1543" spans="2:18" x14ac:dyDescent="0.25">
      <c r="J1543" s="1880"/>
      <c r="K1543" s="1880"/>
      <c r="L1543" s="1880"/>
      <c r="M1543" s="1880"/>
      <c r="N1543" s="1880"/>
      <c r="O1543" s="1881"/>
      <c r="P1543" s="597">
        <f>SUM(P1509:P1542)</f>
        <v>135</v>
      </c>
      <c r="Q1543" s="598">
        <f>SUM(Q1509:Q1542)</f>
        <v>4.6337799999999989</v>
      </c>
      <c r="R1543" s="64">
        <f>SUM(Q1543/G1523)</f>
        <v>0.50410968770930409</v>
      </c>
    </row>
    <row r="1544" spans="2:18" x14ac:dyDescent="0.25">
      <c r="J1544" s="28">
        <v>35</v>
      </c>
      <c r="K1544" s="29"/>
      <c r="L1544" s="52">
        <v>5</v>
      </c>
      <c r="M1544" s="566">
        <v>7</v>
      </c>
      <c r="N1544" s="566">
        <v>400</v>
      </c>
      <c r="O1544" s="566">
        <v>13</v>
      </c>
      <c r="P1544" s="40">
        <v>52</v>
      </c>
      <c r="Q1544" s="26">
        <f>L1544*M1544*N1544*P1544/1000000</f>
        <v>0.72799999999999998</v>
      </c>
      <c r="R1544" s="34"/>
    </row>
    <row r="1545" spans="2:18" x14ac:dyDescent="0.25">
      <c r="J1545" s="28">
        <v>36</v>
      </c>
      <c r="K1545" s="29"/>
      <c r="L1545" s="52">
        <v>3</v>
      </c>
      <c r="M1545" s="566">
        <v>5</v>
      </c>
      <c r="N1545" s="566">
        <v>400</v>
      </c>
      <c r="O1545" s="566">
        <v>13</v>
      </c>
      <c r="P1545" s="40">
        <v>130</v>
      </c>
      <c r="Q1545" s="26">
        <f>L1545*M1545*N1545*P1545/1000000</f>
        <v>0.78</v>
      </c>
      <c r="R1545" s="34"/>
    </row>
    <row r="1546" spans="2:18" x14ac:dyDescent="0.25">
      <c r="J1546" s="28">
        <v>37</v>
      </c>
      <c r="K1546" s="29"/>
      <c r="L1546" s="29">
        <v>2</v>
      </c>
      <c r="M1546" s="24">
        <v>3</v>
      </c>
      <c r="N1546" s="24">
        <v>400</v>
      </c>
      <c r="O1546" s="27">
        <v>4</v>
      </c>
      <c r="P1546" s="30">
        <v>100</v>
      </c>
      <c r="Q1546" s="26">
        <f>L1546*M1546*N1546*P1546/1000000</f>
        <v>0.24</v>
      </c>
      <c r="R1546" s="29"/>
    </row>
    <row r="1547" spans="2:18" x14ac:dyDescent="0.25">
      <c r="J1547" s="1882"/>
      <c r="K1547" s="1883"/>
      <c r="L1547" s="1883"/>
      <c r="M1547" s="1883"/>
      <c r="N1547" s="1884"/>
      <c r="O1547" s="601">
        <f>SUM(O1544:O1546)</f>
        <v>30</v>
      </c>
      <c r="P1547" s="597">
        <f>SUM(P1544:P1546)</f>
        <v>282</v>
      </c>
      <c r="Q1547" s="598">
        <f>SUM(Q1544:Q1546)</f>
        <v>1.748</v>
      </c>
      <c r="R1547" s="64">
        <f>SUM(Q1547/G1523)</f>
        <v>0.19016520726401853</v>
      </c>
    </row>
    <row r="1548" spans="2:18" ht="16.5" thickBot="1" x14ac:dyDescent="0.3">
      <c r="O1548" s="455">
        <f>SUM(O1547)</f>
        <v>30</v>
      </c>
      <c r="P1548" s="47">
        <f>SUM(P1547,P1543)</f>
        <v>417</v>
      </c>
      <c r="Q1548" s="72">
        <f>SUM(Q1547,Q1543)</f>
        <v>6.3817799999999991</v>
      </c>
      <c r="R1548" s="49">
        <f>SUM(Q1548/G1523)</f>
        <v>0.69427489497332273</v>
      </c>
    </row>
    <row r="1549" spans="2:18" ht="16.5" thickTop="1" x14ac:dyDescent="0.25"/>
    <row r="1551" spans="2:18" x14ac:dyDescent="0.25">
      <c r="B1551" s="1814" t="s">
        <v>0</v>
      </c>
      <c r="C1551" s="1814"/>
      <c r="D1551" s="1814"/>
      <c r="E1551" s="1814"/>
      <c r="F1551" s="1814"/>
      <c r="G1551" s="1814"/>
      <c r="H1551" s="1814"/>
      <c r="J1551" s="1814" t="s">
        <v>22</v>
      </c>
      <c r="K1551" s="1814"/>
      <c r="L1551" s="1814"/>
      <c r="M1551" s="1814"/>
      <c r="N1551" s="1814"/>
      <c r="O1551" s="1814"/>
      <c r="P1551" s="1814"/>
      <c r="Q1551" s="1814"/>
      <c r="R1551" s="1814"/>
    </row>
    <row r="1552" spans="2:18" x14ac:dyDescent="0.25">
      <c r="B1552" s="1814"/>
      <c r="C1552" s="1814"/>
      <c r="D1552" s="1814"/>
      <c r="E1552" s="1814"/>
      <c r="F1552" s="1814"/>
      <c r="G1552" s="1814"/>
      <c r="H1552" s="1814"/>
      <c r="J1552" s="1814"/>
      <c r="K1552" s="1814"/>
      <c r="L1552" s="1814"/>
      <c r="M1552" s="1814"/>
      <c r="N1552" s="1814"/>
      <c r="O1552" s="1814"/>
      <c r="P1552" s="1814"/>
      <c r="Q1552" s="1814"/>
      <c r="R1552" s="1814"/>
    </row>
    <row r="1553" spans="2:18" x14ac:dyDescent="0.25">
      <c r="B1553" s="6" t="s">
        <v>215</v>
      </c>
      <c r="H1553" s="8"/>
      <c r="J1553" s="6" t="s">
        <v>215</v>
      </c>
      <c r="K1553" s="10"/>
      <c r="L1553" s="10"/>
      <c r="M1553" s="10"/>
      <c r="N1553" s="10"/>
      <c r="O1553" s="1898"/>
      <c r="P1553" s="1898"/>
      <c r="Q1553" s="8"/>
      <c r="R1553" s="8"/>
    </row>
    <row r="1554" spans="2:18" x14ac:dyDescent="0.25">
      <c r="B1554" s="1812" t="s">
        <v>21</v>
      </c>
      <c r="C1554" s="1812" t="s">
        <v>2</v>
      </c>
      <c r="D1554" s="1805" t="s">
        <v>3</v>
      </c>
      <c r="E1554" s="1842" t="s">
        <v>4</v>
      </c>
      <c r="F1554" s="1843"/>
      <c r="G1554" s="1844"/>
      <c r="H1554" s="1812" t="s">
        <v>5</v>
      </c>
      <c r="J1554" s="1812" t="s">
        <v>21</v>
      </c>
      <c r="K1554" s="1899" t="s">
        <v>24</v>
      </c>
      <c r="L1554" s="1842" t="s">
        <v>25</v>
      </c>
      <c r="M1554" s="1843"/>
      <c r="N1554" s="1844"/>
      <c r="O1554" s="1842" t="s">
        <v>4</v>
      </c>
      <c r="P1554" s="1843"/>
      <c r="Q1554" s="1844"/>
      <c r="R1554" s="1812" t="s">
        <v>5</v>
      </c>
    </row>
    <row r="1555" spans="2:18" x14ac:dyDescent="0.25">
      <c r="B1555" s="1813"/>
      <c r="C1555" s="1813"/>
      <c r="D1555" s="1806"/>
      <c r="E1555" s="84" t="s">
        <v>26</v>
      </c>
      <c r="F1555" s="84" t="s">
        <v>9</v>
      </c>
      <c r="G1555" s="568" t="s">
        <v>10</v>
      </c>
      <c r="H1555" s="1813"/>
      <c r="J1555" s="1813"/>
      <c r="K1555" s="1900"/>
      <c r="L1555" s="13" t="s">
        <v>27</v>
      </c>
      <c r="M1555" s="569" t="s">
        <v>28</v>
      </c>
      <c r="N1555" s="569" t="s">
        <v>26</v>
      </c>
      <c r="O1555" s="569" t="s">
        <v>29</v>
      </c>
      <c r="P1555" s="570" t="s">
        <v>30</v>
      </c>
      <c r="Q1555" s="16" t="s">
        <v>10</v>
      </c>
      <c r="R1555" s="1813"/>
    </row>
    <row r="1556" spans="2:18" x14ac:dyDescent="0.25">
      <c r="B1556" s="69">
        <v>1</v>
      </c>
      <c r="C1556" s="573">
        <v>5654</v>
      </c>
      <c r="D1556" s="572" t="s">
        <v>12</v>
      </c>
      <c r="E1556" s="572">
        <v>300</v>
      </c>
      <c r="F1556" s="572">
        <v>38</v>
      </c>
      <c r="G1556" s="497">
        <f>0.7854*E1556*F1556*F1556/1000000</f>
        <v>0.34023527999999997</v>
      </c>
      <c r="H1556" s="21" t="s">
        <v>15</v>
      </c>
      <c r="J1556" s="22">
        <v>1</v>
      </c>
      <c r="K1556" s="23" t="s">
        <v>32</v>
      </c>
      <c r="L1556" s="24">
        <v>15</v>
      </c>
      <c r="M1556" s="24">
        <v>33</v>
      </c>
      <c r="N1556" s="24">
        <v>400</v>
      </c>
      <c r="O1556" s="23"/>
      <c r="P1556" s="25">
        <v>1</v>
      </c>
      <c r="Q1556" s="26">
        <f t="shared" ref="Q1556:Q1586" si="64">L1556*M1556*N1556*P1556/1000000</f>
        <v>0.19800000000000001</v>
      </c>
      <c r="R1556" s="27"/>
    </row>
    <row r="1557" spans="2:18" x14ac:dyDescent="0.25">
      <c r="B1557" s="69">
        <v>2</v>
      </c>
      <c r="C1557" s="573">
        <v>5574</v>
      </c>
      <c r="D1557" s="581" t="s">
        <v>12</v>
      </c>
      <c r="E1557" s="581">
        <v>400</v>
      </c>
      <c r="F1557" s="581">
        <v>51</v>
      </c>
      <c r="G1557" s="497">
        <f>0.7854*E1557*F1557*F1557/1000000</f>
        <v>0.81713015999999994</v>
      </c>
      <c r="H1557" s="21" t="s">
        <v>15</v>
      </c>
      <c r="J1557" s="28">
        <v>2</v>
      </c>
      <c r="K1557" s="29"/>
      <c r="L1557" s="29">
        <v>13</v>
      </c>
      <c r="M1557" s="24">
        <v>33</v>
      </c>
      <c r="N1557" s="24">
        <v>400</v>
      </c>
      <c r="O1557" s="29"/>
      <c r="P1557" s="30">
        <v>1</v>
      </c>
      <c r="Q1557" s="26">
        <f t="shared" si="64"/>
        <v>0.1716</v>
      </c>
      <c r="R1557" s="29"/>
    </row>
    <row r="1558" spans="2:18" x14ac:dyDescent="0.25">
      <c r="B1558" s="69">
        <v>3</v>
      </c>
      <c r="C1558" s="573">
        <v>5581</v>
      </c>
      <c r="D1558" s="572" t="s">
        <v>12</v>
      </c>
      <c r="E1558" s="572">
        <v>400</v>
      </c>
      <c r="F1558" s="572">
        <v>69</v>
      </c>
      <c r="G1558" s="497">
        <f>0.7854*E1558*F1558*F1558/1000000</f>
        <v>1.4957157599999997</v>
      </c>
      <c r="H1558" s="21" t="s">
        <v>15</v>
      </c>
      <c r="J1558" s="28">
        <v>3</v>
      </c>
      <c r="K1558" s="29"/>
      <c r="L1558" s="29">
        <v>8</v>
      </c>
      <c r="M1558" s="24">
        <v>30</v>
      </c>
      <c r="N1558" s="24">
        <v>400</v>
      </c>
      <c r="O1558" s="29"/>
      <c r="P1558" s="25">
        <v>1</v>
      </c>
      <c r="Q1558" s="26">
        <f t="shared" si="64"/>
        <v>9.6000000000000002E-2</v>
      </c>
      <c r="R1558" s="29"/>
    </row>
    <row r="1559" spans="2:18" x14ac:dyDescent="0.25">
      <c r="B1559" s="69">
        <v>4</v>
      </c>
      <c r="C1559" s="573">
        <v>5601</v>
      </c>
      <c r="D1559" s="572" t="s">
        <v>12</v>
      </c>
      <c r="E1559" s="572">
        <v>400</v>
      </c>
      <c r="F1559" s="572">
        <v>54</v>
      </c>
      <c r="G1559" s="497">
        <f>0.7854*E1559*F1559*F1559/1000000</f>
        <v>0.91609055999999989</v>
      </c>
      <c r="H1559" s="21" t="s">
        <v>15</v>
      </c>
      <c r="J1559" s="28">
        <v>4</v>
      </c>
      <c r="K1559" s="29"/>
      <c r="L1559" s="29">
        <v>15</v>
      </c>
      <c r="M1559" s="24">
        <v>28</v>
      </c>
      <c r="N1559" s="24">
        <v>400</v>
      </c>
      <c r="O1559" s="29"/>
      <c r="P1559" s="30">
        <v>1</v>
      </c>
      <c r="Q1559" s="26">
        <f t="shared" si="64"/>
        <v>0.16800000000000001</v>
      </c>
      <c r="R1559" s="29"/>
    </row>
    <row r="1560" spans="2:18" x14ac:dyDescent="0.25">
      <c r="B1560" s="69">
        <v>5</v>
      </c>
      <c r="C1560" s="573">
        <v>5596</v>
      </c>
      <c r="D1560" s="572" t="s">
        <v>12</v>
      </c>
      <c r="E1560" s="572">
        <v>400</v>
      </c>
      <c r="F1560" s="572">
        <v>63</v>
      </c>
      <c r="G1560" s="497">
        <f>0.7854*E1560*F1560*F1560/1000000</f>
        <v>1.2469010399999998</v>
      </c>
      <c r="H1560" s="21" t="s">
        <v>15</v>
      </c>
      <c r="J1560" s="28">
        <v>5</v>
      </c>
      <c r="K1560" s="29"/>
      <c r="L1560" s="29">
        <v>15</v>
      </c>
      <c r="M1560" s="24">
        <v>25</v>
      </c>
      <c r="N1560" s="24">
        <v>400</v>
      </c>
      <c r="O1560" s="29"/>
      <c r="P1560" s="25">
        <v>1</v>
      </c>
      <c r="Q1560" s="26">
        <f t="shared" si="64"/>
        <v>0.15</v>
      </c>
      <c r="R1560" s="29"/>
    </row>
    <row r="1561" spans="2:18" x14ac:dyDescent="0.25">
      <c r="G1561" s="74">
        <f>SUM(G1556:G1560)</f>
        <v>4.8160727999999997</v>
      </c>
      <c r="H1561" s="51"/>
      <c r="J1561" s="28">
        <v>6</v>
      </c>
      <c r="K1561" s="29"/>
      <c r="L1561" s="29">
        <v>13</v>
      </c>
      <c r="M1561" s="24">
        <v>25</v>
      </c>
      <c r="N1561" s="24">
        <v>400</v>
      </c>
      <c r="O1561" s="29"/>
      <c r="P1561" s="30">
        <v>2</v>
      </c>
      <c r="Q1561" s="26">
        <f t="shared" si="64"/>
        <v>0.26</v>
      </c>
      <c r="R1561" s="29"/>
    </row>
    <row r="1562" spans="2:18" ht="16.5" thickBot="1" x14ac:dyDescent="0.3">
      <c r="G1562" s="60">
        <f>SUM(G1561)</f>
        <v>4.8160727999999997</v>
      </c>
      <c r="H1562" s="36">
        <f>SUM(Q1593/G1562)</f>
        <v>0.71389286308130551</v>
      </c>
      <c r="J1562" s="28">
        <v>7</v>
      </c>
      <c r="K1562" s="29"/>
      <c r="L1562" s="29">
        <v>10</v>
      </c>
      <c r="M1562" s="24">
        <v>25</v>
      </c>
      <c r="N1562" s="24">
        <v>400</v>
      </c>
      <c r="O1562" s="29"/>
      <c r="P1562" s="25">
        <v>5</v>
      </c>
      <c r="Q1562" s="26">
        <f t="shared" si="64"/>
        <v>0.5</v>
      </c>
      <c r="R1562" s="29"/>
    </row>
    <row r="1563" spans="2:18" ht="16.5" thickTop="1" x14ac:dyDescent="0.25">
      <c r="B1563" s="8" t="s">
        <v>216</v>
      </c>
      <c r="J1563" s="28">
        <v>8</v>
      </c>
      <c r="K1563" s="29"/>
      <c r="L1563" s="29">
        <v>3.5</v>
      </c>
      <c r="M1563" s="24">
        <v>25</v>
      </c>
      <c r="N1563" s="24">
        <v>400</v>
      </c>
      <c r="O1563" s="29"/>
      <c r="P1563" s="30">
        <v>1</v>
      </c>
      <c r="Q1563" s="26">
        <f t="shared" si="64"/>
        <v>3.5000000000000003E-2</v>
      </c>
      <c r="R1563" s="29"/>
    </row>
    <row r="1564" spans="2:18" x14ac:dyDescent="0.25">
      <c r="B1564" s="1901" t="s">
        <v>3</v>
      </c>
      <c r="C1564" s="1902" t="s">
        <v>66</v>
      </c>
      <c r="D1564" s="1902"/>
      <c r="E1564" s="1903" t="s">
        <v>48</v>
      </c>
      <c r="F1564" s="1903"/>
      <c r="G1564" s="1886" t="s">
        <v>50</v>
      </c>
      <c r="J1564" s="28">
        <v>9</v>
      </c>
      <c r="K1564" s="29"/>
      <c r="L1564" s="29">
        <v>2.2000000000000002</v>
      </c>
      <c r="M1564" s="24">
        <v>25</v>
      </c>
      <c r="N1564" s="24">
        <v>400</v>
      </c>
      <c r="O1564" s="29"/>
      <c r="P1564" s="25">
        <v>1</v>
      </c>
      <c r="Q1564" s="26">
        <f t="shared" si="64"/>
        <v>2.2000000000000002E-2</v>
      </c>
      <c r="R1564" s="29"/>
    </row>
    <row r="1565" spans="2:18" x14ac:dyDescent="0.25">
      <c r="B1565" s="1901"/>
      <c r="C1565" s="101" t="s">
        <v>30</v>
      </c>
      <c r="D1565" s="101" t="s">
        <v>10</v>
      </c>
      <c r="E1565" s="571" t="s">
        <v>30</v>
      </c>
      <c r="F1565" s="571" t="s">
        <v>10</v>
      </c>
      <c r="G1565" s="1887"/>
      <c r="J1565" s="28">
        <v>10</v>
      </c>
      <c r="K1565" s="29"/>
      <c r="L1565" s="29">
        <v>15</v>
      </c>
      <c r="M1565" s="24">
        <v>20</v>
      </c>
      <c r="N1565" s="24">
        <v>400</v>
      </c>
      <c r="O1565" s="29"/>
      <c r="P1565" s="30">
        <v>2</v>
      </c>
      <c r="Q1565" s="26">
        <f t="shared" si="64"/>
        <v>0.24</v>
      </c>
      <c r="R1565" s="29"/>
    </row>
    <row r="1566" spans="2:18" x14ac:dyDescent="0.25">
      <c r="B1566" s="572" t="s">
        <v>32</v>
      </c>
      <c r="C1566" s="86">
        <f>SUM(C1529)</f>
        <v>299</v>
      </c>
      <c r="D1566" s="71">
        <f>SUM(D1529)</f>
        <v>235.36403813999996</v>
      </c>
      <c r="E1566" s="86">
        <f>SUM(E1529)</f>
        <v>19704</v>
      </c>
      <c r="F1566" s="71">
        <f>SUM(F1529)</f>
        <v>169.29347000000001</v>
      </c>
      <c r="G1566" s="88">
        <f>SUM(F1566/D1566)</f>
        <v>0.71928350370713967</v>
      </c>
      <c r="J1566" s="28">
        <v>11</v>
      </c>
      <c r="K1566" s="29"/>
      <c r="L1566" s="29">
        <v>3.5</v>
      </c>
      <c r="M1566" s="24">
        <v>20</v>
      </c>
      <c r="N1566" s="24">
        <v>400</v>
      </c>
      <c r="O1566" s="29"/>
      <c r="P1566" s="25">
        <v>3</v>
      </c>
      <c r="Q1566" s="26">
        <f t="shared" si="64"/>
        <v>8.4000000000000005E-2</v>
      </c>
      <c r="R1566" s="29"/>
    </row>
    <row r="1567" spans="2:18" x14ac:dyDescent="0.25">
      <c r="B1567" s="572" t="s">
        <v>32</v>
      </c>
      <c r="C1567" s="115">
        <f>SUM(B1560)</f>
        <v>5</v>
      </c>
      <c r="D1567" s="20">
        <f>SUM(G1562)</f>
        <v>4.8160727999999997</v>
      </c>
      <c r="E1567" s="115">
        <f>SUM(P1593)</f>
        <v>197</v>
      </c>
      <c r="F1567" s="20">
        <f>SUM(Q1593)</f>
        <v>3.4381599999999994</v>
      </c>
      <c r="G1567" s="88">
        <f>SUM(F1567/D1567)</f>
        <v>0.71389286308130551</v>
      </c>
      <c r="J1567" s="28">
        <v>12</v>
      </c>
      <c r="K1567" s="29"/>
      <c r="L1567" s="29">
        <v>2.2000000000000002</v>
      </c>
      <c r="M1567" s="24">
        <v>20</v>
      </c>
      <c r="N1567" s="24">
        <v>400</v>
      </c>
      <c r="O1567" s="29"/>
      <c r="P1567" s="30">
        <v>1</v>
      </c>
      <c r="Q1567" s="26">
        <f t="shared" si="64"/>
        <v>1.7600000000000001E-2</v>
      </c>
      <c r="R1567" s="29"/>
    </row>
    <row r="1568" spans="2:18" ht="16.5" thickBot="1" x14ac:dyDescent="0.3">
      <c r="B1568" s="567" t="s">
        <v>54</v>
      </c>
      <c r="C1568" s="59">
        <f>SUM(C1566:C1567)</f>
        <v>304</v>
      </c>
      <c r="D1568" s="92">
        <f>SUM(D1566:D1567)</f>
        <v>240.18011093999996</v>
      </c>
      <c r="E1568" s="59">
        <f>SUM(E1566:E1567)</f>
        <v>19901</v>
      </c>
      <c r="F1568" s="92">
        <f>SUM(F1566:F1567)</f>
        <v>172.73163000000002</v>
      </c>
      <c r="G1568" s="93">
        <f>SUM(F1568/D1568)</f>
        <v>0.71917541100291427</v>
      </c>
      <c r="J1568" s="28">
        <v>13</v>
      </c>
      <c r="K1568" s="29"/>
      <c r="L1568" s="29">
        <v>3.5</v>
      </c>
      <c r="M1568" s="24">
        <v>18</v>
      </c>
      <c r="N1568" s="24">
        <v>400</v>
      </c>
      <c r="O1568" s="29"/>
      <c r="P1568" s="25">
        <v>1</v>
      </c>
      <c r="Q1568" s="26">
        <f t="shared" si="64"/>
        <v>2.52E-2</v>
      </c>
      <c r="R1568" s="29"/>
    </row>
    <row r="1569" spans="2:18" ht="16.5" thickTop="1" x14ac:dyDescent="0.25">
      <c r="B1569" s="89"/>
      <c r="C1569" s="90"/>
      <c r="D1569" s="91"/>
      <c r="E1569" s="82"/>
      <c r="F1569" s="83"/>
      <c r="G1569" s="83"/>
      <c r="J1569" s="28">
        <v>14</v>
      </c>
      <c r="K1569" s="29"/>
      <c r="L1569" s="29">
        <v>1.7</v>
      </c>
      <c r="M1569" s="24">
        <v>18</v>
      </c>
      <c r="N1569" s="24">
        <v>400</v>
      </c>
      <c r="O1569" s="29"/>
      <c r="P1569" s="30">
        <v>2</v>
      </c>
      <c r="Q1569" s="26">
        <f t="shared" si="64"/>
        <v>2.4479999999999998E-2</v>
      </c>
      <c r="R1569" s="29"/>
    </row>
    <row r="1570" spans="2:18" x14ac:dyDescent="0.25">
      <c r="B1570" s="102" t="s">
        <v>32</v>
      </c>
      <c r="C1570" s="90"/>
      <c r="D1570" s="103">
        <f>SUM(Q1587,D1531)</f>
        <v>130.31043000000003</v>
      </c>
      <c r="E1570" s="466">
        <f>SUM(D1570/D1568)</f>
        <v>0.54255295948528071</v>
      </c>
      <c r="F1570" s="83"/>
      <c r="G1570" s="83"/>
      <c r="J1570" s="28">
        <v>15</v>
      </c>
      <c r="K1570" s="29"/>
      <c r="L1570" s="29">
        <v>10</v>
      </c>
      <c r="M1570" s="24">
        <v>15</v>
      </c>
      <c r="N1570" s="24">
        <v>400</v>
      </c>
      <c r="O1570" s="29"/>
      <c r="P1570" s="25">
        <v>1</v>
      </c>
      <c r="Q1570" s="26">
        <f t="shared" si="64"/>
        <v>0.06</v>
      </c>
      <c r="R1570" s="29"/>
    </row>
    <row r="1571" spans="2:18" x14ac:dyDescent="0.25">
      <c r="B1571" s="102" t="s">
        <v>51</v>
      </c>
      <c r="C1571" s="89"/>
      <c r="D1571" s="103">
        <f>SUM(D1532,Q1592)</f>
        <v>42.421199999999999</v>
      </c>
      <c r="E1571" s="466">
        <f>SUM(D1571/D1568)</f>
        <v>0.17662245151763359</v>
      </c>
      <c r="F1571" s="83"/>
      <c r="G1571" s="83"/>
      <c r="J1571" s="28">
        <v>16</v>
      </c>
      <c r="K1571" s="29"/>
      <c r="L1571" s="29">
        <v>8</v>
      </c>
      <c r="M1571" s="24">
        <v>15</v>
      </c>
      <c r="N1571" s="24">
        <v>400</v>
      </c>
      <c r="O1571" s="29"/>
      <c r="P1571" s="30">
        <v>2</v>
      </c>
      <c r="Q1571" s="26">
        <f t="shared" si="64"/>
        <v>9.6000000000000002E-2</v>
      </c>
      <c r="R1571" s="29"/>
    </row>
    <row r="1572" spans="2:18" ht="16.5" thickBot="1" x14ac:dyDescent="0.3">
      <c r="B1572" s="89"/>
      <c r="C1572" s="89"/>
      <c r="D1572" s="104">
        <f>SUM(D1570:D1571)</f>
        <v>172.73163000000002</v>
      </c>
      <c r="E1572" s="467">
        <f>SUM(E1570:E1571)</f>
        <v>0.71917541100291427</v>
      </c>
      <c r="F1572" s="83"/>
      <c r="G1572" s="83"/>
      <c r="J1572" s="28">
        <v>17</v>
      </c>
      <c r="K1572" s="29"/>
      <c r="L1572" s="29">
        <v>4.5</v>
      </c>
      <c r="M1572" s="24">
        <v>15</v>
      </c>
      <c r="N1572" s="24">
        <v>400</v>
      </c>
      <c r="O1572" s="29"/>
      <c r="P1572" s="25">
        <v>2</v>
      </c>
      <c r="Q1572" s="26">
        <f t="shared" si="64"/>
        <v>5.3999999999999999E-2</v>
      </c>
      <c r="R1572" s="29"/>
    </row>
    <row r="1573" spans="2:18" ht="16.5" thickTop="1" x14ac:dyDescent="0.25">
      <c r="J1573" s="28">
        <v>18</v>
      </c>
      <c r="K1573" s="29"/>
      <c r="L1573" s="29">
        <v>3.5</v>
      </c>
      <c r="M1573" s="24">
        <v>15</v>
      </c>
      <c r="N1573" s="24">
        <v>400</v>
      </c>
      <c r="O1573" s="29"/>
      <c r="P1573" s="30">
        <v>1</v>
      </c>
      <c r="Q1573" s="26">
        <f t="shared" si="64"/>
        <v>2.1000000000000001E-2</v>
      </c>
      <c r="R1573" s="29"/>
    </row>
    <row r="1574" spans="2:18" x14ac:dyDescent="0.25">
      <c r="J1574" s="28">
        <v>19</v>
      </c>
      <c r="K1574" s="29"/>
      <c r="L1574" s="29">
        <v>2.2000000000000002</v>
      </c>
      <c r="M1574" s="24">
        <v>15</v>
      </c>
      <c r="N1574" s="24">
        <v>400</v>
      </c>
      <c r="O1574" s="29"/>
      <c r="P1574" s="25">
        <v>1</v>
      </c>
      <c r="Q1574" s="26">
        <f t="shared" si="64"/>
        <v>1.32E-2</v>
      </c>
      <c r="R1574" s="29"/>
    </row>
    <row r="1575" spans="2:18" x14ac:dyDescent="0.25">
      <c r="J1575" s="28">
        <v>20</v>
      </c>
      <c r="K1575" s="29"/>
      <c r="L1575" s="29">
        <v>1.7</v>
      </c>
      <c r="M1575" s="24">
        <v>15</v>
      </c>
      <c r="N1575" s="24">
        <v>400</v>
      </c>
      <c r="O1575" s="29"/>
      <c r="P1575" s="30">
        <v>4</v>
      </c>
      <c r="Q1575" s="26">
        <f t="shared" si="64"/>
        <v>4.0800000000000003E-2</v>
      </c>
      <c r="R1575" s="29"/>
    </row>
    <row r="1576" spans="2:18" x14ac:dyDescent="0.25">
      <c r="J1576" s="28">
        <v>21</v>
      </c>
      <c r="K1576" s="29"/>
      <c r="L1576" s="29">
        <v>4.5</v>
      </c>
      <c r="M1576" s="24">
        <v>13</v>
      </c>
      <c r="N1576" s="24">
        <v>400</v>
      </c>
      <c r="O1576" s="29"/>
      <c r="P1576" s="25">
        <v>2</v>
      </c>
      <c r="Q1576" s="26">
        <f t="shared" si="64"/>
        <v>4.6800000000000001E-2</v>
      </c>
      <c r="R1576" s="29"/>
    </row>
    <row r="1577" spans="2:18" x14ac:dyDescent="0.25">
      <c r="J1577" s="28">
        <v>22</v>
      </c>
      <c r="K1577" s="29"/>
      <c r="L1577" s="29">
        <v>1.7</v>
      </c>
      <c r="M1577" s="24">
        <v>13</v>
      </c>
      <c r="N1577" s="24">
        <v>400</v>
      </c>
      <c r="O1577" s="29"/>
      <c r="P1577" s="30">
        <v>2</v>
      </c>
      <c r="Q1577" s="26">
        <f t="shared" si="64"/>
        <v>1.7680000000000001E-2</v>
      </c>
      <c r="R1577" s="29"/>
    </row>
    <row r="1578" spans="2:18" x14ac:dyDescent="0.25">
      <c r="J1578" s="28">
        <v>23</v>
      </c>
      <c r="K1578" s="29"/>
      <c r="L1578" s="29">
        <v>8</v>
      </c>
      <c r="M1578" s="24">
        <v>10</v>
      </c>
      <c r="N1578" s="24">
        <v>400</v>
      </c>
      <c r="O1578" s="29"/>
      <c r="P1578" s="25">
        <v>2</v>
      </c>
      <c r="Q1578" s="26">
        <f t="shared" si="64"/>
        <v>6.4000000000000001E-2</v>
      </c>
      <c r="R1578" s="29"/>
    </row>
    <row r="1579" spans="2:18" x14ac:dyDescent="0.25">
      <c r="J1579" s="28">
        <v>24</v>
      </c>
      <c r="K1579" s="29"/>
      <c r="L1579" s="29">
        <v>4.5</v>
      </c>
      <c r="M1579" s="24">
        <v>10</v>
      </c>
      <c r="N1579" s="24">
        <v>400</v>
      </c>
      <c r="O1579" s="29"/>
      <c r="P1579" s="30">
        <v>9</v>
      </c>
      <c r="Q1579" s="26">
        <f t="shared" si="64"/>
        <v>0.16200000000000001</v>
      </c>
      <c r="R1579" s="29"/>
    </row>
    <row r="1580" spans="2:18" x14ac:dyDescent="0.25">
      <c r="J1580" s="28">
        <v>25</v>
      </c>
      <c r="K1580" s="29"/>
      <c r="L1580" s="29">
        <v>2.2000000000000002</v>
      </c>
      <c r="M1580" s="24">
        <v>10</v>
      </c>
      <c r="N1580" s="24">
        <v>400</v>
      </c>
      <c r="O1580" s="29"/>
      <c r="P1580" s="25">
        <v>2</v>
      </c>
      <c r="Q1580" s="26">
        <f t="shared" si="64"/>
        <v>1.7600000000000001E-2</v>
      </c>
      <c r="R1580" s="29"/>
    </row>
    <row r="1581" spans="2:18" x14ac:dyDescent="0.25">
      <c r="J1581" s="28">
        <v>26</v>
      </c>
      <c r="K1581" s="29"/>
      <c r="L1581" s="29">
        <v>3.5</v>
      </c>
      <c r="M1581" s="24">
        <v>10</v>
      </c>
      <c r="N1581" s="24">
        <v>400</v>
      </c>
      <c r="O1581" s="29"/>
      <c r="P1581" s="30">
        <v>1</v>
      </c>
      <c r="Q1581" s="26">
        <f t="shared" si="64"/>
        <v>1.4E-2</v>
      </c>
      <c r="R1581" s="29"/>
    </row>
    <row r="1582" spans="2:18" x14ac:dyDescent="0.25">
      <c r="J1582" s="28">
        <v>27</v>
      </c>
      <c r="K1582" s="29"/>
      <c r="L1582" s="29">
        <v>1.7</v>
      </c>
      <c r="M1582" s="24">
        <v>10</v>
      </c>
      <c r="N1582" s="24">
        <v>400</v>
      </c>
      <c r="O1582" s="29"/>
      <c r="P1582" s="25">
        <v>5</v>
      </c>
      <c r="Q1582" s="26">
        <f t="shared" si="64"/>
        <v>3.4000000000000002E-2</v>
      </c>
      <c r="R1582" s="29"/>
    </row>
    <row r="1583" spans="2:18" x14ac:dyDescent="0.25">
      <c r="J1583" s="28">
        <v>28</v>
      </c>
      <c r="K1583" s="29"/>
      <c r="L1583" s="29">
        <v>4.5</v>
      </c>
      <c r="M1583" s="24">
        <v>10</v>
      </c>
      <c r="N1583" s="24">
        <v>300</v>
      </c>
      <c r="O1583" s="29"/>
      <c r="P1583" s="30">
        <v>1</v>
      </c>
      <c r="Q1583" s="26">
        <f t="shared" si="64"/>
        <v>1.35E-2</v>
      </c>
      <c r="R1583" s="29"/>
    </row>
    <row r="1584" spans="2:18" x14ac:dyDescent="0.25">
      <c r="J1584" s="28">
        <v>29</v>
      </c>
      <c r="K1584" s="29"/>
      <c r="L1584" s="29">
        <v>1.7</v>
      </c>
      <c r="M1584" s="24">
        <v>25</v>
      </c>
      <c r="N1584" s="24">
        <v>300</v>
      </c>
      <c r="O1584" s="29"/>
      <c r="P1584" s="25">
        <v>2</v>
      </c>
      <c r="Q1584" s="26">
        <f t="shared" si="64"/>
        <v>2.5499999999999998E-2</v>
      </c>
      <c r="R1584" s="29"/>
    </row>
    <row r="1585" spans="2:18" x14ac:dyDescent="0.25">
      <c r="J1585" s="28">
        <v>30</v>
      </c>
      <c r="K1585" s="29"/>
      <c r="L1585" s="29">
        <v>2.2000000000000002</v>
      </c>
      <c r="M1585" s="24">
        <v>25</v>
      </c>
      <c r="N1585" s="24">
        <v>300</v>
      </c>
      <c r="O1585" s="29"/>
      <c r="P1585" s="30">
        <v>1</v>
      </c>
      <c r="Q1585" s="26">
        <f t="shared" si="64"/>
        <v>1.6500000000000004E-2</v>
      </c>
      <c r="R1585" s="29"/>
    </row>
    <row r="1586" spans="2:18" x14ac:dyDescent="0.25">
      <c r="J1586" s="28">
        <v>31</v>
      </c>
      <c r="K1586" s="29"/>
      <c r="L1586" s="29">
        <v>1.7</v>
      </c>
      <c r="M1586" s="24">
        <v>10</v>
      </c>
      <c r="N1586" s="24">
        <v>300</v>
      </c>
      <c r="O1586" s="29"/>
      <c r="P1586" s="25">
        <v>11</v>
      </c>
      <c r="Q1586" s="26">
        <f t="shared" si="64"/>
        <v>5.6099999999999997E-2</v>
      </c>
      <c r="R1586" s="29"/>
    </row>
    <row r="1587" spans="2:18" x14ac:dyDescent="0.25">
      <c r="J1587" s="1880"/>
      <c r="K1587" s="1880"/>
      <c r="L1587" s="1880"/>
      <c r="M1587" s="1880"/>
      <c r="N1587" s="1880"/>
      <c r="O1587" s="1881"/>
      <c r="P1587" s="597">
        <f>SUM(P1556:P1586)</f>
        <v>72</v>
      </c>
      <c r="Q1587" s="598">
        <f>SUM(Q1556:Q1586)</f>
        <v>2.7445599999999994</v>
      </c>
      <c r="R1587" s="64">
        <f>SUM(Q1587/G1562)</f>
        <v>0.56987510653908713</v>
      </c>
    </row>
    <row r="1588" spans="2:18" x14ac:dyDescent="0.25">
      <c r="J1588" s="28">
        <v>32</v>
      </c>
      <c r="K1588" s="29"/>
      <c r="L1588" s="52">
        <v>5</v>
      </c>
      <c r="M1588" s="572">
        <v>7</v>
      </c>
      <c r="N1588" s="572">
        <v>400</v>
      </c>
      <c r="O1588" s="572">
        <v>6</v>
      </c>
      <c r="P1588" s="40">
        <v>24</v>
      </c>
      <c r="Q1588" s="26">
        <f>L1588*M1588*N1588*P1588/1000000</f>
        <v>0.33600000000000002</v>
      </c>
      <c r="R1588" s="34"/>
    </row>
    <row r="1589" spans="2:18" x14ac:dyDescent="0.25">
      <c r="J1589" s="28">
        <v>33</v>
      </c>
      <c r="K1589" s="29"/>
      <c r="L1589" s="52">
        <v>4</v>
      </c>
      <c r="M1589" s="572">
        <v>6</v>
      </c>
      <c r="N1589" s="572">
        <v>400</v>
      </c>
      <c r="O1589" s="572">
        <v>1</v>
      </c>
      <c r="P1589" s="40">
        <v>6</v>
      </c>
      <c r="Q1589" s="26">
        <f>L1589*M1589*N1589*P1589/1000000</f>
        <v>5.7599999999999998E-2</v>
      </c>
      <c r="R1589" s="34"/>
    </row>
    <row r="1590" spans="2:18" x14ac:dyDescent="0.25">
      <c r="J1590" s="28">
        <v>34</v>
      </c>
      <c r="K1590" s="29"/>
      <c r="L1590" s="52">
        <v>3</v>
      </c>
      <c r="M1590" s="572">
        <v>5</v>
      </c>
      <c r="N1590" s="572">
        <v>400</v>
      </c>
      <c r="O1590" s="572">
        <v>2</v>
      </c>
      <c r="P1590" s="40">
        <v>20</v>
      </c>
      <c r="Q1590" s="26">
        <f>L1590*M1590*N1590*P1590/1000000</f>
        <v>0.12</v>
      </c>
      <c r="R1590" s="34"/>
    </row>
    <row r="1591" spans="2:18" x14ac:dyDescent="0.25">
      <c r="J1591" s="28">
        <v>35</v>
      </c>
      <c r="K1591" s="29"/>
      <c r="L1591" s="29">
        <v>2</v>
      </c>
      <c r="M1591" s="24">
        <v>3</v>
      </c>
      <c r="N1591" s="24">
        <v>400</v>
      </c>
      <c r="O1591" s="27">
        <v>3</v>
      </c>
      <c r="P1591" s="30">
        <v>75</v>
      </c>
      <c r="Q1591" s="26">
        <f>L1591*M1591*N1591*P1591/1000000</f>
        <v>0.18</v>
      </c>
      <c r="R1591" s="29"/>
    </row>
    <row r="1592" spans="2:18" x14ac:dyDescent="0.25">
      <c r="J1592" s="1882"/>
      <c r="K1592" s="1883"/>
      <c r="L1592" s="1883"/>
      <c r="M1592" s="1883"/>
      <c r="N1592" s="1884"/>
      <c r="O1592" s="601">
        <f>SUM(O1588:O1591)</f>
        <v>12</v>
      </c>
      <c r="P1592" s="597">
        <f>SUM(P1588:P1591)</f>
        <v>125</v>
      </c>
      <c r="Q1592" s="598">
        <f>SUM(Q1588:Q1591)</f>
        <v>0.69359999999999999</v>
      </c>
      <c r="R1592" s="64">
        <f>SUM(Q1592/G1562)</f>
        <v>0.14401775654221838</v>
      </c>
    </row>
    <row r="1593" spans="2:18" ht="16.5" thickBot="1" x14ac:dyDescent="0.3">
      <c r="O1593" s="455">
        <f>SUM(O1592)</f>
        <v>12</v>
      </c>
      <c r="P1593" s="47">
        <f>SUM(P1592,P1587)</f>
        <v>197</v>
      </c>
      <c r="Q1593" s="72">
        <f>SUM(Q1592,Q1587)</f>
        <v>3.4381599999999994</v>
      </c>
      <c r="R1593" s="49">
        <f>SUM(Q1593/G1562)</f>
        <v>0.71389286308130551</v>
      </c>
    </row>
    <row r="1594" spans="2:18" ht="15.75" customHeight="1" thickTop="1" x14ac:dyDescent="0.25"/>
    <row r="1595" spans="2:18" ht="15.75" customHeight="1" x14ac:dyDescent="0.25"/>
    <row r="1597" spans="2:18" x14ac:dyDescent="0.25">
      <c r="B1597" s="1814" t="s">
        <v>0</v>
      </c>
      <c r="C1597" s="1814"/>
      <c r="D1597" s="1814"/>
      <c r="E1597" s="1814"/>
      <c r="F1597" s="1814"/>
      <c r="G1597" s="1814"/>
      <c r="H1597" s="1814"/>
      <c r="J1597" s="1814" t="s">
        <v>22</v>
      </c>
      <c r="K1597" s="1814"/>
      <c r="L1597" s="1814"/>
      <c r="M1597" s="1814"/>
      <c r="N1597" s="1814"/>
      <c r="O1597" s="1814"/>
      <c r="P1597" s="1814"/>
      <c r="Q1597" s="1814"/>
      <c r="R1597" s="1814"/>
    </row>
    <row r="1598" spans="2:18" x14ac:dyDescent="0.25">
      <c r="B1598" s="1814"/>
      <c r="C1598" s="1814"/>
      <c r="D1598" s="1814"/>
      <c r="E1598" s="1814"/>
      <c r="F1598" s="1814"/>
      <c r="G1598" s="1814"/>
      <c r="H1598" s="1814"/>
      <c r="J1598" s="1814"/>
      <c r="K1598" s="1814"/>
      <c r="L1598" s="1814"/>
      <c r="M1598" s="1814"/>
      <c r="N1598" s="1814"/>
      <c r="O1598" s="1814"/>
      <c r="P1598" s="1814"/>
      <c r="Q1598" s="1814"/>
      <c r="R1598" s="1814"/>
    </row>
    <row r="1599" spans="2:18" x14ac:dyDescent="0.25">
      <c r="B1599" s="6" t="s">
        <v>215</v>
      </c>
      <c r="H1599" s="8"/>
      <c r="J1599" s="6" t="s">
        <v>219</v>
      </c>
      <c r="K1599" s="10"/>
      <c r="L1599" s="10"/>
      <c r="M1599" s="10"/>
      <c r="N1599" s="10"/>
      <c r="O1599" s="1898"/>
      <c r="P1599" s="1898"/>
      <c r="Q1599" s="8"/>
      <c r="R1599" s="8"/>
    </row>
    <row r="1600" spans="2:18" x14ac:dyDescent="0.25">
      <c r="B1600" s="1812" t="s">
        <v>21</v>
      </c>
      <c r="C1600" s="1812" t="s">
        <v>2</v>
      </c>
      <c r="D1600" s="1805" t="s">
        <v>3</v>
      </c>
      <c r="E1600" s="1842" t="s">
        <v>4</v>
      </c>
      <c r="F1600" s="1843"/>
      <c r="G1600" s="1844"/>
      <c r="H1600" s="1812" t="s">
        <v>5</v>
      </c>
      <c r="J1600" s="1812" t="s">
        <v>21</v>
      </c>
      <c r="K1600" s="1899" t="s">
        <v>24</v>
      </c>
      <c r="L1600" s="1842" t="s">
        <v>25</v>
      </c>
      <c r="M1600" s="1843"/>
      <c r="N1600" s="1844"/>
      <c r="O1600" s="1842" t="s">
        <v>4</v>
      </c>
      <c r="P1600" s="1843"/>
      <c r="Q1600" s="1844"/>
      <c r="R1600" s="1812" t="s">
        <v>5</v>
      </c>
    </row>
    <row r="1601" spans="2:18" x14ac:dyDescent="0.25">
      <c r="B1601" s="1813"/>
      <c r="C1601" s="1813"/>
      <c r="D1601" s="1806"/>
      <c r="E1601" s="84" t="s">
        <v>26</v>
      </c>
      <c r="F1601" s="84" t="s">
        <v>9</v>
      </c>
      <c r="G1601" s="578" t="s">
        <v>10</v>
      </c>
      <c r="H1601" s="1813"/>
      <c r="J1601" s="1813"/>
      <c r="K1601" s="1900"/>
      <c r="L1601" s="13" t="s">
        <v>27</v>
      </c>
      <c r="M1601" s="574" t="s">
        <v>28</v>
      </c>
      <c r="N1601" s="574" t="s">
        <v>26</v>
      </c>
      <c r="O1601" s="574" t="s">
        <v>29</v>
      </c>
      <c r="P1601" s="575" t="s">
        <v>30</v>
      </c>
      <c r="Q1601" s="16" t="s">
        <v>10</v>
      </c>
      <c r="R1601" s="1813"/>
    </row>
    <row r="1602" spans="2:18" x14ac:dyDescent="0.25">
      <c r="B1602" s="69">
        <v>1</v>
      </c>
      <c r="C1602" s="436">
        <v>5648</v>
      </c>
      <c r="D1602" s="581" t="s">
        <v>12</v>
      </c>
      <c r="E1602" s="581">
        <v>400</v>
      </c>
      <c r="F1602" s="409">
        <v>43</v>
      </c>
      <c r="G1602" s="497">
        <f t="shared" ref="G1602:G1615" si="65">0.7854*E1602*F1602*F1602/1000000</f>
        <v>0.58088183999999998</v>
      </c>
      <c r="H1602" s="21" t="s">
        <v>15</v>
      </c>
      <c r="J1602" s="22">
        <v>1</v>
      </c>
      <c r="K1602" s="23" t="s">
        <v>32</v>
      </c>
      <c r="L1602" s="24">
        <v>10</v>
      </c>
      <c r="M1602" s="24">
        <v>20</v>
      </c>
      <c r="N1602" s="24">
        <v>400</v>
      </c>
      <c r="O1602" s="23"/>
      <c r="P1602" s="25">
        <v>7</v>
      </c>
      <c r="Q1602" s="26">
        <f t="shared" ref="Q1602:Q1634" si="66">L1602*M1602*N1602*P1602/1000000</f>
        <v>0.56000000000000005</v>
      </c>
      <c r="R1602" s="27"/>
    </row>
    <row r="1603" spans="2:18" x14ac:dyDescent="0.25">
      <c r="B1603" s="69">
        <v>2</v>
      </c>
      <c r="C1603" s="436">
        <v>5628</v>
      </c>
      <c r="D1603" s="581" t="s">
        <v>12</v>
      </c>
      <c r="E1603" s="581">
        <v>400</v>
      </c>
      <c r="F1603" s="409">
        <v>50</v>
      </c>
      <c r="G1603" s="497">
        <f t="shared" si="65"/>
        <v>0.78539999999999988</v>
      </c>
      <c r="H1603" s="21" t="s">
        <v>159</v>
      </c>
      <c r="J1603" s="28">
        <v>2</v>
      </c>
      <c r="K1603" s="29"/>
      <c r="L1603" s="29">
        <v>13</v>
      </c>
      <c r="M1603" s="24">
        <v>20</v>
      </c>
      <c r="N1603" s="24">
        <v>400</v>
      </c>
      <c r="O1603" s="29"/>
      <c r="P1603" s="30">
        <v>2</v>
      </c>
      <c r="Q1603" s="26">
        <f t="shared" si="66"/>
        <v>0.20799999999999999</v>
      </c>
      <c r="R1603" s="29"/>
    </row>
    <row r="1604" spans="2:18" x14ac:dyDescent="0.25">
      <c r="B1604" s="69">
        <v>3</v>
      </c>
      <c r="C1604" s="436">
        <v>5778</v>
      </c>
      <c r="D1604" s="581" t="s">
        <v>12</v>
      </c>
      <c r="E1604" s="581">
        <v>400</v>
      </c>
      <c r="F1604" s="409">
        <v>45</v>
      </c>
      <c r="G1604" s="497">
        <f t="shared" si="65"/>
        <v>0.63617400000000002</v>
      </c>
      <c r="H1604" s="21" t="s">
        <v>15</v>
      </c>
      <c r="J1604" s="28">
        <v>3</v>
      </c>
      <c r="K1604" s="29"/>
      <c r="L1604" s="29">
        <v>15</v>
      </c>
      <c r="M1604" s="24">
        <v>20</v>
      </c>
      <c r="N1604" s="24">
        <v>400</v>
      </c>
      <c r="O1604" s="29"/>
      <c r="P1604" s="25">
        <v>1</v>
      </c>
      <c r="Q1604" s="26">
        <f t="shared" si="66"/>
        <v>0.12</v>
      </c>
      <c r="R1604" s="29"/>
    </row>
    <row r="1605" spans="2:18" x14ac:dyDescent="0.25">
      <c r="B1605" s="69">
        <v>4</v>
      </c>
      <c r="C1605" s="436">
        <v>5557</v>
      </c>
      <c r="D1605" s="581" t="s">
        <v>12</v>
      </c>
      <c r="E1605" s="581">
        <v>400</v>
      </c>
      <c r="F1605" s="409">
        <v>38</v>
      </c>
      <c r="G1605" s="497">
        <f t="shared" si="65"/>
        <v>0.45364703999999995</v>
      </c>
      <c r="H1605" s="21" t="s">
        <v>15</v>
      </c>
      <c r="J1605" s="28">
        <v>4</v>
      </c>
      <c r="K1605" s="29"/>
      <c r="L1605" s="29">
        <v>10</v>
      </c>
      <c r="M1605" s="24">
        <v>23</v>
      </c>
      <c r="N1605" s="24">
        <v>400</v>
      </c>
      <c r="O1605" s="29"/>
      <c r="P1605" s="30">
        <v>4</v>
      </c>
      <c r="Q1605" s="26">
        <f t="shared" si="66"/>
        <v>0.36799999999999999</v>
      </c>
      <c r="R1605" s="29"/>
    </row>
    <row r="1606" spans="2:18" x14ac:dyDescent="0.25">
      <c r="B1606" s="69">
        <v>5</v>
      </c>
      <c r="C1606" s="436">
        <v>5738</v>
      </c>
      <c r="D1606" s="581" t="s">
        <v>12</v>
      </c>
      <c r="E1606" s="581">
        <v>400</v>
      </c>
      <c r="F1606" s="409">
        <v>40</v>
      </c>
      <c r="G1606" s="497">
        <f t="shared" si="65"/>
        <v>0.50265599999999988</v>
      </c>
      <c r="H1606" s="21" t="s">
        <v>15</v>
      </c>
      <c r="J1606" s="28">
        <v>5</v>
      </c>
      <c r="K1606" s="29"/>
      <c r="L1606" s="29">
        <v>13</v>
      </c>
      <c r="M1606" s="24">
        <v>23</v>
      </c>
      <c r="N1606" s="24">
        <v>400</v>
      </c>
      <c r="O1606" s="29"/>
      <c r="P1606" s="25">
        <v>3</v>
      </c>
      <c r="Q1606" s="26">
        <f t="shared" si="66"/>
        <v>0.35880000000000001</v>
      </c>
      <c r="R1606" s="29"/>
    </row>
    <row r="1607" spans="2:18" x14ac:dyDescent="0.25">
      <c r="B1607" s="69">
        <v>6</v>
      </c>
      <c r="C1607" s="436">
        <v>5780</v>
      </c>
      <c r="D1607" s="581" t="s">
        <v>12</v>
      </c>
      <c r="E1607" s="581">
        <v>400</v>
      </c>
      <c r="F1607" s="409">
        <v>52</v>
      </c>
      <c r="G1607" s="497">
        <f t="shared" si="65"/>
        <v>0.84948863999999991</v>
      </c>
      <c r="H1607" s="21" t="s">
        <v>15</v>
      </c>
      <c r="J1607" s="28">
        <v>6</v>
      </c>
      <c r="K1607" s="29"/>
      <c r="L1607" s="29">
        <v>13</v>
      </c>
      <c r="M1607" s="24">
        <v>25</v>
      </c>
      <c r="N1607" s="24">
        <v>400</v>
      </c>
      <c r="O1607" s="29"/>
      <c r="P1607" s="30">
        <v>2</v>
      </c>
      <c r="Q1607" s="26">
        <f t="shared" si="66"/>
        <v>0.26</v>
      </c>
      <c r="R1607" s="29"/>
    </row>
    <row r="1608" spans="2:18" x14ac:dyDescent="0.25">
      <c r="B1608" s="69">
        <v>7</v>
      </c>
      <c r="C1608" s="436">
        <v>5784</v>
      </c>
      <c r="D1608" s="581" t="s">
        <v>12</v>
      </c>
      <c r="E1608" s="581">
        <v>400</v>
      </c>
      <c r="F1608" s="409">
        <v>46</v>
      </c>
      <c r="G1608" s="497">
        <f t="shared" si="65"/>
        <v>0.66476255999999989</v>
      </c>
      <c r="H1608" s="21" t="s">
        <v>207</v>
      </c>
      <c r="J1608" s="28">
        <v>7</v>
      </c>
      <c r="K1608" s="29"/>
      <c r="L1608" s="29">
        <v>15</v>
      </c>
      <c r="M1608" s="24">
        <v>25</v>
      </c>
      <c r="N1608" s="24">
        <v>400</v>
      </c>
      <c r="O1608" s="29"/>
      <c r="P1608" s="25">
        <v>1</v>
      </c>
      <c r="Q1608" s="26">
        <f t="shared" si="66"/>
        <v>0.15</v>
      </c>
      <c r="R1608" s="29"/>
    </row>
    <row r="1609" spans="2:18" x14ac:dyDescent="0.25">
      <c r="B1609" s="69">
        <v>8</v>
      </c>
      <c r="C1609" s="436">
        <v>5656</v>
      </c>
      <c r="D1609" s="581" t="s">
        <v>12</v>
      </c>
      <c r="E1609" s="581">
        <v>400</v>
      </c>
      <c r="F1609" s="409">
        <v>40</v>
      </c>
      <c r="G1609" s="497">
        <f t="shared" si="65"/>
        <v>0.50265599999999988</v>
      </c>
      <c r="H1609" s="21" t="s">
        <v>207</v>
      </c>
      <c r="J1609" s="28">
        <v>8</v>
      </c>
      <c r="K1609" s="29"/>
      <c r="L1609" s="29">
        <v>10</v>
      </c>
      <c r="M1609" s="24">
        <v>25</v>
      </c>
      <c r="N1609" s="24">
        <v>400</v>
      </c>
      <c r="O1609" s="29"/>
      <c r="P1609" s="30">
        <v>2</v>
      </c>
      <c r="Q1609" s="26">
        <f t="shared" si="66"/>
        <v>0.2</v>
      </c>
      <c r="R1609" s="29"/>
    </row>
    <row r="1610" spans="2:18" x14ac:dyDescent="0.25">
      <c r="B1610" s="69">
        <v>9</v>
      </c>
      <c r="C1610" s="436">
        <v>5787</v>
      </c>
      <c r="D1610" s="581" t="s">
        <v>12</v>
      </c>
      <c r="E1610" s="581">
        <v>400</v>
      </c>
      <c r="F1610" s="409">
        <v>45</v>
      </c>
      <c r="G1610" s="497">
        <f t="shared" si="65"/>
        <v>0.63617400000000002</v>
      </c>
      <c r="H1610" s="21" t="s">
        <v>207</v>
      </c>
      <c r="J1610" s="28">
        <v>9</v>
      </c>
      <c r="K1610" s="29"/>
      <c r="L1610" s="29">
        <v>8</v>
      </c>
      <c r="M1610" s="24">
        <v>23</v>
      </c>
      <c r="N1610" s="24">
        <v>400</v>
      </c>
      <c r="O1610" s="29"/>
      <c r="P1610" s="25">
        <v>2</v>
      </c>
      <c r="Q1610" s="26">
        <f t="shared" si="66"/>
        <v>0.1472</v>
      </c>
      <c r="R1610" s="29"/>
    </row>
    <row r="1611" spans="2:18" x14ac:dyDescent="0.25">
      <c r="B1611" s="69">
        <v>10</v>
      </c>
      <c r="C1611" s="436">
        <v>5687</v>
      </c>
      <c r="D1611" s="581" t="s">
        <v>12</v>
      </c>
      <c r="E1611" s="581">
        <v>400</v>
      </c>
      <c r="F1611" s="409">
        <v>37</v>
      </c>
      <c r="G1611" s="497">
        <f t="shared" si="65"/>
        <v>0.43008503999999992</v>
      </c>
      <c r="H1611" s="21" t="s">
        <v>207</v>
      </c>
      <c r="J1611" s="28">
        <v>10</v>
      </c>
      <c r="K1611" s="29"/>
      <c r="L1611" s="29">
        <v>4.5</v>
      </c>
      <c r="M1611" s="24">
        <v>20</v>
      </c>
      <c r="N1611" s="24">
        <v>400</v>
      </c>
      <c r="O1611" s="29"/>
      <c r="P1611" s="30">
        <v>4</v>
      </c>
      <c r="Q1611" s="26">
        <f t="shared" si="66"/>
        <v>0.14399999999999999</v>
      </c>
      <c r="R1611" s="29"/>
    </row>
    <row r="1612" spans="2:18" x14ac:dyDescent="0.25">
      <c r="B1612" s="69">
        <v>11</v>
      </c>
      <c r="C1612" s="436">
        <v>5710</v>
      </c>
      <c r="D1612" s="581" t="s">
        <v>12</v>
      </c>
      <c r="E1612" s="581">
        <v>400</v>
      </c>
      <c r="F1612" s="409">
        <v>56</v>
      </c>
      <c r="G1612" s="497">
        <f t="shared" si="65"/>
        <v>0.98520576000000004</v>
      </c>
      <c r="H1612" s="21" t="s">
        <v>207</v>
      </c>
      <c r="J1612" s="28">
        <v>11</v>
      </c>
      <c r="K1612" s="29"/>
      <c r="L1612" s="29">
        <v>13</v>
      </c>
      <c r="M1612" s="24">
        <v>18</v>
      </c>
      <c r="N1612" s="24">
        <v>400</v>
      </c>
      <c r="O1612" s="29"/>
      <c r="P1612" s="25">
        <v>2</v>
      </c>
      <c r="Q1612" s="26">
        <f t="shared" si="66"/>
        <v>0.18720000000000001</v>
      </c>
      <c r="R1612" s="29"/>
    </row>
    <row r="1613" spans="2:18" x14ac:dyDescent="0.25">
      <c r="B1613" s="69">
        <v>12</v>
      </c>
      <c r="C1613" s="436">
        <v>5727</v>
      </c>
      <c r="D1613" s="581" t="s">
        <v>12</v>
      </c>
      <c r="E1613" s="581">
        <v>400</v>
      </c>
      <c r="F1613" s="409">
        <v>31</v>
      </c>
      <c r="G1613" s="497">
        <f t="shared" si="65"/>
        <v>0.30190775999999997</v>
      </c>
      <c r="H1613" s="21" t="s">
        <v>15</v>
      </c>
      <c r="J1613" s="28">
        <v>12</v>
      </c>
      <c r="K1613" s="29"/>
      <c r="L1613" s="29">
        <v>10</v>
      </c>
      <c r="M1613" s="24">
        <v>18</v>
      </c>
      <c r="N1613" s="24">
        <v>400</v>
      </c>
      <c r="O1613" s="29"/>
      <c r="P1613" s="30">
        <v>2</v>
      </c>
      <c r="Q1613" s="26">
        <f t="shared" si="66"/>
        <v>0.14399999999999999</v>
      </c>
      <c r="R1613" s="29"/>
    </row>
    <row r="1614" spans="2:18" x14ac:dyDescent="0.25">
      <c r="B1614" s="69">
        <v>13</v>
      </c>
      <c r="C1614" s="436">
        <v>5722</v>
      </c>
      <c r="D1614" s="581" t="s">
        <v>12</v>
      </c>
      <c r="E1614" s="581">
        <v>400</v>
      </c>
      <c r="F1614" s="409">
        <v>46</v>
      </c>
      <c r="G1614" s="497">
        <f t="shared" si="65"/>
        <v>0.66476255999999989</v>
      </c>
      <c r="H1614" s="21" t="s">
        <v>15</v>
      </c>
      <c r="J1614" s="28">
        <v>13</v>
      </c>
      <c r="K1614" s="29"/>
      <c r="L1614" s="29">
        <v>8</v>
      </c>
      <c r="M1614" s="24">
        <v>18</v>
      </c>
      <c r="N1614" s="24">
        <v>400</v>
      </c>
      <c r="O1614" s="29"/>
      <c r="P1614" s="25">
        <v>1</v>
      </c>
      <c r="Q1614" s="26">
        <f t="shared" si="66"/>
        <v>5.7599999999999998E-2</v>
      </c>
      <c r="R1614" s="29"/>
    </row>
    <row r="1615" spans="2:18" x14ac:dyDescent="0.25">
      <c r="B1615" s="69">
        <v>14</v>
      </c>
      <c r="C1615" s="436">
        <v>5627</v>
      </c>
      <c r="D1615" s="581" t="s">
        <v>12</v>
      </c>
      <c r="E1615" s="581">
        <v>400</v>
      </c>
      <c r="F1615" s="409">
        <v>45</v>
      </c>
      <c r="G1615" s="497">
        <f t="shared" si="65"/>
        <v>0.63617400000000002</v>
      </c>
      <c r="H1615" s="21" t="s">
        <v>207</v>
      </c>
      <c r="J1615" s="28">
        <v>14</v>
      </c>
      <c r="K1615" s="29"/>
      <c r="L1615" s="29">
        <v>4.5</v>
      </c>
      <c r="M1615" s="24">
        <v>18</v>
      </c>
      <c r="N1615" s="24">
        <v>400</v>
      </c>
      <c r="O1615" s="29"/>
      <c r="P1615" s="30">
        <v>1</v>
      </c>
      <c r="Q1615" s="26">
        <f t="shared" si="66"/>
        <v>3.2399999999999998E-2</v>
      </c>
      <c r="R1615" s="29"/>
    </row>
    <row r="1616" spans="2:18" x14ac:dyDescent="0.25">
      <c r="G1616" s="74">
        <f>SUM(G1602:G1615)</f>
        <v>8.6299751999999987</v>
      </c>
      <c r="H1616" s="51"/>
      <c r="J1616" s="28">
        <v>15</v>
      </c>
      <c r="K1616" s="29"/>
      <c r="L1616" s="29">
        <v>2.2000000000000002</v>
      </c>
      <c r="M1616" s="24">
        <v>18</v>
      </c>
      <c r="N1616" s="24">
        <v>400</v>
      </c>
      <c r="O1616" s="29"/>
      <c r="P1616" s="25">
        <v>2</v>
      </c>
      <c r="Q1616" s="26">
        <f t="shared" si="66"/>
        <v>3.168E-2</v>
      </c>
      <c r="R1616" s="29"/>
    </row>
    <row r="1617" spans="2:18" ht="16.5" thickBot="1" x14ac:dyDescent="0.3">
      <c r="G1617" s="60">
        <f>SUM(G1616)</f>
        <v>8.6299751999999987</v>
      </c>
      <c r="H1617" s="36">
        <f>SUM(Q1640/G1617)</f>
        <v>0.83134190234984706</v>
      </c>
      <c r="J1617" s="28">
        <v>16</v>
      </c>
      <c r="K1617" s="29"/>
      <c r="L1617" s="29">
        <v>2.2000000000000002</v>
      </c>
      <c r="M1617" s="24">
        <v>20</v>
      </c>
      <c r="N1617" s="24">
        <v>400</v>
      </c>
      <c r="O1617" s="29"/>
      <c r="P1617" s="30">
        <v>1</v>
      </c>
      <c r="Q1617" s="26">
        <f t="shared" si="66"/>
        <v>1.7600000000000001E-2</v>
      </c>
      <c r="R1617" s="29"/>
    </row>
    <row r="1618" spans="2:18" ht="16.5" thickTop="1" x14ac:dyDescent="0.25">
      <c r="B1618" s="8" t="s">
        <v>216</v>
      </c>
      <c r="J1618" s="28">
        <v>17</v>
      </c>
      <c r="K1618" s="29"/>
      <c r="L1618" s="29">
        <v>1.7</v>
      </c>
      <c r="M1618" s="24">
        <v>18</v>
      </c>
      <c r="N1618" s="24">
        <v>400</v>
      </c>
      <c r="O1618" s="29"/>
      <c r="P1618" s="25">
        <v>1</v>
      </c>
      <c r="Q1618" s="26">
        <f t="shared" si="66"/>
        <v>1.2239999999999999E-2</v>
      </c>
      <c r="R1618" s="29"/>
    </row>
    <row r="1619" spans="2:18" x14ac:dyDescent="0.25">
      <c r="B1619" s="1901" t="s">
        <v>3</v>
      </c>
      <c r="C1619" s="1902" t="s">
        <v>66</v>
      </c>
      <c r="D1619" s="1902"/>
      <c r="E1619" s="1903" t="s">
        <v>48</v>
      </c>
      <c r="F1619" s="1903"/>
      <c r="G1619" s="1886" t="s">
        <v>50</v>
      </c>
      <c r="J1619" s="28">
        <v>18</v>
      </c>
      <c r="K1619" s="29"/>
      <c r="L1619" s="29">
        <v>4.5</v>
      </c>
      <c r="M1619" s="24">
        <v>10</v>
      </c>
      <c r="N1619" s="24">
        <v>400</v>
      </c>
      <c r="O1619" s="29"/>
      <c r="P1619" s="30">
        <v>56</v>
      </c>
      <c r="Q1619" s="26">
        <f t="shared" si="66"/>
        <v>1.008</v>
      </c>
      <c r="R1619" s="29"/>
    </row>
    <row r="1620" spans="2:18" x14ac:dyDescent="0.25">
      <c r="B1620" s="1901"/>
      <c r="C1620" s="101" t="s">
        <v>30</v>
      </c>
      <c r="D1620" s="101" t="s">
        <v>10</v>
      </c>
      <c r="E1620" s="580" t="s">
        <v>30</v>
      </c>
      <c r="F1620" s="580" t="s">
        <v>10</v>
      </c>
      <c r="G1620" s="1887"/>
      <c r="J1620" s="28">
        <v>19</v>
      </c>
      <c r="K1620" s="29"/>
      <c r="L1620" s="29">
        <v>15</v>
      </c>
      <c r="M1620" s="24">
        <v>15</v>
      </c>
      <c r="N1620" s="24">
        <v>400</v>
      </c>
      <c r="O1620" s="29"/>
      <c r="P1620" s="25">
        <v>1</v>
      </c>
      <c r="Q1620" s="26">
        <f t="shared" si="66"/>
        <v>0.09</v>
      </c>
      <c r="R1620" s="29"/>
    </row>
    <row r="1621" spans="2:18" x14ac:dyDescent="0.25">
      <c r="B1621" s="581" t="s">
        <v>32</v>
      </c>
      <c r="C1621" s="86">
        <f>SUM(C1568)</f>
        <v>304</v>
      </c>
      <c r="D1621" s="71">
        <f>SUM(D1568)</f>
        <v>240.18011093999996</v>
      </c>
      <c r="E1621" s="86">
        <f>SUM(E1568)</f>
        <v>19901</v>
      </c>
      <c r="F1621" s="71">
        <f>SUM(F1568)</f>
        <v>172.73163000000002</v>
      </c>
      <c r="G1621" s="88">
        <f>SUM(F1621/D1621)</f>
        <v>0.71917541100291427</v>
      </c>
      <c r="J1621" s="28">
        <v>20</v>
      </c>
      <c r="K1621" s="29"/>
      <c r="L1621" s="29">
        <v>10</v>
      </c>
      <c r="M1621" s="24">
        <v>15</v>
      </c>
      <c r="N1621" s="24">
        <v>400</v>
      </c>
      <c r="O1621" s="29"/>
      <c r="P1621" s="30">
        <v>2</v>
      </c>
      <c r="Q1621" s="26">
        <f t="shared" si="66"/>
        <v>0.12</v>
      </c>
      <c r="R1621" s="29"/>
    </row>
    <row r="1622" spans="2:18" x14ac:dyDescent="0.25">
      <c r="B1622" s="581" t="s">
        <v>32</v>
      </c>
      <c r="C1622" s="115">
        <f>SUM(B1615)</f>
        <v>14</v>
      </c>
      <c r="D1622" s="20">
        <f>SUM(G1617)</f>
        <v>8.6299751999999987</v>
      </c>
      <c r="E1622" s="115">
        <f>SUM(P1640)</f>
        <v>508</v>
      </c>
      <c r="F1622" s="20">
        <f>SUM(Q1640)</f>
        <v>7.1744600000000007</v>
      </c>
      <c r="G1622" s="88">
        <f>SUM(F1622/D1622)</f>
        <v>0.83134190234984706</v>
      </c>
      <c r="J1622" s="28">
        <v>21</v>
      </c>
      <c r="K1622" s="29"/>
      <c r="L1622" s="29">
        <v>4.5</v>
      </c>
      <c r="M1622" s="24">
        <v>15</v>
      </c>
      <c r="N1622" s="24">
        <v>400</v>
      </c>
      <c r="O1622" s="29"/>
      <c r="P1622" s="25">
        <v>7</v>
      </c>
      <c r="Q1622" s="26">
        <f t="shared" si="66"/>
        <v>0.189</v>
      </c>
      <c r="R1622" s="29"/>
    </row>
    <row r="1623" spans="2:18" ht="16.5" thickBot="1" x14ac:dyDescent="0.3">
      <c r="B1623" s="579" t="s">
        <v>54</v>
      </c>
      <c r="C1623" s="59">
        <f>SUM(C1621:C1622)</f>
        <v>318</v>
      </c>
      <c r="D1623" s="92">
        <f>SUM(D1621:D1622)</f>
        <v>248.81008613999995</v>
      </c>
      <c r="E1623" s="59">
        <f>SUM(E1621:E1622)</f>
        <v>20409</v>
      </c>
      <c r="F1623" s="92">
        <f>SUM(F1621:F1622)</f>
        <v>179.90609000000003</v>
      </c>
      <c r="G1623" s="93">
        <f>SUM(F1623/D1623)</f>
        <v>0.72306590456614706</v>
      </c>
      <c r="J1623" s="28">
        <v>22</v>
      </c>
      <c r="K1623" s="29"/>
      <c r="L1623" s="29">
        <v>2.2000000000000002</v>
      </c>
      <c r="M1623" s="24">
        <v>15</v>
      </c>
      <c r="N1623" s="24">
        <v>400</v>
      </c>
      <c r="O1623" s="29"/>
      <c r="P1623" s="30">
        <v>3</v>
      </c>
      <c r="Q1623" s="26">
        <f t="shared" si="66"/>
        <v>3.9600000000000003E-2</v>
      </c>
      <c r="R1623" s="29"/>
    </row>
    <row r="1624" spans="2:18" ht="16.5" thickTop="1" x14ac:dyDescent="0.25">
      <c r="B1624" s="89"/>
      <c r="C1624" s="90"/>
      <c r="D1624" s="91"/>
      <c r="E1624" s="82"/>
      <c r="F1624" s="83"/>
      <c r="G1624" s="83"/>
      <c r="J1624" s="28">
        <v>23</v>
      </c>
      <c r="K1624" s="29"/>
      <c r="L1624" s="29">
        <v>1.7</v>
      </c>
      <c r="M1624" s="24">
        <v>15</v>
      </c>
      <c r="N1624" s="24">
        <v>400</v>
      </c>
      <c r="O1624" s="29"/>
      <c r="P1624" s="25">
        <v>1</v>
      </c>
      <c r="Q1624" s="26">
        <f t="shared" si="66"/>
        <v>1.0200000000000001E-2</v>
      </c>
      <c r="R1624" s="29"/>
    </row>
    <row r="1625" spans="2:18" x14ac:dyDescent="0.25">
      <c r="B1625" s="102" t="s">
        <v>32</v>
      </c>
      <c r="C1625" s="90"/>
      <c r="D1625" s="103">
        <f>SUM(Q1635+D1570)</f>
        <v>135.39689000000001</v>
      </c>
      <c r="E1625" s="466">
        <f>SUM(D1625/D1623)</f>
        <v>0.54417765815094477</v>
      </c>
      <c r="F1625" s="83"/>
      <c r="G1625" s="83"/>
      <c r="J1625" s="28">
        <v>24</v>
      </c>
      <c r="K1625" s="29"/>
      <c r="L1625" s="29">
        <v>4.5</v>
      </c>
      <c r="M1625" s="24">
        <v>13</v>
      </c>
      <c r="N1625" s="24">
        <v>400</v>
      </c>
      <c r="O1625" s="29"/>
      <c r="P1625" s="30">
        <v>2</v>
      </c>
      <c r="Q1625" s="26">
        <f t="shared" si="66"/>
        <v>4.6800000000000001E-2</v>
      </c>
      <c r="R1625" s="29"/>
    </row>
    <row r="1626" spans="2:18" x14ac:dyDescent="0.25">
      <c r="B1626" s="102" t="s">
        <v>51</v>
      </c>
      <c r="C1626" s="89"/>
      <c r="D1626" s="103">
        <f>SUM(Q1639+D1571)</f>
        <v>44.5092</v>
      </c>
      <c r="E1626" s="466">
        <f>SUM(D1626/D1623)</f>
        <v>0.17888824641520221</v>
      </c>
      <c r="F1626" s="83"/>
      <c r="G1626" s="83"/>
      <c r="J1626" s="28">
        <v>25</v>
      </c>
      <c r="K1626" s="29"/>
      <c r="L1626" s="29">
        <v>10</v>
      </c>
      <c r="M1626" s="24">
        <v>13</v>
      </c>
      <c r="N1626" s="24">
        <v>400</v>
      </c>
      <c r="O1626" s="29"/>
      <c r="P1626" s="25">
        <v>1</v>
      </c>
      <c r="Q1626" s="26">
        <f t="shared" si="66"/>
        <v>5.1999999999999998E-2</v>
      </c>
      <c r="R1626" s="29"/>
    </row>
    <row r="1627" spans="2:18" ht="16.5" thickBot="1" x14ac:dyDescent="0.3">
      <c r="B1627" s="89"/>
      <c r="C1627" s="89"/>
      <c r="D1627" s="104">
        <f>SUM(D1625:D1626)</f>
        <v>179.90609000000001</v>
      </c>
      <c r="E1627" s="467">
        <f>SUM(E1625:E1626)</f>
        <v>0.72306590456614694</v>
      </c>
      <c r="F1627" s="83"/>
      <c r="G1627" s="83"/>
      <c r="J1627" s="28">
        <v>26</v>
      </c>
      <c r="K1627" s="29"/>
      <c r="L1627" s="29">
        <v>1.7</v>
      </c>
      <c r="M1627" s="24">
        <v>13</v>
      </c>
      <c r="N1627" s="24">
        <v>400</v>
      </c>
      <c r="O1627" s="29"/>
      <c r="P1627" s="30">
        <v>1</v>
      </c>
      <c r="Q1627" s="26">
        <f t="shared" si="66"/>
        <v>8.8400000000000006E-3</v>
      </c>
      <c r="R1627" s="29"/>
    </row>
    <row r="1628" spans="2:18" ht="16.5" thickTop="1" x14ac:dyDescent="0.25">
      <c r="J1628" s="28">
        <v>27</v>
      </c>
      <c r="K1628" s="29"/>
      <c r="L1628" s="29">
        <v>3.5</v>
      </c>
      <c r="M1628" s="24">
        <v>10</v>
      </c>
      <c r="N1628" s="24">
        <v>400</v>
      </c>
      <c r="O1628" s="29"/>
      <c r="P1628" s="25">
        <v>1</v>
      </c>
      <c r="Q1628" s="26">
        <f t="shared" si="66"/>
        <v>1.4E-2</v>
      </c>
      <c r="R1628" s="29"/>
    </row>
    <row r="1629" spans="2:18" x14ac:dyDescent="0.25">
      <c r="J1629" s="28">
        <v>28</v>
      </c>
      <c r="K1629" s="29"/>
      <c r="L1629" s="29">
        <v>10</v>
      </c>
      <c r="M1629" s="24">
        <v>10</v>
      </c>
      <c r="N1629" s="24">
        <v>400</v>
      </c>
      <c r="O1629" s="29"/>
      <c r="P1629" s="30">
        <v>1</v>
      </c>
      <c r="Q1629" s="26">
        <f t="shared" si="66"/>
        <v>0.04</v>
      </c>
      <c r="R1629" s="29"/>
    </row>
    <row r="1630" spans="2:18" x14ac:dyDescent="0.25">
      <c r="J1630" s="28">
        <v>29</v>
      </c>
      <c r="K1630" s="29"/>
      <c r="L1630" s="29">
        <v>2.2000000000000002</v>
      </c>
      <c r="M1630" s="24">
        <v>10</v>
      </c>
      <c r="N1630" s="24">
        <v>400</v>
      </c>
      <c r="O1630" s="29"/>
      <c r="P1630" s="25">
        <v>24</v>
      </c>
      <c r="Q1630" s="26">
        <f t="shared" si="66"/>
        <v>0.2112</v>
      </c>
      <c r="R1630" s="29"/>
    </row>
    <row r="1631" spans="2:18" x14ac:dyDescent="0.25">
      <c r="J1631" s="28">
        <v>30</v>
      </c>
      <c r="K1631" s="29"/>
      <c r="L1631" s="29">
        <v>1.7</v>
      </c>
      <c r="M1631" s="24">
        <v>10</v>
      </c>
      <c r="N1631" s="24">
        <v>400</v>
      </c>
      <c r="O1631" s="29"/>
      <c r="P1631" s="30">
        <v>22</v>
      </c>
      <c r="Q1631" s="26">
        <f t="shared" si="66"/>
        <v>0.14960000000000001</v>
      </c>
      <c r="R1631" s="29"/>
    </row>
    <row r="1632" spans="2:18" x14ac:dyDescent="0.25">
      <c r="J1632" s="28">
        <v>31</v>
      </c>
      <c r="K1632" s="29"/>
      <c r="L1632" s="29">
        <v>1.7</v>
      </c>
      <c r="M1632" s="24">
        <v>10</v>
      </c>
      <c r="N1632" s="24">
        <v>300</v>
      </c>
      <c r="O1632" s="29"/>
      <c r="P1632" s="25">
        <v>16</v>
      </c>
      <c r="Q1632" s="26">
        <f t="shared" si="66"/>
        <v>8.1600000000000006E-2</v>
      </c>
      <c r="R1632" s="29"/>
    </row>
    <row r="1633" spans="2:18" x14ac:dyDescent="0.25">
      <c r="J1633" s="28">
        <v>32</v>
      </c>
      <c r="K1633" s="29"/>
      <c r="L1633" s="29">
        <v>2.2000000000000002</v>
      </c>
      <c r="M1633" s="24">
        <v>15</v>
      </c>
      <c r="N1633" s="24">
        <v>300</v>
      </c>
      <c r="O1633" s="29"/>
      <c r="P1633" s="30">
        <v>1</v>
      </c>
      <c r="Q1633" s="26">
        <f t="shared" si="66"/>
        <v>9.9000000000000008E-3</v>
      </c>
      <c r="R1633" s="29"/>
    </row>
    <row r="1634" spans="2:18" x14ac:dyDescent="0.25">
      <c r="J1634" s="28">
        <v>33</v>
      </c>
      <c r="K1634" s="29"/>
      <c r="L1634" s="29">
        <v>1.7</v>
      </c>
      <c r="M1634" s="24">
        <v>10</v>
      </c>
      <c r="N1634" s="24">
        <v>250</v>
      </c>
      <c r="O1634" s="29"/>
      <c r="P1634" s="25">
        <v>4</v>
      </c>
      <c r="Q1634" s="26">
        <f t="shared" si="66"/>
        <v>1.7000000000000001E-2</v>
      </c>
      <c r="R1634" s="29"/>
    </row>
    <row r="1635" spans="2:18" x14ac:dyDescent="0.25">
      <c r="J1635" s="1880"/>
      <c r="K1635" s="1880"/>
      <c r="L1635" s="1880"/>
      <c r="M1635" s="1880"/>
      <c r="N1635" s="1880"/>
      <c r="O1635" s="1881"/>
      <c r="P1635" s="597">
        <f>SUM(P1602:P1634)</f>
        <v>181</v>
      </c>
      <c r="Q1635" s="598">
        <f>SUM(Q1602:Q1634)</f>
        <v>5.0864600000000006</v>
      </c>
      <c r="R1635" s="64">
        <f>SUM(Q1635/G1617)</f>
        <v>0.58939450949986527</v>
      </c>
    </row>
    <row r="1636" spans="2:18" x14ac:dyDescent="0.25">
      <c r="J1636" s="28">
        <v>34</v>
      </c>
      <c r="K1636" s="29"/>
      <c r="L1636" s="52">
        <v>5</v>
      </c>
      <c r="M1636" s="576">
        <v>7</v>
      </c>
      <c r="N1636" s="576">
        <v>400</v>
      </c>
      <c r="O1636" s="576">
        <v>18</v>
      </c>
      <c r="P1636" s="40">
        <v>72</v>
      </c>
      <c r="Q1636" s="26">
        <f>L1636*M1636*N1636*P1636/1000000</f>
        <v>1.008</v>
      </c>
      <c r="R1636" s="34"/>
    </row>
    <row r="1637" spans="2:18" x14ac:dyDescent="0.25">
      <c r="J1637" s="28">
        <v>35</v>
      </c>
      <c r="K1637" s="29"/>
      <c r="L1637" s="52">
        <v>3</v>
      </c>
      <c r="M1637" s="576">
        <v>5</v>
      </c>
      <c r="N1637" s="576">
        <v>400</v>
      </c>
      <c r="O1637" s="576">
        <v>13</v>
      </c>
      <c r="P1637" s="40">
        <v>130</v>
      </c>
      <c r="Q1637" s="26">
        <f>L1637*M1637*N1637*P1637/1000000</f>
        <v>0.78</v>
      </c>
      <c r="R1637" s="34"/>
    </row>
    <row r="1638" spans="2:18" x14ac:dyDescent="0.25">
      <c r="J1638" s="28">
        <v>36</v>
      </c>
      <c r="K1638" s="29"/>
      <c r="L1638" s="52">
        <v>2</v>
      </c>
      <c r="M1638" s="576">
        <v>3</v>
      </c>
      <c r="N1638" s="576">
        <v>400</v>
      </c>
      <c r="O1638" s="576">
        <v>5</v>
      </c>
      <c r="P1638" s="40">
        <v>125</v>
      </c>
      <c r="Q1638" s="26">
        <f>L1638*M1638*N1638*P1638/1000000</f>
        <v>0.3</v>
      </c>
      <c r="R1638" s="34"/>
    </row>
    <row r="1639" spans="2:18" x14ac:dyDescent="0.25">
      <c r="J1639" s="1882"/>
      <c r="K1639" s="1883"/>
      <c r="L1639" s="1883"/>
      <c r="M1639" s="1883"/>
      <c r="N1639" s="1884"/>
      <c r="O1639" s="601">
        <f>SUM(O1636:O1638)</f>
        <v>36</v>
      </c>
      <c r="P1639" s="597">
        <f>SUM(P1636:P1638)</f>
        <v>327</v>
      </c>
      <c r="Q1639" s="598">
        <f>SUM(Q1636:Q1638)</f>
        <v>2.0880000000000001</v>
      </c>
      <c r="R1639" s="64">
        <f>SUM(Q1639/G1616)</f>
        <v>0.24194739284998182</v>
      </c>
    </row>
    <row r="1640" spans="2:18" ht="16.5" thickBot="1" x14ac:dyDescent="0.3">
      <c r="O1640" s="455">
        <f>SUM(O1639)</f>
        <v>36</v>
      </c>
      <c r="P1640" s="47">
        <f>SUM(P1639,P1635)</f>
        <v>508</v>
      </c>
      <c r="Q1640" s="72">
        <f>SUM(Q1639,Q1635)</f>
        <v>7.1744600000000007</v>
      </c>
      <c r="R1640" s="49">
        <f>SUM(Q1640/G1617)</f>
        <v>0.83134190234984706</v>
      </c>
    </row>
    <row r="1641" spans="2:18" ht="16.5" thickTop="1" x14ac:dyDescent="0.25"/>
    <row r="1644" spans="2:18" x14ac:dyDescent="0.25">
      <c r="B1644" s="1814" t="s">
        <v>0</v>
      </c>
      <c r="C1644" s="1814"/>
      <c r="D1644" s="1814"/>
      <c r="E1644" s="1814"/>
      <c r="F1644" s="1814"/>
      <c r="G1644" s="1814"/>
      <c r="H1644" s="1814"/>
      <c r="J1644" s="1814" t="s">
        <v>22</v>
      </c>
      <c r="K1644" s="1814"/>
      <c r="L1644" s="1814"/>
      <c r="M1644" s="1814"/>
      <c r="N1644" s="1814"/>
      <c r="O1644" s="1814"/>
      <c r="P1644" s="1814"/>
      <c r="Q1644" s="1814"/>
      <c r="R1644" s="1814"/>
    </row>
    <row r="1645" spans="2:18" x14ac:dyDescent="0.25">
      <c r="B1645" s="1814"/>
      <c r="C1645" s="1814"/>
      <c r="D1645" s="1814"/>
      <c r="E1645" s="1814"/>
      <c r="F1645" s="1814"/>
      <c r="G1645" s="1814"/>
      <c r="H1645" s="1814"/>
      <c r="J1645" s="1814"/>
      <c r="K1645" s="1814"/>
      <c r="L1645" s="1814"/>
      <c r="M1645" s="1814"/>
      <c r="N1645" s="1814"/>
      <c r="O1645" s="1814"/>
      <c r="P1645" s="1814"/>
      <c r="Q1645" s="1814"/>
      <c r="R1645" s="1814"/>
    </row>
    <row r="1646" spans="2:18" x14ac:dyDescent="0.25">
      <c r="B1646" s="6" t="s">
        <v>219</v>
      </c>
      <c r="H1646" s="8"/>
      <c r="J1646" s="6" t="s">
        <v>219</v>
      </c>
      <c r="K1646" s="10"/>
      <c r="L1646" s="10"/>
      <c r="M1646" s="10"/>
      <c r="N1646" s="10"/>
      <c r="O1646" s="1898"/>
      <c r="P1646" s="1898"/>
      <c r="Q1646" s="8"/>
      <c r="R1646" s="8"/>
    </row>
    <row r="1647" spans="2:18" x14ac:dyDescent="0.25">
      <c r="B1647" s="1812" t="s">
        <v>21</v>
      </c>
      <c r="C1647" s="1812" t="s">
        <v>2</v>
      </c>
      <c r="D1647" s="1805" t="s">
        <v>3</v>
      </c>
      <c r="E1647" s="1842" t="s">
        <v>4</v>
      </c>
      <c r="F1647" s="1843"/>
      <c r="G1647" s="1844"/>
      <c r="H1647" s="1812" t="s">
        <v>5</v>
      </c>
      <c r="J1647" s="1812" t="s">
        <v>21</v>
      </c>
      <c r="K1647" s="1899" t="s">
        <v>24</v>
      </c>
      <c r="L1647" s="1842" t="s">
        <v>25</v>
      </c>
      <c r="M1647" s="1843"/>
      <c r="N1647" s="1844"/>
      <c r="O1647" s="1842" t="s">
        <v>4</v>
      </c>
      <c r="P1647" s="1843"/>
      <c r="Q1647" s="1844"/>
      <c r="R1647" s="1812" t="s">
        <v>5</v>
      </c>
    </row>
    <row r="1648" spans="2:18" x14ac:dyDescent="0.25">
      <c r="B1648" s="1813"/>
      <c r="C1648" s="1813"/>
      <c r="D1648" s="1806"/>
      <c r="E1648" s="84" t="s">
        <v>26</v>
      </c>
      <c r="F1648" s="84" t="s">
        <v>9</v>
      </c>
      <c r="G1648" s="583" t="s">
        <v>10</v>
      </c>
      <c r="H1648" s="1813"/>
      <c r="J1648" s="1813"/>
      <c r="K1648" s="1900"/>
      <c r="L1648" s="13" t="s">
        <v>27</v>
      </c>
      <c r="M1648" s="584" t="s">
        <v>28</v>
      </c>
      <c r="N1648" s="584" t="s">
        <v>26</v>
      </c>
      <c r="O1648" s="584" t="s">
        <v>29</v>
      </c>
      <c r="P1648" s="585" t="s">
        <v>30</v>
      </c>
      <c r="Q1648" s="16" t="s">
        <v>10</v>
      </c>
      <c r="R1648" s="1813"/>
    </row>
    <row r="1649" spans="2:18" x14ac:dyDescent="0.25">
      <c r="B1649" s="69">
        <v>1</v>
      </c>
      <c r="C1649" s="78">
        <v>5570</v>
      </c>
      <c r="D1649" s="587" t="s">
        <v>12</v>
      </c>
      <c r="E1649" s="587">
        <v>400</v>
      </c>
      <c r="F1649" s="587">
        <v>52</v>
      </c>
      <c r="G1649" s="497">
        <f>0.7854*E1649*F1649*F1649/1000000</f>
        <v>0.84948863999999991</v>
      </c>
      <c r="H1649" s="21" t="s">
        <v>164</v>
      </c>
      <c r="J1649" s="22">
        <v>1</v>
      </c>
      <c r="K1649" s="23" t="s">
        <v>32</v>
      </c>
      <c r="L1649" s="24">
        <v>10</v>
      </c>
      <c r="M1649" s="24">
        <v>30</v>
      </c>
      <c r="N1649" s="24">
        <v>400</v>
      </c>
      <c r="O1649" s="23"/>
      <c r="P1649" s="25">
        <v>2</v>
      </c>
      <c r="Q1649" s="26">
        <f t="shared" ref="Q1649:Q1657" si="67">L1649*M1649*N1649*P1649/1000000</f>
        <v>0.24</v>
      </c>
      <c r="R1649" s="27"/>
    </row>
    <row r="1650" spans="2:18" x14ac:dyDescent="0.25">
      <c r="G1650" s="74">
        <f>SUM(G1636:G1649)</f>
        <v>0.84948863999999991</v>
      </c>
      <c r="H1650" s="51"/>
      <c r="J1650" s="28">
        <v>2</v>
      </c>
      <c r="K1650" s="29"/>
      <c r="L1650" s="29">
        <v>8</v>
      </c>
      <c r="M1650" s="24">
        <v>28</v>
      </c>
      <c r="N1650" s="24">
        <v>400</v>
      </c>
      <c r="O1650" s="29"/>
      <c r="P1650" s="30">
        <v>1</v>
      </c>
      <c r="Q1650" s="26">
        <f t="shared" si="67"/>
        <v>8.9599999999999999E-2</v>
      </c>
      <c r="R1650" s="29"/>
    </row>
    <row r="1651" spans="2:18" ht="16.5" thickBot="1" x14ac:dyDescent="0.3">
      <c r="G1651" s="60">
        <f>SUM(G1650)</f>
        <v>0.84948863999999991</v>
      </c>
      <c r="H1651" s="36">
        <f>SUM(Q1662/G1651)</f>
        <v>0.82831007604763263</v>
      </c>
      <c r="J1651" s="28">
        <v>3</v>
      </c>
      <c r="K1651" s="29"/>
      <c r="L1651" s="29">
        <v>10</v>
      </c>
      <c r="M1651" s="24">
        <v>25</v>
      </c>
      <c r="N1651" s="24">
        <v>400</v>
      </c>
      <c r="O1651" s="29"/>
      <c r="P1651" s="25">
        <v>1</v>
      </c>
      <c r="Q1651" s="26">
        <f t="shared" si="67"/>
        <v>0.1</v>
      </c>
      <c r="R1651" s="29"/>
    </row>
    <row r="1652" spans="2:18" ht="16.5" thickTop="1" x14ac:dyDescent="0.25">
      <c r="B1652" s="8" t="s">
        <v>220</v>
      </c>
      <c r="J1652" s="28">
        <v>4</v>
      </c>
      <c r="K1652" s="29"/>
      <c r="L1652" s="29">
        <v>4.5</v>
      </c>
      <c r="M1652" s="24">
        <v>20</v>
      </c>
      <c r="N1652" s="24">
        <v>400</v>
      </c>
      <c r="O1652" s="29"/>
      <c r="P1652" s="30">
        <v>1</v>
      </c>
      <c r="Q1652" s="26">
        <f t="shared" si="67"/>
        <v>3.5999999999999997E-2</v>
      </c>
      <c r="R1652" s="29"/>
    </row>
    <row r="1653" spans="2:18" x14ac:dyDescent="0.25">
      <c r="B1653" s="1901" t="s">
        <v>3</v>
      </c>
      <c r="C1653" s="1902" t="s">
        <v>66</v>
      </c>
      <c r="D1653" s="1902"/>
      <c r="E1653" s="1903" t="s">
        <v>48</v>
      </c>
      <c r="F1653" s="1903"/>
      <c r="G1653" s="1886" t="s">
        <v>50</v>
      </c>
      <c r="J1653" s="28">
        <v>5</v>
      </c>
      <c r="K1653" s="29"/>
      <c r="L1653" s="29">
        <v>3.5</v>
      </c>
      <c r="M1653" s="24">
        <v>20</v>
      </c>
      <c r="N1653" s="24">
        <v>400</v>
      </c>
      <c r="O1653" s="29"/>
      <c r="P1653" s="25">
        <v>2</v>
      </c>
      <c r="Q1653" s="26">
        <f t="shared" si="67"/>
        <v>5.6000000000000001E-2</v>
      </c>
      <c r="R1653" s="29"/>
    </row>
    <row r="1654" spans="2:18" x14ac:dyDescent="0.25">
      <c r="B1654" s="1901"/>
      <c r="C1654" s="101" t="s">
        <v>30</v>
      </c>
      <c r="D1654" s="101" t="s">
        <v>10</v>
      </c>
      <c r="E1654" s="586" t="s">
        <v>30</v>
      </c>
      <c r="F1654" s="586" t="s">
        <v>10</v>
      </c>
      <c r="G1654" s="1887"/>
      <c r="J1654" s="28">
        <v>6</v>
      </c>
      <c r="K1654" s="29"/>
      <c r="L1654" s="29">
        <v>2.2000000000000002</v>
      </c>
      <c r="M1654" s="24">
        <v>15</v>
      </c>
      <c r="N1654" s="24">
        <v>400</v>
      </c>
      <c r="O1654" s="29"/>
      <c r="P1654" s="30">
        <v>2</v>
      </c>
      <c r="Q1654" s="26">
        <f t="shared" si="67"/>
        <v>2.64E-2</v>
      </c>
      <c r="R1654" s="29"/>
    </row>
    <row r="1655" spans="2:18" x14ac:dyDescent="0.25">
      <c r="B1655" s="587" t="s">
        <v>32</v>
      </c>
      <c r="C1655" s="86">
        <f>SUM(C1623)</f>
        <v>318</v>
      </c>
      <c r="D1655" s="71">
        <f>SUM(D1623)</f>
        <v>248.81008613999995</v>
      </c>
      <c r="E1655" s="86">
        <f>SUM(E1623)</f>
        <v>20409</v>
      </c>
      <c r="F1655" s="71">
        <f>SUM(F1623)</f>
        <v>179.90609000000003</v>
      </c>
      <c r="G1655" s="88">
        <f>SUM(F1655/D1655)</f>
        <v>0.72306590456614706</v>
      </c>
      <c r="J1655" s="28">
        <v>7</v>
      </c>
      <c r="K1655" s="29"/>
      <c r="L1655" s="29">
        <v>1.7</v>
      </c>
      <c r="M1655" s="24">
        <v>15</v>
      </c>
      <c r="N1655" s="24">
        <v>400</v>
      </c>
      <c r="O1655" s="29"/>
      <c r="P1655" s="25">
        <v>1</v>
      </c>
      <c r="Q1655" s="26">
        <f t="shared" si="67"/>
        <v>1.0200000000000001E-2</v>
      </c>
      <c r="R1655" s="29"/>
    </row>
    <row r="1656" spans="2:18" x14ac:dyDescent="0.25">
      <c r="B1656" s="587" t="s">
        <v>32</v>
      </c>
      <c r="C1656" s="115">
        <f>SUM(B1649)</f>
        <v>1</v>
      </c>
      <c r="D1656" s="20">
        <f>SUM(G1651)</f>
        <v>0.84948863999999991</v>
      </c>
      <c r="E1656" s="115">
        <f>SUM(P1662)</f>
        <v>26</v>
      </c>
      <c r="F1656" s="20">
        <f>SUM(Q1662)</f>
        <v>0.70363999999999993</v>
      </c>
      <c r="G1656" s="88">
        <f>SUM(F1656/D1656)</f>
        <v>0.82831007604763263</v>
      </c>
      <c r="J1656" s="28">
        <v>8</v>
      </c>
      <c r="K1656" s="29"/>
      <c r="L1656" s="29">
        <v>2.2000000000000002</v>
      </c>
      <c r="M1656" s="24">
        <v>13</v>
      </c>
      <c r="N1656" s="24">
        <v>400</v>
      </c>
      <c r="O1656" s="29"/>
      <c r="P1656" s="30">
        <v>1</v>
      </c>
      <c r="Q1656" s="26">
        <f t="shared" si="67"/>
        <v>1.1440000000000001E-2</v>
      </c>
      <c r="R1656" s="29"/>
    </row>
    <row r="1657" spans="2:18" ht="16.5" thickBot="1" x14ac:dyDescent="0.3">
      <c r="B1657" s="582" t="s">
        <v>54</v>
      </c>
      <c r="C1657" s="59">
        <f>SUM(C1655:C1656)</f>
        <v>319</v>
      </c>
      <c r="D1657" s="92">
        <f>SUM(D1655:D1656)</f>
        <v>249.65957477999996</v>
      </c>
      <c r="E1657" s="59">
        <f>SUM(E1655:E1656)</f>
        <v>20435</v>
      </c>
      <c r="F1657" s="92">
        <f>SUM(F1655:F1656)</f>
        <v>180.60973000000004</v>
      </c>
      <c r="G1657" s="93">
        <f>SUM(F1657/D1657)</f>
        <v>0.72342400710709109</v>
      </c>
      <c r="J1657" s="28">
        <v>9</v>
      </c>
      <c r="K1657" s="29"/>
      <c r="L1657" s="29">
        <v>4.5</v>
      </c>
      <c r="M1657" s="24">
        <v>10</v>
      </c>
      <c r="N1657" s="24">
        <v>400</v>
      </c>
      <c r="O1657" s="29"/>
      <c r="P1657" s="25">
        <v>1</v>
      </c>
      <c r="Q1657" s="26">
        <f t="shared" si="67"/>
        <v>1.7999999999999999E-2</v>
      </c>
      <c r="R1657" s="29"/>
    </row>
    <row r="1658" spans="2:18" ht="16.5" thickTop="1" x14ac:dyDescent="0.25">
      <c r="B1658" s="89"/>
      <c r="C1658" s="90"/>
      <c r="D1658" s="91"/>
      <c r="E1658" s="82"/>
      <c r="F1658" s="83"/>
      <c r="G1658" s="83"/>
      <c r="J1658" s="1880"/>
      <c r="K1658" s="1880"/>
      <c r="L1658" s="1880"/>
      <c r="M1658" s="1880"/>
      <c r="N1658" s="1880"/>
      <c r="O1658" s="1881"/>
      <c r="P1658" s="597">
        <f>SUM(P1649:P1657)</f>
        <v>12</v>
      </c>
      <c r="Q1658" s="598">
        <f>SUM(Q1649:Q1657)</f>
        <v>0.58763999999999994</v>
      </c>
      <c r="R1658" s="64">
        <f>SUM(Q1658/G1651)</f>
        <v>0.69175733768493952</v>
      </c>
    </row>
    <row r="1659" spans="2:18" x14ac:dyDescent="0.25">
      <c r="B1659" s="102" t="s">
        <v>32</v>
      </c>
      <c r="C1659" s="90"/>
      <c r="D1659" s="103">
        <f>SUM(Q1658,D1625)</f>
        <v>135.98453000000001</v>
      </c>
      <c r="E1659" s="466">
        <f>SUM(D1659/D1657)</f>
        <v>0.54467981097792695</v>
      </c>
      <c r="F1659" s="83"/>
      <c r="G1659" s="83"/>
      <c r="J1659" s="28">
        <v>10</v>
      </c>
      <c r="K1659" s="29"/>
      <c r="L1659" s="52">
        <v>5</v>
      </c>
      <c r="M1659" s="587">
        <v>7</v>
      </c>
      <c r="N1659" s="587">
        <v>400</v>
      </c>
      <c r="O1659" s="587">
        <v>1</v>
      </c>
      <c r="P1659" s="40">
        <v>4</v>
      </c>
      <c r="Q1659" s="26">
        <f>L1659*M1659*N1659*P1659/1000000</f>
        <v>5.6000000000000001E-2</v>
      </c>
      <c r="R1659" s="34"/>
    </row>
    <row r="1660" spans="2:18" x14ac:dyDescent="0.25">
      <c r="B1660" s="102" t="s">
        <v>51</v>
      </c>
      <c r="C1660" s="89"/>
      <c r="D1660" s="103">
        <f>SUM(Q1661,D1626)</f>
        <v>44.6252</v>
      </c>
      <c r="E1660" s="466">
        <f>SUM(D1660/D1657)</f>
        <v>0.17874419612916401</v>
      </c>
      <c r="F1660" s="83"/>
      <c r="G1660" s="83"/>
      <c r="J1660" s="28">
        <v>11</v>
      </c>
      <c r="K1660" s="29"/>
      <c r="L1660" s="52">
        <v>3</v>
      </c>
      <c r="M1660" s="587">
        <v>5</v>
      </c>
      <c r="N1660" s="587">
        <v>400</v>
      </c>
      <c r="O1660" s="587">
        <v>1</v>
      </c>
      <c r="P1660" s="40">
        <v>10</v>
      </c>
      <c r="Q1660" s="26">
        <f>L1660*M1660*N1660*P1660/1000000</f>
        <v>0.06</v>
      </c>
      <c r="R1660" s="34"/>
    </row>
    <row r="1661" spans="2:18" ht="16.5" thickBot="1" x14ac:dyDescent="0.3">
      <c r="B1661" s="89"/>
      <c r="C1661" s="89"/>
      <c r="D1661" s="104">
        <f>SUM(D1659:D1660)</f>
        <v>180.60973000000001</v>
      </c>
      <c r="E1661" s="467">
        <f>SUM(E1659:E1660)</f>
        <v>0.72342400710709098</v>
      </c>
      <c r="F1661" s="83"/>
      <c r="G1661" s="83"/>
      <c r="J1661" s="1882"/>
      <c r="K1661" s="1883"/>
      <c r="L1661" s="1883"/>
      <c r="M1661" s="1883"/>
      <c r="N1661" s="1884"/>
      <c r="O1661" s="601">
        <f>SUM(O1659:O1660)</f>
        <v>2</v>
      </c>
      <c r="P1661" s="597">
        <f>SUM(P1659:P1660)</f>
        <v>14</v>
      </c>
      <c r="Q1661" s="598">
        <f>SUM(Q1659:Q1660)</f>
        <v>0.11599999999999999</v>
      </c>
      <c r="R1661" s="64">
        <f>SUM(Q1661/G1651)</f>
        <v>0.13655273836269313</v>
      </c>
    </row>
    <row r="1662" spans="2:18" ht="17.25" thickTop="1" thickBot="1" x14ac:dyDescent="0.3">
      <c r="O1662" s="455">
        <f>SUM(O1661)</f>
        <v>2</v>
      </c>
      <c r="P1662" s="47">
        <f>SUM(P1661,P1658)</f>
        <v>26</v>
      </c>
      <c r="Q1662" s="72">
        <f>SUM(Q1661,Q1658)</f>
        <v>0.70363999999999993</v>
      </c>
      <c r="R1662" s="49">
        <f>SUM(Q1662/G1651)</f>
        <v>0.82831007604763263</v>
      </c>
    </row>
    <row r="1663" spans="2:18" ht="16.5" thickTop="1" x14ac:dyDescent="0.25"/>
    <row r="1665" spans="2:18" x14ac:dyDescent="0.25">
      <c r="B1665" s="1814" t="s">
        <v>0</v>
      </c>
      <c r="C1665" s="1814"/>
      <c r="D1665" s="1814"/>
      <c r="E1665" s="1814"/>
      <c r="F1665" s="1814"/>
      <c r="G1665" s="1814"/>
      <c r="H1665" s="1814"/>
      <c r="J1665" s="1814" t="s">
        <v>22</v>
      </c>
      <c r="K1665" s="1814"/>
      <c r="L1665" s="1814"/>
      <c r="M1665" s="1814"/>
      <c r="N1665" s="1814"/>
      <c r="O1665" s="1814"/>
      <c r="P1665" s="1814"/>
      <c r="Q1665" s="1814"/>
      <c r="R1665" s="1814"/>
    </row>
    <row r="1666" spans="2:18" x14ac:dyDescent="0.25">
      <c r="B1666" s="1814"/>
      <c r="C1666" s="1814"/>
      <c r="D1666" s="1814"/>
      <c r="E1666" s="1814"/>
      <c r="F1666" s="1814"/>
      <c r="G1666" s="1814"/>
      <c r="H1666" s="1814"/>
      <c r="J1666" s="1814"/>
      <c r="K1666" s="1814"/>
      <c r="L1666" s="1814"/>
      <c r="M1666" s="1814"/>
      <c r="N1666" s="1814"/>
      <c r="O1666" s="1814"/>
      <c r="P1666" s="1814"/>
      <c r="Q1666" s="1814"/>
      <c r="R1666" s="1814"/>
    </row>
    <row r="1667" spans="2:18" x14ac:dyDescent="0.25">
      <c r="B1667" s="6" t="s">
        <v>222</v>
      </c>
      <c r="H1667" s="8"/>
      <c r="J1667" s="6" t="s">
        <v>222</v>
      </c>
      <c r="K1667" s="10"/>
      <c r="L1667" s="10"/>
      <c r="M1667" s="10"/>
      <c r="N1667" s="10"/>
      <c r="O1667" s="1898"/>
      <c r="P1667" s="1898"/>
      <c r="Q1667" s="8"/>
      <c r="R1667" s="8"/>
    </row>
    <row r="1668" spans="2:18" x14ac:dyDescent="0.25">
      <c r="B1668" s="1812" t="s">
        <v>21</v>
      </c>
      <c r="C1668" s="1812" t="s">
        <v>2</v>
      </c>
      <c r="D1668" s="1805" t="s">
        <v>3</v>
      </c>
      <c r="E1668" s="1842" t="s">
        <v>4</v>
      </c>
      <c r="F1668" s="1843"/>
      <c r="G1668" s="1844"/>
      <c r="H1668" s="1812" t="s">
        <v>5</v>
      </c>
      <c r="J1668" s="1812" t="s">
        <v>21</v>
      </c>
      <c r="K1668" s="1899" t="s">
        <v>24</v>
      </c>
      <c r="L1668" s="1842" t="s">
        <v>25</v>
      </c>
      <c r="M1668" s="1843"/>
      <c r="N1668" s="1844"/>
      <c r="O1668" s="1842" t="s">
        <v>4</v>
      </c>
      <c r="P1668" s="1843"/>
      <c r="Q1668" s="1844"/>
      <c r="R1668" s="1812" t="s">
        <v>5</v>
      </c>
    </row>
    <row r="1669" spans="2:18" x14ac:dyDescent="0.25">
      <c r="B1669" s="1813"/>
      <c r="C1669" s="1813"/>
      <c r="D1669" s="1806"/>
      <c r="E1669" s="84" t="s">
        <v>26</v>
      </c>
      <c r="F1669" s="84" t="s">
        <v>9</v>
      </c>
      <c r="G1669" s="588" t="s">
        <v>10</v>
      </c>
      <c r="H1669" s="1813"/>
      <c r="J1669" s="1813"/>
      <c r="K1669" s="1900"/>
      <c r="L1669" s="13" t="s">
        <v>27</v>
      </c>
      <c r="M1669" s="589" t="s">
        <v>28</v>
      </c>
      <c r="N1669" s="589" t="s">
        <v>26</v>
      </c>
      <c r="O1669" s="589" t="s">
        <v>29</v>
      </c>
      <c r="P1669" s="590" t="s">
        <v>30</v>
      </c>
      <c r="Q1669" s="16" t="s">
        <v>10</v>
      </c>
      <c r="R1669" s="1813"/>
    </row>
    <row r="1670" spans="2:18" x14ac:dyDescent="0.25">
      <c r="B1670" s="69">
        <v>1</v>
      </c>
      <c r="C1670" s="602">
        <v>5606</v>
      </c>
      <c r="D1670" s="594" t="s">
        <v>12</v>
      </c>
      <c r="E1670" s="594">
        <v>400</v>
      </c>
      <c r="F1670" s="594">
        <v>47</v>
      </c>
      <c r="G1670" s="497">
        <f t="shared" ref="G1670:G1676" si="68">0.7854*E1670*F1670*F1670/1000000</f>
        <v>0.69397943999999989</v>
      </c>
      <c r="H1670" s="21" t="s">
        <v>185</v>
      </c>
      <c r="J1670" s="22">
        <v>1</v>
      </c>
      <c r="K1670" s="23" t="s">
        <v>32</v>
      </c>
      <c r="L1670" s="24">
        <v>13</v>
      </c>
      <c r="M1670" s="24">
        <v>25</v>
      </c>
      <c r="N1670" s="24">
        <v>400</v>
      </c>
      <c r="O1670" s="23"/>
      <c r="P1670" s="25">
        <v>1</v>
      </c>
      <c r="Q1670" s="26">
        <f t="shared" ref="Q1670:Q1696" si="69">L1670*M1670*N1670*P1670/1000000</f>
        <v>0.13</v>
      </c>
      <c r="R1670" s="27"/>
    </row>
    <row r="1671" spans="2:18" x14ac:dyDescent="0.25">
      <c r="B1671" s="69">
        <v>2</v>
      </c>
      <c r="C1671" s="602">
        <v>5612</v>
      </c>
      <c r="D1671" s="594" t="s">
        <v>12</v>
      </c>
      <c r="E1671" s="594">
        <v>400</v>
      </c>
      <c r="F1671" s="594">
        <v>30</v>
      </c>
      <c r="G1671" s="497">
        <f t="shared" si="68"/>
        <v>0.282744</v>
      </c>
      <c r="H1671" s="21" t="s">
        <v>185</v>
      </c>
      <c r="J1671" s="28">
        <v>2</v>
      </c>
      <c r="K1671" s="29"/>
      <c r="L1671" s="29">
        <v>10</v>
      </c>
      <c r="M1671" s="24">
        <v>25</v>
      </c>
      <c r="N1671" s="24">
        <v>400</v>
      </c>
      <c r="O1671" s="29"/>
      <c r="P1671" s="30">
        <v>1</v>
      </c>
      <c r="Q1671" s="26">
        <f t="shared" si="69"/>
        <v>0.1</v>
      </c>
      <c r="R1671" s="29"/>
    </row>
    <row r="1672" spans="2:18" x14ac:dyDescent="0.25">
      <c r="B1672" s="69">
        <v>3</v>
      </c>
      <c r="C1672" s="602">
        <v>5603</v>
      </c>
      <c r="D1672" s="594" t="s">
        <v>12</v>
      </c>
      <c r="E1672" s="594">
        <v>400</v>
      </c>
      <c r="F1672" s="594">
        <v>40</v>
      </c>
      <c r="G1672" s="497">
        <f t="shared" si="68"/>
        <v>0.50265599999999988</v>
      </c>
      <c r="H1672" s="21" t="s">
        <v>185</v>
      </c>
      <c r="J1672" s="28">
        <v>3</v>
      </c>
      <c r="K1672" s="29"/>
      <c r="L1672" s="29">
        <v>8</v>
      </c>
      <c r="M1672" s="24">
        <v>23</v>
      </c>
      <c r="N1672" s="24">
        <v>400</v>
      </c>
      <c r="O1672" s="29"/>
      <c r="P1672" s="25">
        <v>1</v>
      </c>
      <c r="Q1672" s="26">
        <f t="shared" si="69"/>
        <v>7.3599999999999999E-2</v>
      </c>
      <c r="R1672" s="29"/>
    </row>
    <row r="1673" spans="2:18" x14ac:dyDescent="0.25">
      <c r="B1673" s="69">
        <v>4</v>
      </c>
      <c r="C1673" s="602">
        <v>5711</v>
      </c>
      <c r="D1673" s="594" t="s">
        <v>12</v>
      </c>
      <c r="E1673" s="594">
        <v>400</v>
      </c>
      <c r="F1673" s="594">
        <v>38</v>
      </c>
      <c r="G1673" s="497">
        <f t="shared" si="68"/>
        <v>0.45364703999999995</v>
      </c>
      <c r="H1673" s="21" t="s">
        <v>185</v>
      </c>
      <c r="J1673" s="28">
        <v>4</v>
      </c>
      <c r="K1673" s="29"/>
      <c r="L1673" s="29">
        <v>10</v>
      </c>
      <c r="M1673" s="24">
        <v>23</v>
      </c>
      <c r="N1673" s="24">
        <v>400</v>
      </c>
      <c r="O1673" s="29"/>
      <c r="P1673" s="30">
        <v>1</v>
      </c>
      <c r="Q1673" s="26">
        <f t="shared" si="69"/>
        <v>9.1999999999999998E-2</v>
      </c>
      <c r="R1673" s="29"/>
    </row>
    <row r="1674" spans="2:18" x14ac:dyDescent="0.25">
      <c r="B1674" s="69">
        <v>5</v>
      </c>
      <c r="C1674" s="602">
        <v>5797</v>
      </c>
      <c r="D1674" s="594" t="s">
        <v>12</v>
      </c>
      <c r="E1674" s="594">
        <v>400</v>
      </c>
      <c r="F1674" s="594">
        <v>50</v>
      </c>
      <c r="G1674" s="497">
        <f t="shared" si="68"/>
        <v>0.78539999999999988</v>
      </c>
      <c r="H1674" s="21" t="s">
        <v>185</v>
      </c>
      <c r="J1674" s="28">
        <v>5</v>
      </c>
      <c r="K1674" s="29"/>
      <c r="L1674" s="29">
        <v>4.5</v>
      </c>
      <c r="M1674" s="24">
        <v>23</v>
      </c>
      <c r="N1674" s="24">
        <v>400</v>
      </c>
      <c r="O1674" s="29"/>
      <c r="P1674" s="25">
        <v>1</v>
      </c>
      <c r="Q1674" s="26">
        <f t="shared" si="69"/>
        <v>4.1399999999999999E-2</v>
      </c>
      <c r="R1674" s="29"/>
    </row>
    <row r="1675" spans="2:18" x14ac:dyDescent="0.25">
      <c r="B1675" s="69">
        <v>6</v>
      </c>
      <c r="C1675" s="602">
        <v>5709</v>
      </c>
      <c r="D1675" s="594" t="s">
        <v>12</v>
      </c>
      <c r="E1675" s="594">
        <v>400</v>
      </c>
      <c r="F1675" s="594">
        <v>30</v>
      </c>
      <c r="G1675" s="497">
        <f t="shared" si="68"/>
        <v>0.282744</v>
      </c>
      <c r="H1675" s="21" t="s">
        <v>185</v>
      </c>
      <c r="J1675" s="28">
        <v>6</v>
      </c>
      <c r="K1675" s="29"/>
      <c r="L1675" s="29">
        <v>1.7</v>
      </c>
      <c r="M1675" s="24">
        <v>23</v>
      </c>
      <c r="N1675" s="24">
        <v>400</v>
      </c>
      <c r="O1675" s="29"/>
      <c r="P1675" s="30">
        <v>1</v>
      </c>
      <c r="Q1675" s="26">
        <f t="shared" si="69"/>
        <v>1.5640000000000001E-2</v>
      </c>
      <c r="R1675" s="29"/>
    </row>
    <row r="1676" spans="2:18" x14ac:dyDescent="0.25">
      <c r="B1676" s="69">
        <v>7</v>
      </c>
      <c r="C1676" s="602">
        <v>5674</v>
      </c>
      <c r="D1676" s="594" t="s">
        <v>12</v>
      </c>
      <c r="E1676" s="594">
        <v>400</v>
      </c>
      <c r="F1676" s="594">
        <v>45</v>
      </c>
      <c r="G1676" s="497">
        <f t="shared" si="68"/>
        <v>0.63617400000000002</v>
      </c>
      <c r="H1676" s="21" t="s">
        <v>185</v>
      </c>
      <c r="J1676" s="28">
        <v>7</v>
      </c>
      <c r="K1676" s="29"/>
      <c r="L1676" s="29">
        <v>10</v>
      </c>
      <c r="M1676" s="24">
        <v>20</v>
      </c>
      <c r="N1676" s="24">
        <v>400</v>
      </c>
      <c r="O1676" s="29"/>
      <c r="P1676" s="25">
        <v>1</v>
      </c>
      <c r="Q1676" s="26">
        <f t="shared" si="69"/>
        <v>0.08</v>
      </c>
      <c r="R1676" s="29"/>
    </row>
    <row r="1677" spans="2:18" x14ac:dyDescent="0.25">
      <c r="G1677" s="74">
        <f>SUM(G1670:G1676)</f>
        <v>3.6373444799999999</v>
      </c>
      <c r="H1677" s="51"/>
      <c r="J1677" s="28">
        <v>8</v>
      </c>
      <c r="K1677" s="29"/>
      <c r="L1677" s="29">
        <v>8</v>
      </c>
      <c r="M1677" s="24">
        <v>20</v>
      </c>
      <c r="N1677" s="24">
        <v>400</v>
      </c>
      <c r="O1677" s="29"/>
      <c r="P1677" s="30">
        <v>2</v>
      </c>
      <c r="Q1677" s="26">
        <f t="shared" si="69"/>
        <v>0.128</v>
      </c>
      <c r="R1677" s="29"/>
    </row>
    <row r="1678" spans="2:18" ht="16.5" thickBot="1" x14ac:dyDescent="0.3">
      <c r="G1678" s="60">
        <f>SUM(G1677)</f>
        <v>3.6373444799999999</v>
      </c>
      <c r="H1678" s="36">
        <f>SUM(Q1703/G1678)</f>
        <v>0.63372331454292175</v>
      </c>
      <c r="J1678" s="28">
        <v>9</v>
      </c>
      <c r="K1678" s="29"/>
      <c r="L1678" s="29">
        <v>4.5</v>
      </c>
      <c r="M1678" s="24">
        <v>20</v>
      </c>
      <c r="N1678" s="24">
        <v>400</v>
      </c>
      <c r="O1678" s="29"/>
      <c r="P1678" s="25">
        <v>3</v>
      </c>
      <c r="Q1678" s="26">
        <f t="shared" si="69"/>
        <v>0.108</v>
      </c>
      <c r="R1678" s="29"/>
    </row>
    <row r="1679" spans="2:18" ht="16.5" thickTop="1" x14ac:dyDescent="0.25">
      <c r="B1679" s="8" t="s">
        <v>223</v>
      </c>
      <c r="J1679" s="28">
        <v>10</v>
      </c>
      <c r="K1679" s="29"/>
      <c r="L1679" s="29">
        <v>2.2000000000000002</v>
      </c>
      <c r="M1679" s="24">
        <v>20</v>
      </c>
      <c r="N1679" s="24">
        <v>400</v>
      </c>
      <c r="O1679" s="29"/>
      <c r="P1679" s="30">
        <v>2</v>
      </c>
      <c r="Q1679" s="26">
        <f t="shared" si="69"/>
        <v>3.5200000000000002E-2</v>
      </c>
      <c r="R1679" s="29"/>
    </row>
    <row r="1680" spans="2:18" x14ac:dyDescent="0.25">
      <c r="B1680" s="1901" t="s">
        <v>3</v>
      </c>
      <c r="C1680" s="1902" t="s">
        <v>66</v>
      </c>
      <c r="D1680" s="1902"/>
      <c r="E1680" s="1903" t="s">
        <v>48</v>
      </c>
      <c r="F1680" s="1903"/>
      <c r="G1680" s="1886" t="s">
        <v>50</v>
      </c>
      <c r="J1680" s="28">
        <v>11</v>
      </c>
      <c r="K1680" s="29"/>
      <c r="L1680" s="29">
        <v>10</v>
      </c>
      <c r="M1680" s="24">
        <v>18</v>
      </c>
      <c r="N1680" s="24">
        <v>400</v>
      </c>
      <c r="O1680" s="29"/>
      <c r="P1680" s="25">
        <v>2</v>
      </c>
      <c r="Q1680" s="26">
        <f t="shared" si="69"/>
        <v>0.14399999999999999</v>
      </c>
      <c r="R1680" s="29"/>
    </row>
    <row r="1681" spans="1:18" x14ac:dyDescent="0.25">
      <c r="B1681" s="1901"/>
      <c r="C1681" s="101" t="s">
        <v>30</v>
      </c>
      <c r="D1681" s="101" t="s">
        <v>10</v>
      </c>
      <c r="E1681" s="592" t="s">
        <v>30</v>
      </c>
      <c r="F1681" s="592" t="s">
        <v>10</v>
      </c>
      <c r="G1681" s="1887"/>
      <c r="J1681" s="28">
        <v>12</v>
      </c>
      <c r="K1681" s="29"/>
      <c r="L1681" s="29">
        <v>1.7</v>
      </c>
      <c r="M1681" s="24">
        <v>18</v>
      </c>
      <c r="N1681" s="24">
        <v>400</v>
      </c>
      <c r="O1681" s="29"/>
      <c r="P1681" s="30">
        <v>2</v>
      </c>
      <c r="Q1681" s="26">
        <f t="shared" si="69"/>
        <v>2.4479999999999998E-2</v>
      </c>
      <c r="R1681" s="29"/>
    </row>
    <row r="1682" spans="1:18" x14ac:dyDescent="0.25">
      <c r="B1682" s="594" t="s">
        <v>32</v>
      </c>
      <c r="C1682" s="86">
        <f>SUM(C1657)</f>
        <v>319</v>
      </c>
      <c r="D1682" s="71">
        <f>SUM(D1657)</f>
        <v>249.65957477999996</v>
      </c>
      <c r="E1682" s="86">
        <f>SUM(E1657)</f>
        <v>20435</v>
      </c>
      <c r="F1682" s="71">
        <f>SUM(F1657)</f>
        <v>180.60973000000004</v>
      </c>
      <c r="G1682" s="88">
        <f>SUM(F1682/D1682)</f>
        <v>0.72342400710709109</v>
      </c>
      <c r="J1682" s="28">
        <v>13</v>
      </c>
      <c r="K1682" s="29"/>
      <c r="L1682" s="29">
        <v>4.5</v>
      </c>
      <c r="M1682" s="24">
        <v>15</v>
      </c>
      <c r="N1682" s="24">
        <v>400</v>
      </c>
      <c r="O1682" s="29"/>
      <c r="P1682" s="25">
        <v>1</v>
      </c>
      <c r="Q1682" s="26">
        <f t="shared" si="69"/>
        <v>2.7E-2</v>
      </c>
      <c r="R1682" s="29"/>
    </row>
    <row r="1683" spans="1:18" x14ac:dyDescent="0.25">
      <c r="B1683" s="594" t="s">
        <v>32</v>
      </c>
      <c r="C1683" s="115">
        <f>SUM(B1676)</f>
        <v>7</v>
      </c>
      <c r="D1683" s="20">
        <f>SUM(G1678)</f>
        <v>3.6373444799999999</v>
      </c>
      <c r="E1683" s="115">
        <f>SUM(P1703)</f>
        <v>176</v>
      </c>
      <c r="F1683" s="20">
        <f>SUM(Q1703)</f>
        <v>2.3050700000000002</v>
      </c>
      <c r="G1683" s="88">
        <f>SUM(F1683/D1683)</f>
        <v>0.63372331454292175</v>
      </c>
      <c r="J1683" s="28">
        <v>14</v>
      </c>
      <c r="K1683" s="29"/>
      <c r="L1683" s="29">
        <v>2.2000000000000002</v>
      </c>
      <c r="M1683" s="24">
        <v>15</v>
      </c>
      <c r="N1683" s="24">
        <v>400</v>
      </c>
      <c r="O1683" s="29"/>
      <c r="P1683" s="30">
        <v>1</v>
      </c>
      <c r="Q1683" s="26">
        <f t="shared" si="69"/>
        <v>1.32E-2</v>
      </c>
      <c r="R1683" s="29"/>
    </row>
    <row r="1684" spans="1:18" ht="16.5" thickBot="1" x14ac:dyDescent="0.3">
      <c r="B1684" s="591" t="s">
        <v>54</v>
      </c>
      <c r="C1684" s="59">
        <f>SUM(C1682:C1683)</f>
        <v>326</v>
      </c>
      <c r="D1684" s="92">
        <f>SUM(D1682:D1683)</f>
        <v>253.29691925999995</v>
      </c>
      <c r="E1684" s="59">
        <f>SUM(E1682:E1683)</f>
        <v>20611</v>
      </c>
      <c r="F1684" s="92">
        <f>SUM(F1682:F1683)</f>
        <v>182.91480000000004</v>
      </c>
      <c r="G1684" s="93">
        <f>SUM(F1684/D1684)</f>
        <v>0.72213590490709734</v>
      </c>
      <c r="J1684" s="28">
        <v>15</v>
      </c>
      <c r="K1684" s="29"/>
      <c r="L1684" s="29">
        <v>1.7</v>
      </c>
      <c r="M1684" s="24">
        <v>15</v>
      </c>
      <c r="N1684" s="24">
        <v>400</v>
      </c>
      <c r="O1684" s="29"/>
      <c r="P1684" s="25">
        <v>1</v>
      </c>
      <c r="Q1684" s="26">
        <f t="shared" si="69"/>
        <v>1.0200000000000001E-2</v>
      </c>
      <c r="R1684" s="29"/>
    </row>
    <row r="1685" spans="1:18" ht="16.5" thickTop="1" x14ac:dyDescent="0.25">
      <c r="B1685" s="89"/>
      <c r="C1685" s="90"/>
      <c r="D1685" s="91"/>
      <c r="E1685" s="82"/>
      <c r="F1685" s="83"/>
      <c r="G1685" s="83"/>
      <c r="J1685" s="28">
        <v>16</v>
      </c>
      <c r="K1685" s="29"/>
      <c r="L1685" s="29">
        <v>1.7</v>
      </c>
      <c r="M1685" s="24">
        <v>13</v>
      </c>
      <c r="N1685" s="24">
        <v>400</v>
      </c>
      <c r="O1685" s="29"/>
      <c r="P1685" s="30">
        <v>3</v>
      </c>
      <c r="Q1685" s="26">
        <f t="shared" si="69"/>
        <v>2.6519999999999998E-2</v>
      </c>
      <c r="R1685" s="29"/>
    </row>
    <row r="1686" spans="1:18" x14ac:dyDescent="0.25">
      <c r="B1686" s="102" t="s">
        <v>32</v>
      </c>
      <c r="C1686" s="90"/>
      <c r="D1686" s="103">
        <f>SUM(Q1697+D1659)</f>
        <v>137.65040000000002</v>
      </c>
      <c r="E1686" s="466">
        <f>SUM(D1686/D1684)</f>
        <v>0.54343495531703234</v>
      </c>
      <c r="F1686" s="83"/>
      <c r="G1686" s="83"/>
      <c r="J1686" s="28">
        <v>17</v>
      </c>
      <c r="K1686" s="29"/>
      <c r="L1686" s="29">
        <v>10</v>
      </c>
      <c r="M1686" s="24">
        <v>10</v>
      </c>
      <c r="N1686" s="24">
        <v>400</v>
      </c>
      <c r="O1686" s="29"/>
      <c r="P1686" s="25">
        <v>1</v>
      </c>
      <c r="Q1686" s="26">
        <f t="shared" si="69"/>
        <v>0.04</v>
      </c>
      <c r="R1686" s="29"/>
    </row>
    <row r="1687" spans="1:18" x14ac:dyDescent="0.25">
      <c r="B1687" s="102" t="s">
        <v>51</v>
      </c>
      <c r="C1687" s="89"/>
      <c r="D1687" s="103">
        <f>SUM(Q1702+D1660)</f>
        <v>45.264400000000002</v>
      </c>
      <c r="E1687" s="466">
        <f>SUM(D1687/D1684)</f>
        <v>0.17870094959006494</v>
      </c>
      <c r="F1687" s="83"/>
      <c r="G1687" s="83"/>
      <c r="J1687" s="28">
        <v>18</v>
      </c>
      <c r="K1687" s="29"/>
      <c r="L1687" s="29">
        <v>4.5</v>
      </c>
      <c r="M1687" s="24">
        <v>10</v>
      </c>
      <c r="N1687" s="24">
        <v>400</v>
      </c>
      <c r="O1687" s="29"/>
      <c r="P1687" s="30">
        <v>19</v>
      </c>
      <c r="Q1687" s="26">
        <f t="shared" si="69"/>
        <v>0.34200000000000003</v>
      </c>
      <c r="R1687" s="29"/>
    </row>
    <row r="1688" spans="1:18" ht="16.5" thickBot="1" x14ac:dyDescent="0.3">
      <c r="B1688" s="89"/>
      <c r="C1688" s="89"/>
      <c r="D1688" s="104">
        <f>SUM(D1686:D1687)</f>
        <v>182.91480000000001</v>
      </c>
      <c r="E1688" s="467">
        <f>SUM(E1686:E1687)</f>
        <v>0.72213590490709723</v>
      </c>
      <c r="F1688" s="83"/>
      <c r="G1688" s="83"/>
      <c r="J1688" s="28">
        <v>19</v>
      </c>
      <c r="K1688" s="29"/>
      <c r="L1688" s="29">
        <v>3.5</v>
      </c>
      <c r="M1688" s="24">
        <v>10</v>
      </c>
      <c r="N1688" s="24">
        <v>400</v>
      </c>
      <c r="O1688" s="29"/>
      <c r="P1688" s="25">
        <v>3</v>
      </c>
      <c r="Q1688" s="26">
        <f t="shared" si="69"/>
        <v>4.2000000000000003E-2</v>
      </c>
      <c r="R1688" s="29"/>
    </row>
    <row r="1689" spans="1:18" ht="16.5" thickTop="1" x14ac:dyDescent="0.25">
      <c r="J1689" s="28">
        <v>20</v>
      </c>
      <c r="K1689" s="29"/>
      <c r="L1689" s="29">
        <v>2.2000000000000002</v>
      </c>
      <c r="M1689" s="24">
        <v>10</v>
      </c>
      <c r="N1689" s="24">
        <v>400</v>
      </c>
      <c r="O1689" s="29"/>
      <c r="P1689" s="30">
        <v>3</v>
      </c>
      <c r="Q1689" s="26">
        <f t="shared" si="69"/>
        <v>2.64E-2</v>
      </c>
      <c r="R1689" s="29"/>
    </row>
    <row r="1690" spans="1:18" x14ac:dyDescent="0.25">
      <c r="J1690" s="28">
        <v>21</v>
      </c>
      <c r="K1690" s="29"/>
      <c r="L1690" s="29">
        <v>1.7</v>
      </c>
      <c r="M1690" s="24">
        <v>10</v>
      </c>
      <c r="N1690" s="24">
        <v>400</v>
      </c>
      <c r="O1690" s="29"/>
      <c r="P1690" s="25">
        <v>6</v>
      </c>
      <c r="Q1690" s="26">
        <f t="shared" si="69"/>
        <v>4.0800000000000003E-2</v>
      </c>
      <c r="R1690" s="29"/>
    </row>
    <row r="1691" spans="1:18" x14ac:dyDescent="0.25">
      <c r="A1691" s="1135" t="s">
        <v>226</v>
      </c>
      <c r="J1691" s="28">
        <v>22</v>
      </c>
      <c r="K1691" s="29"/>
      <c r="L1691" s="29">
        <v>1.7</v>
      </c>
      <c r="M1691" s="24">
        <v>15</v>
      </c>
      <c r="N1691" s="24">
        <v>300</v>
      </c>
      <c r="O1691" s="29"/>
      <c r="P1691" s="30">
        <v>1</v>
      </c>
      <c r="Q1691" s="26">
        <f t="shared" si="69"/>
        <v>7.6499999999999997E-3</v>
      </c>
      <c r="R1691" s="29"/>
    </row>
    <row r="1692" spans="1:18" x14ac:dyDescent="0.25">
      <c r="J1692" s="28">
        <v>23</v>
      </c>
      <c r="K1692" s="29"/>
      <c r="L1692" s="29">
        <v>4.5</v>
      </c>
      <c r="M1692" s="24">
        <v>10</v>
      </c>
      <c r="N1692" s="24">
        <v>300</v>
      </c>
      <c r="O1692" s="29"/>
      <c r="P1692" s="25">
        <v>5</v>
      </c>
      <c r="Q1692" s="26">
        <f t="shared" si="69"/>
        <v>6.7500000000000004E-2</v>
      </c>
      <c r="R1692" s="29"/>
    </row>
    <row r="1693" spans="1:18" x14ac:dyDescent="0.25">
      <c r="J1693" s="28">
        <v>24</v>
      </c>
      <c r="K1693" s="29"/>
      <c r="L1693" s="29">
        <v>4.5</v>
      </c>
      <c r="M1693" s="24">
        <v>15</v>
      </c>
      <c r="N1693" s="24">
        <v>300</v>
      </c>
      <c r="O1693" s="29"/>
      <c r="P1693" s="25">
        <v>1</v>
      </c>
      <c r="Q1693" s="26">
        <f t="shared" si="69"/>
        <v>2.0250000000000001E-2</v>
      </c>
      <c r="R1693" s="29"/>
    </row>
    <row r="1694" spans="1:18" x14ac:dyDescent="0.25">
      <c r="J1694" s="28">
        <v>25</v>
      </c>
      <c r="K1694" s="29"/>
      <c r="L1694" s="29">
        <v>2.2000000000000002</v>
      </c>
      <c r="M1694" s="24">
        <v>10</v>
      </c>
      <c r="N1694" s="24">
        <v>300</v>
      </c>
      <c r="O1694" s="29"/>
      <c r="P1694" s="25">
        <v>2</v>
      </c>
      <c r="Q1694" s="26">
        <f t="shared" si="69"/>
        <v>1.32E-2</v>
      </c>
      <c r="R1694" s="29"/>
    </row>
    <row r="1695" spans="1:18" x14ac:dyDescent="0.25">
      <c r="J1695" s="28">
        <v>26</v>
      </c>
      <c r="K1695" s="29"/>
      <c r="L1695" s="29">
        <v>1.7</v>
      </c>
      <c r="M1695" s="24">
        <v>13</v>
      </c>
      <c r="N1695" s="24">
        <v>300</v>
      </c>
      <c r="O1695" s="29"/>
      <c r="P1695" s="25">
        <v>1</v>
      </c>
      <c r="Q1695" s="26">
        <f t="shared" si="69"/>
        <v>6.6299999999999987E-3</v>
      </c>
      <c r="R1695" s="29"/>
    </row>
    <row r="1696" spans="1:18" x14ac:dyDescent="0.25">
      <c r="J1696" s="28">
        <v>27</v>
      </c>
      <c r="K1696" s="29"/>
      <c r="L1696" s="29">
        <v>1.7</v>
      </c>
      <c r="M1696" s="24">
        <v>10</v>
      </c>
      <c r="N1696" s="24">
        <v>300</v>
      </c>
      <c r="O1696" s="29"/>
      <c r="P1696" s="25">
        <v>2</v>
      </c>
      <c r="Q1696" s="26">
        <f t="shared" si="69"/>
        <v>1.0200000000000001E-2</v>
      </c>
      <c r="R1696" s="29"/>
    </row>
    <row r="1697" spans="2:18" x14ac:dyDescent="0.25">
      <c r="J1697" s="1880"/>
      <c r="K1697" s="1880"/>
      <c r="L1697" s="1880"/>
      <c r="M1697" s="1880"/>
      <c r="N1697" s="1880"/>
      <c r="O1697" s="1881"/>
      <c r="P1697" s="597">
        <f>SUM(P1670:P1696)</f>
        <v>68</v>
      </c>
      <c r="Q1697" s="598">
        <f>SUM(Q1670:Q1696)</f>
        <v>1.6658700000000002</v>
      </c>
      <c r="R1697" s="64">
        <f>SUM(Q1697/G1678)</f>
        <v>0.45799071524839469</v>
      </c>
    </row>
    <row r="1698" spans="2:18" x14ac:dyDescent="0.25">
      <c r="J1698" s="28">
        <v>28</v>
      </c>
      <c r="K1698" s="29"/>
      <c r="L1698" s="52">
        <v>5</v>
      </c>
      <c r="M1698" s="594">
        <v>7</v>
      </c>
      <c r="N1698" s="594">
        <v>400</v>
      </c>
      <c r="O1698" s="594">
        <v>4</v>
      </c>
      <c r="P1698" s="40">
        <v>16</v>
      </c>
      <c r="Q1698" s="26">
        <f>L1698*M1698*N1698*P1698/1000000</f>
        <v>0.224</v>
      </c>
      <c r="R1698" s="34"/>
    </row>
    <row r="1699" spans="2:18" x14ac:dyDescent="0.25">
      <c r="J1699" s="28">
        <v>29</v>
      </c>
      <c r="K1699" s="29"/>
      <c r="L1699" s="52">
        <v>4</v>
      </c>
      <c r="M1699" s="594">
        <v>6</v>
      </c>
      <c r="N1699" s="594">
        <v>400</v>
      </c>
      <c r="O1699" s="594">
        <v>2</v>
      </c>
      <c r="P1699" s="40">
        <v>12</v>
      </c>
      <c r="Q1699" s="26">
        <f>L1699*M1699*N1699*P1699/1000000</f>
        <v>0.1152</v>
      </c>
      <c r="R1699" s="34"/>
    </row>
    <row r="1700" spans="2:18" x14ac:dyDescent="0.25">
      <c r="J1700" s="28">
        <v>30</v>
      </c>
      <c r="K1700" s="29"/>
      <c r="L1700" s="52">
        <v>3</v>
      </c>
      <c r="M1700" s="594">
        <v>5</v>
      </c>
      <c r="N1700" s="594">
        <v>400</v>
      </c>
      <c r="O1700" s="594">
        <v>3</v>
      </c>
      <c r="P1700" s="40">
        <v>30</v>
      </c>
      <c r="Q1700" s="26">
        <f>L1700*M1700*N1700*P1700/1000000</f>
        <v>0.18</v>
      </c>
      <c r="R1700" s="34"/>
    </row>
    <row r="1701" spans="2:18" x14ac:dyDescent="0.25">
      <c r="J1701" s="28">
        <v>31</v>
      </c>
      <c r="K1701" s="29"/>
      <c r="L1701" s="52">
        <v>2</v>
      </c>
      <c r="M1701" s="594">
        <v>3</v>
      </c>
      <c r="N1701" s="594">
        <v>400</v>
      </c>
      <c r="O1701" s="594">
        <v>2</v>
      </c>
      <c r="P1701" s="40">
        <v>50</v>
      </c>
      <c r="Q1701" s="26">
        <f>L1701*M1701*N1701*P1701/1000000</f>
        <v>0.12</v>
      </c>
      <c r="R1701" s="34"/>
    </row>
    <row r="1702" spans="2:18" x14ac:dyDescent="0.25">
      <c r="J1702" s="1882"/>
      <c r="K1702" s="1883"/>
      <c r="L1702" s="1883"/>
      <c r="M1702" s="1883"/>
      <c r="N1702" s="1884"/>
      <c r="O1702" s="601">
        <f>SUM(O1698:O1701)</f>
        <v>11</v>
      </c>
      <c r="P1702" s="597">
        <f>SUM(P1698:P1701)</f>
        <v>108</v>
      </c>
      <c r="Q1702" s="598">
        <f>SUM(Q1698:Q1701)</f>
        <v>0.63919999999999999</v>
      </c>
      <c r="R1702" s="64">
        <f>SUM(Q1702/G1678)</f>
        <v>0.17573259929452709</v>
      </c>
    </row>
    <row r="1703" spans="2:18" ht="16.5" thickBot="1" x14ac:dyDescent="0.3">
      <c r="O1703" s="455">
        <f>SUM(O1702)</f>
        <v>11</v>
      </c>
      <c r="P1703" s="47">
        <f>SUM(P1702,P1697)</f>
        <v>176</v>
      </c>
      <c r="Q1703" s="72">
        <f>SUM(Q1702,Q1697)</f>
        <v>2.3050700000000002</v>
      </c>
      <c r="R1703" s="49">
        <f>SUM(Q1703/G1678)</f>
        <v>0.63372331454292175</v>
      </c>
    </row>
    <row r="1704" spans="2:18" ht="16.5" thickTop="1" x14ac:dyDescent="0.25"/>
    <row r="1707" spans="2:18" x14ac:dyDescent="0.25">
      <c r="B1707" s="1814" t="s">
        <v>0</v>
      </c>
      <c r="C1707" s="1814"/>
      <c r="D1707" s="1814"/>
      <c r="E1707" s="1814"/>
      <c r="F1707" s="1814"/>
      <c r="G1707" s="1814"/>
      <c r="H1707" s="1814"/>
      <c r="J1707" s="1814" t="s">
        <v>22</v>
      </c>
      <c r="K1707" s="1814"/>
      <c r="L1707" s="1814"/>
      <c r="M1707" s="1814"/>
      <c r="N1707" s="1814"/>
      <c r="O1707" s="1814"/>
      <c r="P1707" s="1814"/>
      <c r="Q1707" s="1814"/>
      <c r="R1707" s="1814"/>
    </row>
    <row r="1708" spans="2:18" x14ac:dyDescent="0.25">
      <c r="B1708" s="1814"/>
      <c r="C1708" s="1814"/>
      <c r="D1708" s="1814"/>
      <c r="E1708" s="1814"/>
      <c r="F1708" s="1814"/>
      <c r="G1708" s="1814"/>
      <c r="H1708" s="1814"/>
      <c r="J1708" s="1814"/>
      <c r="K1708" s="1814"/>
      <c r="L1708" s="1814"/>
      <c r="M1708" s="1814"/>
      <c r="N1708" s="1814"/>
      <c r="O1708" s="1814"/>
      <c r="P1708" s="1814"/>
      <c r="Q1708" s="1814"/>
      <c r="R1708" s="1814"/>
    </row>
    <row r="1709" spans="2:18" x14ac:dyDescent="0.25">
      <c r="B1709" s="6" t="s">
        <v>227</v>
      </c>
      <c r="H1709" s="8"/>
      <c r="J1709" s="6" t="s">
        <v>227</v>
      </c>
      <c r="K1709" s="10"/>
      <c r="L1709" s="10"/>
      <c r="M1709" s="10"/>
      <c r="N1709" s="10"/>
      <c r="O1709" s="1898"/>
      <c r="P1709" s="1898"/>
      <c r="Q1709" s="8"/>
      <c r="R1709" s="8"/>
    </row>
    <row r="1710" spans="2:18" x14ac:dyDescent="0.25">
      <c r="B1710" s="1812" t="s">
        <v>21</v>
      </c>
      <c r="C1710" s="1812" t="s">
        <v>2</v>
      </c>
      <c r="D1710" s="1805" t="s">
        <v>3</v>
      </c>
      <c r="E1710" s="1842" t="s">
        <v>4</v>
      </c>
      <c r="F1710" s="1843"/>
      <c r="G1710" s="1844"/>
      <c r="H1710" s="1812" t="s">
        <v>5</v>
      </c>
      <c r="J1710" s="1812" t="s">
        <v>21</v>
      </c>
      <c r="K1710" s="1899" t="s">
        <v>24</v>
      </c>
      <c r="L1710" s="1842" t="s">
        <v>25</v>
      </c>
      <c r="M1710" s="1843"/>
      <c r="N1710" s="1844"/>
      <c r="O1710" s="1842" t="s">
        <v>4</v>
      </c>
      <c r="P1710" s="1843"/>
      <c r="Q1710" s="1844"/>
      <c r="R1710" s="1812" t="s">
        <v>5</v>
      </c>
    </row>
    <row r="1711" spans="2:18" x14ac:dyDescent="0.25">
      <c r="B1711" s="1813"/>
      <c r="C1711" s="1813"/>
      <c r="D1711" s="1806"/>
      <c r="E1711" s="610" t="s">
        <v>26</v>
      </c>
      <c r="F1711" s="610" t="s">
        <v>9</v>
      </c>
      <c r="G1711" s="603" t="s">
        <v>10</v>
      </c>
      <c r="H1711" s="1813"/>
      <c r="J1711" s="1813"/>
      <c r="K1711" s="1900"/>
      <c r="L1711" s="13" t="s">
        <v>27</v>
      </c>
      <c r="M1711" s="604" t="s">
        <v>28</v>
      </c>
      <c r="N1711" s="604" t="s">
        <v>26</v>
      </c>
      <c r="O1711" s="604" t="s">
        <v>29</v>
      </c>
      <c r="P1711" s="605" t="s">
        <v>30</v>
      </c>
      <c r="Q1711" s="16" t="s">
        <v>10</v>
      </c>
      <c r="R1711" s="1813"/>
    </row>
    <row r="1712" spans="2:18" x14ac:dyDescent="0.25">
      <c r="B1712" s="69">
        <v>1</v>
      </c>
      <c r="C1712" s="353">
        <v>5818</v>
      </c>
      <c r="D1712" s="609" t="s">
        <v>12</v>
      </c>
      <c r="E1712" s="609">
        <v>400</v>
      </c>
      <c r="F1712" s="609">
        <v>46</v>
      </c>
      <c r="G1712" s="497">
        <f>0.7854*E1712*F1712*F1712/1000000</f>
        <v>0.66476255999999989</v>
      </c>
      <c r="H1712" s="21" t="s">
        <v>16</v>
      </c>
      <c r="J1712" s="22">
        <v>1</v>
      </c>
      <c r="K1712" s="23" t="s">
        <v>32</v>
      </c>
      <c r="L1712" s="24">
        <v>7</v>
      </c>
      <c r="M1712" s="24">
        <v>25</v>
      </c>
      <c r="N1712" s="24">
        <v>400</v>
      </c>
      <c r="O1712" s="23"/>
      <c r="P1712" s="25">
        <v>1</v>
      </c>
      <c r="Q1712" s="26">
        <f t="shared" ref="Q1712:Q1720" si="70">L1712*M1712*N1712*P1712/1000000</f>
        <v>7.0000000000000007E-2</v>
      </c>
      <c r="R1712" s="27"/>
    </row>
    <row r="1713" spans="2:18" x14ac:dyDescent="0.25">
      <c r="G1713" s="74">
        <f>SUM(G1712:G1712)</f>
        <v>0.66476255999999989</v>
      </c>
      <c r="H1713" s="51"/>
      <c r="J1713" s="28">
        <v>2</v>
      </c>
      <c r="K1713" s="29"/>
      <c r="L1713" s="29">
        <v>7</v>
      </c>
      <c r="M1713" s="24">
        <v>23</v>
      </c>
      <c r="N1713" s="24">
        <v>400</v>
      </c>
      <c r="O1713" s="29"/>
      <c r="P1713" s="30">
        <v>1</v>
      </c>
      <c r="Q1713" s="26">
        <f t="shared" si="70"/>
        <v>6.4399999999999999E-2</v>
      </c>
      <c r="R1713" s="29"/>
    </row>
    <row r="1714" spans="2:18" ht="16.5" thickBot="1" x14ac:dyDescent="0.3">
      <c r="G1714" s="60">
        <f>SUM(G1713)</f>
        <v>0.66476255999999989</v>
      </c>
      <c r="H1714" s="36">
        <f>SUM(Q1725/G1714)</f>
        <v>0.71075001576502761</v>
      </c>
      <c r="J1714" s="28">
        <v>3</v>
      </c>
      <c r="K1714" s="29"/>
      <c r="L1714" s="29">
        <v>4.5</v>
      </c>
      <c r="M1714" s="24">
        <v>20</v>
      </c>
      <c r="N1714" s="24">
        <v>400</v>
      </c>
      <c r="O1714" s="29"/>
      <c r="P1714" s="25">
        <v>1</v>
      </c>
      <c r="Q1714" s="26">
        <f t="shared" si="70"/>
        <v>3.5999999999999997E-2</v>
      </c>
      <c r="R1714" s="29"/>
    </row>
    <row r="1715" spans="2:18" ht="16.5" thickTop="1" x14ac:dyDescent="0.25">
      <c r="B1715" s="8" t="s">
        <v>228</v>
      </c>
      <c r="J1715" s="28">
        <v>4</v>
      </c>
      <c r="K1715" s="29"/>
      <c r="L1715" s="29">
        <v>1.7</v>
      </c>
      <c r="M1715" s="24">
        <v>15</v>
      </c>
      <c r="N1715" s="24">
        <v>400</v>
      </c>
      <c r="O1715" s="29"/>
      <c r="P1715" s="30">
        <v>1</v>
      </c>
      <c r="Q1715" s="26">
        <f t="shared" si="70"/>
        <v>1.0200000000000001E-2</v>
      </c>
      <c r="R1715" s="29"/>
    </row>
    <row r="1716" spans="2:18" x14ac:dyDescent="0.25">
      <c r="B1716" s="1901" t="s">
        <v>3</v>
      </c>
      <c r="C1716" s="1902" t="s">
        <v>66</v>
      </c>
      <c r="D1716" s="1902"/>
      <c r="E1716" s="1903" t="s">
        <v>48</v>
      </c>
      <c r="F1716" s="1903"/>
      <c r="G1716" s="1886" t="s">
        <v>50</v>
      </c>
      <c r="J1716" s="28">
        <v>5</v>
      </c>
      <c r="K1716" s="29"/>
      <c r="L1716" s="29">
        <v>2.2000000000000002</v>
      </c>
      <c r="M1716" s="24">
        <v>13</v>
      </c>
      <c r="N1716" s="24">
        <v>400</v>
      </c>
      <c r="O1716" s="29"/>
      <c r="P1716" s="25">
        <v>1</v>
      </c>
      <c r="Q1716" s="26">
        <f t="shared" si="70"/>
        <v>1.1440000000000001E-2</v>
      </c>
      <c r="R1716" s="29"/>
    </row>
    <row r="1717" spans="2:18" x14ac:dyDescent="0.25">
      <c r="B1717" s="1901"/>
      <c r="C1717" s="101" t="s">
        <v>30</v>
      </c>
      <c r="D1717" s="101" t="s">
        <v>10</v>
      </c>
      <c r="E1717" s="608" t="s">
        <v>30</v>
      </c>
      <c r="F1717" s="608" t="s">
        <v>10</v>
      </c>
      <c r="G1717" s="1887"/>
      <c r="J1717" s="28">
        <v>6</v>
      </c>
      <c r="K1717" s="29"/>
      <c r="L1717" s="29">
        <v>1.7</v>
      </c>
      <c r="M1717" s="24">
        <v>13</v>
      </c>
      <c r="N1717" s="24">
        <v>400</v>
      </c>
      <c r="O1717" s="29"/>
      <c r="P1717" s="30">
        <v>1</v>
      </c>
      <c r="Q1717" s="26">
        <f t="shared" si="70"/>
        <v>8.8400000000000006E-3</v>
      </c>
      <c r="R1717" s="29"/>
    </row>
    <row r="1718" spans="2:18" x14ac:dyDescent="0.25">
      <c r="B1718" s="609" t="s">
        <v>32</v>
      </c>
      <c r="C1718" s="86">
        <f>SUM(C1684)</f>
        <v>326</v>
      </c>
      <c r="D1718" s="71">
        <f>SUM(D1684)</f>
        <v>253.29691925999995</v>
      </c>
      <c r="E1718" s="86">
        <f>SUM(E1684)</f>
        <v>20611</v>
      </c>
      <c r="F1718" s="71">
        <f>SUM(F1684)</f>
        <v>182.91480000000004</v>
      </c>
      <c r="G1718" s="88">
        <f>SUM(F1718/D1718)</f>
        <v>0.72213590490709734</v>
      </c>
      <c r="J1718" s="28">
        <v>7</v>
      </c>
      <c r="K1718" s="29"/>
      <c r="L1718" s="29">
        <v>4.5</v>
      </c>
      <c r="M1718" s="24">
        <v>10</v>
      </c>
      <c r="N1718" s="24">
        <v>400</v>
      </c>
      <c r="O1718" s="29"/>
      <c r="P1718" s="25">
        <v>4</v>
      </c>
      <c r="Q1718" s="26">
        <f t="shared" si="70"/>
        <v>7.1999999999999995E-2</v>
      </c>
      <c r="R1718" s="29"/>
    </row>
    <row r="1719" spans="2:18" x14ac:dyDescent="0.25">
      <c r="B1719" s="609" t="s">
        <v>32</v>
      </c>
      <c r="C1719" s="115">
        <f>SUM(B1712)</f>
        <v>1</v>
      </c>
      <c r="D1719" s="20">
        <f>SUM(G1714)</f>
        <v>0.66476255999999989</v>
      </c>
      <c r="E1719" s="115">
        <f>SUM(P1725)</f>
        <v>31</v>
      </c>
      <c r="F1719" s="20">
        <f>SUM(Q1725)</f>
        <v>0.47248000000000007</v>
      </c>
      <c r="G1719" s="88">
        <f>SUM(F1719/D1719)</f>
        <v>0.71075001576502761</v>
      </c>
      <c r="J1719" s="28">
        <v>8</v>
      </c>
      <c r="K1719" s="29"/>
      <c r="L1719" s="29">
        <v>3.5</v>
      </c>
      <c r="M1719" s="24">
        <v>10</v>
      </c>
      <c r="N1719" s="24">
        <v>400</v>
      </c>
      <c r="O1719" s="29"/>
      <c r="P1719" s="30">
        <v>1</v>
      </c>
      <c r="Q1719" s="26">
        <f t="shared" si="70"/>
        <v>1.4E-2</v>
      </c>
      <c r="R1719" s="29"/>
    </row>
    <row r="1720" spans="2:18" ht="16.5" thickBot="1" x14ac:dyDescent="0.3">
      <c r="B1720" s="606" t="s">
        <v>54</v>
      </c>
      <c r="C1720" s="59">
        <f>SUM(C1718:C1719)</f>
        <v>327</v>
      </c>
      <c r="D1720" s="92">
        <f>SUM(D1718:D1719)</f>
        <v>253.96168181999997</v>
      </c>
      <c r="E1720" s="59">
        <f>SUM(E1718:E1719)</f>
        <v>20642</v>
      </c>
      <c r="F1720" s="92">
        <f>SUM(F1718:F1719)</f>
        <v>183.38728000000003</v>
      </c>
      <c r="G1720" s="93">
        <f>SUM(F1720/D1720)</f>
        <v>0.72210610154164578</v>
      </c>
      <c r="J1720" s="28">
        <v>9</v>
      </c>
      <c r="K1720" s="29"/>
      <c r="L1720" s="29">
        <v>1.7</v>
      </c>
      <c r="M1720" s="24">
        <v>10</v>
      </c>
      <c r="N1720" s="24">
        <v>400</v>
      </c>
      <c r="O1720" s="29"/>
      <c r="P1720" s="25">
        <v>2</v>
      </c>
      <c r="Q1720" s="26">
        <f t="shared" si="70"/>
        <v>1.3599999999999999E-2</v>
      </c>
      <c r="R1720" s="29"/>
    </row>
    <row r="1721" spans="2:18" ht="16.5" thickTop="1" x14ac:dyDescent="0.25">
      <c r="B1721" s="89"/>
      <c r="C1721" s="90"/>
      <c r="D1721" s="91"/>
      <c r="E1721" s="82"/>
      <c r="F1721" s="83"/>
      <c r="G1721" s="83"/>
      <c r="J1721" s="1880"/>
      <c r="K1721" s="1880"/>
      <c r="L1721" s="1880"/>
      <c r="M1721" s="1880"/>
      <c r="N1721" s="1880"/>
      <c r="O1721" s="1881"/>
      <c r="P1721" s="675">
        <f>SUM(P1712:P1720)</f>
        <v>13</v>
      </c>
      <c r="Q1721" s="676">
        <f>SUM(Q1712:Q1720)</f>
        <v>0.30048000000000008</v>
      </c>
      <c r="R1721" s="64">
        <f>SUM(Q1721/G1714)</f>
        <v>0.45201101578283853</v>
      </c>
    </row>
    <row r="1722" spans="2:18" x14ac:dyDescent="0.25">
      <c r="B1722" s="102" t="s">
        <v>32</v>
      </c>
      <c r="C1722" s="90"/>
      <c r="D1722" s="103">
        <f>SUM(Q1721+D1686)</f>
        <v>137.95088000000001</v>
      </c>
      <c r="E1722" s="466">
        <f>SUM(D1722/D1720)</f>
        <v>0.54319564672663978</v>
      </c>
      <c r="F1722" s="83"/>
      <c r="G1722" s="83"/>
      <c r="J1722" s="607">
        <v>10</v>
      </c>
      <c r="K1722" s="476"/>
      <c r="L1722" s="477">
        <v>5</v>
      </c>
      <c r="M1722" s="409">
        <v>7</v>
      </c>
      <c r="N1722" s="409">
        <v>400</v>
      </c>
      <c r="O1722" s="409">
        <v>2</v>
      </c>
      <c r="P1722" s="617">
        <v>8</v>
      </c>
      <c r="Q1722" s="451">
        <f>L1722*M1722*N1722*P1722/1000000</f>
        <v>0.112</v>
      </c>
      <c r="R1722" s="618"/>
    </row>
    <row r="1723" spans="2:18" x14ac:dyDescent="0.25">
      <c r="B1723" s="102" t="s">
        <v>51</v>
      </c>
      <c r="C1723" s="89"/>
      <c r="D1723" s="103">
        <f>SUM(Q1724+D1687)</f>
        <v>45.436399999999999</v>
      </c>
      <c r="E1723" s="466">
        <f>SUM(D1723/D1720)</f>
        <v>0.17891045481500586</v>
      </c>
      <c r="F1723" s="83"/>
      <c r="G1723" s="83"/>
      <c r="J1723" s="607">
        <v>11</v>
      </c>
      <c r="K1723" s="476"/>
      <c r="L1723" s="477">
        <v>3</v>
      </c>
      <c r="M1723" s="409">
        <v>5</v>
      </c>
      <c r="N1723" s="409">
        <v>400</v>
      </c>
      <c r="O1723" s="409">
        <v>1</v>
      </c>
      <c r="P1723" s="617">
        <v>10</v>
      </c>
      <c r="Q1723" s="451">
        <f>L1723*M1723*N1723*P1723/1000000</f>
        <v>0.06</v>
      </c>
      <c r="R1723" s="618"/>
    </row>
    <row r="1724" spans="2:18" ht="16.5" thickBot="1" x14ac:dyDescent="0.3">
      <c r="B1724" s="89"/>
      <c r="C1724" s="89"/>
      <c r="D1724" s="104">
        <f>SUM(D1722:D1723)</f>
        <v>183.38728</v>
      </c>
      <c r="E1724" s="467">
        <f>SUM(E1722:E1723)</f>
        <v>0.72210610154164567</v>
      </c>
      <c r="F1724" s="83"/>
      <c r="G1724" s="83"/>
      <c r="J1724" s="1882"/>
      <c r="K1724" s="1883"/>
      <c r="L1724" s="1883"/>
      <c r="M1724" s="1883"/>
      <c r="N1724" s="1884"/>
      <c r="O1724" s="677">
        <f>SUM(O1722:O1723)</f>
        <v>3</v>
      </c>
      <c r="P1724" s="675">
        <f>SUM(P1722:P1723)</f>
        <v>18</v>
      </c>
      <c r="Q1724" s="676">
        <f>SUM(Q1722:Q1723)</f>
        <v>0.17199999999999999</v>
      </c>
      <c r="R1724" s="64">
        <f>SUM(Q1724/G1714)</f>
        <v>0.25873899998218913</v>
      </c>
    </row>
    <row r="1725" spans="2:18" ht="17.25" thickTop="1" thickBot="1" x14ac:dyDescent="0.3">
      <c r="O1725" s="455">
        <f>SUM(O1724)</f>
        <v>3</v>
      </c>
      <c r="P1725" s="47">
        <f>SUM(P1724,P1721)</f>
        <v>31</v>
      </c>
      <c r="Q1725" s="72">
        <f>SUM(Q1724,Q1721)</f>
        <v>0.47248000000000007</v>
      </c>
      <c r="R1725" s="49">
        <f>SUM(Q1725/G1714)</f>
        <v>0.71075001576502761</v>
      </c>
    </row>
    <row r="1726" spans="2:18" ht="16.5" thickTop="1" x14ac:dyDescent="0.25"/>
    <row r="1728" spans="2:18" x14ac:dyDescent="0.25">
      <c r="B1728" s="1814" t="s">
        <v>0</v>
      </c>
      <c r="C1728" s="1814"/>
      <c r="D1728" s="1814"/>
      <c r="E1728" s="1814"/>
      <c r="F1728" s="1814"/>
      <c r="G1728" s="1814"/>
      <c r="H1728" s="1814"/>
      <c r="J1728" s="1814" t="s">
        <v>22</v>
      </c>
      <c r="K1728" s="1814"/>
      <c r="L1728" s="1814"/>
      <c r="M1728" s="1814"/>
      <c r="N1728" s="1814"/>
      <c r="O1728" s="1814"/>
      <c r="P1728" s="1814"/>
      <c r="Q1728" s="1814"/>
      <c r="R1728" s="1814"/>
    </row>
    <row r="1729" spans="1:18" x14ac:dyDescent="0.25">
      <c r="B1729" s="1814"/>
      <c r="C1729" s="1814"/>
      <c r="D1729" s="1814"/>
      <c r="E1729" s="1814"/>
      <c r="F1729" s="1814"/>
      <c r="G1729" s="1814"/>
      <c r="H1729" s="1814"/>
      <c r="J1729" s="1814"/>
      <c r="K1729" s="1814"/>
      <c r="L1729" s="1814"/>
      <c r="M1729" s="1814"/>
      <c r="N1729" s="1814"/>
      <c r="O1729" s="1814"/>
      <c r="P1729" s="1814"/>
      <c r="Q1729" s="1814"/>
      <c r="R1729" s="1814"/>
    </row>
    <row r="1730" spans="1:18" x14ac:dyDescent="0.25">
      <c r="B1730" s="6" t="s">
        <v>230</v>
      </c>
      <c r="H1730" s="8"/>
      <c r="J1730" s="6" t="s">
        <v>230</v>
      </c>
      <c r="K1730" s="10"/>
      <c r="L1730" s="10"/>
      <c r="M1730" s="10"/>
      <c r="N1730" s="10"/>
      <c r="O1730" s="1898"/>
      <c r="P1730" s="1898"/>
      <c r="Q1730" s="8"/>
      <c r="R1730" s="8"/>
    </row>
    <row r="1731" spans="1:18" x14ac:dyDescent="0.25">
      <c r="B1731" s="1812" t="s">
        <v>21</v>
      </c>
      <c r="C1731" s="1812" t="s">
        <v>2</v>
      </c>
      <c r="D1731" s="1805" t="s">
        <v>3</v>
      </c>
      <c r="E1731" s="1842" t="s">
        <v>4</v>
      </c>
      <c r="F1731" s="1843"/>
      <c r="G1731" s="1844"/>
      <c r="H1731" s="1812" t="s">
        <v>5</v>
      </c>
      <c r="J1731" s="1812" t="s">
        <v>21</v>
      </c>
      <c r="K1731" s="1899" t="s">
        <v>24</v>
      </c>
      <c r="L1731" s="1842" t="s">
        <v>25</v>
      </c>
      <c r="M1731" s="1843"/>
      <c r="N1731" s="1844"/>
      <c r="O1731" s="1842" t="s">
        <v>4</v>
      </c>
      <c r="P1731" s="1843"/>
      <c r="Q1731" s="1844"/>
      <c r="R1731" s="1812" t="s">
        <v>5</v>
      </c>
    </row>
    <row r="1732" spans="1:18" x14ac:dyDescent="0.25">
      <c r="B1732" s="1813"/>
      <c r="C1732" s="1813"/>
      <c r="D1732" s="1806"/>
      <c r="E1732" s="610" t="s">
        <v>26</v>
      </c>
      <c r="F1732" s="610" t="s">
        <v>9</v>
      </c>
      <c r="G1732" s="603" t="s">
        <v>10</v>
      </c>
      <c r="H1732" s="1813"/>
      <c r="J1732" s="1813"/>
      <c r="K1732" s="1900"/>
      <c r="L1732" s="13" t="s">
        <v>27</v>
      </c>
      <c r="M1732" s="604" t="s">
        <v>28</v>
      </c>
      <c r="N1732" s="604" t="s">
        <v>26</v>
      </c>
      <c r="O1732" s="604" t="s">
        <v>29</v>
      </c>
      <c r="P1732" s="605" t="s">
        <v>30</v>
      </c>
      <c r="Q1732" s="16" t="s">
        <v>10</v>
      </c>
      <c r="R1732" s="1813"/>
    </row>
    <row r="1733" spans="1:18" x14ac:dyDescent="0.25">
      <c r="A1733" s="1135"/>
      <c r="B1733" s="69">
        <v>1</v>
      </c>
      <c r="C1733" s="141">
        <v>5821</v>
      </c>
      <c r="D1733" s="409" t="s">
        <v>12</v>
      </c>
      <c r="E1733" s="409">
        <v>400</v>
      </c>
      <c r="F1733" s="409">
        <v>57</v>
      </c>
      <c r="G1733" s="497">
        <f t="shared" ref="G1733:G1739" si="71">0.7854*E1733*F1733*F1733/1000000</f>
        <v>1.02070584</v>
      </c>
      <c r="H1733" s="616" t="s">
        <v>207</v>
      </c>
      <c r="J1733" s="22">
        <v>1</v>
      </c>
      <c r="K1733" s="23" t="s">
        <v>32</v>
      </c>
      <c r="L1733" s="24">
        <v>15</v>
      </c>
      <c r="M1733" s="24">
        <v>33</v>
      </c>
      <c r="N1733" s="24">
        <v>400</v>
      </c>
      <c r="O1733" s="23"/>
      <c r="P1733" s="25">
        <v>1</v>
      </c>
      <c r="Q1733" s="26">
        <f t="shared" ref="Q1733:Q1761" si="72">L1733*M1733*N1733*P1733/1000000</f>
        <v>0.19800000000000001</v>
      </c>
      <c r="R1733" s="27"/>
    </row>
    <row r="1734" spans="1:18" x14ac:dyDescent="0.25">
      <c r="B1734" s="69">
        <v>2</v>
      </c>
      <c r="C1734" s="141">
        <v>5575</v>
      </c>
      <c r="D1734" s="409" t="s">
        <v>12</v>
      </c>
      <c r="E1734" s="409">
        <v>400</v>
      </c>
      <c r="F1734" s="409">
        <v>52</v>
      </c>
      <c r="G1734" s="497">
        <f t="shared" si="71"/>
        <v>0.84948863999999991</v>
      </c>
      <c r="H1734" s="616" t="s">
        <v>207</v>
      </c>
      <c r="J1734" s="28">
        <v>2</v>
      </c>
      <c r="K1734" s="29"/>
      <c r="L1734" s="29">
        <v>13</v>
      </c>
      <c r="M1734" s="24">
        <v>33</v>
      </c>
      <c r="N1734" s="24">
        <v>400</v>
      </c>
      <c r="O1734" s="29"/>
      <c r="P1734" s="25">
        <v>1</v>
      </c>
      <c r="Q1734" s="26">
        <f t="shared" si="72"/>
        <v>0.1716</v>
      </c>
      <c r="R1734" s="29"/>
    </row>
    <row r="1735" spans="1:18" x14ac:dyDescent="0.25">
      <c r="B1735" s="69">
        <v>3</v>
      </c>
      <c r="C1735" s="141">
        <v>5819</v>
      </c>
      <c r="D1735" s="409" t="s">
        <v>12</v>
      </c>
      <c r="E1735" s="409">
        <v>300</v>
      </c>
      <c r="F1735" s="409">
        <v>30</v>
      </c>
      <c r="G1735" s="497">
        <f t="shared" si="71"/>
        <v>0.212058</v>
      </c>
      <c r="H1735" s="616" t="s">
        <v>207</v>
      </c>
      <c r="J1735" s="28">
        <v>3</v>
      </c>
      <c r="K1735" s="29"/>
      <c r="L1735" s="29">
        <v>10</v>
      </c>
      <c r="M1735" s="24">
        <v>33</v>
      </c>
      <c r="N1735" s="24">
        <v>400</v>
      </c>
      <c r="O1735" s="29"/>
      <c r="P1735" s="25">
        <v>1</v>
      </c>
      <c r="Q1735" s="26">
        <f t="shared" si="72"/>
        <v>0.13200000000000001</v>
      </c>
      <c r="R1735" s="29"/>
    </row>
    <row r="1736" spans="1:18" x14ac:dyDescent="0.25">
      <c r="B1736" s="69">
        <v>4</v>
      </c>
      <c r="C1736" s="141">
        <v>5812</v>
      </c>
      <c r="D1736" s="409" t="s">
        <v>12</v>
      </c>
      <c r="E1736" s="409">
        <v>400</v>
      </c>
      <c r="F1736" s="409">
        <v>45</v>
      </c>
      <c r="G1736" s="497">
        <f t="shared" si="71"/>
        <v>0.63617400000000002</v>
      </c>
      <c r="H1736" s="616" t="s">
        <v>207</v>
      </c>
      <c r="J1736" s="28">
        <v>4</v>
      </c>
      <c r="K1736" s="29"/>
      <c r="L1736" s="29">
        <v>10</v>
      </c>
      <c r="M1736" s="24">
        <v>30</v>
      </c>
      <c r="N1736" s="24">
        <v>400</v>
      </c>
      <c r="O1736" s="29"/>
      <c r="P1736" s="25">
        <v>1</v>
      </c>
      <c r="Q1736" s="26">
        <f t="shared" si="72"/>
        <v>0.12</v>
      </c>
      <c r="R1736" s="29"/>
    </row>
    <row r="1737" spans="1:18" x14ac:dyDescent="0.25">
      <c r="B1737" s="69">
        <v>5</v>
      </c>
      <c r="C1737" s="141">
        <v>5590</v>
      </c>
      <c r="D1737" s="409" t="s">
        <v>12</v>
      </c>
      <c r="E1737" s="409">
        <v>400</v>
      </c>
      <c r="F1737" s="409">
        <v>30</v>
      </c>
      <c r="G1737" s="497">
        <f t="shared" si="71"/>
        <v>0.282744</v>
      </c>
      <c r="H1737" s="616" t="s">
        <v>207</v>
      </c>
      <c r="J1737" s="28">
        <v>5</v>
      </c>
      <c r="K1737" s="29"/>
      <c r="L1737" s="29">
        <v>13</v>
      </c>
      <c r="M1737" s="24">
        <v>30</v>
      </c>
      <c r="N1737" s="24">
        <v>400</v>
      </c>
      <c r="O1737" s="29"/>
      <c r="P1737" s="25">
        <v>1</v>
      </c>
      <c r="Q1737" s="26">
        <f t="shared" si="72"/>
        <v>0.156</v>
      </c>
      <c r="R1737" s="29"/>
    </row>
    <row r="1738" spans="1:18" x14ac:dyDescent="0.25">
      <c r="B1738" s="69">
        <v>6</v>
      </c>
      <c r="C1738" s="141">
        <v>5588</v>
      </c>
      <c r="D1738" s="409" t="s">
        <v>12</v>
      </c>
      <c r="E1738" s="409">
        <v>400</v>
      </c>
      <c r="F1738" s="409">
        <v>58</v>
      </c>
      <c r="G1738" s="497">
        <f t="shared" si="71"/>
        <v>1.0568342399999999</v>
      </c>
      <c r="H1738" s="616" t="s">
        <v>207</v>
      </c>
      <c r="J1738" s="28">
        <v>6</v>
      </c>
      <c r="K1738" s="29"/>
      <c r="L1738" s="29">
        <v>15</v>
      </c>
      <c r="M1738" s="24">
        <v>25</v>
      </c>
      <c r="N1738" s="24">
        <v>400</v>
      </c>
      <c r="O1738" s="29"/>
      <c r="P1738" s="25">
        <v>1</v>
      </c>
      <c r="Q1738" s="26">
        <f t="shared" si="72"/>
        <v>0.15</v>
      </c>
      <c r="R1738" s="29"/>
    </row>
    <row r="1739" spans="1:18" x14ac:dyDescent="0.25">
      <c r="B1739" s="69">
        <v>7</v>
      </c>
      <c r="C1739" s="141">
        <v>5824</v>
      </c>
      <c r="D1739" s="409" t="s">
        <v>12</v>
      </c>
      <c r="E1739" s="409">
        <v>400</v>
      </c>
      <c r="F1739" s="409">
        <v>40</v>
      </c>
      <c r="G1739" s="497">
        <f t="shared" si="71"/>
        <v>0.50265599999999988</v>
      </c>
      <c r="H1739" s="616" t="s">
        <v>207</v>
      </c>
      <c r="J1739" s="28">
        <v>7</v>
      </c>
      <c r="K1739" s="29"/>
      <c r="L1739" s="29">
        <v>10</v>
      </c>
      <c r="M1739" s="24">
        <v>25</v>
      </c>
      <c r="N1739" s="24">
        <v>400</v>
      </c>
      <c r="O1739" s="29"/>
      <c r="P1739" s="25">
        <v>2</v>
      </c>
      <c r="Q1739" s="26">
        <f t="shared" si="72"/>
        <v>0.2</v>
      </c>
      <c r="R1739" s="29"/>
    </row>
    <row r="1740" spans="1:18" x14ac:dyDescent="0.25">
      <c r="G1740" s="74">
        <f>SUM(G1733:G1739)</f>
        <v>4.5606607199999996</v>
      </c>
      <c r="H1740" s="51"/>
      <c r="J1740" s="28">
        <v>8</v>
      </c>
      <c r="K1740" s="29"/>
      <c r="L1740" s="29">
        <v>7</v>
      </c>
      <c r="M1740" s="24">
        <v>25</v>
      </c>
      <c r="N1740" s="24">
        <v>400</v>
      </c>
      <c r="O1740" s="29"/>
      <c r="P1740" s="30">
        <v>2</v>
      </c>
      <c r="Q1740" s="26">
        <f t="shared" si="72"/>
        <v>0.14000000000000001</v>
      </c>
      <c r="R1740" s="29"/>
    </row>
    <row r="1741" spans="1:18" ht="16.5" thickBot="1" x14ac:dyDescent="0.3">
      <c r="G1741" s="60">
        <f>SUM(G1740)</f>
        <v>4.5606607199999996</v>
      </c>
      <c r="H1741" s="36">
        <f>SUM(Q1774/G1741)</f>
        <v>0</v>
      </c>
      <c r="J1741" s="28">
        <v>9</v>
      </c>
      <c r="K1741" s="29"/>
      <c r="L1741" s="29">
        <v>13</v>
      </c>
      <c r="M1741" s="24">
        <v>23</v>
      </c>
      <c r="N1741" s="24">
        <v>400</v>
      </c>
      <c r="O1741" s="29"/>
      <c r="P1741" s="25">
        <v>1</v>
      </c>
      <c r="Q1741" s="26">
        <f t="shared" si="72"/>
        <v>0.1196</v>
      </c>
      <c r="R1741" s="29"/>
    </row>
    <row r="1742" spans="1:18" ht="16.5" thickTop="1" x14ac:dyDescent="0.25">
      <c r="J1742" s="28">
        <v>10</v>
      </c>
      <c r="K1742" s="29"/>
      <c r="L1742" s="29">
        <v>10</v>
      </c>
      <c r="M1742" s="24">
        <v>23</v>
      </c>
      <c r="N1742" s="24">
        <v>400</v>
      </c>
      <c r="O1742" s="29"/>
      <c r="P1742" s="30">
        <v>1</v>
      </c>
      <c r="Q1742" s="26">
        <f t="shared" si="72"/>
        <v>9.1999999999999998E-2</v>
      </c>
      <c r="R1742" s="29"/>
    </row>
    <row r="1743" spans="1:18" x14ac:dyDescent="0.25">
      <c r="B1743" s="8" t="s">
        <v>231</v>
      </c>
      <c r="J1743" s="28">
        <v>11</v>
      </c>
      <c r="K1743" s="29"/>
      <c r="L1743" s="29">
        <v>10</v>
      </c>
      <c r="M1743" s="24">
        <v>20</v>
      </c>
      <c r="N1743" s="24">
        <v>400</v>
      </c>
      <c r="O1743" s="29"/>
      <c r="P1743" s="25">
        <v>3</v>
      </c>
      <c r="Q1743" s="26">
        <f t="shared" si="72"/>
        <v>0.24</v>
      </c>
      <c r="R1743" s="29"/>
    </row>
    <row r="1744" spans="1:18" x14ac:dyDescent="0.25">
      <c r="B1744" s="1901" t="s">
        <v>3</v>
      </c>
      <c r="C1744" s="1902" t="s">
        <v>66</v>
      </c>
      <c r="D1744" s="1902"/>
      <c r="E1744" s="1903" t="s">
        <v>48</v>
      </c>
      <c r="F1744" s="1903"/>
      <c r="G1744" s="1886" t="s">
        <v>50</v>
      </c>
      <c r="J1744" s="28">
        <v>12</v>
      </c>
      <c r="K1744" s="29"/>
      <c r="L1744" s="29">
        <v>7</v>
      </c>
      <c r="M1744" s="24">
        <v>20</v>
      </c>
      <c r="N1744" s="24">
        <v>400</v>
      </c>
      <c r="O1744" s="29"/>
      <c r="P1744" s="30">
        <v>3</v>
      </c>
      <c r="Q1744" s="26">
        <f t="shared" si="72"/>
        <v>0.16800000000000001</v>
      </c>
      <c r="R1744" s="29"/>
    </row>
    <row r="1745" spans="2:18" x14ac:dyDescent="0.25">
      <c r="B1745" s="1901"/>
      <c r="C1745" s="101" t="s">
        <v>30</v>
      </c>
      <c r="D1745" s="101" t="s">
        <v>10</v>
      </c>
      <c r="E1745" s="608" t="s">
        <v>30</v>
      </c>
      <c r="F1745" s="608" t="s">
        <v>10</v>
      </c>
      <c r="G1745" s="1887"/>
      <c r="J1745" s="28">
        <v>13</v>
      </c>
      <c r="K1745" s="29"/>
      <c r="L1745" s="29">
        <v>4.5</v>
      </c>
      <c r="M1745" s="24">
        <v>20</v>
      </c>
      <c r="N1745" s="24">
        <v>400</v>
      </c>
      <c r="O1745" s="29"/>
      <c r="P1745" s="25">
        <v>2</v>
      </c>
      <c r="Q1745" s="26">
        <f t="shared" si="72"/>
        <v>7.1999999999999995E-2</v>
      </c>
      <c r="R1745" s="29"/>
    </row>
    <row r="1746" spans="2:18" x14ac:dyDescent="0.25">
      <c r="B1746" s="609" t="s">
        <v>32</v>
      </c>
      <c r="C1746" s="86">
        <f>SUM(C1720)</f>
        <v>327</v>
      </c>
      <c r="D1746" s="71">
        <f>SUM(D1720)</f>
        <v>253.96168181999997</v>
      </c>
      <c r="E1746" s="86">
        <f>SUM(E1720)</f>
        <v>20642</v>
      </c>
      <c r="F1746" s="71">
        <f>SUM(F1720)</f>
        <v>183.38728000000003</v>
      </c>
      <c r="G1746" s="88">
        <f>SUM(F1746/D1746)</f>
        <v>0.72210610154164578</v>
      </c>
      <c r="J1746" s="28">
        <v>14</v>
      </c>
      <c r="K1746" s="29"/>
      <c r="L1746" s="29">
        <v>2.2000000000000002</v>
      </c>
      <c r="M1746" s="24">
        <v>20</v>
      </c>
      <c r="N1746" s="24">
        <v>400</v>
      </c>
      <c r="O1746" s="29"/>
      <c r="P1746" s="30">
        <v>2</v>
      </c>
      <c r="Q1746" s="26">
        <f t="shared" si="72"/>
        <v>3.5200000000000002E-2</v>
      </c>
      <c r="R1746" s="29"/>
    </row>
    <row r="1747" spans="2:18" x14ac:dyDescent="0.25">
      <c r="B1747" s="609" t="s">
        <v>32</v>
      </c>
      <c r="C1747" s="115">
        <f>SUM(B1739)</f>
        <v>7</v>
      </c>
      <c r="D1747" s="20">
        <f>SUM(G1741)</f>
        <v>4.5606607199999996</v>
      </c>
      <c r="E1747" s="115">
        <f>SUM(P1768)</f>
        <v>187</v>
      </c>
      <c r="F1747" s="20">
        <f>SUM(Q1768)</f>
        <v>3.5078599999999991</v>
      </c>
      <c r="G1747" s="88">
        <f>SUM(F1747/D1747)</f>
        <v>0.76915609718935629</v>
      </c>
      <c r="J1747" s="28">
        <v>15</v>
      </c>
      <c r="K1747" s="29"/>
      <c r="L1747" s="29">
        <v>4.5</v>
      </c>
      <c r="M1747" s="24">
        <v>10</v>
      </c>
      <c r="N1747" s="24">
        <v>400</v>
      </c>
      <c r="O1747" s="29"/>
      <c r="P1747" s="25">
        <v>5</v>
      </c>
      <c r="Q1747" s="26">
        <f t="shared" si="72"/>
        <v>0.09</v>
      </c>
      <c r="R1747" s="29"/>
    </row>
    <row r="1748" spans="2:18" ht="16.5" thickBot="1" x14ac:dyDescent="0.3">
      <c r="B1748" s="606" t="s">
        <v>54</v>
      </c>
      <c r="C1748" s="59">
        <f>SUM(C1746:C1747)</f>
        <v>334</v>
      </c>
      <c r="D1748" s="92">
        <f>SUM(D1746:D1747)</f>
        <v>258.52234253999995</v>
      </c>
      <c r="E1748" s="59">
        <f>SUM(E1746:E1747)</f>
        <v>20829</v>
      </c>
      <c r="F1748" s="92">
        <f>SUM(F1746:F1747)</f>
        <v>186.89514000000003</v>
      </c>
      <c r="G1748" s="93">
        <f>SUM(F1748/D1748)</f>
        <v>0.722936122904281</v>
      </c>
      <c r="J1748" s="28">
        <v>16</v>
      </c>
      <c r="K1748" s="29"/>
      <c r="L1748" s="29">
        <v>3.5</v>
      </c>
      <c r="M1748" s="24">
        <v>10</v>
      </c>
      <c r="N1748" s="24">
        <v>400</v>
      </c>
      <c r="O1748" s="29"/>
      <c r="P1748" s="30">
        <v>3</v>
      </c>
      <c r="Q1748" s="26">
        <f t="shared" si="72"/>
        <v>4.2000000000000003E-2</v>
      </c>
      <c r="R1748" s="29"/>
    </row>
    <row r="1749" spans="2:18" ht="16.5" thickTop="1" x14ac:dyDescent="0.25">
      <c r="B1749" s="89"/>
      <c r="C1749" s="90"/>
      <c r="D1749" s="91"/>
      <c r="E1749" s="82"/>
      <c r="F1749" s="83"/>
      <c r="G1749" s="83"/>
      <c r="J1749" s="28">
        <v>17</v>
      </c>
      <c r="K1749" s="29"/>
      <c r="L1749" s="29">
        <v>2.2000000000000002</v>
      </c>
      <c r="M1749" s="24">
        <v>10</v>
      </c>
      <c r="N1749" s="24">
        <v>400</v>
      </c>
      <c r="O1749" s="29"/>
      <c r="P1749" s="25">
        <v>5</v>
      </c>
      <c r="Q1749" s="26">
        <f t="shared" si="72"/>
        <v>4.3999999999999997E-2</v>
      </c>
      <c r="R1749" s="29"/>
    </row>
    <row r="1750" spans="2:18" x14ac:dyDescent="0.25">
      <c r="B1750" s="102" t="s">
        <v>32</v>
      </c>
      <c r="C1750" s="90"/>
      <c r="D1750" s="103">
        <f>SUM(Q1762+D1722)</f>
        <v>140.76114000000001</v>
      </c>
      <c r="E1750" s="466">
        <f>SUM(D1750/D1748)</f>
        <v>0.54448346172718398</v>
      </c>
      <c r="F1750" s="83"/>
      <c r="G1750" s="83"/>
      <c r="J1750" s="28">
        <v>18</v>
      </c>
      <c r="K1750" s="29"/>
      <c r="L1750" s="29">
        <v>1.7</v>
      </c>
      <c r="M1750" s="24">
        <v>10</v>
      </c>
      <c r="N1750" s="24">
        <v>400</v>
      </c>
      <c r="O1750" s="29"/>
      <c r="P1750" s="30">
        <v>6</v>
      </c>
      <c r="Q1750" s="26">
        <f t="shared" si="72"/>
        <v>4.0800000000000003E-2</v>
      </c>
      <c r="R1750" s="29"/>
    </row>
    <row r="1751" spans="2:18" x14ac:dyDescent="0.25">
      <c r="B1751" s="102" t="s">
        <v>51</v>
      </c>
      <c r="C1751" s="89"/>
      <c r="D1751" s="103">
        <f>SUM(Q1767+D1723)</f>
        <v>46.134</v>
      </c>
      <c r="E1751" s="466">
        <f>SUM(D1751/D1748)</f>
        <v>0.17845266117709691</v>
      </c>
      <c r="F1751" s="83"/>
      <c r="G1751" s="83"/>
      <c r="J1751" s="28">
        <v>19</v>
      </c>
      <c r="K1751" s="29"/>
      <c r="L1751" s="29">
        <v>3.5</v>
      </c>
      <c r="M1751" s="24">
        <v>20</v>
      </c>
      <c r="N1751" s="24">
        <v>400</v>
      </c>
      <c r="O1751" s="29"/>
      <c r="P1751" s="25">
        <v>1</v>
      </c>
      <c r="Q1751" s="26">
        <f t="shared" si="72"/>
        <v>2.8000000000000001E-2</v>
      </c>
      <c r="R1751" s="29"/>
    </row>
    <row r="1752" spans="2:18" ht="16.5" thickBot="1" x14ac:dyDescent="0.3">
      <c r="B1752" s="89"/>
      <c r="C1752" s="89"/>
      <c r="D1752" s="104">
        <f>SUM(D1750:D1751)</f>
        <v>186.89514000000003</v>
      </c>
      <c r="E1752" s="467">
        <f>SUM(E1750:E1751)</f>
        <v>0.72293612290428089</v>
      </c>
      <c r="F1752" s="83"/>
      <c r="G1752" s="83"/>
      <c r="J1752" s="28">
        <v>20</v>
      </c>
      <c r="K1752" s="29"/>
      <c r="L1752" s="29">
        <v>7</v>
      </c>
      <c r="M1752" s="24">
        <v>23</v>
      </c>
      <c r="N1752" s="24">
        <v>400</v>
      </c>
      <c r="O1752" s="29"/>
      <c r="P1752" s="30">
        <v>1</v>
      </c>
      <c r="Q1752" s="26">
        <f t="shared" si="72"/>
        <v>6.4399999999999999E-2</v>
      </c>
      <c r="R1752" s="29"/>
    </row>
    <row r="1753" spans="2:18" ht="16.5" thickTop="1" x14ac:dyDescent="0.25">
      <c r="J1753" s="28">
        <v>21</v>
      </c>
      <c r="K1753" s="29"/>
      <c r="L1753" s="29">
        <v>15</v>
      </c>
      <c r="M1753" s="24">
        <v>15</v>
      </c>
      <c r="N1753" s="24">
        <v>400</v>
      </c>
      <c r="O1753" s="29"/>
      <c r="P1753" s="25">
        <v>1</v>
      </c>
      <c r="Q1753" s="26">
        <f t="shared" si="72"/>
        <v>0.09</v>
      </c>
      <c r="R1753" s="29"/>
    </row>
    <row r="1754" spans="2:18" x14ac:dyDescent="0.25">
      <c r="J1754" s="28">
        <v>22</v>
      </c>
      <c r="K1754" s="29"/>
      <c r="L1754" s="29">
        <v>4.5</v>
      </c>
      <c r="M1754" s="24">
        <v>15</v>
      </c>
      <c r="N1754" s="24">
        <v>400</v>
      </c>
      <c r="O1754" s="29"/>
      <c r="P1754" s="30">
        <v>6</v>
      </c>
      <c r="Q1754" s="26">
        <f t="shared" si="72"/>
        <v>0.16200000000000001</v>
      </c>
      <c r="R1754" s="29"/>
    </row>
    <row r="1755" spans="2:18" x14ac:dyDescent="0.25">
      <c r="J1755" s="28">
        <v>23</v>
      </c>
      <c r="K1755" s="29"/>
      <c r="L1755" s="29">
        <v>4.5</v>
      </c>
      <c r="M1755" s="24">
        <v>18</v>
      </c>
      <c r="N1755" s="24">
        <v>400</v>
      </c>
      <c r="O1755" s="29"/>
      <c r="P1755" s="25">
        <v>1</v>
      </c>
      <c r="Q1755" s="26">
        <f t="shared" si="72"/>
        <v>3.2399999999999998E-2</v>
      </c>
      <c r="R1755" s="29"/>
    </row>
    <row r="1756" spans="2:18" x14ac:dyDescent="0.25">
      <c r="J1756" s="28">
        <v>24</v>
      </c>
      <c r="K1756" s="29"/>
      <c r="L1756" s="29">
        <v>3.5</v>
      </c>
      <c r="M1756" s="24">
        <v>15</v>
      </c>
      <c r="N1756" s="24">
        <v>400</v>
      </c>
      <c r="O1756" s="29"/>
      <c r="P1756" s="30">
        <v>1</v>
      </c>
      <c r="Q1756" s="26">
        <f t="shared" si="72"/>
        <v>2.1000000000000001E-2</v>
      </c>
      <c r="R1756" s="29"/>
    </row>
    <row r="1757" spans="2:18" x14ac:dyDescent="0.25">
      <c r="J1757" s="28">
        <v>25</v>
      </c>
      <c r="K1757" s="29"/>
      <c r="L1757" s="29">
        <v>2.2000000000000002</v>
      </c>
      <c r="M1757" s="24">
        <v>15</v>
      </c>
      <c r="N1757" s="24">
        <v>400</v>
      </c>
      <c r="O1757" s="29"/>
      <c r="P1757" s="25">
        <v>5</v>
      </c>
      <c r="Q1757" s="26">
        <f t="shared" si="72"/>
        <v>6.6000000000000003E-2</v>
      </c>
      <c r="R1757" s="29"/>
    </row>
    <row r="1758" spans="2:18" x14ac:dyDescent="0.25">
      <c r="J1758" s="28">
        <v>26</v>
      </c>
      <c r="K1758" s="29"/>
      <c r="L1758" s="29">
        <v>1.7</v>
      </c>
      <c r="M1758" s="24">
        <v>15</v>
      </c>
      <c r="N1758" s="24">
        <v>400</v>
      </c>
      <c r="O1758" s="29"/>
      <c r="P1758" s="30">
        <v>6</v>
      </c>
      <c r="Q1758" s="26">
        <f t="shared" si="72"/>
        <v>6.1199999999999997E-2</v>
      </c>
      <c r="R1758" s="29"/>
    </row>
    <row r="1759" spans="2:18" x14ac:dyDescent="0.25">
      <c r="J1759" s="28">
        <v>27</v>
      </c>
      <c r="K1759" s="29"/>
      <c r="L1759" s="29">
        <v>4.5</v>
      </c>
      <c r="M1759" s="24">
        <v>13</v>
      </c>
      <c r="N1759" s="24">
        <v>400</v>
      </c>
      <c r="O1759" s="29"/>
      <c r="P1759" s="25">
        <v>1</v>
      </c>
      <c r="Q1759" s="26">
        <f t="shared" si="72"/>
        <v>2.3400000000000001E-2</v>
      </c>
      <c r="R1759" s="29"/>
    </row>
    <row r="1760" spans="2:18" x14ac:dyDescent="0.25">
      <c r="J1760" s="28">
        <v>28</v>
      </c>
      <c r="K1760" s="29"/>
      <c r="L1760" s="29">
        <v>1.7</v>
      </c>
      <c r="M1760" s="24">
        <v>13</v>
      </c>
      <c r="N1760" s="24">
        <v>400</v>
      </c>
      <c r="O1760" s="29"/>
      <c r="P1760" s="30">
        <v>4</v>
      </c>
      <c r="Q1760" s="26">
        <f t="shared" si="72"/>
        <v>3.5360000000000003E-2</v>
      </c>
      <c r="R1760" s="29"/>
    </row>
    <row r="1761" spans="2:18" x14ac:dyDescent="0.25">
      <c r="J1761" s="28">
        <v>29</v>
      </c>
      <c r="K1761" s="29"/>
      <c r="L1761" s="29">
        <v>1.7</v>
      </c>
      <c r="M1761" s="24">
        <v>10</v>
      </c>
      <c r="N1761" s="24">
        <v>300</v>
      </c>
      <c r="O1761" s="29"/>
      <c r="P1761" s="25">
        <v>3</v>
      </c>
      <c r="Q1761" s="26">
        <f t="shared" si="72"/>
        <v>1.5299999999999999E-2</v>
      </c>
      <c r="R1761" s="29"/>
    </row>
    <row r="1762" spans="2:18" x14ac:dyDescent="0.25">
      <c r="J1762" s="1880"/>
      <c r="K1762" s="1880"/>
      <c r="L1762" s="1880"/>
      <c r="M1762" s="1880"/>
      <c r="N1762" s="1880"/>
      <c r="O1762" s="1881"/>
      <c r="P1762" s="675">
        <f>SUM(P1733:P1761)</f>
        <v>71</v>
      </c>
      <c r="Q1762" s="676">
        <f>SUM(Q1733:Q1761)</f>
        <v>2.8102599999999991</v>
      </c>
      <c r="R1762" s="64">
        <f>SUM(Q1762/G1741)</f>
        <v>0.61619580419040676</v>
      </c>
    </row>
    <row r="1763" spans="2:18" x14ac:dyDescent="0.25">
      <c r="J1763" s="607">
        <v>30</v>
      </c>
      <c r="K1763" s="476"/>
      <c r="L1763" s="477">
        <v>5</v>
      </c>
      <c r="M1763" s="409">
        <v>7</v>
      </c>
      <c r="N1763" s="409">
        <v>400</v>
      </c>
      <c r="O1763" s="409">
        <v>5</v>
      </c>
      <c r="P1763" s="617">
        <v>20</v>
      </c>
      <c r="Q1763" s="451">
        <f>L1763*M1763*N1763*P1763/1000000</f>
        <v>0.28000000000000003</v>
      </c>
      <c r="R1763" s="618"/>
    </row>
    <row r="1764" spans="2:18" x14ac:dyDescent="0.25">
      <c r="J1764" s="607">
        <v>31</v>
      </c>
      <c r="K1764" s="476"/>
      <c r="L1764" s="477">
        <v>4</v>
      </c>
      <c r="M1764" s="409">
        <v>6</v>
      </c>
      <c r="N1764" s="409">
        <v>400</v>
      </c>
      <c r="O1764" s="409">
        <v>1</v>
      </c>
      <c r="P1764" s="617">
        <v>6</v>
      </c>
      <c r="Q1764" s="451">
        <f>L1764*M1764*N1764*P1764/1000000</f>
        <v>5.7599999999999998E-2</v>
      </c>
      <c r="R1764" s="618"/>
    </row>
    <row r="1765" spans="2:18" x14ac:dyDescent="0.25">
      <c r="J1765" s="607">
        <v>32</v>
      </c>
      <c r="K1765" s="476"/>
      <c r="L1765" s="477">
        <v>3</v>
      </c>
      <c r="M1765" s="409">
        <v>5</v>
      </c>
      <c r="N1765" s="409">
        <v>400</v>
      </c>
      <c r="O1765" s="409">
        <v>4</v>
      </c>
      <c r="P1765" s="617">
        <v>40</v>
      </c>
      <c r="Q1765" s="451">
        <f>L1765*M1765*N1765*P1765/1000000</f>
        <v>0.24</v>
      </c>
      <c r="R1765" s="618"/>
    </row>
    <row r="1766" spans="2:18" x14ac:dyDescent="0.25">
      <c r="J1766" s="607">
        <v>33</v>
      </c>
      <c r="K1766" s="476"/>
      <c r="L1766" s="477">
        <v>2</v>
      </c>
      <c r="M1766" s="409">
        <v>3</v>
      </c>
      <c r="N1766" s="409">
        <v>400</v>
      </c>
      <c r="O1766" s="409">
        <v>2</v>
      </c>
      <c r="P1766" s="617">
        <v>50</v>
      </c>
      <c r="Q1766" s="451">
        <f>L1766*M1766*N1766*P1766/1000000</f>
        <v>0.12</v>
      </c>
      <c r="R1766" s="618"/>
    </row>
    <row r="1767" spans="2:18" x14ac:dyDescent="0.25">
      <c r="J1767" s="1882"/>
      <c r="K1767" s="1883"/>
      <c r="L1767" s="1883"/>
      <c r="M1767" s="1883"/>
      <c r="N1767" s="1884"/>
      <c r="O1767" s="677">
        <f>SUM(O1763:O1766)</f>
        <v>12</v>
      </c>
      <c r="P1767" s="675">
        <f>SUM(P1763:P1766)</f>
        <v>116</v>
      </c>
      <c r="Q1767" s="676">
        <f>SUM(Q1763:Q1766)</f>
        <v>0.6976</v>
      </c>
      <c r="R1767" s="64">
        <f>SUM(Q1767/G1741)</f>
        <v>0.1529602929989495</v>
      </c>
    </row>
    <row r="1768" spans="2:18" ht="16.5" thickBot="1" x14ac:dyDescent="0.3">
      <c r="O1768" s="455">
        <f>SUM(O1767)</f>
        <v>12</v>
      </c>
      <c r="P1768" s="47">
        <f>SUM(P1767,P1762)</f>
        <v>187</v>
      </c>
      <c r="Q1768" s="72">
        <f>SUM(Q1767,Q1762)</f>
        <v>3.5078599999999991</v>
      </c>
      <c r="R1768" s="49">
        <f>SUM(Q1768/G1741)</f>
        <v>0.76915609718935629</v>
      </c>
    </row>
    <row r="1769" spans="2:18" ht="16.5" thickTop="1" x14ac:dyDescent="0.25"/>
    <row r="1771" spans="2:18" x14ac:dyDescent="0.25">
      <c r="B1771" s="1814" t="s">
        <v>0</v>
      </c>
      <c r="C1771" s="1814"/>
      <c r="D1771" s="1814"/>
      <c r="E1771" s="1814"/>
      <c r="F1771" s="1814"/>
      <c r="G1771" s="1814"/>
      <c r="H1771" s="1814"/>
      <c r="J1771" s="1814" t="s">
        <v>22</v>
      </c>
      <c r="K1771" s="1814"/>
      <c r="L1771" s="1814"/>
      <c r="M1771" s="1814"/>
      <c r="N1771" s="1814"/>
      <c r="O1771" s="1814"/>
      <c r="P1771" s="1814"/>
      <c r="Q1771" s="1814"/>
      <c r="R1771" s="1814"/>
    </row>
    <row r="1772" spans="2:18" x14ac:dyDescent="0.25">
      <c r="B1772" s="1814"/>
      <c r="C1772" s="1814"/>
      <c r="D1772" s="1814"/>
      <c r="E1772" s="1814"/>
      <c r="F1772" s="1814"/>
      <c r="G1772" s="1814"/>
      <c r="H1772" s="1814"/>
      <c r="J1772" s="1814"/>
      <c r="K1772" s="1814"/>
      <c r="L1772" s="1814"/>
      <c r="M1772" s="1814"/>
      <c r="N1772" s="1814"/>
      <c r="O1772" s="1814"/>
      <c r="P1772" s="1814"/>
      <c r="Q1772" s="1814"/>
      <c r="R1772" s="1814"/>
    </row>
    <row r="1773" spans="2:18" x14ac:dyDescent="0.25">
      <c r="B1773" s="6" t="s">
        <v>233</v>
      </c>
      <c r="H1773" s="8"/>
      <c r="J1773" s="6" t="s">
        <v>233</v>
      </c>
      <c r="K1773" s="10"/>
      <c r="L1773" s="10"/>
      <c r="M1773" s="10"/>
      <c r="N1773" s="10"/>
      <c r="O1773" s="1898"/>
      <c r="P1773" s="1898"/>
      <c r="Q1773" s="8"/>
      <c r="R1773" s="8"/>
    </row>
    <row r="1774" spans="2:18" x14ac:dyDescent="0.25">
      <c r="B1774" s="1812" t="s">
        <v>21</v>
      </c>
      <c r="C1774" s="1812" t="s">
        <v>2</v>
      </c>
      <c r="D1774" s="1805" t="s">
        <v>3</v>
      </c>
      <c r="E1774" s="1842" t="s">
        <v>4</v>
      </c>
      <c r="F1774" s="1843"/>
      <c r="G1774" s="1844"/>
      <c r="H1774" s="1812" t="s">
        <v>5</v>
      </c>
      <c r="J1774" s="1812" t="s">
        <v>21</v>
      </c>
      <c r="K1774" s="1899" t="s">
        <v>24</v>
      </c>
      <c r="L1774" s="1842" t="s">
        <v>25</v>
      </c>
      <c r="M1774" s="1843"/>
      <c r="N1774" s="1844"/>
      <c r="O1774" s="1842" t="s">
        <v>4</v>
      </c>
      <c r="P1774" s="1843"/>
      <c r="Q1774" s="1844"/>
      <c r="R1774" s="1812" t="s">
        <v>5</v>
      </c>
    </row>
    <row r="1775" spans="2:18" x14ac:dyDescent="0.25">
      <c r="B1775" s="1813"/>
      <c r="C1775" s="1813"/>
      <c r="D1775" s="1806"/>
      <c r="E1775" s="610" t="s">
        <v>26</v>
      </c>
      <c r="F1775" s="610" t="s">
        <v>9</v>
      </c>
      <c r="G1775" s="603" t="s">
        <v>10</v>
      </c>
      <c r="H1775" s="1813"/>
      <c r="J1775" s="1813"/>
      <c r="K1775" s="1900"/>
      <c r="L1775" s="13" t="s">
        <v>27</v>
      </c>
      <c r="M1775" s="604" t="s">
        <v>28</v>
      </c>
      <c r="N1775" s="604" t="s">
        <v>26</v>
      </c>
      <c r="O1775" s="604" t="s">
        <v>29</v>
      </c>
      <c r="P1775" s="605" t="s">
        <v>30</v>
      </c>
      <c r="Q1775" s="16" t="s">
        <v>10</v>
      </c>
      <c r="R1775" s="1813"/>
    </row>
    <row r="1776" spans="2:18" x14ac:dyDescent="0.25">
      <c r="B1776" s="623">
        <v>1</v>
      </c>
      <c r="C1776" s="353">
        <v>5779</v>
      </c>
      <c r="D1776" s="409" t="s">
        <v>12</v>
      </c>
      <c r="E1776" s="409">
        <v>400</v>
      </c>
      <c r="F1776" s="409">
        <v>48</v>
      </c>
      <c r="G1776" s="497">
        <f t="shared" ref="G1776:G1795" si="73">0.7854*E1776*F1776*F1776/1000000</f>
        <v>0.72382463999999991</v>
      </c>
      <c r="H1776" s="616" t="s">
        <v>207</v>
      </c>
      <c r="J1776" s="22">
        <v>1</v>
      </c>
      <c r="K1776" s="23" t="s">
        <v>32</v>
      </c>
      <c r="L1776" s="24">
        <v>13</v>
      </c>
      <c r="M1776" s="24">
        <v>30</v>
      </c>
      <c r="N1776" s="24">
        <v>400</v>
      </c>
      <c r="O1776" s="23"/>
      <c r="P1776" s="25">
        <v>2</v>
      </c>
      <c r="Q1776" s="26">
        <f t="shared" ref="Q1776:Q1811" si="74">L1776*M1776*N1776*P1776/1000000</f>
        <v>0.312</v>
      </c>
      <c r="R1776" s="27"/>
    </row>
    <row r="1777" spans="2:18" x14ac:dyDescent="0.25">
      <c r="B1777" s="623">
        <v>2</v>
      </c>
      <c r="C1777" s="353">
        <v>5649</v>
      </c>
      <c r="D1777" s="409" t="s">
        <v>12</v>
      </c>
      <c r="E1777" s="409">
        <v>400</v>
      </c>
      <c r="F1777" s="409">
        <v>50</v>
      </c>
      <c r="G1777" s="497">
        <f t="shared" si="73"/>
        <v>0.78539999999999988</v>
      </c>
      <c r="H1777" s="616" t="s">
        <v>207</v>
      </c>
      <c r="J1777" s="28">
        <v>2</v>
      </c>
      <c r="K1777" s="29"/>
      <c r="L1777" s="29">
        <v>10</v>
      </c>
      <c r="M1777" s="24">
        <v>30</v>
      </c>
      <c r="N1777" s="24">
        <v>400</v>
      </c>
      <c r="O1777" s="29"/>
      <c r="P1777" s="25">
        <v>1</v>
      </c>
      <c r="Q1777" s="26">
        <f t="shared" si="74"/>
        <v>0.12</v>
      </c>
      <c r="R1777" s="29"/>
    </row>
    <row r="1778" spans="2:18" x14ac:dyDescent="0.25">
      <c r="B1778" s="623">
        <v>3</v>
      </c>
      <c r="C1778" s="353">
        <v>5731</v>
      </c>
      <c r="D1778" s="409" t="s">
        <v>12</v>
      </c>
      <c r="E1778" s="409">
        <v>400</v>
      </c>
      <c r="F1778" s="409">
        <v>60</v>
      </c>
      <c r="G1778" s="497">
        <f t="shared" si="73"/>
        <v>1.130976</v>
      </c>
      <c r="H1778" s="616" t="s">
        <v>207</v>
      </c>
      <c r="J1778" s="28">
        <v>3</v>
      </c>
      <c r="K1778" s="29"/>
      <c r="L1778" s="29">
        <v>13</v>
      </c>
      <c r="M1778" s="24">
        <v>25</v>
      </c>
      <c r="N1778" s="24">
        <v>400</v>
      </c>
      <c r="O1778" s="29"/>
      <c r="P1778" s="25">
        <v>1</v>
      </c>
      <c r="Q1778" s="26">
        <f t="shared" si="74"/>
        <v>0.13</v>
      </c>
      <c r="R1778" s="29"/>
    </row>
    <row r="1779" spans="2:18" x14ac:dyDescent="0.25">
      <c r="B1779" s="623">
        <v>4</v>
      </c>
      <c r="C1779" s="353">
        <v>5661</v>
      </c>
      <c r="D1779" s="409" t="s">
        <v>12</v>
      </c>
      <c r="E1779" s="409">
        <v>400</v>
      </c>
      <c r="F1779" s="409">
        <v>50</v>
      </c>
      <c r="G1779" s="497">
        <f t="shared" si="73"/>
        <v>0.78539999999999988</v>
      </c>
      <c r="H1779" s="616" t="s">
        <v>207</v>
      </c>
      <c r="J1779" s="28">
        <v>4</v>
      </c>
      <c r="K1779" s="29"/>
      <c r="L1779" s="29">
        <v>15</v>
      </c>
      <c r="M1779" s="24">
        <v>23</v>
      </c>
      <c r="N1779" s="24">
        <v>400</v>
      </c>
      <c r="O1779" s="29"/>
      <c r="P1779" s="25">
        <v>1</v>
      </c>
      <c r="Q1779" s="26">
        <f t="shared" si="74"/>
        <v>0.13800000000000001</v>
      </c>
      <c r="R1779" s="29"/>
    </row>
    <row r="1780" spans="2:18" x14ac:dyDescent="0.25">
      <c r="B1780" s="623">
        <v>5</v>
      </c>
      <c r="C1780" s="353">
        <v>5604</v>
      </c>
      <c r="D1780" s="409" t="s">
        <v>12</v>
      </c>
      <c r="E1780" s="409">
        <v>400</v>
      </c>
      <c r="F1780" s="409">
        <v>50</v>
      </c>
      <c r="G1780" s="497">
        <f t="shared" si="73"/>
        <v>0.78539999999999988</v>
      </c>
      <c r="H1780" s="616" t="s">
        <v>207</v>
      </c>
      <c r="J1780" s="28">
        <v>5</v>
      </c>
      <c r="K1780" s="29"/>
      <c r="L1780" s="29">
        <v>7</v>
      </c>
      <c r="M1780" s="24">
        <v>23</v>
      </c>
      <c r="N1780" s="24">
        <v>400</v>
      </c>
      <c r="O1780" s="29"/>
      <c r="P1780" s="25">
        <v>1</v>
      </c>
      <c r="Q1780" s="26">
        <f t="shared" si="74"/>
        <v>6.4399999999999999E-2</v>
      </c>
      <c r="R1780" s="29"/>
    </row>
    <row r="1781" spans="2:18" x14ac:dyDescent="0.25">
      <c r="B1781" s="623">
        <v>6</v>
      </c>
      <c r="C1781" s="353">
        <v>5602</v>
      </c>
      <c r="D1781" s="409" t="s">
        <v>12</v>
      </c>
      <c r="E1781" s="409">
        <v>400</v>
      </c>
      <c r="F1781" s="409">
        <v>50</v>
      </c>
      <c r="G1781" s="497">
        <f t="shared" si="73"/>
        <v>0.78539999999999988</v>
      </c>
      <c r="H1781" s="616" t="s">
        <v>207</v>
      </c>
      <c r="J1781" s="28">
        <v>6</v>
      </c>
      <c r="K1781" s="29"/>
      <c r="L1781" s="29">
        <v>8</v>
      </c>
      <c r="M1781" s="24">
        <v>23</v>
      </c>
      <c r="N1781" s="24">
        <v>400</v>
      </c>
      <c r="O1781" s="29"/>
      <c r="P1781" s="25">
        <v>1</v>
      </c>
      <c r="Q1781" s="26">
        <f t="shared" si="74"/>
        <v>7.3599999999999999E-2</v>
      </c>
      <c r="R1781" s="29"/>
    </row>
    <row r="1782" spans="2:18" x14ac:dyDescent="0.25">
      <c r="B1782" s="623">
        <v>7</v>
      </c>
      <c r="C1782" s="353">
        <v>5686</v>
      </c>
      <c r="D1782" s="409" t="s">
        <v>12</v>
      </c>
      <c r="E1782" s="409">
        <v>400</v>
      </c>
      <c r="F1782" s="409">
        <v>44</v>
      </c>
      <c r="G1782" s="497">
        <f t="shared" si="73"/>
        <v>0.60821376000000005</v>
      </c>
      <c r="H1782" s="616" t="s">
        <v>207</v>
      </c>
      <c r="J1782" s="28">
        <v>7</v>
      </c>
      <c r="K1782" s="29"/>
      <c r="L1782" s="29">
        <v>10</v>
      </c>
      <c r="M1782" s="24">
        <v>23</v>
      </c>
      <c r="N1782" s="24">
        <v>400</v>
      </c>
      <c r="O1782" s="29"/>
      <c r="P1782" s="25">
        <v>1</v>
      </c>
      <c r="Q1782" s="26">
        <f t="shared" si="74"/>
        <v>9.1999999999999998E-2</v>
      </c>
      <c r="R1782" s="29"/>
    </row>
    <row r="1783" spans="2:18" x14ac:dyDescent="0.25">
      <c r="B1783" s="623">
        <v>8</v>
      </c>
      <c r="C1783" s="353">
        <v>5773</v>
      </c>
      <c r="D1783" s="409" t="s">
        <v>12</v>
      </c>
      <c r="E1783" s="409">
        <v>400</v>
      </c>
      <c r="F1783" s="409">
        <v>50</v>
      </c>
      <c r="G1783" s="497">
        <f t="shared" si="73"/>
        <v>0.78539999999999988</v>
      </c>
      <c r="H1783" s="616" t="s">
        <v>207</v>
      </c>
      <c r="J1783" s="28">
        <v>8</v>
      </c>
      <c r="K1783" s="29"/>
      <c r="L1783" s="29">
        <v>13</v>
      </c>
      <c r="M1783" s="24">
        <v>23</v>
      </c>
      <c r="N1783" s="24">
        <v>400</v>
      </c>
      <c r="O1783" s="29"/>
      <c r="P1783" s="30">
        <v>2</v>
      </c>
      <c r="Q1783" s="26">
        <f t="shared" si="74"/>
        <v>0.2392</v>
      </c>
      <c r="R1783" s="29"/>
    </row>
    <row r="1784" spans="2:18" x14ac:dyDescent="0.25">
      <c r="B1784" s="623">
        <v>9</v>
      </c>
      <c r="C1784" s="353">
        <v>5586</v>
      </c>
      <c r="D1784" s="409" t="s">
        <v>12</v>
      </c>
      <c r="E1784" s="409">
        <v>400</v>
      </c>
      <c r="F1784" s="409">
        <v>40</v>
      </c>
      <c r="G1784" s="497">
        <f t="shared" si="73"/>
        <v>0.50265599999999988</v>
      </c>
      <c r="H1784" s="616" t="s">
        <v>207</v>
      </c>
      <c r="J1784" s="28">
        <v>9</v>
      </c>
      <c r="K1784" s="29"/>
      <c r="L1784" s="29">
        <v>15</v>
      </c>
      <c r="M1784" s="24">
        <v>20</v>
      </c>
      <c r="N1784" s="24">
        <v>400</v>
      </c>
      <c r="O1784" s="29"/>
      <c r="P1784" s="25">
        <v>3</v>
      </c>
      <c r="Q1784" s="26">
        <f t="shared" si="74"/>
        <v>0.36</v>
      </c>
      <c r="R1784" s="29"/>
    </row>
    <row r="1785" spans="2:18" x14ac:dyDescent="0.25">
      <c r="B1785" s="623">
        <v>10</v>
      </c>
      <c r="C1785" s="353">
        <v>5804</v>
      </c>
      <c r="D1785" s="409" t="s">
        <v>12</v>
      </c>
      <c r="E1785" s="409">
        <v>400</v>
      </c>
      <c r="F1785" s="409">
        <v>30</v>
      </c>
      <c r="G1785" s="497">
        <f t="shared" si="73"/>
        <v>0.282744</v>
      </c>
      <c r="H1785" s="616" t="s">
        <v>207</v>
      </c>
      <c r="J1785" s="28">
        <v>10</v>
      </c>
      <c r="K1785" s="29"/>
      <c r="L1785" s="29">
        <v>10</v>
      </c>
      <c r="M1785" s="24">
        <v>20</v>
      </c>
      <c r="N1785" s="24">
        <v>400</v>
      </c>
      <c r="O1785" s="29"/>
      <c r="P1785" s="30">
        <v>13</v>
      </c>
      <c r="Q1785" s="26">
        <f t="shared" si="74"/>
        <v>1.04</v>
      </c>
      <c r="R1785" s="29"/>
    </row>
    <row r="1786" spans="2:18" x14ac:dyDescent="0.25">
      <c r="B1786" s="623">
        <v>11</v>
      </c>
      <c r="C1786" s="141">
        <v>5597</v>
      </c>
      <c r="D1786" s="409" t="s">
        <v>12</v>
      </c>
      <c r="E1786" s="409">
        <v>400</v>
      </c>
      <c r="F1786" s="409">
        <v>38</v>
      </c>
      <c r="G1786" s="497">
        <f t="shared" si="73"/>
        <v>0.45364703999999995</v>
      </c>
      <c r="H1786" s="616" t="s">
        <v>207</v>
      </c>
      <c r="J1786" s="28">
        <v>11</v>
      </c>
      <c r="K1786" s="29"/>
      <c r="L1786" s="29">
        <v>13</v>
      </c>
      <c r="M1786" s="24">
        <v>20</v>
      </c>
      <c r="N1786" s="24">
        <v>400</v>
      </c>
      <c r="O1786" s="29"/>
      <c r="P1786" s="25">
        <v>4</v>
      </c>
      <c r="Q1786" s="26">
        <f t="shared" si="74"/>
        <v>0.41599999999999998</v>
      </c>
      <c r="R1786" s="29"/>
    </row>
    <row r="1787" spans="2:18" x14ac:dyDescent="0.25">
      <c r="B1787" s="623">
        <v>12</v>
      </c>
      <c r="C1787" s="141">
        <v>5609</v>
      </c>
      <c r="D1787" s="409" t="s">
        <v>12</v>
      </c>
      <c r="E1787" s="409">
        <v>400</v>
      </c>
      <c r="F1787" s="409">
        <v>30</v>
      </c>
      <c r="G1787" s="497">
        <f t="shared" si="73"/>
        <v>0.282744</v>
      </c>
      <c r="H1787" s="616" t="s">
        <v>207</v>
      </c>
      <c r="J1787" s="28">
        <v>12</v>
      </c>
      <c r="K1787" s="29"/>
      <c r="L1787" s="29">
        <v>4.5</v>
      </c>
      <c r="M1787" s="24">
        <v>20</v>
      </c>
      <c r="N1787" s="24">
        <v>400</v>
      </c>
      <c r="O1787" s="29"/>
      <c r="P1787" s="30">
        <v>4</v>
      </c>
      <c r="Q1787" s="26">
        <f t="shared" si="74"/>
        <v>0.14399999999999999</v>
      </c>
      <c r="R1787" s="29"/>
    </row>
    <row r="1788" spans="2:18" x14ac:dyDescent="0.25">
      <c r="B1788" s="623">
        <v>13</v>
      </c>
      <c r="C1788" s="141">
        <v>5783</v>
      </c>
      <c r="D1788" s="409" t="s">
        <v>12</v>
      </c>
      <c r="E1788" s="409">
        <v>400</v>
      </c>
      <c r="F1788" s="409">
        <v>45</v>
      </c>
      <c r="G1788" s="497">
        <f t="shared" si="73"/>
        <v>0.63617400000000002</v>
      </c>
      <c r="H1788" s="616" t="s">
        <v>207</v>
      </c>
      <c r="J1788" s="28">
        <v>13</v>
      </c>
      <c r="K1788" s="29"/>
      <c r="L1788" s="29">
        <v>7</v>
      </c>
      <c r="M1788" s="24">
        <v>20</v>
      </c>
      <c r="N1788" s="24">
        <v>400</v>
      </c>
      <c r="O1788" s="29"/>
      <c r="P1788" s="25">
        <v>3</v>
      </c>
      <c r="Q1788" s="26">
        <f t="shared" si="74"/>
        <v>0.16800000000000001</v>
      </c>
      <c r="R1788" s="29"/>
    </row>
    <row r="1789" spans="2:18" x14ac:dyDescent="0.25">
      <c r="B1789" s="623">
        <v>14</v>
      </c>
      <c r="C1789" s="141">
        <v>5583</v>
      </c>
      <c r="D1789" s="409" t="s">
        <v>12</v>
      </c>
      <c r="E1789" s="409">
        <v>400</v>
      </c>
      <c r="F1789" s="409">
        <v>45</v>
      </c>
      <c r="G1789" s="497">
        <f t="shared" si="73"/>
        <v>0.63617400000000002</v>
      </c>
      <c r="H1789" s="616" t="s">
        <v>207</v>
      </c>
      <c r="J1789" s="28">
        <v>14</v>
      </c>
      <c r="K1789" s="29"/>
      <c r="L1789" s="29">
        <v>10</v>
      </c>
      <c r="M1789" s="24">
        <v>18</v>
      </c>
      <c r="N1789" s="24">
        <v>400</v>
      </c>
      <c r="O1789" s="29"/>
      <c r="P1789" s="30">
        <v>3</v>
      </c>
      <c r="Q1789" s="26">
        <f t="shared" si="74"/>
        <v>0.216</v>
      </c>
      <c r="R1789" s="29"/>
    </row>
    <row r="1790" spans="2:18" x14ac:dyDescent="0.25">
      <c r="B1790" s="623">
        <v>15</v>
      </c>
      <c r="C1790" s="141">
        <v>5608</v>
      </c>
      <c r="D1790" s="409" t="s">
        <v>12</v>
      </c>
      <c r="E1790" s="409">
        <v>400</v>
      </c>
      <c r="F1790" s="409">
        <v>42</v>
      </c>
      <c r="G1790" s="497">
        <f t="shared" si="73"/>
        <v>0.55417824000000004</v>
      </c>
      <c r="H1790" s="616" t="s">
        <v>207</v>
      </c>
      <c r="J1790" s="28">
        <v>15</v>
      </c>
      <c r="K1790" s="29"/>
      <c r="L1790" s="29">
        <v>7</v>
      </c>
      <c r="M1790" s="24">
        <v>18</v>
      </c>
      <c r="N1790" s="24">
        <v>400</v>
      </c>
      <c r="O1790" s="29"/>
      <c r="P1790" s="25">
        <v>2</v>
      </c>
      <c r="Q1790" s="26">
        <f t="shared" si="74"/>
        <v>0.1008</v>
      </c>
      <c r="R1790" s="29"/>
    </row>
    <row r="1791" spans="2:18" x14ac:dyDescent="0.25">
      <c r="B1791" s="623">
        <v>16</v>
      </c>
      <c r="C1791" s="141">
        <v>5578</v>
      </c>
      <c r="D1791" s="409" t="s">
        <v>12</v>
      </c>
      <c r="E1791" s="409">
        <v>400</v>
      </c>
      <c r="F1791" s="409">
        <v>46</v>
      </c>
      <c r="G1791" s="497">
        <f t="shared" si="73"/>
        <v>0.66476255999999989</v>
      </c>
      <c r="H1791" s="616" t="s">
        <v>207</v>
      </c>
      <c r="J1791" s="28">
        <v>16</v>
      </c>
      <c r="K1791" s="29"/>
      <c r="L1791" s="29">
        <v>2.2000000000000002</v>
      </c>
      <c r="M1791" s="24">
        <v>18</v>
      </c>
      <c r="N1791" s="24">
        <v>400</v>
      </c>
      <c r="O1791" s="29"/>
      <c r="P1791" s="30">
        <v>2</v>
      </c>
      <c r="Q1791" s="26">
        <f t="shared" si="74"/>
        <v>3.168E-2</v>
      </c>
      <c r="R1791" s="29"/>
    </row>
    <row r="1792" spans="2:18" x14ac:dyDescent="0.25">
      <c r="B1792" s="623">
        <v>17</v>
      </c>
      <c r="C1792" s="141">
        <v>5676</v>
      </c>
      <c r="D1792" s="409" t="s">
        <v>12</v>
      </c>
      <c r="E1792" s="409">
        <v>400</v>
      </c>
      <c r="F1792" s="409">
        <v>38</v>
      </c>
      <c r="G1792" s="497">
        <f t="shared" si="73"/>
        <v>0.45364703999999995</v>
      </c>
      <c r="H1792" s="616" t="s">
        <v>207</v>
      </c>
      <c r="J1792" s="28">
        <v>17</v>
      </c>
      <c r="K1792" s="29"/>
      <c r="L1792" s="29">
        <v>1.7</v>
      </c>
      <c r="M1792" s="24">
        <v>18</v>
      </c>
      <c r="N1792" s="24">
        <v>400</v>
      </c>
      <c r="O1792" s="29"/>
      <c r="P1792" s="25">
        <v>2</v>
      </c>
      <c r="Q1792" s="26">
        <f t="shared" si="74"/>
        <v>2.4479999999999998E-2</v>
      </c>
      <c r="R1792" s="29"/>
    </row>
    <row r="1793" spans="2:18" x14ac:dyDescent="0.25">
      <c r="B1793" s="623">
        <v>18</v>
      </c>
      <c r="C1793" s="141">
        <v>5576</v>
      </c>
      <c r="D1793" s="409" t="s">
        <v>12</v>
      </c>
      <c r="E1793" s="409">
        <v>400</v>
      </c>
      <c r="F1793" s="409">
        <v>42</v>
      </c>
      <c r="G1793" s="497">
        <f t="shared" si="73"/>
        <v>0.55417824000000004</v>
      </c>
      <c r="H1793" s="616" t="s">
        <v>207</v>
      </c>
      <c r="J1793" s="28">
        <v>18</v>
      </c>
      <c r="K1793" s="29"/>
      <c r="L1793" s="29">
        <v>13</v>
      </c>
      <c r="M1793" s="24">
        <v>18</v>
      </c>
      <c r="N1793" s="24">
        <v>400</v>
      </c>
      <c r="O1793" s="29"/>
      <c r="P1793" s="30">
        <v>1</v>
      </c>
      <c r="Q1793" s="26">
        <f t="shared" si="74"/>
        <v>9.3600000000000003E-2</v>
      </c>
      <c r="R1793" s="29"/>
    </row>
    <row r="1794" spans="2:18" x14ac:dyDescent="0.25">
      <c r="B1794" s="623">
        <v>19</v>
      </c>
      <c r="C1794" s="141">
        <v>5600</v>
      </c>
      <c r="D1794" s="409" t="s">
        <v>12</v>
      </c>
      <c r="E1794" s="409">
        <v>400</v>
      </c>
      <c r="F1794" s="409">
        <v>40</v>
      </c>
      <c r="G1794" s="497">
        <f t="shared" si="73"/>
        <v>0.50265599999999988</v>
      </c>
      <c r="H1794" s="616" t="s">
        <v>207</v>
      </c>
      <c r="J1794" s="28">
        <v>19</v>
      </c>
      <c r="K1794" s="29"/>
      <c r="L1794" s="29">
        <v>15</v>
      </c>
      <c r="M1794" s="24">
        <v>15</v>
      </c>
      <c r="N1794" s="24">
        <v>400</v>
      </c>
      <c r="O1794" s="29"/>
      <c r="P1794" s="25">
        <v>1</v>
      </c>
      <c r="Q1794" s="26">
        <f t="shared" si="74"/>
        <v>0.09</v>
      </c>
      <c r="R1794" s="29"/>
    </row>
    <row r="1795" spans="2:18" x14ac:dyDescent="0.25">
      <c r="B1795" s="623">
        <v>20</v>
      </c>
      <c r="C1795" s="141">
        <v>5603</v>
      </c>
      <c r="D1795" s="409" t="s">
        <v>12</v>
      </c>
      <c r="E1795" s="409">
        <v>400</v>
      </c>
      <c r="F1795" s="409">
        <v>40</v>
      </c>
      <c r="G1795" s="497">
        <f t="shared" si="73"/>
        <v>0.50265599999999988</v>
      </c>
      <c r="H1795" s="616" t="s">
        <v>207</v>
      </c>
      <c r="J1795" s="28">
        <v>20</v>
      </c>
      <c r="K1795" s="29"/>
      <c r="L1795" s="29">
        <v>13</v>
      </c>
      <c r="M1795" s="24">
        <v>15</v>
      </c>
      <c r="N1795" s="24">
        <v>400</v>
      </c>
      <c r="O1795" s="29"/>
      <c r="P1795" s="30">
        <v>1</v>
      </c>
      <c r="Q1795" s="26">
        <f t="shared" si="74"/>
        <v>7.8E-2</v>
      </c>
      <c r="R1795" s="29"/>
    </row>
    <row r="1796" spans="2:18" x14ac:dyDescent="0.25">
      <c r="G1796" s="74">
        <f>SUM(G1776:G1795)</f>
        <v>12.416231520000002</v>
      </c>
      <c r="H1796" s="51"/>
      <c r="J1796" s="28">
        <v>21</v>
      </c>
      <c r="K1796" s="29"/>
      <c r="L1796" s="29">
        <v>10</v>
      </c>
      <c r="M1796" s="24">
        <v>15</v>
      </c>
      <c r="N1796" s="24">
        <v>400</v>
      </c>
      <c r="O1796" s="29"/>
      <c r="P1796" s="25">
        <v>5</v>
      </c>
      <c r="Q1796" s="26">
        <f t="shared" si="74"/>
        <v>0.3</v>
      </c>
      <c r="R1796" s="29"/>
    </row>
    <row r="1797" spans="2:18" ht="16.5" thickBot="1" x14ac:dyDescent="0.3">
      <c r="G1797" s="60">
        <f>SUM(G1796)</f>
        <v>12.416231520000002</v>
      </c>
      <c r="H1797" s="36">
        <f>SUM(Q1817/G1797)</f>
        <v>0.70117410310660833</v>
      </c>
      <c r="J1797" s="28">
        <v>22</v>
      </c>
      <c r="K1797" s="29"/>
      <c r="L1797" s="29">
        <v>4.5</v>
      </c>
      <c r="M1797" s="24">
        <v>15</v>
      </c>
      <c r="N1797" s="24">
        <v>400</v>
      </c>
      <c r="O1797" s="29"/>
      <c r="P1797" s="30">
        <v>5</v>
      </c>
      <c r="Q1797" s="26">
        <f t="shared" si="74"/>
        <v>0.13500000000000001</v>
      </c>
      <c r="R1797" s="29"/>
    </row>
    <row r="1798" spans="2:18" ht="16.5" thickTop="1" x14ac:dyDescent="0.25">
      <c r="J1798" s="28">
        <v>23</v>
      </c>
      <c r="K1798" s="29"/>
      <c r="L1798" s="29">
        <v>7</v>
      </c>
      <c r="M1798" s="24">
        <v>15</v>
      </c>
      <c r="N1798" s="24">
        <v>400</v>
      </c>
      <c r="O1798" s="29"/>
      <c r="P1798" s="25">
        <v>2</v>
      </c>
      <c r="Q1798" s="26">
        <f t="shared" si="74"/>
        <v>8.4000000000000005E-2</v>
      </c>
      <c r="R1798" s="29"/>
    </row>
    <row r="1799" spans="2:18" x14ac:dyDescent="0.25">
      <c r="B1799" s="8" t="s">
        <v>232</v>
      </c>
      <c r="J1799" s="28">
        <v>24</v>
      </c>
      <c r="K1799" s="29"/>
      <c r="L1799" s="29">
        <v>2.2000000000000002</v>
      </c>
      <c r="M1799" s="24">
        <v>15</v>
      </c>
      <c r="N1799" s="24">
        <v>400</v>
      </c>
      <c r="O1799" s="29"/>
      <c r="P1799" s="30">
        <v>3</v>
      </c>
      <c r="Q1799" s="26">
        <f t="shared" si="74"/>
        <v>3.9600000000000003E-2</v>
      </c>
      <c r="R1799" s="29"/>
    </row>
    <row r="1800" spans="2:18" x14ac:dyDescent="0.25">
      <c r="B1800" s="1901" t="s">
        <v>3</v>
      </c>
      <c r="C1800" s="1902" t="s">
        <v>66</v>
      </c>
      <c r="D1800" s="1902"/>
      <c r="E1800" s="1903" t="s">
        <v>48</v>
      </c>
      <c r="F1800" s="1903"/>
      <c r="G1800" s="1886" t="s">
        <v>50</v>
      </c>
      <c r="J1800" s="28">
        <v>25</v>
      </c>
      <c r="K1800" s="29"/>
      <c r="L1800" s="29">
        <v>10</v>
      </c>
      <c r="M1800" s="24">
        <v>13</v>
      </c>
      <c r="N1800" s="24">
        <v>400</v>
      </c>
      <c r="O1800" s="29"/>
      <c r="P1800" s="25">
        <v>2</v>
      </c>
      <c r="Q1800" s="26">
        <f t="shared" si="74"/>
        <v>0.104</v>
      </c>
      <c r="R1800" s="29"/>
    </row>
    <row r="1801" spans="2:18" x14ac:dyDescent="0.25">
      <c r="B1801" s="1901"/>
      <c r="C1801" s="101" t="s">
        <v>30</v>
      </c>
      <c r="D1801" s="595" t="s">
        <v>10</v>
      </c>
      <c r="E1801" s="608" t="s">
        <v>30</v>
      </c>
      <c r="F1801" s="608" t="s">
        <v>10</v>
      </c>
      <c r="G1801" s="1887"/>
      <c r="J1801" s="28">
        <v>26</v>
      </c>
      <c r="K1801" s="29"/>
      <c r="L1801" s="29">
        <v>4.5</v>
      </c>
      <c r="M1801" s="24">
        <v>13</v>
      </c>
      <c r="N1801" s="24">
        <v>400</v>
      </c>
      <c r="O1801" s="29"/>
      <c r="P1801" s="30">
        <v>2</v>
      </c>
      <c r="Q1801" s="26">
        <f t="shared" si="74"/>
        <v>4.6800000000000001E-2</v>
      </c>
      <c r="R1801" s="29"/>
    </row>
    <row r="1802" spans="2:18" x14ac:dyDescent="0.25">
      <c r="B1802" s="609" t="s">
        <v>32</v>
      </c>
      <c r="C1802" s="86">
        <f>SUM(C1748)</f>
        <v>334</v>
      </c>
      <c r="D1802" s="71">
        <f>SUM(D1748)</f>
        <v>258.52234253999995</v>
      </c>
      <c r="E1802" s="86">
        <f>SUM(E1748)</f>
        <v>20829</v>
      </c>
      <c r="F1802" s="20">
        <f>SUM(F1748)</f>
        <v>186.89514000000003</v>
      </c>
      <c r="G1802" s="88">
        <f>SUM(F1802/D1802)</f>
        <v>0.722936122904281</v>
      </c>
      <c r="J1802" s="28">
        <v>27</v>
      </c>
      <c r="K1802" s="29"/>
      <c r="L1802" s="29">
        <v>2.2000000000000002</v>
      </c>
      <c r="M1802" s="24">
        <v>13</v>
      </c>
      <c r="N1802" s="24">
        <v>400</v>
      </c>
      <c r="O1802" s="29"/>
      <c r="P1802" s="25">
        <v>3</v>
      </c>
      <c r="Q1802" s="26">
        <f t="shared" si="74"/>
        <v>3.4320000000000003E-2</v>
      </c>
      <c r="R1802" s="29"/>
    </row>
    <row r="1803" spans="2:18" x14ac:dyDescent="0.25">
      <c r="B1803" s="609" t="s">
        <v>32</v>
      </c>
      <c r="C1803" s="115">
        <f>SUM(B1795)</f>
        <v>20</v>
      </c>
      <c r="D1803" s="20">
        <f>SUM(G1797)</f>
        <v>12.416231520000002</v>
      </c>
      <c r="E1803" s="115">
        <f>SUM(P1817)</f>
        <v>561</v>
      </c>
      <c r="F1803" s="20">
        <f>SUM(Q1817)</f>
        <v>8.7059400000000018</v>
      </c>
      <c r="G1803" s="88">
        <f>SUM(F1803/D1803)</f>
        <v>0.70117410310660833</v>
      </c>
      <c r="J1803" s="28">
        <v>28</v>
      </c>
      <c r="K1803" s="29"/>
      <c r="L1803" s="29">
        <v>1.7</v>
      </c>
      <c r="M1803" s="24">
        <v>13</v>
      </c>
      <c r="N1803" s="24">
        <v>400</v>
      </c>
      <c r="O1803" s="29"/>
      <c r="P1803" s="30">
        <v>2</v>
      </c>
      <c r="Q1803" s="26">
        <f t="shared" si="74"/>
        <v>1.7680000000000001E-2</v>
      </c>
      <c r="R1803" s="29"/>
    </row>
    <row r="1804" spans="2:18" ht="16.5" thickBot="1" x14ac:dyDescent="0.3">
      <c r="B1804" s="606" t="s">
        <v>54</v>
      </c>
      <c r="C1804" s="59">
        <f>SUM(C1802:C1803)</f>
        <v>354</v>
      </c>
      <c r="D1804" s="92">
        <f>SUM(D1802:D1803)</f>
        <v>270.93857405999995</v>
      </c>
      <c r="E1804" s="59">
        <f>SUM(E1802:E1803)</f>
        <v>21390</v>
      </c>
      <c r="F1804" s="92">
        <f>SUM(F1802:F1803)</f>
        <v>195.60108000000002</v>
      </c>
      <c r="G1804" s="93">
        <f>SUM(F1804/D1804)</f>
        <v>0.72193884048671386</v>
      </c>
      <c r="J1804" s="28">
        <v>29</v>
      </c>
      <c r="K1804" s="29"/>
      <c r="L1804" s="29">
        <v>10</v>
      </c>
      <c r="M1804" s="24">
        <v>10</v>
      </c>
      <c r="N1804" s="24">
        <v>400</v>
      </c>
      <c r="O1804" s="29"/>
      <c r="P1804" s="25">
        <v>2</v>
      </c>
      <c r="Q1804" s="26">
        <f t="shared" si="74"/>
        <v>0.08</v>
      </c>
      <c r="R1804" s="29"/>
    </row>
    <row r="1805" spans="2:18" ht="16.5" thickTop="1" x14ac:dyDescent="0.25">
      <c r="B1805" s="89"/>
      <c r="C1805" s="90"/>
      <c r="D1805" s="91"/>
      <c r="E1805" s="82"/>
      <c r="F1805" s="83"/>
      <c r="G1805" s="83"/>
      <c r="J1805" s="28">
        <v>30</v>
      </c>
      <c r="K1805" s="29"/>
      <c r="L1805" s="29">
        <v>7</v>
      </c>
      <c r="M1805" s="24">
        <v>10</v>
      </c>
      <c r="N1805" s="24">
        <v>400</v>
      </c>
      <c r="O1805" s="29"/>
      <c r="P1805" s="30">
        <v>9</v>
      </c>
      <c r="Q1805" s="26">
        <f t="shared" si="74"/>
        <v>0.252</v>
      </c>
      <c r="R1805" s="29"/>
    </row>
    <row r="1806" spans="2:18" x14ac:dyDescent="0.25">
      <c r="B1806" s="102" t="s">
        <v>32</v>
      </c>
      <c r="C1806" s="90"/>
      <c r="D1806" s="103">
        <f>SUM(Q1812+D1750)</f>
        <v>147.43108000000001</v>
      </c>
      <c r="E1806" s="466">
        <f>SUM(D1806/D1804)</f>
        <v>0.54414946454745516</v>
      </c>
      <c r="F1806" s="83"/>
      <c r="G1806" s="83"/>
      <c r="J1806" s="28">
        <v>31</v>
      </c>
      <c r="K1806" s="29"/>
      <c r="L1806" s="29">
        <v>4.5</v>
      </c>
      <c r="M1806" s="24">
        <v>10</v>
      </c>
      <c r="N1806" s="24">
        <v>400</v>
      </c>
      <c r="O1806" s="29"/>
      <c r="P1806" s="25">
        <v>62</v>
      </c>
      <c r="Q1806" s="26">
        <f t="shared" si="74"/>
        <v>1.1160000000000001</v>
      </c>
      <c r="R1806" s="29"/>
    </row>
    <row r="1807" spans="2:18" x14ac:dyDescent="0.25">
      <c r="B1807" s="102" t="s">
        <v>51</v>
      </c>
      <c r="C1807" s="89"/>
      <c r="D1807" s="103">
        <f>SUM(Q1816+D1751)</f>
        <v>48.17</v>
      </c>
      <c r="E1807" s="466">
        <f>SUM(D1807/D1804)</f>
        <v>0.17778937593925864</v>
      </c>
      <c r="F1807" s="83"/>
      <c r="G1807" s="83"/>
      <c r="J1807" s="28">
        <v>32</v>
      </c>
      <c r="K1807" s="29"/>
      <c r="L1807" s="29">
        <v>2.2000000000000002</v>
      </c>
      <c r="M1807" s="24">
        <v>10</v>
      </c>
      <c r="N1807" s="24">
        <v>400</v>
      </c>
      <c r="O1807" s="29"/>
      <c r="P1807" s="30">
        <v>27</v>
      </c>
      <c r="Q1807" s="26">
        <f t="shared" si="74"/>
        <v>0.23760000000000001</v>
      </c>
      <c r="R1807" s="29"/>
    </row>
    <row r="1808" spans="2:18" ht="16.5" thickBot="1" x14ac:dyDescent="0.3">
      <c r="B1808" s="89"/>
      <c r="C1808" s="89"/>
      <c r="D1808" s="104">
        <f>SUM(D1806:D1807)</f>
        <v>195.60108000000002</v>
      </c>
      <c r="E1808" s="467">
        <f>SUM(E1806:E1807)</f>
        <v>0.72193884048671375</v>
      </c>
      <c r="F1808" s="83"/>
      <c r="G1808" s="83"/>
      <c r="J1808" s="28">
        <v>33</v>
      </c>
      <c r="K1808" s="29"/>
      <c r="L1808" s="29">
        <v>1.7</v>
      </c>
      <c r="M1808" s="24">
        <v>10</v>
      </c>
      <c r="N1808" s="24">
        <v>400</v>
      </c>
      <c r="O1808" s="29"/>
      <c r="P1808" s="25">
        <v>24</v>
      </c>
      <c r="Q1808" s="26">
        <f t="shared" si="74"/>
        <v>0.16320000000000001</v>
      </c>
      <c r="R1808" s="29"/>
    </row>
    <row r="1809" spans="2:18" ht="16.5" thickTop="1" x14ac:dyDescent="0.25">
      <c r="J1809" s="28">
        <v>34</v>
      </c>
      <c r="K1809" s="29"/>
      <c r="L1809" s="29">
        <v>1.7</v>
      </c>
      <c r="M1809" s="24">
        <v>10</v>
      </c>
      <c r="N1809" s="24">
        <v>300</v>
      </c>
      <c r="O1809" s="29"/>
      <c r="P1809" s="30">
        <v>12</v>
      </c>
      <c r="Q1809" s="26">
        <f t="shared" si="74"/>
        <v>6.1199999999999997E-2</v>
      </c>
      <c r="R1809" s="29"/>
    </row>
    <row r="1810" spans="2:18" x14ac:dyDescent="0.25">
      <c r="J1810" s="28">
        <v>35</v>
      </c>
      <c r="K1810" s="29"/>
      <c r="L1810" s="29">
        <v>1.7</v>
      </c>
      <c r="M1810" s="24">
        <v>13</v>
      </c>
      <c r="N1810" s="24">
        <v>300</v>
      </c>
      <c r="O1810" s="29"/>
      <c r="P1810" s="25">
        <v>6</v>
      </c>
      <c r="Q1810" s="26">
        <f t="shared" si="74"/>
        <v>3.9779999999999996E-2</v>
      </c>
      <c r="R1810" s="29"/>
    </row>
    <row r="1811" spans="2:18" x14ac:dyDescent="0.25">
      <c r="J1811" s="28">
        <v>36</v>
      </c>
      <c r="K1811" s="29"/>
      <c r="L1811" s="29">
        <v>4.5</v>
      </c>
      <c r="M1811" s="24">
        <v>10</v>
      </c>
      <c r="N1811" s="24">
        <v>300</v>
      </c>
      <c r="O1811" s="29"/>
      <c r="P1811" s="30">
        <v>2</v>
      </c>
      <c r="Q1811" s="26">
        <f t="shared" si="74"/>
        <v>2.7E-2</v>
      </c>
      <c r="R1811" s="29"/>
    </row>
    <row r="1812" spans="2:18" x14ac:dyDescent="0.25">
      <c r="J1812" s="1880"/>
      <c r="K1812" s="1880"/>
      <c r="L1812" s="1880"/>
      <c r="M1812" s="1880"/>
      <c r="N1812" s="1880"/>
      <c r="O1812" s="1881"/>
      <c r="P1812" s="675">
        <f>SUM(P1776:P1811)</f>
        <v>217</v>
      </c>
      <c r="Q1812" s="676">
        <f>SUM(Q1776:Q1811)</f>
        <v>6.6699400000000013</v>
      </c>
      <c r="R1812" s="64">
        <f>SUM(Q1812/G1797)</f>
        <v>0.53719520204307536</v>
      </c>
    </row>
    <row r="1813" spans="2:18" x14ac:dyDescent="0.25">
      <c r="J1813" s="607">
        <v>37</v>
      </c>
      <c r="K1813" s="476"/>
      <c r="L1813" s="477">
        <v>5</v>
      </c>
      <c r="M1813" s="409">
        <v>7</v>
      </c>
      <c r="N1813" s="409">
        <v>400</v>
      </c>
      <c r="O1813" s="409">
        <v>16</v>
      </c>
      <c r="P1813" s="617">
        <v>64</v>
      </c>
      <c r="Q1813" s="451">
        <f>L1813*M1813*N1813*P1813/1000000</f>
        <v>0.89600000000000002</v>
      </c>
      <c r="R1813" s="618"/>
    </row>
    <row r="1814" spans="2:18" x14ac:dyDescent="0.25">
      <c r="J1814" s="607">
        <v>38</v>
      </c>
      <c r="K1814" s="476"/>
      <c r="L1814" s="477">
        <v>3</v>
      </c>
      <c r="M1814" s="409">
        <v>5</v>
      </c>
      <c r="N1814" s="409">
        <v>400</v>
      </c>
      <c r="O1814" s="409">
        <v>13</v>
      </c>
      <c r="P1814" s="617">
        <v>130</v>
      </c>
      <c r="Q1814" s="451">
        <f>L1814*M1814*N1814*P1814/1000000</f>
        <v>0.78</v>
      </c>
      <c r="R1814" s="618"/>
    </row>
    <row r="1815" spans="2:18" x14ac:dyDescent="0.25">
      <c r="J1815" s="607">
        <v>39</v>
      </c>
      <c r="K1815" s="476"/>
      <c r="L1815" s="477">
        <v>2</v>
      </c>
      <c r="M1815" s="409">
        <v>3</v>
      </c>
      <c r="N1815" s="409">
        <v>400</v>
      </c>
      <c r="O1815" s="409">
        <v>6</v>
      </c>
      <c r="P1815" s="617">
        <v>150</v>
      </c>
      <c r="Q1815" s="451">
        <f>L1815*M1815*N1815*P1815/1000000</f>
        <v>0.36</v>
      </c>
      <c r="R1815" s="618"/>
    </row>
    <row r="1816" spans="2:18" x14ac:dyDescent="0.25">
      <c r="J1816" s="1882"/>
      <c r="K1816" s="1883"/>
      <c r="L1816" s="1883"/>
      <c r="M1816" s="1883"/>
      <c r="N1816" s="1884"/>
      <c r="O1816" s="677">
        <v>6</v>
      </c>
      <c r="P1816" s="675">
        <f>SUM(P1813:P1815)</f>
        <v>344</v>
      </c>
      <c r="Q1816" s="676">
        <f>SUM(Q1813:Q1815)</f>
        <v>2.036</v>
      </c>
      <c r="R1816" s="64">
        <f>SUM(Q1816/G1797)</f>
        <v>0.16397890106353297</v>
      </c>
    </row>
    <row r="1817" spans="2:18" ht="16.5" thickBot="1" x14ac:dyDescent="0.3">
      <c r="O1817" s="455">
        <f>SUM(O1816)</f>
        <v>6</v>
      </c>
      <c r="P1817" s="47">
        <f>SUM(P1816,P1812)</f>
        <v>561</v>
      </c>
      <c r="Q1817" s="72">
        <f>SUM(Q1816,Q1812)</f>
        <v>8.7059400000000018</v>
      </c>
      <c r="R1817" s="49">
        <f>SUM(Q1817/G1797)</f>
        <v>0.70117410310660833</v>
      </c>
    </row>
    <row r="1818" spans="2:18" ht="16.5" customHeight="1" thickTop="1" x14ac:dyDescent="0.25">
      <c r="B1818" s="1814" t="s">
        <v>0</v>
      </c>
      <c r="C1818" s="1814"/>
      <c r="D1818" s="1814"/>
      <c r="E1818" s="1814"/>
      <c r="F1818" s="1814"/>
      <c r="G1818" s="1814"/>
      <c r="H1818" s="1814"/>
      <c r="J1818" s="1814" t="s">
        <v>22</v>
      </c>
      <c r="K1818" s="1814"/>
      <c r="L1818" s="1814"/>
      <c r="M1818" s="1814"/>
      <c r="N1818" s="1814"/>
      <c r="O1818" s="1814"/>
      <c r="P1818" s="1814"/>
      <c r="Q1818" s="1814"/>
      <c r="R1818" s="1814"/>
    </row>
    <row r="1819" spans="2:18" ht="15.75" customHeight="1" x14ac:dyDescent="0.25">
      <c r="B1819" s="1814"/>
      <c r="C1819" s="1814"/>
      <c r="D1819" s="1814"/>
      <c r="E1819" s="1814"/>
      <c r="F1819" s="1814"/>
      <c r="G1819" s="1814"/>
      <c r="H1819" s="1814"/>
      <c r="J1819" s="1814"/>
      <c r="K1819" s="1814"/>
      <c r="L1819" s="1814"/>
      <c r="M1819" s="1814"/>
      <c r="N1819" s="1814"/>
      <c r="O1819" s="1814"/>
      <c r="P1819" s="1814"/>
      <c r="Q1819" s="1814"/>
      <c r="R1819" s="1814"/>
    </row>
    <row r="1820" spans="2:18" x14ac:dyDescent="0.25">
      <c r="B1820" s="6" t="s">
        <v>233</v>
      </c>
      <c r="H1820" s="8"/>
      <c r="J1820" s="6" t="s">
        <v>233</v>
      </c>
      <c r="K1820" s="10"/>
      <c r="L1820" s="10"/>
      <c r="M1820" s="10"/>
      <c r="N1820" s="10"/>
      <c r="O1820" s="1898"/>
      <c r="P1820" s="1898"/>
      <c r="Q1820" s="8"/>
      <c r="R1820" s="8"/>
    </row>
    <row r="1821" spans="2:18" x14ac:dyDescent="0.25">
      <c r="B1821" s="1812" t="s">
        <v>21</v>
      </c>
      <c r="C1821" s="1812" t="s">
        <v>2</v>
      </c>
      <c r="D1821" s="1805" t="s">
        <v>3</v>
      </c>
      <c r="E1821" s="1842" t="s">
        <v>4</v>
      </c>
      <c r="F1821" s="1843"/>
      <c r="G1821" s="1844"/>
      <c r="H1821" s="1812" t="s">
        <v>5</v>
      </c>
      <c r="J1821" s="1812" t="s">
        <v>21</v>
      </c>
      <c r="K1821" s="1899" t="s">
        <v>24</v>
      </c>
      <c r="L1821" s="1842" t="s">
        <v>25</v>
      </c>
      <c r="M1821" s="1843"/>
      <c r="N1821" s="1844"/>
      <c r="O1821" s="1842" t="s">
        <v>4</v>
      </c>
      <c r="P1821" s="1843"/>
      <c r="Q1821" s="1844"/>
      <c r="R1821" s="1812" t="s">
        <v>5</v>
      </c>
    </row>
    <row r="1822" spans="2:18" x14ac:dyDescent="0.25">
      <c r="B1822" s="1813"/>
      <c r="C1822" s="1813"/>
      <c r="D1822" s="1806"/>
      <c r="E1822" s="610" t="s">
        <v>26</v>
      </c>
      <c r="F1822" s="610" t="s">
        <v>9</v>
      </c>
      <c r="G1822" s="603" t="s">
        <v>10</v>
      </c>
      <c r="H1822" s="1813"/>
      <c r="J1822" s="1813"/>
      <c r="K1822" s="1900"/>
      <c r="L1822" s="13" t="s">
        <v>27</v>
      </c>
      <c r="M1822" s="604" t="s">
        <v>28</v>
      </c>
      <c r="N1822" s="604" t="s">
        <v>26</v>
      </c>
      <c r="O1822" s="604" t="s">
        <v>29</v>
      </c>
      <c r="P1822" s="605" t="s">
        <v>30</v>
      </c>
      <c r="Q1822" s="16" t="s">
        <v>10</v>
      </c>
      <c r="R1822" s="1813"/>
    </row>
    <row r="1823" spans="2:18" x14ac:dyDescent="0.25">
      <c r="B1823" s="623">
        <v>1</v>
      </c>
      <c r="C1823" s="141">
        <v>5829</v>
      </c>
      <c r="D1823" s="409" t="s">
        <v>12</v>
      </c>
      <c r="E1823" s="409">
        <v>400</v>
      </c>
      <c r="F1823" s="409">
        <v>54</v>
      </c>
      <c r="G1823" s="497">
        <f t="shared" ref="G1823:G1836" si="75">0.7854*E1823*F1823*F1823/1000000</f>
        <v>0.91609055999999989</v>
      </c>
      <c r="H1823" s="616" t="s">
        <v>207</v>
      </c>
      <c r="J1823" s="22">
        <v>1</v>
      </c>
      <c r="K1823" s="23" t="s">
        <v>32</v>
      </c>
      <c r="L1823" s="24">
        <v>10</v>
      </c>
      <c r="M1823" s="24">
        <v>25</v>
      </c>
      <c r="N1823" s="24">
        <v>400</v>
      </c>
      <c r="O1823" s="23"/>
      <c r="P1823" s="25">
        <v>6</v>
      </c>
      <c r="Q1823" s="26">
        <f t="shared" ref="Q1823:Q1859" si="76">L1823*M1823*N1823*P1823/1000000</f>
        <v>0.6</v>
      </c>
      <c r="R1823" s="27"/>
    </row>
    <row r="1824" spans="2:18" x14ac:dyDescent="0.25">
      <c r="B1824" s="623">
        <v>2</v>
      </c>
      <c r="C1824" s="141">
        <v>5644</v>
      </c>
      <c r="D1824" s="409" t="s">
        <v>12</v>
      </c>
      <c r="E1824" s="409">
        <v>400</v>
      </c>
      <c r="F1824" s="409">
        <v>50</v>
      </c>
      <c r="G1824" s="497">
        <f t="shared" si="75"/>
        <v>0.78539999999999988</v>
      </c>
      <c r="H1824" s="616" t="s">
        <v>207</v>
      </c>
      <c r="J1824" s="28">
        <v>2</v>
      </c>
      <c r="K1824" s="29"/>
      <c r="L1824" s="29">
        <v>15</v>
      </c>
      <c r="M1824" s="24">
        <v>25</v>
      </c>
      <c r="N1824" s="24">
        <v>400</v>
      </c>
      <c r="O1824" s="29"/>
      <c r="P1824" s="25">
        <v>1</v>
      </c>
      <c r="Q1824" s="26">
        <f t="shared" si="76"/>
        <v>0.15</v>
      </c>
      <c r="R1824" s="29"/>
    </row>
    <row r="1825" spans="2:18" x14ac:dyDescent="0.25">
      <c r="B1825" s="623">
        <v>3</v>
      </c>
      <c r="C1825" s="141">
        <v>5823</v>
      </c>
      <c r="D1825" s="409" t="s">
        <v>12</v>
      </c>
      <c r="E1825" s="409">
        <v>300</v>
      </c>
      <c r="F1825" s="409">
        <v>25</v>
      </c>
      <c r="G1825" s="497">
        <f t="shared" si="75"/>
        <v>0.14726249999999999</v>
      </c>
      <c r="H1825" s="616" t="s">
        <v>207</v>
      </c>
      <c r="J1825" s="28">
        <v>3</v>
      </c>
      <c r="K1825" s="29"/>
      <c r="L1825" s="29">
        <v>15</v>
      </c>
      <c r="M1825" s="24">
        <v>28</v>
      </c>
      <c r="N1825" s="24">
        <v>400</v>
      </c>
      <c r="O1825" s="29"/>
      <c r="P1825" s="25">
        <v>1</v>
      </c>
      <c r="Q1825" s="26">
        <f t="shared" si="76"/>
        <v>0.16800000000000001</v>
      </c>
      <c r="R1825" s="29"/>
    </row>
    <row r="1826" spans="2:18" x14ac:dyDescent="0.25">
      <c r="B1826" s="623">
        <v>4</v>
      </c>
      <c r="C1826" s="141">
        <v>1</v>
      </c>
      <c r="D1826" s="409" t="s">
        <v>12</v>
      </c>
      <c r="E1826" s="409">
        <v>400</v>
      </c>
      <c r="F1826" s="409">
        <v>44</v>
      </c>
      <c r="G1826" s="497">
        <f t="shared" si="75"/>
        <v>0.60821376000000005</v>
      </c>
      <c r="H1826" s="616" t="s">
        <v>207</v>
      </c>
      <c r="J1826" s="28">
        <v>4</v>
      </c>
      <c r="K1826" s="29"/>
      <c r="L1826" s="29">
        <v>7</v>
      </c>
      <c r="M1826" s="24">
        <v>28</v>
      </c>
      <c r="N1826" s="24">
        <v>400</v>
      </c>
      <c r="O1826" s="29"/>
      <c r="P1826" s="25">
        <v>1</v>
      </c>
      <c r="Q1826" s="26">
        <f t="shared" si="76"/>
        <v>7.8399999999999997E-2</v>
      </c>
      <c r="R1826" s="29"/>
    </row>
    <row r="1827" spans="2:18" x14ac:dyDescent="0.25">
      <c r="B1827" s="623">
        <v>5</v>
      </c>
      <c r="C1827" s="141">
        <v>2</v>
      </c>
      <c r="D1827" s="409" t="s">
        <v>12</v>
      </c>
      <c r="E1827" s="409">
        <v>400</v>
      </c>
      <c r="F1827" s="409">
        <v>58</v>
      </c>
      <c r="G1827" s="497">
        <f t="shared" si="75"/>
        <v>1.0568342399999999</v>
      </c>
      <c r="H1827" s="616" t="s">
        <v>207</v>
      </c>
      <c r="J1827" s="28">
        <v>5</v>
      </c>
      <c r="K1827" s="29"/>
      <c r="L1827" s="29">
        <v>7</v>
      </c>
      <c r="M1827" s="24">
        <v>30</v>
      </c>
      <c r="N1827" s="24">
        <v>400</v>
      </c>
      <c r="O1827" s="29"/>
      <c r="P1827" s="25">
        <v>1</v>
      </c>
      <c r="Q1827" s="26">
        <f t="shared" si="76"/>
        <v>8.4000000000000005E-2</v>
      </c>
      <c r="R1827" s="29"/>
    </row>
    <row r="1828" spans="2:18" x14ac:dyDescent="0.25">
      <c r="B1828" s="623">
        <v>6</v>
      </c>
      <c r="C1828" s="141">
        <v>3</v>
      </c>
      <c r="D1828" s="409" t="s">
        <v>12</v>
      </c>
      <c r="E1828" s="409">
        <v>400</v>
      </c>
      <c r="F1828" s="409">
        <v>40</v>
      </c>
      <c r="G1828" s="497">
        <f t="shared" si="75"/>
        <v>0.50265599999999988</v>
      </c>
      <c r="H1828" s="616" t="s">
        <v>207</v>
      </c>
      <c r="J1828" s="28">
        <v>6</v>
      </c>
      <c r="K1828" s="29"/>
      <c r="L1828" s="29">
        <v>10</v>
      </c>
      <c r="M1828" s="24">
        <v>30</v>
      </c>
      <c r="N1828" s="24">
        <v>400</v>
      </c>
      <c r="O1828" s="29"/>
      <c r="P1828" s="25">
        <v>2</v>
      </c>
      <c r="Q1828" s="26">
        <f t="shared" si="76"/>
        <v>0.24</v>
      </c>
      <c r="R1828" s="29"/>
    </row>
    <row r="1829" spans="2:18" x14ac:dyDescent="0.25">
      <c r="B1829" s="623">
        <v>7</v>
      </c>
      <c r="C1829" s="141">
        <v>4</v>
      </c>
      <c r="D1829" s="409" t="s">
        <v>12</v>
      </c>
      <c r="E1829" s="409">
        <v>400</v>
      </c>
      <c r="F1829" s="409">
        <v>36</v>
      </c>
      <c r="G1829" s="497">
        <f t="shared" si="75"/>
        <v>0.40715135999999991</v>
      </c>
      <c r="H1829" s="616" t="s">
        <v>207</v>
      </c>
      <c r="J1829" s="28">
        <v>7</v>
      </c>
      <c r="K1829" s="29"/>
      <c r="L1829" s="29">
        <v>2.2000000000000002</v>
      </c>
      <c r="M1829" s="24">
        <v>28</v>
      </c>
      <c r="N1829" s="24">
        <v>400</v>
      </c>
      <c r="O1829" s="29"/>
      <c r="P1829" s="25">
        <v>1</v>
      </c>
      <c r="Q1829" s="26">
        <f t="shared" si="76"/>
        <v>2.4640000000000002E-2</v>
      </c>
      <c r="R1829" s="29"/>
    </row>
    <row r="1830" spans="2:18" x14ac:dyDescent="0.25">
      <c r="B1830" s="623">
        <v>8</v>
      </c>
      <c r="C1830" s="141">
        <v>5</v>
      </c>
      <c r="D1830" s="409" t="s">
        <v>12</v>
      </c>
      <c r="E1830" s="409">
        <v>400</v>
      </c>
      <c r="F1830" s="409">
        <v>36</v>
      </c>
      <c r="G1830" s="497">
        <f t="shared" si="75"/>
        <v>0.40715135999999991</v>
      </c>
      <c r="H1830" s="616" t="s">
        <v>207</v>
      </c>
      <c r="J1830" s="28">
        <v>8</v>
      </c>
      <c r="K1830" s="29"/>
      <c r="L1830" s="29">
        <v>10</v>
      </c>
      <c r="M1830" s="24">
        <v>20</v>
      </c>
      <c r="N1830" s="24">
        <v>400</v>
      </c>
      <c r="O1830" s="29"/>
      <c r="P1830" s="30">
        <v>7</v>
      </c>
      <c r="Q1830" s="26">
        <f t="shared" si="76"/>
        <v>0.56000000000000005</v>
      </c>
      <c r="R1830" s="29"/>
    </row>
    <row r="1831" spans="2:18" x14ac:dyDescent="0.25">
      <c r="B1831" s="623">
        <v>9</v>
      </c>
      <c r="C1831" s="141">
        <v>6</v>
      </c>
      <c r="D1831" s="409" t="s">
        <v>12</v>
      </c>
      <c r="E1831" s="409">
        <v>400</v>
      </c>
      <c r="F1831" s="409">
        <v>45</v>
      </c>
      <c r="G1831" s="497">
        <f t="shared" si="75"/>
        <v>0.63617400000000002</v>
      </c>
      <c r="H1831" s="616" t="s">
        <v>207</v>
      </c>
      <c r="J1831" s="28">
        <v>9</v>
      </c>
      <c r="K1831" s="29"/>
      <c r="L1831" s="29">
        <v>13</v>
      </c>
      <c r="M1831" s="24">
        <v>20</v>
      </c>
      <c r="N1831" s="24">
        <v>400</v>
      </c>
      <c r="O1831" s="29"/>
      <c r="P1831" s="25">
        <v>2</v>
      </c>
      <c r="Q1831" s="26">
        <f t="shared" si="76"/>
        <v>0.20799999999999999</v>
      </c>
      <c r="R1831" s="29"/>
    </row>
    <row r="1832" spans="2:18" x14ac:dyDescent="0.25">
      <c r="B1832" s="623">
        <v>10</v>
      </c>
      <c r="C1832" s="141">
        <v>7</v>
      </c>
      <c r="D1832" s="409" t="s">
        <v>12</v>
      </c>
      <c r="E1832" s="409">
        <v>400</v>
      </c>
      <c r="F1832" s="409">
        <v>50</v>
      </c>
      <c r="G1832" s="497">
        <f t="shared" si="75"/>
        <v>0.78539999999999988</v>
      </c>
      <c r="H1832" s="616" t="s">
        <v>207</v>
      </c>
      <c r="J1832" s="28">
        <v>10</v>
      </c>
      <c r="K1832" s="29"/>
      <c r="L1832" s="29">
        <v>15</v>
      </c>
      <c r="M1832" s="24">
        <v>10</v>
      </c>
      <c r="N1832" s="24">
        <v>400</v>
      </c>
      <c r="O1832" s="29"/>
      <c r="P1832" s="30">
        <v>5</v>
      </c>
      <c r="Q1832" s="26">
        <f t="shared" si="76"/>
        <v>0.3</v>
      </c>
      <c r="R1832" s="29"/>
    </row>
    <row r="1833" spans="2:18" x14ac:dyDescent="0.25">
      <c r="B1833" s="623">
        <v>11</v>
      </c>
      <c r="C1833" s="141">
        <v>8</v>
      </c>
      <c r="D1833" s="409" t="s">
        <v>12</v>
      </c>
      <c r="E1833" s="409">
        <v>400</v>
      </c>
      <c r="F1833" s="409">
        <v>40</v>
      </c>
      <c r="G1833" s="497">
        <f t="shared" si="75"/>
        <v>0.50265599999999988</v>
      </c>
      <c r="H1833" s="616" t="s">
        <v>207</v>
      </c>
      <c r="J1833" s="28">
        <v>11</v>
      </c>
      <c r="K1833" s="29"/>
      <c r="L1833" s="29">
        <v>7</v>
      </c>
      <c r="M1833" s="24">
        <v>20</v>
      </c>
      <c r="N1833" s="24">
        <v>400</v>
      </c>
      <c r="O1833" s="29"/>
      <c r="P1833" s="25">
        <v>2</v>
      </c>
      <c r="Q1833" s="26">
        <f t="shared" si="76"/>
        <v>0.112</v>
      </c>
      <c r="R1833" s="29"/>
    </row>
    <row r="1834" spans="2:18" x14ac:dyDescent="0.25">
      <c r="B1834" s="623">
        <v>12</v>
      </c>
      <c r="C1834" s="141">
        <v>9</v>
      </c>
      <c r="D1834" s="409" t="s">
        <v>12</v>
      </c>
      <c r="E1834" s="409">
        <v>400</v>
      </c>
      <c r="F1834" s="409">
        <v>56</v>
      </c>
      <c r="G1834" s="497">
        <f t="shared" si="75"/>
        <v>0.98520576000000004</v>
      </c>
      <c r="H1834" s="616" t="s">
        <v>207</v>
      </c>
      <c r="J1834" s="28">
        <v>12</v>
      </c>
      <c r="K1834" s="29"/>
      <c r="L1834" s="29">
        <v>3.5</v>
      </c>
      <c r="M1834" s="24">
        <v>20</v>
      </c>
      <c r="N1834" s="24">
        <v>400</v>
      </c>
      <c r="O1834" s="29"/>
      <c r="P1834" s="30">
        <v>1</v>
      </c>
      <c r="Q1834" s="26">
        <f t="shared" si="76"/>
        <v>2.8000000000000001E-2</v>
      </c>
      <c r="R1834" s="29"/>
    </row>
    <row r="1835" spans="2:18" x14ac:dyDescent="0.25">
      <c r="B1835" s="623">
        <v>13</v>
      </c>
      <c r="C1835" s="141">
        <v>10</v>
      </c>
      <c r="D1835" s="409" t="s">
        <v>12</v>
      </c>
      <c r="E1835" s="409">
        <v>400</v>
      </c>
      <c r="F1835" s="409">
        <v>37</v>
      </c>
      <c r="G1835" s="497">
        <f t="shared" si="75"/>
        <v>0.43008503999999992</v>
      </c>
      <c r="H1835" s="616" t="s">
        <v>207</v>
      </c>
      <c r="J1835" s="28">
        <v>13</v>
      </c>
      <c r="K1835" s="29"/>
      <c r="L1835" s="29">
        <v>2.2000000000000002</v>
      </c>
      <c r="M1835" s="24">
        <v>20</v>
      </c>
      <c r="N1835" s="24">
        <v>400</v>
      </c>
      <c r="O1835" s="29"/>
      <c r="P1835" s="25">
        <v>6</v>
      </c>
      <c r="Q1835" s="26">
        <f t="shared" si="76"/>
        <v>0.1056</v>
      </c>
      <c r="R1835" s="29"/>
    </row>
    <row r="1836" spans="2:18" x14ac:dyDescent="0.25">
      <c r="B1836" s="623">
        <v>14</v>
      </c>
      <c r="C1836" s="141">
        <v>11</v>
      </c>
      <c r="D1836" s="409" t="s">
        <v>12</v>
      </c>
      <c r="E1836" s="409">
        <v>400</v>
      </c>
      <c r="F1836" s="409">
        <v>30</v>
      </c>
      <c r="G1836" s="497">
        <f t="shared" si="75"/>
        <v>0.282744</v>
      </c>
      <c r="H1836" s="616" t="s">
        <v>207</v>
      </c>
      <c r="J1836" s="28">
        <v>14</v>
      </c>
      <c r="K1836" s="29"/>
      <c r="L1836" s="29">
        <v>1.7</v>
      </c>
      <c r="M1836" s="24">
        <v>20</v>
      </c>
      <c r="N1836" s="24">
        <v>400</v>
      </c>
      <c r="O1836" s="29"/>
      <c r="P1836" s="30">
        <v>5</v>
      </c>
      <c r="Q1836" s="26">
        <f t="shared" si="76"/>
        <v>6.8000000000000005E-2</v>
      </c>
      <c r="R1836" s="29"/>
    </row>
    <row r="1837" spans="2:18" x14ac:dyDescent="0.25">
      <c r="G1837" s="74">
        <f>SUM(G1823:G1836)</f>
        <v>8.4530245799999992</v>
      </c>
      <c r="H1837" s="51"/>
      <c r="J1837" s="28">
        <v>15</v>
      </c>
      <c r="K1837" s="29"/>
      <c r="L1837" s="29">
        <v>4.5</v>
      </c>
      <c r="M1837" s="24">
        <v>20</v>
      </c>
      <c r="N1837" s="24">
        <v>400</v>
      </c>
      <c r="O1837" s="29"/>
      <c r="P1837" s="25">
        <v>1</v>
      </c>
      <c r="Q1837" s="26">
        <f t="shared" si="76"/>
        <v>3.5999999999999997E-2</v>
      </c>
      <c r="R1837" s="29"/>
    </row>
    <row r="1838" spans="2:18" ht="16.5" thickBot="1" x14ac:dyDescent="0.3">
      <c r="G1838" s="60">
        <f>SUM(G1837)</f>
        <v>8.4530245799999992</v>
      </c>
      <c r="H1838" s="36">
        <f>SUM(Q1866/G1838)</f>
        <v>0.70866468484822498</v>
      </c>
      <c r="J1838" s="28">
        <v>16</v>
      </c>
      <c r="K1838" s="29"/>
      <c r="L1838" s="29">
        <v>13</v>
      </c>
      <c r="M1838" s="24">
        <v>25</v>
      </c>
      <c r="N1838" s="24">
        <v>400</v>
      </c>
      <c r="O1838" s="29"/>
      <c r="P1838" s="30">
        <v>2</v>
      </c>
      <c r="Q1838" s="26">
        <f t="shared" si="76"/>
        <v>0.26</v>
      </c>
      <c r="R1838" s="29"/>
    </row>
    <row r="1839" spans="2:18" ht="16.5" thickTop="1" x14ac:dyDescent="0.25">
      <c r="J1839" s="28">
        <v>17</v>
      </c>
      <c r="K1839" s="29"/>
      <c r="L1839" s="29">
        <v>4.5</v>
      </c>
      <c r="M1839" s="24">
        <v>25</v>
      </c>
      <c r="N1839" s="24">
        <v>400</v>
      </c>
      <c r="O1839" s="29"/>
      <c r="P1839" s="25">
        <v>1</v>
      </c>
      <c r="Q1839" s="26">
        <f t="shared" si="76"/>
        <v>4.4999999999999998E-2</v>
      </c>
      <c r="R1839" s="29"/>
    </row>
    <row r="1840" spans="2:18" x14ac:dyDescent="0.25">
      <c r="B1840" s="8" t="s">
        <v>232</v>
      </c>
      <c r="J1840" s="28">
        <v>18</v>
      </c>
      <c r="K1840" s="29"/>
      <c r="L1840" s="29">
        <v>3.5</v>
      </c>
      <c r="M1840" s="24">
        <v>25</v>
      </c>
      <c r="N1840" s="24">
        <v>400</v>
      </c>
      <c r="O1840" s="29"/>
      <c r="P1840" s="30">
        <v>1</v>
      </c>
      <c r="Q1840" s="26">
        <f t="shared" si="76"/>
        <v>3.5000000000000003E-2</v>
      </c>
      <c r="R1840" s="29"/>
    </row>
    <row r="1841" spans="2:18" x14ac:dyDescent="0.25">
      <c r="B1841" s="1901" t="s">
        <v>3</v>
      </c>
      <c r="C1841" s="1902" t="s">
        <v>66</v>
      </c>
      <c r="D1841" s="1902"/>
      <c r="E1841" s="1903" t="s">
        <v>48</v>
      </c>
      <c r="F1841" s="1903"/>
      <c r="G1841" s="1886" t="s">
        <v>50</v>
      </c>
      <c r="J1841" s="28">
        <v>19</v>
      </c>
      <c r="K1841" s="29"/>
      <c r="L1841" s="29">
        <v>2.2000000000000002</v>
      </c>
      <c r="M1841" s="24">
        <v>25</v>
      </c>
      <c r="N1841" s="24">
        <v>400</v>
      </c>
      <c r="O1841" s="29"/>
      <c r="P1841" s="25">
        <v>1</v>
      </c>
      <c r="Q1841" s="26">
        <f t="shared" si="76"/>
        <v>2.2000000000000002E-2</v>
      </c>
      <c r="R1841" s="29"/>
    </row>
    <row r="1842" spans="2:18" x14ac:dyDescent="0.25">
      <c r="B1842" s="1901"/>
      <c r="C1842" s="101" t="s">
        <v>30</v>
      </c>
      <c r="D1842" s="595" t="s">
        <v>10</v>
      </c>
      <c r="E1842" s="608" t="s">
        <v>30</v>
      </c>
      <c r="F1842" s="608" t="s">
        <v>10</v>
      </c>
      <c r="G1842" s="1887"/>
      <c r="J1842" s="28">
        <v>20</v>
      </c>
      <c r="K1842" s="29"/>
      <c r="L1842" s="29">
        <v>2.2000000000000002</v>
      </c>
      <c r="M1842" s="24">
        <v>30</v>
      </c>
      <c r="N1842" s="24">
        <v>400</v>
      </c>
      <c r="O1842" s="29"/>
      <c r="P1842" s="30">
        <v>1</v>
      </c>
      <c r="Q1842" s="26">
        <f t="shared" si="76"/>
        <v>2.64E-2</v>
      </c>
      <c r="R1842" s="29"/>
    </row>
    <row r="1843" spans="2:18" x14ac:dyDescent="0.25">
      <c r="B1843" s="609" t="s">
        <v>32</v>
      </c>
      <c r="C1843" s="86">
        <f>SUM(C1804)</f>
        <v>354</v>
      </c>
      <c r="D1843" s="71">
        <f>SUM(D1804)</f>
        <v>270.93857405999995</v>
      </c>
      <c r="E1843" s="86">
        <f>SUM(E1804)</f>
        <v>21390</v>
      </c>
      <c r="F1843" s="71">
        <f>SUM(F1804)</f>
        <v>195.60108000000002</v>
      </c>
      <c r="G1843" s="88">
        <f>SUM(F1843/D1843)</f>
        <v>0.72193884048671386</v>
      </c>
      <c r="J1843" s="28">
        <v>21</v>
      </c>
      <c r="K1843" s="29"/>
      <c r="L1843" s="29">
        <v>7</v>
      </c>
      <c r="M1843" s="24">
        <v>18</v>
      </c>
      <c r="N1843" s="24">
        <v>400</v>
      </c>
      <c r="O1843" s="29"/>
      <c r="P1843" s="25">
        <v>1</v>
      </c>
      <c r="Q1843" s="26">
        <f t="shared" si="76"/>
        <v>5.04E-2</v>
      </c>
      <c r="R1843" s="29"/>
    </row>
    <row r="1844" spans="2:18" x14ac:dyDescent="0.25">
      <c r="B1844" s="609" t="s">
        <v>32</v>
      </c>
      <c r="C1844" s="115">
        <f>SUM(B1836)</f>
        <v>14</v>
      </c>
      <c r="D1844" s="20">
        <f>SUM(G1838)</f>
        <v>8.4530245799999992</v>
      </c>
      <c r="E1844" s="115">
        <f>SUM(P1866)</f>
        <v>351</v>
      </c>
      <c r="F1844" s="20">
        <f>SUM(Q1866)</f>
        <v>5.990359999999999</v>
      </c>
      <c r="G1844" s="88">
        <f>SUM(F1844/D1844)</f>
        <v>0.70866468484822498</v>
      </c>
      <c r="J1844" s="28">
        <v>22</v>
      </c>
      <c r="K1844" s="29"/>
      <c r="L1844" s="29">
        <v>7</v>
      </c>
      <c r="M1844" s="24">
        <v>15</v>
      </c>
      <c r="N1844" s="24">
        <v>400</v>
      </c>
      <c r="O1844" s="29"/>
      <c r="P1844" s="30">
        <v>5</v>
      </c>
      <c r="Q1844" s="26">
        <f t="shared" si="76"/>
        <v>0.21</v>
      </c>
      <c r="R1844" s="29"/>
    </row>
    <row r="1845" spans="2:18" ht="16.5" thickBot="1" x14ac:dyDescent="0.3">
      <c r="B1845" s="606" t="s">
        <v>54</v>
      </c>
      <c r="C1845" s="59">
        <f>SUM(C1843:C1844)</f>
        <v>368</v>
      </c>
      <c r="D1845" s="92">
        <f>SUM(D1843:D1844)</f>
        <v>279.39159863999993</v>
      </c>
      <c r="E1845" s="59">
        <f>SUM(E1843:E1844)</f>
        <v>21741</v>
      </c>
      <c r="F1845" s="92">
        <f>SUM(F1843:F1844)</f>
        <v>201.59144000000003</v>
      </c>
      <c r="G1845" s="93">
        <f>SUM(F1845/D1845)</f>
        <v>0.72153722939877474</v>
      </c>
      <c r="J1845" s="28">
        <v>23</v>
      </c>
      <c r="K1845" s="29"/>
      <c r="L1845" s="29">
        <v>10</v>
      </c>
      <c r="M1845" s="24">
        <v>10</v>
      </c>
      <c r="N1845" s="24">
        <v>400</v>
      </c>
      <c r="O1845" s="29"/>
      <c r="P1845" s="25">
        <v>1</v>
      </c>
      <c r="Q1845" s="26">
        <f t="shared" si="76"/>
        <v>0.04</v>
      </c>
      <c r="R1845" s="29"/>
    </row>
    <row r="1846" spans="2:18" ht="16.5" thickTop="1" x14ac:dyDescent="0.25">
      <c r="B1846" s="89"/>
      <c r="C1846" s="90"/>
      <c r="D1846" s="91"/>
      <c r="E1846" s="82"/>
      <c r="F1846" s="83"/>
      <c r="G1846" s="83"/>
      <c r="J1846" s="28">
        <v>24</v>
      </c>
      <c r="K1846" s="29"/>
      <c r="L1846" s="29">
        <v>4.5</v>
      </c>
      <c r="M1846" s="24">
        <v>15</v>
      </c>
      <c r="N1846" s="24">
        <v>400</v>
      </c>
      <c r="O1846" s="29"/>
      <c r="P1846" s="30">
        <v>4</v>
      </c>
      <c r="Q1846" s="26">
        <f t="shared" si="76"/>
        <v>0.108</v>
      </c>
      <c r="R1846" s="29"/>
    </row>
    <row r="1847" spans="2:18" x14ac:dyDescent="0.25">
      <c r="B1847" s="102" t="s">
        <v>32</v>
      </c>
      <c r="C1847" s="90"/>
      <c r="D1847" s="103">
        <f>SUM(Q1860+D1806)</f>
        <v>152.09424000000001</v>
      </c>
      <c r="E1847" s="466">
        <f>SUM(D1847/D1845)</f>
        <v>0.54437656944715651</v>
      </c>
      <c r="F1847" s="83"/>
      <c r="G1847" s="83"/>
      <c r="J1847" s="28">
        <v>25</v>
      </c>
      <c r="K1847" s="29"/>
      <c r="L1847" s="29">
        <v>4.5</v>
      </c>
      <c r="M1847" s="24">
        <v>13</v>
      </c>
      <c r="N1847" s="24">
        <v>400</v>
      </c>
      <c r="O1847" s="29"/>
      <c r="P1847" s="25">
        <v>6</v>
      </c>
      <c r="Q1847" s="26">
        <f t="shared" si="76"/>
        <v>0.1404</v>
      </c>
      <c r="R1847" s="29"/>
    </row>
    <row r="1848" spans="2:18" x14ac:dyDescent="0.25">
      <c r="B1848" s="102" t="s">
        <v>51</v>
      </c>
      <c r="C1848" s="89"/>
      <c r="D1848" s="103">
        <f>SUM(Q1865+D1807)</f>
        <v>49.497199999999999</v>
      </c>
      <c r="E1848" s="466">
        <f>SUM(D1848/D1845)</f>
        <v>0.17716065995161812</v>
      </c>
      <c r="F1848" s="83"/>
      <c r="G1848" s="83"/>
      <c r="J1848" s="28">
        <v>26</v>
      </c>
      <c r="K1848" s="29"/>
      <c r="L1848" s="29">
        <v>2.2000000000000002</v>
      </c>
      <c r="M1848" s="24">
        <v>15</v>
      </c>
      <c r="N1848" s="24">
        <v>400</v>
      </c>
      <c r="O1848" s="29"/>
      <c r="P1848" s="30">
        <v>3</v>
      </c>
      <c r="Q1848" s="26">
        <f t="shared" si="76"/>
        <v>3.9600000000000003E-2</v>
      </c>
      <c r="R1848" s="29"/>
    </row>
    <row r="1849" spans="2:18" ht="16.5" thickBot="1" x14ac:dyDescent="0.3">
      <c r="B1849" s="89"/>
      <c r="C1849" s="89"/>
      <c r="D1849" s="104">
        <f>SUM(D1847:D1848)</f>
        <v>201.59144000000001</v>
      </c>
      <c r="E1849" s="467">
        <f>SUM(E1847:E1848)</f>
        <v>0.72153722939877463</v>
      </c>
      <c r="F1849" s="83"/>
      <c r="G1849" s="83"/>
      <c r="J1849" s="28">
        <v>27</v>
      </c>
      <c r="K1849" s="29"/>
      <c r="L1849" s="29">
        <v>1.7</v>
      </c>
      <c r="M1849" s="24">
        <v>15</v>
      </c>
      <c r="N1849" s="24">
        <v>400</v>
      </c>
      <c r="O1849" s="29"/>
      <c r="P1849" s="25">
        <v>7</v>
      </c>
      <c r="Q1849" s="26">
        <f t="shared" si="76"/>
        <v>7.1400000000000005E-2</v>
      </c>
      <c r="R1849" s="29"/>
    </row>
    <row r="1850" spans="2:18" ht="16.5" thickTop="1" x14ac:dyDescent="0.25">
      <c r="J1850" s="28">
        <v>28</v>
      </c>
      <c r="K1850" s="29"/>
      <c r="L1850" s="29">
        <v>2.2000000000000002</v>
      </c>
      <c r="M1850" s="24">
        <v>13</v>
      </c>
      <c r="N1850" s="24">
        <v>400</v>
      </c>
      <c r="O1850" s="29"/>
      <c r="P1850" s="30">
        <v>2</v>
      </c>
      <c r="Q1850" s="26">
        <f t="shared" si="76"/>
        <v>2.2880000000000001E-2</v>
      </c>
      <c r="R1850" s="29"/>
    </row>
    <row r="1851" spans="2:18" x14ac:dyDescent="0.25">
      <c r="J1851" s="28">
        <v>29</v>
      </c>
      <c r="K1851" s="29"/>
      <c r="L1851" s="29">
        <v>1.7</v>
      </c>
      <c r="M1851" s="24">
        <v>13</v>
      </c>
      <c r="N1851" s="24">
        <v>400</v>
      </c>
      <c r="O1851" s="29"/>
      <c r="P1851" s="25">
        <v>2</v>
      </c>
      <c r="Q1851" s="26">
        <f t="shared" si="76"/>
        <v>1.7680000000000001E-2</v>
      </c>
      <c r="R1851" s="29"/>
    </row>
    <row r="1852" spans="2:18" x14ac:dyDescent="0.25">
      <c r="J1852" s="28">
        <v>30</v>
      </c>
      <c r="K1852" s="29"/>
      <c r="L1852" s="29">
        <v>7</v>
      </c>
      <c r="M1852" s="24">
        <v>10</v>
      </c>
      <c r="N1852" s="24">
        <v>400</v>
      </c>
      <c r="O1852" s="29"/>
      <c r="P1852" s="30">
        <v>4</v>
      </c>
      <c r="Q1852" s="26">
        <f t="shared" si="76"/>
        <v>0.112</v>
      </c>
      <c r="R1852" s="29"/>
    </row>
    <row r="1853" spans="2:18" x14ac:dyDescent="0.25">
      <c r="J1853" s="28">
        <v>31</v>
      </c>
      <c r="K1853" s="29"/>
      <c r="L1853" s="29">
        <v>4.5</v>
      </c>
      <c r="M1853" s="24">
        <v>10</v>
      </c>
      <c r="N1853" s="24">
        <v>400</v>
      </c>
      <c r="O1853" s="29"/>
      <c r="P1853" s="25">
        <v>23</v>
      </c>
      <c r="Q1853" s="26">
        <f t="shared" si="76"/>
        <v>0.41399999999999998</v>
      </c>
      <c r="R1853" s="29"/>
    </row>
    <row r="1854" spans="2:18" x14ac:dyDescent="0.25">
      <c r="J1854" s="28">
        <v>32</v>
      </c>
      <c r="K1854" s="29"/>
      <c r="L1854" s="29">
        <v>3.5</v>
      </c>
      <c r="M1854" s="24">
        <v>10</v>
      </c>
      <c r="N1854" s="24">
        <v>400</v>
      </c>
      <c r="O1854" s="29"/>
      <c r="P1854" s="30">
        <v>6</v>
      </c>
      <c r="Q1854" s="26">
        <f t="shared" si="76"/>
        <v>8.4000000000000005E-2</v>
      </c>
      <c r="R1854" s="29"/>
    </row>
    <row r="1855" spans="2:18" x14ac:dyDescent="0.25">
      <c r="J1855" s="28">
        <v>33</v>
      </c>
      <c r="K1855" s="29"/>
      <c r="L1855" s="29">
        <v>1.7</v>
      </c>
      <c r="M1855" s="24">
        <v>10</v>
      </c>
      <c r="N1855" s="24">
        <v>400</v>
      </c>
      <c r="O1855" s="29"/>
      <c r="P1855" s="25">
        <v>13</v>
      </c>
      <c r="Q1855" s="26">
        <f t="shared" si="76"/>
        <v>8.8400000000000006E-2</v>
      </c>
      <c r="R1855" s="29"/>
    </row>
    <row r="1856" spans="2:18" x14ac:dyDescent="0.25">
      <c r="J1856" s="28">
        <v>34</v>
      </c>
      <c r="K1856" s="29"/>
      <c r="L1856" s="29">
        <v>2.2000000000000002</v>
      </c>
      <c r="M1856" s="24">
        <v>10</v>
      </c>
      <c r="N1856" s="24">
        <v>400</v>
      </c>
      <c r="O1856" s="29"/>
      <c r="P1856" s="30">
        <v>5</v>
      </c>
      <c r="Q1856" s="26">
        <f t="shared" si="76"/>
        <v>4.3999999999999997E-2</v>
      </c>
      <c r="R1856" s="29"/>
    </row>
    <row r="1857" spans="2:18" x14ac:dyDescent="0.25">
      <c r="J1857" s="28">
        <v>35</v>
      </c>
      <c r="K1857" s="29"/>
      <c r="L1857" s="29">
        <v>1.7</v>
      </c>
      <c r="M1857" s="24">
        <v>10</v>
      </c>
      <c r="N1857" s="24">
        <v>300</v>
      </c>
      <c r="O1857" s="29"/>
      <c r="P1857" s="25">
        <v>7</v>
      </c>
      <c r="Q1857" s="26">
        <f t="shared" si="76"/>
        <v>3.5700000000000003E-2</v>
      </c>
      <c r="R1857" s="29"/>
    </row>
    <row r="1858" spans="2:18" x14ac:dyDescent="0.25">
      <c r="J1858" s="28">
        <v>36</v>
      </c>
      <c r="K1858" s="29"/>
      <c r="L1858" s="29">
        <v>1.7</v>
      </c>
      <c r="M1858" s="24">
        <v>18</v>
      </c>
      <c r="N1858" s="24">
        <v>300</v>
      </c>
      <c r="O1858" s="29"/>
      <c r="P1858" s="30">
        <v>2</v>
      </c>
      <c r="Q1858" s="26">
        <f t="shared" si="76"/>
        <v>1.8360000000000001E-2</v>
      </c>
      <c r="R1858" s="29"/>
    </row>
    <row r="1859" spans="2:18" x14ac:dyDescent="0.25">
      <c r="J1859" s="28">
        <v>37</v>
      </c>
      <c r="K1859" s="29"/>
      <c r="L1859" s="29">
        <v>1.7</v>
      </c>
      <c r="M1859" s="24">
        <v>15</v>
      </c>
      <c r="N1859" s="24">
        <v>300</v>
      </c>
      <c r="O1859" s="29"/>
      <c r="P1859" s="25">
        <v>2</v>
      </c>
      <c r="Q1859" s="26">
        <f t="shared" si="76"/>
        <v>1.5299999999999999E-2</v>
      </c>
      <c r="R1859" s="29"/>
    </row>
    <row r="1860" spans="2:18" x14ac:dyDescent="0.25">
      <c r="J1860" s="1880"/>
      <c r="K1860" s="1880"/>
      <c r="L1860" s="1880"/>
      <c r="M1860" s="1880"/>
      <c r="N1860" s="1880"/>
      <c r="O1860" s="1881"/>
      <c r="P1860" s="675">
        <f>SUM(P1823:P1859)</f>
        <v>141</v>
      </c>
      <c r="Q1860" s="676">
        <f>SUM(Q1823:Q1859)</f>
        <v>4.6631599999999995</v>
      </c>
      <c r="R1860" s="64">
        <f>SUM(Q1860/G1838)</f>
        <v>0.55165579561109002</v>
      </c>
    </row>
    <row r="1861" spans="2:18" x14ac:dyDescent="0.25">
      <c r="J1861" s="607">
        <v>38</v>
      </c>
      <c r="K1861" s="476"/>
      <c r="L1861" s="477">
        <v>4</v>
      </c>
      <c r="M1861" s="409">
        <v>6</v>
      </c>
      <c r="N1861" s="409">
        <v>400</v>
      </c>
      <c r="O1861" s="409">
        <v>2</v>
      </c>
      <c r="P1861" s="617">
        <v>12</v>
      </c>
      <c r="Q1861" s="451">
        <f>L1861*M1861*N1861*P1861/1000000</f>
        <v>0.1152</v>
      </c>
      <c r="R1861" s="618"/>
    </row>
    <row r="1862" spans="2:18" x14ac:dyDescent="0.25">
      <c r="J1862" s="607">
        <v>39</v>
      </c>
      <c r="K1862" s="476"/>
      <c r="L1862" s="477">
        <v>3</v>
      </c>
      <c r="M1862" s="409">
        <v>5</v>
      </c>
      <c r="N1862" s="409">
        <v>400</v>
      </c>
      <c r="O1862" s="409">
        <v>5</v>
      </c>
      <c r="P1862" s="617">
        <v>50</v>
      </c>
      <c r="Q1862" s="451">
        <f>L1862*M1862*N1862*P1862/1000000</f>
        <v>0.3</v>
      </c>
      <c r="R1862" s="618"/>
    </row>
    <row r="1863" spans="2:18" x14ac:dyDescent="0.25">
      <c r="G1863" s="7">
        <v>1</v>
      </c>
      <c r="J1863" s="607">
        <v>40</v>
      </c>
      <c r="K1863" s="476"/>
      <c r="L1863" s="477">
        <v>2</v>
      </c>
      <c r="M1863" s="409">
        <v>3</v>
      </c>
      <c r="N1863" s="409">
        <v>400</v>
      </c>
      <c r="O1863" s="409">
        <v>4</v>
      </c>
      <c r="P1863" s="617">
        <v>100</v>
      </c>
      <c r="Q1863" s="451">
        <f>L1863*M1863*N1863*P1863/1000000</f>
        <v>0.24</v>
      </c>
      <c r="R1863" s="618"/>
    </row>
    <row r="1864" spans="2:18" x14ac:dyDescent="0.25">
      <c r="J1864" s="607">
        <v>41</v>
      </c>
      <c r="K1864" s="476"/>
      <c r="L1864" s="477">
        <v>5</v>
      </c>
      <c r="M1864" s="409">
        <v>7</v>
      </c>
      <c r="N1864" s="409">
        <v>400</v>
      </c>
      <c r="O1864" s="409">
        <v>12</v>
      </c>
      <c r="P1864" s="617">
        <v>48</v>
      </c>
      <c r="Q1864" s="451">
        <f>L1864*M1864*N1864*P1864/1000000</f>
        <v>0.67200000000000004</v>
      </c>
      <c r="R1864" s="618"/>
    </row>
    <row r="1865" spans="2:18" x14ac:dyDescent="0.25">
      <c r="J1865" s="1882"/>
      <c r="K1865" s="1883"/>
      <c r="L1865" s="1883"/>
      <c r="M1865" s="1883"/>
      <c r="N1865" s="1884"/>
      <c r="O1865" s="677">
        <v>6</v>
      </c>
      <c r="P1865" s="675">
        <f>SUM(P1861:P1864)</f>
        <v>210</v>
      </c>
      <c r="Q1865" s="676">
        <f>SUM(Q1861:Q1864)</f>
        <v>1.3271999999999999</v>
      </c>
      <c r="R1865" s="64">
        <f>SUM(Q1865/G1838)</f>
        <v>0.15700888923713505</v>
      </c>
    </row>
    <row r="1866" spans="2:18" ht="16.5" thickBot="1" x14ac:dyDescent="0.3">
      <c r="O1866" s="455">
        <f>SUM(O1865)</f>
        <v>6</v>
      </c>
      <c r="P1866" s="47">
        <f>SUM(P1865,P1860)</f>
        <v>351</v>
      </c>
      <c r="Q1866" s="72">
        <f>SUM(Q1865,Q1860)</f>
        <v>5.990359999999999</v>
      </c>
      <c r="R1866" s="49">
        <f>SUM(Q1866/G1838)</f>
        <v>0.70866468484822498</v>
      </c>
    </row>
    <row r="1867" spans="2:18" ht="16.5" thickTop="1" x14ac:dyDescent="0.25"/>
    <row r="1868" spans="2:18" x14ac:dyDescent="0.25">
      <c r="B1868" s="1814" t="s">
        <v>0</v>
      </c>
      <c r="C1868" s="1814"/>
      <c r="D1868" s="1814"/>
      <c r="E1868" s="1814"/>
      <c r="F1868" s="1814"/>
      <c r="G1868" s="1814"/>
      <c r="H1868" s="1814"/>
      <c r="J1868" s="1814" t="s">
        <v>22</v>
      </c>
      <c r="K1868" s="1814"/>
      <c r="L1868" s="1814"/>
      <c r="M1868" s="1814"/>
      <c r="N1868" s="1814"/>
      <c r="O1868" s="1814"/>
      <c r="P1868" s="1814"/>
      <c r="Q1868" s="1814"/>
      <c r="R1868" s="1814"/>
    </row>
    <row r="1869" spans="2:18" x14ac:dyDescent="0.25">
      <c r="B1869" s="1814"/>
      <c r="C1869" s="1814"/>
      <c r="D1869" s="1814"/>
      <c r="E1869" s="1814"/>
      <c r="F1869" s="1814"/>
      <c r="G1869" s="1814"/>
      <c r="H1869" s="1814"/>
      <c r="J1869" s="1814"/>
      <c r="K1869" s="1814"/>
      <c r="L1869" s="1814"/>
      <c r="M1869" s="1814"/>
      <c r="N1869" s="1814"/>
      <c r="O1869" s="1814"/>
      <c r="P1869" s="1814"/>
      <c r="Q1869" s="1814"/>
      <c r="R1869" s="1814"/>
    </row>
    <row r="1870" spans="2:18" x14ac:dyDescent="0.25">
      <c r="B1870" s="6" t="s">
        <v>237</v>
      </c>
      <c r="H1870" s="8"/>
      <c r="J1870" s="6" t="s">
        <v>237</v>
      </c>
      <c r="K1870" s="10"/>
      <c r="L1870" s="10"/>
      <c r="M1870" s="10"/>
      <c r="N1870" s="10"/>
      <c r="O1870" s="1898"/>
      <c r="P1870" s="1898"/>
      <c r="Q1870" s="8"/>
      <c r="R1870" s="8"/>
    </row>
    <row r="1871" spans="2:18" x14ac:dyDescent="0.25">
      <c r="B1871" s="1812" t="s">
        <v>21</v>
      </c>
      <c r="C1871" s="1812" t="s">
        <v>2</v>
      </c>
      <c r="D1871" s="1805" t="s">
        <v>3</v>
      </c>
      <c r="E1871" s="1842" t="s">
        <v>4</v>
      </c>
      <c r="F1871" s="1843"/>
      <c r="G1871" s="1844"/>
      <c r="H1871" s="1812" t="s">
        <v>5</v>
      </c>
      <c r="J1871" s="1812" t="s">
        <v>21</v>
      </c>
      <c r="K1871" s="1899" t="s">
        <v>24</v>
      </c>
      <c r="L1871" s="1842" t="s">
        <v>25</v>
      </c>
      <c r="M1871" s="1843"/>
      <c r="N1871" s="1844"/>
      <c r="O1871" s="1842" t="s">
        <v>4</v>
      </c>
      <c r="P1871" s="1843"/>
      <c r="Q1871" s="1844"/>
      <c r="R1871" s="1812" t="s">
        <v>5</v>
      </c>
    </row>
    <row r="1872" spans="2:18" x14ac:dyDescent="0.25">
      <c r="B1872" s="1813"/>
      <c r="C1872" s="1813"/>
      <c r="D1872" s="1806"/>
      <c r="E1872" s="631" t="s">
        <v>26</v>
      </c>
      <c r="F1872" s="631" t="s">
        <v>9</v>
      </c>
      <c r="G1872" s="624" t="s">
        <v>10</v>
      </c>
      <c r="H1872" s="1813"/>
      <c r="J1872" s="1813"/>
      <c r="K1872" s="1900"/>
      <c r="L1872" s="13" t="s">
        <v>27</v>
      </c>
      <c r="M1872" s="625" t="s">
        <v>28</v>
      </c>
      <c r="N1872" s="625" t="s">
        <v>26</v>
      </c>
      <c r="O1872" s="625" t="s">
        <v>29</v>
      </c>
      <c r="P1872" s="626" t="s">
        <v>30</v>
      </c>
      <c r="Q1872" s="16" t="s">
        <v>10</v>
      </c>
      <c r="R1872" s="1813"/>
    </row>
    <row r="1873" spans="2:18" x14ac:dyDescent="0.25">
      <c r="B1873" s="623">
        <v>1</v>
      </c>
      <c r="C1873" s="70">
        <v>6077</v>
      </c>
      <c r="D1873" s="409" t="s">
        <v>12</v>
      </c>
      <c r="E1873" s="409">
        <v>400</v>
      </c>
      <c r="F1873" s="409">
        <v>53</v>
      </c>
      <c r="G1873" s="497">
        <f>0.7854*E1873*F1873*F1873/1000000</f>
        <v>0.88247543999999989</v>
      </c>
      <c r="H1873" s="616" t="s">
        <v>186</v>
      </c>
      <c r="J1873" s="22">
        <v>1</v>
      </c>
      <c r="K1873" s="23" t="s">
        <v>32</v>
      </c>
      <c r="L1873" s="24">
        <v>10</v>
      </c>
      <c r="M1873" s="24">
        <v>30</v>
      </c>
      <c r="N1873" s="24">
        <v>400</v>
      </c>
      <c r="O1873" s="23"/>
      <c r="P1873" s="25">
        <v>1</v>
      </c>
      <c r="Q1873" s="26">
        <f t="shared" ref="Q1873:Q1883" si="77">L1873*M1873*N1873*P1873/1000000</f>
        <v>0.12</v>
      </c>
      <c r="R1873" s="27"/>
    </row>
    <row r="1874" spans="2:18" x14ac:dyDescent="0.25">
      <c r="G1874" s="74">
        <f>SUM(G1873)</f>
        <v>0.88247543999999989</v>
      </c>
      <c r="H1874" s="51"/>
      <c r="J1874" s="28">
        <v>2</v>
      </c>
      <c r="K1874" s="29"/>
      <c r="L1874" s="29">
        <v>7</v>
      </c>
      <c r="M1874" s="24">
        <v>25</v>
      </c>
      <c r="N1874" s="24">
        <v>400</v>
      </c>
      <c r="O1874" s="29"/>
      <c r="P1874" s="25">
        <v>1</v>
      </c>
      <c r="Q1874" s="26">
        <f t="shared" si="77"/>
        <v>7.0000000000000007E-2</v>
      </c>
      <c r="R1874" s="29"/>
    </row>
    <row r="1875" spans="2:18" ht="16.5" thickBot="1" x14ac:dyDescent="0.3">
      <c r="G1875" s="60">
        <f>SUM(G1874)</f>
        <v>0.88247543999999989</v>
      </c>
      <c r="H1875" s="36">
        <f>SUM(Q1888/G1875)</f>
        <v>0.66453974061873045</v>
      </c>
      <c r="J1875" s="28">
        <v>3</v>
      </c>
      <c r="K1875" s="29"/>
      <c r="L1875" s="29">
        <v>2.2000000000000002</v>
      </c>
      <c r="M1875" s="24">
        <v>25</v>
      </c>
      <c r="N1875" s="24">
        <v>400</v>
      </c>
      <c r="O1875" s="29"/>
      <c r="P1875" s="25">
        <v>1</v>
      </c>
      <c r="Q1875" s="26">
        <f t="shared" si="77"/>
        <v>2.2000000000000002E-2</v>
      </c>
      <c r="R1875" s="29"/>
    </row>
    <row r="1876" spans="2:18" ht="16.5" thickTop="1" x14ac:dyDescent="0.25">
      <c r="J1876" s="28">
        <v>4</v>
      </c>
      <c r="K1876" s="29"/>
      <c r="L1876" s="29">
        <v>7</v>
      </c>
      <c r="M1876" s="24">
        <v>20</v>
      </c>
      <c r="N1876" s="24">
        <v>400</v>
      </c>
      <c r="O1876" s="29"/>
      <c r="P1876" s="25">
        <v>1</v>
      </c>
      <c r="Q1876" s="26">
        <f t="shared" si="77"/>
        <v>5.6000000000000001E-2</v>
      </c>
      <c r="R1876" s="29"/>
    </row>
    <row r="1877" spans="2:18" x14ac:dyDescent="0.25">
      <c r="B1877" s="8" t="s">
        <v>242</v>
      </c>
      <c r="J1877" s="28">
        <v>5</v>
      </c>
      <c r="K1877" s="29"/>
      <c r="L1877" s="29">
        <v>1.7</v>
      </c>
      <c r="M1877" s="24">
        <v>18</v>
      </c>
      <c r="N1877" s="24">
        <v>400</v>
      </c>
      <c r="O1877" s="29"/>
      <c r="P1877" s="25">
        <v>1</v>
      </c>
      <c r="Q1877" s="26">
        <f t="shared" si="77"/>
        <v>1.2239999999999999E-2</v>
      </c>
      <c r="R1877" s="29"/>
    </row>
    <row r="1878" spans="2:18" x14ac:dyDescent="0.25">
      <c r="B1878" s="1901" t="s">
        <v>3</v>
      </c>
      <c r="C1878" s="1902" t="s">
        <v>66</v>
      </c>
      <c r="D1878" s="1902"/>
      <c r="E1878" s="1903" t="s">
        <v>48</v>
      </c>
      <c r="F1878" s="1903"/>
      <c r="G1878" s="1886" t="s">
        <v>50</v>
      </c>
      <c r="J1878" s="28">
        <v>6</v>
      </c>
      <c r="K1878" s="29"/>
      <c r="L1878" s="29">
        <v>13</v>
      </c>
      <c r="M1878" s="24">
        <v>15</v>
      </c>
      <c r="N1878" s="24">
        <v>400</v>
      </c>
      <c r="O1878" s="29"/>
      <c r="P1878" s="25">
        <v>1</v>
      </c>
      <c r="Q1878" s="26">
        <f t="shared" si="77"/>
        <v>7.8E-2</v>
      </c>
      <c r="R1878" s="29"/>
    </row>
    <row r="1879" spans="2:18" x14ac:dyDescent="0.25">
      <c r="B1879" s="1901"/>
      <c r="C1879" s="101" t="s">
        <v>30</v>
      </c>
      <c r="D1879" s="595" t="s">
        <v>10</v>
      </c>
      <c r="E1879" s="629" t="s">
        <v>30</v>
      </c>
      <c r="F1879" s="629" t="s">
        <v>10</v>
      </c>
      <c r="G1879" s="1887"/>
      <c r="J1879" s="28">
        <v>7</v>
      </c>
      <c r="K1879" s="29"/>
      <c r="L1879" s="29">
        <v>2.2000000000000002</v>
      </c>
      <c r="M1879" s="24">
        <v>15</v>
      </c>
      <c r="N1879" s="24">
        <v>400</v>
      </c>
      <c r="O1879" s="29"/>
      <c r="P1879" s="25">
        <v>1</v>
      </c>
      <c r="Q1879" s="26">
        <f t="shared" si="77"/>
        <v>1.32E-2</v>
      </c>
      <c r="R1879" s="29"/>
    </row>
    <row r="1880" spans="2:18" x14ac:dyDescent="0.25">
      <c r="B1880" s="630" t="s">
        <v>32</v>
      </c>
      <c r="C1880" s="86">
        <f>SUM(C1845)</f>
        <v>368</v>
      </c>
      <c r="D1880" s="71">
        <f>SUM(D1845)</f>
        <v>279.39159863999993</v>
      </c>
      <c r="E1880" s="86">
        <f>SUM(E1845)</f>
        <v>21741</v>
      </c>
      <c r="F1880" s="71">
        <f>SUM(F1845)</f>
        <v>201.59144000000003</v>
      </c>
      <c r="G1880" s="88">
        <f>SUM(F1880/D1880)</f>
        <v>0.72153722939877474</v>
      </c>
      <c r="J1880" s="28">
        <v>8</v>
      </c>
      <c r="K1880" s="29"/>
      <c r="L1880" s="29">
        <v>4.5</v>
      </c>
      <c r="M1880" s="24">
        <v>10</v>
      </c>
      <c r="N1880" s="24">
        <v>400</v>
      </c>
      <c r="O1880" s="29"/>
      <c r="P1880" s="30">
        <v>3</v>
      </c>
      <c r="Q1880" s="26">
        <f t="shared" si="77"/>
        <v>5.3999999999999999E-2</v>
      </c>
      <c r="R1880" s="29"/>
    </row>
    <row r="1881" spans="2:18" x14ac:dyDescent="0.25">
      <c r="B1881" s="630" t="s">
        <v>32</v>
      </c>
      <c r="C1881" s="115">
        <f>SUM(B1873)</f>
        <v>1</v>
      </c>
      <c r="D1881" s="20">
        <f>SUM(G1875)</f>
        <v>0.88247543999999989</v>
      </c>
      <c r="E1881" s="115">
        <f>SUM(P1888)</f>
        <v>47</v>
      </c>
      <c r="F1881" s="20">
        <f>SUM(Q1888)</f>
        <v>0.58643999999999996</v>
      </c>
      <c r="G1881" s="88">
        <f>SUM(F1881/D1881)</f>
        <v>0.66453974061873045</v>
      </c>
      <c r="J1881" s="28">
        <v>9</v>
      </c>
      <c r="K1881" s="29"/>
      <c r="L1881" s="29">
        <v>2.2000000000000002</v>
      </c>
      <c r="M1881" s="24">
        <v>10</v>
      </c>
      <c r="N1881" s="24">
        <v>400</v>
      </c>
      <c r="O1881" s="29"/>
      <c r="P1881" s="25">
        <v>3</v>
      </c>
      <c r="Q1881" s="26">
        <f t="shared" si="77"/>
        <v>2.64E-2</v>
      </c>
      <c r="R1881" s="29"/>
    </row>
    <row r="1882" spans="2:18" ht="16.5" thickBot="1" x14ac:dyDescent="0.3">
      <c r="B1882" s="627" t="s">
        <v>54</v>
      </c>
      <c r="C1882" s="59">
        <f>SUM(C1880:C1881)</f>
        <v>369</v>
      </c>
      <c r="D1882" s="92">
        <f>SUM(D1880:D1881)</f>
        <v>280.27407407999993</v>
      </c>
      <c r="E1882" s="59">
        <f>SUM(E1880:E1881)</f>
        <v>21788</v>
      </c>
      <c r="F1882" s="92">
        <f>SUM(F1880:F1881)</f>
        <v>202.17788000000004</v>
      </c>
      <c r="G1882" s="93">
        <f>SUM(F1882/D1882)</f>
        <v>0.72135776619242875</v>
      </c>
      <c r="J1882" s="28">
        <v>10</v>
      </c>
      <c r="K1882" s="29"/>
      <c r="L1882" s="29">
        <v>1.7</v>
      </c>
      <c r="M1882" s="24">
        <v>10</v>
      </c>
      <c r="N1882" s="24">
        <v>400</v>
      </c>
      <c r="O1882" s="29"/>
      <c r="P1882" s="30">
        <v>1</v>
      </c>
      <c r="Q1882" s="26">
        <f t="shared" si="77"/>
        <v>6.7999999999999996E-3</v>
      </c>
      <c r="R1882" s="29"/>
    </row>
    <row r="1883" spans="2:18" ht="16.5" thickTop="1" x14ac:dyDescent="0.25">
      <c r="B1883" s="89"/>
      <c r="C1883" s="90"/>
      <c r="D1883" s="91"/>
      <c r="E1883" s="82"/>
      <c r="F1883" s="83"/>
      <c r="G1883" s="83"/>
      <c r="J1883" s="28">
        <v>11</v>
      </c>
      <c r="K1883" s="29"/>
      <c r="L1883" s="29">
        <v>1.7</v>
      </c>
      <c r="M1883" s="24">
        <v>10</v>
      </c>
      <c r="N1883" s="24">
        <v>300</v>
      </c>
      <c r="O1883" s="29"/>
      <c r="P1883" s="25">
        <v>2</v>
      </c>
      <c r="Q1883" s="26">
        <f t="shared" si="77"/>
        <v>1.0200000000000001E-2</v>
      </c>
      <c r="R1883" s="29"/>
    </row>
    <row r="1884" spans="2:18" x14ac:dyDescent="0.25">
      <c r="B1884" s="102" t="s">
        <v>32</v>
      </c>
      <c r="C1884" s="90"/>
      <c r="D1884" s="103">
        <f>SUM(Q1884+D1847)</f>
        <v>152.56308000000001</v>
      </c>
      <c r="E1884" s="466">
        <f>SUM(D1884/D1882)</f>
        <v>0.54433532784217931</v>
      </c>
      <c r="F1884" s="83"/>
      <c r="G1884" s="83"/>
      <c r="J1884" s="1880"/>
      <c r="K1884" s="1880"/>
      <c r="L1884" s="1880"/>
      <c r="M1884" s="1880"/>
      <c r="N1884" s="1880"/>
      <c r="O1884" s="1881"/>
      <c r="P1884" s="675">
        <f>SUM(P1873:P1883)</f>
        <v>16</v>
      </c>
      <c r="Q1884" s="676">
        <f>SUM(Q1873:Q1883)</f>
        <v>0.46883999999999992</v>
      </c>
      <c r="R1884" s="64">
        <f>SUM(Q1884/G1875)</f>
        <v>0.53127824157916503</v>
      </c>
    </row>
    <row r="1885" spans="2:18" x14ac:dyDescent="0.25">
      <c r="B1885" s="102" t="s">
        <v>51</v>
      </c>
      <c r="C1885" s="89"/>
      <c r="D1885" s="103">
        <f>SUM(Q1887+D1848)</f>
        <v>49.614800000000002</v>
      </c>
      <c r="E1885" s="466">
        <f>SUM(D1885/D1882)</f>
        <v>0.17702243835024933</v>
      </c>
      <c r="F1885" s="83"/>
      <c r="G1885" s="83"/>
      <c r="J1885" s="628">
        <v>12</v>
      </c>
      <c r="K1885" s="476"/>
      <c r="L1885" s="477">
        <v>4</v>
      </c>
      <c r="M1885" s="409">
        <v>6</v>
      </c>
      <c r="N1885" s="409">
        <v>400</v>
      </c>
      <c r="O1885" s="409">
        <v>1</v>
      </c>
      <c r="P1885" s="617">
        <v>6</v>
      </c>
      <c r="Q1885" s="451">
        <f>L1885*M1885*N1885*P1885/1000000</f>
        <v>5.7599999999999998E-2</v>
      </c>
      <c r="R1885" s="618"/>
    </row>
    <row r="1886" spans="2:18" ht="16.5" thickBot="1" x14ac:dyDescent="0.3">
      <c r="B1886" s="89"/>
      <c r="C1886" s="89"/>
      <c r="D1886" s="104">
        <f>SUM(D1884:D1885)</f>
        <v>202.17788000000002</v>
      </c>
      <c r="E1886" s="467">
        <f>SUM(E1884:E1885)</f>
        <v>0.72135776619242864</v>
      </c>
      <c r="F1886" s="83"/>
      <c r="G1886" s="83"/>
      <c r="J1886" s="628">
        <v>13</v>
      </c>
      <c r="K1886" s="476"/>
      <c r="L1886" s="477">
        <v>2</v>
      </c>
      <c r="M1886" s="409">
        <v>3</v>
      </c>
      <c r="N1886" s="409">
        <v>400</v>
      </c>
      <c r="O1886" s="409">
        <v>1</v>
      </c>
      <c r="P1886" s="617">
        <v>25</v>
      </c>
      <c r="Q1886" s="451">
        <f>L1886*M1886*N1886*P1886/1000000</f>
        <v>0.06</v>
      </c>
      <c r="R1886" s="618"/>
    </row>
    <row r="1887" spans="2:18" ht="16.5" thickTop="1" x14ac:dyDescent="0.25">
      <c r="J1887" s="1882"/>
      <c r="K1887" s="1883"/>
      <c r="L1887" s="1883"/>
      <c r="M1887" s="1883"/>
      <c r="N1887" s="1884"/>
      <c r="O1887" s="677">
        <v>6</v>
      </c>
      <c r="P1887" s="675">
        <f>SUM(P1885:P1886)</f>
        <v>31</v>
      </c>
      <c r="Q1887" s="676">
        <f>SUM(Q1885:Q1886)</f>
        <v>0.1176</v>
      </c>
      <c r="R1887" s="64">
        <f>SUM(Q1887/G1875)</f>
        <v>0.13326149903956536</v>
      </c>
    </row>
    <row r="1888" spans="2:18" ht="16.5" thickBot="1" x14ac:dyDescent="0.3">
      <c r="O1888" s="455">
        <f>SUM(O1887)</f>
        <v>6</v>
      </c>
      <c r="P1888" s="47">
        <f>SUM(P1887,P1884)</f>
        <v>47</v>
      </c>
      <c r="Q1888" s="72">
        <f>SUM(Q1887,Q1884)</f>
        <v>0.58643999999999996</v>
      </c>
      <c r="R1888" s="49">
        <f>SUM(Q1888/G1875)</f>
        <v>0.66453974061873045</v>
      </c>
    </row>
    <row r="1889" spans="2:18" ht="16.5" thickTop="1" x14ac:dyDescent="0.25"/>
    <row r="1890" spans="2:18" x14ac:dyDescent="0.25">
      <c r="B1890" s="1814" t="s">
        <v>0</v>
      </c>
      <c r="C1890" s="1814"/>
      <c r="D1890" s="1814"/>
      <c r="E1890" s="1814"/>
      <c r="F1890" s="1814"/>
      <c r="G1890" s="1814"/>
      <c r="H1890" s="1814"/>
      <c r="J1890" s="1814" t="s">
        <v>22</v>
      </c>
      <c r="K1890" s="1814"/>
      <c r="L1890" s="1814"/>
      <c r="M1890" s="1814"/>
      <c r="N1890" s="1814"/>
      <c r="O1890" s="1814"/>
      <c r="P1890" s="1814"/>
      <c r="Q1890" s="1814"/>
      <c r="R1890" s="1814"/>
    </row>
    <row r="1891" spans="2:18" x14ac:dyDescent="0.25">
      <c r="B1891" s="1814"/>
      <c r="C1891" s="1814"/>
      <c r="D1891" s="1814"/>
      <c r="E1891" s="1814"/>
      <c r="F1891" s="1814"/>
      <c r="G1891" s="1814"/>
      <c r="H1891" s="1814"/>
      <c r="J1891" s="1814"/>
      <c r="K1891" s="1814"/>
      <c r="L1891" s="1814"/>
      <c r="M1891" s="1814"/>
      <c r="N1891" s="1814"/>
      <c r="O1891" s="1814"/>
      <c r="P1891" s="1814"/>
      <c r="Q1891" s="1814"/>
      <c r="R1891" s="1814"/>
    </row>
    <row r="1892" spans="2:18" x14ac:dyDescent="0.25">
      <c r="B1892" s="6" t="s">
        <v>241</v>
      </c>
      <c r="H1892" s="8"/>
      <c r="J1892" s="6" t="s">
        <v>241</v>
      </c>
      <c r="K1892" s="10"/>
      <c r="L1892" s="10"/>
      <c r="M1892" s="10"/>
      <c r="N1892" s="10"/>
      <c r="O1892" s="1898"/>
      <c r="P1892" s="1898"/>
      <c r="Q1892" s="8"/>
      <c r="R1892" s="8"/>
    </row>
    <row r="1893" spans="2:18" x14ac:dyDescent="0.25">
      <c r="B1893" s="1812" t="s">
        <v>21</v>
      </c>
      <c r="C1893" s="1812" t="s">
        <v>2</v>
      </c>
      <c r="D1893" s="1805" t="s">
        <v>3</v>
      </c>
      <c r="E1893" s="1842" t="s">
        <v>4</v>
      </c>
      <c r="F1893" s="1843"/>
      <c r="G1893" s="1844"/>
      <c r="H1893" s="1812" t="s">
        <v>5</v>
      </c>
      <c r="J1893" s="1812" t="s">
        <v>21</v>
      </c>
      <c r="K1893" s="1899" t="s">
        <v>24</v>
      </c>
      <c r="L1893" s="1842" t="s">
        <v>25</v>
      </c>
      <c r="M1893" s="1843"/>
      <c r="N1893" s="1844"/>
      <c r="O1893" s="1842" t="s">
        <v>4</v>
      </c>
      <c r="P1893" s="1843"/>
      <c r="Q1893" s="1844"/>
      <c r="R1893" s="1812" t="s">
        <v>5</v>
      </c>
    </row>
    <row r="1894" spans="2:18" x14ac:dyDescent="0.25">
      <c r="B1894" s="1813"/>
      <c r="C1894" s="1813"/>
      <c r="D1894" s="1806"/>
      <c r="E1894" s="645" t="s">
        <v>26</v>
      </c>
      <c r="F1894" s="645" t="s">
        <v>9</v>
      </c>
      <c r="G1894" s="638" t="s">
        <v>10</v>
      </c>
      <c r="H1894" s="1813"/>
      <c r="J1894" s="1813"/>
      <c r="K1894" s="1900"/>
      <c r="L1894" s="13" t="s">
        <v>27</v>
      </c>
      <c r="M1894" s="639" t="s">
        <v>28</v>
      </c>
      <c r="N1894" s="639" t="s">
        <v>26</v>
      </c>
      <c r="O1894" s="639" t="s">
        <v>29</v>
      </c>
      <c r="P1894" s="640" t="s">
        <v>30</v>
      </c>
      <c r="Q1894" s="16" t="s">
        <v>10</v>
      </c>
      <c r="R1894" s="1813"/>
    </row>
    <row r="1895" spans="2:18" x14ac:dyDescent="0.25">
      <c r="B1895" s="623">
        <v>1</v>
      </c>
      <c r="C1895" s="646">
        <v>6106</v>
      </c>
      <c r="D1895" s="409" t="s">
        <v>12</v>
      </c>
      <c r="E1895" s="409">
        <v>400</v>
      </c>
      <c r="F1895" s="409">
        <v>36</v>
      </c>
      <c r="G1895" s="497">
        <f t="shared" ref="G1895:G1915" si="78">0.7854*E1895*F1895*F1895/1000000</f>
        <v>0.40715135999999991</v>
      </c>
      <c r="H1895" s="616" t="s">
        <v>207</v>
      </c>
      <c r="J1895" s="22">
        <v>1</v>
      </c>
      <c r="K1895" s="23" t="s">
        <v>32</v>
      </c>
      <c r="L1895" s="24">
        <v>10</v>
      </c>
      <c r="M1895" s="24">
        <v>30</v>
      </c>
      <c r="N1895" s="24">
        <v>400</v>
      </c>
      <c r="O1895" s="23"/>
      <c r="P1895" s="25">
        <v>2</v>
      </c>
      <c r="Q1895" s="26">
        <f t="shared" ref="Q1895:Q1941" si="79">L1895*M1895*N1895*P1895/1000000</f>
        <v>0.24</v>
      </c>
      <c r="R1895" s="27"/>
    </row>
    <row r="1896" spans="2:18" x14ac:dyDescent="0.25">
      <c r="B1896" s="623">
        <v>2</v>
      </c>
      <c r="C1896" s="646">
        <v>6094</v>
      </c>
      <c r="D1896" s="409" t="s">
        <v>12</v>
      </c>
      <c r="E1896" s="409">
        <v>300</v>
      </c>
      <c r="F1896" s="409">
        <v>38</v>
      </c>
      <c r="G1896" s="497">
        <f t="shared" si="78"/>
        <v>0.34023527999999997</v>
      </c>
      <c r="H1896" s="616" t="s">
        <v>207</v>
      </c>
      <c r="J1896" s="28">
        <v>2</v>
      </c>
      <c r="K1896" s="29"/>
      <c r="L1896" s="29">
        <v>7</v>
      </c>
      <c r="M1896" s="24">
        <v>30</v>
      </c>
      <c r="N1896" s="24">
        <v>400</v>
      </c>
      <c r="O1896" s="29"/>
      <c r="P1896" s="25">
        <v>1</v>
      </c>
      <c r="Q1896" s="26">
        <f t="shared" si="79"/>
        <v>8.4000000000000005E-2</v>
      </c>
      <c r="R1896" s="29"/>
    </row>
    <row r="1897" spans="2:18" x14ac:dyDescent="0.25">
      <c r="B1897" s="623">
        <v>3</v>
      </c>
      <c r="C1897" s="646">
        <v>6102</v>
      </c>
      <c r="D1897" s="409" t="s">
        <v>12</v>
      </c>
      <c r="E1897" s="409">
        <v>400</v>
      </c>
      <c r="F1897" s="409">
        <v>41</v>
      </c>
      <c r="G1897" s="497">
        <f t="shared" si="78"/>
        <v>0.52810296000000001</v>
      </c>
      <c r="H1897" s="616" t="s">
        <v>207</v>
      </c>
      <c r="J1897" s="28">
        <v>3</v>
      </c>
      <c r="K1897" s="29"/>
      <c r="L1897" s="29">
        <v>1.7</v>
      </c>
      <c r="M1897" s="24">
        <v>30</v>
      </c>
      <c r="N1897" s="24">
        <v>400</v>
      </c>
      <c r="O1897" s="29"/>
      <c r="P1897" s="25">
        <v>2</v>
      </c>
      <c r="Q1897" s="26">
        <f t="shared" si="79"/>
        <v>4.0800000000000003E-2</v>
      </c>
      <c r="R1897" s="29"/>
    </row>
    <row r="1898" spans="2:18" x14ac:dyDescent="0.25">
      <c r="B1898" s="623">
        <v>4</v>
      </c>
      <c r="C1898" s="646">
        <v>6101</v>
      </c>
      <c r="D1898" s="409" t="s">
        <v>12</v>
      </c>
      <c r="E1898" s="409">
        <v>400</v>
      </c>
      <c r="F1898" s="409">
        <v>30</v>
      </c>
      <c r="G1898" s="497">
        <f t="shared" si="78"/>
        <v>0.282744</v>
      </c>
      <c r="H1898" s="616" t="s">
        <v>207</v>
      </c>
      <c r="J1898" s="28">
        <v>4</v>
      </c>
      <c r="K1898" s="29"/>
      <c r="L1898" s="29">
        <v>15</v>
      </c>
      <c r="M1898" s="24">
        <v>25</v>
      </c>
      <c r="N1898" s="24">
        <v>400</v>
      </c>
      <c r="O1898" s="29"/>
      <c r="P1898" s="25">
        <v>2</v>
      </c>
      <c r="Q1898" s="26">
        <f t="shared" si="79"/>
        <v>0.3</v>
      </c>
      <c r="R1898" s="29"/>
    </row>
    <row r="1899" spans="2:18" x14ac:dyDescent="0.25">
      <c r="B1899" s="623">
        <v>5</v>
      </c>
      <c r="C1899" s="646">
        <v>6104</v>
      </c>
      <c r="D1899" s="409" t="s">
        <v>12</v>
      </c>
      <c r="E1899" s="409">
        <v>400</v>
      </c>
      <c r="F1899" s="409">
        <v>37</v>
      </c>
      <c r="G1899" s="497">
        <f t="shared" si="78"/>
        <v>0.43008503999999992</v>
      </c>
      <c r="H1899" s="616" t="s">
        <v>207</v>
      </c>
      <c r="J1899" s="28">
        <v>5</v>
      </c>
      <c r="K1899" s="29"/>
      <c r="L1899" s="29">
        <v>10</v>
      </c>
      <c r="M1899" s="24">
        <v>25</v>
      </c>
      <c r="N1899" s="24">
        <v>400</v>
      </c>
      <c r="O1899" s="29"/>
      <c r="P1899" s="25">
        <v>4</v>
      </c>
      <c r="Q1899" s="26">
        <f t="shared" si="79"/>
        <v>0.4</v>
      </c>
      <c r="R1899" s="29"/>
    </row>
    <row r="1900" spans="2:18" x14ac:dyDescent="0.25">
      <c r="B1900" s="623">
        <v>6</v>
      </c>
      <c r="C1900" s="646">
        <v>6098</v>
      </c>
      <c r="D1900" s="409" t="s">
        <v>12</v>
      </c>
      <c r="E1900" s="409">
        <v>400</v>
      </c>
      <c r="F1900" s="409">
        <v>45</v>
      </c>
      <c r="G1900" s="497">
        <f t="shared" si="78"/>
        <v>0.63617400000000002</v>
      </c>
      <c r="H1900" s="616" t="s">
        <v>207</v>
      </c>
      <c r="J1900" s="28">
        <v>6</v>
      </c>
      <c r="K1900" s="29"/>
      <c r="L1900" s="29">
        <v>7</v>
      </c>
      <c r="M1900" s="24">
        <v>25</v>
      </c>
      <c r="N1900" s="24">
        <v>400</v>
      </c>
      <c r="O1900" s="29"/>
      <c r="P1900" s="25">
        <v>3</v>
      </c>
      <c r="Q1900" s="26">
        <f t="shared" si="79"/>
        <v>0.21</v>
      </c>
      <c r="R1900" s="29"/>
    </row>
    <row r="1901" spans="2:18" x14ac:dyDescent="0.25">
      <c r="B1901" s="623">
        <v>7</v>
      </c>
      <c r="C1901" s="646">
        <v>6117</v>
      </c>
      <c r="D1901" s="409" t="s">
        <v>12</v>
      </c>
      <c r="E1901" s="409">
        <v>400</v>
      </c>
      <c r="F1901" s="409">
        <v>40</v>
      </c>
      <c r="G1901" s="497">
        <f t="shared" si="78"/>
        <v>0.50265599999999988</v>
      </c>
      <c r="H1901" s="616" t="s">
        <v>207</v>
      </c>
      <c r="J1901" s="28">
        <v>7</v>
      </c>
      <c r="K1901" s="29"/>
      <c r="L1901" s="29">
        <v>4.5</v>
      </c>
      <c r="M1901" s="24">
        <v>25</v>
      </c>
      <c r="N1901" s="24">
        <v>400</v>
      </c>
      <c r="O1901" s="29"/>
      <c r="P1901" s="25">
        <v>1</v>
      </c>
      <c r="Q1901" s="26">
        <f t="shared" si="79"/>
        <v>4.4999999999999998E-2</v>
      </c>
      <c r="R1901" s="29"/>
    </row>
    <row r="1902" spans="2:18" x14ac:dyDescent="0.25">
      <c r="B1902" s="623">
        <v>8</v>
      </c>
      <c r="C1902" s="646">
        <v>6060</v>
      </c>
      <c r="D1902" s="409" t="s">
        <v>12</v>
      </c>
      <c r="E1902" s="409">
        <v>400</v>
      </c>
      <c r="F1902" s="409">
        <v>40</v>
      </c>
      <c r="G1902" s="497">
        <f t="shared" si="78"/>
        <v>0.50265599999999988</v>
      </c>
      <c r="H1902" s="616" t="s">
        <v>207</v>
      </c>
      <c r="J1902" s="28">
        <v>8</v>
      </c>
      <c r="K1902" s="29"/>
      <c r="L1902" s="29">
        <v>10</v>
      </c>
      <c r="M1902" s="24">
        <v>23</v>
      </c>
      <c r="N1902" s="24">
        <v>400</v>
      </c>
      <c r="O1902" s="29"/>
      <c r="P1902" s="25">
        <v>3</v>
      </c>
      <c r="Q1902" s="26">
        <f t="shared" si="79"/>
        <v>0.27600000000000002</v>
      </c>
      <c r="R1902" s="29"/>
    </row>
    <row r="1903" spans="2:18" x14ac:dyDescent="0.25">
      <c r="B1903" s="623">
        <v>9</v>
      </c>
      <c r="C1903" s="646">
        <v>6062</v>
      </c>
      <c r="D1903" s="409" t="s">
        <v>12</v>
      </c>
      <c r="E1903" s="409">
        <v>400</v>
      </c>
      <c r="F1903" s="409">
        <v>41</v>
      </c>
      <c r="G1903" s="497">
        <f t="shared" si="78"/>
        <v>0.52810296000000001</v>
      </c>
      <c r="H1903" s="616" t="s">
        <v>207</v>
      </c>
      <c r="J1903" s="28">
        <v>9</v>
      </c>
      <c r="K1903" s="29"/>
      <c r="L1903" s="29">
        <v>7</v>
      </c>
      <c r="M1903" s="24">
        <v>23</v>
      </c>
      <c r="N1903" s="24">
        <v>400</v>
      </c>
      <c r="O1903" s="29"/>
      <c r="P1903" s="25">
        <v>1</v>
      </c>
      <c r="Q1903" s="26">
        <f t="shared" si="79"/>
        <v>6.4399999999999999E-2</v>
      </c>
      <c r="R1903" s="29"/>
    </row>
    <row r="1904" spans="2:18" x14ac:dyDescent="0.25">
      <c r="B1904" s="623">
        <v>10</v>
      </c>
      <c r="C1904" s="646">
        <v>6063</v>
      </c>
      <c r="D1904" s="409" t="s">
        <v>12</v>
      </c>
      <c r="E1904" s="409">
        <v>400</v>
      </c>
      <c r="F1904" s="409">
        <v>40</v>
      </c>
      <c r="G1904" s="497">
        <f t="shared" si="78"/>
        <v>0.50265599999999988</v>
      </c>
      <c r="H1904" s="616" t="s">
        <v>207</v>
      </c>
      <c r="J1904" s="28">
        <v>10</v>
      </c>
      <c r="K1904" s="29"/>
      <c r="L1904" s="29">
        <v>10</v>
      </c>
      <c r="M1904" s="24">
        <v>20</v>
      </c>
      <c r="N1904" s="24">
        <v>400</v>
      </c>
      <c r="O1904" s="29"/>
      <c r="P1904" s="25">
        <v>5</v>
      </c>
      <c r="Q1904" s="26">
        <f t="shared" si="79"/>
        <v>0.4</v>
      </c>
      <c r="R1904" s="29"/>
    </row>
    <row r="1905" spans="2:18" x14ac:dyDescent="0.25">
      <c r="B1905" s="623">
        <v>11</v>
      </c>
      <c r="C1905" s="646">
        <v>6057</v>
      </c>
      <c r="D1905" s="409" t="s">
        <v>12</v>
      </c>
      <c r="E1905" s="409">
        <v>400</v>
      </c>
      <c r="F1905" s="409">
        <v>40</v>
      </c>
      <c r="G1905" s="497">
        <f t="shared" si="78"/>
        <v>0.50265599999999988</v>
      </c>
      <c r="H1905" s="616" t="s">
        <v>207</v>
      </c>
      <c r="J1905" s="28">
        <v>11</v>
      </c>
      <c r="K1905" s="29"/>
      <c r="L1905" s="29">
        <v>7</v>
      </c>
      <c r="M1905" s="24">
        <v>20</v>
      </c>
      <c r="N1905" s="24">
        <v>400</v>
      </c>
      <c r="O1905" s="29"/>
      <c r="P1905" s="25">
        <v>8</v>
      </c>
      <c r="Q1905" s="26">
        <f t="shared" si="79"/>
        <v>0.44800000000000001</v>
      </c>
      <c r="R1905" s="29"/>
    </row>
    <row r="1906" spans="2:18" x14ac:dyDescent="0.25">
      <c r="B1906" s="623">
        <v>12</v>
      </c>
      <c r="C1906" s="646">
        <v>6055</v>
      </c>
      <c r="D1906" s="409" t="s">
        <v>12</v>
      </c>
      <c r="E1906" s="409">
        <v>400</v>
      </c>
      <c r="F1906" s="409">
        <v>35</v>
      </c>
      <c r="G1906" s="497">
        <f t="shared" si="78"/>
        <v>0.38484599999999997</v>
      </c>
      <c r="H1906" s="616" t="s">
        <v>207</v>
      </c>
      <c r="J1906" s="28">
        <v>12</v>
      </c>
      <c r="K1906" s="29"/>
      <c r="L1906" s="29">
        <v>4.5</v>
      </c>
      <c r="M1906" s="24">
        <v>20</v>
      </c>
      <c r="N1906" s="24">
        <v>400</v>
      </c>
      <c r="O1906" s="29"/>
      <c r="P1906" s="25">
        <v>3</v>
      </c>
      <c r="Q1906" s="26">
        <f t="shared" si="79"/>
        <v>0.108</v>
      </c>
      <c r="R1906" s="29"/>
    </row>
    <row r="1907" spans="2:18" x14ac:dyDescent="0.25">
      <c r="B1907" s="623">
        <v>13</v>
      </c>
      <c r="C1907" s="646">
        <v>6059</v>
      </c>
      <c r="D1907" s="409" t="s">
        <v>12</v>
      </c>
      <c r="E1907" s="409">
        <v>400</v>
      </c>
      <c r="F1907" s="409">
        <v>35</v>
      </c>
      <c r="G1907" s="497">
        <f t="shared" si="78"/>
        <v>0.38484599999999997</v>
      </c>
      <c r="H1907" s="616" t="s">
        <v>207</v>
      </c>
      <c r="J1907" s="28">
        <v>13</v>
      </c>
      <c r="K1907" s="29"/>
      <c r="L1907" s="29">
        <v>3.5</v>
      </c>
      <c r="M1907" s="24">
        <v>20</v>
      </c>
      <c r="N1907" s="24">
        <v>400</v>
      </c>
      <c r="O1907" s="29"/>
      <c r="P1907" s="25">
        <v>1</v>
      </c>
      <c r="Q1907" s="26">
        <f t="shared" si="79"/>
        <v>2.8000000000000001E-2</v>
      </c>
      <c r="R1907" s="29"/>
    </row>
    <row r="1908" spans="2:18" x14ac:dyDescent="0.25">
      <c r="B1908" s="623">
        <v>14</v>
      </c>
      <c r="C1908" s="646">
        <v>6068</v>
      </c>
      <c r="D1908" s="409" t="s">
        <v>12</v>
      </c>
      <c r="E1908" s="409">
        <v>300</v>
      </c>
      <c r="F1908" s="409">
        <v>40</v>
      </c>
      <c r="G1908" s="497">
        <f t="shared" si="78"/>
        <v>0.37699199999999999</v>
      </c>
      <c r="H1908" s="616" t="s">
        <v>207</v>
      </c>
      <c r="J1908" s="28">
        <v>14</v>
      </c>
      <c r="K1908" s="29"/>
      <c r="L1908" s="29">
        <v>2.2000000000000002</v>
      </c>
      <c r="M1908" s="24">
        <v>20</v>
      </c>
      <c r="N1908" s="24">
        <v>400</v>
      </c>
      <c r="O1908" s="29"/>
      <c r="P1908" s="25">
        <v>3</v>
      </c>
      <c r="Q1908" s="26">
        <f t="shared" si="79"/>
        <v>5.28E-2</v>
      </c>
      <c r="R1908" s="29"/>
    </row>
    <row r="1909" spans="2:18" x14ac:dyDescent="0.25">
      <c r="B1909" s="623">
        <v>15</v>
      </c>
      <c r="C1909" s="646">
        <v>6100</v>
      </c>
      <c r="D1909" s="409" t="s">
        <v>12</v>
      </c>
      <c r="E1909" s="409">
        <v>400</v>
      </c>
      <c r="F1909" s="409">
        <v>60</v>
      </c>
      <c r="G1909" s="497">
        <f t="shared" si="78"/>
        <v>1.130976</v>
      </c>
      <c r="H1909" s="616" t="s">
        <v>207</v>
      </c>
      <c r="J1909" s="28">
        <v>15</v>
      </c>
      <c r="K1909" s="29"/>
      <c r="L1909" s="29">
        <v>7</v>
      </c>
      <c r="M1909" s="24">
        <v>18</v>
      </c>
      <c r="N1909" s="24">
        <v>400</v>
      </c>
      <c r="O1909" s="29"/>
      <c r="P1909" s="25">
        <v>1</v>
      </c>
      <c r="Q1909" s="26">
        <f t="shared" si="79"/>
        <v>5.04E-2</v>
      </c>
      <c r="R1909" s="29"/>
    </row>
    <row r="1910" spans="2:18" x14ac:dyDescent="0.25">
      <c r="B1910" s="623">
        <v>16</v>
      </c>
      <c r="C1910" s="646">
        <v>6040</v>
      </c>
      <c r="D1910" s="409" t="s">
        <v>12</v>
      </c>
      <c r="E1910" s="409">
        <v>400</v>
      </c>
      <c r="F1910" s="409">
        <v>44</v>
      </c>
      <c r="G1910" s="497">
        <f t="shared" si="78"/>
        <v>0.60821376000000005</v>
      </c>
      <c r="H1910" s="616" t="s">
        <v>207</v>
      </c>
      <c r="J1910" s="28">
        <v>16</v>
      </c>
      <c r="K1910" s="29"/>
      <c r="L1910" s="29">
        <v>10</v>
      </c>
      <c r="M1910" s="24">
        <v>18</v>
      </c>
      <c r="N1910" s="24">
        <v>400</v>
      </c>
      <c r="O1910" s="29"/>
      <c r="P1910" s="25">
        <v>1</v>
      </c>
      <c r="Q1910" s="26">
        <f t="shared" si="79"/>
        <v>7.1999999999999995E-2</v>
      </c>
      <c r="R1910" s="29"/>
    </row>
    <row r="1911" spans="2:18" x14ac:dyDescent="0.25">
      <c r="B1911" s="623">
        <v>17</v>
      </c>
      <c r="C1911" s="646">
        <v>6116</v>
      </c>
      <c r="D1911" s="409" t="s">
        <v>12</v>
      </c>
      <c r="E1911" s="409">
        <v>400</v>
      </c>
      <c r="F1911" s="409">
        <v>50</v>
      </c>
      <c r="G1911" s="497">
        <f t="shared" si="78"/>
        <v>0.78539999999999988</v>
      </c>
      <c r="H1911" s="616" t="s">
        <v>207</v>
      </c>
      <c r="J1911" s="28">
        <v>17</v>
      </c>
      <c r="K1911" s="29"/>
      <c r="L1911" s="29">
        <v>2.2000000000000002</v>
      </c>
      <c r="M1911" s="24">
        <v>18</v>
      </c>
      <c r="N1911" s="24">
        <v>400</v>
      </c>
      <c r="O1911" s="29"/>
      <c r="P1911" s="25">
        <v>2</v>
      </c>
      <c r="Q1911" s="26">
        <f t="shared" si="79"/>
        <v>3.168E-2</v>
      </c>
      <c r="R1911" s="29"/>
    </row>
    <row r="1912" spans="2:18" x14ac:dyDescent="0.25">
      <c r="B1912" s="623">
        <v>18</v>
      </c>
      <c r="C1912" s="646">
        <v>5807</v>
      </c>
      <c r="D1912" s="409" t="s">
        <v>12</v>
      </c>
      <c r="E1912" s="409">
        <v>400</v>
      </c>
      <c r="F1912" s="409">
        <v>54</v>
      </c>
      <c r="G1912" s="497">
        <f t="shared" si="78"/>
        <v>0.91609055999999989</v>
      </c>
      <c r="H1912" s="616" t="s">
        <v>207</v>
      </c>
      <c r="J1912" s="28">
        <v>18</v>
      </c>
      <c r="K1912" s="29"/>
      <c r="L1912" s="29">
        <v>15</v>
      </c>
      <c r="M1912" s="24">
        <v>15</v>
      </c>
      <c r="N1912" s="24">
        <v>400</v>
      </c>
      <c r="O1912" s="29"/>
      <c r="P1912" s="25">
        <v>1</v>
      </c>
      <c r="Q1912" s="26">
        <f t="shared" si="79"/>
        <v>0.09</v>
      </c>
      <c r="R1912" s="29"/>
    </row>
    <row r="1913" spans="2:18" x14ac:dyDescent="0.25">
      <c r="B1913" s="623">
        <v>19</v>
      </c>
      <c r="C1913" s="646">
        <v>6082</v>
      </c>
      <c r="D1913" s="409" t="s">
        <v>12</v>
      </c>
      <c r="E1913" s="409">
        <v>400</v>
      </c>
      <c r="F1913" s="409">
        <v>43</v>
      </c>
      <c r="G1913" s="497">
        <f t="shared" si="78"/>
        <v>0.58088183999999998</v>
      </c>
      <c r="H1913" s="616" t="s">
        <v>207</v>
      </c>
      <c r="J1913" s="28">
        <v>19</v>
      </c>
      <c r="K1913" s="29"/>
      <c r="L1913" s="29">
        <v>10</v>
      </c>
      <c r="M1913" s="24">
        <v>15</v>
      </c>
      <c r="N1913" s="24">
        <v>400</v>
      </c>
      <c r="O1913" s="29"/>
      <c r="P1913" s="25">
        <v>9</v>
      </c>
      <c r="Q1913" s="26">
        <f t="shared" si="79"/>
        <v>0.54</v>
      </c>
      <c r="R1913" s="29"/>
    </row>
    <row r="1914" spans="2:18" x14ac:dyDescent="0.25">
      <c r="B1914" s="623">
        <v>20</v>
      </c>
      <c r="C1914" s="646">
        <v>6087</v>
      </c>
      <c r="D1914" s="409" t="s">
        <v>12</v>
      </c>
      <c r="E1914" s="409">
        <v>400</v>
      </c>
      <c r="F1914" s="409">
        <v>53</v>
      </c>
      <c r="G1914" s="497">
        <f t="shared" si="78"/>
        <v>0.88247543999999989</v>
      </c>
      <c r="H1914" s="616" t="s">
        <v>207</v>
      </c>
      <c r="J1914" s="28">
        <v>20</v>
      </c>
      <c r="K1914" s="29"/>
      <c r="L1914" s="29">
        <v>7</v>
      </c>
      <c r="M1914" s="24">
        <v>15</v>
      </c>
      <c r="N1914" s="24">
        <v>400</v>
      </c>
      <c r="O1914" s="29"/>
      <c r="P1914" s="25">
        <v>6</v>
      </c>
      <c r="Q1914" s="26">
        <f t="shared" si="79"/>
        <v>0.252</v>
      </c>
      <c r="R1914" s="29"/>
    </row>
    <row r="1915" spans="2:18" x14ac:dyDescent="0.25">
      <c r="B1915" s="623">
        <v>21</v>
      </c>
      <c r="C1915" s="646">
        <v>6080</v>
      </c>
      <c r="D1915" s="409" t="s">
        <v>12</v>
      </c>
      <c r="E1915" s="409">
        <v>400</v>
      </c>
      <c r="F1915" s="409">
        <v>60</v>
      </c>
      <c r="G1915" s="497">
        <f t="shared" si="78"/>
        <v>1.130976</v>
      </c>
      <c r="H1915" s="616" t="s">
        <v>207</v>
      </c>
      <c r="J1915" s="28">
        <v>21</v>
      </c>
      <c r="K1915" s="29"/>
      <c r="L1915" s="29">
        <v>4.5</v>
      </c>
      <c r="M1915" s="24">
        <v>15</v>
      </c>
      <c r="N1915" s="24">
        <v>400</v>
      </c>
      <c r="O1915" s="29"/>
      <c r="P1915" s="25">
        <v>6</v>
      </c>
      <c r="Q1915" s="26">
        <f t="shared" si="79"/>
        <v>0.16200000000000001</v>
      </c>
      <c r="R1915" s="29"/>
    </row>
    <row r="1916" spans="2:18" x14ac:dyDescent="0.25">
      <c r="G1916" s="74">
        <f>SUM(G1895:G1915)</f>
        <v>12.344917199999999</v>
      </c>
      <c r="H1916" s="51"/>
      <c r="J1916" s="28">
        <v>22</v>
      </c>
      <c r="K1916" s="29"/>
      <c r="L1916" s="29">
        <v>4.5</v>
      </c>
      <c r="M1916" s="24">
        <v>18</v>
      </c>
      <c r="N1916" s="24">
        <v>400</v>
      </c>
      <c r="O1916" s="29"/>
      <c r="P1916" s="25">
        <v>2</v>
      </c>
      <c r="Q1916" s="26">
        <f t="shared" si="79"/>
        <v>6.4799999999999996E-2</v>
      </c>
      <c r="R1916" s="29"/>
    </row>
    <row r="1917" spans="2:18" ht="16.5" thickBot="1" x14ac:dyDescent="0.3">
      <c r="G1917" s="60">
        <f>SUM(G1916)</f>
        <v>12.344917199999999</v>
      </c>
      <c r="H1917" s="36">
        <f>SUM(Q1948/G1917)</f>
        <v>0.70127242327716865</v>
      </c>
      <c r="J1917" s="28">
        <v>23</v>
      </c>
      <c r="K1917" s="29"/>
      <c r="L1917" s="29">
        <v>2.2000000000000002</v>
      </c>
      <c r="M1917" s="24">
        <v>15</v>
      </c>
      <c r="N1917" s="24">
        <v>400</v>
      </c>
      <c r="O1917" s="29"/>
      <c r="P1917" s="25">
        <v>4</v>
      </c>
      <c r="Q1917" s="26">
        <f t="shared" si="79"/>
        <v>5.28E-2</v>
      </c>
      <c r="R1917" s="29"/>
    </row>
    <row r="1918" spans="2:18" ht="16.5" thickTop="1" x14ac:dyDescent="0.25">
      <c r="J1918" s="28">
        <v>24</v>
      </c>
      <c r="K1918" s="29"/>
      <c r="L1918" s="29">
        <v>1.7</v>
      </c>
      <c r="M1918" s="24">
        <v>15</v>
      </c>
      <c r="N1918" s="24">
        <v>400</v>
      </c>
      <c r="O1918" s="29"/>
      <c r="P1918" s="25">
        <v>4</v>
      </c>
      <c r="Q1918" s="26">
        <f t="shared" si="79"/>
        <v>4.0800000000000003E-2</v>
      </c>
      <c r="R1918" s="29"/>
    </row>
    <row r="1919" spans="2:18" x14ac:dyDescent="0.25">
      <c r="B1919" s="8" t="s">
        <v>243</v>
      </c>
      <c r="J1919" s="28">
        <v>25</v>
      </c>
      <c r="K1919" s="29"/>
      <c r="L1919" s="29">
        <v>4.5</v>
      </c>
      <c r="M1919" s="24">
        <v>13</v>
      </c>
      <c r="N1919" s="24">
        <v>400</v>
      </c>
      <c r="O1919" s="29"/>
      <c r="P1919" s="25">
        <v>6</v>
      </c>
      <c r="Q1919" s="26">
        <f t="shared" si="79"/>
        <v>0.1404</v>
      </c>
      <c r="R1919" s="29"/>
    </row>
    <row r="1920" spans="2:18" x14ac:dyDescent="0.25">
      <c r="B1920" s="1901" t="s">
        <v>3</v>
      </c>
      <c r="C1920" s="1902" t="s">
        <v>66</v>
      </c>
      <c r="D1920" s="1902"/>
      <c r="E1920" s="1903" t="s">
        <v>48</v>
      </c>
      <c r="F1920" s="1903"/>
      <c r="G1920" s="1886" t="s">
        <v>50</v>
      </c>
      <c r="J1920" s="28">
        <v>26</v>
      </c>
      <c r="K1920" s="29"/>
      <c r="L1920" s="29">
        <v>3.5</v>
      </c>
      <c r="M1920" s="24">
        <v>13</v>
      </c>
      <c r="N1920" s="24">
        <v>400</v>
      </c>
      <c r="O1920" s="29"/>
      <c r="P1920" s="25">
        <v>1</v>
      </c>
      <c r="Q1920" s="26">
        <f t="shared" si="79"/>
        <v>1.8200000000000001E-2</v>
      </c>
      <c r="R1920" s="29"/>
    </row>
    <row r="1921" spans="2:18" x14ac:dyDescent="0.25">
      <c r="B1921" s="1901"/>
      <c r="C1921" s="101" t="s">
        <v>30</v>
      </c>
      <c r="D1921" s="595" t="s">
        <v>10</v>
      </c>
      <c r="E1921" s="643" t="s">
        <v>30</v>
      </c>
      <c r="F1921" s="643" t="s">
        <v>10</v>
      </c>
      <c r="G1921" s="1887"/>
      <c r="J1921" s="28">
        <v>27</v>
      </c>
      <c r="K1921" s="29"/>
      <c r="L1921" s="29">
        <v>2.2000000000000002</v>
      </c>
      <c r="M1921" s="24">
        <v>13</v>
      </c>
      <c r="N1921" s="24">
        <v>400</v>
      </c>
      <c r="O1921" s="29"/>
      <c r="P1921" s="25">
        <v>4</v>
      </c>
      <c r="Q1921" s="26">
        <f t="shared" si="79"/>
        <v>4.5760000000000002E-2</v>
      </c>
      <c r="R1921" s="29"/>
    </row>
    <row r="1922" spans="2:18" x14ac:dyDescent="0.25">
      <c r="B1922" s="644" t="s">
        <v>32</v>
      </c>
      <c r="C1922" s="86">
        <f>SUM(C1882)</f>
        <v>369</v>
      </c>
      <c r="D1922" s="71">
        <f>SUM(D1882)</f>
        <v>280.27407407999993</v>
      </c>
      <c r="E1922" s="86">
        <f>SUM(E1882)</f>
        <v>21788</v>
      </c>
      <c r="F1922" s="71">
        <f>SUM(F1882)</f>
        <v>202.17788000000004</v>
      </c>
      <c r="G1922" s="88">
        <f>SUM(F1922/D1922)</f>
        <v>0.72135776619242875</v>
      </c>
      <c r="J1922" s="28">
        <v>28</v>
      </c>
      <c r="K1922" s="29"/>
      <c r="L1922" s="29">
        <v>1.7</v>
      </c>
      <c r="M1922" s="24">
        <v>13</v>
      </c>
      <c r="N1922" s="24">
        <v>400</v>
      </c>
      <c r="O1922" s="29"/>
      <c r="P1922" s="25">
        <v>10</v>
      </c>
      <c r="Q1922" s="26">
        <f t="shared" si="79"/>
        <v>8.8400000000000006E-2</v>
      </c>
      <c r="R1922" s="29"/>
    </row>
    <row r="1923" spans="2:18" x14ac:dyDescent="0.25">
      <c r="B1923" s="644" t="s">
        <v>32</v>
      </c>
      <c r="C1923" s="115">
        <f>SUM(B1915)</f>
        <v>21</v>
      </c>
      <c r="D1923" s="20">
        <f>SUM(G1917)</f>
        <v>12.344917199999999</v>
      </c>
      <c r="E1923" s="115">
        <f>SUM(P1948)</f>
        <v>638</v>
      </c>
      <c r="F1923" s="20">
        <f>SUM(Q1948)</f>
        <v>8.6571499999999997</v>
      </c>
      <c r="G1923" s="88">
        <f>SUM(F1923/D1923)</f>
        <v>0.70127242327716865</v>
      </c>
      <c r="J1923" s="28">
        <v>29</v>
      </c>
      <c r="K1923" s="29"/>
      <c r="L1923" s="29">
        <v>10</v>
      </c>
      <c r="M1923" s="24">
        <v>10</v>
      </c>
      <c r="N1923" s="24">
        <v>400</v>
      </c>
      <c r="O1923" s="29"/>
      <c r="P1923" s="25">
        <v>1</v>
      </c>
      <c r="Q1923" s="26">
        <f t="shared" si="79"/>
        <v>0.04</v>
      </c>
      <c r="R1923" s="29"/>
    </row>
    <row r="1924" spans="2:18" ht="16.5" thickBot="1" x14ac:dyDescent="0.3">
      <c r="B1924" s="641" t="s">
        <v>54</v>
      </c>
      <c r="C1924" s="59">
        <f>SUM(C1922:C1923)</f>
        <v>390</v>
      </c>
      <c r="D1924" s="92">
        <f>SUM(D1922:D1923)</f>
        <v>292.61899127999993</v>
      </c>
      <c r="E1924" s="59">
        <f>SUM(E1922:E1923)</f>
        <v>22426</v>
      </c>
      <c r="F1924" s="92">
        <f>SUM(F1922:F1923)</f>
        <v>210.83503000000005</v>
      </c>
      <c r="G1924" s="93">
        <f>SUM(F1924/D1924)</f>
        <v>0.72051041211558675</v>
      </c>
      <c r="J1924" s="28">
        <v>30</v>
      </c>
      <c r="K1924" s="29"/>
      <c r="L1924" s="29">
        <v>4.5</v>
      </c>
      <c r="M1924" s="24">
        <v>10</v>
      </c>
      <c r="N1924" s="24">
        <v>400</v>
      </c>
      <c r="O1924" s="29"/>
      <c r="P1924" s="25">
        <v>44</v>
      </c>
      <c r="Q1924" s="26">
        <f t="shared" si="79"/>
        <v>0.79200000000000004</v>
      </c>
      <c r="R1924" s="29"/>
    </row>
    <row r="1925" spans="2:18" ht="16.5" thickTop="1" x14ac:dyDescent="0.25">
      <c r="B1925" s="89"/>
      <c r="C1925" s="90"/>
      <c r="D1925" s="91"/>
      <c r="E1925" s="82"/>
      <c r="F1925" s="83"/>
      <c r="G1925" s="83"/>
      <c r="J1925" s="28">
        <v>31</v>
      </c>
      <c r="K1925" s="29"/>
      <c r="L1925" s="29">
        <v>3.5</v>
      </c>
      <c r="M1925" s="24">
        <v>10</v>
      </c>
      <c r="N1925" s="24">
        <v>400</v>
      </c>
      <c r="O1925" s="29"/>
      <c r="P1925" s="25">
        <v>15</v>
      </c>
      <c r="Q1925" s="26">
        <f t="shared" si="79"/>
        <v>0.21</v>
      </c>
      <c r="R1925" s="29"/>
    </row>
    <row r="1926" spans="2:18" x14ac:dyDescent="0.25">
      <c r="B1926" s="102" t="s">
        <v>32</v>
      </c>
      <c r="C1926" s="90"/>
      <c r="D1926" s="103">
        <f>SUM(Q1942+D1884)</f>
        <v>158.82343</v>
      </c>
      <c r="E1926" s="466">
        <f>SUM(D1926/D1924)</f>
        <v>0.54276528432163773</v>
      </c>
      <c r="F1926" s="83"/>
      <c r="G1926" s="83"/>
      <c r="J1926" s="28">
        <v>32</v>
      </c>
      <c r="K1926" s="29"/>
      <c r="L1926" s="29">
        <v>2.2000000000000002</v>
      </c>
      <c r="M1926" s="24">
        <v>10</v>
      </c>
      <c r="N1926" s="24">
        <v>400</v>
      </c>
      <c r="O1926" s="29"/>
      <c r="P1926" s="25">
        <v>17</v>
      </c>
      <c r="Q1926" s="26">
        <f t="shared" si="79"/>
        <v>0.14960000000000001</v>
      </c>
      <c r="R1926" s="29"/>
    </row>
    <row r="1927" spans="2:18" x14ac:dyDescent="0.25">
      <c r="B1927" s="102" t="s">
        <v>51</v>
      </c>
      <c r="C1927" s="89"/>
      <c r="D1927" s="103">
        <f>SUM(Q1947+D1885)</f>
        <v>52.011600000000001</v>
      </c>
      <c r="E1927" s="466">
        <f>SUM(D1927/D1924)</f>
        <v>0.17774512779394888</v>
      </c>
      <c r="F1927" s="83"/>
      <c r="G1927" s="83"/>
      <c r="J1927" s="28">
        <v>33</v>
      </c>
      <c r="K1927" s="29"/>
      <c r="L1927" s="29">
        <v>1.7</v>
      </c>
      <c r="M1927" s="24">
        <v>10</v>
      </c>
      <c r="N1927" s="24">
        <v>400</v>
      </c>
      <c r="O1927" s="29"/>
      <c r="P1927" s="25">
        <v>23</v>
      </c>
      <c r="Q1927" s="26">
        <f t="shared" si="79"/>
        <v>0.15640000000000001</v>
      </c>
      <c r="R1927" s="29"/>
    </row>
    <row r="1928" spans="2:18" ht="16.5" thickBot="1" x14ac:dyDescent="0.3">
      <c r="B1928" s="89"/>
      <c r="C1928" s="89"/>
      <c r="D1928" s="104">
        <f>SUM(D1926:D1927)</f>
        <v>210.83503000000002</v>
      </c>
      <c r="E1928" s="467">
        <f>SUM(E1926:E1927)</f>
        <v>0.72051041211558664</v>
      </c>
      <c r="F1928" s="83"/>
      <c r="G1928" s="83"/>
      <c r="J1928" s="28">
        <v>34</v>
      </c>
      <c r="K1928" s="29"/>
      <c r="L1928" s="29">
        <v>7</v>
      </c>
      <c r="M1928" s="24">
        <v>10</v>
      </c>
      <c r="N1928" s="24">
        <v>400</v>
      </c>
      <c r="O1928" s="29"/>
      <c r="P1928" s="25">
        <v>1</v>
      </c>
      <c r="Q1928" s="26">
        <f t="shared" si="79"/>
        <v>2.8000000000000001E-2</v>
      </c>
      <c r="R1928" s="29"/>
    </row>
    <row r="1929" spans="2:18" ht="16.5" thickTop="1" x14ac:dyDescent="0.25">
      <c r="J1929" s="28">
        <v>35</v>
      </c>
      <c r="K1929" s="29"/>
      <c r="L1929" s="29">
        <v>13</v>
      </c>
      <c r="M1929" s="24">
        <v>20</v>
      </c>
      <c r="N1929" s="24">
        <v>400</v>
      </c>
      <c r="O1929" s="29"/>
      <c r="P1929" s="25">
        <v>1</v>
      </c>
      <c r="Q1929" s="26">
        <f t="shared" si="79"/>
        <v>0.104</v>
      </c>
      <c r="R1929" s="29"/>
    </row>
    <row r="1930" spans="2:18" x14ac:dyDescent="0.25">
      <c r="J1930" s="28">
        <v>36</v>
      </c>
      <c r="K1930" s="29"/>
      <c r="L1930" s="29">
        <v>3.5</v>
      </c>
      <c r="M1930" s="24">
        <v>15</v>
      </c>
      <c r="N1930" s="24">
        <v>400</v>
      </c>
      <c r="O1930" s="29"/>
      <c r="P1930" s="25">
        <v>1</v>
      </c>
      <c r="Q1930" s="26">
        <f t="shared" si="79"/>
        <v>2.1000000000000001E-2</v>
      </c>
      <c r="R1930" s="29"/>
    </row>
    <row r="1931" spans="2:18" x14ac:dyDescent="0.25">
      <c r="J1931" s="28">
        <v>37</v>
      </c>
      <c r="K1931" s="29"/>
      <c r="L1931" s="29">
        <v>1.7</v>
      </c>
      <c r="M1931" s="24">
        <v>25</v>
      </c>
      <c r="N1931" s="24">
        <v>400</v>
      </c>
      <c r="O1931" s="29"/>
      <c r="P1931" s="25">
        <v>2</v>
      </c>
      <c r="Q1931" s="26">
        <f t="shared" si="79"/>
        <v>3.4000000000000002E-2</v>
      </c>
      <c r="R1931" s="29"/>
    </row>
    <row r="1932" spans="2:18" x14ac:dyDescent="0.25">
      <c r="J1932" s="28">
        <v>38</v>
      </c>
      <c r="K1932" s="29"/>
      <c r="L1932" s="29">
        <v>13</v>
      </c>
      <c r="M1932" s="24">
        <v>30</v>
      </c>
      <c r="N1932" s="24">
        <v>400</v>
      </c>
      <c r="O1932" s="29"/>
      <c r="P1932" s="25">
        <v>1</v>
      </c>
      <c r="Q1932" s="26">
        <f t="shared" si="79"/>
        <v>0.156</v>
      </c>
      <c r="R1932" s="29"/>
    </row>
    <row r="1933" spans="2:18" x14ac:dyDescent="0.25">
      <c r="J1933" s="28">
        <v>39</v>
      </c>
      <c r="K1933" s="29"/>
      <c r="L1933" s="29">
        <v>13</v>
      </c>
      <c r="M1933" s="24">
        <v>15</v>
      </c>
      <c r="N1933" s="24">
        <v>400</v>
      </c>
      <c r="O1933" s="29"/>
      <c r="P1933" s="25">
        <v>1</v>
      </c>
      <c r="Q1933" s="26">
        <f t="shared" si="79"/>
        <v>7.8E-2</v>
      </c>
      <c r="R1933" s="29"/>
    </row>
    <row r="1934" spans="2:18" x14ac:dyDescent="0.25">
      <c r="J1934" s="28">
        <v>40</v>
      </c>
      <c r="K1934" s="29"/>
      <c r="L1934" s="29">
        <v>4.5</v>
      </c>
      <c r="M1934" s="24">
        <v>10</v>
      </c>
      <c r="N1934" s="24">
        <v>300</v>
      </c>
      <c r="O1934" s="29"/>
      <c r="P1934" s="25">
        <v>2</v>
      </c>
      <c r="Q1934" s="26">
        <f t="shared" si="79"/>
        <v>2.7E-2</v>
      </c>
      <c r="R1934" s="29"/>
    </row>
    <row r="1935" spans="2:18" x14ac:dyDescent="0.25">
      <c r="J1935" s="28">
        <v>41</v>
      </c>
      <c r="K1935" s="29"/>
      <c r="L1935" s="29">
        <v>3.5</v>
      </c>
      <c r="M1935" s="24">
        <v>10</v>
      </c>
      <c r="N1935" s="24">
        <v>300</v>
      </c>
      <c r="O1935" s="29"/>
      <c r="P1935" s="25">
        <v>2</v>
      </c>
      <c r="Q1935" s="26">
        <f t="shared" si="79"/>
        <v>2.1000000000000001E-2</v>
      </c>
      <c r="R1935" s="29"/>
    </row>
    <row r="1936" spans="2:18" x14ac:dyDescent="0.25">
      <c r="J1936" s="28">
        <v>42</v>
      </c>
      <c r="K1936" s="29"/>
      <c r="L1936" s="29">
        <v>1.7</v>
      </c>
      <c r="M1936" s="24">
        <v>10</v>
      </c>
      <c r="N1936" s="24">
        <v>300</v>
      </c>
      <c r="O1936" s="29"/>
      <c r="P1936" s="25">
        <v>1</v>
      </c>
      <c r="Q1936" s="26">
        <f t="shared" si="79"/>
        <v>5.1000000000000004E-3</v>
      </c>
      <c r="R1936" s="29"/>
    </row>
    <row r="1937" spans="2:18" x14ac:dyDescent="0.25">
      <c r="J1937" s="28">
        <v>43</v>
      </c>
      <c r="K1937" s="29"/>
      <c r="L1937" s="29">
        <v>1.7</v>
      </c>
      <c r="M1937" s="24">
        <v>20</v>
      </c>
      <c r="N1937" s="24">
        <v>300</v>
      </c>
      <c r="O1937" s="29"/>
      <c r="P1937" s="25">
        <v>1</v>
      </c>
      <c r="Q1937" s="26">
        <f t="shared" si="79"/>
        <v>1.0200000000000001E-2</v>
      </c>
      <c r="R1937" s="29"/>
    </row>
    <row r="1938" spans="2:18" x14ac:dyDescent="0.25">
      <c r="J1938" s="28">
        <v>44</v>
      </c>
      <c r="K1938" s="29"/>
      <c r="L1938" s="29">
        <v>2.2000000000000002</v>
      </c>
      <c r="M1938" s="24">
        <v>15</v>
      </c>
      <c r="N1938" s="24">
        <v>300</v>
      </c>
      <c r="O1938" s="29"/>
      <c r="P1938" s="25">
        <v>1</v>
      </c>
      <c r="Q1938" s="26">
        <f t="shared" si="79"/>
        <v>9.9000000000000008E-3</v>
      </c>
      <c r="R1938" s="29"/>
    </row>
    <row r="1939" spans="2:18" x14ac:dyDescent="0.25">
      <c r="J1939" s="28">
        <v>45</v>
      </c>
      <c r="K1939" s="29"/>
      <c r="L1939" s="29">
        <v>1.7</v>
      </c>
      <c r="M1939" s="24">
        <v>13</v>
      </c>
      <c r="N1939" s="24">
        <v>300</v>
      </c>
      <c r="O1939" s="29"/>
      <c r="P1939" s="25">
        <v>2</v>
      </c>
      <c r="Q1939" s="26">
        <f t="shared" si="79"/>
        <v>1.3259999999999997E-2</v>
      </c>
      <c r="R1939" s="29"/>
    </row>
    <row r="1940" spans="2:18" x14ac:dyDescent="0.25">
      <c r="J1940" s="28">
        <v>46</v>
      </c>
      <c r="K1940" s="29"/>
      <c r="L1940" s="29">
        <v>1.7</v>
      </c>
      <c r="M1940" s="24">
        <v>15</v>
      </c>
      <c r="N1940" s="24">
        <v>300</v>
      </c>
      <c r="O1940" s="29"/>
      <c r="P1940" s="25">
        <v>1</v>
      </c>
      <c r="Q1940" s="26">
        <f t="shared" si="79"/>
        <v>7.6499999999999997E-3</v>
      </c>
      <c r="R1940" s="29"/>
    </row>
    <row r="1941" spans="2:18" x14ac:dyDescent="0.25">
      <c r="J1941" s="28">
        <v>47</v>
      </c>
      <c r="K1941" s="29"/>
      <c r="L1941" s="29">
        <v>1.7</v>
      </c>
      <c r="M1941" s="24">
        <v>10</v>
      </c>
      <c r="N1941" s="24">
        <v>300</v>
      </c>
      <c r="O1941" s="29"/>
      <c r="P1941" s="25">
        <v>10</v>
      </c>
      <c r="Q1941" s="26">
        <f t="shared" si="79"/>
        <v>5.0999999999999997E-2</v>
      </c>
      <c r="R1941" s="29"/>
    </row>
    <row r="1942" spans="2:18" x14ac:dyDescent="0.25">
      <c r="J1942" s="1880"/>
      <c r="K1942" s="1880"/>
      <c r="L1942" s="1880"/>
      <c r="M1942" s="1880"/>
      <c r="N1942" s="1880"/>
      <c r="O1942" s="1881"/>
      <c r="P1942" s="675">
        <f>SUM(P1895:P1941)</f>
        <v>223</v>
      </c>
      <c r="Q1942" s="676">
        <f>SUM(Q1895:Q1941)</f>
        <v>6.260349999999999</v>
      </c>
      <c r="R1942" s="64">
        <f>SUM(Q1942/G1917)</f>
        <v>0.50711964273037002</v>
      </c>
    </row>
    <row r="1943" spans="2:18" x14ac:dyDescent="0.25">
      <c r="J1943" s="642">
        <v>48</v>
      </c>
      <c r="K1943" s="476"/>
      <c r="L1943" s="477">
        <v>5</v>
      </c>
      <c r="M1943" s="409">
        <v>7</v>
      </c>
      <c r="N1943" s="409">
        <v>400</v>
      </c>
      <c r="O1943" s="409">
        <v>8</v>
      </c>
      <c r="P1943" s="617">
        <v>32</v>
      </c>
      <c r="Q1943" s="451">
        <f>L1943*M1943*N1943*P1943/1000000</f>
        <v>0.44800000000000001</v>
      </c>
      <c r="R1943" s="618"/>
    </row>
    <row r="1944" spans="2:18" x14ac:dyDescent="0.25">
      <c r="J1944" s="642">
        <v>49</v>
      </c>
      <c r="K1944" s="476"/>
      <c r="L1944" s="477">
        <v>4</v>
      </c>
      <c r="M1944" s="409">
        <v>6</v>
      </c>
      <c r="N1944" s="409">
        <v>400</v>
      </c>
      <c r="O1944" s="409">
        <v>13</v>
      </c>
      <c r="P1944" s="617">
        <v>78</v>
      </c>
      <c r="Q1944" s="451">
        <f>L1944*M1944*N1944*P1944/1000000</f>
        <v>0.74880000000000002</v>
      </c>
      <c r="R1944" s="618"/>
    </row>
    <row r="1945" spans="2:18" x14ac:dyDescent="0.25">
      <c r="J1945" s="642">
        <v>50</v>
      </c>
      <c r="K1945" s="476"/>
      <c r="L1945" s="477">
        <v>3</v>
      </c>
      <c r="M1945" s="409">
        <v>5</v>
      </c>
      <c r="N1945" s="409">
        <v>400</v>
      </c>
      <c r="O1945" s="409">
        <v>13</v>
      </c>
      <c r="P1945" s="617">
        <v>130</v>
      </c>
      <c r="Q1945" s="451">
        <f>L1945*M1945*N1945*P1945/1000000</f>
        <v>0.78</v>
      </c>
      <c r="R1945" s="618"/>
    </row>
    <row r="1946" spans="2:18" x14ac:dyDescent="0.25">
      <c r="J1946" s="642">
        <v>51</v>
      </c>
      <c r="K1946" s="476"/>
      <c r="L1946" s="477">
        <v>2</v>
      </c>
      <c r="M1946" s="409">
        <v>3</v>
      </c>
      <c r="N1946" s="409">
        <v>400</v>
      </c>
      <c r="O1946" s="409">
        <v>7</v>
      </c>
      <c r="P1946" s="617">
        <v>175</v>
      </c>
      <c r="Q1946" s="451">
        <f>L1946*M1946*N1946*P1946/1000000</f>
        <v>0.42</v>
      </c>
      <c r="R1946" s="618"/>
    </row>
    <row r="1947" spans="2:18" x14ac:dyDescent="0.25">
      <c r="J1947" s="1882"/>
      <c r="K1947" s="1883"/>
      <c r="L1947" s="1883"/>
      <c r="M1947" s="1883"/>
      <c r="N1947" s="1884"/>
      <c r="O1947" s="677">
        <f>SUM(O1943:O1946)</f>
        <v>41</v>
      </c>
      <c r="P1947" s="675">
        <f>SUM(P1943:P1946)</f>
        <v>415</v>
      </c>
      <c r="Q1947" s="676">
        <f>SUM(Q1943:Q1946)</f>
        <v>2.3968000000000003</v>
      </c>
      <c r="R1947" s="64">
        <f>SUM(Q1947/G1917)</f>
        <v>0.19415278054679869</v>
      </c>
    </row>
    <row r="1948" spans="2:18" ht="16.5" thickBot="1" x14ac:dyDescent="0.3">
      <c r="O1948" s="455">
        <f>SUM(O1947)</f>
        <v>41</v>
      </c>
      <c r="P1948" s="47">
        <f>SUM(P1947,P1942)</f>
        <v>638</v>
      </c>
      <c r="Q1948" s="72">
        <f>SUM(Q1947,Q1942)</f>
        <v>8.6571499999999997</v>
      </c>
      <c r="R1948" s="49">
        <f>SUM(Q1948/G1917)</f>
        <v>0.70127242327716865</v>
      </c>
    </row>
    <row r="1949" spans="2:18" ht="16.5" thickTop="1" x14ac:dyDescent="0.25"/>
    <row r="1951" spans="2:18" x14ac:dyDescent="0.25">
      <c r="B1951" s="1814" t="s">
        <v>0</v>
      </c>
      <c r="C1951" s="1814"/>
      <c r="D1951" s="1814"/>
      <c r="E1951" s="1814"/>
      <c r="F1951" s="1814"/>
      <c r="G1951" s="1814"/>
      <c r="H1951" s="1814"/>
      <c r="J1951" s="1814" t="s">
        <v>22</v>
      </c>
      <c r="K1951" s="1814"/>
      <c r="L1951" s="1814"/>
      <c r="M1951" s="1814"/>
      <c r="N1951" s="1814"/>
      <c r="O1951" s="1814"/>
      <c r="P1951" s="1814"/>
      <c r="Q1951" s="1814"/>
      <c r="R1951" s="1814"/>
    </row>
    <row r="1952" spans="2:18" x14ac:dyDescent="0.25">
      <c r="B1952" s="1814"/>
      <c r="C1952" s="1814"/>
      <c r="D1952" s="1814"/>
      <c r="E1952" s="1814"/>
      <c r="F1952" s="1814"/>
      <c r="G1952" s="1814"/>
      <c r="H1952" s="1814"/>
      <c r="J1952" s="1814"/>
      <c r="K1952" s="1814"/>
      <c r="L1952" s="1814"/>
      <c r="M1952" s="1814"/>
      <c r="N1952" s="1814"/>
      <c r="O1952" s="1814"/>
      <c r="P1952" s="1814"/>
      <c r="Q1952" s="1814"/>
      <c r="R1952" s="1814"/>
    </row>
    <row r="1953" spans="2:18" x14ac:dyDescent="0.25">
      <c r="B1953" s="6" t="s">
        <v>241</v>
      </c>
      <c r="H1953" s="8"/>
      <c r="J1953" s="6" t="s">
        <v>241</v>
      </c>
      <c r="K1953" s="10"/>
      <c r="L1953" s="10"/>
      <c r="M1953" s="10"/>
      <c r="N1953" s="10"/>
      <c r="O1953" s="1898"/>
      <c r="P1953" s="1898"/>
      <c r="Q1953" s="8"/>
      <c r="R1953" s="8"/>
    </row>
    <row r="1954" spans="2:18" x14ac:dyDescent="0.25">
      <c r="B1954" s="1812" t="s">
        <v>21</v>
      </c>
      <c r="C1954" s="1812" t="s">
        <v>2</v>
      </c>
      <c r="D1954" s="1805" t="s">
        <v>3</v>
      </c>
      <c r="E1954" s="1842" t="s">
        <v>4</v>
      </c>
      <c r="F1954" s="1843"/>
      <c r="G1954" s="1844"/>
      <c r="H1954" s="1812" t="s">
        <v>5</v>
      </c>
      <c r="J1954" s="1812" t="s">
        <v>21</v>
      </c>
      <c r="K1954" s="1899" t="s">
        <v>24</v>
      </c>
      <c r="L1954" s="1842" t="s">
        <v>25</v>
      </c>
      <c r="M1954" s="1843"/>
      <c r="N1954" s="1844"/>
      <c r="O1954" s="1842" t="s">
        <v>4</v>
      </c>
      <c r="P1954" s="1843"/>
      <c r="Q1954" s="1844"/>
      <c r="R1954" s="1812" t="s">
        <v>5</v>
      </c>
    </row>
    <row r="1955" spans="2:18" x14ac:dyDescent="0.25">
      <c r="B1955" s="1813"/>
      <c r="C1955" s="1813"/>
      <c r="D1955" s="1806"/>
      <c r="E1955" s="654" t="s">
        <v>26</v>
      </c>
      <c r="F1955" s="654" t="s">
        <v>9</v>
      </c>
      <c r="G1955" s="647" t="s">
        <v>10</v>
      </c>
      <c r="H1955" s="1813"/>
      <c r="J1955" s="1813"/>
      <c r="K1955" s="1900"/>
      <c r="L1955" s="13" t="s">
        <v>27</v>
      </c>
      <c r="M1955" s="648" t="s">
        <v>28</v>
      </c>
      <c r="N1955" s="648" t="s">
        <v>26</v>
      </c>
      <c r="O1955" s="648" t="s">
        <v>29</v>
      </c>
      <c r="P1955" s="649" t="s">
        <v>30</v>
      </c>
      <c r="Q1955" s="16" t="s">
        <v>10</v>
      </c>
      <c r="R1955" s="1813"/>
    </row>
    <row r="1956" spans="2:18" x14ac:dyDescent="0.25">
      <c r="B1956" s="623">
        <v>1</v>
      </c>
      <c r="C1956" s="78">
        <v>6131</v>
      </c>
      <c r="D1956" s="409" t="s">
        <v>12</v>
      </c>
      <c r="E1956" s="409">
        <v>400</v>
      </c>
      <c r="F1956" s="409">
        <v>30</v>
      </c>
      <c r="G1956" s="497">
        <f>0.7854*E1956*F1956*F1956/1000000</f>
        <v>0.282744</v>
      </c>
      <c r="H1956" s="616" t="s">
        <v>207</v>
      </c>
      <c r="J1956" s="22">
        <v>1</v>
      </c>
      <c r="K1956" s="23" t="s">
        <v>32</v>
      </c>
      <c r="L1956" s="24">
        <v>13</v>
      </c>
      <c r="M1956" s="24">
        <v>23</v>
      </c>
      <c r="N1956" s="24">
        <v>400</v>
      </c>
      <c r="O1956" s="23"/>
      <c r="P1956" s="25">
        <v>1</v>
      </c>
      <c r="Q1956" s="26">
        <f t="shared" ref="Q1956:Q1973" si="80">L1956*M1956*N1956*P1956/1000000</f>
        <v>0.1196</v>
      </c>
      <c r="R1956" s="27"/>
    </row>
    <row r="1957" spans="2:18" x14ac:dyDescent="0.25">
      <c r="B1957" s="623">
        <v>2</v>
      </c>
      <c r="C1957" s="78">
        <v>6086</v>
      </c>
      <c r="D1957" s="409" t="s">
        <v>12</v>
      </c>
      <c r="E1957" s="409">
        <v>400</v>
      </c>
      <c r="F1957" s="409">
        <v>50</v>
      </c>
      <c r="G1957" s="497">
        <f>0.7854*E1957*F1957*F1957/1000000</f>
        <v>0.78539999999999988</v>
      </c>
      <c r="H1957" s="616" t="s">
        <v>207</v>
      </c>
      <c r="J1957" s="28">
        <v>2</v>
      </c>
      <c r="K1957" s="29"/>
      <c r="L1957" s="29">
        <v>10</v>
      </c>
      <c r="M1957" s="24">
        <v>23</v>
      </c>
      <c r="N1957" s="24">
        <v>400</v>
      </c>
      <c r="O1957" s="29"/>
      <c r="P1957" s="25">
        <v>1</v>
      </c>
      <c r="Q1957" s="26">
        <f t="shared" si="80"/>
        <v>9.1999999999999998E-2</v>
      </c>
      <c r="R1957" s="29"/>
    </row>
    <row r="1958" spans="2:18" x14ac:dyDescent="0.25">
      <c r="B1958" s="623">
        <v>3</v>
      </c>
      <c r="C1958" s="78">
        <v>6105</v>
      </c>
      <c r="D1958" s="409" t="s">
        <v>12</v>
      </c>
      <c r="E1958" s="409">
        <v>400</v>
      </c>
      <c r="F1958" s="409">
        <v>55</v>
      </c>
      <c r="G1958" s="497">
        <f>0.7854*E1958*F1958*F1958/1000000</f>
        <v>0.95033400000000001</v>
      </c>
      <c r="H1958" s="616" t="s">
        <v>207</v>
      </c>
      <c r="J1958" s="28">
        <v>3</v>
      </c>
      <c r="K1958" s="29"/>
      <c r="L1958" s="29">
        <v>4.5</v>
      </c>
      <c r="M1958" s="24">
        <v>23</v>
      </c>
      <c r="N1958" s="24">
        <v>400</v>
      </c>
      <c r="O1958" s="29"/>
      <c r="P1958" s="25">
        <v>1</v>
      </c>
      <c r="Q1958" s="26">
        <f t="shared" si="80"/>
        <v>4.1399999999999999E-2</v>
      </c>
      <c r="R1958" s="29"/>
    </row>
    <row r="1959" spans="2:18" x14ac:dyDescent="0.25">
      <c r="G1959" s="74">
        <f>SUM(G1956:G1958)</f>
        <v>2.018478</v>
      </c>
      <c r="H1959" s="51"/>
      <c r="J1959" s="28">
        <v>4</v>
      </c>
      <c r="K1959" s="29"/>
      <c r="L1959" s="29">
        <v>7</v>
      </c>
      <c r="M1959" s="24">
        <v>20</v>
      </c>
      <c r="N1959" s="24">
        <v>400</v>
      </c>
      <c r="O1959" s="29"/>
      <c r="P1959" s="25">
        <v>1</v>
      </c>
      <c r="Q1959" s="26">
        <f t="shared" si="80"/>
        <v>5.6000000000000001E-2</v>
      </c>
      <c r="R1959" s="29"/>
    </row>
    <row r="1960" spans="2:18" ht="16.5" thickBot="1" x14ac:dyDescent="0.3">
      <c r="G1960" s="60">
        <f>SUM(G1959)</f>
        <v>2.018478</v>
      </c>
      <c r="H1960" s="36">
        <f>SUM(Q1979/G1960)</f>
        <v>0.75874990958534105</v>
      </c>
      <c r="J1960" s="28">
        <v>5</v>
      </c>
      <c r="K1960" s="29"/>
      <c r="L1960" s="29">
        <v>2.2000000000000002</v>
      </c>
      <c r="M1960" s="24">
        <v>18</v>
      </c>
      <c r="N1960" s="24">
        <v>400</v>
      </c>
      <c r="O1960" s="29"/>
      <c r="P1960" s="25">
        <v>1</v>
      </c>
      <c r="Q1960" s="26">
        <f t="shared" si="80"/>
        <v>1.584E-2</v>
      </c>
      <c r="R1960" s="29"/>
    </row>
    <row r="1961" spans="2:18" ht="16.5" thickTop="1" x14ac:dyDescent="0.25">
      <c r="J1961" s="28">
        <v>6</v>
      </c>
      <c r="K1961" s="29"/>
      <c r="L1961" s="29">
        <v>1.7</v>
      </c>
      <c r="M1961" s="24">
        <v>13</v>
      </c>
      <c r="N1961" s="24">
        <v>400</v>
      </c>
      <c r="O1961" s="29"/>
      <c r="P1961" s="25">
        <v>2</v>
      </c>
      <c r="Q1961" s="26">
        <f t="shared" si="80"/>
        <v>1.7680000000000001E-2</v>
      </c>
      <c r="R1961" s="29"/>
    </row>
    <row r="1962" spans="2:18" x14ac:dyDescent="0.25">
      <c r="B1962" s="8" t="s">
        <v>243</v>
      </c>
      <c r="J1962" s="28">
        <v>7</v>
      </c>
      <c r="K1962" s="29"/>
      <c r="L1962" s="29">
        <v>3.5</v>
      </c>
      <c r="M1962" s="24">
        <v>15</v>
      </c>
      <c r="N1962" s="24">
        <v>400</v>
      </c>
      <c r="O1962" s="29"/>
      <c r="P1962" s="25">
        <v>3</v>
      </c>
      <c r="Q1962" s="26">
        <f t="shared" si="80"/>
        <v>6.3E-2</v>
      </c>
      <c r="R1962" s="29"/>
    </row>
    <row r="1963" spans="2:18" x14ac:dyDescent="0.25">
      <c r="B1963" s="1901" t="s">
        <v>3</v>
      </c>
      <c r="C1963" s="1902" t="s">
        <v>66</v>
      </c>
      <c r="D1963" s="1902"/>
      <c r="E1963" s="1903" t="s">
        <v>48</v>
      </c>
      <c r="F1963" s="1903"/>
      <c r="G1963" s="1886" t="s">
        <v>50</v>
      </c>
      <c r="J1963" s="28">
        <v>8</v>
      </c>
      <c r="K1963" s="29"/>
      <c r="L1963" s="29">
        <v>4.5</v>
      </c>
      <c r="M1963" s="24">
        <v>10</v>
      </c>
      <c r="N1963" s="24">
        <v>400</v>
      </c>
      <c r="O1963" s="29"/>
      <c r="P1963" s="25">
        <v>7</v>
      </c>
      <c r="Q1963" s="26">
        <f t="shared" si="80"/>
        <v>0.126</v>
      </c>
      <c r="R1963" s="29"/>
    </row>
    <row r="1964" spans="2:18" x14ac:dyDescent="0.25">
      <c r="B1964" s="1901"/>
      <c r="C1964" s="101" t="s">
        <v>30</v>
      </c>
      <c r="D1964" s="595" t="s">
        <v>10</v>
      </c>
      <c r="E1964" s="652" t="s">
        <v>30</v>
      </c>
      <c r="F1964" s="652" t="s">
        <v>10</v>
      </c>
      <c r="G1964" s="1887"/>
      <c r="J1964" s="28">
        <v>9</v>
      </c>
      <c r="K1964" s="29"/>
      <c r="L1964" s="29">
        <v>3.5</v>
      </c>
      <c r="M1964" s="24">
        <v>10</v>
      </c>
      <c r="N1964" s="24">
        <v>400</v>
      </c>
      <c r="O1964" s="29"/>
      <c r="P1964" s="25">
        <v>4</v>
      </c>
      <c r="Q1964" s="26">
        <f t="shared" si="80"/>
        <v>5.6000000000000001E-2</v>
      </c>
      <c r="R1964" s="29"/>
    </row>
    <row r="1965" spans="2:18" x14ac:dyDescent="0.25">
      <c r="B1965" s="653" t="s">
        <v>32</v>
      </c>
      <c r="C1965" s="86">
        <f>SUM(C1924)</f>
        <v>390</v>
      </c>
      <c r="D1965" s="71">
        <f>SUM(D1924)</f>
        <v>292.61899127999993</v>
      </c>
      <c r="E1965" s="86">
        <f>SUM(E1924)</f>
        <v>22426</v>
      </c>
      <c r="F1965" s="71">
        <f>SUM(F1924)</f>
        <v>210.83503000000005</v>
      </c>
      <c r="G1965" s="88">
        <f>SUM(F1965/D1965)</f>
        <v>0.72051041211558675</v>
      </c>
      <c r="J1965" s="28">
        <v>10</v>
      </c>
      <c r="K1965" s="29"/>
      <c r="L1965" s="29">
        <v>2.2000000000000002</v>
      </c>
      <c r="M1965" s="24">
        <v>10</v>
      </c>
      <c r="N1965" s="24">
        <v>400</v>
      </c>
      <c r="O1965" s="29"/>
      <c r="P1965" s="25">
        <v>1</v>
      </c>
      <c r="Q1965" s="26">
        <f t="shared" si="80"/>
        <v>8.8000000000000005E-3</v>
      </c>
      <c r="R1965" s="29"/>
    </row>
    <row r="1966" spans="2:18" x14ac:dyDescent="0.25">
      <c r="B1966" s="653" t="s">
        <v>32</v>
      </c>
      <c r="C1966" s="115">
        <f>SUM(B1958)</f>
        <v>3</v>
      </c>
      <c r="D1966" s="20">
        <f>SUM(G1960)</f>
        <v>2.018478</v>
      </c>
      <c r="E1966" s="115">
        <f>SUM(P1979)</f>
        <v>110</v>
      </c>
      <c r="F1966" s="20">
        <f>SUM(Q1979)</f>
        <v>1.53152</v>
      </c>
      <c r="G1966" s="88">
        <f>SUM(F1966/D1966)</f>
        <v>0.75874990958534105</v>
      </c>
      <c r="J1966" s="28">
        <v>11</v>
      </c>
      <c r="K1966" s="29"/>
      <c r="L1966" s="29">
        <v>1.7</v>
      </c>
      <c r="M1966" s="24">
        <v>10</v>
      </c>
      <c r="N1966" s="24">
        <v>400</v>
      </c>
      <c r="O1966" s="29"/>
      <c r="P1966" s="25">
        <v>2</v>
      </c>
      <c r="Q1966" s="26">
        <f t="shared" si="80"/>
        <v>1.3599999999999999E-2</v>
      </c>
      <c r="R1966" s="29"/>
    </row>
    <row r="1967" spans="2:18" ht="16.5" thickBot="1" x14ac:dyDescent="0.3">
      <c r="B1967" s="650" t="s">
        <v>54</v>
      </c>
      <c r="C1967" s="59">
        <f>SUM(C1965:C1966)</f>
        <v>393</v>
      </c>
      <c r="D1967" s="92">
        <f>SUM(D1965:D1966)</f>
        <v>294.63746927999995</v>
      </c>
      <c r="E1967" s="59">
        <f>SUM(E1965:E1966)</f>
        <v>22536</v>
      </c>
      <c r="F1967" s="92">
        <f>SUM(F1965:F1966)</f>
        <v>212.36655000000005</v>
      </c>
      <c r="G1967" s="93">
        <f>SUM(F1967/D1967)</f>
        <v>0.72077238010140465</v>
      </c>
      <c r="J1967" s="28">
        <v>12</v>
      </c>
      <c r="K1967" s="29"/>
      <c r="L1967" s="29">
        <v>10</v>
      </c>
      <c r="M1967" s="24">
        <v>28</v>
      </c>
      <c r="N1967" s="24">
        <v>400</v>
      </c>
      <c r="O1967" s="29"/>
      <c r="P1967" s="25">
        <v>1</v>
      </c>
      <c r="Q1967" s="26">
        <f t="shared" si="80"/>
        <v>0.112</v>
      </c>
      <c r="R1967" s="29"/>
    </row>
    <row r="1968" spans="2:18" ht="16.5" thickTop="1" x14ac:dyDescent="0.25">
      <c r="B1968" s="89"/>
      <c r="C1968" s="90"/>
      <c r="D1968" s="91"/>
      <c r="E1968" s="82"/>
      <c r="F1968" s="83"/>
      <c r="G1968" s="83"/>
      <c r="J1968" s="28">
        <v>13</v>
      </c>
      <c r="K1968" s="29"/>
      <c r="L1968" s="29">
        <v>10</v>
      </c>
      <c r="M1968" s="24">
        <v>25</v>
      </c>
      <c r="N1968" s="24">
        <v>400</v>
      </c>
      <c r="O1968" s="29"/>
      <c r="P1968" s="25">
        <v>1</v>
      </c>
      <c r="Q1968" s="26">
        <f t="shared" si="80"/>
        <v>0.1</v>
      </c>
      <c r="R1968" s="29"/>
    </row>
    <row r="1969" spans="1:19" x14ac:dyDescent="0.25">
      <c r="B1969" s="102" t="s">
        <v>32</v>
      </c>
      <c r="C1969" s="90"/>
      <c r="D1969" s="103">
        <f>SUM(D1926,Q1974)</f>
        <v>159.88695000000001</v>
      </c>
      <c r="E1969" s="466">
        <f>SUM(D1969/D1967)</f>
        <v>0.54265654124274398</v>
      </c>
      <c r="F1969" s="83"/>
      <c r="G1969" s="83"/>
      <c r="J1969" s="28">
        <v>14</v>
      </c>
      <c r="K1969" s="29"/>
      <c r="L1969" s="29">
        <v>7</v>
      </c>
      <c r="M1969" s="24">
        <v>25</v>
      </c>
      <c r="N1969" s="24">
        <v>400</v>
      </c>
      <c r="O1969" s="29"/>
      <c r="P1969" s="25">
        <v>1</v>
      </c>
      <c r="Q1969" s="26">
        <f t="shared" si="80"/>
        <v>7.0000000000000007E-2</v>
      </c>
      <c r="R1969" s="29"/>
    </row>
    <row r="1970" spans="1:19" x14ac:dyDescent="0.25">
      <c r="B1970" s="102" t="s">
        <v>51</v>
      </c>
      <c r="C1970" s="89"/>
      <c r="D1970" s="103">
        <f>SUM(Q1978,D1927)</f>
        <v>52.479600000000005</v>
      </c>
      <c r="E1970" s="466">
        <f>SUM(D1970/D1967)</f>
        <v>0.1781158388586605</v>
      </c>
      <c r="F1970" s="83"/>
      <c r="G1970" s="83"/>
      <c r="J1970" s="28">
        <v>15</v>
      </c>
      <c r="K1970" s="29"/>
      <c r="L1970" s="29">
        <v>3.5</v>
      </c>
      <c r="M1970" s="24">
        <v>25</v>
      </c>
      <c r="N1970" s="24">
        <v>400</v>
      </c>
      <c r="O1970" s="29"/>
      <c r="P1970" s="25">
        <v>2</v>
      </c>
      <c r="Q1970" s="26">
        <f t="shared" si="80"/>
        <v>7.0000000000000007E-2</v>
      </c>
      <c r="R1970" s="29"/>
    </row>
    <row r="1971" spans="1:19" ht="16.5" thickBot="1" x14ac:dyDescent="0.3">
      <c r="B1971" s="89"/>
      <c r="C1971" s="89"/>
      <c r="D1971" s="104">
        <f>SUM(D1969:D1970)</f>
        <v>212.36655000000002</v>
      </c>
      <c r="E1971" s="467">
        <f>SUM(E1969:E1970)</f>
        <v>0.72077238010140454</v>
      </c>
      <c r="F1971" s="83"/>
      <c r="G1971" s="83"/>
      <c r="J1971" s="28">
        <v>16</v>
      </c>
      <c r="K1971" s="29"/>
      <c r="L1971" s="29">
        <v>3.5</v>
      </c>
      <c r="M1971" s="24">
        <v>18</v>
      </c>
      <c r="N1971" s="24">
        <v>400</v>
      </c>
      <c r="O1971" s="29"/>
      <c r="P1971" s="25">
        <v>1</v>
      </c>
      <c r="Q1971" s="26">
        <f t="shared" si="80"/>
        <v>2.52E-2</v>
      </c>
      <c r="R1971" s="29"/>
    </row>
    <row r="1972" spans="1:19" ht="16.5" thickTop="1" x14ac:dyDescent="0.25">
      <c r="J1972" s="28">
        <v>17</v>
      </c>
      <c r="K1972" s="29"/>
      <c r="L1972" s="29">
        <v>7</v>
      </c>
      <c r="M1972" s="24">
        <v>10</v>
      </c>
      <c r="N1972" s="24">
        <v>400</v>
      </c>
      <c r="O1972" s="29"/>
      <c r="P1972" s="25">
        <v>2</v>
      </c>
      <c r="Q1972" s="26">
        <f t="shared" si="80"/>
        <v>5.6000000000000001E-2</v>
      </c>
      <c r="R1972" s="29"/>
    </row>
    <row r="1973" spans="1:19" x14ac:dyDescent="0.25">
      <c r="J1973" s="28">
        <v>18</v>
      </c>
      <c r="K1973" s="29"/>
      <c r="L1973" s="29">
        <v>1.7</v>
      </c>
      <c r="M1973" s="24">
        <v>10</v>
      </c>
      <c r="N1973" s="24">
        <v>400</v>
      </c>
      <c r="O1973" s="29"/>
      <c r="P1973" s="25">
        <v>3</v>
      </c>
      <c r="Q1973" s="26">
        <f t="shared" si="80"/>
        <v>2.0400000000000001E-2</v>
      </c>
      <c r="R1973" s="29"/>
    </row>
    <row r="1974" spans="1:19" x14ac:dyDescent="0.25">
      <c r="J1974" s="1880"/>
      <c r="K1974" s="1880"/>
      <c r="L1974" s="1880"/>
      <c r="M1974" s="1880"/>
      <c r="N1974" s="1880"/>
      <c r="O1974" s="1881"/>
      <c r="P1974" s="675">
        <f>SUM(P1956:P1973)</f>
        <v>35</v>
      </c>
      <c r="Q1974" s="676">
        <f>SUM(Q1956:Q1973)</f>
        <v>1.06352</v>
      </c>
      <c r="R1974" s="64">
        <f>SUM(Q1974/G1960)</f>
        <v>0.52689204440177206</v>
      </c>
    </row>
    <row r="1975" spans="1:19" x14ac:dyDescent="0.25">
      <c r="J1975" s="651">
        <v>19</v>
      </c>
      <c r="K1975" s="476"/>
      <c r="L1975" s="477">
        <v>4</v>
      </c>
      <c r="M1975" s="409">
        <v>6</v>
      </c>
      <c r="N1975" s="409">
        <v>400</v>
      </c>
      <c r="O1975" s="409">
        <v>5</v>
      </c>
      <c r="P1975" s="617">
        <v>30</v>
      </c>
      <c r="Q1975" s="451">
        <f>L1975*M1975*N1975*P1975/1000000</f>
        <v>0.28799999999999998</v>
      </c>
      <c r="R1975" s="618"/>
    </row>
    <row r="1976" spans="1:19" x14ac:dyDescent="0.25">
      <c r="J1976" s="651">
        <v>20</v>
      </c>
      <c r="K1976" s="476"/>
      <c r="L1976" s="477">
        <v>3</v>
      </c>
      <c r="M1976" s="409">
        <v>5</v>
      </c>
      <c r="N1976" s="409">
        <v>400</v>
      </c>
      <c r="O1976" s="409">
        <v>2</v>
      </c>
      <c r="P1976" s="617">
        <v>20</v>
      </c>
      <c r="Q1976" s="451">
        <f>L1976*M1976*N1976*P1976/1000000</f>
        <v>0.12</v>
      </c>
      <c r="R1976" s="618"/>
    </row>
    <row r="1977" spans="1:19" x14ac:dyDescent="0.25">
      <c r="J1977" s="651">
        <v>21</v>
      </c>
      <c r="K1977" s="476"/>
      <c r="L1977" s="477">
        <v>2</v>
      </c>
      <c r="M1977" s="409">
        <v>3</v>
      </c>
      <c r="N1977" s="409">
        <v>400</v>
      </c>
      <c r="O1977" s="409">
        <v>1</v>
      </c>
      <c r="P1977" s="617">
        <v>25</v>
      </c>
      <c r="Q1977" s="451">
        <f>L1977*M1977*N1977*P1977/1000000</f>
        <v>0.06</v>
      </c>
      <c r="R1977" s="618"/>
    </row>
    <row r="1978" spans="1:19" x14ac:dyDescent="0.25">
      <c r="J1978" s="1882"/>
      <c r="K1978" s="1883"/>
      <c r="L1978" s="1883"/>
      <c r="M1978" s="1883"/>
      <c r="N1978" s="1884"/>
      <c r="O1978" s="677">
        <f>SUM(O1975:O1977)</f>
        <v>8</v>
      </c>
      <c r="P1978" s="675">
        <f>SUM(P1975:P1977)</f>
        <v>75</v>
      </c>
      <c r="Q1978" s="676">
        <f>SUM(Q1975:Q1977)</f>
        <v>0.46799999999999997</v>
      </c>
      <c r="R1978" s="64">
        <f>SUM(Q1978/G1960)</f>
        <v>0.23185786518356899</v>
      </c>
    </row>
    <row r="1979" spans="1:19" ht="16.5" thickBot="1" x14ac:dyDescent="0.3">
      <c r="O1979" s="455">
        <f>SUM(O1978)</f>
        <v>8</v>
      </c>
      <c r="P1979" s="47">
        <f>SUM(P1978,P1974)</f>
        <v>110</v>
      </c>
      <c r="Q1979" s="72">
        <f>SUM(Q1978,Q1974)</f>
        <v>1.53152</v>
      </c>
      <c r="R1979" s="49">
        <f>SUM(Q1979/G1960)</f>
        <v>0.75874990958534105</v>
      </c>
    </row>
    <row r="1980" spans="1:19" ht="16.5" thickTop="1" x14ac:dyDescent="0.25"/>
    <row r="1981" spans="1:19" s="671" customFormat="1" x14ac:dyDescent="0.25">
      <c r="A1981" s="1923" t="s">
        <v>246</v>
      </c>
      <c r="B1981" s="1923"/>
      <c r="C1981" s="1923"/>
      <c r="D1981" s="1923"/>
      <c r="E1981" s="1923"/>
      <c r="F1981" s="1923"/>
      <c r="G1981" s="1923"/>
      <c r="H1981" s="1923"/>
      <c r="I1981" s="1923"/>
      <c r="J1981" s="1923"/>
      <c r="K1981" s="1923"/>
      <c r="L1981" s="1923"/>
      <c r="M1981" s="1923"/>
      <c r="N1981" s="1923"/>
      <c r="O1981" s="1923"/>
      <c r="P1981" s="1923"/>
      <c r="Q1981" s="1923"/>
      <c r="R1981" s="1923"/>
      <c r="S1981" s="127"/>
    </row>
    <row r="1982" spans="1:19" s="671" customFormat="1" ht="15.75" customHeight="1" x14ac:dyDescent="0.25">
      <c r="A1982" s="1923"/>
      <c r="B1982" s="1923"/>
      <c r="C1982" s="1923"/>
      <c r="D1982" s="1923"/>
      <c r="E1982" s="1923"/>
      <c r="F1982" s="1923"/>
      <c r="G1982" s="1923"/>
      <c r="H1982" s="1923"/>
      <c r="I1982" s="1923"/>
      <c r="J1982" s="1923"/>
      <c r="K1982" s="1923"/>
      <c r="L1982" s="1923"/>
      <c r="M1982" s="1923"/>
      <c r="N1982" s="1923"/>
      <c r="O1982" s="1923"/>
      <c r="P1982" s="1923"/>
      <c r="Q1982" s="1923"/>
      <c r="R1982" s="1923"/>
      <c r="S1982" s="127"/>
    </row>
    <row r="1983" spans="1:19" x14ac:dyDescent="0.25">
      <c r="B1983" s="1814" t="s">
        <v>0</v>
      </c>
      <c r="C1983" s="1814"/>
      <c r="D1983" s="1814"/>
      <c r="E1983" s="1814"/>
      <c r="F1983" s="1814"/>
      <c r="G1983" s="1814"/>
      <c r="H1983" s="1814"/>
      <c r="J1983" s="1814" t="s">
        <v>22</v>
      </c>
      <c r="K1983" s="1814"/>
      <c r="L1983" s="1814"/>
      <c r="M1983" s="1814"/>
      <c r="N1983" s="1814"/>
      <c r="O1983" s="1814"/>
      <c r="P1983" s="1814"/>
      <c r="Q1983" s="1814"/>
      <c r="R1983" s="1814"/>
    </row>
    <row r="1984" spans="1:19" x14ac:dyDescent="0.25">
      <c r="B1984" s="1814"/>
      <c r="C1984" s="1814"/>
      <c r="D1984" s="1814"/>
      <c r="E1984" s="1814"/>
      <c r="F1984" s="1814"/>
      <c r="G1984" s="1814"/>
      <c r="H1984" s="1814"/>
      <c r="J1984" s="1814"/>
      <c r="K1984" s="1814"/>
      <c r="L1984" s="1814"/>
      <c r="M1984" s="1814"/>
      <c r="N1984" s="1814"/>
      <c r="O1984" s="1814"/>
      <c r="P1984" s="1814"/>
      <c r="Q1984" s="1814"/>
      <c r="R1984" s="1814"/>
    </row>
    <row r="1985" spans="2:18" x14ac:dyDescent="0.25">
      <c r="B1985" s="6" t="s">
        <v>244</v>
      </c>
      <c r="H1985" s="8"/>
      <c r="J1985" s="6" t="s">
        <v>244</v>
      </c>
      <c r="K1985" s="10"/>
      <c r="L1985" s="10"/>
      <c r="M1985" s="10"/>
      <c r="N1985" s="10"/>
      <c r="O1985" s="1898"/>
      <c r="P1985" s="1898"/>
      <c r="Q1985" s="8"/>
      <c r="R1985" s="8"/>
    </row>
    <row r="1986" spans="2:18" x14ac:dyDescent="0.25">
      <c r="B1986" s="1812" t="s">
        <v>21</v>
      </c>
      <c r="C1986" s="1812" t="s">
        <v>2</v>
      </c>
      <c r="D1986" s="1805" t="s">
        <v>3</v>
      </c>
      <c r="E1986" s="1842" t="s">
        <v>4</v>
      </c>
      <c r="F1986" s="1843"/>
      <c r="G1986" s="1844"/>
      <c r="H1986" s="1812" t="s">
        <v>5</v>
      </c>
      <c r="J1986" s="1812" t="s">
        <v>21</v>
      </c>
      <c r="K1986" s="1899" t="s">
        <v>24</v>
      </c>
      <c r="L1986" s="1842" t="s">
        <v>25</v>
      </c>
      <c r="M1986" s="1843"/>
      <c r="N1986" s="1844"/>
      <c r="O1986" s="1842" t="s">
        <v>4</v>
      </c>
      <c r="P1986" s="1843"/>
      <c r="Q1986" s="1844"/>
      <c r="R1986" s="1812" t="s">
        <v>5</v>
      </c>
    </row>
    <row r="1987" spans="2:18" x14ac:dyDescent="0.25">
      <c r="B1987" s="1813"/>
      <c r="C1987" s="1813"/>
      <c r="D1987" s="1806"/>
      <c r="E1987" s="662" t="s">
        <v>26</v>
      </c>
      <c r="F1987" s="662" t="s">
        <v>9</v>
      </c>
      <c r="G1987" s="655" t="s">
        <v>10</v>
      </c>
      <c r="H1987" s="1813"/>
      <c r="J1987" s="1813"/>
      <c r="K1987" s="1900"/>
      <c r="L1987" s="13" t="s">
        <v>27</v>
      </c>
      <c r="M1987" s="656" t="s">
        <v>28</v>
      </c>
      <c r="N1987" s="656" t="s">
        <v>26</v>
      </c>
      <c r="O1987" s="656" t="s">
        <v>29</v>
      </c>
      <c r="P1987" s="657" t="s">
        <v>30</v>
      </c>
      <c r="Q1987" s="16" t="s">
        <v>10</v>
      </c>
      <c r="R1987" s="1813"/>
    </row>
    <row r="1988" spans="2:18" x14ac:dyDescent="0.25">
      <c r="B1988" s="623">
        <v>1</v>
      </c>
      <c r="C1988" s="436">
        <v>5032</v>
      </c>
      <c r="D1988" s="409" t="s">
        <v>12</v>
      </c>
      <c r="E1988" s="409">
        <v>400</v>
      </c>
      <c r="F1988" s="409">
        <v>50</v>
      </c>
      <c r="G1988" s="497">
        <f t="shared" ref="G1988:G1996" si="81">0.7854*E1988*F1988*F1988/1000000</f>
        <v>0.78539999999999988</v>
      </c>
      <c r="H1988" s="616" t="s">
        <v>207</v>
      </c>
      <c r="J1988" s="22">
        <v>1</v>
      </c>
      <c r="K1988" s="23" t="s">
        <v>32</v>
      </c>
      <c r="L1988" s="24">
        <v>10</v>
      </c>
      <c r="M1988" s="24">
        <v>25</v>
      </c>
      <c r="N1988" s="24">
        <v>400</v>
      </c>
      <c r="O1988" s="23"/>
      <c r="P1988" s="25">
        <v>2</v>
      </c>
      <c r="Q1988" s="26">
        <f t="shared" ref="Q1988:Q2014" si="82">L1988*M1988*N1988*P1988/1000000</f>
        <v>0.2</v>
      </c>
      <c r="R1988" s="27"/>
    </row>
    <row r="1989" spans="2:18" x14ac:dyDescent="0.25">
      <c r="B1989" s="623">
        <v>2</v>
      </c>
      <c r="C1989" s="436">
        <v>6004</v>
      </c>
      <c r="D1989" s="409" t="s">
        <v>12</v>
      </c>
      <c r="E1989" s="409">
        <v>400</v>
      </c>
      <c r="F1989" s="409">
        <v>45</v>
      </c>
      <c r="G1989" s="497">
        <f t="shared" si="81"/>
        <v>0.63617400000000002</v>
      </c>
      <c r="H1989" s="616" t="s">
        <v>207</v>
      </c>
      <c r="J1989" s="28">
        <v>2</v>
      </c>
      <c r="K1989" s="29"/>
      <c r="L1989" s="29">
        <v>7</v>
      </c>
      <c r="M1989" s="24">
        <v>25</v>
      </c>
      <c r="N1989" s="24">
        <v>400</v>
      </c>
      <c r="O1989" s="29"/>
      <c r="P1989" s="25">
        <v>2</v>
      </c>
      <c r="Q1989" s="26">
        <f t="shared" si="82"/>
        <v>0.14000000000000001</v>
      </c>
      <c r="R1989" s="29"/>
    </row>
    <row r="1990" spans="2:18" x14ac:dyDescent="0.25">
      <c r="B1990" s="623">
        <v>3</v>
      </c>
      <c r="C1990" s="436">
        <v>5985</v>
      </c>
      <c r="D1990" s="409" t="s">
        <v>12</v>
      </c>
      <c r="E1990" s="409">
        <v>400</v>
      </c>
      <c r="F1990" s="409">
        <v>53</v>
      </c>
      <c r="G1990" s="497">
        <f t="shared" si="81"/>
        <v>0.88247543999999989</v>
      </c>
      <c r="H1990" s="616" t="s">
        <v>207</v>
      </c>
      <c r="J1990" s="28">
        <v>3</v>
      </c>
      <c r="K1990" s="29"/>
      <c r="L1990" s="29">
        <v>4.5</v>
      </c>
      <c r="M1990" s="24">
        <v>25</v>
      </c>
      <c r="N1990" s="24">
        <v>400</v>
      </c>
      <c r="O1990" s="29"/>
      <c r="P1990" s="25">
        <v>1</v>
      </c>
      <c r="Q1990" s="26">
        <f t="shared" si="82"/>
        <v>4.4999999999999998E-2</v>
      </c>
      <c r="R1990" s="29"/>
    </row>
    <row r="1991" spans="2:18" x14ac:dyDescent="0.25">
      <c r="B1991" s="623">
        <v>4</v>
      </c>
      <c r="C1991" s="436">
        <v>6120</v>
      </c>
      <c r="D1991" s="409" t="s">
        <v>12</v>
      </c>
      <c r="E1991" s="409">
        <v>400</v>
      </c>
      <c r="F1991" s="409">
        <v>42</v>
      </c>
      <c r="G1991" s="497">
        <f t="shared" si="81"/>
        <v>0.55417824000000004</v>
      </c>
      <c r="H1991" s="616" t="s">
        <v>207</v>
      </c>
      <c r="J1991" s="28">
        <v>4</v>
      </c>
      <c r="K1991" s="29"/>
      <c r="L1991" s="29">
        <v>3.5</v>
      </c>
      <c r="M1991" s="24">
        <v>25</v>
      </c>
      <c r="N1991" s="24">
        <v>400</v>
      </c>
      <c r="O1991" s="29"/>
      <c r="P1991" s="25">
        <v>1</v>
      </c>
      <c r="Q1991" s="26">
        <f t="shared" si="82"/>
        <v>3.5000000000000003E-2</v>
      </c>
      <c r="R1991" s="29"/>
    </row>
    <row r="1992" spans="2:18" x14ac:dyDescent="0.25">
      <c r="B1992" s="623">
        <v>5</v>
      </c>
      <c r="C1992" s="436">
        <v>6072</v>
      </c>
      <c r="D1992" s="409" t="s">
        <v>12</v>
      </c>
      <c r="E1992" s="409">
        <v>300</v>
      </c>
      <c r="F1992" s="409">
        <v>35</v>
      </c>
      <c r="G1992" s="497">
        <f t="shared" si="81"/>
        <v>0.28863450000000002</v>
      </c>
      <c r="H1992" s="616" t="s">
        <v>207</v>
      </c>
      <c r="J1992" s="28">
        <v>5</v>
      </c>
      <c r="K1992" s="29"/>
      <c r="L1992" s="29">
        <v>1.7</v>
      </c>
      <c r="M1992" s="24">
        <v>25</v>
      </c>
      <c r="N1992" s="24">
        <v>400</v>
      </c>
      <c r="O1992" s="29"/>
      <c r="P1992" s="25">
        <v>1</v>
      </c>
      <c r="Q1992" s="26">
        <f t="shared" si="82"/>
        <v>1.7000000000000001E-2</v>
      </c>
      <c r="R1992" s="29"/>
    </row>
    <row r="1993" spans="2:18" x14ac:dyDescent="0.25">
      <c r="B1993" s="623">
        <v>6</v>
      </c>
      <c r="C1993" s="436">
        <v>6114</v>
      </c>
      <c r="D1993" s="409" t="s">
        <v>12</v>
      </c>
      <c r="E1993" s="409">
        <v>400</v>
      </c>
      <c r="F1993" s="409">
        <v>37</v>
      </c>
      <c r="G1993" s="497">
        <f t="shared" si="81"/>
        <v>0.43008503999999992</v>
      </c>
      <c r="H1993" s="616" t="s">
        <v>207</v>
      </c>
      <c r="J1993" s="28">
        <v>6</v>
      </c>
      <c r="K1993" s="29"/>
      <c r="L1993" s="29">
        <v>15</v>
      </c>
      <c r="M1993" s="24">
        <v>20</v>
      </c>
      <c r="N1993" s="24">
        <v>400</v>
      </c>
      <c r="O1993" s="29"/>
      <c r="P1993" s="25">
        <v>1</v>
      </c>
      <c r="Q1993" s="26">
        <f t="shared" si="82"/>
        <v>0.12</v>
      </c>
      <c r="R1993" s="29"/>
    </row>
    <row r="1994" spans="2:18" x14ac:dyDescent="0.25">
      <c r="B1994" s="623">
        <v>7</v>
      </c>
      <c r="C1994" s="436">
        <v>6126</v>
      </c>
      <c r="D1994" s="409" t="s">
        <v>12</v>
      </c>
      <c r="E1994" s="409">
        <v>400</v>
      </c>
      <c r="F1994" s="409">
        <v>51</v>
      </c>
      <c r="G1994" s="497">
        <f t="shared" si="81"/>
        <v>0.81713015999999994</v>
      </c>
      <c r="H1994" s="616" t="s">
        <v>207</v>
      </c>
      <c r="J1994" s="28">
        <v>7</v>
      </c>
      <c r="K1994" s="29"/>
      <c r="L1994" s="29">
        <v>10</v>
      </c>
      <c r="M1994" s="24">
        <v>20</v>
      </c>
      <c r="N1994" s="24">
        <v>400</v>
      </c>
      <c r="O1994" s="29"/>
      <c r="P1994" s="25">
        <v>6</v>
      </c>
      <c r="Q1994" s="26">
        <f t="shared" si="82"/>
        <v>0.48</v>
      </c>
      <c r="R1994" s="29"/>
    </row>
    <row r="1995" spans="2:18" x14ac:dyDescent="0.25">
      <c r="B1995" s="623">
        <v>8</v>
      </c>
      <c r="C1995" s="436">
        <v>6039</v>
      </c>
      <c r="D1995" s="409" t="s">
        <v>12</v>
      </c>
      <c r="E1995" s="409">
        <v>400</v>
      </c>
      <c r="F1995" s="409">
        <v>41</v>
      </c>
      <c r="G1995" s="497">
        <f t="shared" si="81"/>
        <v>0.52810296000000001</v>
      </c>
      <c r="H1995" s="616" t="s">
        <v>207</v>
      </c>
      <c r="J1995" s="28">
        <v>8</v>
      </c>
      <c r="K1995" s="29"/>
      <c r="L1995" s="29">
        <v>7</v>
      </c>
      <c r="M1995" s="24">
        <v>20</v>
      </c>
      <c r="N1995" s="24">
        <v>400</v>
      </c>
      <c r="O1995" s="29"/>
      <c r="P1995" s="25">
        <v>3</v>
      </c>
      <c r="Q1995" s="26">
        <f t="shared" si="82"/>
        <v>0.16800000000000001</v>
      </c>
      <c r="R1995" s="29"/>
    </row>
    <row r="1996" spans="2:18" x14ac:dyDescent="0.25">
      <c r="B1996" s="623">
        <v>9</v>
      </c>
      <c r="C1996" s="436">
        <v>6074</v>
      </c>
      <c r="D1996" s="409" t="s">
        <v>12</v>
      </c>
      <c r="E1996" s="409">
        <v>400</v>
      </c>
      <c r="F1996" s="409">
        <v>46</v>
      </c>
      <c r="G1996" s="497">
        <f t="shared" si="81"/>
        <v>0.66476255999999989</v>
      </c>
      <c r="H1996" s="616" t="s">
        <v>207</v>
      </c>
      <c r="J1996" s="28">
        <v>9</v>
      </c>
      <c r="K1996" s="29"/>
      <c r="L1996" s="29">
        <v>4.5</v>
      </c>
      <c r="M1996" s="24">
        <v>20</v>
      </c>
      <c r="N1996" s="24">
        <v>400</v>
      </c>
      <c r="O1996" s="29"/>
      <c r="P1996" s="25">
        <v>1</v>
      </c>
      <c r="Q1996" s="26">
        <f t="shared" si="82"/>
        <v>3.5999999999999997E-2</v>
      </c>
      <c r="R1996" s="29"/>
    </row>
    <row r="1997" spans="2:18" x14ac:dyDescent="0.25">
      <c r="G1997" s="74">
        <f>SUM(G1988:G1996)</f>
        <v>5.5869428999999995</v>
      </c>
      <c r="H1997" s="51"/>
      <c r="J1997" s="28">
        <v>10</v>
      </c>
      <c r="K1997" s="29"/>
      <c r="L1997" s="29">
        <v>7</v>
      </c>
      <c r="M1997" s="24">
        <v>15</v>
      </c>
      <c r="N1997" s="24">
        <v>400</v>
      </c>
      <c r="O1997" s="29"/>
      <c r="P1997" s="25">
        <v>1</v>
      </c>
      <c r="Q1997" s="26">
        <f t="shared" si="82"/>
        <v>4.2000000000000003E-2</v>
      </c>
      <c r="R1997" s="29"/>
    </row>
    <row r="1998" spans="2:18" ht="16.5" thickBot="1" x14ac:dyDescent="0.3">
      <c r="G1998" s="60">
        <f>SUM(G1997)</f>
        <v>5.5869428999999995</v>
      </c>
      <c r="H1998" s="36">
        <f>SUM(Q2026/G1998)</f>
        <v>0</v>
      </c>
      <c r="J1998" s="28">
        <v>11</v>
      </c>
      <c r="K1998" s="29"/>
      <c r="L1998" s="29">
        <v>4.5</v>
      </c>
      <c r="M1998" s="24">
        <v>15</v>
      </c>
      <c r="N1998" s="24">
        <v>400</v>
      </c>
      <c r="O1998" s="29"/>
      <c r="P1998" s="25">
        <v>3</v>
      </c>
      <c r="Q1998" s="26">
        <f t="shared" si="82"/>
        <v>8.1000000000000003E-2</v>
      </c>
      <c r="R1998" s="29"/>
    </row>
    <row r="1999" spans="2:18" ht="16.5" thickTop="1" x14ac:dyDescent="0.25">
      <c r="J1999" s="28">
        <v>12</v>
      </c>
      <c r="K1999" s="29"/>
      <c r="L1999" s="29">
        <v>1.7</v>
      </c>
      <c r="M1999" s="24">
        <v>13</v>
      </c>
      <c r="N1999" s="24">
        <v>400</v>
      </c>
      <c r="O1999" s="29"/>
      <c r="P1999" s="25">
        <v>1</v>
      </c>
      <c r="Q1999" s="26">
        <f t="shared" si="82"/>
        <v>8.8400000000000006E-3</v>
      </c>
      <c r="R1999" s="29"/>
    </row>
    <row r="2000" spans="2:18" x14ac:dyDescent="0.25">
      <c r="B2000" s="8" t="s">
        <v>245</v>
      </c>
      <c r="J2000" s="28">
        <v>13</v>
      </c>
      <c r="K2000" s="29"/>
      <c r="L2000" s="29">
        <v>10</v>
      </c>
      <c r="M2000" s="24">
        <v>15</v>
      </c>
      <c r="N2000" s="24">
        <v>400</v>
      </c>
      <c r="O2000" s="29"/>
      <c r="P2000" s="25">
        <v>1</v>
      </c>
      <c r="Q2000" s="26">
        <f t="shared" si="82"/>
        <v>0.06</v>
      </c>
      <c r="R2000" s="29"/>
    </row>
    <row r="2001" spans="2:18" x14ac:dyDescent="0.25">
      <c r="B2001" s="1901" t="s">
        <v>3</v>
      </c>
      <c r="C2001" s="1902" t="s">
        <v>66</v>
      </c>
      <c r="D2001" s="1902"/>
      <c r="E2001" s="1903" t="s">
        <v>48</v>
      </c>
      <c r="F2001" s="1903"/>
      <c r="G2001" s="1886" t="s">
        <v>50</v>
      </c>
      <c r="J2001" s="28">
        <v>14</v>
      </c>
      <c r="K2001" s="29"/>
      <c r="L2001" s="29">
        <v>4.5</v>
      </c>
      <c r="M2001" s="24">
        <v>13</v>
      </c>
      <c r="N2001" s="24">
        <v>400</v>
      </c>
      <c r="O2001" s="29"/>
      <c r="P2001" s="25">
        <v>1</v>
      </c>
      <c r="Q2001" s="26">
        <f t="shared" si="82"/>
        <v>2.3400000000000001E-2</v>
      </c>
      <c r="R2001" s="29"/>
    </row>
    <row r="2002" spans="2:18" x14ac:dyDescent="0.25">
      <c r="B2002" s="1901"/>
      <c r="C2002" s="101" t="s">
        <v>30</v>
      </c>
      <c r="D2002" s="595" t="s">
        <v>10</v>
      </c>
      <c r="E2002" s="660" t="s">
        <v>30</v>
      </c>
      <c r="F2002" s="660" t="s">
        <v>10</v>
      </c>
      <c r="G2002" s="1887"/>
      <c r="J2002" s="28">
        <v>15</v>
      </c>
      <c r="K2002" s="29"/>
      <c r="L2002" s="29">
        <v>4.5</v>
      </c>
      <c r="M2002" s="24">
        <v>13</v>
      </c>
      <c r="N2002" s="24">
        <v>400</v>
      </c>
      <c r="O2002" s="29"/>
      <c r="P2002" s="25">
        <v>1</v>
      </c>
      <c r="Q2002" s="26">
        <f t="shared" si="82"/>
        <v>2.3400000000000001E-2</v>
      </c>
      <c r="R2002" s="29"/>
    </row>
    <row r="2003" spans="2:18" x14ac:dyDescent="0.25">
      <c r="B2003" s="661" t="s">
        <v>32</v>
      </c>
      <c r="C2003" s="86">
        <f>SUM(C1967)</f>
        <v>393</v>
      </c>
      <c r="D2003" s="85">
        <f>SUM(D1967)</f>
        <v>294.63746927999995</v>
      </c>
      <c r="E2003" s="86">
        <f>SUM(E1967)</f>
        <v>22536</v>
      </c>
      <c r="F2003" s="71">
        <f>SUM(F1967)</f>
        <v>212.36655000000005</v>
      </c>
      <c r="G2003" s="88">
        <f>SUM(F2003/D2003)</f>
        <v>0.72077238010140465</v>
      </c>
      <c r="J2003" s="28">
        <v>16</v>
      </c>
      <c r="K2003" s="29"/>
      <c r="L2003" s="29">
        <v>3.5</v>
      </c>
      <c r="M2003" s="24">
        <v>13</v>
      </c>
      <c r="N2003" s="24">
        <v>400</v>
      </c>
      <c r="O2003" s="29"/>
      <c r="P2003" s="25">
        <v>2</v>
      </c>
      <c r="Q2003" s="26">
        <f t="shared" si="82"/>
        <v>3.6400000000000002E-2</v>
      </c>
      <c r="R2003" s="29"/>
    </row>
    <row r="2004" spans="2:18" x14ac:dyDescent="0.25">
      <c r="B2004" s="661" t="s">
        <v>32</v>
      </c>
      <c r="C2004" s="115">
        <f>SUM(B1996)</f>
        <v>9</v>
      </c>
      <c r="D2004" s="20">
        <f>SUM(G1998)</f>
        <v>5.5869428999999995</v>
      </c>
      <c r="E2004" s="115">
        <f>SUM(P2020)</f>
        <v>312</v>
      </c>
      <c r="F2004" s="20">
        <f>SUM(Q2020)</f>
        <v>3.5238599999999995</v>
      </c>
      <c r="G2004" s="88">
        <f>SUM(F2004/D2004)</f>
        <v>0.63073134325392866</v>
      </c>
      <c r="J2004" s="28">
        <v>17</v>
      </c>
      <c r="K2004" s="29"/>
      <c r="L2004" s="29">
        <v>1.7</v>
      </c>
      <c r="M2004" s="24">
        <v>13</v>
      </c>
      <c r="N2004" s="24">
        <v>400</v>
      </c>
      <c r="O2004" s="29"/>
      <c r="P2004" s="25">
        <v>4</v>
      </c>
      <c r="Q2004" s="26">
        <f t="shared" si="82"/>
        <v>3.5360000000000003E-2</v>
      </c>
      <c r="R2004" s="29"/>
    </row>
    <row r="2005" spans="2:18" ht="16.5" thickBot="1" x14ac:dyDescent="0.3">
      <c r="B2005" s="658" t="s">
        <v>54</v>
      </c>
      <c r="C2005" s="59">
        <f>SUM(C2003:C2004)</f>
        <v>402</v>
      </c>
      <c r="D2005" s="92">
        <f>SUM(D2003:D2004)</f>
        <v>300.22441217999994</v>
      </c>
      <c r="E2005" s="59">
        <f>SUM(E2003:E2004)</f>
        <v>22848</v>
      </c>
      <c r="F2005" s="92">
        <f>SUM(F2003:F2004)</f>
        <v>215.89041000000006</v>
      </c>
      <c r="G2005" s="93">
        <f>SUM(F2005/D2005)</f>
        <v>0.71909678640843733</v>
      </c>
      <c r="J2005" s="28">
        <v>18</v>
      </c>
      <c r="K2005" s="29"/>
      <c r="L2005" s="29">
        <v>2.2999999999999998</v>
      </c>
      <c r="M2005" s="24">
        <v>13</v>
      </c>
      <c r="N2005" s="24">
        <v>400</v>
      </c>
      <c r="O2005" s="29"/>
      <c r="P2005" s="25">
        <v>1</v>
      </c>
      <c r="Q2005" s="26">
        <f t="shared" si="82"/>
        <v>1.196E-2</v>
      </c>
      <c r="R2005" s="29"/>
    </row>
    <row r="2006" spans="2:18" ht="16.5" thickTop="1" x14ac:dyDescent="0.25">
      <c r="B2006" s="89"/>
      <c r="C2006" s="90"/>
      <c r="D2006" s="91"/>
      <c r="E2006" s="82"/>
      <c r="F2006" s="83"/>
      <c r="G2006" s="83"/>
      <c r="J2006" s="28">
        <v>19</v>
      </c>
      <c r="K2006" s="29"/>
      <c r="L2006" s="29">
        <v>3.5</v>
      </c>
      <c r="M2006" s="24">
        <v>15</v>
      </c>
      <c r="N2006" s="24">
        <v>400</v>
      </c>
      <c r="O2006" s="29"/>
      <c r="P2006" s="25">
        <v>3</v>
      </c>
      <c r="Q2006" s="26">
        <f t="shared" si="82"/>
        <v>6.3E-2</v>
      </c>
      <c r="R2006" s="29"/>
    </row>
    <row r="2007" spans="2:18" x14ac:dyDescent="0.25">
      <c r="B2007" s="102" t="s">
        <v>32</v>
      </c>
      <c r="C2007" s="90"/>
      <c r="D2007" s="103">
        <f>SUM(Q2015,D1969)</f>
        <v>162.35001000000003</v>
      </c>
      <c r="E2007" s="466">
        <f>SUM(D2007/D2005)</f>
        <v>0.54076218792848485</v>
      </c>
      <c r="F2007" s="83"/>
      <c r="G2007" s="83"/>
      <c r="J2007" s="28">
        <v>20</v>
      </c>
      <c r="K2007" s="29"/>
      <c r="L2007" s="29">
        <v>2.2999999999999998</v>
      </c>
      <c r="M2007" s="24">
        <v>15</v>
      </c>
      <c r="N2007" s="24">
        <v>400</v>
      </c>
      <c r="O2007" s="29"/>
      <c r="P2007" s="25">
        <v>5</v>
      </c>
      <c r="Q2007" s="26">
        <f t="shared" si="82"/>
        <v>6.9000000000000006E-2</v>
      </c>
      <c r="R2007" s="29"/>
    </row>
    <row r="2008" spans="2:18" x14ac:dyDescent="0.25">
      <c r="B2008" s="102" t="s">
        <v>51</v>
      </c>
      <c r="C2008" s="89"/>
      <c r="D2008" s="103">
        <f>SUM(Q2019,D1970)</f>
        <v>53.540400000000005</v>
      </c>
      <c r="E2008" s="466">
        <f>SUM(D2008/D2005)</f>
        <v>0.17833459847995234</v>
      </c>
      <c r="F2008" s="83"/>
      <c r="G2008" s="83"/>
      <c r="J2008" s="28">
        <v>21</v>
      </c>
      <c r="K2008" s="29"/>
      <c r="L2008" s="29">
        <v>3.5</v>
      </c>
      <c r="M2008" s="24">
        <v>18</v>
      </c>
      <c r="N2008" s="24">
        <v>400</v>
      </c>
      <c r="O2008" s="29"/>
      <c r="P2008" s="25">
        <v>1</v>
      </c>
      <c r="Q2008" s="26">
        <f t="shared" si="82"/>
        <v>2.52E-2</v>
      </c>
      <c r="R2008" s="29"/>
    </row>
    <row r="2009" spans="2:18" ht="16.5" thickBot="1" x14ac:dyDescent="0.3">
      <c r="B2009" s="89"/>
      <c r="C2009" s="89"/>
      <c r="D2009" s="104">
        <f>SUM(D2007:D2008)</f>
        <v>215.89041000000003</v>
      </c>
      <c r="E2009" s="467">
        <f>SUM(E2007:E2008)</f>
        <v>0.71909678640843722</v>
      </c>
      <c r="F2009" s="83"/>
      <c r="G2009" s="83"/>
      <c r="J2009" s="28">
        <v>22</v>
      </c>
      <c r="K2009" s="29"/>
      <c r="L2009" s="29">
        <v>4.5</v>
      </c>
      <c r="M2009" s="24">
        <v>10</v>
      </c>
      <c r="N2009" s="24">
        <v>400</v>
      </c>
      <c r="O2009" s="29"/>
      <c r="P2009" s="25">
        <v>16</v>
      </c>
      <c r="Q2009" s="26">
        <f t="shared" si="82"/>
        <v>0.28799999999999998</v>
      </c>
      <c r="R2009" s="29"/>
    </row>
    <row r="2010" spans="2:18" ht="16.5" thickTop="1" x14ac:dyDescent="0.25">
      <c r="J2010" s="28">
        <v>23</v>
      </c>
      <c r="K2010" s="29"/>
      <c r="L2010" s="29">
        <v>3.5</v>
      </c>
      <c r="M2010" s="24">
        <v>10</v>
      </c>
      <c r="N2010" s="24">
        <v>400</v>
      </c>
      <c r="O2010" s="29"/>
      <c r="P2010" s="25">
        <v>16</v>
      </c>
      <c r="Q2010" s="26">
        <f t="shared" si="82"/>
        <v>0.224</v>
      </c>
      <c r="R2010" s="29"/>
    </row>
    <row r="2011" spans="2:18" x14ac:dyDescent="0.25">
      <c r="J2011" s="28">
        <v>24</v>
      </c>
      <c r="K2011" s="29"/>
      <c r="L2011" s="29">
        <v>2.2000000000000002</v>
      </c>
      <c r="M2011" s="24">
        <v>10</v>
      </c>
      <c r="N2011" s="24">
        <v>400</v>
      </c>
      <c r="O2011" s="29"/>
      <c r="P2011" s="25">
        <v>12</v>
      </c>
      <c r="Q2011" s="26">
        <f t="shared" si="82"/>
        <v>0.1056</v>
      </c>
      <c r="R2011" s="29"/>
    </row>
    <row r="2012" spans="2:18" x14ac:dyDescent="0.25">
      <c r="J2012" s="28">
        <v>25</v>
      </c>
      <c r="K2012" s="29"/>
      <c r="L2012" s="29">
        <v>1.7</v>
      </c>
      <c r="M2012" s="24">
        <v>10</v>
      </c>
      <c r="N2012" s="24">
        <v>400</v>
      </c>
      <c r="O2012" s="29"/>
      <c r="P2012" s="25">
        <v>6</v>
      </c>
      <c r="Q2012" s="26">
        <f t="shared" si="82"/>
        <v>4.0800000000000003E-2</v>
      </c>
      <c r="R2012" s="29"/>
    </row>
    <row r="2013" spans="2:18" x14ac:dyDescent="0.25">
      <c r="J2013" s="28">
        <v>26</v>
      </c>
      <c r="K2013" s="29"/>
      <c r="L2013" s="29">
        <v>7</v>
      </c>
      <c r="M2013" s="24">
        <v>10</v>
      </c>
      <c r="N2013" s="24">
        <v>400</v>
      </c>
      <c r="O2013" s="29"/>
      <c r="P2013" s="25">
        <v>1</v>
      </c>
      <c r="Q2013" s="26">
        <f t="shared" si="82"/>
        <v>2.8000000000000001E-2</v>
      </c>
      <c r="R2013" s="29"/>
    </row>
    <row r="2014" spans="2:18" x14ac:dyDescent="0.25">
      <c r="J2014" s="28">
        <v>27</v>
      </c>
      <c r="K2014" s="29"/>
      <c r="L2014" s="29">
        <v>1.7</v>
      </c>
      <c r="M2014" s="24">
        <v>10</v>
      </c>
      <c r="N2014" s="24">
        <v>300</v>
      </c>
      <c r="O2014" s="29"/>
      <c r="P2014" s="25">
        <v>11</v>
      </c>
      <c r="Q2014" s="26">
        <f t="shared" si="82"/>
        <v>5.6099999999999997E-2</v>
      </c>
      <c r="R2014" s="29"/>
    </row>
    <row r="2015" spans="2:18" x14ac:dyDescent="0.25">
      <c r="J2015" s="1880"/>
      <c r="K2015" s="1880"/>
      <c r="L2015" s="1880"/>
      <c r="M2015" s="1880"/>
      <c r="N2015" s="1880"/>
      <c r="O2015" s="1881"/>
      <c r="P2015" s="675">
        <f>SUM(P1988:P2014)</f>
        <v>104</v>
      </c>
      <c r="Q2015" s="676">
        <f>SUM(Q1988:Q2014)</f>
        <v>2.4630599999999996</v>
      </c>
      <c r="R2015" s="64">
        <f>SUM(Q2015/G1998)</f>
        <v>0.44086006320200621</v>
      </c>
    </row>
    <row r="2016" spans="2:18" x14ac:dyDescent="0.25">
      <c r="J2016" s="659">
        <v>28</v>
      </c>
      <c r="K2016" s="476"/>
      <c r="L2016" s="477">
        <v>4</v>
      </c>
      <c r="M2016" s="409">
        <v>6</v>
      </c>
      <c r="N2016" s="409">
        <v>400</v>
      </c>
      <c r="O2016" s="409">
        <v>8</v>
      </c>
      <c r="P2016" s="617">
        <v>48</v>
      </c>
      <c r="Q2016" s="451">
        <f>L2016*M2016*N2016*P2016/1000000</f>
        <v>0.46079999999999999</v>
      </c>
      <c r="R2016" s="618"/>
    </row>
    <row r="2017" spans="2:18" x14ac:dyDescent="0.25">
      <c r="J2017" s="659">
        <v>29</v>
      </c>
      <c r="K2017" s="476"/>
      <c r="L2017" s="477">
        <v>3</v>
      </c>
      <c r="M2017" s="409">
        <v>5</v>
      </c>
      <c r="N2017" s="409">
        <v>400</v>
      </c>
      <c r="O2017" s="409">
        <v>6</v>
      </c>
      <c r="P2017" s="617">
        <v>60</v>
      </c>
      <c r="Q2017" s="451">
        <f>L2017*M2017*N2017*P2017/1000000</f>
        <v>0.36</v>
      </c>
      <c r="R2017" s="618"/>
    </row>
    <row r="2018" spans="2:18" x14ac:dyDescent="0.25">
      <c r="J2018" s="659">
        <v>30</v>
      </c>
      <c r="K2018" s="476"/>
      <c r="L2018" s="477">
        <v>2</v>
      </c>
      <c r="M2018" s="409">
        <v>3</v>
      </c>
      <c r="N2018" s="409">
        <v>400</v>
      </c>
      <c r="O2018" s="409">
        <v>4</v>
      </c>
      <c r="P2018" s="617">
        <v>100</v>
      </c>
      <c r="Q2018" s="451">
        <f>L2018*M2018*N2018*P2018/1000000</f>
        <v>0.24</v>
      </c>
      <c r="R2018" s="618"/>
    </row>
    <row r="2019" spans="2:18" x14ac:dyDescent="0.25">
      <c r="J2019" s="1882"/>
      <c r="K2019" s="1883"/>
      <c r="L2019" s="1883"/>
      <c r="M2019" s="1883"/>
      <c r="N2019" s="1884"/>
      <c r="O2019" s="677">
        <f>SUM(O2016:O2018)</f>
        <v>18</v>
      </c>
      <c r="P2019" s="675">
        <f>SUM(P2016:P2018)</f>
        <v>208</v>
      </c>
      <c r="Q2019" s="676">
        <f>SUM(Q2016:Q2018)</f>
        <v>1.0608</v>
      </c>
      <c r="R2019" s="64">
        <f>SUM(Q2019/G1998)</f>
        <v>0.1898712800519225</v>
      </c>
    </row>
    <row r="2020" spans="2:18" ht="16.5" thickBot="1" x14ac:dyDescent="0.3">
      <c r="O2020" s="455">
        <f>SUM(O2019)</f>
        <v>18</v>
      </c>
      <c r="P2020" s="47">
        <f>SUM(P2019,P2015)</f>
        <v>312</v>
      </c>
      <c r="Q2020" s="72">
        <f>SUM(Q2019,Q2015)</f>
        <v>3.5238599999999995</v>
      </c>
      <c r="R2020" s="49">
        <f>SUM(Q2020/G1998)</f>
        <v>0.63073134325392866</v>
      </c>
    </row>
    <row r="2021" spans="2:18" ht="16.5" thickTop="1" x14ac:dyDescent="0.25"/>
    <row r="2023" spans="2:18" x14ac:dyDescent="0.25">
      <c r="B2023" s="1814" t="s">
        <v>0</v>
      </c>
      <c r="C2023" s="1814"/>
      <c r="D2023" s="1814"/>
      <c r="E2023" s="1814"/>
      <c r="F2023" s="1814"/>
      <c r="G2023" s="1814"/>
      <c r="H2023" s="1814"/>
      <c r="J2023" s="1814" t="s">
        <v>22</v>
      </c>
      <c r="K2023" s="1814"/>
      <c r="L2023" s="1814"/>
      <c r="M2023" s="1814"/>
      <c r="N2023" s="1814"/>
      <c r="O2023" s="1814"/>
      <c r="P2023" s="1814"/>
      <c r="Q2023" s="1814"/>
      <c r="R2023" s="1814"/>
    </row>
    <row r="2024" spans="2:18" x14ac:dyDescent="0.25">
      <c r="B2024" s="1814"/>
      <c r="C2024" s="1814"/>
      <c r="D2024" s="1814"/>
      <c r="E2024" s="1814"/>
      <c r="F2024" s="1814"/>
      <c r="G2024" s="1814"/>
      <c r="H2024" s="1814"/>
      <c r="J2024" s="1814"/>
      <c r="K2024" s="1814"/>
      <c r="L2024" s="1814"/>
      <c r="M2024" s="1814"/>
      <c r="N2024" s="1814"/>
      <c r="O2024" s="1814"/>
      <c r="P2024" s="1814"/>
      <c r="Q2024" s="1814"/>
      <c r="R2024" s="1814"/>
    </row>
    <row r="2025" spans="2:18" x14ac:dyDescent="0.25">
      <c r="B2025" s="6" t="s">
        <v>249</v>
      </c>
      <c r="H2025" s="8"/>
      <c r="J2025" s="6" t="s">
        <v>249</v>
      </c>
      <c r="K2025" s="10"/>
      <c r="L2025" s="10"/>
      <c r="M2025" s="10"/>
      <c r="N2025" s="10"/>
      <c r="O2025" s="1898"/>
      <c r="P2025" s="1898"/>
      <c r="Q2025" s="8"/>
      <c r="R2025" s="8"/>
    </row>
    <row r="2026" spans="2:18" x14ac:dyDescent="0.25">
      <c r="B2026" s="1812" t="s">
        <v>21</v>
      </c>
      <c r="C2026" s="1812" t="s">
        <v>2</v>
      </c>
      <c r="D2026" s="1805" t="s">
        <v>3</v>
      </c>
      <c r="E2026" s="1842" t="s">
        <v>4</v>
      </c>
      <c r="F2026" s="1843"/>
      <c r="G2026" s="1844"/>
      <c r="H2026" s="1812" t="s">
        <v>5</v>
      </c>
      <c r="J2026" s="1812" t="s">
        <v>21</v>
      </c>
      <c r="K2026" s="1899" t="s">
        <v>24</v>
      </c>
      <c r="L2026" s="1842" t="s">
        <v>25</v>
      </c>
      <c r="M2026" s="1843"/>
      <c r="N2026" s="1844"/>
      <c r="O2026" s="1842" t="s">
        <v>4</v>
      </c>
      <c r="P2026" s="1843"/>
      <c r="Q2026" s="1844"/>
      <c r="R2026" s="1812" t="s">
        <v>5</v>
      </c>
    </row>
    <row r="2027" spans="2:18" x14ac:dyDescent="0.25">
      <c r="B2027" s="1813"/>
      <c r="C2027" s="1813"/>
      <c r="D2027" s="1806"/>
      <c r="E2027" s="670" t="s">
        <v>26</v>
      </c>
      <c r="F2027" s="670" t="s">
        <v>9</v>
      </c>
      <c r="G2027" s="663" t="s">
        <v>10</v>
      </c>
      <c r="H2027" s="1813"/>
      <c r="J2027" s="1813"/>
      <c r="K2027" s="1900"/>
      <c r="L2027" s="13" t="s">
        <v>27</v>
      </c>
      <c r="M2027" s="664" t="s">
        <v>28</v>
      </c>
      <c r="N2027" s="664" t="s">
        <v>26</v>
      </c>
      <c r="O2027" s="664" t="s">
        <v>29</v>
      </c>
      <c r="P2027" s="665" t="s">
        <v>30</v>
      </c>
      <c r="Q2027" s="16" t="s">
        <v>10</v>
      </c>
      <c r="R2027" s="1813"/>
    </row>
    <row r="2028" spans="2:18" x14ac:dyDescent="0.25">
      <c r="B2028" s="623">
        <v>1</v>
      </c>
      <c r="C2028" s="678">
        <v>6002</v>
      </c>
      <c r="D2028" s="409" t="s">
        <v>12</v>
      </c>
      <c r="E2028" s="409">
        <v>400</v>
      </c>
      <c r="F2028" s="409">
        <v>68</v>
      </c>
      <c r="G2028" s="497">
        <f>0.7854*E2028*F2028*F2028/1000000</f>
        <v>1.4526758399999999</v>
      </c>
      <c r="H2028" s="616" t="s">
        <v>13</v>
      </c>
      <c r="J2028" s="22">
        <v>1</v>
      </c>
      <c r="K2028" s="23" t="s">
        <v>32</v>
      </c>
      <c r="L2028" s="24">
        <v>13</v>
      </c>
      <c r="M2028" s="24">
        <v>33</v>
      </c>
      <c r="N2028" s="24">
        <v>400</v>
      </c>
      <c r="O2028" s="23"/>
      <c r="P2028" s="25">
        <v>1</v>
      </c>
      <c r="Q2028" s="26">
        <f t="shared" ref="Q2028:Q2056" si="83">L2028*M2028*N2028*P2028/1000000</f>
        <v>0.1716</v>
      </c>
      <c r="R2028" s="27"/>
    </row>
    <row r="2029" spans="2:18" x14ac:dyDescent="0.25">
      <c r="B2029" s="623">
        <v>2</v>
      </c>
      <c r="C2029" s="678">
        <v>5822</v>
      </c>
      <c r="D2029" s="409" t="s">
        <v>12</v>
      </c>
      <c r="E2029" s="409">
        <v>400</v>
      </c>
      <c r="F2029" s="409">
        <v>79</v>
      </c>
      <c r="G2029" s="497">
        <f>0.7854*E2029*F2029*F2029/1000000</f>
        <v>1.9606725599999997</v>
      </c>
      <c r="H2029" s="616" t="s">
        <v>13</v>
      </c>
      <c r="J2029" s="28">
        <v>2</v>
      </c>
      <c r="K2029" s="29"/>
      <c r="L2029" s="29">
        <v>15</v>
      </c>
      <c r="M2029" s="24">
        <v>30</v>
      </c>
      <c r="N2029" s="24">
        <v>400</v>
      </c>
      <c r="O2029" s="29"/>
      <c r="P2029" s="25">
        <v>1</v>
      </c>
      <c r="Q2029" s="26">
        <f t="shared" si="83"/>
        <v>0.18</v>
      </c>
      <c r="R2029" s="29"/>
    </row>
    <row r="2030" spans="2:18" x14ac:dyDescent="0.25">
      <c r="G2030" s="74">
        <f>SUM(G2028:G2029)</f>
        <v>3.4133483999999994</v>
      </c>
      <c r="H2030" s="51"/>
      <c r="J2030" s="28">
        <v>3</v>
      </c>
      <c r="K2030" s="29"/>
      <c r="L2030" s="29">
        <v>13</v>
      </c>
      <c r="M2030" s="24">
        <v>30</v>
      </c>
      <c r="N2030" s="24">
        <v>400</v>
      </c>
      <c r="O2030" s="29"/>
      <c r="P2030" s="25">
        <v>1</v>
      </c>
      <c r="Q2030" s="26">
        <f t="shared" si="83"/>
        <v>0.156</v>
      </c>
      <c r="R2030" s="29"/>
    </row>
    <row r="2031" spans="2:18" ht="16.5" thickBot="1" x14ac:dyDescent="0.3">
      <c r="G2031" s="60">
        <f>SUM(G2030)</f>
        <v>3.4133483999999994</v>
      </c>
      <c r="H2031" s="36">
        <f>SUM(Q2063/G2031)</f>
        <v>0.1304291117777488</v>
      </c>
      <c r="J2031" s="28">
        <v>4</v>
      </c>
      <c r="K2031" s="29"/>
      <c r="L2031" s="29">
        <v>10</v>
      </c>
      <c r="M2031" s="24">
        <v>30</v>
      </c>
      <c r="N2031" s="24">
        <v>400</v>
      </c>
      <c r="O2031" s="29"/>
      <c r="P2031" s="25">
        <v>1</v>
      </c>
      <c r="Q2031" s="26">
        <f t="shared" si="83"/>
        <v>0.12</v>
      </c>
      <c r="R2031" s="29"/>
    </row>
    <row r="2032" spans="2:18" ht="16.5" thickTop="1" x14ac:dyDescent="0.25">
      <c r="J2032" s="28">
        <v>5</v>
      </c>
      <c r="K2032" s="29"/>
      <c r="L2032" s="29">
        <v>13</v>
      </c>
      <c r="M2032" s="24">
        <v>25</v>
      </c>
      <c r="N2032" s="24">
        <v>400</v>
      </c>
      <c r="O2032" s="29"/>
      <c r="P2032" s="25">
        <v>1</v>
      </c>
      <c r="Q2032" s="26">
        <f t="shared" si="83"/>
        <v>0.13</v>
      </c>
      <c r="R2032" s="29"/>
    </row>
    <row r="2033" spans="2:18" x14ac:dyDescent="0.25">
      <c r="B2033" s="8" t="s">
        <v>250</v>
      </c>
      <c r="J2033" s="28">
        <v>6</v>
      </c>
      <c r="K2033" s="29"/>
      <c r="L2033" s="29">
        <v>10</v>
      </c>
      <c r="M2033" s="24">
        <v>25</v>
      </c>
      <c r="N2033" s="24">
        <v>400</v>
      </c>
      <c r="O2033" s="29"/>
      <c r="P2033" s="25">
        <v>3</v>
      </c>
      <c r="Q2033" s="26">
        <f t="shared" si="83"/>
        <v>0.3</v>
      </c>
      <c r="R2033" s="29"/>
    </row>
    <row r="2034" spans="2:18" x14ac:dyDescent="0.25">
      <c r="B2034" s="1901" t="s">
        <v>3</v>
      </c>
      <c r="C2034" s="1902" t="s">
        <v>66</v>
      </c>
      <c r="D2034" s="1902"/>
      <c r="E2034" s="1903" t="s">
        <v>48</v>
      </c>
      <c r="F2034" s="1903"/>
      <c r="G2034" s="1886" t="s">
        <v>50</v>
      </c>
      <c r="J2034" s="28">
        <v>7</v>
      </c>
      <c r="K2034" s="29"/>
      <c r="L2034" s="29">
        <v>2.2000000000000002</v>
      </c>
      <c r="M2034" s="24">
        <v>25</v>
      </c>
      <c r="N2034" s="24">
        <v>400</v>
      </c>
      <c r="O2034" s="29"/>
      <c r="P2034" s="25">
        <v>1</v>
      </c>
      <c r="Q2034" s="26">
        <f t="shared" si="83"/>
        <v>2.2000000000000002E-2</v>
      </c>
      <c r="R2034" s="29"/>
    </row>
    <row r="2035" spans="2:18" x14ac:dyDescent="0.25">
      <c r="B2035" s="1901"/>
      <c r="C2035" s="101" t="s">
        <v>30</v>
      </c>
      <c r="D2035" s="595" t="s">
        <v>10</v>
      </c>
      <c r="E2035" s="668" t="s">
        <v>30</v>
      </c>
      <c r="F2035" s="668" t="s">
        <v>10</v>
      </c>
      <c r="G2035" s="1887"/>
      <c r="J2035" s="28">
        <v>8</v>
      </c>
      <c r="K2035" s="29"/>
      <c r="L2035" s="29">
        <v>15</v>
      </c>
      <c r="M2035" s="24">
        <v>20</v>
      </c>
      <c r="N2035" s="24">
        <v>400</v>
      </c>
      <c r="O2035" s="29"/>
      <c r="P2035" s="25">
        <v>1</v>
      </c>
      <c r="Q2035" s="26">
        <f t="shared" si="83"/>
        <v>0.12</v>
      </c>
      <c r="R2035" s="29"/>
    </row>
    <row r="2036" spans="2:18" x14ac:dyDescent="0.25">
      <c r="B2036" s="669" t="s">
        <v>32</v>
      </c>
      <c r="C2036" s="86">
        <f>SUM(C2005)</f>
        <v>402</v>
      </c>
      <c r="D2036" s="71">
        <f>SUM(D2005)</f>
        <v>300.22441217999994</v>
      </c>
      <c r="E2036" s="86">
        <f>SUM(E2005)</f>
        <v>22848</v>
      </c>
      <c r="F2036" s="71">
        <f>SUM(F2005)</f>
        <v>215.89041000000006</v>
      </c>
      <c r="G2036" s="88">
        <f>SUM(F2036/D2036)</f>
        <v>0.71909678640843733</v>
      </c>
      <c r="J2036" s="28">
        <v>9</v>
      </c>
      <c r="K2036" s="29"/>
      <c r="L2036" s="29">
        <v>10</v>
      </c>
      <c r="M2036" s="24">
        <v>20</v>
      </c>
      <c r="N2036" s="24">
        <v>400</v>
      </c>
      <c r="O2036" s="29"/>
      <c r="P2036" s="25">
        <v>1</v>
      </c>
      <c r="Q2036" s="26">
        <f t="shared" si="83"/>
        <v>0.08</v>
      </c>
      <c r="R2036" s="29"/>
    </row>
    <row r="2037" spans="2:18" x14ac:dyDescent="0.25">
      <c r="B2037" s="669" t="s">
        <v>32</v>
      </c>
      <c r="C2037" s="115">
        <f>SUM(B2029)</f>
        <v>2</v>
      </c>
      <c r="D2037" s="20">
        <f>SUM(G2031)</f>
        <v>3.4133483999999994</v>
      </c>
      <c r="E2037" s="115">
        <f>SUM(P2064)</f>
        <v>172</v>
      </c>
      <c r="F2037" s="20">
        <f>SUM(Q2064)</f>
        <v>2.5790000000000002</v>
      </c>
      <c r="G2037" s="88">
        <f>SUM(F2037/D2037)</f>
        <v>0.75556307114738142</v>
      </c>
      <c r="J2037" s="28">
        <v>10</v>
      </c>
      <c r="K2037" s="29"/>
      <c r="L2037" s="29">
        <v>1.7</v>
      </c>
      <c r="M2037" s="24">
        <v>20</v>
      </c>
      <c r="N2037" s="24">
        <v>400</v>
      </c>
      <c r="O2037" s="29"/>
      <c r="P2037" s="25">
        <v>1</v>
      </c>
      <c r="Q2037" s="26">
        <f t="shared" si="83"/>
        <v>1.3599999999999999E-2</v>
      </c>
      <c r="R2037" s="29"/>
    </row>
    <row r="2038" spans="2:18" ht="16.5" thickBot="1" x14ac:dyDescent="0.3">
      <c r="B2038" s="666" t="s">
        <v>54</v>
      </c>
      <c r="C2038" s="59">
        <f>SUM(C2036:C2037)</f>
        <v>404</v>
      </c>
      <c r="D2038" s="92">
        <f>SUM(D2036:D2037)</f>
        <v>303.63776057999996</v>
      </c>
      <c r="E2038" s="59">
        <f>SUM(E2036:E2037)</f>
        <v>23020</v>
      </c>
      <c r="F2038" s="92">
        <f>SUM(F2036:F2037)</f>
        <v>218.46941000000007</v>
      </c>
      <c r="G2038" s="93">
        <f>SUM(F2038/D2038)</f>
        <v>0.71950672269050531</v>
      </c>
      <c r="J2038" s="28">
        <v>11</v>
      </c>
      <c r="K2038" s="29"/>
      <c r="L2038" s="29">
        <v>15</v>
      </c>
      <c r="M2038" s="24">
        <v>23</v>
      </c>
      <c r="N2038" s="24">
        <v>400</v>
      </c>
      <c r="O2038" s="29"/>
      <c r="P2038" s="25">
        <v>1</v>
      </c>
      <c r="Q2038" s="26">
        <f t="shared" si="83"/>
        <v>0.13800000000000001</v>
      </c>
      <c r="R2038" s="29"/>
    </row>
    <row r="2039" spans="2:18" ht="16.5" thickTop="1" x14ac:dyDescent="0.25">
      <c r="B2039" s="89"/>
      <c r="C2039" s="90"/>
      <c r="D2039" s="91"/>
      <c r="E2039" s="82"/>
      <c r="F2039" s="83"/>
      <c r="G2039" s="83"/>
      <c r="J2039" s="28">
        <v>12</v>
      </c>
      <c r="K2039" s="29"/>
      <c r="L2039" s="29">
        <v>7</v>
      </c>
      <c r="M2039" s="24">
        <v>18</v>
      </c>
      <c r="N2039" s="24">
        <v>400</v>
      </c>
      <c r="O2039" s="29"/>
      <c r="P2039" s="25">
        <v>1</v>
      </c>
      <c r="Q2039" s="26">
        <f t="shared" si="83"/>
        <v>5.04E-2</v>
      </c>
      <c r="R2039" s="29"/>
    </row>
    <row r="2040" spans="2:18" x14ac:dyDescent="0.25">
      <c r="B2040" s="102" t="s">
        <v>32</v>
      </c>
      <c r="C2040" s="90"/>
      <c r="D2040" s="103">
        <f>SUM(D2007+Q2057)</f>
        <v>164.48381000000003</v>
      </c>
      <c r="E2040" s="466">
        <f>SUM(D2040/D2038)</f>
        <v>0.54171065445156719</v>
      </c>
      <c r="F2040" s="83"/>
      <c r="G2040" s="83"/>
      <c r="J2040" s="28">
        <v>13</v>
      </c>
      <c r="K2040" s="29"/>
      <c r="L2040" s="29">
        <v>3.5</v>
      </c>
      <c r="M2040" s="24">
        <v>18</v>
      </c>
      <c r="N2040" s="24">
        <v>400</v>
      </c>
      <c r="O2040" s="29"/>
      <c r="P2040" s="25">
        <v>1</v>
      </c>
      <c r="Q2040" s="26">
        <f t="shared" si="83"/>
        <v>2.52E-2</v>
      </c>
      <c r="R2040" s="29"/>
    </row>
    <row r="2041" spans="2:18" x14ac:dyDescent="0.25">
      <c r="B2041" s="102" t="s">
        <v>51</v>
      </c>
      <c r="C2041" s="89"/>
      <c r="D2041" s="103">
        <f>SUM(Q2063+D2008)</f>
        <v>53.985600000000005</v>
      </c>
      <c r="E2041" s="466">
        <f>SUM(D2041/D2038)</f>
        <v>0.17779606823893804</v>
      </c>
      <c r="F2041" s="83"/>
      <c r="G2041" s="83"/>
      <c r="J2041" s="28">
        <v>14</v>
      </c>
      <c r="K2041" s="29"/>
      <c r="L2041" s="29">
        <v>10</v>
      </c>
      <c r="M2041" s="24">
        <v>15</v>
      </c>
      <c r="N2041" s="24">
        <v>400</v>
      </c>
      <c r="O2041" s="29"/>
      <c r="P2041" s="25">
        <v>3</v>
      </c>
      <c r="Q2041" s="26">
        <f t="shared" si="83"/>
        <v>0.18</v>
      </c>
      <c r="R2041" s="29"/>
    </row>
    <row r="2042" spans="2:18" ht="16.5" thickBot="1" x14ac:dyDescent="0.3">
      <c r="B2042" s="89"/>
      <c r="C2042" s="89"/>
      <c r="D2042" s="104">
        <f>SUM(D2040:D2041)</f>
        <v>218.46941000000004</v>
      </c>
      <c r="E2042" s="467">
        <f>SUM(E2040:E2041)</f>
        <v>0.7195067226905052</v>
      </c>
      <c r="F2042" s="83"/>
      <c r="G2042" s="83"/>
      <c r="J2042" s="28">
        <v>15</v>
      </c>
      <c r="K2042" s="29"/>
      <c r="L2042" s="29">
        <v>7</v>
      </c>
      <c r="M2042" s="24">
        <v>15</v>
      </c>
      <c r="N2042" s="24">
        <v>400</v>
      </c>
      <c r="O2042" s="29"/>
      <c r="P2042" s="25">
        <v>1</v>
      </c>
      <c r="Q2042" s="26">
        <f t="shared" si="83"/>
        <v>4.2000000000000003E-2</v>
      </c>
      <c r="R2042" s="29"/>
    </row>
    <row r="2043" spans="2:18" ht="16.5" thickTop="1" x14ac:dyDescent="0.25">
      <c r="J2043" s="28">
        <v>16</v>
      </c>
      <c r="K2043" s="29"/>
      <c r="L2043" s="29">
        <v>4.5</v>
      </c>
      <c r="M2043" s="24">
        <v>15</v>
      </c>
      <c r="N2043" s="24">
        <v>400</v>
      </c>
      <c r="O2043" s="29"/>
      <c r="P2043" s="25">
        <v>1</v>
      </c>
      <c r="Q2043" s="26">
        <f t="shared" si="83"/>
        <v>2.7E-2</v>
      </c>
      <c r="R2043" s="29"/>
    </row>
    <row r="2044" spans="2:18" x14ac:dyDescent="0.25">
      <c r="J2044" s="28">
        <v>17</v>
      </c>
      <c r="K2044" s="29"/>
      <c r="L2044" s="29">
        <v>1.7</v>
      </c>
      <c r="M2044" s="24">
        <v>15</v>
      </c>
      <c r="N2044" s="24">
        <v>400</v>
      </c>
      <c r="O2044" s="29"/>
      <c r="P2044" s="25">
        <v>5</v>
      </c>
      <c r="Q2044" s="26">
        <f t="shared" si="83"/>
        <v>5.0999999999999997E-2</v>
      </c>
      <c r="R2044" s="29"/>
    </row>
    <row r="2045" spans="2:18" x14ac:dyDescent="0.25">
      <c r="J2045" s="28">
        <v>18</v>
      </c>
      <c r="K2045" s="29"/>
      <c r="L2045" s="29">
        <v>4.5</v>
      </c>
      <c r="M2045" s="24">
        <v>13</v>
      </c>
      <c r="N2045" s="24">
        <v>400</v>
      </c>
      <c r="O2045" s="29"/>
      <c r="P2045" s="25">
        <v>1</v>
      </c>
      <c r="Q2045" s="26">
        <f t="shared" si="83"/>
        <v>2.3400000000000001E-2</v>
      </c>
      <c r="R2045" s="29"/>
    </row>
    <row r="2046" spans="2:18" x14ac:dyDescent="0.25">
      <c r="J2046" s="28">
        <v>19</v>
      </c>
      <c r="K2046" s="29"/>
      <c r="L2046" s="29">
        <v>2.2000000000000002</v>
      </c>
      <c r="M2046" s="24">
        <v>13</v>
      </c>
      <c r="N2046" s="24">
        <v>400</v>
      </c>
      <c r="O2046" s="29"/>
      <c r="P2046" s="25">
        <v>2</v>
      </c>
      <c r="Q2046" s="26">
        <f t="shared" si="83"/>
        <v>2.2880000000000001E-2</v>
      </c>
      <c r="R2046" s="29"/>
    </row>
    <row r="2047" spans="2:18" x14ac:dyDescent="0.25">
      <c r="J2047" s="28">
        <v>20</v>
      </c>
      <c r="K2047" s="29"/>
      <c r="L2047" s="29">
        <v>1.7</v>
      </c>
      <c r="M2047" s="24">
        <v>13</v>
      </c>
      <c r="N2047" s="24">
        <v>400</v>
      </c>
      <c r="O2047" s="29"/>
      <c r="P2047" s="25">
        <v>1</v>
      </c>
      <c r="Q2047" s="26">
        <f t="shared" si="83"/>
        <v>8.8400000000000006E-3</v>
      </c>
      <c r="R2047" s="29"/>
    </row>
    <row r="2048" spans="2:18" x14ac:dyDescent="0.25">
      <c r="J2048" s="28">
        <v>21</v>
      </c>
      <c r="K2048" s="29"/>
      <c r="L2048" s="29">
        <v>4.5</v>
      </c>
      <c r="M2048" s="24">
        <v>18</v>
      </c>
      <c r="N2048" s="24">
        <v>400</v>
      </c>
      <c r="O2048" s="29"/>
      <c r="P2048" s="25">
        <v>1</v>
      </c>
      <c r="Q2048" s="26">
        <f t="shared" si="83"/>
        <v>3.2399999999999998E-2</v>
      </c>
      <c r="R2048" s="29"/>
    </row>
    <row r="2049" spans="10:18" x14ac:dyDescent="0.25">
      <c r="J2049" s="28">
        <v>22</v>
      </c>
      <c r="K2049" s="29"/>
      <c r="L2049" s="29">
        <v>4.5</v>
      </c>
      <c r="M2049" s="24">
        <v>10</v>
      </c>
      <c r="N2049" s="24">
        <v>400</v>
      </c>
      <c r="O2049" s="29"/>
      <c r="P2049" s="25">
        <v>4</v>
      </c>
      <c r="Q2049" s="26">
        <f t="shared" si="83"/>
        <v>7.1999999999999995E-2</v>
      </c>
      <c r="R2049" s="29"/>
    </row>
    <row r="2050" spans="10:18" x14ac:dyDescent="0.25">
      <c r="J2050" s="28">
        <v>23</v>
      </c>
      <c r="K2050" s="29"/>
      <c r="L2050" s="29">
        <v>3.5</v>
      </c>
      <c r="M2050" s="24">
        <v>10</v>
      </c>
      <c r="N2050" s="24">
        <v>400</v>
      </c>
      <c r="O2050" s="29"/>
      <c r="P2050" s="25">
        <v>4</v>
      </c>
      <c r="Q2050" s="26">
        <f t="shared" si="83"/>
        <v>5.6000000000000001E-2</v>
      </c>
      <c r="R2050" s="29"/>
    </row>
    <row r="2051" spans="10:18" x14ac:dyDescent="0.25">
      <c r="J2051" s="28">
        <v>24</v>
      </c>
      <c r="K2051" s="29"/>
      <c r="L2051" s="29">
        <v>2.2000000000000002</v>
      </c>
      <c r="M2051" s="24">
        <v>10</v>
      </c>
      <c r="N2051" s="24">
        <v>400</v>
      </c>
      <c r="O2051" s="29"/>
      <c r="P2051" s="25">
        <v>1</v>
      </c>
      <c r="Q2051" s="26">
        <f t="shared" si="83"/>
        <v>8.8000000000000005E-3</v>
      </c>
      <c r="R2051" s="29"/>
    </row>
    <row r="2052" spans="10:18" x14ac:dyDescent="0.25">
      <c r="J2052" s="28">
        <v>25</v>
      </c>
      <c r="K2052" s="29"/>
      <c r="L2052" s="29">
        <v>1.7</v>
      </c>
      <c r="M2052" s="24">
        <v>10</v>
      </c>
      <c r="N2052" s="24">
        <v>400</v>
      </c>
      <c r="O2052" s="29"/>
      <c r="P2052" s="25">
        <v>4</v>
      </c>
      <c r="Q2052" s="26">
        <f t="shared" si="83"/>
        <v>2.7199999999999998E-2</v>
      </c>
      <c r="R2052" s="29"/>
    </row>
    <row r="2053" spans="10:18" x14ac:dyDescent="0.25">
      <c r="J2053" s="28">
        <v>26</v>
      </c>
      <c r="K2053" s="29"/>
      <c r="L2053" s="29">
        <v>1.7</v>
      </c>
      <c r="M2053" s="24">
        <v>10</v>
      </c>
      <c r="N2053" s="24">
        <v>300</v>
      </c>
      <c r="O2053" s="29"/>
      <c r="P2053" s="25">
        <v>7</v>
      </c>
      <c r="Q2053" s="26">
        <f t="shared" si="83"/>
        <v>3.5700000000000003E-2</v>
      </c>
      <c r="R2053" s="29"/>
    </row>
    <row r="2054" spans="10:18" x14ac:dyDescent="0.25">
      <c r="J2054" s="28">
        <v>27</v>
      </c>
      <c r="K2054" s="29"/>
      <c r="L2054" s="29">
        <v>1.7</v>
      </c>
      <c r="M2054" s="24">
        <v>13</v>
      </c>
      <c r="N2054" s="24">
        <v>300</v>
      </c>
      <c r="O2054" s="29"/>
      <c r="P2054" s="25">
        <v>1</v>
      </c>
      <c r="Q2054" s="26">
        <f t="shared" si="83"/>
        <v>6.6299999999999987E-3</v>
      </c>
      <c r="R2054" s="29"/>
    </row>
    <row r="2055" spans="10:18" x14ac:dyDescent="0.25">
      <c r="J2055" s="28">
        <v>28</v>
      </c>
      <c r="K2055" s="29"/>
      <c r="L2055" s="29">
        <v>1.7</v>
      </c>
      <c r="M2055" s="24">
        <v>15</v>
      </c>
      <c r="N2055" s="24">
        <v>300</v>
      </c>
      <c r="O2055" s="29"/>
      <c r="P2055" s="25">
        <v>3</v>
      </c>
      <c r="Q2055" s="26">
        <f t="shared" si="83"/>
        <v>2.2950000000000002E-2</v>
      </c>
      <c r="R2055" s="29"/>
    </row>
    <row r="2056" spans="10:18" x14ac:dyDescent="0.25">
      <c r="J2056" s="28">
        <v>29</v>
      </c>
      <c r="K2056" s="29"/>
      <c r="L2056" s="29">
        <v>1.7</v>
      </c>
      <c r="M2056" s="24">
        <v>20</v>
      </c>
      <c r="N2056" s="24">
        <v>300</v>
      </c>
      <c r="O2056" s="29"/>
      <c r="P2056" s="25">
        <v>1</v>
      </c>
      <c r="Q2056" s="26">
        <f t="shared" si="83"/>
        <v>1.0200000000000001E-2</v>
      </c>
      <c r="R2056" s="29"/>
    </row>
    <row r="2057" spans="10:18" x14ac:dyDescent="0.25">
      <c r="J2057" s="1880"/>
      <c r="K2057" s="1880"/>
      <c r="L2057" s="1880"/>
      <c r="M2057" s="1880"/>
      <c r="N2057" s="1880"/>
      <c r="O2057" s="1881"/>
      <c r="P2057" s="675">
        <f>SUM(P2028:P2056)</f>
        <v>55</v>
      </c>
      <c r="Q2057" s="676">
        <f>SUM(Q2028:Q2056)</f>
        <v>2.1338000000000004</v>
      </c>
      <c r="R2057" s="64">
        <f>SUM(Q2057/G2031)</f>
        <v>0.62513395936963267</v>
      </c>
    </row>
    <row r="2058" spans="10:18" x14ac:dyDescent="0.25">
      <c r="J2058" s="667">
        <v>30</v>
      </c>
      <c r="K2058" s="476"/>
      <c r="L2058" s="477">
        <v>4</v>
      </c>
      <c r="M2058" s="409">
        <v>6</v>
      </c>
      <c r="N2058" s="409">
        <v>400</v>
      </c>
      <c r="O2058" s="409">
        <v>2</v>
      </c>
      <c r="P2058" s="617">
        <v>12</v>
      </c>
      <c r="Q2058" s="451">
        <f>L2058*M2058*N2058*P2058/1000000</f>
        <v>0.1152</v>
      </c>
      <c r="R2058" s="618"/>
    </row>
    <row r="2059" spans="10:18" x14ac:dyDescent="0.25">
      <c r="J2059" s="667">
        <v>31</v>
      </c>
      <c r="K2059" s="476"/>
      <c r="L2059" s="477">
        <v>3</v>
      </c>
      <c r="M2059" s="409">
        <v>5</v>
      </c>
      <c r="N2059" s="409">
        <v>400</v>
      </c>
      <c r="O2059" s="409">
        <v>1</v>
      </c>
      <c r="P2059" s="617">
        <v>10</v>
      </c>
      <c r="Q2059" s="451">
        <f>L2059*M2059*N2059*P2059/1000000</f>
        <v>0.06</v>
      </c>
      <c r="R2059" s="618"/>
    </row>
    <row r="2060" spans="10:18" x14ac:dyDescent="0.25">
      <c r="J2060" s="667">
        <v>32</v>
      </c>
      <c r="K2060" s="476"/>
      <c r="L2060" s="477">
        <v>2</v>
      </c>
      <c r="M2060" s="409">
        <v>3</v>
      </c>
      <c r="N2060" s="409">
        <v>400</v>
      </c>
      <c r="O2060" s="409">
        <v>1</v>
      </c>
      <c r="P2060" s="617">
        <v>25</v>
      </c>
      <c r="Q2060" s="451">
        <f>L2060*M2060*N2060*P2060/1000000</f>
        <v>0.06</v>
      </c>
      <c r="R2060" s="618"/>
    </row>
    <row r="2061" spans="10:18" x14ac:dyDescent="0.25">
      <c r="J2061" s="667">
        <v>33</v>
      </c>
      <c r="K2061" s="476"/>
      <c r="L2061" s="477">
        <v>3</v>
      </c>
      <c r="M2061" s="409">
        <v>5</v>
      </c>
      <c r="N2061" s="409">
        <v>400</v>
      </c>
      <c r="O2061" s="409">
        <v>2</v>
      </c>
      <c r="P2061" s="617">
        <v>20</v>
      </c>
      <c r="Q2061" s="451">
        <f>L2061*M2061*N2061*P2061/1000000</f>
        <v>0.12</v>
      </c>
      <c r="R2061" s="618"/>
    </row>
    <row r="2062" spans="10:18" x14ac:dyDescent="0.25">
      <c r="J2062" s="667">
        <v>34</v>
      </c>
      <c r="K2062" s="476"/>
      <c r="L2062" s="477">
        <v>2</v>
      </c>
      <c r="M2062" s="409">
        <v>3</v>
      </c>
      <c r="N2062" s="409">
        <v>300</v>
      </c>
      <c r="O2062" s="409">
        <v>2</v>
      </c>
      <c r="P2062" s="617">
        <v>50</v>
      </c>
      <c r="Q2062" s="451">
        <f>L2062*M2062*N2062*P2062/1000000</f>
        <v>0.09</v>
      </c>
      <c r="R2062" s="618"/>
    </row>
    <row r="2063" spans="10:18" x14ac:dyDescent="0.25">
      <c r="J2063" s="1882"/>
      <c r="K2063" s="1883"/>
      <c r="L2063" s="1883"/>
      <c r="M2063" s="1883"/>
      <c r="N2063" s="1884"/>
      <c r="O2063" s="677">
        <f>SUM(O2058:O2062)</f>
        <v>8</v>
      </c>
      <c r="P2063" s="675">
        <f>SUM(P2058:P2062)</f>
        <v>117</v>
      </c>
      <c r="Q2063" s="676">
        <f>SUM(Q2058:Q2062)</f>
        <v>0.44519999999999993</v>
      </c>
      <c r="R2063" s="64">
        <f>SUM(Q2063/G2031)</f>
        <v>0.1304291117777488</v>
      </c>
    </row>
    <row r="2064" spans="10:18" ht="16.5" thickBot="1" x14ac:dyDescent="0.3">
      <c r="O2064" s="455">
        <f>SUM(O2063)</f>
        <v>8</v>
      </c>
      <c r="P2064" s="47">
        <f>SUM(P2063,P2057)</f>
        <v>172</v>
      </c>
      <c r="Q2064" s="72">
        <f>SUM(Q2063,Q2057)</f>
        <v>2.5790000000000002</v>
      </c>
      <c r="R2064" s="49">
        <f>SUM(Q2064/G2031)</f>
        <v>0.75556307114738142</v>
      </c>
    </row>
    <row r="2065" spans="2:18" ht="16.5" thickTop="1" x14ac:dyDescent="0.25"/>
    <row r="2066" spans="2:18" x14ac:dyDescent="0.25">
      <c r="B2066" s="1814" t="s">
        <v>0</v>
      </c>
      <c r="C2066" s="1814"/>
      <c r="D2066" s="1814"/>
      <c r="E2066" s="1814"/>
      <c r="F2066" s="1814"/>
      <c r="G2066" s="1814"/>
      <c r="H2066" s="1814"/>
      <c r="J2066" s="1814" t="s">
        <v>22</v>
      </c>
      <c r="K2066" s="1814"/>
      <c r="L2066" s="1814"/>
      <c r="M2066" s="1814"/>
      <c r="N2066" s="1814"/>
      <c r="O2066" s="1814"/>
      <c r="P2066" s="1814"/>
      <c r="Q2066" s="1814"/>
      <c r="R2066" s="1814"/>
    </row>
    <row r="2067" spans="2:18" x14ac:dyDescent="0.25">
      <c r="B2067" s="1814"/>
      <c r="C2067" s="1814"/>
      <c r="D2067" s="1814"/>
      <c r="E2067" s="1814"/>
      <c r="F2067" s="1814"/>
      <c r="G2067" s="1814"/>
      <c r="H2067" s="1814"/>
      <c r="J2067" s="1814"/>
      <c r="K2067" s="1814"/>
      <c r="L2067" s="1814"/>
      <c r="M2067" s="1814"/>
      <c r="N2067" s="1814"/>
      <c r="O2067" s="1814"/>
      <c r="P2067" s="1814"/>
      <c r="Q2067" s="1814"/>
      <c r="R2067" s="1814"/>
    </row>
    <row r="2068" spans="2:18" x14ac:dyDescent="0.25">
      <c r="B2068" s="6" t="s">
        <v>249</v>
      </c>
      <c r="H2068" s="8"/>
      <c r="J2068" s="6" t="s">
        <v>249</v>
      </c>
      <c r="K2068" s="10"/>
      <c r="L2068" s="10"/>
      <c r="M2068" s="10"/>
      <c r="N2068" s="10"/>
      <c r="O2068" s="1898"/>
      <c r="P2068" s="1898"/>
      <c r="Q2068" s="8"/>
      <c r="R2068" s="8"/>
    </row>
    <row r="2069" spans="2:18" x14ac:dyDescent="0.25">
      <c r="B2069" s="1812" t="s">
        <v>21</v>
      </c>
      <c r="C2069" s="1812" t="s">
        <v>2</v>
      </c>
      <c r="D2069" s="1805" t="s">
        <v>3</v>
      </c>
      <c r="E2069" s="1842" t="s">
        <v>4</v>
      </c>
      <c r="F2069" s="1843"/>
      <c r="G2069" s="1844"/>
      <c r="H2069" s="1812" t="s">
        <v>5</v>
      </c>
      <c r="J2069" s="1812" t="s">
        <v>21</v>
      </c>
      <c r="K2069" s="1899" t="s">
        <v>24</v>
      </c>
      <c r="L2069" s="1842" t="s">
        <v>25</v>
      </c>
      <c r="M2069" s="1843"/>
      <c r="N2069" s="1844"/>
      <c r="O2069" s="1842" t="s">
        <v>4</v>
      </c>
      <c r="P2069" s="1843"/>
      <c r="Q2069" s="1844"/>
      <c r="R2069" s="1812" t="s">
        <v>5</v>
      </c>
    </row>
    <row r="2070" spans="2:18" x14ac:dyDescent="0.25">
      <c r="B2070" s="1813"/>
      <c r="C2070" s="1813"/>
      <c r="D2070" s="1806"/>
      <c r="E2070" s="670" t="s">
        <v>26</v>
      </c>
      <c r="F2070" s="670" t="s">
        <v>9</v>
      </c>
      <c r="G2070" s="663" t="s">
        <v>10</v>
      </c>
      <c r="H2070" s="1813"/>
      <c r="J2070" s="1813"/>
      <c r="K2070" s="1900"/>
      <c r="L2070" s="13" t="s">
        <v>27</v>
      </c>
      <c r="M2070" s="664" t="s">
        <v>28</v>
      </c>
      <c r="N2070" s="664" t="s">
        <v>26</v>
      </c>
      <c r="O2070" s="664" t="s">
        <v>29</v>
      </c>
      <c r="P2070" s="665" t="s">
        <v>30</v>
      </c>
      <c r="Q2070" s="16" t="s">
        <v>10</v>
      </c>
      <c r="R2070" s="1813"/>
    </row>
    <row r="2071" spans="2:18" x14ac:dyDescent="0.25">
      <c r="B2071" s="623">
        <v>1</v>
      </c>
      <c r="C2071" s="679">
        <v>6118</v>
      </c>
      <c r="D2071" s="409" t="s">
        <v>12</v>
      </c>
      <c r="E2071" s="409">
        <v>400</v>
      </c>
      <c r="F2071" s="409">
        <v>72</v>
      </c>
      <c r="G2071" s="497">
        <f>0.7854*E2071*F2071*F2071/1000000</f>
        <v>1.6286054399999996</v>
      </c>
      <c r="H2071" s="616" t="s">
        <v>13</v>
      </c>
      <c r="J2071" s="22">
        <v>1</v>
      </c>
      <c r="K2071" s="23" t="s">
        <v>32</v>
      </c>
      <c r="L2071" s="24">
        <v>15</v>
      </c>
      <c r="M2071" s="24">
        <v>30</v>
      </c>
      <c r="N2071" s="24">
        <v>400</v>
      </c>
      <c r="O2071" s="23"/>
      <c r="P2071" s="25">
        <v>2</v>
      </c>
      <c r="Q2071" s="26">
        <f t="shared" ref="Q2071:Q2084" si="84">L2071*M2071*N2071*P2071/1000000</f>
        <v>0.36</v>
      </c>
      <c r="R2071" s="27"/>
    </row>
    <row r="2072" spans="2:18" x14ac:dyDescent="0.25">
      <c r="G2072" s="74">
        <f>SUM(G2070:G2071)</f>
        <v>1.6286054399999996</v>
      </c>
      <c r="H2072" s="51"/>
      <c r="J2072" s="28">
        <v>2</v>
      </c>
      <c r="K2072" s="29"/>
      <c r="L2072" s="29">
        <v>13</v>
      </c>
      <c r="M2072" s="24">
        <v>30</v>
      </c>
      <c r="N2072" s="24">
        <v>400</v>
      </c>
      <c r="O2072" s="29"/>
      <c r="P2072" s="25">
        <v>1</v>
      </c>
      <c r="Q2072" s="26">
        <f t="shared" si="84"/>
        <v>0.156</v>
      </c>
      <c r="R2072" s="29"/>
    </row>
    <row r="2073" spans="2:18" ht="16.5" thickBot="1" x14ac:dyDescent="0.3">
      <c r="G2073" s="60">
        <f>SUM(G2072)</f>
        <v>1.6286054399999996</v>
      </c>
      <c r="H2073" s="36">
        <f>SUM(Q2089/G2073)</f>
        <v>0.79948154907305258</v>
      </c>
      <c r="J2073" s="28">
        <v>3</v>
      </c>
      <c r="K2073" s="29"/>
      <c r="L2073" s="29">
        <v>4.5</v>
      </c>
      <c r="M2073" s="24">
        <v>30</v>
      </c>
      <c r="N2073" s="24">
        <v>400</v>
      </c>
      <c r="O2073" s="29"/>
      <c r="P2073" s="25">
        <v>1</v>
      </c>
      <c r="Q2073" s="26">
        <f t="shared" si="84"/>
        <v>5.3999999999999999E-2</v>
      </c>
      <c r="R2073" s="29"/>
    </row>
    <row r="2074" spans="2:18" ht="16.5" thickTop="1" x14ac:dyDescent="0.25">
      <c r="J2074" s="28">
        <v>4</v>
      </c>
      <c r="K2074" s="29"/>
      <c r="L2074" s="29">
        <v>15</v>
      </c>
      <c r="M2074" s="24">
        <v>25</v>
      </c>
      <c r="N2074" s="24">
        <v>400</v>
      </c>
      <c r="O2074" s="29"/>
      <c r="P2074" s="25">
        <v>1</v>
      </c>
      <c r="Q2074" s="26">
        <f t="shared" si="84"/>
        <v>0.15</v>
      </c>
      <c r="R2074" s="29"/>
    </row>
    <row r="2075" spans="2:18" x14ac:dyDescent="0.25">
      <c r="B2075" s="8" t="s">
        <v>250</v>
      </c>
      <c r="J2075" s="28">
        <v>5</v>
      </c>
      <c r="K2075" s="29"/>
      <c r="L2075" s="29">
        <v>7</v>
      </c>
      <c r="M2075" s="24">
        <v>25</v>
      </c>
      <c r="N2075" s="24">
        <v>400</v>
      </c>
      <c r="O2075" s="29"/>
      <c r="P2075" s="25">
        <v>1</v>
      </c>
      <c r="Q2075" s="26">
        <f t="shared" si="84"/>
        <v>7.0000000000000007E-2</v>
      </c>
      <c r="R2075" s="29"/>
    </row>
    <row r="2076" spans="2:18" x14ac:dyDescent="0.25">
      <c r="B2076" s="1901" t="s">
        <v>3</v>
      </c>
      <c r="C2076" s="1902" t="s">
        <v>66</v>
      </c>
      <c r="D2076" s="1902"/>
      <c r="E2076" s="1903" t="s">
        <v>48</v>
      </c>
      <c r="F2076" s="1903"/>
      <c r="G2076" s="1886" t="s">
        <v>50</v>
      </c>
      <c r="J2076" s="28">
        <v>6</v>
      </c>
      <c r="K2076" s="29"/>
      <c r="L2076" s="29">
        <v>3.5</v>
      </c>
      <c r="M2076" s="24">
        <v>25</v>
      </c>
      <c r="N2076" s="24">
        <v>400</v>
      </c>
      <c r="O2076" s="29"/>
      <c r="P2076" s="25">
        <v>1</v>
      </c>
      <c r="Q2076" s="26">
        <f t="shared" si="84"/>
        <v>3.5000000000000003E-2</v>
      </c>
      <c r="R2076" s="29"/>
    </row>
    <row r="2077" spans="2:18" x14ac:dyDescent="0.25">
      <c r="B2077" s="1901"/>
      <c r="C2077" s="101" t="s">
        <v>30</v>
      </c>
      <c r="D2077" s="595" t="s">
        <v>10</v>
      </c>
      <c r="E2077" s="668" t="s">
        <v>30</v>
      </c>
      <c r="F2077" s="668" t="s">
        <v>10</v>
      </c>
      <c r="G2077" s="1887"/>
      <c r="J2077" s="28">
        <v>7</v>
      </c>
      <c r="K2077" s="29"/>
      <c r="L2077" s="29">
        <v>7</v>
      </c>
      <c r="M2077" s="24">
        <v>20</v>
      </c>
      <c r="N2077" s="24">
        <v>400</v>
      </c>
      <c r="O2077" s="29"/>
      <c r="P2077" s="25">
        <v>1</v>
      </c>
      <c r="Q2077" s="26">
        <f t="shared" si="84"/>
        <v>5.6000000000000001E-2</v>
      </c>
      <c r="R2077" s="29"/>
    </row>
    <row r="2078" spans="2:18" x14ac:dyDescent="0.25">
      <c r="B2078" s="669" t="s">
        <v>32</v>
      </c>
      <c r="C2078" s="86">
        <f>SUM(C2038)</f>
        <v>404</v>
      </c>
      <c r="D2078" s="71">
        <f>SUM(D2038)</f>
        <v>303.63776057999996</v>
      </c>
      <c r="E2078" s="86">
        <f>SUM(E2038)</f>
        <v>23020</v>
      </c>
      <c r="F2078" s="71">
        <f>SUM(F2038)</f>
        <v>218.46941000000007</v>
      </c>
      <c r="G2078" s="88">
        <f>SUM(F2078/D2078)</f>
        <v>0.71950672269050531</v>
      </c>
      <c r="J2078" s="28">
        <v>8</v>
      </c>
      <c r="K2078" s="29"/>
      <c r="L2078" s="29">
        <v>3.5</v>
      </c>
      <c r="M2078" s="24">
        <v>18</v>
      </c>
      <c r="N2078" s="24">
        <v>400</v>
      </c>
      <c r="O2078" s="29"/>
      <c r="P2078" s="25">
        <v>1</v>
      </c>
      <c r="Q2078" s="26">
        <f t="shared" si="84"/>
        <v>2.52E-2</v>
      </c>
      <c r="R2078" s="29"/>
    </row>
    <row r="2079" spans="2:18" x14ac:dyDescent="0.25">
      <c r="B2079" s="669" t="s">
        <v>32</v>
      </c>
      <c r="C2079" s="115">
        <f>SUM(B2071)</f>
        <v>1</v>
      </c>
      <c r="D2079" s="20">
        <f>SUM(G2073)</f>
        <v>1.6286054399999996</v>
      </c>
      <c r="E2079" s="115">
        <f>SUM(P2089)</f>
        <v>50</v>
      </c>
      <c r="F2079" s="20">
        <f>SUM(Q2089)</f>
        <v>1.3020400000000001</v>
      </c>
      <c r="G2079" s="88">
        <f>SUM(F2079/D2079)</f>
        <v>0.79948154907305258</v>
      </c>
      <c r="J2079" s="28">
        <v>9</v>
      </c>
      <c r="K2079" s="29"/>
      <c r="L2079" s="29">
        <v>13</v>
      </c>
      <c r="M2079" s="24">
        <v>15</v>
      </c>
      <c r="N2079" s="24">
        <v>400</v>
      </c>
      <c r="O2079" s="29"/>
      <c r="P2079" s="25">
        <v>1</v>
      </c>
      <c r="Q2079" s="26">
        <f t="shared" si="84"/>
        <v>7.8E-2</v>
      </c>
      <c r="R2079" s="29"/>
    </row>
    <row r="2080" spans="2:18" ht="16.5" thickBot="1" x14ac:dyDescent="0.3">
      <c r="B2080" s="666" t="s">
        <v>54</v>
      </c>
      <c r="C2080" s="59">
        <f>SUM(C2078:C2079)</f>
        <v>405</v>
      </c>
      <c r="D2080" s="92">
        <f>SUM(D2078:D2079)</f>
        <v>305.26636601999996</v>
      </c>
      <c r="E2080" s="59">
        <f>SUM(E2078:E2079)</f>
        <v>23070</v>
      </c>
      <c r="F2080" s="92">
        <f>SUM(F2078:F2079)</f>
        <v>219.77145000000007</v>
      </c>
      <c r="G2080" s="93">
        <f>SUM(F2080/D2080)</f>
        <v>0.71993339084595198</v>
      </c>
      <c r="J2080" s="28">
        <v>10</v>
      </c>
      <c r="K2080" s="29"/>
      <c r="L2080" s="29">
        <v>2.2000000000000002</v>
      </c>
      <c r="M2080" s="24">
        <v>13</v>
      </c>
      <c r="N2080" s="24">
        <v>400</v>
      </c>
      <c r="O2080" s="29"/>
      <c r="P2080" s="25">
        <v>1</v>
      </c>
      <c r="Q2080" s="26">
        <f t="shared" si="84"/>
        <v>1.1440000000000001E-2</v>
      </c>
      <c r="R2080" s="29"/>
    </row>
    <row r="2081" spans="2:18" ht="16.5" thickTop="1" x14ac:dyDescent="0.25">
      <c r="B2081" s="89"/>
      <c r="C2081" s="90"/>
      <c r="D2081" s="91"/>
      <c r="E2081" s="82"/>
      <c r="F2081" s="83"/>
      <c r="G2081" s="83"/>
      <c r="J2081" s="28">
        <v>11</v>
      </c>
      <c r="K2081" s="29"/>
      <c r="L2081" s="29">
        <v>10</v>
      </c>
      <c r="M2081" s="24">
        <v>13</v>
      </c>
      <c r="N2081" s="24">
        <v>400</v>
      </c>
      <c r="O2081" s="29"/>
      <c r="P2081" s="25">
        <v>2</v>
      </c>
      <c r="Q2081" s="26">
        <f t="shared" si="84"/>
        <v>0.104</v>
      </c>
      <c r="R2081" s="29"/>
    </row>
    <row r="2082" spans="2:18" x14ac:dyDescent="0.25">
      <c r="B2082" s="102" t="s">
        <v>32</v>
      </c>
      <c r="C2082" s="90"/>
      <c r="D2082" s="103">
        <f>SUM(Q2085+D2040)</f>
        <v>165.66825000000003</v>
      </c>
      <c r="E2082" s="466">
        <f>SUM(D2082/D2080)</f>
        <v>0.54270063276196645</v>
      </c>
      <c r="F2082" s="83"/>
      <c r="G2082" s="83"/>
      <c r="J2082" s="28">
        <v>12</v>
      </c>
      <c r="K2082" s="29"/>
      <c r="L2082" s="29">
        <v>4.5</v>
      </c>
      <c r="M2082" s="24">
        <v>10</v>
      </c>
      <c r="N2082" s="24">
        <v>400</v>
      </c>
      <c r="O2082" s="29"/>
      <c r="P2082" s="25">
        <v>2</v>
      </c>
      <c r="Q2082" s="26">
        <f t="shared" si="84"/>
        <v>3.5999999999999997E-2</v>
      </c>
      <c r="R2082" s="29"/>
    </row>
    <row r="2083" spans="2:18" x14ac:dyDescent="0.25">
      <c r="B2083" s="102" t="s">
        <v>51</v>
      </c>
      <c r="C2083" s="89"/>
      <c r="D2083" s="103">
        <f>SUM(Q2088+D2041)</f>
        <v>54.103200000000008</v>
      </c>
      <c r="E2083" s="466">
        <f>SUM(D2083/D2080)</f>
        <v>0.17723275808398545</v>
      </c>
      <c r="F2083" s="83"/>
      <c r="G2083" s="83"/>
      <c r="J2083" s="28">
        <v>13</v>
      </c>
      <c r="K2083" s="29"/>
      <c r="L2083" s="29">
        <v>3.5</v>
      </c>
      <c r="M2083" s="24">
        <v>10</v>
      </c>
      <c r="N2083" s="24">
        <v>400</v>
      </c>
      <c r="O2083" s="29"/>
      <c r="P2083" s="25">
        <v>3</v>
      </c>
      <c r="Q2083" s="26">
        <f t="shared" si="84"/>
        <v>4.2000000000000003E-2</v>
      </c>
      <c r="R2083" s="29"/>
    </row>
    <row r="2084" spans="2:18" ht="16.5" thickBot="1" x14ac:dyDescent="0.3">
      <c r="B2084" s="89"/>
      <c r="C2084" s="89"/>
      <c r="D2084" s="104">
        <f>SUM(D2082:D2083)</f>
        <v>219.77145000000004</v>
      </c>
      <c r="E2084" s="467">
        <f>SUM(E2082:E2083)</f>
        <v>0.71993339084595187</v>
      </c>
      <c r="F2084" s="83"/>
      <c r="G2084" s="83"/>
      <c r="J2084" s="28">
        <v>14</v>
      </c>
      <c r="K2084" s="29"/>
      <c r="L2084" s="29">
        <v>1.7</v>
      </c>
      <c r="M2084" s="24">
        <v>10</v>
      </c>
      <c r="N2084" s="24">
        <v>400</v>
      </c>
      <c r="O2084" s="29"/>
      <c r="P2084" s="25">
        <v>1</v>
      </c>
      <c r="Q2084" s="26">
        <f t="shared" si="84"/>
        <v>6.7999999999999996E-3</v>
      </c>
      <c r="R2084" s="29"/>
    </row>
    <row r="2085" spans="2:18" ht="16.5" thickTop="1" x14ac:dyDescent="0.25">
      <c r="J2085" s="1880"/>
      <c r="K2085" s="1880"/>
      <c r="L2085" s="1880"/>
      <c r="M2085" s="1880"/>
      <c r="N2085" s="1880"/>
      <c r="O2085" s="1881"/>
      <c r="P2085" s="675">
        <f>SUM(P2071:P2084)</f>
        <v>19</v>
      </c>
      <c r="Q2085" s="676">
        <f>SUM(Q2071:Q2084)</f>
        <v>1.1844400000000002</v>
      </c>
      <c r="R2085" s="64">
        <f>SUM(Q2085/G2073)</f>
        <v>0.72727253078560294</v>
      </c>
    </row>
    <row r="2086" spans="2:18" x14ac:dyDescent="0.25">
      <c r="J2086" s="667">
        <v>15</v>
      </c>
      <c r="K2086" s="476"/>
      <c r="L2086" s="477">
        <v>4</v>
      </c>
      <c r="M2086" s="409">
        <v>6</v>
      </c>
      <c r="N2086" s="409">
        <v>400</v>
      </c>
      <c r="O2086" s="409">
        <v>1</v>
      </c>
      <c r="P2086" s="617">
        <v>6</v>
      </c>
      <c r="Q2086" s="451">
        <f>L2086*M2086*N2086*P2086/1000000</f>
        <v>5.7599999999999998E-2</v>
      </c>
      <c r="R2086" s="618"/>
    </row>
    <row r="2087" spans="2:18" x14ac:dyDescent="0.25">
      <c r="J2087" s="667">
        <v>16</v>
      </c>
      <c r="K2087" s="476"/>
      <c r="L2087" s="477">
        <v>2</v>
      </c>
      <c r="M2087" s="409">
        <v>3</v>
      </c>
      <c r="N2087" s="409">
        <v>400</v>
      </c>
      <c r="O2087" s="409">
        <v>1</v>
      </c>
      <c r="P2087" s="617">
        <v>25</v>
      </c>
      <c r="Q2087" s="451">
        <f>L2087*M2087*N2087*P2087/1000000</f>
        <v>0.06</v>
      </c>
      <c r="R2087" s="618"/>
    </row>
    <row r="2088" spans="2:18" x14ac:dyDescent="0.25">
      <c r="J2088" s="1882"/>
      <c r="K2088" s="1883"/>
      <c r="L2088" s="1883"/>
      <c r="M2088" s="1883"/>
      <c r="N2088" s="1884"/>
      <c r="O2088" s="677">
        <f>SUM(O2086:O2087)</f>
        <v>2</v>
      </c>
      <c r="P2088" s="675">
        <f>SUM(P2086:P2087)</f>
        <v>31</v>
      </c>
      <c r="Q2088" s="676">
        <f>SUM(Q2086:Q2087)</f>
        <v>0.1176</v>
      </c>
      <c r="R2088" s="64">
        <f>SUM(Q2088/G2073)</f>
        <v>7.2209018287449675E-2</v>
      </c>
    </row>
    <row r="2089" spans="2:18" ht="16.5" thickBot="1" x14ac:dyDescent="0.3">
      <c r="O2089" s="455">
        <f>SUM(O2088)</f>
        <v>2</v>
      </c>
      <c r="P2089" s="47">
        <f>SUM(P2088,P2085)</f>
        <v>50</v>
      </c>
      <c r="Q2089" s="72">
        <f>SUM(Q2088,Q2085)</f>
        <v>1.3020400000000001</v>
      </c>
      <c r="R2089" s="49">
        <f>SUM(Q2089/G2073)</f>
        <v>0.79948154907305258</v>
      </c>
    </row>
    <row r="2090" spans="2:18" ht="16.5" thickTop="1" x14ac:dyDescent="0.25"/>
    <row r="2091" spans="2:18" x14ac:dyDescent="0.25">
      <c r="B2091" s="1814" t="s">
        <v>0</v>
      </c>
      <c r="C2091" s="1814"/>
      <c r="D2091" s="1814"/>
      <c r="E2091" s="1814"/>
      <c r="F2091" s="1814"/>
      <c r="G2091" s="1814"/>
      <c r="H2091" s="1814"/>
      <c r="J2091" s="1814" t="s">
        <v>22</v>
      </c>
      <c r="K2091" s="1814"/>
      <c r="L2091" s="1814"/>
      <c r="M2091" s="1814"/>
      <c r="N2091" s="1814"/>
      <c r="O2091" s="1814"/>
      <c r="P2091" s="1814"/>
      <c r="Q2091" s="1814"/>
      <c r="R2091" s="1814"/>
    </row>
    <row r="2092" spans="2:18" x14ac:dyDescent="0.25">
      <c r="B2092" s="1814"/>
      <c r="C2092" s="1814"/>
      <c r="D2092" s="1814"/>
      <c r="E2092" s="1814"/>
      <c r="F2092" s="1814"/>
      <c r="G2092" s="1814"/>
      <c r="H2092" s="1814"/>
      <c r="J2092" s="1814"/>
      <c r="K2092" s="1814"/>
      <c r="L2092" s="1814"/>
      <c r="M2092" s="1814"/>
      <c r="N2092" s="1814"/>
      <c r="O2092" s="1814"/>
      <c r="P2092" s="1814"/>
      <c r="Q2092" s="1814"/>
      <c r="R2092" s="1814"/>
    </row>
    <row r="2093" spans="2:18" x14ac:dyDescent="0.25">
      <c r="B2093" s="6" t="s">
        <v>249</v>
      </c>
      <c r="H2093" s="8"/>
      <c r="J2093" s="6" t="s">
        <v>249</v>
      </c>
      <c r="K2093" s="10"/>
      <c r="L2093" s="10"/>
      <c r="M2093" s="10"/>
      <c r="N2093" s="10"/>
      <c r="O2093" s="1898"/>
      <c r="P2093" s="1898"/>
      <c r="Q2093" s="8"/>
      <c r="R2093" s="8"/>
    </row>
    <row r="2094" spans="2:18" x14ac:dyDescent="0.25">
      <c r="B2094" s="1812" t="s">
        <v>21</v>
      </c>
      <c r="C2094" s="1812" t="s">
        <v>2</v>
      </c>
      <c r="D2094" s="1805" t="s">
        <v>3</v>
      </c>
      <c r="E2094" s="1842" t="s">
        <v>4</v>
      </c>
      <c r="F2094" s="1843"/>
      <c r="G2094" s="1844"/>
      <c r="H2094" s="1812" t="s">
        <v>5</v>
      </c>
      <c r="J2094" s="1812" t="s">
        <v>21</v>
      </c>
      <c r="K2094" s="1899" t="s">
        <v>24</v>
      </c>
      <c r="L2094" s="1842" t="s">
        <v>25</v>
      </c>
      <c r="M2094" s="1843"/>
      <c r="N2094" s="1844"/>
      <c r="O2094" s="1842" t="s">
        <v>4</v>
      </c>
      <c r="P2094" s="1843"/>
      <c r="Q2094" s="1844"/>
      <c r="R2094" s="1812" t="s">
        <v>5</v>
      </c>
    </row>
    <row r="2095" spans="2:18" x14ac:dyDescent="0.25">
      <c r="B2095" s="1813"/>
      <c r="C2095" s="1813"/>
      <c r="D2095" s="1806"/>
      <c r="E2095" s="687" t="s">
        <v>26</v>
      </c>
      <c r="F2095" s="687" t="s">
        <v>9</v>
      </c>
      <c r="G2095" s="680" t="s">
        <v>10</v>
      </c>
      <c r="H2095" s="1813"/>
      <c r="J2095" s="1813"/>
      <c r="K2095" s="1900"/>
      <c r="L2095" s="13" t="s">
        <v>27</v>
      </c>
      <c r="M2095" s="681" t="s">
        <v>28</v>
      </c>
      <c r="N2095" s="681" t="s">
        <v>26</v>
      </c>
      <c r="O2095" s="681" t="s">
        <v>29</v>
      </c>
      <c r="P2095" s="682" t="s">
        <v>30</v>
      </c>
      <c r="Q2095" s="16" t="s">
        <v>10</v>
      </c>
      <c r="R2095" s="1813"/>
    </row>
    <row r="2096" spans="2:18" x14ac:dyDescent="0.25">
      <c r="B2096" s="623">
        <v>1</v>
      </c>
      <c r="C2096" s="409">
        <v>6002</v>
      </c>
      <c r="D2096" s="409" t="s">
        <v>12</v>
      </c>
      <c r="E2096" s="409">
        <v>400</v>
      </c>
      <c r="F2096" s="409">
        <v>68</v>
      </c>
      <c r="G2096" s="497">
        <f>0.7854*E2096*F2096*F2096/1000000</f>
        <v>1.4526758399999999</v>
      </c>
      <c r="H2096" s="616" t="s">
        <v>13</v>
      </c>
      <c r="J2096" s="22">
        <v>1</v>
      </c>
      <c r="K2096" s="23" t="s">
        <v>32</v>
      </c>
      <c r="L2096" s="24">
        <v>13</v>
      </c>
      <c r="M2096" s="24">
        <v>33</v>
      </c>
      <c r="N2096" s="24">
        <v>400</v>
      </c>
      <c r="O2096" s="23"/>
      <c r="P2096" s="25">
        <v>1</v>
      </c>
      <c r="Q2096" s="26">
        <f t="shared" ref="Q2096:Q2124" si="85">L2096*M2096*N2096*P2096/1000000</f>
        <v>0.1716</v>
      </c>
      <c r="R2096" s="27"/>
    </row>
    <row r="2097" spans="2:18" x14ac:dyDescent="0.25">
      <c r="B2097" s="623">
        <v>2</v>
      </c>
      <c r="C2097" s="409">
        <v>5822</v>
      </c>
      <c r="D2097" s="409" t="s">
        <v>12</v>
      </c>
      <c r="E2097" s="409">
        <v>400</v>
      </c>
      <c r="F2097" s="409">
        <v>79</v>
      </c>
      <c r="G2097" s="497">
        <f>0.7854*E2097*F2097*F2097/1000000</f>
        <v>1.9606725599999997</v>
      </c>
      <c r="H2097" s="616" t="s">
        <v>13</v>
      </c>
      <c r="J2097" s="28">
        <v>2</v>
      </c>
      <c r="K2097" s="29"/>
      <c r="L2097" s="29">
        <v>15</v>
      </c>
      <c r="M2097" s="24">
        <v>30</v>
      </c>
      <c r="N2097" s="24">
        <v>400</v>
      </c>
      <c r="O2097" s="29"/>
      <c r="P2097" s="25">
        <v>1</v>
      </c>
      <c r="Q2097" s="26">
        <f t="shared" si="85"/>
        <v>0.18</v>
      </c>
      <c r="R2097" s="29"/>
    </row>
    <row r="2098" spans="2:18" x14ac:dyDescent="0.25">
      <c r="G2098" s="74">
        <f>SUM(G2096:G2097)</f>
        <v>3.4133483999999994</v>
      </c>
      <c r="H2098" s="51"/>
      <c r="J2098" s="28">
        <v>3</v>
      </c>
      <c r="K2098" s="29"/>
      <c r="L2098" s="29">
        <v>13</v>
      </c>
      <c r="M2098" s="24">
        <v>30</v>
      </c>
      <c r="N2098" s="24">
        <v>400</v>
      </c>
      <c r="O2098" s="29"/>
      <c r="P2098" s="25">
        <v>1</v>
      </c>
      <c r="Q2098" s="26">
        <f t="shared" si="85"/>
        <v>0.156</v>
      </c>
      <c r="R2098" s="29"/>
    </row>
    <row r="2099" spans="2:18" ht="16.5" thickBot="1" x14ac:dyDescent="0.3">
      <c r="G2099" s="60">
        <f>SUM(G2098)</f>
        <v>3.4133483999999994</v>
      </c>
      <c r="H2099" s="36">
        <f>SUM(Q2132/G2099)</f>
        <v>0.75556307114738142</v>
      </c>
      <c r="J2099" s="28">
        <v>4</v>
      </c>
      <c r="K2099" s="29"/>
      <c r="L2099" s="29">
        <v>10</v>
      </c>
      <c r="M2099" s="24">
        <v>30</v>
      </c>
      <c r="N2099" s="24">
        <v>400</v>
      </c>
      <c r="O2099" s="29"/>
      <c r="P2099" s="25">
        <v>1</v>
      </c>
      <c r="Q2099" s="26">
        <f t="shared" si="85"/>
        <v>0.12</v>
      </c>
      <c r="R2099" s="29"/>
    </row>
    <row r="2100" spans="2:18" ht="16.5" thickTop="1" x14ac:dyDescent="0.25">
      <c r="J2100" s="28">
        <v>5</v>
      </c>
      <c r="K2100" s="29"/>
      <c r="L2100" s="29">
        <v>13</v>
      </c>
      <c r="M2100" s="24">
        <v>25</v>
      </c>
      <c r="N2100" s="24">
        <v>400</v>
      </c>
      <c r="O2100" s="29"/>
      <c r="P2100" s="25">
        <v>1</v>
      </c>
      <c r="Q2100" s="26">
        <f t="shared" si="85"/>
        <v>0.13</v>
      </c>
      <c r="R2100" s="29"/>
    </row>
    <row r="2101" spans="2:18" x14ac:dyDescent="0.25">
      <c r="B2101" s="8" t="s">
        <v>250</v>
      </c>
      <c r="J2101" s="28">
        <v>6</v>
      </c>
      <c r="K2101" s="29"/>
      <c r="L2101" s="29">
        <v>10</v>
      </c>
      <c r="M2101" s="24">
        <v>25</v>
      </c>
      <c r="N2101" s="24">
        <v>400</v>
      </c>
      <c r="O2101" s="29"/>
      <c r="P2101" s="25">
        <v>3</v>
      </c>
      <c r="Q2101" s="26">
        <f t="shared" si="85"/>
        <v>0.3</v>
      </c>
      <c r="R2101" s="29"/>
    </row>
    <row r="2102" spans="2:18" x14ac:dyDescent="0.25">
      <c r="B2102" s="1901" t="s">
        <v>3</v>
      </c>
      <c r="C2102" s="1902" t="s">
        <v>66</v>
      </c>
      <c r="D2102" s="1902"/>
      <c r="E2102" s="1903" t="s">
        <v>48</v>
      </c>
      <c r="F2102" s="1903"/>
      <c r="G2102" s="1886" t="s">
        <v>50</v>
      </c>
      <c r="J2102" s="28">
        <v>7</v>
      </c>
      <c r="K2102" s="29"/>
      <c r="L2102" s="29">
        <v>2.2000000000000002</v>
      </c>
      <c r="M2102" s="24">
        <v>25</v>
      </c>
      <c r="N2102" s="24">
        <v>400</v>
      </c>
      <c r="O2102" s="29"/>
      <c r="P2102" s="25">
        <v>1</v>
      </c>
      <c r="Q2102" s="26">
        <f t="shared" si="85"/>
        <v>2.2000000000000002E-2</v>
      </c>
      <c r="R2102" s="29"/>
    </row>
    <row r="2103" spans="2:18" x14ac:dyDescent="0.25">
      <c r="B2103" s="1901"/>
      <c r="C2103" s="101" t="s">
        <v>30</v>
      </c>
      <c r="D2103" s="595" t="s">
        <v>10</v>
      </c>
      <c r="E2103" s="685" t="s">
        <v>30</v>
      </c>
      <c r="F2103" s="685" t="s">
        <v>10</v>
      </c>
      <c r="G2103" s="1887"/>
      <c r="J2103" s="28">
        <v>8</v>
      </c>
      <c r="K2103" s="29"/>
      <c r="L2103" s="29">
        <v>15</v>
      </c>
      <c r="M2103" s="24">
        <v>20</v>
      </c>
      <c r="N2103" s="24">
        <v>400</v>
      </c>
      <c r="O2103" s="29"/>
      <c r="P2103" s="25">
        <v>1</v>
      </c>
      <c r="Q2103" s="26">
        <f t="shared" si="85"/>
        <v>0.12</v>
      </c>
      <c r="R2103" s="29"/>
    </row>
    <row r="2104" spans="2:18" x14ac:dyDescent="0.25">
      <c r="B2104" s="686" t="s">
        <v>32</v>
      </c>
      <c r="C2104" s="86">
        <f>SUM(C2080)</f>
        <v>405</v>
      </c>
      <c r="D2104" s="71">
        <f>SUM(D2080)</f>
        <v>305.26636601999996</v>
      </c>
      <c r="E2104" s="86">
        <f>SUM(E2080)</f>
        <v>23070</v>
      </c>
      <c r="F2104" s="71">
        <f>SUM(F2080)</f>
        <v>219.77145000000007</v>
      </c>
      <c r="G2104" s="88">
        <f>SUM(F2104/D2104)</f>
        <v>0.71993339084595198</v>
      </c>
      <c r="J2104" s="28">
        <v>9</v>
      </c>
      <c r="K2104" s="29"/>
      <c r="L2104" s="29">
        <v>10</v>
      </c>
      <c r="M2104" s="24">
        <v>20</v>
      </c>
      <c r="N2104" s="24">
        <v>400</v>
      </c>
      <c r="O2104" s="29"/>
      <c r="P2104" s="25">
        <v>1</v>
      </c>
      <c r="Q2104" s="26">
        <f t="shared" si="85"/>
        <v>0.08</v>
      </c>
      <c r="R2104" s="29"/>
    </row>
    <row r="2105" spans="2:18" x14ac:dyDescent="0.25">
      <c r="B2105" s="686" t="s">
        <v>32</v>
      </c>
      <c r="C2105" s="115">
        <f>SUM(B2097)</f>
        <v>2</v>
      </c>
      <c r="D2105" s="20">
        <f>SUM(G2099)</f>
        <v>3.4133483999999994</v>
      </c>
      <c r="E2105" s="115">
        <f>SUM(P2132)</f>
        <v>172</v>
      </c>
      <c r="F2105" s="20">
        <f>SUM(Q2132)</f>
        <v>2.5790000000000002</v>
      </c>
      <c r="G2105" s="88">
        <f>SUM(F2105/D2105)</f>
        <v>0.75556307114738142</v>
      </c>
      <c r="J2105" s="28">
        <v>10</v>
      </c>
      <c r="K2105" s="29"/>
      <c r="L2105" s="29">
        <v>1.7</v>
      </c>
      <c r="M2105" s="24">
        <v>20</v>
      </c>
      <c r="N2105" s="24">
        <v>400</v>
      </c>
      <c r="O2105" s="29"/>
      <c r="P2105" s="25">
        <v>1</v>
      </c>
      <c r="Q2105" s="26">
        <f t="shared" si="85"/>
        <v>1.3599999999999999E-2</v>
      </c>
      <c r="R2105" s="29"/>
    </row>
    <row r="2106" spans="2:18" ht="16.5" thickBot="1" x14ac:dyDescent="0.3">
      <c r="B2106" s="683" t="s">
        <v>54</v>
      </c>
      <c r="C2106" s="59">
        <f>SUM(C2104:C2105)</f>
        <v>407</v>
      </c>
      <c r="D2106" s="92">
        <f>SUM(D2104:D2105)</f>
        <v>308.67971441999998</v>
      </c>
      <c r="E2106" s="59">
        <f>SUM(E2104:E2105)</f>
        <v>23242</v>
      </c>
      <c r="F2106" s="92">
        <f>SUM(F2104:F2105)</f>
        <v>222.35045000000008</v>
      </c>
      <c r="G2106" s="93">
        <f>SUM(F2106/D2106)</f>
        <v>0.7203273801707053</v>
      </c>
      <c r="J2106" s="28">
        <v>11</v>
      </c>
      <c r="K2106" s="29"/>
      <c r="L2106" s="29">
        <v>15</v>
      </c>
      <c r="M2106" s="24">
        <v>23</v>
      </c>
      <c r="N2106" s="24">
        <v>400</v>
      </c>
      <c r="O2106" s="29"/>
      <c r="P2106" s="25">
        <v>1</v>
      </c>
      <c r="Q2106" s="26">
        <f t="shared" si="85"/>
        <v>0.13800000000000001</v>
      </c>
      <c r="R2106" s="29"/>
    </row>
    <row r="2107" spans="2:18" ht="16.5" thickTop="1" x14ac:dyDescent="0.25">
      <c r="B2107" s="89"/>
      <c r="C2107" s="90"/>
      <c r="D2107" s="91"/>
      <c r="E2107" s="82"/>
      <c r="F2107" s="83"/>
      <c r="G2107" s="83"/>
      <c r="J2107" s="28">
        <v>12</v>
      </c>
      <c r="K2107" s="29"/>
      <c r="L2107" s="29">
        <v>7</v>
      </c>
      <c r="M2107" s="24">
        <v>18</v>
      </c>
      <c r="N2107" s="24">
        <v>400</v>
      </c>
      <c r="O2107" s="29"/>
      <c r="P2107" s="25">
        <v>1</v>
      </c>
      <c r="Q2107" s="26">
        <f t="shared" si="85"/>
        <v>5.04E-2</v>
      </c>
      <c r="R2107" s="29"/>
    </row>
    <row r="2108" spans="2:18" x14ac:dyDescent="0.25">
      <c r="B2108" s="102" t="s">
        <v>32</v>
      </c>
      <c r="C2108" s="90"/>
      <c r="D2108" s="103">
        <f>SUM(D2082,Q2125)</f>
        <v>167.80205000000004</v>
      </c>
      <c r="E2108" s="466">
        <f>SUM(D2108/D2106)</f>
        <v>0.54361217197344858</v>
      </c>
      <c r="F2108" s="83"/>
      <c r="G2108" s="83"/>
      <c r="J2108" s="28">
        <v>13</v>
      </c>
      <c r="K2108" s="29"/>
      <c r="L2108" s="29">
        <v>3.5</v>
      </c>
      <c r="M2108" s="24">
        <v>18</v>
      </c>
      <c r="N2108" s="24">
        <v>400</v>
      </c>
      <c r="O2108" s="29"/>
      <c r="P2108" s="25">
        <v>1</v>
      </c>
      <c r="Q2108" s="26">
        <f t="shared" si="85"/>
        <v>2.52E-2</v>
      </c>
      <c r="R2108" s="29"/>
    </row>
    <row r="2109" spans="2:18" x14ac:dyDescent="0.25">
      <c r="B2109" s="102" t="s">
        <v>51</v>
      </c>
      <c r="C2109" s="89"/>
      <c r="D2109" s="103">
        <f>SUM(Q2131,D2083)</f>
        <v>54.548400000000008</v>
      </c>
      <c r="E2109" s="466">
        <f>SUM(D2109/D2106)</f>
        <v>0.17671520819725661</v>
      </c>
      <c r="F2109" s="83"/>
      <c r="G2109" s="83"/>
      <c r="J2109" s="28">
        <v>14</v>
      </c>
      <c r="K2109" s="29"/>
      <c r="L2109" s="29">
        <v>10</v>
      </c>
      <c r="M2109" s="24">
        <v>15</v>
      </c>
      <c r="N2109" s="24">
        <v>400</v>
      </c>
      <c r="O2109" s="29"/>
      <c r="P2109" s="25">
        <v>3</v>
      </c>
      <c r="Q2109" s="26">
        <f t="shared" si="85"/>
        <v>0.18</v>
      </c>
      <c r="R2109" s="29"/>
    </row>
    <row r="2110" spans="2:18" ht="16.5" thickBot="1" x14ac:dyDescent="0.3">
      <c r="B2110" s="89"/>
      <c r="C2110" s="89"/>
      <c r="D2110" s="104">
        <f>SUM(D2108:D2109)</f>
        <v>222.35045000000005</v>
      </c>
      <c r="E2110" s="467">
        <f>SUM(E2108:E2109)</f>
        <v>0.72032738017070519</v>
      </c>
      <c r="F2110" s="83"/>
      <c r="G2110" s="83"/>
      <c r="J2110" s="28">
        <v>15</v>
      </c>
      <c r="K2110" s="29"/>
      <c r="L2110" s="29">
        <v>7</v>
      </c>
      <c r="M2110" s="24">
        <v>15</v>
      </c>
      <c r="N2110" s="24">
        <v>400</v>
      </c>
      <c r="O2110" s="29"/>
      <c r="P2110" s="25">
        <v>1</v>
      </c>
      <c r="Q2110" s="26">
        <f t="shared" si="85"/>
        <v>4.2000000000000003E-2</v>
      </c>
      <c r="R2110" s="29"/>
    </row>
    <row r="2111" spans="2:18" ht="16.5" thickTop="1" x14ac:dyDescent="0.25">
      <c r="J2111" s="28">
        <v>16</v>
      </c>
      <c r="K2111" s="29"/>
      <c r="L2111" s="29">
        <v>4.5</v>
      </c>
      <c r="M2111" s="24">
        <v>15</v>
      </c>
      <c r="N2111" s="24">
        <v>400</v>
      </c>
      <c r="O2111" s="29"/>
      <c r="P2111" s="25">
        <v>1</v>
      </c>
      <c r="Q2111" s="26">
        <f t="shared" si="85"/>
        <v>2.7E-2</v>
      </c>
      <c r="R2111" s="29"/>
    </row>
    <row r="2112" spans="2:18" x14ac:dyDescent="0.25">
      <c r="J2112" s="28">
        <v>17</v>
      </c>
      <c r="K2112" s="29"/>
      <c r="L2112" s="29">
        <v>1.7</v>
      </c>
      <c r="M2112" s="24">
        <v>15</v>
      </c>
      <c r="N2112" s="24">
        <v>400</v>
      </c>
      <c r="O2112" s="29"/>
      <c r="P2112" s="25">
        <v>5</v>
      </c>
      <c r="Q2112" s="26">
        <f t="shared" si="85"/>
        <v>5.0999999999999997E-2</v>
      </c>
      <c r="R2112" s="29"/>
    </row>
    <row r="2113" spans="10:18" x14ac:dyDescent="0.25">
      <c r="J2113" s="28">
        <v>18</v>
      </c>
      <c r="K2113" s="29"/>
      <c r="L2113" s="29">
        <v>4.5</v>
      </c>
      <c r="M2113" s="24">
        <v>13</v>
      </c>
      <c r="N2113" s="24">
        <v>400</v>
      </c>
      <c r="O2113" s="29"/>
      <c r="P2113" s="25">
        <v>1</v>
      </c>
      <c r="Q2113" s="26">
        <f t="shared" si="85"/>
        <v>2.3400000000000001E-2</v>
      </c>
      <c r="R2113" s="29"/>
    </row>
    <row r="2114" spans="10:18" x14ac:dyDescent="0.25">
      <c r="J2114" s="28">
        <v>19</v>
      </c>
      <c r="K2114" s="29"/>
      <c r="L2114" s="29">
        <v>2.2000000000000002</v>
      </c>
      <c r="M2114" s="24">
        <v>13</v>
      </c>
      <c r="N2114" s="24">
        <v>400</v>
      </c>
      <c r="O2114" s="29"/>
      <c r="P2114" s="25">
        <v>2</v>
      </c>
      <c r="Q2114" s="26">
        <f t="shared" si="85"/>
        <v>2.2880000000000001E-2</v>
      </c>
      <c r="R2114" s="29"/>
    </row>
    <row r="2115" spans="10:18" x14ac:dyDescent="0.25">
      <c r="J2115" s="28">
        <v>20</v>
      </c>
      <c r="K2115" s="29"/>
      <c r="L2115" s="29">
        <v>1.7</v>
      </c>
      <c r="M2115" s="24">
        <v>13</v>
      </c>
      <c r="N2115" s="24">
        <v>400</v>
      </c>
      <c r="O2115" s="29"/>
      <c r="P2115" s="25">
        <v>1</v>
      </c>
      <c r="Q2115" s="26">
        <f t="shared" si="85"/>
        <v>8.8400000000000006E-3</v>
      </c>
      <c r="R2115" s="29"/>
    </row>
    <row r="2116" spans="10:18" x14ac:dyDescent="0.25">
      <c r="J2116" s="28">
        <v>21</v>
      </c>
      <c r="K2116" s="29"/>
      <c r="L2116" s="29">
        <v>4.5</v>
      </c>
      <c r="M2116" s="24">
        <v>18</v>
      </c>
      <c r="N2116" s="24">
        <v>400</v>
      </c>
      <c r="O2116" s="29"/>
      <c r="P2116" s="25">
        <v>1</v>
      </c>
      <c r="Q2116" s="26">
        <f t="shared" si="85"/>
        <v>3.2399999999999998E-2</v>
      </c>
      <c r="R2116" s="29"/>
    </row>
    <row r="2117" spans="10:18" x14ac:dyDescent="0.25">
      <c r="J2117" s="28">
        <v>22</v>
      </c>
      <c r="K2117" s="29"/>
      <c r="L2117" s="29">
        <v>4.5</v>
      </c>
      <c r="M2117" s="24">
        <v>10</v>
      </c>
      <c r="N2117" s="24">
        <v>400</v>
      </c>
      <c r="O2117" s="29"/>
      <c r="P2117" s="25">
        <v>4</v>
      </c>
      <c r="Q2117" s="26">
        <f t="shared" si="85"/>
        <v>7.1999999999999995E-2</v>
      </c>
      <c r="R2117" s="29"/>
    </row>
    <row r="2118" spans="10:18" x14ac:dyDescent="0.25">
      <c r="J2118" s="28">
        <v>23</v>
      </c>
      <c r="K2118" s="29"/>
      <c r="L2118" s="29">
        <v>3.5</v>
      </c>
      <c r="M2118" s="24">
        <v>10</v>
      </c>
      <c r="N2118" s="24">
        <v>400</v>
      </c>
      <c r="O2118" s="29"/>
      <c r="P2118" s="25">
        <v>4</v>
      </c>
      <c r="Q2118" s="26">
        <f t="shared" si="85"/>
        <v>5.6000000000000001E-2</v>
      </c>
      <c r="R2118" s="29"/>
    </row>
    <row r="2119" spans="10:18" x14ac:dyDescent="0.25">
      <c r="J2119" s="28">
        <v>24</v>
      </c>
      <c r="K2119" s="29"/>
      <c r="L2119" s="29">
        <v>2.2000000000000002</v>
      </c>
      <c r="M2119" s="24">
        <v>10</v>
      </c>
      <c r="N2119" s="24">
        <v>400</v>
      </c>
      <c r="O2119" s="29"/>
      <c r="P2119" s="25">
        <v>1</v>
      </c>
      <c r="Q2119" s="26">
        <f t="shared" si="85"/>
        <v>8.8000000000000005E-3</v>
      </c>
      <c r="R2119" s="29"/>
    </row>
    <row r="2120" spans="10:18" x14ac:dyDescent="0.25">
      <c r="J2120" s="28">
        <v>25</v>
      </c>
      <c r="K2120" s="29"/>
      <c r="L2120" s="29">
        <v>1.7</v>
      </c>
      <c r="M2120" s="24">
        <v>10</v>
      </c>
      <c r="N2120" s="24">
        <v>400</v>
      </c>
      <c r="O2120" s="29"/>
      <c r="P2120" s="25">
        <v>4</v>
      </c>
      <c r="Q2120" s="26">
        <f t="shared" si="85"/>
        <v>2.7199999999999998E-2</v>
      </c>
      <c r="R2120" s="29"/>
    </row>
    <row r="2121" spans="10:18" x14ac:dyDescent="0.25">
      <c r="J2121" s="28">
        <v>26</v>
      </c>
      <c r="K2121" s="29"/>
      <c r="L2121" s="29">
        <v>1.7</v>
      </c>
      <c r="M2121" s="24">
        <v>10</v>
      </c>
      <c r="N2121" s="24">
        <v>300</v>
      </c>
      <c r="O2121" s="29"/>
      <c r="P2121" s="25">
        <v>7</v>
      </c>
      <c r="Q2121" s="26">
        <f t="shared" si="85"/>
        <v>3.5700000000000003E-2</v>
      </c>
      <c r="R2121" s="29"/>
    </row>
    <row r="2122" spans="10:18" x14ac:dyDescent="0.25">
      <c r="J2122" s="28">
        <v>27</v>
      </c>
      <c r="K2122" s="29"/>
      <c r="L2122" s="29">
        <v>1.7</v>
      </c>
      <c r="M2122" s="24">
        <v>13</v>
      </c>
      <c r="N2122" s="24">
        <v>300</v>
      </c>
      <c r="O2122" s="29"/>
      <c r="P2122" s="25">
        <v>1</v>
      </c>
      <c r="Q2122" s="26">
        <f t="shared" si="85"/>
        <v>6.6299999999999987E-3</v>
      </c>
      <c r="R2122" s="29"/>
    </row>
    <row r="2123" spans="10:18" x14ac:dyDescent="0.25">
      <c r="J2123" s="28">
        <v>28</v>
      </c>
      <c r="K2123" s="29"/>
      <c r="L2123" s="29">
        <v>1.7</v>
      </c>
      <c r="M2123" s="24">
        <v>15</v>
      </c>
      <c r="N2123" s="24">
        <v>300</v>
      </c>
      <c r="O2123" s="29"/>
      <c r="P2123" s="25">
        <v>3</v>
      </c>
      <c r="Q2123" s="26">
        <f t="shared" si="85"/>
        <v>2.2950000000000002E-2</v>
      </c>
      <c r="R2123" s="29"/>
    </row>
    <row r="2124" spans="10:18" x14ac:dyDescent="0.25">
      <c r="J2124" s="28">
        <v>29</v>
      </c>
      <c r="K2124" s="29"/>
      <c r="L2124" s="29">
        <v>1.7</v>
      </c>
      <c r="M2124" s="24">
        <v>20</v>
      </c>
      <c r="N2124" s="24">
        <v>300</v>
      </c>
      <c r="O2124" s="29"/>
      <c r="P2124" s="25">
        <v>1</v>
      </c>
      <c r="Q2124" s="26">
        <f t="shared" si="85"/>
        <v>1.0200000000000001E-2</v>
      </c>
      <c r="R2124" s="29"/>
    </row>
    <row r="2125" spans="10:18" x14ac:dyDescent="0.25">
      <c r="J2125" s="1880"/>
      <c r="K2125" s="1880"/>
      <c r="L2125" s="1880"/>
      <c r="M2125" s="1880"/>
      <c r="N2125" s="1880"/>
      <c r="O2125" s="1881"/>
      <c r="P2125" s="675">
        <f>SUM(P2096:P2124)</f>
        <v>55</v>
      </c>
      <c r="Q2125" s="676">
        <f>SUM(Q2096:Q2124)</f>
        <v>2.1338000000000004</v>
      </c>
      <c r="R2125" s="64">
        <f>SUM(Q2125/G2099)</f>
        <v>0.62513395936963267</v>
      </c>
    </row>
    <row r="2126" spans="10:18" x14ac:dyDescent="0.25">
      <c r="J2126" s="684">
        <v>30</v>
      </c>
      <c r="K2126" s="476"/>
      <c r="L2126" s="477">
        <v>4</v>
      </c>
      <c r="M2126" s="409">
        <v>6</v>
      </c>
      <c r="N2126" s="409">
        <v>400</v>
      </c>
      <c r="O2126" s="409">
        <v>2</v>
      </c>
      <c r="P2126" s="617">
        <v>12</v>
      </c>
      <c r="Q2126" s="451">
        <f>L2126*M2126*N2126*P2126/1000000</f>
        <v>0.1152</v>
      </c>
      <c r="R2126" s="618"/>
    </row>
    <row r="2127" spans="10:18" x14ac:dyDescent="0.25">
      <c r="J2127" s="684">
        <v>31</v>
      </c>
      <c r="K2127" s="476"/>
      <c r="L2127" s="477">
        <v>3</v>
      </c>
      <c r="M2127" s="409">
        <v>5</v>
      </c>
      <c r="N2127" s="409">
        <v>400</v>
      </c>
      <c r="O2127" s="409">
        <v>1</v>
      </c>
      <c r="P2127" s="617">
        <v>10</v>
      </c>
      <c r="Q2127" s="451">
        <f>L2127*M2127*N2127*P2127/1000000</f>
        <v>0.06</v>
      </c>
      <c r="R2127" s="618"/>
    </row>
    <row r="2128" spans="10:18" x14ac:dyDescent="0.25">
      <c r="J2128" s="684">
        <v>32</v>
      </c>
      <c r="K2128" s="476"/>
      <c r="L2128" s="477">
        <v>2</v>
      </c>
      <c r="M2128" s="409">
        <v>3</v>
      </c>
      <c r="N2128" s="409">
        <v>400</v>
      </c>
      <c r="O2128" s="409">
        <v>1</v>
      </c>
      <c r="P2128" s="617">
        <v>25</v>
      </c>
      <c r="Q2128" s="451">
        <f>L2128*M2128*N2128*P2128/1000000</f>
        <v>0.06</v>
      </c>
      <c r="R2128" s="618"/>
    </row>
    <row r="2129" spans="2:18" x14ac:dyDescent="0.25">
      <c r="J2129" s="684">
        <v>33</v>
      </c>
      <c r="K2129" s="476"/>
      <c r="L2129" s="477">
        <v>3</v>
      </c>
      <c r="M2129" s="409">
        <v>5</v>
      </c>
      <c r="N2129" s="409">
        <v>400</v>
      </c>
      <c r="O2129" s="409">
        <v>2</v>
      </c>
      <c r="P2129" s="617">
        <v>20</v>
      </c>
      <c r="Q2129" s="451">
        <f>L2129*M2129*N2129*P2129/1000000</f>
        <v>0.12</v>
      </c>
      <c r="R2129" s="618"/>
    </row>
    <row r="2130" spans="2:18" x14ac:dyDescent="0.25">
      <c r="J2130" s="684">
        <v>34</v>
      </c>
      <c r="K2130" s="476"/>
      <c r="L2130" s="477">
        <v>2</v>
      </c>
      <c r="M2130" s="409">
        <v>3</v>
      </c>
      <c r="N2130" s="409">
        <v>300</v>
      </c>
      <c r="O2130" s="409">
        <v>2</v>
      </c>
      <c r="P2130" s="617">
        <v>50</v>
      </c>
      <c r="Q2130" s="451">
        <f>L2130*M2130*N2130*P2130/1000000</f>
        <v>0.09</v>
      </c>
      <c r="R2130" s="618"/>
    </row>
    <row r="2131" spans="2:18" x14ac:dyDescent="0.25">
      <c r="J2131" s="1882"/>
      <c r="K2131" s="1883"/>
      <c r="L2131" s="1883"/>
      <c r="M2131" s="1883"/>
      <c r="N2131" s="1884"/>
      <c r="O2131" s="677">
        <f>SUM(O2126:O2130)</f>
        <v>8</v>
      </c>
      <c r="P2131" s="675">
        <f>SUM(P2126:P2130)</f>
        <v>117</v>
      </c>
      <c r="Q2131" s="676">
        <f>SUM(Q2126:Q2130)</f>
        <v>0.44519999999999993</v>
      </c>
      <c r="R2131" s="64">
        <f>SUM(Q2131/G2099)</f>
        <v>0.1304291117777488</v>
      </c>
    </row>
    <row r="2132" spans="2:18" ht="16.5" thickBot="1" x14ac:dyDescent="0.3">
      <c r="O2132" s="455">
        <f>SUM(O2131)</f>
        <v>8</v>
      </c>
      <c r="P2132" s="47">
        <f>SUM(P2131,P2125)</f>
        <v>172</v>
      </c>
      <c r="Q2132" s="72">
        <f>SUM(Q2131,Q2125)</f>
        <v>2.5790000000000002</v>
      </c>
      <c r="R2132" s="49">
        <f>SUM(Q2132/G2099)</f>
        <v>0.75556307114738142</v>
      </c>
    </row>
    <row r="2133" spans="2:18" ht="16.5" thickTop="1" x14ac:dyDescent="0.25"/>
    <row r="2135" spans="2:18" x14ac:dyDescent="0.25">
      <c r="B2135" s="1814" t="s">
        <v>0</v>
      </c>
      <c r="C2135" s="1814"/>
      <c r="D2135" s="1814"/>
      <c r="E2135" s="1814"/>
      <c r="F2135" s="1814"/>
      <c r="G2135" s="1814"/>
      <c r="H2135" s="1814"/>
      <c r="J2135" s="1814" t="s">
        <v>22</v>
      </c>
      <c r="K2135" s="1814"/>
      <c r="L2135" s="1814"/>
      <c r="M2135" s="1814"/>
      <c r="N2135" s="1814"/>
      <c r="O2135" s="1814"/>
      <c r="P2135" s="1814"/>
      <c r="Q2135" s="1814"/>
      <c r="R2135" s="1814"/>
    </row>
    <row r="2136" spans="2:18" x14ac:dyDescent="0.25">
      <c r="B2136" s="1814"/>
      <c r="C2136" s="1814"/>
      <c r="D2136" s="1814"/>
      <c r="E2136" s="1814"/>
      <c r="F2136" s="1814"/>
      <c r="G2136" s="1814"/>
      <c r="H2136" s="1814"/>
      <c r="J2136" s="1814"/>
      <c r="K2136" s="1814"/>
      <c r="L2136" s="1814"/>
      <c r="M2136" s="1814"/>
      <c r="N2136" s="1814"/>
      <c r="O2136" s="1814"/>
      <c r="P2136" s="1814"/>
      <c r="Q2136" s="1814"/>
      <c r="R2136" s="1814"/>
    </row>
    <row r="2137" spans="2:18" x14ac:dyDescent="0.25">
      <c r="B2137" s="6" t="s">
        <v>257</v>
      </c>
      <c r="H2137" s="8"/>
      <c r="J2137" s="6" t="s">
        <v>257</v>
      </c>
      <c r="K2137" s="10"/>
      <c r="L2137" s="10"/>
      <c r="M2137" s="10"/>
      <c r="N2137" s="10"/>
      <c r="O2137" s="1898"/>
      <c r="P2137" s="1898"/>
      <c r="Q2137" s="8"/>
      <c r="R2137" s="8"/>
    </row>
    <row r="2138" spans="2:18" x14ac:dyDescent="0.25">
      <c r="B2138" s="1812" t="s">
        <v>21</v>
      </c>
      <c r="C2138" s="1812" t="s">
        <v>2</v>
      </c>
      <c r="D2138" s="1805" t="s">
        <v>3</v>
      </c>
      <c r="E2138" s="1842" t="s">
        <v>4</v>
      </c>
      <c r="F2138" s="1843"/>
      <c r="G2138" s="1844"/>
      <c r="H2138" s="1812" t="s">
        <v>5</v>
      </c>
      <c r="J2138" s="1812" t="s">
        <v>21</v>
      </c>
      <c r="K2138" s="1899" t="s">
        <v>24</v>
      </c>
      <c r="L2138" s="1842" t="s">
        <v>25</v>
      </c>
      <c r="M2138" s="1843"/>
      <c r="N2138" s="1844"/>
      <c r="O2138" s="1842" t="s">
        <v>4</v>
      </c>
      <c r="P2138" s="1843"/>
      <c r="Q2138" s="1844"/>
      <c r="R2138" s="1812" t="s">
        <v>5</v>
      </c>
    </row>
    <row r="2139" spans="2:18" x14ac:dyDescent="0.25">
      <c r="B2139" s="1813"/>
      <c r="C2139" s="1813"/>
      <c r="D2139" s="1806"/>
      <c r="E2139" s="687" t="s">
        <v>26</v>
      </c>
      <c r="F2139" s="687" t="s">
        <v>9</v>
      </c>
      <c r="G2139" s="680" t="s">
        <v>10</v>
      </c>
      <c r="H2139" s="1813"/>
      <c r="J2139" s="1813"/>
      <c r="K2139" s="1900"/>
      <c r="L2139" s="13" t="s">
        <v>27</v>
      </c>
      <c r="M2139" s="681" t="s">
        <v>28</v>
      </c>
      <c r="N2139" s="681" t="s">
        <v>26</v>
      </c>
      <c r="O2139" s="681" t="s">
        <v>29</v>
      </c>
      <c r="P2139" s="682" t="s">
        <v>30</v>
      </c>
      <c r="Q2139" s="16" t="s">
        <v>10</v>
      </c>
      <c r="R2139" s="1813"/>
    </row>
    <row r="2140" spans="2:18" x14ac:dyDescent="0.25">
      <c r="B2140" s="623">
        <v>1</v>
      </c>
      <c r="C2140" s="622">
        <v>5991</v>
      </c>
      <c r="D2140" s="409" t="s">
        <v>12</v>
      </c>
      <c r="E2140" s="409">
        <v>400</v>
      </c>
      <c r="F2140" s="409">
        <v>40</v>
      </c>
      <c r="G2140" s="497">
        <f t="shared" ref="G2140:G2152" si="86">0.7854*E2140*F2140*F2140/1000000</f>
        <v>0.50265599999999988</v>
      </c>
      <c r="H2140" s="616" t="s">
        <v>13</v>
      </c>
      <c r="J2140" s="22">
        <v>1</v>
      </c>
      <c r="K2140" s="23" t="s">
        <v>32</v>
      </c>
      <c r="L2140" s="24">
        <v>15</v>
      </c>
      <c r="M2140" s="24">
        <v>30</v>
      </c>
      <c r="N2140" s="24">
        <v>400</v>
      </c>
      <c r="O2140" s="23"/>
      <c r="P2140" s="25">
        <v>1</v>
      </c>
      <c r="Q2140" s="26">
        <f t="shared" ref="Q2140:Q2180" si="87">L2140*M2140*N2140*P2140/1000000</f>
        <v>0.18</v>
      </c>
      <c r="R2140" s="27"/>
    </row>
    <row r="2141" spans="2:18" x14ac:dyDescent="0.25">
      <c r="B2141" s="623">
        <v>2</v>
      </c>
      <c r="C2141" s="622">
        <v>6000</v>
      </c>
      <c r="D2141" s="409" t="s">
        <v>12</v>
      </c>
      <c r="E2141" s="409">
        <v>400</v>
      </c>
      <c r="F2141" s="409">
        <v>40</v>
      </c>
      <c r="G2141" s="497">
        <f t="shared" si="86"/>
        <v>0.50265599999999988</v>
      </c>
      <c r="H2141" s="616" t="s">
        <v>13</v>
      </c>
      <c r="J2141" s="28">
        <v>2</v>
      </c>
      <c r="K2141" s="29"/>
      <c r="L2141" s="29">
        <v>13</v>
      </c>
      <c r="M2141" s="24">
        <v>30</v>
      </c>
      <c r="N2141" s="24">
        <v>400</v>
      </c>
      <c r="O2141" s="29"/>
      <c r="P2141" s="25">
        <v>1</v>
      </c>
      <c r="Q2141" s="26">
        <f t="shared" si="87"/>
        <v>0.156</v>
      </c>
      <c r="R2141" s="29"/>
    </row>
    <row r="2142" spans="2:18" x14ac:dyDescent="0.25">
      <c r="B2142" s="623">
        <v>3</v>
      </c>
      <c r="C2142" s="622">
        <v>6064</v>
      </c>
      <c r="D2142" s="409" t="s">
        <v>12</v>
      </c>
      <c r="E2142" s="409">
        <v>400</v>
      </c>
      <c r="F2142" s="409">
        <v>35</v>
      </c>
      <c r="G2142" s="497">
        <f t="shared" si="86"/>
        <v>0.38484599999999997</v>
      </c>
      <c r="H2142" s="616" t="s">
        <v>13</v>
      </c>
      <c r="J2142" s="28">
        <v>3</v>
      </c>
      <c r="K2142" s="29"/>
      <c r="L2142" s="29">
        <v>10</v>
      </c>
      <c r="M2142" s="24">
        <v>30</v>
      </c>
      <c r="N2142" s="24">
        <v>400</v>
      </c>
      <c r="O2142" s="29"/>
      <c r="P2142" s="25">
        <v>2</v>
      </c>
      <c r="Q2142" s="26">
        <f t="shared" si="87"/>
        <v>0.24</v>
      </c>
      <c r="R2142" s="29"/>
    </row>
    <row r="2143" spans="2:18" x14ac:dyDescent="0.25">
      <c r="B2143" s="623">
        <v>4</v>
      </c>
      <c r="C2143" s="622">
        <v>6123</v>
      </c>
      <c r="D2143" s="409" t="s">
        <v>12</v>
      </c>
      <c r="E2143" s="409">
        <v>400</v>
      </c>
      <c r="F2143" s="409">
        <v>42</v>
      </c>
      <c r="G2143" s="497">
        <f t="shared" si="86"/>
        <v>0.55417824000000004</v>
      </c>
      <c r="H2143" s="616" t="s">
        <v>13</v>
      </c>
      <c r="J2143" s="28">
        <v>4</v>
      </c>
      <c r="K2143" s="29"/>
      <c r="L2143" s="29">
        <v>15</v>
      </c>
      <c r="M2143" s="24">
        <v>25</v>
      </c>
      <c r="N2143" s="24">
        <v>400</v>
      </c>
      <c r="O2143" s="29"/>
      <c r="P2143" s="25">
        <v>1</v>
      </c>
      <c r="Q2143" s="26">
        <f t="shared" si="87"/>
        <v>0.15</v>
      </c>
      <c r="R2143" s="29"/>
    </row>
    <row r="2144" spans="2:18" x14ac:dyDescent="0.25">
      <c r="B2144" s="623">
        <v>5</v>
      </c>
      <c r="C2144" s="622">
        <v>6006</v>
      </c>
      <c r="D2144" s="409" t="s">
        <v>12</v>
      </c>
      <c r="E2144" s="409">
        <v>400</v>
      </c>
      <c r="F2144" s="409">
        <v>40</v>
      </c>
      <c r="G2144" s="497">
        <f t="shared" si="86"/>
        <v>0.50265599999999988</v>
      </c>
      <c r="H2144" s="616" t="s">
        <v>13</v>
      </c>
      <c r="J2144" s="28">
        <v>5</v>
      </c>
      <c r="K2144" s="29"/>
      <c r="L2144" s="29">
        <v>13</v>
      </c>
      <c r="M2144" s="24">
        <v>25</v>
      </c>
      <c r="N2144" s="24">
        <v>400</v>
      </c>
      <c r="O2144" s="29"/>
      <c r="P2144" s="25">
        <v>2</v>
      </c>
      <c r="Q2144" s="26">
        <f t="shared" si="87"/>
        <v>0.26</v>
      </c>
      <c r="R2144" s="29"/>
    </row>
    <row r="2145" spans="2:18" x14ac:dyDescent="0.25">
      <c r="B2145" s="623">
        <v>6</v>
      </c>
      <c r="C2145" s="622">
        <v>6051</v>
      </c>
      <c r="D2145" s="409" t="s">
        <v>12</v>
      </c>
      <c r="E2145" s="409">
        <v>400</v>
      </c>
      <c r="F2145" s="409">
        <v>47</v>
      </c>
      <c r="G2145" s="497">
        <f t="shared" si="86"/>
        <v>0.69397943999999989</v>
      </c>
      <c r="H2145" s="616" t="s">
        <v>13</v>
      </c>
      <c r="J2145" s="28">
        <v>6</v>
      </c>
      <c r="K2145" s="29"/>
      <c r="L2145" s="29">
        <v>10</v>
      </c>
      <c r="M2145" s="24">
        <v>23</v>
      </c>
      <c r="N2145" s="24">
        <v>400</v>
      </c>
      <c r="O2145" s="29"/>
      <c r="P2145" s="25">
        <v>2</v>
      </c>
      <c r="Q2145" s="26">
        <f t="shared" si="87"/>
        <v>0.184</v>
      </c>
      <c r="R2145" s="29"/>
    </row>
    <row r="2146" spans="2:18" x14ac:dyDescent="0.25">
      <c r="B2146" s="623">
        <v>7</v>
      </c>
      <c r="C2146" s="622">
        <v>6079</v>
      </c>
      <c r="D2146" s="409" t="s">
        <v>12</v>
      </c>
      <c r="E2146" s="409">
        <v>400</v>
      </c>
      <c r="F2146" s="409">
        <v>66</v>
      </c>
      <c r="G2146" s="497">
        <f t="shared" si="86"/>
        <v>1.3684809599999999</v>
      </c>
      <c r="H2146" s="616" t="s">
        <v>13</v>
      </c>
      <c r="J2146" s="28">
        <v>7</v>
      </c>
      <c r="K2146" s="29"/>
      <c r="L2146" s="29">
        <v>7</v>
      </c>
      <c r="M2146" s="24">
        <v>23</v>
      </c>
      <c r="N2146" s="24">
        <v>400</v>
      </c>
      <c r="O2146" s="29"/>
      <c r="P2146" s="25">
        <v>2</v>
      </c>
      <c r="Q2146" s="26">
        <f t="shared" si="87"/>
        <v>0.1288</v>
      </c>
      <c r="R2146" s="29"/>
    </row>
    <row r="2147" spans="2:18" x14ac:dyDescent="0.25">
      <c r="B2147" s="623">
        <v>8</v>
      </c>
      <c r="C2147" s="622">
        <v>5998</v>
      </c>
      <c r="D2147" s="409" t="s">
        <v>12</v>
      </c>
      <c r="E2147" s="409">
        <v>400</v>
      </c>
      <c r="F2147" s="409">
        <v>78</v>
      </c>
      <c r="G2147" s="497">
        <f t="shared" si="86"/>
        <v>1.9113494399999997</v>
      </c>
      <c r="H2147" s="616" t="s">
        <v>13</v>
      </c>
      <c r="J2147" s="28">
        <v>8</v>
      </c>
      <c r="K2147" s="29"/>
      <c r="L2147" s="29">
        <v>4.5</v>
      </c>
      <c r="M2147" s="24">
        <v>25</v>
      </c>
      <c r="N2147" s="24">
        <v>400</v>
      </c>
      <c r="O2147" s="29"/>
      <c r="P2147" s="25">
        <v>1</v>
      </c>
      <c r="Q2147" s="26">
        <f t="shared" si="87"/>
        <v>4.4999999999999998E-2</v>
      </c>
      <c r="R2147" s="29"/>
    </row>
    <row r="2148" spans="2:18" ht="15.75" customHeight="1" x14ac:dyDescent="0.25">
      <c r="B2148" s="623">
        <v>9</v>
      </c>
      <c r="C2148" s="622">
        <v>5820</v>
      </c>
      <c r="D2148" s="409" t="s">
        <v>12</v>
      </c>
      <c r="E2148" s="409">
        <v>400</v>
      </c>
      <c r="F2148" s="409">
        <v>56</v>
      </c>
      <c r="G2148" s="497">
        <f t="shared" si="86"/>
        <v>0.98520576000000004</v>
      </c>
      <c r="H2148" s="616" t="s">
        <v>13</v>
      </c>
      <c r="J2148" s="28">
        <v>9</v>
      </c>
      <c r="K2148" s="29"/>
      <c r="L2148" s="29">
        <v>13</v>
      </c>
      <c r="M2148" s="24">
        <v>23</v>
      </c>
      <c r="N2148" s="24">
        <v>400</v>
      </c>
      <c r="O2148" s="29"/>
      <c r="P2148" s="25">
        <v>1</v>
      </c>
      <c r="Q2148" s="26">
        <f t="shared" si="87"/>
        <v>0.1196</v>
      </c>
      <c r="R2148" s="29"/>
    </row>
    <row r="2149" spans="2:18" ht="15.75" customHeight="1" x14ac:dyDescent="0.25">
      <c r="B2149" s="623">
        <v>10</v>
      </c>
      <c r="C2149" s="622">
        <v>5808</v>
      </c>
      <c r="D2149" s="409" t="s">
        <v>12</v>
      </c>
      <c r="E2149" s="409">
        <v>400</v>
      </c>
      <c r="F2149" s="409">
        <v>44</v>
      </c>
      <c r="G2149" s="497">
        <f t="shared" si="86"/>
        <v>0.60821376000000005</v>
      </c>
      <c r="H2149" s="616" t="s">
        <v>13</v>
      </c>
      <c r="J2149" s="28">
        <v>10</v>
      </c>
      <c r="K2149" s="29"/>
      <c r="L2149" s="29">
        <v>2.2000000000000002</v>
      </c>
      <c r="M2149" s="24">
        <v>23</v>
      </c>
      <c r="N2149" s="24">
        <v>400</v>
      </c>
      <c r="O2149" s="29"/>
      <c r="P2149" s="25">
        <v>1</v>
      </c>
      <c r="Q2149" s="26">
        <f t="shared" si="87"/>
        <v>2.0240000000000001E-2</v>
      </c>
      <c r="R2149" s="29"/>
    </row>
    <row r="2150" spans="2:18" x14ac:dyDescent="0.25">
      <c r="B2150" s="623">
        <v>11</v>
      </c>
      <c r="C2150" s="622">
        <v>6045</v>
      </c>
      <c r="D2150" s="409" t="s">
        <v>12</v>
      </c>
      <c r="E2150" s="409">
        <v>400</v>
      </c>
      <c r="F2150" s="409">
        <v>54</v>
      </c>
      <c r="G2150" s="497">
        <f t="shared" si="86"/>
        <v>0.91609055999999989</v>
      </c>
      <c r="H2150" s="616" t="s">
        <v>13</v>
      </c>
      <c r="J2150" s="28">
        <v>11</v>
      </c>
      <c r="K2150" s="29"/>
      <c r="L2150" s="29">
        <v>15</v>
      </c>
      <c r="M2150" s="24">
        <v>20</v>
      </c>
      <c r="N2150" s="24">
        <v>400</v>
      </c>
      <c r="O2150" s="29"/>
      <c r="P2150" s="25">
        <v>1</v>
      </c>
      <c r="Q2150" s="26">
        <f t="shared" si="87"/>
        <v>0.12</v>
      </c>
      <c r="R2150" s="29"/>
    </row>
    <row r="2151" spans="2:18" ht="15.75" customHeight="1" x14ac:dyDescent="0.25">
      <c r="B2151" s="623">
        <v>12</v>
      </c>
      <c r="C2151" s="622">
        <v>6044</v>
      </c>
      <c r="D2151" s="409" t="s">
        <v>12</v>
      </c>
      <c r="E2151" s="409">
        <v>400</v>
      </c>
      <c r="F2151" s="409">
        <v>50</v>
      </c>
      <c r="G2151" s="497">
        <f t="shared" si="86"/>
        <v>0.78539999999999988</v>
      </c>
      <c r="H2151" s="616" t="s">
        <v>13</v>
      </c>
      <c r="J2151" s="28">
        <v>12</v>
      </c>
      <c r="K2151" s="29"/>
      <c r="L2151" s="29">
        <v>13</v>
      </c>
      <c r="M2151" s="24">
        <v>20</v>
      </c>
      <c r="N2151" s="24">
        <v>400</v>
      </c>
      <c r="O2151" s="29"/>
      <c r="P2151" s="25">
        <v>2</v>
      </c>
      <c r="Q2151" s="26">
        <f t="shared" si="87"/>
        <v>0.20799999999999999</v>
      </c>
      <c r="R2151" s="29"/>
    </row>
    <row r="2152" spans="2:18" x14ac:dyDescent="0.25">
      <c r="B2152" s="623">
        <v>13</v>
      </c>
      <c r="C2152" s="622">
        <v>6031</v>
      </c>
      <c r="D2152" s="409" t="s">
        <v>12</v>
      </c>
      <c r="E2152" s="409">
        <v>400</v>
      </c>
      <c r="F2152" s="409">
        <v>58</v>
      </c>
      <c r="G2152" s="497">
        <f t="shared" si="86"/>
        <v>1.0568342399999999</v>
      </c>
      <c r="H2152" s="616" t="s">
        <v>13</v>
      </c>
      <c r="J2152" s="28">
        <v>13</v>
      </c>
      <c r="K2152" s="29"/>
      <c r="L2152" s="29">
        <v>10</v>
      </c>
      <c r="M2152" s="24">
        <v>20</v>
      </c>
      <c r="N2152" s="24">
        <v>400</v>
      </c>
      <c r="O2152" s="29"/>
      <c r="P2152" s="25">
        <v>3</v>
      </c>
      <c r="Q2152" s="26">
        <f t="shared" si="87"/>
        <v>0.24</v>
      </c>
      <c r="R2152" s="29"/>
    </row>
    <row r="2153" spans="2:18" x14ac:dyDescent="0.25">
      <c r="G2153" s="74">
        <f>SUM(G2140:G2152)</f>
        <v>10.7725464</v>
      </c>
      <c r="H2153" s="51"/>
      <c r="J2153" s="28">
        <v>14</v>
      </c>
      <c r="K2153" s="29"/>
      <c r="L2153" s="29">
        <v>4.5</v>
      </c>
      <c r="M2153" s="24">
        <v>20</v>
      </c>
      <c r="N2153" s="24">
        <v>400</v>
      </c>
      <c r="O2153" s="29"/>
      <c r="P2153" s="25">
        <v>4</v>
      </c>
      <c r="Q2153" s="26">
        <f t="shared" si="87"/>
        <v>0.14399999999999999</v>
      </c>
      <c r="R2153" s="29"/>
    </row>
    <row r="2154" spans="2:18" ht="16.5" thickBot="1" x14ac:dyDescent="0.3">
      <c r="G2154" s="60">
        <f>SUM(G2153)</f>
        <v>10.7725464</v>
      </c>
      <c r="H2154" s="36">
        <f>SUM(Q2186/G2154)</f>
        <v>0.67027977711936337</v>
      </c>
      <c r="J2154" s="28">
        <v>15</v>
      </c>
      <c r="K2154" s="29"/>
      <c r="L2154" s="29">
        <v>2.2000000000000002</v>
      </c>
      <c r="M2154" s="24">
        <v>20</v>
      </c>
      <c r="N2154" s="24">
        <v>400</v>
      </c>
      <c r="O2154" s="29"/>
      <c r="P2154" s="25">
        <v>1</v>
      </c>
      <c r="Q2154" s="26">
        <f t="shared" si="87"/>
        <v>1.7600000000000001E-2</v>
      </c>
      <c r="R2154" s="29"/>
    </row>
    <row r="2155" spans="2:18" ht="16.5" thickTop="1" x14ac:dyDescent="0.25">
      <c r="J2155" s="28">
        <v>16</v>
      </c>
      <c r="K2155" s="29"/>
      <c r="L2155" s="29">
        <v>7</v>
      </c>
      <c r="M2155" s="24">
        <v>20</v>
      </c>
      <c r="N2155" s="24">
        <v>400</v>
      </c>
      <c r="O2155" s="29"/>
      <c r="P2155" s="25">
        <v>1</v>
      </c>
      <c r="Q2155" s="26">
        <f t="shared" si="87"/>
        <v>5.6000000000000001E-2</v>
      </c>
      <c r="R2155" s="29"/>
    </row>
    <row r="2156" spans="2:18" x14ac:dyDescent="0.25">
      <c r="B2156" s="8" t="s">
        <v>258</v>
      </c>
      <c r="J2156" s="28">
        <v>17</v>
      </c>
      <c r="K2156" s="29"/>
      <c r="L2156" s="29">
        <v>10</v>
      </c>
      <c r="M2156" s="24">
        <v>18</v>
      </c>
      <c r="N2156" s="24">
        <v>400</v>
      </c>
      <c r="O2156" s="29"/>
      <c r="P2156" s="25">
        <v>4</v>
      </c>
      <c r="Q2156" s="26">
        <f t="shared" si="87"/>
        <v>0.28799999999999998</v>
      </c>
      <c r="R2156" s="29"/>
    </row>
    <row r="2157" spans="2:18" x14ac:dyDescent="0.25">
      <c r="B2157" s="1901" t="s">
        <v>3</v>
      </c>
      <c r="C2157" s="1902" t="s">
        <v>66</v>
      </c>
      <c r="D2157" s="1902"/>
      <c r="E2157" s="1903" t="s">
        <v>48</v>
      </c>
      <c r="F2157" s="1903"/>
      <c r="G2157" s="1886" t="s">
        <v>50</v>
      </c>
      <c r="J2157" s="28">
        <v>18</v>
      </c>
      <c r="K2157" s="29"/>
      <c r="L2157" s="29">
        <v>4.5</v>
      </c>
      <c r="M2157" s="24">
        <v>18</v>
      </c>
      <c r="N2157" s="24">
        <v>400</v>
      </c>
      <c r="O2157" s="29"/>
      <c r="P2157" s="25">
        <v>6</v>
      </c>
      <c r="Q2157" s="26">
        <f t="shared" si="87"/>
        <v>0.19439999999999999</v>
      </c>
      <c r="R2157" s="29"/>
    </row>
    <row r="2158" spans="2:18" x14ac:dyDescent="0.25">
      <c r="B2158" s="1901"/>
      <c r="C2158" s="101" t="s">
        <v>30</v>
      </c>
      <c r="D2158" s="595" t="s">
        <v>10</v>
      </c>
      <c r="E2158" s="685" t="s">
        <v>30</v>
      </c>
      <c r="F2158" s="685" t="s">
        <v>10</v>
      </c>
      <c r="G2158" s="1887"/>
      <c r="J2158" s="28">
        <v>19</v>
      </c>
      <c r="K2158" s="29"/>
      <c r="L2158" s="29">
        <v>7</v>
      </c>
      <c r="M2158" s="24">
        <v>18</v>
      </c>
      <c r="N2158" s="24">
        <v>400</v>
      </c>
      <c r="O2158" s="29"/>
      <c r="P2158" s="25">
        <v>1</v>
      </c>
      <c r="Q2158" s="26">
        <f t="shared" si="87"/>
        <v>5.04E-2</v>
      </c>
      <c r="R2158" s="29"/>
    </row>
    <row r="2159" spans="2:18" x14ac:dyDescent="0.25">
      <c r="B2159" s="686" t="s">
        <v>32</v>
      </c>
      <c r="C2159" s="86">
        <f>SUM(C2106)</f>
        <v>407</v>
      </c>
      <c r="D2159" s="71">
        <f>SUM(D2106)</f>
        <v>308.67971441999998</v>
      </c>
      <c r="E2159" s="86">
        <f>SUM(E2106)</f>
        <v>23242</v>
      </c>
      <c r="F2159" s="71">
        <f>SUM(F2106)</f>
        <v>222.35045000000008</v>
      </c>
      <c r="G2159" s="88">
        <f>SUM(F2159/D2159)</f>
        <v>0.7203273801707053</v>
      </c>
      <c r="J2159" s="28">
        <v>20</v>
      </c>
      <c r="K2159" s="29"/>
      <c r="L2159" s="29">
        <v>1.7</v>
      </c>
      <c r="M2159" s="24">
        <v>18</v>
      </c>
      <c r="N2159" s="24">
        <v>400</v>
      </c>
      <c r="O2159" s="29"/>
      <c r="P2159" s="25">
        <v>1</v>
      </c>
      <c r="Q2159" s="26">
        <f t="shared" si="87"/>
        <v>1.2239999999999999E-2</v>
      </c>
      <c r="R2159" s="29"/>
    </row>
    <row r="2160" spans="2:18" x14ac:dyDescent="0.25">
      <c r="B2160" s="686" t="s">
        <v>32</v>
      </c>
      <c r="C2160" s="115">
        <f>SUM(B2152)</f>
        <v>13</v>
      </c>
      <c r="D2160" s="20">
        <f>SUM(G2154)</f>
        <v>10.7725464</v>
      </c>
      <c r="E2160" s="115">
        <f>SUM(P2186)</f>
        <v>471</v>
      </c>
      <c r="F2160" s="20">
        <f>SUM(Q2186)</f>
        <v>7.2206199999999994</v>
      </c>
      <c r="G2160" s="88">
        <f>SUM(F2160/D2160)</f>
        <v>0.67027977711936337</v>
      </c>
      <c r="J2160" s="28">
        <v>21</v>
      </c>
      <c r="K2160" s="29"/>
      <c r="L2160" s="29">
        <v>13</v>
      </c>
      <c r="M2160" s="24">
        <v>18</v>
      </c>
      <c r="N2160" s="24">
        <v>400</v>
      </c>
      <c r="O2160" s="29"/>
      <c r="P2160" s="25">
        <v>1</v>
      </c>
      <c r="Q2160" s="26">
        <f t="shared" si="87"/>
        <v>9.3600000000000003E-2</v>
      </c>
      <c r="R2160" s="29"/>
    </row>
    <row r="2161" spans="2:18" ht="16.5" thickBot="1" x14ac:dyDescent="0.3">
      <c r="B2161" s="683" t="s">
        <v>54</v>
      </c>
      <c r="C2161" s="59">
        <f>SUM(C2159:C2160)</f>
        <v>420</v>
      </c>
      <c r="D2161" s="92">
        <f>SUM(D2159:D2160)</f>
        <v>319.45226081999999</v>
      </c>
      <c r="E2161" s="59">
        <f>SUM(E2159:E2160)</f>
        <v>23713</v>
      </c>
      <c r="F2161" s="92">
        <f>SUM(F2159:F2160)</f>
        <v>229.57107000000008</v>
      </c>
      <c r="G2161" s="93">
        <f>SUM(F2161/D2161)</f>
        <v>0.71863967846311538</v>
      </c>
      <c r="J2161" s="28">
        <v>22</v>
      </c>
      <c r="K2161" s="29"/>
      <c r="L2161" s="29">
        <v>15</v>
      </c>
      <c r="M2161" s="24">
        <v>13</v>
      </c>
      <c r="N2161" s="24">
        <v>400</v>
      </c>
      <c r="O2161" s="29"/>
      <c r="P2161" s="25">
        <v>4</v>
      </c>
      <c r="Q2161" s="26">
        <f t="shared" si="87"/>
        <v>0.312</v>
      </c>
      <c r="R2161" s="29"/>
    </row>
    <row r="2162" spans="2:18" ht="16.5" thickTop="1" x14ac:dyDescent="0.25">
      <c r="B2162" s="89"/>
      <c r="C2162" s="90"/>
      <c r="D2162" s="91"/>
      <c r="E2162" s="82"/>
      <c r="F2162" s="83"/>
      <c r="G2162" s="83"/>
      <c r="J2162" s="28">
        <v>23</v>
      </c>
      <c r="K2162" s="29"/>
      <c r="L2162" s="29">
        <v>10</v>
      </c>
      <c r="M2162" s="24">
        <v>15</v>
      </c>
      <c r="N2162" s="24">
        <v>400</v>
      </c>
      <c r="O2162" s="29"/>
      <c r="P2162" s="25">
        <v>4</v>
      </c>
      <c r="Q2162" s="26">
        <f t="shared" si="87"/>
        <v>0.24</v>
      </c>
      <c r="R2162" s="29"/>
    </row>
    <row r="2163" spans="2:18" x14ac:dyDescent="0.25">
      <c r="B2163" s="102" t="s">
        <v>32</v>
      </c>
      <c r="C2163" s="90"/>
      <c r="D2163" s="103">
        <f>SUM(D2108,Q2181)</f>
        <v>173.48667000000003</v>
      </c>
      <c r="E2163" s="466">
        <f>SUM(D2163/D2161)</f>
        <v>0.54307541776251067</v>
      </c>
      <c r="F2163" s="83"/>
      <c r="G2163" s="83"/>
      <c r="J2163" s="28">
        <v>24</v>
      </c>
      <c r="K2163" s="29"/>
      <c r="L2163" s="29">
        <v>4.5</v>
      </c>
      <c r="M2163" s="24">
        <v>15</v>
      </c>
      <c r="N2163" s="24">
        <v>400</v>
      </c>
      <c r="O2163" s="29"/>
      <c r="P2163" s="25">
        <v>2</v>
      </c>
      <c r="Q2163" s="26">
        <f t="shared" si="87"/>
        <v>5.3999999999999999E-2</v>
      </c>
      <c r="R2163" s="29"/>
    </row>
    <row r="2164" spans="2:18" x14ac:dyDescent="0.25">
      <c r="B2164" s="102" t="s">
        <v>51</v>
      </c>
      <c r="C2164" s="89"/>
      <c r="D2164" s="103">
        <f>SUM(D2109,Q2185)</f>
        <v>56.084400000000009</v>
      </c>
      <c r="E2164" s="466">
        <f>SUM(D2164/D2161)</f>
        <v>0.17556426070060457</v>
      </c>
      <c r="F2164" s="83"/>
      <c r="G2164" s="83"/>
      <c r="J2164" s="28">
        <v>25</v>
      </c>
      <c r="K2164" s="29"/>
      <c r="L2164" s="29">
        <v>3.5</v>
      </c>
      <c r="M2164" s="24">
        <v>15</v>
      </c>
      <c r="N2164" s="24">
        <v>400</v>
      </c>
      <c r="O2164" s="29"/>
      <c r="P2164" s="25">
        <v>5</v>
      </c>
      <c r="Q2164" s="26">
        <f t="shared" si="87"/>
        <v>0.105</v>
      </c>
      <c r="R2164" s="29"/>
    </row>
    <row r="2165" spans="2:18" ht="16.5" thickBot="1" x14ac:dyDescent="0.3">
      <c r="B2165" s="89"/>
      <c r="C2165" s="89"/>
      <c r="D2165" s="104">
        <f>SUM(D2163:D2164)</f>
        <v>229.57107000000005</v>
      </c>
      <c r="E2165" s="467">
        <f>SUM(E2163:E2164)</f>
        <v>0.71863967846311527</v>
      </c>
      <c r="F2165" s="83"/>
      <c r="G2165" s="83"/>
      <c r="J2165" s="28">
        <v>26</v>
      </c>
      <c r="K2165" s="29"/>
      <c r="L2165" s="29">
        <v>2.2000000000000002</v>
      </c>
      <c r="M2165" s="24">
        <v>15</v>
      </c>
      <c r="N2165" s="24">
        <v>400</v>
      </c>
      <c r="O2165" s="29"/>
      <c r="P2165" s="25">
        <v>2</v>
      </c>
      <c r="Q2165" s="26">
        <f t="shared" si="87"/>
        <v>2.64E-2</v>
      </c>
      <c r="R2165" s="29"/>
    </row>
    <row r="2166" spans="2:18" ht="16.5" thickTop="1" x14ac:dyDescent="0.25">
      <c r="J2166" s="28">
        <v>27</v>
      </c>
      <c r="K2166" s="29"/>
      <c r="L2166" s="29">
        <v>1.7</v>
      </c>
      <c r="M2166" s="24">
        <v>15</v>
      </c>
      <c r="N2166" s="24">
        <v>400</v>
      </c>
      <c r="O2166" s="29"/>
      <c r="P2166" s="25">
        <v>2</v>
      </c>
      <c r="Q2166" s="26">
        <f t="shared" si="87"/>
        <v>2.0400000000000001E-2</v>
      </c>
      <c r="R2166" s="29"/>
    </row>
    <row r="2167" spans="2:18" x14ac:dyDescent="0.25">
      <c r="J2167" s="28">
        <v>28</v>
      </c>
      <c r="K2167" s="29"/>
      <c r="L2167" s="29">
        <v>13</v>
      </c>
      <c r="M2167" s="24">
        <v>13</v>
      </c>
      <c r="N2167" s="24">
        <v>400</v>
      </c>
      <c r="O2167" s="29"/>
      <c r="P2167" s="25">
        <v>1</v>
      </c>
      <c r="Q2167" s="26">
        <f t="shared" si="87"/>
        <v>6.7599999999999993E-2</v>
      </c>
      <c r="R2167" s="29"/>
    </row>
    <row r="2168" spans="2:18" x14ac:dyDescent="0.25">
      <c r="J2168" s="28">
        <v>29</v>
      </c>
      <c r="K2168" s="29"/>
      <c r="L2168" s="29">
        <v>10</v>
      </c>
      <c r="M2168" s="24">
        <v>13</v>
      </c>
      <c r="N2168" s="24">
        <v>400</v>
      </c>
      <c r="O2168" s="29"/>
      <c r="P2168" s="25">
        <v>2</v>
      </c>
      <c r="Q2168" s="26">
        <f t="shared" si="87"/>
        <v>0.104</v>
      </c>
      <c r="R2168" s="29"/>
    </row>
    <row r="2169" spans="2:18" x14ac:dyDescent="0.25">
      <c r="J2169" s="28">
        <v>30</v>
      </c>
      <c r="K2169" s="29"/>
      <c r="L2169" s="29">
        <v>7</v>
      </c>
      <c r="M2169" s="24">
        <v>13</v>
      </c>
      <c r="N2169" s="24">
        <v>400</v>
      </c>
      <c r="O2169" s="29"/>
      <c r="P2169" s="25">
        <v>3</v>
      </c>
      <c r="Q2169" s="26">
        <f t="shared" si="87"/>
        <v>0.10920000000000001</v>
      </c>
      <c r="R2169" s="29"/>
    </row>
    <row r="2170" spans="2:18" x14ac:dyDescent="0.25">
      <c r="J2170" s="28">
        <v>31</v>
      </c>
      <c r="K2170" s="29"/>
      <c r="L2170" s="29">
        <v>4.5</v>
      </c>
      <c r="M2170" s="24">
        <v>13</v>
      </c>
      <c r="N2170" s="24">
        <v>400</v>
      </c>
      <c r="O2170" s="29"/>
      <c r="P2170" s="25">
        <v>4</v>
      </c>
      <c r="Q2170" s="26">
        <f t="shared" si="87"/>
        <v>9.3600000000000003E-2</v>
      </c>
      <c r="R2170" s="29"/>
    </row>
    <row r="2171" spans="2:18" x14ac:dyDescent="0.25">
      <c r="J2171" s="28">
        <v>32</v>
      </c>
      <c r="K2171" s="29"/>
      <c r="L2171" s="29">
        <v>3.5</v>
      </c>
      <c r="M2171" s="24">
        <v>13</v>
      </c>
      <c r="N2171" s="24">
        <v>400</v>
      </c>
      <c r="O2171" s="29"/>
      <c r="P2171" s="25">
        <v>3</v>
      </c>
      <c r="Q2171" s="26">
        <f t="shared" si="87"/>
        <v>5.4600000000000003E-2</v>
      </c>
      <c r="R2171" s="29"/>
    </row>
    <row r="2172" spans="2:18" x14ac:dyDescent="0.25">
      <c r="J2172" s="28">
        <v>33</v>
      </c>
      <c r="K2172" s="29"/>
      <c r="L2172" s="29">
        <v>2.2000000000000002</v>
      </c>
      <c r="M2172" s="24">
        <v>13</v>
      </c>
      <c r="N2172" s="24">
        <v>400</v>
      </c>
      <c r="O2172" s="29"/>
      <c r="P2172" s="25">
        <v>1</v>
      </c>
      <c r="Q2172" s="26">
        <f t="shared" si="87"/>
        <v>1.1440000000000001E-2</v>
      </c>
      <c r="R2172" s="29"/>
    </row>
    <row r="2173" spans="2:18" x14ac:dyDescent="0.25">
      <c r="J2173" s="28">
        <v>34</v>
      </c>
      <c r="K2173" s="29"/>
      <c r="L2173" s="29">
        <v>10</v>
      </c>
      <c r="M2173" s="24">
        <v>10</v>
      </c>
      <c r="N2173" s="24">
        <v>400</v>
      </c>
      <c r="O2173" s="29"/>
      <c r="P2173" s="25">
        <v>1</v>
      </c>
      <c r="Q2173" s="26">
        <f t="shared" si="87"/>
        <v>0.04</v>
      </c>
      <c r="R2173" s="29"/>
    </row>
    <row r="2174" spans="2:18" x14ac:dyDescent="0.25">
      <c r="J2174" s="28">
        <v>35</v>
      </c>
      <c r="K2174" s="29"/>
      <c r="L2174" s="29">
        <v>7</v>
      </c>
      <c r="M2174" s="24">
        <v>10</v>
      </c>
      <c r="N2174" s="24">
        <v>400</v>
      </c>
      <c r="O2174" s="29"/>
      <c r="P2174" s="25">
        <v>2</v>
      </c>
      <c r="Q2174" s="26">
        <f t="shared" si="87"/>
        <v>5.6000000000000001E-2</v>
      </c>
      <c r="R2174" s="29"/>
    </row>
    <row r="2175" spans="2:18" x14ac:dyDescent="0.25">
      <c r="J2175" s="28">
        <v>36</v>
      </c>
      <c r="K2175" s="29"/>
      <c r="L2175" s="29">
        <v>4.5</v>
      </c>
      <c r="M2175" s="24">
        <v>10</v>
      </c>
      <c r="N2175" s="24">
        <v>400</v>
      </c>
      <c r="O2175" s="29"/>
      <c r="P2175" s="25">
        <v>53</v>
      </c>
      <c r="Q2175" s="26">
        <f t="shared" si="87"/>
        <v>0.95399999999999996</v>
      </c>
      <c r="R2175" s="29"/>
    </row>
    <row r="2176" spans="2:18" x14ac:dyDescent="0.25">
      <c r="J2176" s="28">
        <v>37</v>
      </c>
      <c r="K2176" s="29"/>
      <c r="L2176" s="29">
        <v>3.5</v>
      </c>
      <c r="M2176" s="24">
        <v>10</v>
      </c>
      <c r="N2176" s="24">
        <v>400</v>
      </c>
      <c r="O2176" s="29"/>
      <c r="P2176" s="25">
        <v>9</v>
      </c>
      <c r="Q2176" s="26">
        <f t="shared" si="87"/>
        <v>0.126</v>
      </c>
      <c r="R2176" s="29"/>
    </row>
    <row r="2177" spans="2:18" x14ac:dyDescent="0.25">
      <c r="J2177" s="28">
        <v>38</v>
      </c>
      <c r="K2177" s="29"/>
      <c r="L2177" s="29">
        <v>2.2000000000000002</v>
      </c>
      <c r="M2177" s="24">
        <v>10</v>
      </c>
      <c r="N2177" s="24">
        <v>400</v>
      </c>
      <c r="O2177" s="29"/>
      <c r="P2177" s="25">
        <v>22</v>
      </c>
      <c r="Q2177" s="26">
        <f t="shared" si="87"/>
        <v>0.19359999999999999</v>
      </c>
      <c r="R2177" s="29"/>
    </row>
    <row r="2178" spans="2:18" x14ac:dyDescent="0.25">
      <c r="J2178" s="28">
        <v>39</v>
      </c>
      <c r="K2178" s="29"/>
      <c r="L2178" s="29">
        <v>1.7</v>
      </c>
      <c r="M2178" s="24">
        <v>10</v>
      </c>
      <c r="N2178" s="24">
        <v>400</v>
      </c>
      <c r="O2178" s="29"/>
      <c r="P2178" s="25">
        <v>17</v>
      </c>
      <c r="Q2178" s="26">
        <f t="shared" si="87"/>
        <v>0.11559999999999999</v>
      </c>
      <c r="R2178" s="29"/>
    </row>
    <row r="2179" spans="2:18" x14ac:dyDescent="0.25">
      <c r="J2179" s="28">
        <v>40</v>
      </c>
      <c r="K2179" s="29"/>
      <c r="L2179" s="29">
        <v>1.7</v>
      </c>
      <c r="M2179" s="24">
        <v>10</v>
      </c>
      <c r="N2179" s="24">
        <v>300</v>
      </c>
      <c r="O2179" s="29"/>
      <c r="P2179" s="25">
        <v>13</v>
      </c>
      <c r="Q2179" s="26">
        <f t="shared" si="87"/>
        <v>6.6299999999999998E-2</v>
      </c>
      <c r="R2179" s="29"/>
    </row>
    <row r="2180" spans="2:18" x14ac:dyDescent="0.25">
      <c r="J2180" s="28">
        <v>41</v>
      </c>
      <c r="K2180" s="29"/>
      <c r="L2180" s="29">
        <v>4.5</v>
      </c>
      <c r="M2180" s="24">
        <v>10</v>
      </c>
      <c r="N2180" s="24">
        <v>300</v>
      </c>
      <c r="O2180" s="29"/>
      <c r="P2180" s="25">
        <v>2</v>
      </c>
      <c r="Q2180" s="26">
        <f t="shared" si="87"/>
        <v>2.7E-2</v>
      </c>
      <c r="R2180" s="29"/>
    </row>
    <row r="2181" spans="2:18" x14ac:dyDescent="0.25">
      <c r="J2181" s="1880"/>
      <c r="K2181" s="1880"/>
      <c r="L2181" s="1880"/>
      <c r="M2181" s="1880"/>
      <c r="N2181" s="1880"/>
      <c r="O2181" s="1881"/>
      <c r="P2181" s="597">
        <f>SUM(P2140:P2180)</f>
        <v>191</v>
      </c>
      <c r="Q2181" s="598">
        <f>SUM(Q2140:Q2180)</f>
        <v>5.6846199999999998</v>
      </c>
      <c r="R2181" s="64">
        <f>SUM(Q2181/G2154)</f>
        <v>0.52769510465974878</v>
      </c>
    </row>
    <row r="2182" spans="2:18" x14ac:dyDescent="0.25">
      <c r="J2182" s="684">
        <v>42</v>
      </c>
      <c r="K2182" s="476"/>
      <c r="L2182" s="477">
        <v>4</v>
      </c>
      <c r="M2182" s="409">
        <v>6</v>
      </c>
      <c r="N2182" s="409">
        <v>400</v>
      </c>
      <c r="O2182" s="409">
        <v>10</v>
      </c>
      <c r="P2182" s="617">
        <v>60</v>
      </c>
      <c r="Q2182" s="451">
        <f>L2182*M2182*N2182*P2182/1000000</f>
        <v>0.57599999999999996</v>
      </c>
      <c r="R2182" s="618"/>
    </row>
    <row r="2183" spans="2:18" x14ac:dyDescent="0.25">
      <c r="J2183" s="684">
        <v>43</v>
      </c>
      <c r="K2183" s="476"/>
      <c r="L2183" s="477">
        <v>3</v>
      </c>
      <c r="M2183" s="409">
        <v>5</v>
      </c>
      <c r="N2183" s="409">
        <v>400</v>
      </c>
      <c r="O2183" s="409">
        <v>12</v>
      </c>
      <c r="P2183" s="617">
        <v>120</v>
      </c>
      <c r="Q2183" s="451">
        <f>L2183*M2183*N2183*P2183/1000000</f>
        <v>0.72</v>
      </c>
      <c r="R2183" s="618"/>
    </row>
    <row r="2184" spans="2:18" x14ac:dyDescent="0.25">
      <c r="J2184" s="684">
        <v>44</v>
      </c>
      <c r="K2184" s="476"/>
      <c r="L2184" s="477">
        <v>2</v>
      </c>
      <c r="M2184" s="409">
        <v>3</v>
      </c>
      <c r="N2184" s="409">
        <v>400</v>
      </c>
      <c r="O2184" s="409">
        <v>4</v>
      </c>
      <c r="P2184" s="617">
        <v>100</v>
      </c>
      <c r="Q2184" s="451">
        <f>L2184*M2184*N2184*P2184/1000000</f>
        <v>0.24</v>
      </c>
      <c r="R2184" s="618"/>
    </row>
    <row r="2185" spans="2:18" x14ac:dyDescent="0.25">
      <c r="J2185" s="1882"/>
      <c r="K2185" s="1883"/>
      <c r="L2185" s="1883"/>
      <c r="M2185" s="1883"/>
      <c r="N2185" s="1884"/>
      <c r="O2185" s="601">
        <f>SUM(O2182:O2184)</f>
        <v>26</v>
      </c>
      <c r="P2185" s="597">
        <f>SUM(P2182:P2184)</f>
        <v>280</v>
      </c>
      <c r="Q2185" s="598">
        <f>SUM(Q2182:Q2184)</f>
        <v>1.5359999999999998</v>
      </c>
      <c r="R2185" s="64">
        <f>SUM(Q2185/G2154)</f>
        <v>0.14258467245961456</v>
      </c>
    </row>
    <row r="2186" spans="2:18" ht="16.5" thickBot="1" x14ac:dyDescent="0.3">
      <c r="O2186" s="455">
        <f>SUM(O2185)</f>
        <v>26</v>
      </c>
      <c r="P2186" s="47">
        <f>SUM(P2185,P2181)</f>
        <v>471</v>
      </c>
      <c r="Q2186" s="72">
        <f>SUM(Q2185,Q2181)</f>
        <v>7.2206199999999994</v>
      </c>
      <c r="R2186" s="49">
        <f>SUM(Q2186/G2154)</f>
        <v>0.67027977711936337</v>
      </c>
    </row>
    <row r="2187" spans="2:18" ht="16.5" thickTop="1" x14ac:dyDescent="0.25"/>
    <row r="2189" spans="2:18" x14ac:dyDescent="0.25">
      <c r="B2189" s="1814" t="s">
        <v>0</v>
      </c>
      <c r="C2189" s="1814"/>
      <c r="D2189" s="1814"/>
      <c r="E2189" s="1814"/>
      <c r="F2189" s="1814"/>
      <c r="G2189" s="1814"/>
      <c r="H2189" s="1814"/>
      <c r="J2189" s="1814" t="s">
        <v>22</v>
      </c>
      <c r="K2189" s="1814"/>
      <c r="L2189" s="1814"/>
      <c r="M2189" s="1814"/>
      <c r="N2189" s="1814"/>
      <c r="O2189" s="1814"/>
      <c r="P2189" s="1814"/>
      <c r="Q2189" s="1814"/>
      <c r="R2189" s="1814"/>
    </row>
    <row r="2190" spans="2:18" x14ac:dyDescent="0.25">
      <c r="B2190" s="1814"/>
      <c r="C2190" s="1814"/>
      <c r="D2190" s="1814"/>
      <c r="E2190" s="1814"/>
      <c r="F2190" s="1814"/>
      <c r="G2190" s="1814"/>
      <c r="H2190" s="1814"/>
      <c r="J2190" s="1814"/>
      <c r="K2190" s="1814"/>
      <c r="L2190" s="1814"/>
      <c r="M2190" s="1814"/>
      <c r="N2190" s="1814"/>
      <c r="O2190" s="1814"/>
      <c r="P2190" s="1814"/>
      <c r="Q2190" s="1814"/>
      <c r="R2190" s="1814"/>
    </row>
    <row r="2191" spans="2:18" x14ac:dyDescent="0.25">
      <c r="B2191" s="6" t="s">
        <v>253</v>
      </c>
      <c r="H2191" s="8"/>
      <c r="J2191" s="6" t="s">
        <v>253</v>
      </c>
      <c r="K2191" s="10"/>
      <c r="L2191" s="10"/>
      <c r="M2191" s="10"/>
      <c r="N2191" s="10"/>
      <c r="O2191" s="1898"/>
      <c r="P2191" s="1898"/>
      <c r="Q2191" s="8"/>
      <c r="R2191" s="8"/>
    </row>
    <row r="2192" spans="2:18" x14ac:dyDescent="0.25">
      <c r="B2192" s="1812" t="s">
        <v>21</v>
      </c>
      <c r="C2192" s="1812" t="s">
        <v>2</v>
      </c>
      <c r="D2192" s="1812" t="s">
        <v>3</v>
      </c>
      <c r="E2192" s="1842" t="s">
        <v>4</v>
      </c>
      <c r="F2192" s="1843"/>
      <c r="G2192" s="1844"/>
      <c r="H2192" s="1812" t="s">
        <v>5</v>
      </c>
      <c r="J2192" s="1812" t="s">
        <v>21</v>
      </c>
      <c r="K2192" s="1899" t="s">
        <v>24</v>
      </c>
      <c r="L2192" s="1842" t="s">
        <v>25</v>
      </c>
      <c r="M2192" s="1843"/>
      <c r="N2192" s="1844"/>
      <c r="O2192" s="1842" t="s">
        <v>4</v>
      </c>
      <c r="P2192" s="1843"/>
      <c r="Q2192" s="1844"/>
      <c r="R2192" s="1812" t="s">
        <v>5</v>
      </c>
    </row>
    <row r="2193" spans="2:18" x14ac:dyDescent="0.25">
      <c r="B2193" s="1813"/>
      <c r="C2193" s="1813"/>
      <c r="D2193" s="1813"/>
      <c r="E2193" s="687" t="s">
        <v>26</v>
      </c>
      <c r="F2193" s="687" t="s">
        <v>9</v>
      </c>
      <c r="G2193" s="680" t="s">
        <v>10</v>
      </c>
      <c r="H2193" s="1813"/>
      <c r="J2193" s="1813"/>
      <c r="K2193" s="1900"/>
      <c r="L2193" s="13" t="s">
        <v>27</v>
      </c>
      <c r="M2193" s="681" t="s">
        <v>28</v>
      </c>
      <c r="N2193" s="681" t="s">
        <v>26</v>
      </c>
      <c r="O2193" s="681" t="s">
        <v>29</v>
      </c>
      <c r="P2193" s="682" t="s">
        <v>30</v>
      </c>
      <c r="Q2193" s="16" t="s">
        <v>10</v>
      </c>
      <c r="R2193" s="1813"/>
    </row>
    <row r="2194" spans="2:18" x14ac:dyDescent="0.25">
      <c r="B2194" s="623">
        <v>1</v>
      </c>
      <c r="C2194" s="622">
        <v>6035</v>
      </c>
      <c r="D2194" s="409" t="s">
        <v>12</v>
      </c>
      <c r="E2194" s="409">
        <v>400</v>
      </c>
      <c r="F2194" s="409">
        <v>58</v>
      </c>
      <c r="G2194" s="497">
        <f t="shared" ref="G2194:G2204" si="88">0.7854*E2194*F2194*F2194/1000000</f>
        <v>1.0568342399999999</v>
      </c>
      <c r="H2194" s="616" t="s">
        <v>186</v>
      </c>
      <c r="J2194" s="22">
        <v>1</v>
      </c>
      <c r="K2194" s="23" t="s">
        <v>32</v>
      </c>
      <c r="L2194" s="24">
        <v>10</v>
      </c>
      <c r="M2194" s="24">
        <v>25</v>
      </c>
      <c r="N2194" s="24">
        <v>400</v>
      </c>
      <c r="O2194" s="23"/>
      <c r="P2194" s="25">
        <v>1</v>
      </c>
      <c r="Q2194" s="26">
        <f t="shared" ref="Q2194:Q2227" si="89">L2194*M2194*N2194*P2194/1000000</f>
        <v>0.1</v>
      </c>
      <c r="R2194" s="27"/>
    </row>
    <row r="2195" spans="2:18" x14ac:dyDescent="0.25">
      <c r="B2195" s="623">
        <v>2</v>
      </c>
      <c r="C2195" s="622">
        <v>3028</v>
      </c>
      <c r="D2195" s="409" t="s">
        <v>12</v>
      </c>
      <c r="E2195" s="409">
        <v>400</v>
      </c>
      <c r="F2195" s="409">
        <v>56</v>
      </c>
      <c r="G2195" s="497">
        <f t="shared" si="88"/>
        <v>0.98520576000000004</v>
      </c>
      <c r="H2195" s="616" t="s">
        <v>186</v>
      </c>
      <c r="J2195" s="28">
        <v>2</v>
      </c>
      <c r="K2195" s="29"/>
      <c r="L2195" s="29">
        <v>10</v>
      </c>
      <c r="M2195" s="24">
        <v>23</v>
      </c>
      <c r="N2195" s="24">
        <v>400</v>
      </c>
      <c r="O2195" s="29"/>
      <c r="P2195" s="25">
        <v>2</v>
      </c>
      <c r="Q2195" s="26">
        <f t="shared" si="89"/>
        <v>0.184</v>
      </c>
      <c r="R2195" s="29"/>
    </row>
    <row r="2196" spans="2:18" x14ac:dyDescent="0.25">
      <c r="B2196" s="623">
        <v>3</v>
      </c>
      <c r="C2196" s="622">
        <v>6037</v>
      </c>
      <c r="D2196" s="409" t="s">
        <v>12</v>
      </c>
      <c r="E2196" s="409">
        <v>400</v>
      </c>
      <c r="F2196" s="409">
        <v>46</v>
      </c>
      <c r="G2196" s="497">
        <f t="shared" si="88"/>
        <v>0.66476255999999989</v>
      </c>
      <c r="H2196" s="616" t="s">
        <v>186</v>
      </c>
      <c r="J2196" s="28">
        <v>3</v>
      </c>
      <c r="K2196" s="29"/>
      <c r="L2196" s="29">
        <v>15</v>
      </c>
      <c r="M2196" s="24">
        <v>23</v>
      </c>
      <c r="N2196" s="24">
        <v>400</v>
      </c>
      <c r="O2196" s="29"/>
      <c r="P2196" s="25">
        <v>1</v>
      </c>
      <c r="Q2196" s="26">
        <f t="shared" si="89"/>
        <v>0.13800000000000001</v>
      </c>
      <c r="R2196" s="29"/>
    </row>
    <row r="2197" spans="2:18" x14ac:dyDescent="0.25">
      <c r="B2197" s="623">
        <v>4</v>
      </c>
      <c r="C2197" s="622">
        <v>6038</v>
      </c>
      <c r="D2197" s="409" t="s">
        <v>12</v>
      </c>
      <c r="E2197" s="409">
        <v>400</v>
      </c>
      <c r="F2197" s="409">
        <v>50</v>
      </c>
      <c r="G2197" s="497">
        <f t="shared" si="88"/>
        <v>0.78539999999999988</v>
      </c>
      <c r="H2197" s="616" t="s">
        <v>186</v>
      </c>
      <c r="J2197" s="28">
        <v>4</v>
      </c>
      <c r="K2197" s="29"/>
      <c r="L2197" s="29">
        <v>13</v>
      </c>
      <c r="M2197" s="24">
        <v>25</v>
      </c>
      <c r="N2197" s="24">
        <v>400</v>
      </c>
      <c r="O2197" s="29"/>
      <c r="P2197" s="25">
        <v>2</v>
      </c>
      <c r="Q2197" s="26">
        <f t="shared" si="89"/>
        <v>0.26</v>
      </c>
      <c r="R2197" s="29"/>
    </row>
    <row r="2198" spans="2:18" x14ac:dyDescent="0.25">
      <c r="B2198" s="623">
        <v>5</v>
      </c>
      <c r="C2198" s="622">
        <v>6065</v>
      </c>
      <c r="D2198" s="409" t="s">
        <v>12</v>
      </c>
      <c r="E2198" s="409">
        <v>400</v>
      </c>
      <c r="F2198" s="409">
        <v>50</v>
      </c>
      <c r="G2198" s="497">
        <f t="shared" si="88"/>
        <v>0.78539999999999988</v>
      </c>
      <c r="H2198" s="616" t="s">
        <v>186</v>
      </c>
      <c r="J2198" s="28">
        <v>5</v>
      </c>
      <c r="K2198" s="29"/>
      <c r="L2198" s="29">
        <v>13</v>
      </c>
      <c r="M2198" s="24">
        <v>23</v>
      </c>
      <c r="N2198" s="24">
        <v>400</v>
      </c>
      <c r="O2198" s="29"/>
      <c r="P2198" s="25">
        <v>2</v>
      </c>
      <c r="Q2198" s="26">
        <f t="shared" si="89"/>
        <v>0.2392</v>
      </c>
      <c r="R2198" s="29"/>
    </row>
    <row r="2199" spans="2:18" x14ac:dyDescent="0.25">
      <c r="B2199" s="623">
        <v>6</v>
      </c>
      <c r="C2199" s="622">
        <v>6125</v>
      </c>
      <c r="D2199" s="409" t="s">
        <v>12</v>
      </c>
      <c r="E2199" s="409">
        <v>400</v>
      </c>
      <c r="F2199" s="409">
        <v>53</v>
      </c>
      <c r="G2199" s="497">
        <f t="shared" si="88"/>
        <v>0.88247543999999989</v>
      </c>
      <c r="H2199" s="616" t="s">
        <v>186</v>
      </c>
      <c r="J2199" s="28">
        <v>6</v>
      </c>
      <c r="K2199" s="29"/>
      <c r="L2199" s="29">
        <v>7</v>
      </c>
      <c r="M2199" s="24">
        <v>23</v>
      </c>
      <c r="N2199" s="24">
        <v>400</v>
      </c>
      <c r="O2199" s="29"/>
      <c r="P2199" s="25">
        <v>1</v>
      </c>
      <c r="Q2199" s="26">
        <f t="shared" si="89"/>
        <v>6.4399999999999999E-2</v>
      </c>
      <c r="R2199" s="29"/>
    </row>
    <row r="2200" spans="2:18" x14ac:dyDescent="0.25">
      <c r="B2200" s="623">
        <v>7</v>
      </c>
      <c r="C2200" s="622">
        <v>6096</v>
      </c>
      <c r="D2200" s="409" t="s">
        <v>12</v>
      </c>
      <c r="E2200" s="409">
        <v>400</v>
      </c>
      <c r="F2200" s="409">
        <v>64</v>
      </c>
      <c r="G2200" s="497">
        <f t="shared" si="88"/>
        <v>1.2867993599999998</v>
      </c>
      <c r="H2200" s="616" t="s">
        <v>186</v>
      </c>
      <c r="J2200" s="28">
        <v>7</v>
      </c>
      <c r="K2200" s="29"/>
      <c r="L2200" s="29">
        <v>7</v>
      </c>
      <c r="M2200" s="24">
        <v>20</v>
      </c>
      <c r="N2200" s="24">
        <v>400</v>
      </c>
      <c r="O2200" s="29"/>
      <c r="P2200" s="25">
        <v>1</v>
      </c>
      <c r="Q2200" s="26">
        <f t="shared" si="89"/>
        <v>5.6000000000000001E-2</v>
      </c>
      <c r="R2200" s="29"/>
    </row>
    <row r="2201" spans="2:18" x14ac:dyDescent="0.25">
      <c r="B2201" s="623">
        <v>8</v>
      </c>
      <c r="C2201" s="622">
        <v>6147</v>
      </c>
      <c r="D2201" s="409" t="s">
        <v>12</v>
      </c>
      <c r="E2201" s="409">
        <v>400</v>
      </c>
      <c r="F2201" s="409">
        <v>50</v>
      </c>
      <c r="G2201" s="497">
        <f t="shared" si="88"/>
        <v>0.78539999999999988</v>
      </c>
      <c r="H2201" s="616" t="s">
        <v>186</v>
      </c>
      <c r="J2201" s="28">
        <v>8</v>
      </c>
      <c r="K2201" s="29"/>
      <c r="L2201" s="29">
        <v>4.5</v>
      </c>
      <c r="M2201" s="24">
        <v>20</v>
      </c>
      <c r="N2201" s="24">
        <v>400</v>
      </c>
      <c r="O2201" s="29"/>
      <c r="P2201" s="25">
        <v>3</v>
      </c>
      <c r="Q2201" s="26">
        <f t="shared" si="89"/>
        <v>0.108</v>
      </c>
      <c r="R2201" s="29"/>
    </row>
    <row r="2202" spans="2:18" x14ac:dyDescent="0.25">
      <c r="B2202" s="623">
        <v>9</v>
      </c>
      <c r="C2202" s="622">
        <v>6109</v>
      </c>
      <c r="D2202" s="409" t="s">
        <v>12</v>
      </c>
      <c r="E2202" s="409">
        <v>400</v>
      </c>
      <c r="F2202" s="409">
        <v>48</v>
      </c>
      <c r="G2202" s="497">
        <f t="shared" si="88"/>
        <v>0.72382463999999991</v>
      </c>
      <c r="H2202" s="616" t="s">
        <v>186</v>
      </c>
      <c r="J2202" s="28">
        <v>9</v>
      </c>
      <c r="K2202" s="29"/>
      <c r="L2202" s="29">
        <v>4.5</v>
      </c>
      <c r="M2202" s="24">
        <v>23</v>
      </c>
      <c r="N2202" s="24">
        <v>400</v>
      </c>
      <c r="O2202" s="29"/>
      <c r="P2202" s="25">
        <v>1</v>
      </c>
      <c r="Q2202" s="26">
        <f t="shared" si="89"/>
        <v>4.1399999999999999E-2</v>
      </c>
      <c r="R2202" s="29"/>
    </row>
    <row r="2203" spans="2:18" x14ac:dyDescent="0.25">
      <c r="B2203" s="623">
        <v>10</v>
      </c>
      <c r="C2203" s="622">
        <v>6090</v>
      </c>
      <c r="D2203" s="409" t="s">
        <v>12</v>
      </c>
      <c r="E2203" s="409">
        <v>400</v>
      </c>
      <c r="F2203" s="409">
        <v>64</v>
      </c>
      <c r="G2203" s="497">
        <f t="shared" si="88"/>
        <v>1.2867993599999998</v>
      </c>
      <c r="H2203" s="616" t="s">
        <v>186</v>
      </c>
      <c r="J2203" s="28">
        <v>10</v>
      </c>
      <c r="K2203" s="29"/>
      <c r="L2203" s="29">
        <v>10</v>
      </c>
      <c r="M2203" s="24">
        <v>20</v>
      </c>
      <c r="N2203" s="24">
        <v>400</v>
      </c>
      <c r="O2203" s="29"/>
      <c r="P2203" s="25">
        <v>9</v>
      </c>
      <c r="Q2203" s="26">
        <f t="shared" si="89"/>
        <v>0.72</v>
      </c>
      <c r="R2203" s="29"/>
    </row>
    <row r="2204" spans="2:18" x14ac:dyDescent="0.25">
      <c r="B2204" s="623">
        <v>11</v>
      </c>
      <c r="C2204" s="622">
        <v>6137</v>
      </c>
      <c r="D2204" s="409" t="s">
        <v>12</v>
      </c>
      <c r="E2204" s="409">
        <v>400</v>
      </c>
      <c r="F2204" s="409">
        <v>50</v>
      </c>
      <c r="G2204" s="497">
        <f t="shared" si="88"/>
        <v>0.78539999999999988</v>
      </c>
      <c r="H2204" s="616" t="s">
        <v>186</v>
      </c>
      <c r="J2204" s="28">
        <v>11</v>
      </c>
      <c r="K2204" s="29"/>
      <c r="L2204" s="29">
        <v>7</v>
      </c>
      <c r="M2204" s="24">
        <v>20</v>
      </c>
      <c r="N2204" s="24">
        <v>400</v>
      </c>
      <c r="O2204" s="29"/>
      <c r="P2204" s="25">
        <v>2</v>
      </c>
      <c r="Q2204" s="26">
        <f t="shared" si="89"/>
        <v>0.112</v>
      </c>
      <c r="R2204" s="29"/>
    </row>
    <row r="2205" spans="2:18" x14ac:dyDescent="0.25">
      <c r="G2205" s="74">
        <f>SUM(G2194:G2204)</f>
        <v>10.02830136</v>
      </c>
      <c r="H2205" s="51"/>
      <c r="J2205" s="28">
        <v>12</v>
      </c>
      <c r="K2205" s="29"/>
      <c r="L2205" s="29">
        <v>2.2000000000000002</v>
      </c>
      <c r="M2205" s="24">
        <v>20</v>
      </c>
      <c r="N2205" s="24">
        <v>400</v>
      </c>
      <c r="O2205" s="29"/>
      <c r="P2205" s="25">
        <v>1</v>
      </c>
      <c r="Q2205" s="26">
        <f t="shared" si="89"/>
        <v>1.7600000000000001E-2</v>
      </c>
      <c r="R2205" s="29"/>
    </row>
    <row r="2206" spans="2:18" ht="16.5" thickBot="1" x14ac:dyDescent="0.3">
      <c r="G2206" s="60">
        <f>SUM(G2205)</f>
        <v>10.02830136</v>
      </c>
      <c r="H2206" s="36">
        <f>SUM(Q2222/G2206)</f>
        <v>8.795108646395923E-2</v>
      </c>
      <c r="J2206" s="28">
        <v>13</v>
      </c>
      <c r="K2206" s="29"/>
      <c r="L2206" s="29">
        <v>13</v>
      </c>
      <c r="M2206" s="24">
        <v>18</v>
      </c>
      <c r="N2206" s="24">
        <v>400</v>
      </c>
      <c r="O2206" s="29"/>
      <c r="P2206" s="25">
        <v>2</v>
      </c>
      <c r="Q2206" s="26">
        <f t="shared" si="89"/>
        <v>0.18720000000000001</v>
      </c>
      <c r="R2206" s="29"/>
    </row>
    <row r="2207" spans="2:18" ht="16.5" thickTop="1" x14ac:dyDescent="0.25">
      <c r="J2207" s="28">
        <v>14</v>
      </c>
      <c r="K2207" s="29"/>
      <c r="L2207" s="29">
        <v>10</v>
      </c>
      <c r="M2207" s="24">
        <v>18</v>
      </c>
      <c r="N2207" s="24">
        <v>400</v>
      </c>
      <c r="O2207" s="29"/>
      <c r="P2207" s="25">
        <v>3</v>
      </c>
      <c r="Q2207" s="26">
        <f t="shared" si="89"/>
        <v>0.216</v>
      </c>
      <c r="R2207" s="29"/>
    </row>
    <row r="2208" spans="2:18" x14ac:dyDescent="0.25">
      <c r="B2208" s="8" t="s">
        <v>259</v>
      </c>
      <c r="J2208" s="28">
        <v>15</v>
      </c>
      <c r="K2208" s="29"/>
      <c r="L2208" s="29">
        <v>4.5</v>
      </c>
      <c r="M2208" s="24">
        <v>18</v>
      </c>
      <c r="N2208" s="24">
        <v>400</v>
      </c>
      <c r="O2208" s="29"/>
      <c r="P2208" s="25">
        <v>2</v>
      </c>
      <c r="Q2208" s="26">
        <f t="shared" si="89"/>
        <v>6.4799999999999996E-2</v>
      </c>
      <c r="R2208" s="29"/>
    </row>
    <row r="2209" spans="2:18" x14ac:dyDescent="0.25">
      <c r="B2209" s="1886" t="s">
        <v>3</v>
      </c>
      <c r="C2209" s="1888" t="s">
        <v>66</v>
      </c>
      <c r="D2209" s="1889"/>
      <c r="E2209" s="1890" t="s">
        <v>48</v>
      </c>
      <c r="F2209" s="1891"/>
      <c r="G2209" s="1886" t="s">
        <v>50</v>
      </c>
      <c r="J2209" s="28">
        <v>16</v>
      </c>
      <c r="K2209" s="29"/>
      <c r="L2209" s="29">
        <v>15</v>
      </c>
      <c r="M2209" s="24">
        <v>15</v>
      </c>
      <c r="N2209" s="24">
        <v>400</v>
      </c>
      <c r="O2209" s="29"/>
      <c r="P2209" s="25">
        <v>3</v>
      </c>
      <c r="Q2209" s="26">
        <f t="shared" si="89"/>
        <v>0.27</v>
      </c>
      <c r="R2209" s="29"/>
    </row>
    <row r="2210" spans="2:18" x14ac:dyDescent="0.25">
      <c r="B2210" s="1887"/>
      <c r="C2210" s="101" t="s">
        <v>30</v>
      </c>
      <c r="D2210" s="595" t="s">
        <v>10</v>
      </c>
      <c r="E2210" s="685" t="s">
        <v>30</v>
      </c>
      <c r="F2210" s="685" t="s">
        <v>10</v>
      </c>
      <c r="G2210" s="1887"/>
      <c r="J2210" s="28">
        <v>17</v>
      </c>
      <c r="K2210" s="29"/>
      <c r="L2210" s="29">
        <v>13</v>
      </c>
      <c r="M2210" s="24">
        <v>15</v>
      </c>
      <c r="N2210" s="24">
        <v>400</v>
      </c>
      <c r="O2210" s="29"/>
      <c r="P2210" s="25">
        <v>1</v>
      </c>
      <c r="Q2210" s="26">
        <f t="shared" si="89"/>
        <v>7.8E-2</v>
      </c>
      <c r="R2210" s="29"/>
    </row>
    <row r="2211" spans="2:18" x14ac:dyDescent="0.25">
      <c r="B2211" s="686" t="s">
        <v>32</v>
      </c>
      <c r="C2211" s="86">
        <f>SUM(C2161)</f>
        <v>420</v>
      </c>
      <c r="D2211" s="71">
        <f>SUM(D2161)</f>
        <v>319.45226081999999</v>
      </c>
      <c r="E2211" s="86">
        <f>SUM(E2161)</f>
        <v>23713</v>
      </c>
      <c r="F2211" s="71">
        <f>SUM(F2161)</f>
        <v>229.57107000000008</v>
      </c>
      <c r="G2211" s="88">
        <f>SUM(F2211/D2211)</f>
        <v>0.71863967846311538</v>
      </c>
      <c r="J2211" s="28">
        <v>18</v>
      </c>
      <c r="K2211" s="29"/>
      <c r="L2211" s="29">
        <v>10</v>
      </c>
      <c r="M2211" s="24">
        <v>15</v>
      </c>
      <c r="N2211" s="24">
        <v>400</v>
      </c>
      <c r="O2211" s="29"/>
      <c r="P2211" s="25">
        <v>1</v>
      </c>
      <c r="Q2211" s="26">
        <f t="shared" si="89"/>
        <v>0.06</v>
      </c>
      <c r="R2211" s="29"/>
    </row>
    <row r="2212" spans="2:18" x14ac:dyDescent="0.25">
      <c r="B2212" s="686" t="s">
        <v>32</v>
      </c>
      <c r="C2212" s="115">
        <f>SUM(B2204)</f>
        <v>11</v>
      </c>
      <c r="D2212" s="20">
        <f>SUM(G2206)</f>
        <v>10.02830136</v>
      </c>
      <c r="E2212" s="115">
        <f>SUM(P2233)</f>
        <v>515</v>
      </c>
      <c r="F2212" s="20">
        <f>SUM(Q2233)</f>
        <v>6.7154799999999994</v>
      </c>
      <c r="G2212" s="88">
        <f>SUM(F2212/D2212)</f>
        <v>0.66965279152719825</v>
      </c>
      <c r="J2212" s="28">
        <v>19</v>
      </c>
      <c r="K2212" s="29"/>
      <c r="L2212" s="29">
        <v>4.5</v>
      </c>
      <c r="M2212" s="24">
        <v>15</v>
      </c>
      <c r="N2212" s="24">
        <v>400</v>
      </c>
      <c r="O2212" s="29"/>
      <c r="P2212" s="25">
        <v>3</v>
      </c>
      <c r="Q2212" s="26">
        <f t="shared" si="89"/>
        <v>8.1000000000000003E-2</v>
      </c>
      <c r="R2212" s="29"/>
    </row>
    <row r="2213" spans="2:18" ht="16.5" thickBot="1" x14ac:dyDescent="0.3">
      <c r="B2213" s="683" t="s">
        <v>54</v>
      </c>
      <c r="C2213" s="59">
        <f>SUM(C2211:C2212)</f>
        <v>431</v>
      </c>
      <c r="D2213" s="92">
        <f>SUM(D2211:D2212)</f>
        <v>329.48056217999999</v>
      </c>
      <c r="E2213" s="59">
        <f>SUM(E2211:E2212)</f>
        <v>24228</v>
      </c>
      <c r="F2213" s="92">
        <f>SUM(F2211:F2212)</f>
        <v>236.28655000000009</v>
      </c>
      <c r="G2213" s="93">
        <f>SUM(F2213/D2213)</f>
        <v>0.71714867923198855</v>
      </c>
      <c r="J2213" s="28">
        <v>20</v>
      </c>
      <c r="K2213" s="29"/>
      <c r="L2213" s="29">
        <v>7</v>
      </c>
      <c r="M2213" s="24">
        <v>15</v>
      </c>
      <c r="N2213" s="24">
        <v>400</v>
      </c>
      <c r="O2213" s="29"/>
      <c r="P2213" s="25">
        <v>1</v>
      </c>
      <c r="Q2213" s="26">
        <f t="shared" si="89"/>
        <v>4.2000000000000003E-2</v>
      </c>
      <c r="R2213" s="29"/>
    </row>
    <row r="2214" spans="2:18" ht="16.5" thickTop="1" x14ac:dyDescent="0.25">
      <c r="B2214" s="89"/>
      <c r="C2214" s="90"/>
      <c r="D2214" s="91"/>
      <c r="E2214" s="82"/>
      <c r="F2214" s="83"/>
      <c r="G2214" s="83"/>
      <c r="J2214" s="28">
        <v>21</v>
      </c>
      <c r="K2214" s="29"/>
      <c r="L2214" s="29">
        <v>3.5</v>
      </c>
      <c r="M2214" s="24">
        <v>15</v>
      </c>
      <c r="N2214" s="24">
        <v>400</v>
      </c>
      <c r="O2214" s="29"/>
      <c r="P2214" s="25">
        <v>1</v>
      </c>
      <c r="Q2214" s="26">
        <f t="shared" si="89"/>
        <v>2.1000000000000001E-2</v>
      </c>
      <c r="R2214" s="29"/>
    </row>
    <row r="2215" spans="2:18" x14ac:dyDescent="0.25">
      <c r="B2215" s="102" t="s">
        <v>32</v>
      </c>
      <c r="C2215" s="90"/>
      <c r="D2215" s="103">
        <f>SUM(Q2228,D2163)</f>
        <v>178.07575000000003</v>
      </c>
      <c r="E2215" s="466">
        <f>SUM(D2215/D2213)</f>
        <v>0.54047422045709226</v>
      </c>
      <c r="F2215" s="83"/>
      <c r="G2215" s="83"/>
      <c r="J2215" s="28">
        <v>22</v>
      </c>
      <c r="K2215" s="29"/>
      <c r="L2215" s="29">
        <v>2.2000000000000002</v>
      </c>
      <c r="M2215" s="24">
        <v>15</v>
      </c>
      <c r="N2215" s="24">
        <v>400</v>
      </c>
      <c r="O2215" s="29"/>
      <c r="P2215" s="25">
        <v>5</v>
      </c>
      <c r="Q2215" s="26">
        <f t="shared" si="89"/>
        <v>6.6000000000000003E-2</v>
      </c>
      <c r="R2215" s="29"/>
    </row>
    <row r="2216" spans="2:18" x14ac:dyDescent="0.25">
      <c r="B2216" s="102" t="s">
        <v>51</v>
      </c>
      <c r="C2216" s="89"/>
      <c r="D2216" s="103">
        <f>SUM(D2164,Q2232)</f>
        <v>58.210800000000006</v>
      </c>
      <c r="E2216" s="466">
        <f>SUM(D2216/D2213)</f>
        <v>0.17667445877489613</v>
      </c>
      <c r="F2216" s="83"/>
      <c r="G2216" s="83"/>
      <c r="J2216" s="28">
        <v>23</v>
      </c>
      <c r="K2216" s="29"/>
      <c r="L2216" s="29">
        <v>1.7</v>
      </c>
      <c r="M2216" s="24">
        <v>15</v>
      </c>
      <c r="N2216" s="24">
        <v>400</v>
      </c>
      <c r="O2216" s="29"/>
      <c r="P2216" s="25">
        <v>1</v>
      </c>
      <c r="Q2216" s="26">
        <f t="shared" si="89"/>
        <v>1.0200000000000001E-2</v>
      </c>
      <c r="R2216" s="29"/>
    </row>
    <row r="2217" spans="2:18" ht="16.5" thickBot="1" x14ac:dyDescent="0.3">
      <c r="B2217" s="89"/>
      <c r="C2217" s="89"/>
      <c r="D2217" s="104">
        <f>SUM(D2215:D2216)</f>
        <v>236.28655000000003</v>
      </c>
      <c r="E2217" s="467">
        <f>SUM(E2215:E2216)</f>
        <v>0.71714867923198833</v>
      </c>
      <c r="F2217" s="83"/>
      <c r="G2217" s="83"/>
      <c r="J2217" s="28">
        <v>24</v>
      </c>
      <c r="K2217" s="29"/>
      <c r="L2217" s="29">
        <v>10</v>
      </c>
      <c r="M2217" s="24">
        <v>13</v>
      </c>
      <c r="N2217" s="24">
        <v>400</v>
      </c>
      <c r="O2217" s="29"/>
      <c r="P2217" s="25">
        <v>1</v>
      </c>
      <c r="Q2217" s="26">
        <f t="shared" si="89"/>
        <v>5.1999999999999998E-2</v>
      </c>
      <c r="R2217" s="29"/>
    </row>
    <row r="2218" spans="2:18" ht="16.5" thickTop="1" x14ac:dyDescent="0.25">
      <c r="J2218" s="28">
        <v>25</v>
      </c>
      <c r="K2218" s="29"/>
      <c r="L2218" s="29">
        <v>2.2000000000000002</v>
      </c>
      <c r="M2218" s="24">
        <v>13</v>
      </c>
      <c r="N2218" s="24">
        <v>400</v>
      </c>
      <c r="O2218" s="29"/>
      <c r="P2218" s="25">
        <v>1</v>
      </c>
      <c r="Q2218" s="26">
        <f t="shared" si="89"/>
        <v>1.1440000000000001E-2</v>
      </c>
      <c r="R2218" s="29"/>
    </row>
    <row r="2219" spans="2:18" x14ac:dyDescent="0.25">
      <c r="J2219" s="28">
        <v>26</v>
      </c>
      <c r="K2219" s="29"/>
      <c r="L2219" s="29">
        <v>1.7</v>
      </c>
      <c r="M2219" s="24">
        <v>13</v>
      </c>
      <c r="N2219" s="24">
        <v>400</v>
      </c>
      <c r="O2219" s="29"/>
      <c r="P2219" s="25">
        <v>1</v>
      </c>
      <c r="Q2219" s="26">
        <f t="shared" si="89"/>
        <v>8.8400000000000006E-3</v>
      </c>
      <c r="R2219" s="29"/>
    </row>
    <row r="2220" spans="2:18" x14ac:dyDescent="0.25">
      <c r="J2220" s="28">
        <v>27</v>
      </c>
      <c r="K2220" s="29"/>
      <c r="L2220" s="29">
        <v>10</v>
      </c>
      <c r="M2220" s="24">
        <v>10</v>
      </c>
      <c r="N2220" s="24">
        <v>400</v>
      </c>
      <c r="O2220" s="29"/>
      <c r="P2220" s="25">
        <v>1</v>
      </c>
      <c r="Q2220" s="26">
        <f t="shared" si="89"/>
        <v>0.04</v>
      </c>
      <c r="R2220" s="29"/>
    </row>
    <row r="2221" spans="2:18" x14ac:dyDescent="0.25">
      <c r="J2221" s="28">
        <v>28</v>
      </c>
      <c r="K2221" s="29"/>
      <c r="L2221" s="29">
        <v>7</v>
      </c>
      <c r="M2221" s="24">
        <v>10</v>
      </c>
      <c r="N2221" s="24">
        <v>400</v>
      </c>
      <c r="O2221" s="29"/>
      <c r="P2221" s="25">
        <v>2</v>
      </c>
      <c r="Q2221" s="26">
        <f t="shared" si="89"/>
        <v>5.6000000000000001E-2</v>
      </c>
      <c r="R2221" s="29"/>
    </row>
    <row r="2222" spans="2:18" x14ac:dyDescent="0.25">
      <c r="J2222" s="28">
        <v>29</v>
      </c>
      <c r="K2222" s="29"/>
      <c r="L2222" s="29">
        <v>4.5</v>
      </c>
      <c r="M2222" s="24">
        <v>10</v>
      </c>
      <c r="N2222" s="24">
        <v>400</v>
      </c>
      <c r="O2222" s="29"/>
      <c r="P2222" s="25">
        <v>49</v>
      </c>
      <c r="Q2222" s="26">
        <f t="shared" si="89"/>
        <v>0.88200000000000001</v>
      </c>
      <c r="R2222" s="29"/>
    </row>
    <row r="2223" spans="2:18" x14ac:dyDescent="0.25">
      <c r="J2223" s="28">
        <v>30</v>
      </c>
      <c r="K2223" s="29"/>
      <c r="L2223" s="29">
        <v>3.5</v>
      </c>
      <c r="M2223" s="24">
        <v>10</v>
      </c>
      <c r="N2223" s="24">
        <v>400</v>
      </c>
      <c r="O2223" s="29"/>
      <c r="P2223" s="25">
        <v>8</v>
      </c>
      <c r="Q2223" s="26">
        <f t="shared" si="89"/>
        <v>0.112</v>
      </c>
      <c r="R2223" s="29"/>
    </row>
    <row r="2224" spans="2:18" x14ac:dyDescent="0.25">
      <c r="J2224" s="28">
        <v>31</v>
      </c>
      <c r="K2224" s="29"/>
      <c r="L2224" s="29">
        <v>2.2000000000000002</v>
      </c>
      <c r="M2224" s="24">
        <v>10</v>
      </c>
      <c r="N2224" s="24">
        <v>400</v>
      </c>
      <c r="O2224" s="29"/>
      <c r="P2224" s="25">
        <v>15</v>
      </c>
      <c r="Q2224" s="26">
        <f t="shared" si="89"/>
        <v>0.13200000000000001</v>
      </c>
      <c r="R2224" s="29"/>
    </row>
    <row r="2225" spans="2:18" x14ac:dyDescent="0.25">
      <c r="J2225" s="28">
        <v>32</v>
      </c>
      <c r="K2225" s="29"/>
      <c r="L2225" s="29">
        <v>1.7</v>
      </c>
      <c r="M2225" s="24">
        <v>10</v>
      </c>
      <c r="N2225" s="24">
        <v>400</v>
      </c>
      <c r="O2225" s="29"/>
      <c r="P2225" s="25">
        <v>16</v>
      </c>
      <c r="Q2225" s="26">
        <f t="shared" si="89"/>
        <v>0.10879999999999999</v>
      </c>
      <c r="R2225" s="29"/>
    </row>
    <row r="2226" spans="2:18" x14ac:dyDescent="0.25">
      <c r="J2226" s="28">
        <v>33</v>
      </c>
      <c r="K2226" s="29"/>
      <c r="L2226" s="29">
        <v>1.7</v>
      </c>
      <c r="M2226" s="24">
        <v>10</v>
      </c>
      <c r="N2226" s="24">
        <v>300</v>
      </c>
      <c r="O2226" s="29"/>
      <c r="P2226" s="25">
        <v>7</v>
      </c>
      <c r="Q2226" s="26">
        <f t="shared" si="89"/>
        <v>3.5700000000000003E-2</v>
      </c>
      <c r="R2226" s="29"/>
    </row>
    <row r="2227" spans="2:18" x14ac:dyDescent="0.25">
      <c r="J2227" s="28">
        <v>34</v>
      </c>
      <c r="K2227" s="29"/>
      <c r="L2227" s="29">
        <v>4.5</v>
      </c>
      <c r="M2227" s="24">
        <v>10</v>
      </c>
      <c r="N2227" s="24">
        <v>300</v>
      </c>
      <c r="O2227" s="29"/>
      <c r="P2227" s="25">
        <v>1</v>
      </c>
      <c r="Q2227" s="26">
        <f t="shared" si="89"/>
        <v>1.35E-2</v>
      </c>
      <c r="R2227" s="29"/>
    </row>
    <row r="2228" spans="2:18" x14ac:dyDescent="0.25">
      <c r="J2228" s="1880"/>
      <c r="K2228" s="1880"/>
      <c r="L2228" s="1880"/>
      <c r="M2228" s="1880"/>
      <c r="N2228" s="1880"/>
      <c r="O2228" s="1881"/>
      <c r="P2228" s="597">
        <f>SUM(P2194:P2227)</f>
        <v>151</v>
      </c>
      <c r="Q2228" s="598">
        <f>SUM(Q2194:Q2227)</f>
        <v>4.5890799999999992</v>
      </c>
      <c r="R2228" s="64">
        <f>SUM(Q2228/G2206)</f>
        <v>0.45761289327667343</v>
      </c>
    </row>
    <row r="2229" spans="2:18" x14ac:dyDescent="0.25">
      <c r="J2229" s="684">
        <v>35</v>
      </c>
      <c r="K2229" s="476"/>
      <c r="L2229" s="477">
        <v>4</v>
      </c>
      <c r="M2229" s="409">
        <v>6</v>
      </c>
      <c r="N2229" s="409">
        <v>400</v>
      </c>
      <c r="O2229" s="409">
        <v>14</v>
      </c>
      <c r="P2229" s="617">
        <v>84</v>
      </c>
      <c r="Q2229" s="451">
        <f>L2229*M2229*N2229*P2229/1000000</f>
        <v>0.80640000000000001</v>
      </c>
      <c r="R2229" s="618"/>
    </row>
    <row r="2230" spans="2:18" x14ac:dyDescent="0.25">
      <c r="J2230" s="684">
        <v>36</v>
      </c>
      <c r="K2230" s="476"/>
      <c r="L2230" s="477">
        <v>3</v>
      </c>
      <c r="M2230" s="409">
        <v>5</v>
      </c>
      <c r="N2230" s="409">
        <v>400</v>
      </c>
      <c r="O2230" s="409">
        <v>18</v>
      </c>
      <c r="P2230" s="617">
        <v>180</v>
      </c>
      <c r="Q2230" s="451">
        <f>L2230*M2230*N2230*P2230/1000000</f>
        <v>1.08</v>
      </c>
      <c r="R2230" s="618"/>
    </row>
    <row r="2231" spans="2:18" x14ac:dyDescent="0.25">
      <c r="J2231" s="684">
        <v>37</v>
      </c>
      <c r="K2231" s="476"/>
      <c r="L2231" s="477">
        <v>2</v>
      </c>
      <c r="M2231" s="409">
        <v>3</v>
      </c>
      <c r="N2231" s="409">
        <v>400</v>
      </c>
      <c r="O2231" s="409">
        <v>4</v>
      </c>
      <c r="P2231" s="617">
        <v>100</v>
      </c>
      <c r="Q2231" s="451">
        <f>L2231*M2231*N2231*P2231/1000000</f>
        <v>0.24</v>
      </c>
      <c r="R2231" s="618"/>
    </row>
    <row r="2232" spans="2:18" x14ac:dyDescent="0.25">
      <c r="J2232" s="1882"/>
      <c r="K2232" s="1883"/>
      <c r="L2232" s="1883"/>
      <c r="M2232" s="1883"/>
      <c r="N2232" s="1884"/>
      <c r="O2232" s="601">
        <f>SUM(O2229:O2231)</f>
        <v>36</v>
      </c>
      <c r="P2232" s="597">
        <f>SUM(P2229:P2231)</f>
        <v>364</v>
      </c>
      <c r="Q2232" s="598">
        <f>SUM(Q2229:Q2231)</f>
        <v>2.1264000000000003</v>
      </c>
      <c r="R2232" s="64">
        <f>SUM(Q2232/G2206)</f>
        <v>0.21203989825052488</v>
      </c>
    </row>
    <row r="2233" spans="2:18" ht="16.5" thickBot="1" x14ac:dyDescent="0.3">
      <c r="O2233" s="455">
        <f>SUM(O2232)</f>
        <v>36</v>
      </c>
      <c r="P2233" s="47">
        <f>SUM(P2232,P2228)</f>
        <v>515</v>
      </c>
      <c r="Q2233" s="72">
        <f>SUM(Q2232,Q2228)</f>
        <v>6.7154799999999994</v>
      </c>
      <c r="R2233" s="49">
        <f>SUM(Q2233/G2206)</f>
        <v>0.66965279152719825</v>
      </c>
    </row>
    <row r="2234" spans="2:18" ht="16.5" thickTop="1" x14ac:dyDescent="0.25"/>
    <row r="2235" spans="2:18" x14ac:dyDescent="0.25">
      <c r="B2235" s="1814" t="s">
        <v>0</v>
      </c>
      <c r="C2235" s="1814"/>
      <c r="D2235" s="1814"/>
      <c r="E2235" s="1814"/>
      <c r="F2235" s="1814"/>
      <c r="G2235" s="1814"/>
      <c r="H2235" s="1814"/>
      <c r="J2235" s="1814" t="s">
        <v>22</v>
      </c>
      <c r="K2235" s="1814"/>
      <c r="L2235" s="1814"/>
      <c r="M2235" s="1814"/>
      <c r="N2235" s="1814"/>
      <c r="O2235" s="1814"/>
      <c r="P2235" s="1814"/>
      <c r="Q2235" s="1814"/>
      <c r="R2235" s="1814"/>
    </row>
    <row r="2236" spans="2:18" x14ac:dyDescent="0.25">
      <c r="B2236" s="1814"/>
      <c r="C2236" s="1814"/>
      <c r="D2236" s="1814"/>
      <c r="E2236" s="1814"/>
      <c r="F2236" s="1814"/>
      <c r="G2236" s="1814"/>
      <c r="H2236" s="1814"/>
      <c r="J2236" s="1814"/>
      <c r="K2236" s="1814"/>
      <c r="L2236" s="1814"/>
      <c r="M2236" s="1814"/>
      <c r="N2236" s="1814"/>
      <c r="O2236" s="1814"/>
      <c r="P2236" s="1814"/>
      <c r="Q2236" s="1814"/>
      <c r="R2236" s="1814"/>
    </row>
    <row r="2237" spans="2:18" x14ac:dyDescent="0.25">
      <c r="B2237" s="6" t="s">
        <v>261</v>
      </c>
      <c r="H2237" s="8"/>
      <c r="J2237" s="6" t="s">
        <v>261</v>
      </c>
      <c r="K2237" s="10"/>
      <c r="L2237" s="10"/>
      <c r="M2237" s="10"/>
      <c r="N2237" s="10"/>
      <c r="O2237" s="1898"/>
      <c r="P2237" s="1898"/>
      <c r="Q2237" s="8"/>
      <c r="R2237" s="8"/>
    </row>
    <row r="2238" spans="2:18" x14ac:dyDescent="0.25">
      <c r="B2238" s="1812" t="s">
        <v>21</v>
      </c>
      <c r="C2238" s="1812" t="s">
        <v>2</v>
      </c>
      <c r="D2238" s="1812" t="s">
        <v>3</v>
      </c>
      <c r="E2238" s="1842" t="s">
        <v>4</v>
      </c>
      <c r="F2238" s="1843"/>
      <c r="G2238" s="1844"/>
      <c r="H2238" s="1812" t="s">
        <v>5</v>
      </c>
      <c r="J2238" s="1812" t="s">
        <v>21</v>
      </c>
      <c r="K2238" s="1899" t="s">
        <v>24</v>
      </c>
      <c r="L2238" s="1842" t="s">
        <v>25</v>
      </c>
      <c r="M2238" s="1843"/>
      <c r="N2238" s="1844"/>
      <c r="O2238" s="1842" t="s">
        <v>4</v>
      </c>
      <c r="P2238" s="1843"/>
      <c r="Q2238" s="1844"/>
      <c r="R2238" s="1812" t="s">
        <v>5</v>
      </c>
    </row>
    <row r="2239" spans="2:18" x14ac:dyDescent="0.25">
      <c r="B2239" s="1813"/>
      <c r="C2239" s="1813"/>
      <c r="D2239" s="1813"/>
      <c r="E2239" s="695" t="s">
        <v>26</v>
      </c>
      <c r="F2239" s="695" t="s">
        <v>9</v>
      </c>
      <c r="G2239" s="688" t="s">
        <v>10</v>
      </c>
      <c r="H2239" s="1813"/>
      <c r="J2239" s="1813"/>
      <c r="K2239" s="1900"/>
      <c r="L2239" s="13" t="s">
        <v>27</v>
      </c>
      <c r="M2239" s="689" t="s">
        <v>28</v>
      </c>
      <c r="N2239" s="689" t="s">
        <v>26</v>
      </c>
      <c r="O2239" s="689" t="s">
        <v>29</v>
      </c>
      <c r="P2239" s="690" t="s">
        <v>30</v>
      </c>
      <c r="Q2239" s="16" t="s">
        <v>10</v>
      </c>
      <c r="R2239" s="1813"/>
    </row>
    <row r="2240" spans="2:18" x14ac:dyDescent="0.25">
      <c r="B2240" s="623">
        <v>1</v>
      </c>
      <c r="C2240" s="78">
        <v>6010</v>
      </c>
      <c r="D2240" s="409" t="s">
        <v>12</v>
      </c>
      <c r="E2240" s="409">
        <v>400</v>
      </c>
      <c r="F2240" s="409">
        <v>40</v>
      </c>
      <c r="G2240" s="497">
        <f t="shared" ref="G2240:G2250" si="90">0.7854*E2240*F2240*F2240/1000000</f>
        <v>0.50265599999999988</v>
      </c>
      <c r="H2240" s="616" t="s">
        <v>252</v>
      </c>
      <c r="J2240" s="22">
        <v>1</v>
      </c>
      <c r="K2240" s="23" t="s">
        <v>32</v>
      </c>
      <c r="L2240" s="24">
        <v>10</v>
      </c>
      <c r="M2240" s="24">
        <v>25</v>
      </c>
      <c r="N2240" s="24">
        <v>400</v>
      </c>
      <c r="O2240" s="23"/>
      <c r="P2240" s="25">
        <v>1</v>
      </c>
      <c r="Q2240" s="26">
        <f t="shared" ref="Q2240:Q2267" si="91">L2240*M2240*N2240*P2240/1000000</f>
        <v>0.1</v>
      </c>
      <c r="R2240" s="27"/>
    </row>
    <row r="2241" spans="2:18" x14ac:dyDescent="0.25">
      <c r="B2241" s="623">
        <v>2</v>
      </c>
      <c r="C2241" s="78">
        <v>6032</v>
      </c>
      <c r="D2241" s="409" t="s">
        <v>12</v>
      </c>
      <c r="E2241" s="409">
        <v>400</v>
      </c>
      <c r="F2241" s="409">
        <v>52</v>
      </c>
      <c r="G2241" s="497">
        <f t="shared" si="90"/>
        <v>0.84948863999999991</v>
      </c>
      <c r="H2241" s="616" t="s">
        <v>252</v>
      </c>
      <c r="J2241" s="28">
        <v>2</v>
      </c>
      <c r="K2241" s="29"/>
      <c r="L2241" s="29">
        <v>13</v>
      </c>
      <c r="M2241" s="24">
        <v>20</v>
      </c>
      <c r="N2241" s="24">
        <v>400</v>
      </c>
      <c r="O2241" s="29"/>
      <c r="P2241" s="25">
        <v>2</v>
      </c>
      <c r="Q2241" s="26">
        <f t="shared" si="91"/>
        <v>0.20799999999999999</v>
      </c>
      <c r="R2241" s="29"/>
    </row>
    <row r="2242" spans="2:18" x14ac:dyDescent="0.25">
      <c r="B2242" s="623">
        <v>3</v>
      </c>
      <c r="C2242" s="78">
        <v>6127</v>
      </c>
      <c r="D2242" s="409" t="s">
        <v>12</v>
      </c>
      <c r="E2242" s="409">
        <v>400</v>
      </c>
      <c r="F2242" s="409">
        <v>60</v>
      </c>
      <c r="G2242" s="497">
        <f t="shared" si="90"/>
        <v>1.130976</v>
      </c>
      <c r="H2242" s="616" t="s">
        <v>252</v>
      </c>
      <c r="J2242" s="28">
        <v>3</v>
      </c>
      <c r="K2242" s="29"/>
      <c r="L2242" s="29">
        <v>10</v>
      </c>
      <c r="M2242" s="24">
        <v>20</v>
      </c>
      <c r="N2242" s="24">
        <v>400</v>
      </c>
      <c r="O2242" s="29"/>
      <c r="P2242" s="25">
        <v>6</v>
      </c>
      <c r="Q2242" s="26">
        <f t="shared" si="91"/>
        <v>0.48</v>
      </c>
      <c r="R2242" s="29"/>
    </row>
    <row r="2243" spans="2:18" x14ac:dyDescent="0.25">
      <c r="B2243" s="623">
        <v>4</v>
      </c>
      <c r="C2243" s="78">
        <v>6027</v>
      </c>
      <c r="D2243" s="409" t="s">
        <v>12</v>
      </c>
      <c r="E2243" s="409">
        <v>400</v>
      </c>
      <c r="F2243" s="409">
        <v>50</v>
      </c>
      <c r="G2243" s="497">
        <f t="shared" si="90"/>
        <v>0.78539999999999988</v>
      </c>
      <c r="H2243" s="616" t="s">
        <v>252</v>
      </c>
      <c r="J2243" s="28">
        <v>4</v>
      </c>
      <c r="K2243" s="29"/>
      <c r="L2243" s="29">
        <v>7</v>
      </c>
      <c r="M2243" s="24">
        <v>20</v>
      </c>
      <c r="N2243" s="24">
        <v>400</v>
      </c>
      <c r="O2243" s="29"/>
      <c r="P2243" s="25">
        <v>5</v>
      </c>
      <c r="Q2243" s="26">
        <f t="shared" si="91"/>
        <v>0.28000000000000003</v>
      </c>
      <c r="R2243" s="29"/>
    </row>
    <row r="2244" spans="2:18" x14ac:dyDescent="0.25">
      <c r="B2244" s="623">
        <v>5</v>
      </c>
      <c r="C2244" s="78">
        <v>6046</v>
      </c>
      <c r="D2244" s="409" t="s">
        <v>12</v>
      </c>
      <c r="E2244" s="409">
        <v>400</v>
      </c>
      <c r="F2244" s="409">
        <v>46</v>
      </c>
      <c r="G2244" s="497">
        <f t="shared" si="90"/>
        <v>0.66476255999999989</v>
      </c>
      <c r="H2244" s="616" t="s">
        <v>252</v>
      </c>
      <c r="J2244" s="28">
        <v>5</v>
      </c>
      <c r="K2244" s="29"/>
      <c r="L2244" s="29">
        <v>1.7</v>
      </c>
      <c r="M2244" s="24">
        <v>20</v>
      </c>
      <c r="N2244" s="24">
        <v>400</v>
      </c>
      <c r="O2244" s="29"/>
      <c r="P2244" s="25">
        <v>1</v>
      </c>
      <c r="Q2244" s="26">
        <f t="shared" si="91"/>
        <v>1.3599999999999999E-2</v>
      </c>
      <c r="R2244" s="29"/>
    </row>
    <row r="2245" spans="2:18" x14ac:dyDescent="0.25">
      <c r="B2245" s="623">
        <v>6</v>
      </c>
      <c r="C2245" s="78">
        <v>6029</v>
      </c>
      <c r="D2245" s="409" t="s">
        <v>12</v>
      </c>
      <c r="E2245" s="409">
        <v>400</v>
      </c>
      <c r="F2245" s="409">
        <v>42</v>
      </c>
      <c r="G2245" s="497">
        <f t="shared" si="90"/>
        <v>0.55417824000000004</v>
      </c>
      <c r="H2245" s="616" t="s">
        <v>252</v>
      </c>
      <c r="J2245" s="28">
        <v>6</v>
      </c>
      <c r="K2245" s="29"/>
      <c r="L2245" s="29">
        <v>13</v>
      </c>
      <c r="M2245" s="24">
        <v>18</v>
      </c>
      <c r="N2245" s="24">
        <v>400</v>
      </c>
      <c r="O2245" s="29"/>
      <c r="P2245" s="25">
        <v>1</v>
      </c>
      <c r="Q2245" s="26">
        <f t="shared" si="91"/>
        <v>9.3600000000000003E-2</v>
      </c>
      <c r="R2245" s="29"/>
    </row>
    <row r="2246" spans="2:18" x14ac:dyDescent="0.25">
      <c r="B2246" s="623">
        <v>7</v>
      </c>
      <c r="C2246" s="78">
        <v>6021</v>
      </c>
      <c r="D2246" s="409" t="s">
        <v>12</v>
      </c>
      <c r="E2246" s="409">
        <v>400</v>
      </c>
      <c r="F2246" s="409">
        <v>41</v>
      </c>
      <c r="G2246" s="497">
        <f t="shared" si="90"/>
        <v>0.52810296000000001</v>
      </c>
      <c r="H2246" s="616" t="s">
        <v>252</v>
      </c>
      <c r="J2246" s="28">
        <v>7</v>
      </c>
      <c r="K2246" s="29"/>
      <c r="L2246" s="29">
        <v>10</v>
      </c>
      <c r="M2246" s="24">
        <v>18</v>
      </c>
      <c r="N2246" s="24">
        <v>400</v>
      </c>
      <c r="O2246" s="29"/>
      <c r="P2246" s="25">
        <v>5</v>
      </c>
      <c r="Q2246" s="26">
        <f t="shared" si="91"/>
        <v>0.36</v>
      </c>
      <c r="R2246" s="29"/>
    </row>
    <row r="2247" spans="2:18" x14ac:dyDescent="0.25">
      <c r="B2247" s="623">
        <v>8</v>
      </c>
      <c r="C2247" s="78">
        <v>6048</v>
      </c>
      <c r="D2247" s="409" t="s">
        <v>12</v>
      </c>
      <c r="E2247" s="409">
        <v>400</v>
      </c>
      <c r="F2247" s="409">
        <v>43</v>
      </c>
      <c r="G2247" s="497">
        <f t="shared" si="90"/>
        <v>0.58088183999999998</v>
      </c>
      <c r="H2247" s="616" t="s">
        <v>252</v>
      </c>
      <c r="J2247" s="28">
        <v>8</v>
      </c>
      <c r="K2247" s="29"/>
      <c r="L2247" s="29">
        <v>7</v>
      </c>
      <c r="M2247" s="24">
        <v>18</v>
      </c>
      <c r="N2247" s="24">
        <v>400</v>
      </c>
      <c r="O2247" s="29"/>
      <c r="P2247" s="25">
        <v>1</v>
      </c>
      <c r="Q2247" s="26">
        <f t="shared" si="91"/>
        <v>5.04E-2</v>
      </c>
      <c r="R2247" s="29"/>
    </row>
    <row r="2248" spans="2:18" x14ac:dyDescent="0.25">
      <c r="B2248" s="623">
        <v>9</v>
      </c>
      <c r="C2248" s="78">
        <v>5153</v>
      </c>
      <c r="D2248" s="409" t="s">
        <v>12</v>
      </c>
      <c r="E2248" s="409">
        <v>400</v>
      </c>
      <c r="F2248" s="409">
        <v>40</v>
      </c>
      <c r="G2248" s="497">
        <f t="shared" si="90"/>
        <v>0.50265599999999988</v>
      </c>
      <c r="H2248" s="616" t="s">
        <v>252</v>
      </c>
      <c r="J2248" s="28">
        <v>9</v>
      </c>
      <c r="K2248" s="29"/>
      <c r="L2248" s="29">
        <v>15</v>
      </c>
      <c r="M2248" s="24">
        <v>15</v>
      </c>
      <c r="N2248" s="24">
        <v>400</v>
      </c>
      <c r="O2248" s="29"/>
      <c r="P2248" s="25">
        <v>3</v>
      </c>
      <c r="Q2248" s="26">
        <f t="shared" si="91"/>
        <v>0.27</v>
      </c>
      <c r="R2248" s="29"/>
    </row>
    <row r="2249" spans="2:18" x14ac:dyDescent="0.25">
      <c r="B2249" s="623">
        <v>10</v>
      </c>
      <c r="C2249" s="78">
        <v>6150</v>
      </c>
      <c r="D2249" s="409" t="s">
        <v>12</v>
      </c>
      <c r="E2249" s="409">
        <v>400</v>
      </c>
      <c r="F2249" s="409">
        <v>39</v>
      </c>
      <c r="G2249" s="497">
        <f t="shared" si="90"/>
        <v>0.47783735999999993</v>
      </c>
      <c r="H2249" s="616" t="s">
        <v>252</v>
      </c>
      <c r="J2249" s="28">
        <v>10</v>
      </c>
      <c r="K2249" s="29"/>
      <c r="L2249" s="29">
        <v>10</v>
      </c>
      <c r="M2249" s="24">
        <v>15</v>
      </c>
      <c r="N2249" s="24">
        <v>400</v>
      </c>
      <c r="O2249" s="29"/>
      <c r="P2249" s="25">
        <v>6</v>
      </c>
      <c r="Q2249" s="26">
        <f t="shared" si="91"/>
        <v>0.36</v>
      </c>
      <c r="R2249" s="29"/>
    </row>
    <row r="2250" spans="2:18" x14ac:dyDescent="0.25">
      <c r="B2250" s="623">
        <v>11</v>
      </c>
      <c r="C2250" s="78">
        <v>5809</v>
      </c>
      <c r="D2250" s="409" t="s">
        <v>12</v>
      </c>
      <c r="E2250" s="409">
        <v>400</v>
      </c>
      <c r="F2250" s="409">
        <v>52</v>
      </c>
      <c r="G2250" s="497">
        <f t="shared" si="90"/>
        <v>0.84948863999999991</v>
      </c>
      <c r="H2250" s="616" t="s">
        <v>13</v>
      </c>
      <c r="J2250" s="28">
        <v>11</v>
      </c>
      <c r="K2250" s="29"/>
      <c r="L2250" s="29">
        <v>2.2000000000000002</v>
      </c>
      <c r="M2250" s="24">
        <v>15</v>
      </c>
      <c r="N2250" s="24">
        <v>400</v>
      </c>
      <c r="O2250" s="29"/>
      <c r="P2250" s="25">
        <v>3</v>
      </c>
      <c r="Q2250" s="26">
        <f t="shared" si="91"/>
        <v>3.9600000000000003E-2</v>
      </c>
      <c r="R2250" s="29"/>
    </row>
    <row r="2251" spans="2:18" x14ac:dyDescent="0.25">
      <c r="G2251" s="74">
        <f>SUM(G2240:G2250)</f>
        <v>7.4264282399999981</v>
      </c>
      <c r="H2251" s="51"/>
      <c r="J2251" s="28">
        <v>12</v>
      </c>
      <c r="K2251" s="29"/>
      <c r="L2251" s="29">
        <v>10</v>
      </c>
      <c r="M2251" s="24">
        <v>13</v>
      </c>
      <c r="N2251" s="24">
        <v>400</v>
      </c>
      <c r="O2251" s="29"/>
      <c r="P2251" s="25">
        <v>3</v>
      </c>
      <c r="Q2251" s="26">
        <f t="shared" si="91"/>
        <v>0.156</v>
      </c>
      <c r="R2251" s="29"/>
    </row>
    <row r="2252" spans="2:18" ht="16.5" thickBot="1" x14ac:dyDescent="0.3">
      <c r="G2252" s="60">
        <f>SUM(G2251)</f>
        <v>7.4264282399999981</v>
      </c>
      <c r="H2252" s="36">
        <f>SUM(Q2273/G2252)</f>
        <v>0.67199599036319524</v>
      </c>
      <c r="J2252" s="28">
        <v>13</v>
      </c>
      <c r="K2252" s="29"/>
      <c r="L2252" s="29">
        <v>7</v>
      </c>
      <c r="M2252" s="24">
        <v>15</v>
      </c>
      <c r="N2252" s="24">
        <v>400</v>
      </c>
      <c r="O2252" s="29"/>
      <c r="P2252" s="25">
        <v>1</v>
      </c>
      <c r="Q2252" s="26">
        <f t="shared" si="91"/>
        <v>4.2000000000000003E-2</v>
      </c>
      <c r="R2252" s="29"/>
    </row>
    <row r="2253" spans="2:18" ht="16.5" thickTop="1" x14ac:dyDescent="0.25">
      <c r="J2253" s="28">
        <v>14</v>
      </c>
      <c r="K2253" s="29"/>
      <c r="L2253" s="29">
        <v>4.5</v>
      </c>
      <c r="M2253" s="24">
        <v>15</v>
      </c>
      <c r="N2253" s="24">
        <v>400</v>
      </c>
      <c r="O2253" s="29"/>
      <c r="P2253" s="25">
        <v>1</v>
      </c>
      <c r="Q2253" s="26">
        <f t="shared" si="91"/>
        <v>2.7E-2</v>
      </c>
      <c r="R2253" s="29"/>
    </row>
    <row r="2254" spans="2:18" x14ac:dyDescent="0.25">
      <c r="B2254" s="8" t="s">
        <v>263</v>
      </c>
      <c r="J2254" s="28">
        <v>15</v>
      </c>
      <c r="K2254" s="29"/>
      <c r="L2254" s="29">
        <v>2.2000000000000002</v>
      </c>
      <c r="M2254" s="24">
        <v>18</v>
      </c>
      <c r="N2254" s="24">
        <v>400</v>
      </c>
      <c r="O2254" s="29"/>
      <c r="P2254" s="25">
        <v>1</v>
      </c>
      <c r="Q2254" s="26">
        <f t="shared" si="91"/>
        <v>1.584E-2</v>
      </c>
      <c r="R2254" s="29"/>
    </row>
    <row r="2255" spans="2:18" x14ac:dyDescent="0.25">
      <c r="B2255" s="1886" t="s">
        <v>3</v>
      </c>
      <c r="C2255" s="1888" t="s">
        <v>66</v>
      </c>
      <c r="D2255" s="1889"/>
      <c r="E2255" s="1890" t="s">
        <v>48</v>
      </c>
      <c r="F2255" s="1891"/>
      <c r="G2255" s="1886" t="s">
        <v>50</v>
      </c>
      <c r="J2255" s="28">
        <v>16</v>
      </c>
      <c r="K2255" s="29"/>
      <c r="L2255" s="29">
        <v>1.7</v>
      </c>
      <c r="M2255" s="24">
        <v>18</v>
      </c>
      <c r="N2255" s="24">
        <v>400</v>
      </c>
      <c r="O2255" s="29"/>
      <c r="P2255" s="25">
        <v>1</v>
      </c>
      <c r="Q2255" s="26">
        <f t="shared" si="91"/>
        <v>1.2239999999999999E-2</v>
      </c>
      <c r="R2255" s="29"/>
    </row>
    <row r="2256" spans="2:18" x14ac:dyDescent="0.25">
      <c r="B2256" s="1887"/>
      <c r="C2256" s="101" t="s">
        <v>30</v>
      </c>
      <c r="D2256" s="595" t="s">
        <v>10</v>
      </c>
      <c r="E2256" s="693" t="s">
        <v>30</v>
      </c>
      <c r="F2256" s="693" t="s">
        <v>10</v>
      </c>
      <c r="G2256" s="1887"/>
      <c r="J2256" s="28">
        <v>17</v>
      </c>
      <c r="K2256" s="29"/>
      <c r="L2256" s="29">
        <v>4.5</v>
      </c>
      <c r="M2256" s="24">
        <v>13</v>
      </c>
      <c r="N2256" s="24">
        <v>400</v>
      </c>
      <c r="O2256" s="29"/>
      <c r="P2256" s="25">
        <v>1</v>
      </c>
      <c r="Q2256" s="26">
        <f t="shared" si="91"/>
        <v>2.3400000000000001E-2</v>
      </c>
      <c r="R2256" s="29"/>
    </row>
    <row r="2257" spans="2:18" x14ac:dyDescent="0.25">
      <c r="B2257" s="694" t="s">
        <v>32</v>
      </c>
      <c r="C2257" s="86">
        <f>SUM(C2213)</f>
        <v>431</v>
      </c>
      <c r="D2257" s="71">
        <f>SUM(D2213)</f>
        <v>329.48056217999999</v>
      </c>
      <c r="E2257" s="86">
        <f>SUM(E2213)</f>
        <v>24228</v>
      </c>
      <c r="F2257" s="71">
        <f>SUM(F2213)</f>
        <v>236.28655000000009</v>
      </c>
      <c r="G2257" s="88">
        <f>SUM(F2257/D2257)</f>
        <v>0.71714867923198855</v>
      </c>
      <c r="J2257" s="28">
        <v>18</v>
      </c>
      <c r="K2257" s="29"/>
      <c r="L2257" s="29">
        <v>3.5</v>
      </c>
      <c r="M2257" s="24">
        <v>15</v>
      </c>
      <c r="N2257" s="24">
        <v>400</v>
      </c>
      <c r="O2257" s="29"/>
      <c r="P2257" s="25">
        <v>1</v>
      </c>
      <c r="Q2257" s="26">
        <f t="shared" si="91"/>
        <v>2.1000000000000001E-2</v>
      </c>
      <c r="R2257" s="29"/>
    </row>
    <row r="2258" spans="2:18" x14ac:dyDescent="0.25">
      <c r="B2258" s="694" t="s">
        <v>32</v>
      </c>
      <c r="C2258" s="115">
        <f>SUM(B2250)</f>
        <v>11</v>
      </c>
      <c r="D2258" s="20">
        <f>SUM(G2252)</f>
        <v>7.4264282399999981</v>
      </c>
      <c r="E2258" s="115">
        <f>SUM(P2273)</f>
        <v>419</v>
      </c>
      <c r="F2258" s="20">
        <f>SUM(Q2273)</f>
        <v>4.9905299999999997</v>
      </c>
      <c r="G2258" s="88">
        <f>SUM(F2258/D2258)</f>
        <v>0.67199599036319524</v>
      </c>
      <c r="J2258" s="28">
        <v>19</v>
      </c>
      <c r="K2258" s="29"/>
      <c r="L2258" s="29">
        <v>1.7</v>
      </c>
      <c r="M2258" s="24">
        <v>15</v>
      </c>
      <c r="N2258" s="24">
        <v>400</v>
      </c>
      <c r="O2258" s="29"/>
      <c r="P2258" s="25">
        <v>1</v>
      </c>
      <c r="Q2258" s="26">
        <f t="shared" si="91"/>
        <v>1.0200000000000001E-2</v>
      </c>
      <c r="R2258" s="29"/>
    </row>
    <row r="2259" spans="2:18" ht="16.5" thickBot="1" x14ac:dyDescent="0.3">
      <c r="B2259" s="691" t="s">
        <v>54</v>
      </c>
      <c r="C2259" s="59">
        <f>SUM(C2257:C2258)</f>
        <v>442</v>
      </c>
      <c r="D2259" s="92">
        <f>SUM(D2257:D2258)</f>
        <v>336.90699042</v>
      </c>
      <c r="E2259" s="59">
        <f>SUM(E2257:E2258)</f>
        <v>24647</v>
      </c>
      <c r="F2259" s="92">
        <f>SUM(F2257:F2258)</f>
        <v>241.2770800000001</v>
      </c>
      <c r="G2259" s="93">
        <f>SUM(F2259/D2259)</f>
        <v>0.71615338019319719</v>
      </c>
      <c r="J2259" s="28">
        <v>20</v>
      </c>
      <c r="K2259" s="29"/>
      <c r="L2259" s="29">
        <v>10</v>
      </c>
      <c r="M2259" s="24">
        <v>10</v>
      </c>
      <c r="N2259" s="24">
        <v>400</v>
      </c>
      <c r="O2259" s="29"/>
      <c r="P2259" s="25">
        <v>1</v>
      </c>
      <c r="Q2259" s="26">
        <f t="shared" si="91"/>
        <v>0.04</v>
      </c>
      <c r="R2259" s="29"/>
    </row>
    <row r="2260" spans="2:18" ht="16.5" thickTop="1" x14ac:dyDescent="0.25">
      <c r="B2260" s="89"/>
      <c r="C2260" s="90"/>
      <c r="D2260" s="91"/>
      <c r="E2260" s="82"/>
      <c r="F2260" s="83"/>
      <c r="G2260" s="83"/>
      <c r="J2260" s="28">
        <v>21</v>
      </c>
      <c r="K2260" s="29"/>
      <c r="L2260" s="29">
        <v>7</v>
      </c>
      <c r="M2260" s="24">
        <v>10</v>
      </c>
      <c r="N2260" s="24">
        <v>400</v>
      </c>
      <c r="O2260" s="29"/>
      <c r="P2260" s="25">
        <v>2</v>
      </c>
      <c r="Q2260" s="26">
        <f t="shared" si="91"/>
        <v>5.6000000000000001E-2</v>
      </c>
      <c r="R2260" s="29"/>
    </row>
    <row r="2261" spans="2:18" x14ac:dyDescent="0.25">
      <c r="B2261" s="102" t="s">
        <v>32</v>
      </c>
      <c r="C2261" s="90"/>
      <c r="D2261" s="103">
        <f>SUM(Q2268+D2215)</f>
        <v>181.75828000000001</v>
      </c>
      <c r="E2261" s="466">
        <f>SUM(D2261/D2259)</f>
        <v>0.53949097278573477</v>
      </c>
      <c r="F2261" s="83"/>
      <c r="G2261" s="83"/>
      <c r="J2261" s="28">
        <v>22</v>
      </c>
      <c r="K2261" s="29"/>
      <c r="L2261" s="29">
        <v>4.5</v>
      </c>
      <c r="M2261" s="24">
        <v>10</v>
      </c>
      <c r="N2261" s="24">
        <v>400</v>
      </c>
      <c r="O2261" s="29"/>
      <c r="P2261" s="25">
        <v>35</v>
      </c>
      <c r="Q2261" s="26">
        <f t="shared" si="91"/>
        <v>0.63</v>
      </c>
      <c r="R2261" s="29"/>
    </row>
    <row r="2262" spans="2:18" x14ac:dyDescent="0.25">
      <c r="B2262" s="102" t="s">
        <v>51</v>
      </c>
      <c r="C2262" s="89"/>
      <c r="D2262" s="103">
        <f>SUM(Q2272+D2216)</f>
        <v>59.518800000000006</v>
      </c>
      <c r="E2262" s="466">
        <f>SUM(D2262/D2259)</f>
        <v>0.1766624074074622</v>
      </c>
      <c r="F2262" s="83"/>
      <c r="G2262" s="83"/>
      <c r="J2262" s="28">
        <v>23</v>
      </c>
      <c r="K2262" s="29"/>
      <c r="L2262" s="29">
        <v>3.5</v>
      </c>
      <c r="M2262" s="24">
        <v>10</v>
      </c>
      <c r="N2262" s="24">
        <v>400</v>
      </c>
      <c r="O2262" s="29"/>
      <c r="P2262" s="25">
        <v>5</v>
      </c>
      <c r="Q2262" s="26">
        <f t="shared" si="91"/>
        <v>7.0000000000000007E-2</v>
      </c>
      <c r="R2262" s="29"/>
    </row>
    <row r="2263" spans="2:18" ht="16.5" thickBot="1" x14ac:dyDescent="0.3">
      <c r="B2263" s="89"/>
      <c r="C2263" s="89"/>
      <c r="D2263" s="104">
        <f>SUM(D2261:D2262)</f>
        <v>241.27708000000001</v>
      </c>
      <c r="E2263" s="467">
        <f>SUM(E2261:E2262)</f>
        <v>0.71615338019319696</v>
      </c>
      <c r="F2263" s="83"/>
      <c r="G2263" s="83"/>
      <c r="J2263" s="28">
        <v>24</v>
      </c>
      <c r="K2263" s="29"/>
      <c r="L2263" s="29">
        <v>2.2000000000000002</v>
      </c>
      <c r="M2263" s="24">
        <v>10</v>
      </c>
      <c r="N2263" s="24">
        <v>400</v>
      </c>
      <c r="O2263" s="29"/>
      <c r="P2263" s="25">
        <v>12</v>
      </c>
      <c r="Q2263" s="26">
        <f t="shared" si="91"/>
        <v>0.1056</v>
      </c>
      <c r="R2263" s="29"/>
    </row>
    <row r="2264" spans="2:18" ht="16.5" thickTop="1" x14ac:dyDescent="0.25">
      <c r="J2264" s="28">
        <v>25</v>
      </c>
      <c r="K2264" s="29"/>
      <c r="L2264" s="29">
        <v>1.7</v>
      </c>
      <c r="M2264" s="24">
        <v>10</v>
      </c>
      <c r="N2264" s="24">
        <v>400</v>
      </c>
      <c r="O2264" s="29"/>
      <c r="P2264" s="25">
        <v>17</v>
      </c>
      <c r="Q2264" s="26">
        <f t="shared" si="91"/>
        <v>0.11559999999999999</v>
      </c>
      <c r="R2264" s="29"/>
    </row>
    <row r="2265" spans="2:18" x14ac:dyDescent="0.25">
      <c r="J2265" s="28">
        <v>26</v>
      </c>
      <c r="K2265" s="29"/>
      <c r="L2265" s="29">
        <v>4.5</v>
      </c>
      <c r="M2265" s="24">
        <v>10</v>
      </c>
      <c r="N2265" s="24">
        <v>300</v>
      </c>
      <c r="O2265" s="29"/>
      <c r="P2265" s="25">
        <v>4</v>
      </c>
      <c r="Q2265" s="26">
        <f t="shared" si="91"/>
        <v>5.3999999999999999E-2</v>
      </c>
      <c r="R2265" s="29"/>
    </row>
    <row r="2266" spans="2:18" x14ac:dyDescent="0.25">
      <c r="J2266" s="28">
        <v>27</v>
      </c>
      <c r="K2266" s="29"/>
      <c r="L2266" s="29">
        <v>1.7</v>
      </c>
      <c r="M2266" s="24">
        <v>10</v>
      </c>
      <c r="N2266" s="24">
        <v>300</v>
      </c>
      <c r="O2266" s="29"/>
      <c r="P2266" s="25">
        <v>8</v>
      </c>
      <c r="Q2266" s="26">
        <f t="shared" si="91"/>
        <v>4.0800000000000003E-2</v>
      </c>
      <c r="R2266" s="29"/>
    </row>
    <row r="2267" spans="2:18" x14ac:dyDescent="0.25">
      <c r="J2267" s="28">
        <v>28</v>
      </c>
      <c r="K2267" s="29"/>
      <c r="L2267" s="29">
        <v>1.7</v>
      </c>
      <c r="M2267" s="24">
        <v>15</v>
      </c>
      <c r="N2267" s="24">
        <v>300</v>
      </c>
      <c r="O2267" s="29"/>
      <c r="P2267" s="25">
        <v>1</v>
      </c>
      <c r="Q2267" s="26">
        <f t="shared" si="91"/>
        <v>7.6499999999999997E-3</v>
      </c>
      <c r="R2267" s="29"/>
    </row>
    <row r="2268" spans="2:18" x14ac:dyDescent="0.25">
      <c r="J2268" s="1880"/>
      <c r="K2268" s="1880"/>
      <c r="L2268" s="1880"/>
      <c r="M2268" s="1880"/>
      <c r="N2268" s="1880"/>
      <c r="O2268" s="1881"/>
      <c r="P2268" s="597">
        <f>SUM(P2240:P2267)</f>
        <v>129</v>
      </c>
      <c r="Q2268" s="598">
        <f>SUM(Q2240:Q2267)</f>
        <v>3.6825299999999999</v>
      </c>
      <c r="R2268" s="64">
        <f>SUM(Q2268/G2252)</f>
        <v>0.4958682533502809</v>
      </c>
    </row>
    <row r="2269" spans="2:18" x14ac:dyDescent="0.25">
      <c r="J2269" s="692">
        <v>29</v>
      </c>
      <c r="K2269" s="476"/>
      <c r="L2269" s="477">
        <v>4</v>
      </c>
      <c r="M2269" s="409">
        <v>6</v>
      </c>
      <c r="N2269" s="409">
        <v>400</v>
      </c>
      <c r="O2269" s="409">
        <v>5</v>
      </c>
      <c r="P2269" s="617">
        <v>30</v>
      </c>
      <c r="Q2269" s="451">
        <f>L2269*M2269*N2269*P2269/1000000</f>
        <v>0.28799999999999998</v>
      </c>
      <c r="R2269" s="618"/>
    </row>
    <row r="2270" spans="2:18" x14ac:dyDescent="0.25">
      <c r="J2270" s="692">
        <v>30</v>
      </c>
      <c r="K2270" s="476"/>
      <c r="L2270" s="477">
        <v>3</v>
      </c>
      <c r="M2270" s="409">
        <v>5</v>
      </c>
      <c r="N2270" s="409">
        <v>400</v>
      </c>
      <c r="O2270" s="409">
        <v>11</v>
      </c>
      <c r="P2270" s="617">
        <v>110</v>
      </c>
      <c r="Q2270" s="451">
        <f>L2270*M2270*N2270*P2270/1000000</f>
        <v>0.66</v>
      </c>
      <c r="R2270" s="618"/>
    </row>
    <row r="2271" spans="2:18" x14ac:dyDescent="0.25">
      <c r="J2271" s="692">
        <v>31</v>
      </c>
      <c r="K2271" s="476"/>
      <c r="L2271" s="477">
        <v>2</v>
      </c>
      <c r="M2271" s="409">
        <v>3</v>
      </c>
      <c r="N2271" s="409">
        <v>400</v>
      </c>
      <c r="O2271" s="409">
        <v>6</v>
      </c>
      <c r="P2271" s="617">
        <v>150</v>
      </c>
      <c r="Q2271" s="451">
        <f>L2271*M2271*N2271*P2271/1000000</f>
        <v>0.36</v>
      </c>
      <c r="R2271" s="618"/>
    </row>
    <row r="2272" spans="2:18" x14ac:dyDescent="0.25">
      <c r="J2272" s="1882"/>
      <c r="K2272" s="1883"/>
      <c r="L2272" s="1883"/>
      <c r="M2272" s="1883"/>
      <c r="N2272" s="1884"/>
      <c r="O2272" s="601">
        <f>SUM(O2269:O2271)</f>
        <v>22</v>
      </c>
      <c r="P2272" s="597">
        <f>SUM(P2269:P2271)</f>
        <v>290</v>
      </c>
      <c r="Q2272" s="598">
        <f>SUM(Q2269:Q2271)</f>
        <v>1.3079999999999998</v>
      </c>
      <c r="R2272" s="64">
        <f>SUM(Q2272/G2252)</f>
        <v>0.17612773701291431</v>
      </c>
    </row>
    <row r="2273" spans="2:18" ht="16.5" thickBot="1" x14ac:dyDescent="0.3">
      <c r="O2273" s="455">
        <f>SUM(O2272)</f>
        <v>22</v>
      </c>
      <c r="P2273" s="47">
        <f>SUM(P2272,P2268)</f>
        <v>419</v>
      </c>
      <c r="Q2273" s="72">
        <f>SUM(Q2272,Q2268)</f>
        <v>4.9905299999999997</v>
      </c>
      <c r="R2273" s="49">
        <f>SUM(Q2273/G2252)</f>
        <v>0.67199599036319524</v>
      </c>
    </row>
    <row r="2274" spans="2:18" ht="16.5" thickTop="1" x14ac:dyDescent="0.25"/>
    <row r="2275" spans="2:18" x14ac:dyDescent="0.25">
      <c r="B2275" s="1814" t="s">
        <v>0</v>
      </c>
      <c r="C2275" s="1814"/>
      <c r="D2275" s="1814"/>
      <c r="E2275" s="1814"/>
      <c r="F2275" s="1814"/>
      <c r="G2275" s="1814"/>
      <c r="H2275" s="1814"/>
      <c r="J2275" s="1814" t="s">
        <v>22</v>
      </c>
      <c r="K2275" s="1814"/>
      <c r="L2275" s="1814"/>
      <c r="M2275" s="1814"/>
      <c r="N2275" s="1814"/>
      <c r="O2275" s="1814"/>
      <c r="P2275" s="1814"/>
      <c r="Q2275" s="1814"/>
      <c r="R2275" s="1814"/>
    </row>
    <row r="2276" spans="2:18" x14ac:dyDescent="0.25">
      <c r="B2276" s="1814"/>
      <c r="C2276" s="1814"/>
      <c r="D2276" s="1814"/>
      <c r="E2276" s="1814"/>
      <c r="F2276" s="1814"/>
      <c r="G2276" s="1814"/>
      <c r="H2276" s="1814"/>
      <c r="J2276" s="1814"/>
      <c r="K2276" s="1814"/>
      <c r="L2276" s="1814"/>
      <c r="M2276" s="1814"/>
      <c r="N2276" s="1814"/>
      <c r="O2276" s="1814"/>
      <c r="P2276" s="1814"/>
      <c r="Q2276" s="1814"/>
      <c r="R2276" s="1814"/>
    </row>
    <row r="2277" spans="2:18" x14ac:dyDescent="0.25">
      <c r="B2277" s="6" t="s">
        <v>261</v>
      </c>
      <c r="H2277" s="8"/>
      <c r="J2277" s="6" t="s">
        <v>261</v>
      </c>
      <c r="K2277" s="10"/>
      <c r="L2277" s="10"/>
      <c r="M2277" s="10"/>
      <c r="N2277" s="10"/>
      <c r="O2277" s="1898"/>
      <c r="P2277" s="1898"/>
      <c r="Q2277" s="8"/>
      <c r="R2277" s="8"/>
    </row>
    <row r="2278" spans="2:18" x14ac:dyDescent="0.25">
      <c r="B2278" s="1812" t="s">
        <v>21</v>
      </c>
      <c r="C2278" s="1812" t="s">
        <v>2</v>
      </c>
      <c r="D2278" s="1812" t="s">
        <v>3</v>
      </c>
      <c r="E2278" s="1842" t="s">
        <v>4</v>
      </c>
      <c r="F2278" s="1843"/>
      <c r="G2278" s="1844"/>
      <c r="H2278" s="1812" t="s">
        <v>5</v>
      </c>
      <c r="J2278" s="1812" t="s">
        <v>21</v>
      </c>
      <c r="K2278" s="1899" t="s">
        <v>24</v>
      </c>
      <c r="L2278" s="1842" t="s">
        <v>25</v>
      </c>
      <c r="M2278" s="1843"/>
      <c r="N2278" s="1844"/>
      <c r="O2278" s="1842" t="s">
        <v>4</v>
      </c>
      <c r="P2278" s="1843"/>
      <c r="Q2278" s="1844"/>
      <c r="R2278" s="1812" t="s">
        <v>5</v>
      </c>
    </row>
    <row r="2279" spans="2:18" x14ac:dyDescent="0.25">
      <c r="B2279" s="1813"/>
      <c r="C2279" s="1813"/>
      <c r="D2279" s="1813"/>
      <c r="E2279" s="695" t="s">
        <v>26</v>
      </c>
      <c r="F2279" s="695" t="s">
        <v>9</v>
      </c>
      <c r="G2279" s="688" t="s">
        <v>10</v>
      </c>
      <c r="H2279" s="1813"/>
      <c r="J2279" s="1813"/>
      <c r="K2279" s="1900"/>
      <c r="L2279" s="13" t="s">
        <v>27</v>
      </c>
      <c r="M2279" s="689" t="s">
        <v>28</v>
      </c>
      <c r="N2279" s="689" t="s">
        <v>26</v>
      </c>
      <c r="O2279" s="689" t="s">
        <v>29</v>
      </c>
      <c r="P2279" s="690" t="s">
        <v>30</v>
      </c>
      <c r="Q2279" s="16" t="s">
        <v>10</v>
      </c>
      <c r="R2279" s="1813"/>
    </row>
    <row r="2280" spans="2:18" x14ac:dyDescent="0.25">
      <c r="B2280" s="623">
        <v>1</v>
      </c>
      <c r="C2280" s="141">
        <v>5830</v>
      </c>
      <c r="D2280" s="409" t="s">
        <v>12</v>
      </c>
      <c r="E2280" s="409">
        <v>400</v>
      </c>
      <c r="F2280" s="409">
        <v>32</v>
      </c>
      <c r="G2280" s="497">
        <f t="shared" ref="G2280:G2288" si="92">0.7854*E2280*F2280*F2280/1000000</f>
        <v>0.32169983999999996</v>
      </c>
      <c r="H2280" s="616" t="s">
        <v>186</v>
      </c>
      <c r="J2280" s="22">
        <v>1</v>
      </c>
      <c r="K2280" s="23" t="s">
        <v>32</v>
      </c>
      <c r="L2280" s="24">
        <v>13</v>
      </c>
      <c r="M2280" s="24">
        <v>30</v>
      </c>
      <c r="N2280" s="24">
        <v>400</v>
      </c>
      <c r="O2280" s="23"/>
      <c r="P2280" s="25">
        <v>1</v>
      </c>
      <c r="Q2280" s="26">
        <f t="shared" ref="Q2280:Q2301" si="93">L2280*M2280*N2280*P2280/1000000</f>
        <v>0.156</v>
      </c>
      <c r="R2280" s="27"/>
    </row>
    <row r="2281" spans="2:18" x14ac:dyDescent="0.25">
      <c r="B2281" s="623">
        <v>2</v>
      </c>
      <c r="C2281" s="141">
        <v>5981</v>
      </c>
      <c r="D2281" s="409" t="s">
        <v>12</v>
      </c>
      <c r="E2281" s="409">
        <v>400</v>
      </c>
      <c r="F2281" s="409">
        <v>51</v>
      </c>
      <c r="G2281" s="497">
        <f t="shared" si="92"/>
        <v>0.81713015999999994</v>
      </c>
      <c r="H2281" s="616" t="s">
        <v>186</v>
      </c>
      <c r="J2281" s="28">
        <v>2</v>
      </c>
      <c r="K2281" s="29"/>
      <c r="L2281" s="29">
        <v>13</v>
      </c>
      <c r="M2281" s="24">
        <v>23</v>
      </c>
      <c r="N2281" s="24">
        <v>400</v>
      </c>
      <c r="O2281" s="29"/>
      <c r="P2281" s="25">
        <v>1</v>
      </c>
      <c r="Q2281" s="26">
        <f t="shared" si="93"/>
        <v>0.1196</v>
      </c>
      <c r="R2281" s="29"/>
    </row>
    <row r="2282" spans="2:18" x14ac:dyDescent="0.25">
      <c r="B2282" s="623">
        <v>3</v>
      </c>
      <c r="C2282" s="141">
        <v>6024</v>
      </c>
      <c r="D2282" s="409" t="s">
        <v>12</v>
      </c>
      <c r="E2282" s="409">
        <v>300</v>
      </c>
      <c r="F2282" s="409">
        <v>35</v>
      </c>
      <c r="G2282" s="497">
        <f t="shared" si="92"/>
        <v>0.28863450000000002</v>
      </c>
      <c r="H2282" s="616" t="s">
        <v>186</v>
      </c>
      <c r="J2282" s="28">
        <v>3</v>
      </c>
      <c r="K2282" s="29"/>
      <c r="L2282" s="29">
        <v>15</v>
      </c>
      <c r="M2282" s="24">
        <v>25</v>
      </c>
      <c r="N2282" s="24">
        <v>400</v>
      </c>
      <c r="O2282" s="29"/>
      <c r="P2282" s="25">
        <v>1</v>
      </c>
      <c r="Q2282" s="26">
        <f t="shared" si="93"/>
        <v>0.15</v>
      </c>
      <c r="R2282" s="29"/>
    </row>
    <row r="2283" spans="2:18" x14ac:dyDescent="0.25">
      <c r="B2283" s="623">
        <v>4</v>
      </c>
      <c r="C2283" s="141">
        <v>5814</v>
      </c>
      <c r="D2283" s="409" t="s">
        <v>12</v>
      </c>
      <c r="E2283" s="409">
        <v>400</v>
      </c>
      <c r="F2283" s="409">
        <v>33</v>
      </c>
      <c r="G2283" s="497">
        <f t="shared" si="92"/>
        <v>0.34212023999999996</v>
      </c>
      <c r="H2283" s="616" t="s">
        <v>186</v>
      </c>
      <c r="J2283" s="28">
        <v>4</v>
      </c>
      <c r="K2283" s="29"/>
      <c r="L2283" s="29">
        <v>4.5</v>
      </c>
      <c r="M2283" s="24">
        <v>25</v>
      </c>
      <c r="N2283" s="24">
        <v>400</v>
      </c>
      <c r="O2283" s="29"/>
      <c r="P2283" s="25">
        <v>1</v>
      </c>
      <c r="Q2283" s="26">
        <f t="shared" si="93"/>
        <v>4.4999999999999998E-2</v>
      </c>
      <c r="R2283" s="29"/>
    </row>
    <row r="2284" spans="2:18" x14ac:dyDescent="0.25">
      <c r="B2284" s="623">
        <v>5</v>
      </c>
      <c r="C2284" s="141">
        <v>6022</v>
      </c>
      <c r="D2284" s="409" t="s">
        <v>12</v>
      </c>
      <c r="E2284" s="409">
        <v>400</v>
      </c>
      <c r="F2284" s="409">
        <v>45</v>
      </c>
      <c r="G2284" s="497">
        <f t="shared" si="92"/>
        <v>0.63617400000000002</v>
      </c>
      <c r="H2284" s="616" t="s">
        <v>186</v>
      </c>
      <c r="J2284" s="28">
        <v>5</v>
      </c>
      <c r="K2284" s="29"/>
      <c r="L2284" s="29">
        <v>10</v>
      </c>
      <c r="M2284" s="24">
        <v>25</v>
      </c>
      <c r="N2284" s="24">
        <v>400</v>
      </c>
      <c r="O2284" s="29"/>
      <c r="P2284" s="25">
        <v>1</v>
      </c>
      <c r="Q2284" s="26">
        <f t="shared" si="93"/>
        <v>0.1</v>
      </c>
      <c r="R2284" s="29"/>
    </row>
    <row r="2285" spans="2:18" x14ac:dyDescent="0.25">
      <c r="B2285" s="623">
        <v>6</v>
      </c>
      <c r="C2285" s="141">
        <v>6146</v>
      </c>
      <c r="D2285" s="409" t="s">
        <v>12</v>
      </c>
      <c r="E2285" s="409">
        <v>400</v>
      </c>
      <c r="F2285" s="409">
        <v>40</v>
      </c>
      <c r="G2285" s="497">
        <f t="shared" si="92"/>
        <v>0.50265599999999988</v>
      </c>
      <c r="H2285" s="616" t="s">
        <v>186</v>
      </c>
      <c r="J2285" s="28">
        <v>6</v>
      </c>
      <c r="K2285" s="29"/>
      <c r="L2285" s="29">
        <v>7</v>
      </c>
      <c r="M2285" s="24">
        <v>23</v>
      </c>
      <c r="N2285" s="24">
        <v>400</v>
      </c>
      <c r="O2285" s="29"/>
      <c r="P2285" s="25">
        <v>1</v>
      </c>
      <c r="Q2285" s="26">
        <f t="shared" si="93"/>
        <v>6.4399999999999999E-2</v>
      </c>
      <c r="R2285" s="29"/>
    </row>
    <row r="2286" spans="2:18" x14ac:dyDescent="0.25">
      <c r="B2286" s="623">
        <v>7</v>
      </c>
      <c r="C2286" s="141">
        <v>6151</v>
      </c>
      <c r="D2286" s="409" t="s">
        <v>12</v>
      </c>
      <c r="E2286" s="409">
        <v>400</v>
      </c>
      <c r="F2286" s="409">
        <v>40</v>
      </c>
      <c r="G2286" s="497">
        <f t="shared" si="92"/>
        <v>0.50265599999999988</v>
      </c>
      <c r="H2286" s="616" t="s">
        <v>186</v>
      </c>
      <c r="J2286" s="28">
        <v>7</v>
      </c>
      <c r="K2286" s="29"/>
      <c r="L2286" s="29">
        <v>10</v>
      </c>
      <c r="M2286" s="24">
        <v>20</v>
      </c>
      <c r="N2286" s="24">
        <v>400</v>
      </c>
      <c r="O2286" s="29"/>
      <c r="P2286" s="25">
        <v>1</v>
      </c>
      <c r="Q2286" s="26">
        <f t="shared" si="93"/>
        <v>0.08</v>
      </c>
      <c r="R2286" s="29"/>
    </row>
    <row r="2287" spans="2:18" x14ac:dyDescent="0.25">
      <c r="B2287" s="623">
        <v>8</v>
      </c>
      <c r="C2287" s="141">
        <v>6107</v>
      </c>
      <c r="D2287" s="409" t="s">
        <v>12</v>
      </c>
      <c r="E2287" s="409">
        <v>400</v>
      </c>
      <c r="F2287" s="409">
        <v>45</v>
      </c>
      <c r="G2287" s="497">
        <f t="shared" si="92"/>
        <v>0.63617400000000002</v>
      </c>
      <c r="H2287" s="616" t="s">
        <v>186</v>
      </c>
      <c r="J2287" s="28">
        <v>8</v>
      </c>
      <c r="K2287" s="29"/>
      <c r="L2287" s="29">
        <v>15</v>
      </c>
      <c r="M2287" s="24">
        <v>18</v>
      </c>
      <c r="N2287" s="24">
        <v>400</v>
      </c>
      <c r="O2287" s="29"/>
      <c r="P2287" s="25">
        <v>1</v>
      </c>
      <c r="Q2287" s="26">
        <f t="shared" si="93"/>
        <v>0.108</v>
      </c>
      <c r="R2287" s="29"/>
    </row>
    <row r="2288" spans="2:18" x14ac:dyDescent="0.25">
      <c r="B2288" s="623">
        <v>9</v>
      </c>
      <c r="C2288" s="141">
        <v>6061</v>
      </c>
      <c r="D2288" s="409" t="s">
        <v>12</v>
      </c>
      <c r="E2288" s="409">
        <v>400</v>
      </c>
      <c r="F2288" s="409">
        <v>40</v>
      </c>
      <c r="G2288" s="497">
        <f t="shared" si="92"/>
        <v>0.50265599999999988</v>
      </c>
      <c r="H2288" s="616" t="s">
        <v>186</v>
      </c>
      <c r="J2288" s="28">
        <v>9</v>
      </c>
      <c r="K2288" s="29"/>
      <c r="L2288" s="29">
        <v>7</v>
      </c>
      <c r="M2288" s="24">
        <v>18</v>
      </c>
      <c r="N2288" s="24">
        <v>400</v>
      </c>
      <c r="O2288" s="29"/>
      <c r="P2288" s="25">
        <v>1</v>
      </c>
      <c r="Q2288" s="26">
        <f t="shared" si="93"/>
        <v>5.04E-2</v>
      </c>
      <c r="R2288" s="29"/>
    </row>
    <row r="2289" spans="2:18" x14ac:dyDescent="0.25">
      <c r="G2289" s="74">
        <f>SUM(G2280:G2288)</f>
        <v>4.54990074</v>
      </c>
      <c r="H2289" s="51"/>
      <c r="J2289" s="28">
        <v>10</v>
      </c>
      <c r="K2289" s="29"/>
      <c r="L2289" s="29">
        <v>10</v>
      </c>
      <c r="M2289" s="24">
        <v>15</v>
      </c>
      <c r="N2289" s="24">
        <v>400</v>
      </c>
      <c r="O2289" s="29"/>
      <c r="P2289" s="25">
        <v>4</v>
      </c>
      <c r="Q2289" s="26">
        <f t="shared" si="93"/>
        <v>0.24</v>
      </c>
      <c r="R2289" s="29"/>
    </row>
    <row r="2290" spans="2:18" ht="16.5" thickBot="1" x14ac:dyDescent="0.3">
      <c r="G2290" s="60">
        <f>SUM(G2289)</f>
        <v>4.54990074</v>
      </c>
      <c r="H2290" s="36">
        <f>SUM(Q2307/G2290)</f>
        <v>0.71403755502587074</v>
      </c>
      <c r="J2290" s="28">
        <v>11</v>
      </c>
      <c r="K2290" s="29"/>
      <c r="L2290" s="29">
        <v>7</v>
      </c>
      <c r="M2290" s="24">
        <v>15</v>
      </c>
      <c r="N2290" s="24">
        <v>400</v>
      </c>
      <c r="O2290" s="29"/>
      <c r="P2290" s="25">
        <v>1</v>
      </c>
      <c r="Q2290" s="26">
        <f t="shared" si="93"/>
        <v>4.2000000000000003E-2</v>
      </c>
      <c r="R2290" s="29"/>
    </row>
    <row r="2291" spans="2:18" ht="16.5" thickTop="1" x14ac:dyDescent="0.25">
      <c r="J2291" s="28">
        <v>12</v>
      </c>
      <c r="K2291" s="29"/>
      <c r="L2291" s="29">
        <v>4.5</v>
      </c>
      <c r="M2291" s="24">
        <v>15</v>
      </c>
      <c r="N2291" s="24">
        <v>400</v>
      </c>
      <c r="O2291" s="29"/>
      <c r="P2291" s="25">
        <v>4</v>
      </c>
      <c r="Q2291" s="26">
        <f t="shared" si="93"/>
        <v>0.108</v>
      </c>
      <c r="R2291" s="29"/>
    </row>
    <row r="2292" spans="2:18" x14ac:dyDescent="0.25">
      <c r="B2292" s="8" t="s">
        <v>262</v>
      </c>
      <c r="J2292" s="28">
        <v>13</v>
      </c>
      <c r="K2292" s="29"/>
      <c r="L2292" s="29">
        <v>10</v>
      </c>
      <c r="M2292" s="24">
        <v>13</v>
      </c>
      <c r="N2292" s="24">
        <v>400</v>
      </c>
      <c r="O2292" s="29"/>
      <c r="P2292" s="25">
        <v>1</v>
      </c>
      <c r="Q2292" s="26">
        <f t="shared" si="93"/>
        <v>5.1999999999999998E-2</v>
      </c>
      <c r="R2292" s="29"/>
    </row>
    <row r="2293" spans="2:18" x14ac:dyDescent="0.25">
      <c r="B2293" s="1886" t="s">
        <v>3</v>
      </c>
      <c r="C2293" s="1888" t="s">
        <v>66</v>
      </c>
      <c r="D2293" s="1889"/>
      <c r="E2293" s="1890" t="s">
        <v>48</v>
      </c>
      <c r="F2293" s="1891"/>
      <c r="G2293" s="1886" t="s">
        <v>50</v>
      </c>
      <c r="J2293" s="28">
        <v>14</v>
      </c>
      <c r="K2293" s="29"/>
      <c r="L2293" s="29">
        <v>2.2000000000000002</v>
      </c>
      <c r="M2293" s="24">
        <v>15</v>
      </c>
      <c r="N2293" s="24">
        <v>400</v>
      </c>
      <c r="O2293" s="29"/>
      <c r="P2293" s="25">
        <v>1</v>
      </c>
      <c r="Q2293" s="26">
        <f t="shared" si="93"/>
        <v>1.32E-2</v>
      </c>
      <c r="R2293" s="29"/>
    </row>
    <row r="2294" spans="2:18" x14ac:dyDescent="0.25">
      <c r="B2294" s="1887"/>
      <c r="C2294" s="101" t="s">
        <v>30</v>
      </c>
      <c r="D2294" s="595" t="s">
        <v>10</v>
      </c>
      <c r="E2294" s="693" t="s">
        <v>30</v>
      </c>
      <c r="F2294" s="693" t="s">
        <v>10</v>
      </c>
      <c r="G2294" s="1887"/>
      <c r="J2294" s="28">
        <v>15</v>
      </c>
      <c r="K2294" s="29"/>
      <c r="L2294" s="29">
        <v>4.5</v>
      </c>
      <c r="M2294" s="24">
        <v>13</v>
      </c>
      <c r="N2294" s="24">
        <v>400</v>
      </c>
      <c r="O2294" s="29"/>
      <c r="P2294" s="25">
        <v>1</v>
      </c>
      <c r="Q2294" s="26">
        <f t="shared" si="93"/>
        <v>2.3400000000000001E-2</v>
      </c>
      <c r="R2294" s="29"/>
    </row>
    <row r="2295" spans="2:18" x14ac:dyDescent="0.25">
      <c r="B2295" s="694" t="s">
        <v>32</v>
      </c>
      <c r="C2295" s="86">
        <f>SUM(C2259)</f>
        <v>442</v>
      </c>
      <c r="D2295" s="71">
        <f>SUM(D2259)</f>
        <v>336.90699042</v>
      </c>
      <c r="E2295" s="86">
        <f>SUM(E2259)</f>
        <v>24647</v>
      </c>
      <c r="F2295" s="71">
        <f>SUM(F2259)</f>
        <v>241.2770800000001</v>
      </c>
      <c r="G2295" s="88">
        <f>SUM(F2295/D2295)</f>
        <v>0.71615338019319719</v>
      </c>
      <c r="J2295" s="28">
        <v>16</v>
      </c>
      <c r="K2295" s="29"/>
      <c r="L2295" s="29">
        <v>7</v>
      </c>
      <c r="M2295" s="24">
        <v>10</v>
      </c>
      <c r="N2295" s="24">
        <v>400</v>
      </c>
      <c r="O2295" s="29"/>
      <c r="P2295" s="25">
        <v>8</v>
      </c>
      <c r="Q2295" s="26">
        <f t="shared" si="93"/>
        <v>0.224</v>
      </c>
      <c r="R2295" s="29"/>
    </row>
    <row r="2296" spans="2:18" x14ac:dyDescent="0.25">
      <c r="B2296" s="694" t="s">
        <v>32</v>
      </c>
      <c r="C2296" s="115">
        <f>SUM(B2288)</f>
        <v>9</v>
      </c>
      <c r="D2296" s="20">
        <f>SUM(G2290)</f>
        <v>4.54990074</v>
      </c>
      <c r="E2296" s="115">
        <f>SUM(P2307)</f>
        <v>285</v>
      </c>
      <c r="F2296" s="20">
        <f>SUM(Q2307)</f>
        <v>3.2488000000000001</v>
      </c>
      <c r="G2296" s="88">
        <f>SUM(F2296/D2296)</f>
        <v>0.71403755502587074</v>
      </c>
      <c r="J2296" s="28">
        <v>17</v>
      </c>
      <c r="K2296" s="29"/>
      <c r="L2296" s="29">
        <v>4.5</v>
      </c>
      <c r="M2296" s="24">
        <v>10</v>
      </c>
      <c r="N2296" s="24">
        <v>400</v>
      </c>
      <c r="O2296" s="29"/>
      <c r="P2296" s="25">
        <v>25</v>
      </c>
      <c r="Q2296" s="26">
        <f t="shared" si="93"/>
        <v>0.45</v>
      </c>
      <c r="R2296" s="29"/>
    </row>
    <row r="2297" spans="2:18" ht="16.5" thickBot="1" x14ac:dyDescent="0.3">
      <c r="B2297" s="691" t="s">
        <v>54</v>
      </c>
      <c r="C2297" s="59">
        <f>SUM(C2295:C2296)</f>
        <v>451</v>
      </c>
      <c r="D2297" s="92">
        <f>SUM(D2295:D2296)</f>
        <v>341.45689116</v>
      </c>
      <c r="E2297" s="59">
        <f>SUM(E2295:E2296)</f>
        <v>24932</v>
      </c>
      <c r="F2297" s="92">
        <f>SUM(F2295:F2296)</f>
        <v>244.52588000000009</v>
      </c>
      <c r="G2297" s="93">
        <f>SUM(F2297/D2297)</f>
        <v>0.71612518689927407</v>
      </c>
      <c r="J2297" s="28">
        <v>18</v>
      </c>
      <c r="K2297" s="29"/>
      <c r="L2297" s="29">
        <v>3.5</v>
      </c>
      <c r="M2297" s="24">
        <v>10</v>
      </c>
      <c r="N2297" s="24">
        <v>400</v>
      </c>
      <c r="O2297" s="29"/>
      <c r="P2297" s="25">
        <v>3</v>
      </c>
      <c r="Q2297" s="26">
        <f t="shared" si="93"/>
        <v>4.2000000000000003E-2</v>
      </c>
      <c r="R2297" s="29"/>
    </row>
    <row r="2298" spans="2:18" ht="16.5" thickTop="1" x14ac:dyDescent="0.25">
      <c r="B2298" s="89"/>
      <c r="C2298" s="90"/>
      <c r="D2298" s="91"/>
      <c r="E2298" s="82"/>
      <c r="F2298" s="83"/>
      <c r="G2298" s="83"/>
      <c r="J2298" s="28">
        <v>19</v>
      </c>
      <c r="K2298" s="29"/>
      <c r="L2298" s="29">
        <v>2.2000000000000002</v>
      </c>
      <c r="M2298" s="24">
        <v>10</v>
      </c>
      <c r="N2298" s="24">
        <v>400</v>
      </c>
      <c r="O2298" s="29"/>
      <c r="P2298" s="25">
        <v>7</v>
      </c>
      <c r="Q2298" s="26">
        <f t="shared" si="93"/>
        <v>6.1600000000000002E-2</v>
      </c>
      <c r="R2298" s="29"/>
    </row>
    <row r="2299" spans="2:18" x14ac:dyDescent="0.25">
      <c r="B2299" s="102" t="s">
        <v>32</v>
      </c>
      <c r="C2299" s="90"/>
      <c r="D2299" s="103">
        <f>SUM(Q2302+D2261)</f>
        <v>184.00148000000002</v>
      </c>
      <c r="E2299" s="466">
        <f>SUM(D2299/D2297)</f>
        <v>0.53887177199707048</v>
      </c>
      <c r="F2299" s="83"/>
      <c r="G2299" s="83"/>
      <c r="J2299" s="28">
        <v>20</v>
      </c>
      <c r="K2299" s="29"/>
      <c r="L2299" s="29">
        <v>1.7</v>
      </c>
      <c r="M2299" s="24">
        <v>10</v>
      </c>
      <c r="N2299" s="24">
        <v>400</v>
      </c>
      <c r="O2299" s="29"/>
      <c r="P2299" s="25">
        <v>7</v>
      </c>
      <c r="Q2299" s="26">
        <f t="shared" si="93"/>
        <v>4.7600000000000003E-2</v>
      </c>
      <c r="R2299" s="29"/>
    </row>
    <row r="2300" spans="2:18" x14ac:dyDescent="0.25">
      <c r="B2300" s="102" t="s">
        <v>51</v>
      </c>
      <c r="C2300" s="89"/>
      <c r="D2300" s="103">
        <f>SUM(Q2306+D2262)</f>
        <v>60.524400000000007</v>
      </c>
      <c r="E2300" s="466">
        <f>SUM(D2300/D2297)</f>
        <v>0.17725341490220345</v>
      </c>
      <c r="F2300" s="83"/>
      <c r="G2300" s="83"/>
      <c r="J2300" s="28">
        <v>21</v>
      </c>
      <c r="K2300" s="29"/>
      <c r="L2300" s="29">
        <v>4.5</v>
      </c>
      <c r="M2300" s="24">
        <v>10</v>
      </c>
      <c r="N2300" s="24">
        <v>300</v>
      </c>
      <c r="O2300" s="29"/>
      <c r="P2300" s="25">
        <v>3</v>
      </c>
      <c r="Q2300" s="26">
        <f t="shared" si="93"/>
        <v>4.0500000000000001E-2</v>
      </c>
      <c r="R2300" s="29"/>
    </row>
    <row r="2301" spans="2:18" ht="16.5" thickBot="1" x14ac:dyDescent="0.3">
      <c r="B2301" s="89"/>
      <c r="C2301" s="89"/>
      <c r="D2301" s="104">
        <f>SUM(D2299:D2300)</f>
        <v>244.52588000000003</v>
      </c>
      <c r="E2301" s="467">
        <f>SUM(E2299:E2300)</f>
        <v>0.71612518689927396</v>
      </c>
      <c r="F2301" s="83"/>
      <c r="G2301" s="83"/>
      <c r="J2301" s="28">
        <v>22</v>
      </c>
      <c r="K2301" s="29"/>
      <c r="L2301" s="29">
        <v>1.7</v>
      </c>
      <c r="M2301" s="24">
        <v>10</v>
      </c>
      <c r="N2301" s="24">
        <v>300</v>
      </c>
      <c r="O2301" s="29"/>
      <c r="P2301" s="25">
        <v>5</v>
      </c>
      <c r="Q2301" s="26">
        <f t="shared" si="93"/>
        <v>2.5499999999999998E-2</v>
      </c>
      <c r="R2301" s="29"/>
    </row>
    <row r="2302" spans="2:18" ht="16.5" thickTop="1" x14ac:dyDescent="0.25">
      <c r="J2302" s="1880"/>
      <c r="K2302" s="1880"/>
      <c r="L2302" s="1880"/>
      <c r="M2302" s="1880"/>
      <c r="N2302" s="1880"/>
      <c r="O2302" s="1881"/>
      <c r="P2302" s="597">
        <f>SUM(P2280:P2301)</f>
        <v>79</v>
      </c>
      <c r="Q2302" s="598">
        <f>SUM(Q2280:Q2301)</f>
        <v>2.2432000000000003</v>
      </c>
      <c r="R2302" s="64">
        <f>SUM(Q2302/G2290)</f>
        <v>0.49302174446996844</v>
      </c>
    </row>
    <row r="2303" spans="2:18" x14ac:dyDescent="0.25">
      <c r="J2303" s="692">
        <v>23</v>
      </c>
      <c r="K2303" s="476"/>
      <c r="L2303" s="477">
        <v>4</v>
      </c>
      <c r="M2303" s="409">
        <v>6</v>
      </c>
      <c r="N2303" s="409">
        <v>400</v>
      </c>
      <c r="O2303" s="409">
        <v>6</v>
      </c>
      <c r="P2303" s="617">
        <v>36</v>
      </c>
      <c r="Q2303" s="451">
        <f>L2303*M2303*N2303*P2303/1000000</f>
        <v>0.34560000000000002</v>
      </c>
      <c r="R2303" s="618"/>
    </row>
    <row r="2304" spans="2:18" x14ac:dyDescent="0.25">
      <c r="J2304" s="692">
        <v>24</v>
      </c>
      <c r="K2304" s="476"/>
      <c r="L2304" s="477">
        <v>3</v>
      </c>
      <c r="M2304" s="409">
        <v>5</v>
      </c>
      <c r="N2304" s="409">
        <v>400</v>
      </c>
      <c r="O2304" s="409">
        <v>7</v>
      </c>
      <c r="P2304" s="617">
        <v>70</v>
      </c>
      <c r="Q2304" s="451">
        <f>L2304*M2304*N2304*P2304/1000000</f>
        <v>0.42</v>
      </c>
      <c r="R2304" s="618"/>
    </row>
    <row r="2305" spans="2:18" x14ac:dyDescent="0.25">
      <c r="J2305" s="692">
        <v>25</v>
      </c>
      <c r="K2305" s="476"/>
      <c r="L2305" s="477">
        <v>2</v>
      </c>
      <c r="M2305" s="409">
        <v>3</v>
      </c>
      <c r="N2305" s="409">
        <v>400</v>
      </c>
      <c r="O2305" s="409">
        <v>4</v>
      </c>
      <c r="P2305" s="617">
        <v>100</v>
      </c>
      <c r="Q2305" s="451">
        <f>L2305*M2305*N2305*P2305/1000000</f>
        <v>0.24</v>
      </c>
      <c r="R2305" s="618"/>
    </row>
    <row r="2306" spans="2:18" x14ac:dyDescent="0.25">
      <c r="J2306" s="1882"/>
      <c r="K2306" s="1883"/>
      <c r="L2306" s="1883"/>
      <c r="M2306" s="1883"/>
      <c r="N2306" s="1884"/>
      <c r="O2306" s="601">
        <f>SUM(O2303:O2305)</f>
        <v>17</v>
      </c>
      <c r="P2306" s="597">
        <f>SUM(P2303:P2305)</f>
        <v>206</v>
      </c>
      <c r="Q2306" s="598">
        <f>SUM(Q2303:Q2305)</f>
        <v>1.0056</v>
      </c>
      <c r="R2306" s="64">
        <f>SUM(Q2306/G2290)</f>
        <v>0.22101581055590239</v>
      </c>
    </row>
    <row r="2307" spans="2:18" ht="16.5" thickBot="1" x14ac:dyDescent="0.3">
      <c r="O2307" s="455">
        <f>SUM(O2306)</f>
        <v>17</v>
      </c>
      <c r="P2307" s="47">
        <f>SUM(P2306,P2302)</f>
        <v>285</v>
      </c>
      <c r="Q2307" s="72">
        <f>SUM(Q2306,Q2302)</f>
        <v>3.2488000000000001</v>
      </c>
      <c r="R2307" s="49">
        <f>SUM(Q2307/G2290)</f>
        <v>0.71403755502587074</v>
      </c>
    </row>
    <row r="2308" spans="2:18" ht="16.5" thickTop="1" x14ac:dyDescent="0.25"/>
    <row r="2309" spans="2:18" x14ac:dyDescent="0.25">
      <c r="B2309" s="1814" t="s">
        <v>0</v>
      </c>
      <c r="C2309" s="1814"/>
      <c r="D2309" s="1814"/>
      <c r="E2309" s="1814"/>
      <c r="F2309" s="1814"/>
      <c r="G2309" s="1814"/>
      <c r="H2309" s="1814"/>
      <c r="J2309" s="1814" t="s">
        <v>22</v>
      </c>
      <c r="K2309" s="1814"/>
      <c r="L2309" s="1814"/>
      <c r="M2309" s="1814"/>
      <c r="N2309" s="1814"/>
      <c r="O2309" s="1814"/>
      <c r="P2309" s="1814"/>
      <c r="Q2309" s="1814"/>
      <c r="R2309" s="1814"/>
    </row>
    <row r="2310" spans="2:18" x14ac:dyDescent="0.25">
      <c r="B2310" s="1814"/>
      <c r="C2310" s="1814"/>
      <c r="D2310" s="1814"/>
      <c r="E2310" s="1814"/>
      <c r="F2310" s="1814"/>
      <c r="G2310" s="1814"/>
      <c r="H2310" s="1814"/>
      <c r="J2310" s="1814"/>
      <c r="K2310" s="1814"/>
      <c r="L2310" s="1814"/>
      <c r="M2310" s="1814"/>
      <c r="N2310" s="1814"/>
      <c r="O2310" s="1814"/>
      <c r="P2310" s="1814"/>
      <c r="Q2310" s="1814"/>
      <c r="R2310" s="1814"/>
    </row>
    <row r="2311" spans="2:18" x14ac:dyDescent="0.25">
      <c r="B2311" s="6" t="s">
        <v>271</v>
      </c>
      <c r="H2311" s="8"/>
      <c r="J2311" s="6" t="s">
        <v>271</v>
      </c>
      <c r="K2311" s="10"/>
      <c r="L2311" s="10"/>
      <c r="M2311" s="10"/>
      <c r="N2311" s="10"/>
      <c r="O2311" s="1898"/>
      <c r="P2311" s="1898"/>
      <c r="Q2311" s="8"/>
      <c r="R2311" s="8"/>
    </row>
    <row r="2312" spans="2:18" x14ac:dyDescent="0.25">
      <c r="B2312" s="1812" t="s">
        <v>21</v>
      </c>
      <c r="C2312" s="1812" t="s">
        <v>2</v>
      </c>
      <c r="D2312" s="1812" t="s">
        <v>3</v>
      </c>
      <c r="E2312" s="1842" t="s">
        <v>4</v>
      </c>
      <c r="F2312" s="1843"/>
      <c r="G2312" s="1844"/>
      <c r="H2312" s="1812" t="s">
        <v>5</v>
      </c>
      <c r="J2312" s="1812" t="s">
        <v>21</v>
      </c>
      <c r="K2312" s="1899" t="s">
        <v>24</v>
      </c>
      <c r="L2312" s="1842" t="s">
        <v>25</v>
      </c>
      <c r="M2312" s="1843"/>
      <c r="N2312" s="1844"/>
      <c r="O2312" s="1842" t="s">
        <v>4</v>
      </c>
      <c r="P2312" s="1843"/>
      <c r="Q2312" s="1844"/>
      <c r="R2312" s="1812" t="s">
        <v>5</v>
      </c>
    </row>
    <row r="2313" spans="2:18" x14ac:dyDescent="0.25">
      <c r="B2313" s="1813"/>
      <c r="C2313" s="1813"/>
      <c r="D2313" s="1813"/>
      <c r="E2313" s="733" t="s">
        <v>26</v>
      </c>
      <c r="F2313" s="733" t="s">
        <v>9</v>
      </c>
      <c r="G2313" s="726" t="s">
        <v>10</v>
      </c>
      <c r="H2313" s="1813"/>
      <c r="J2313" s="1813"/>
      <c r="K2313" s="1900"/>
      <c r="L2313" s="13" t="s">
        <v>27</v>
      </c>
      <c r="M2313" s="727" t="s">
        <v>28</v>
      </c>
      <c r="N2313" s="727" t="s">
        <v>26</v>
      </c>
      <c r="O2313" s="727" t="s">
        <v>29</v>
      </c>
      <c r="P2313" s="728" t="s">
        <v>30</v>
      </c>
      <c r="Q2313" s="16" t="s">
        <v>10</v>
      </c>
      <c r="R2313" s="1813"/>
    </row>
    <row r="2314" spans="2:18" x14ac:dyDescent="0.25">
      <c r="B2314" s="623">
        <v>1</v>
      </c>
      <c r="C2314" s="424">
        <v>6088</v>
      </c>
      <c r="D2314" s="409" t="s">
        <v>12</v>
      </c>
      <c r="E2314" s="409">
        <v>400</v>
      </c>
      <c r="F2314" s="409">
        <v>46</v>
      </c>
      <c r="G2314" s="497">
        <f>0.7854*E2314*F2314*F2314/1000000</f>
        <v>0.66476255999999989</v>
      </c>
      <c r="H2314" s="616" t="s">
        <v>186</v>
      </c>
      <c r="J2314" s="22">
        <v>1</v>
      </c>
      <c r="K2314" s="23" t="s">
        <v>32</v>
      </c>
      <c r="L2314" s="24">
        <v>10</v>
      </c>
      <c r="M2314" s="24">
        <v>20</v>
      </c>
      <c r="N2314" s="24">
        <v>400</v>
      </c>
      <c r="O2314" s="23"/>
      <c r="P2314" s="25">
        <v>1</v>
      </c>
      <c r="Q2314" s="26">
        <f>L2314*M2314*N2314*P2314/1000000</f>
        <v>0.08</v>
      </c>
      <c r="R2314" s="27"/>
    </row>
    <row r="2315" spans="2:18" x14ac:dyDescent="0.25">
      <c r="B2315" s="623">
        <v>2</v>
      </c>
      <c r="C2315" s="424">
        <v>6149</v>
      </c>
      <c r="D2315" s="409" t="s">
        <v>12</v>
      </c>
      <c r="E2315" s="409">
        <v>400</v>
      </c>
      <c r="F2315" s="409">
        <v>46</v>
      </c>
      <c r="G2315" s="497">
        <f>0.7854*E2315*F2315*F2315/1000000</f>
        <v>0.66476255999999989</v>
      </c>
      <c r="H2315" s="616" t="s">
        <v>186</v>
      </c>
      <c r="J2315" s="28">
        <v>2</v>
      </c>
      <c r="K2315" s="29"/>
      <c r="L2315" s="29">
        <v>7</v>
      </c>
      <c r="M2315" s="24">
        <v>18</v>
      </c>
      <c r="N2315" s="24">
        <v>400</v>
      </c>
      <c r="O2315" s="29"/>
      <c r="P2315" s="25">
        <v>1</v>
      </c>
      <c r="Q2315" s="26">
        <f>L2315*M2315*N2315*P2315/1000000</f>
        <v>5.04E-2</v>
      </c>
      <c r="R2315" s="29"/>
    </row>
    <row r="2316" spans="2:18" x14ac:dyDescent="0.25">
      <c r="B2316" s="623">
        <v>3</v>
      </c>
      <c r="C2316" s="424">
        <v>6144</v>
      </c>
      <c r="D2316" s="409" t="s">
        <v>12</v>
      </c>
      <c r="E2316" s="409">
        <v>400</v>
      </c>
      <c r="F2316" s="409">
        <v>40</v>
      </c>
      <c r="G2316" s="497">
        <f>0.7854*E2316*F2316*F2316/1000000</f>
        <v>0.50265599999999988</v>
      </c>
      <c r="H2316" s="616" t="s">
        <v>186</v>
      </c>
      <c r="J2316" s="28">
        <v>3</v>
      </c>
      <c r="K2316" s="29"/>
      <c r="L2316" s="29">
        <v>7</v>
      </c>
      <c r="M2316" s="24">
        <v>15</v>
      </c>
      <c r="N2316" s="24">
        <v>400</v>
      </c>
      <c r="O2316" s="29"/>
      <c r="P2316" s="25">
        <v>2</v>
      </c>
      <c r="Q2316" s="26">
        <f>L2316*M2316*N2316*P2316/1000000</f>
        <v>8.4000000000000005E-2</v>
      </c>
      <c r="R2316" s="29"/>
    </row>
    <row r="2317" spans="2:18" x14ac:dyDescent="0.25">
      <c r="G2317" s="74">
        <f>SUM(G2314:G2316)</f>
        <v>1.8321811199999996</v>
      </c>
      <c r="H2317" s="51"/>
      <c r="J2317" s="28">
        <v>4</v>
      </c>
      <c r="K2317" s="29"/>
      <c r="L2317" s="29">
        <v>4.5</v>
      </c>
      <c r="M2317" s="24">
        <v>10</v>
      </c>
      <c r="N2317" s="24">
        <v>400</v>
      </c>
      <c r="O2317" s="29"/>
      <c r="P2317" s="25">
        <v>22</v>
      </c>
      <c r="Q2317" s="26">
        <f>L2317*M2317*N2317*P2317/1000000</f>
        <v>0.39600000000000002</v>
      </c>
      <c r="R2317" s="29"/>
    </row>
    <row r="2318" spans="2:18" ht="16.5" thickBot="1" x14ac:dyDescent="0.3">
      <c r="G2318" s="60">
        <f>SUM(G2317)</f>
        <v>1.8321811199999996</v>
      </c>
      <c r="H2318" s="36">
        <f>SUM(Q2324/G2318)</f>
        <v>0.76411659563438816</v>
      </c>
      <c r="J2318" s="28">
        <v>5</v>
      </c>
      <c r="K2318" s="29"/>
      <c r="L2318" s="29">
        <v>2.2000000000000002</v>
      </c>
      <c r="M2318" s="24">
        <v>10</v>
      </c>
      <c r="N2318" s="24">
        <v>400</v>
      </c>
      <c r="O2318" s="29"/>
      <c r="P2318" s="25">
        <v>3</v>
      </c>
      <c r="Q2318" s="26">
        <f>L2318*M2318*N2318*P2318/1000000</f>
        <v>2.64E-2</v>
      </c>
      <c r="R2318" s="29"/>
    </row>
    <row r="2319" spans="2:18" ht="16.5" thickTop="1" x14ac:dyDescent="0.25">
      <c r="J2319" s="1880"/>
      <c r="K2319" s="1880"/>
      <c r="L2319" s="1880"/>
      <c r="M2319" s="1880"/>
      <c r="N2319" s="1880"/>
      <c r="O2319" s="1881"/>
      <c r="P2319" s="597">
        <f>SUM(P2314:P2318)</f>
        <v>29</v>
      </c>
      <c r="Q2319" s="598">
        <f>SUM(Q2314:Q2318)</f>
        <v>0.63680000000000003</v>
      </c>
      <c r="R2319" s="64">
        <f>SUM(Q2319/G2318)</f>
        <v>0.34756389149998457</v>
      </c>
    </row>
    <row r="2320" spans="2:18" x14ac:dyDescent="0.25">
      <c r="B2320" s="8" t="s">
        <v>272</v>
      </c>
      <c r="J2320" s="730">
        <v>6</v>
      </c>
      <c r="K2320" s="476"/>
      <c r="L2320" s="477">
        <v>4</v>
      </c>
      <c r="M2320" s="409">
        <v>6</v>
      </c>
      <c r="N2320" s="409">
        <v>400</v>
      </c>
      <c r="O2320" s="409">
        <v>7</v>
      </c>
      <c r="P2320" s="617">
        <v>42</v>
      </c>
      <c r="Q2320" s="451">
        <f>L2320*M2320*N2320*P2320/1000000</f>
        <v>0.4032</v>
      </c>
      <c r="R2320" s="618"/>
    </row>
    <row r="2321" spans="2:18" x14ac:dyDescent="0.25">
      <c r="B2321" s="1886" t="s">
        <v>3</v>
      </c>
      <c r="C2321" s="1888" t="s">
        <v>66</v>
      </c>
      <c r="D2321" s="1889"/>
      <c r="E2321" s="1890" t="s">
        <v>48</v>
      </c>
      <c r="F2321" s="1891"/>
      <c r="G2321" s="1886" t="s">
        <v>50</v>
      </c>
      <c r="J2321" s="730">
        <v>7</v>
      </c>
      <c r="K2321" s="476"/>
      <c r="L2321" s="477">
        <v>3</v>
      </c>
      <c r="M2321" s="409">
        <v>5</v>
      </c>
      <c r="N2321" s="409">
        <v>400</v>
      </c>
      <c r="O2321" s="409">
        <v>5</v>
      </c>
      <c r="P2321" s="617">
        <v>50</v>
      </c>
      <c r="Q2321" s="451">
        <f>L2321*M2321*N2321*P2321/1000000</f>
        <v>0.3</v>
      </c>
      <c r="R2321" s="618"/>
    </row>
    <row r="2322" spans="2:18" x14ac:dyDescent="0.25">
      <c r="B2322" s="1887"/>
      <c r="C2322" s="101" t="s">
        <v>30</v>
      </c>
      <c r="D2322" s="595" t="s">
        <v>10</v>
      </c>
      <c r="E2322" s="731" t="s">
        <v>30</v>
      </c>
      <c r="F2322" s="731" t="s">
        <v>10</v>
      </c>
      <c r="G2322" s="1887"/>
      <c r="J2322" s="730">
        <v>8</v>
      </c>
      <c r="K2322" s="476"/>
      <c r="L2322" s="477">
        <v>2</v>
      </c>
      <c r="M2322" s="409">
        <v>3</v>
      </c>
      <c r="N2322" s="409">
        <v>400</v>
      </c>
      <c r="O2322" s="409">
        <v>1</v>
      </c>
      <c r="P2322" s="617">
        <v>25</v>
      </c>
      <c r="Q2322" s="451">
        <f>L2322*M2322*N2322*P2322/1000000</f>
        <v>0.06</v>
      </c>
      <c r="R2322" s="618"/>
    </row>
    <row r="2323" spans="2:18" x14ac:dyDescent="0.25">
      <c r="B2323" s="732" t="s">
        <v>32</v>
      </c>
      <c r="C2323" s="86">
        <f>SUM(C2297)</f>
        <v>451</v>
      </c>
      <c r="D2323" s="71">
        <f>SUM(D2297)</f>
        <v>341.45689116</v>
      </c>
      <c r="E2323" s="86">
        <f>SUM(E2297)</f>
        <v>24932</v>
      </c>
      <c r="F2323" s="71">
        <f>SUM(F2297)</f>
        <v>244.52588000000009</v>
      </c>
      <c r="G2323" s="88">
        <f>SUM(F2323/D2323)</f>
        <v>0.71612518689927407</v>
      </c>
      <c r="J2323" s="1882"/>
      <c r="K2323" s="1883"/>
      <c r="L2323" s="1883"/>
      <c r="M2323" s="1883"/>
      <c r="N2323" s="1884"/>
      <c r="O2323" s="601">
        <f>SUM(O2320:O2322)</f>
        <v>13</v>
      </c>
      <c r="P2323" s="597">
        <f>SUM(P2320:P2322)</f>
        <v>117</v>
      </c>
      <c r="Q2323" s="598">
        <f>SUM(Q2320:Q2322)</f>
        <v>0.7632000000000001</v>
      </c>
      <c r="R2323" s="64">
        <f>SUM(Q2323/G2318)</f>
        <v>0.41655270413440365</v>
      </c>
    </row>
    <row r="2324" spans="2:18" ht="16.5" thickBot="1" x14ac:dyDescent="0.3">
      <c r="B2324" s="732" t="s">
        <v>32</v>
      </c>
      <c r="C2324" s="115">
        <f>SUM(B2316)</f>
        <v>3</v>
      </c>
      <c r="D2324" s="20">
        <f>SUM(G2318)</f>
        <v>1.8321811199999996</v>
      </c>
      <c r="E2324" s="115">
        <f>SUM(P2324)</f>
        <v>146</v>
      </c>
      <c r="F2324" s="20">
        <f>SUM(Q2324)</f>
        <v>1.4000000000000001</v>
      </c>
      <c r="G2324" s="88">
        <f>SUM(F2324/D2324)</f>
        <v>0.76411659563438816</v>
      </c>
      <c r="O2324" s="455">
        <f>SUM(O2323)</f>
        <v>13</v>
      </c>
      <c r="P2324" s="47">
        <f>SUM(P2323,P2319)</f>
        <v>146</v>
      </c>
      <c r="Q2324" s="72">
        <f>SUM(Q2323,Q2319)</f>
        <v>1.4000000000000001</v>
      </c>
      <c r="R2324" s="49">
        <f>SUM(Q2324/G2318)</f>
        <v>0.76411659563438816</v>
      </c>
    </row>
    <row r="2325" spans="2:18" ht="17.25" thickTop="1" thickBot="1" x14ac:dyDescent="0.3">
      <c r="B2325" s="729" t="s">
        <v>54</v>
      </c>
      <c r="C2325" s="59">
        <f>SUM(C2323:C2324)</f>
        <v>454</v>
      </c>
      <c r="D2325" s="92">
        <f>SUM(D2323:D2324)</f>
        <v>343.28907227999997</v>
      </c>
      <c r="E2325" s="59">
        <f>SUM(E2323:E2324)</f>
        <v>25078</v>
      </c>
      <c r="F2325" s="92">
        <f>SUM(F2323:F2324)</f>
        <v>245.92588000000009</v>
      </c>
      <c r="G2325" s="93">
        <f>SUM(F2325/D2325)</f>
        <v>0.71638132366594343</v>
      </c>
    </row>
    <row r="2326" spans="2:18" ht="16.5" thickTop="1" x14ac:dyDescent="0.25">
      <c r="B2326" s="89"/>
      <c r="C2326" s="90"/>
      <c r="D2326" s="91"/>
      <c r="E2326" s="82"/>
      <c r="F2326" s="83"/>
      <c r="G2326" s="83"/>
    </row>
    <row r="2327" spans="2:18" x14ac:dyDescent="0.25">
      <c r="B2327" s="102" t="s">
        <v>32</v>
      </c>
      <c r="C2327" s="90"/>
      <c r="D2327" s="103">
        <f>SUM(Q2319+D2299)</f>
        <v>184.63828000000001</v>
      </c>
      <c r="E2327" s="466">
        <f>SUM(D2327/D2325)</f>
        <v>0.53785073545656537</v>
      </c>
      <c r="F2327" s="83"/>
      <c r="G2327" s="83"/>
    </row>
    <row r="2328" spans="2:18" x14ac:dyDescent="0.25">
      <c r="B2328" s="102" t="s">
        <v>51</v>
      </c>
      <c r="C2328" s="89"/>
      <c r="D2328" s="103">
        <f>SUM(Q2323+D2300)</f>
        <v>61.287600000000005</v>
      </c>
      <c r="E2328" s="466">
        <f>SUM(D2328/D2325)</f>
        <v>0.17853058820937778</v>
      </c>
      <c r="F2328" s="83"/>
      <c r="G2328" s="83"/>
    </row>
    <row r="2329" spans="2:18" ht="16.5" thickBot="1" x14ac:dyDescent="0.3">
      <c r="B2329" s="89"/>
      <c r="C2329" s="89"/>
      <c r="D2329" s="104">
        <f>SUM(D2327:D2328)</f>
        <v>245.92588000000001</v>
      </c>
      <c r="E2329" s="467">
        <f>SUM(E2327:E2328)</f>
        <v>0.71638132366594309</v>
      </c>
      <c r="F2329" s="83"/>
      <c r="G2329" s="83"/>
    </row>
    <row r="2330" spans="2:18" ht="16.5" thickTop="1" x14ac:dyDescent="0.25"/>
    <row r="2331" spans="2:18" x14ac:dyDescent="0.25">
      <c r="B2331" s="1814" t="s">
        <v>0</v>
      </c>
      <c r="C2331" s="1814"/>
      <c r="D2331" s="1814"/>
      <c r="E2331" s="1814"/>
      <c r="F2331" s="1814"/>
      <c r="G2331" s="1814"/>
      <c r="H2331" s="1814"/>
      <c r="J2331" s="1814" t="s">
        <v>22</v>
      </c>
      <c r="K2331" s="1814"/>
      <c r="L2331" s="1814"/>
      <c r="M2331" s="1814"/>
      <c r="N2331" s="1814"/>
      <c r="O2331" s="1814"/>
      <c r="P2331" s="1814"/>
      <c r="Q2331" s="1814"/>
      <c r="R2331" s="1814"/>
    </row>
    <row r="2332" spans="2:18" x14ac:dyDescent="0.25">
      <c r="B2332" s="1814"/>
      <c r="C2332" s="1814"/>
      <c r="D2332" s="1814"/>
      <c r="E2332" s="1814"/>
      <c r="F2332" s="1814"/>
      <c r="G2332" s="1814"/>
      <c r="H2332" s="1814"/>
      <c r="J2332" s="1814"/>
      <c r="K2332" s="1814"/>
      <c r="L2332" s="1814"/>
      <c r="M2332" s="1814"/>
      <c r="N2332" s="1814"/>
      <c r="O2332" s="1814"/>
      <c r="P2332" s="1814"/>
      <c r="Q2332" s="1814"/>
      <c r="R2332" s="1814"/>
    </row>
    <row r="2333" spans="2:18" x14ac:dyDescent="0.25">
      <c r="B2333" s="6" t="s">
        <v>277</v>
      </c>
      <c r="H2333" s="8"/>
      <c r="J2333" s="6" t="s">
        <v>277</v>
      </c>
      <c r="K2333" s="10"/>
      <c r="L2333" s="10"/>
      <c r="M2333" s="10"/>
      <c r="N2333" s="10"/>
      <c r="O2333" s="1898"/>
      <c r="P2333" s="1898"/>
      <c r="Q2333" s="8"/>
      <c r="R2333" s="8"/>
    </row>
    <row r="2334" spans="2:18" x14ac:dyDescent="0.25">
      <c r="B2334" s="1812" t="s">
        <v>21</v>
      </c>
      <c r="C2334" s="1812" t="s">
        <v>2</v>
      </c>
      <c r="D2334" s="1812" t="s">
        <v>3</v>
      </c>
      <c r="E2334" s="1842" t="s">
        <v>4</v>
      </c>
      <c r="F2334" s="1843"/>
      <c r="G2334" s="1844"/>
      <c r="H2334" s="1812" t="s">
        <v>5</v>
      </c>
      <c r="J2334" s="1812" t="s">
        <v>21</v>
      </c>
      <c r="K2334" s="1899" t="s">
        <v>24</v>
      </c>
      <c r="L2334" s="1842" t="s">
        <v>25</v>
      </c>
      <c r="M2334" s="1843"/>
      <c r="N2334" s="1844"/>
      <c r="O2334" s="1842" t="s">
        <v>4</v>
      </c>
      <c r="P2334" s="1843"/>
      <c r="Q2334" s="1844"/>
      <c r="R2334" s="1812" t="s">
        <v>5</v>
      </c>
    </row>
    <row r="2335" spans="2:18" x14ac:dyDescent="0.25">
      <c r="B2335" s="1813"/>
      <c r="C2335" s="1813"/>
      <c r="D2335" s="1813"/>
      <c r="E2335" s="755" t="s">
        <v>26</v>
      </c>
      <c r="F2335" s="755" t="s">
        <v>9</v>
      </c>
      <c r="G2335" s="748" t="s">
        <v>10</v>
      </c>
      <c r="H2335" s="1813"/>
      <c r="J2335" s="1813"/>
      <c r="K2335" s="1900"/>
      <c r="L2335" s="13" t="s">
        <v>27</v>
      </c>
      <c r="M2335" s="749" t="s">
        <v>28</v>
      </c>
      <c r="N2335" s="749" t="s">
        <v>26</v>
      </c>
      <c r="O2335" s="749" t="s">
        <v>29</v>
      </c>
      <c r="P2335" s="750" t="s">
        <v>30</v>
      </c>
      <c r="Q2335" s="16" t="s">
        <v>10</v>
      </c>
      <c r="R2335" s="1813"/>
    </row>
    <row r="2336" spans="2:18" x14ac:dyDescent="0.25">
      <c r="B2336" s="623">
        <v>1</v>
      </c>
      <c r="C2336" s="406">
        <v>5971</v>
      </c>
      <c r="D2336" s="409" t="s">
        <v>12</v>
      </c>
      <c r="E2336" s="409">
        <v>400</v>
      </c>
      <c r="F2336" s="409">
        <v>47</v>
      </c>
      <c r="G2336" s="497">
        <f>0.7854*E2336*F2336*F2336/1000000</f>
        <v>0.69397943999999989</v>
      </c>
      <c r="H2336" s="616" t="s">
        <v>17</v>
      </c>
      <c r="J2336" s="22">
        <v>1</v>
      </c>
      <c r="K2336" s="23" t="s">
        <v>32</v>
      </c>
      <c r="L2336" s="24">
        <v>13</v>
      </c>
      <c r="M2336" s="24">
        <v>30</v>
      </c>
      <c r="N2336" s="24">
        <v>400</v>
      </c>
      <c r="O2336" s="23"/>
      <c r="P2336" s="25">
        <v>1</v>
      </c>
      <c r="Q2336" s="26">
        <f t="shared" ref="Q2336:Q2354" si="94">L2336*M2336*N2336*P2336/1000000</f>
        <v>0.156</v>
      </c>
      <c r="R2336" s="27"/>
    </row>
    <row r="2337" spans="2:18" x14ac:dyDescent="0.25">
      <c r="B2337" s="623">
        <v>2</v>
      </c>
      <c r="C2337" s="406">
        <v>5956</v>
      </c>
      <c r="D2337" s="409" t="s">
        <v>12</v>
      </c>
      <c r="E2337" s="409">
        <v>400</v>
      </c>
      <c r="F2337" s="409">
        <v>50</v>
      </c>
      <c r="G2337" s="497">
        <f>0.7854*E2337*F2337*F2337/1000000</f>
        <v>0.78539999999999988</v>
      </c>
      <c r="H2337" s="616" t="s">
        <v>17</v>
      </c>
      <c r="J2337" s="28">
        <v>2</v>
      </c>
      <c r="K2337" s="29"/>
      <c r="L2337" s="29">
        <v>7</v>
      </c>
      <c r="M2337" s="24">
        <v>30</v>
      </c>
      <c r="N2337" s="24">
        <v>400</v>
      </c>
      <c r="O2337" s="29"/>
      <c r="P2337" s="25">
        <v>2</v>
      </c>
      <c r="Q2337" s="26">
        <f t="shared" si="94"/>
        <v>0.16800000000000001</v>
      </c>
      <c r="R2337" s="29"/>
    </row>
    <row r="2338" spans="2:18" x14ac:dyDescent="0.25">
      <c r="B2338" s="623">
        <v>3</v>
      </c>
      <c r="C2338" s="406">
        <v>5958</v>
      </c>
      <c r="D2338" s="409" t="s">
        <v>12</v>
      </c>
      <c r="E2338" s="409">
        <v>400</v>
      </c>
      <c r="F2338" s="409">
        <v>52</v>
      </c>
      <c r="G2338" s="497">
        <f>0.7854*E2338*F2338*F2338/1000000</f>
        <v>0.84948863999999991</v>
      </c>
      <c r="H2338" s="616" t="s">
        <v>17</v>
      </c>
      <c r="J2338" s="22">
        <v>3</v>
      </c>
      <c r="K2338" s="29"/>
      <c r="L2338" s="29">
        <v>13</v>
      </c>
      <c r="M2338" s="24">
        <v>23</v>
      </c>
      <c r="N2338" s="24">
        <v>400</v>
      </c>
      <c r="O2338" s="29"/>
      <c r="P2338" s="25">
        <v>2</v>
      </c>
      <c r="Q2338" s="26">
        <f t="shared" si="94"/>
        <v>0.2392</v>
      </c>
      <c r="R2338" s="29"/>
    </row>
    <row r="2339" spans="2:18" x14ac:dyDescent="0.25">
      <c r="B2339" s="623">
        <v>4</v>
      </c>
      <c r="C2339" s="406">
        <v>5965</v>
      </c>
      <c r="D2339" s="409" t="s">
        <v>12</v>
      </c>
      <c r="E2339" s="409">
        <v>400</v>
      </c>
      <c r="F2339" s="409">
        <v>56</v>
      </c>
      <c r="G2339" s="497">
        <f>0.7854*E2339*F2339*F2339/1000000</f>
        <v>0.98520576000000004</v>
      </c>
      <c r="H2339" s="616" t="s">
        <v>17</v>
      </c>
      <c r="J2339" s="28">
        <v>4</v>
      </c>
      <c r="K2339" s="29"/>
      <c r="L2339" s="29">
        <v>10</v>
      </c>
      <c r="M2339" s="24">
        <v>23</v>
      </c>
      <c r="N2339" s="24">
        <v>400</v>
      </c>
      <c r="O2339" s="29"/>
      <c r="P2339" s="25">
        <v>1</v>
      </c>
      <c r="Q2339" s="26">
        <f t="shared" si="94"/>
        <v>9.1999999999999998E-2</v>
      </c>
      <c r="R2339" s="29"/>
    </row>
    <row r="2340" spans="2:18" x14ac:dyDescent="0.25">
      <c r="B2340" s="623">
        <v>5</v>
      </c>
      <c r="C2340" s="406">
        <v>5969</v>
      </c>
      <c r="D2340" s="409" t="s">
        <v>12</v>
      </c>
      <c r="E2340" s="409">
        <v>400</v>
      </c>
      <c r="F2340" s="409">
        <v>45</v>
      </c>
      <c r="G2340" s="497">
        <f>0.7854*E2340*F2340*F2340/1000000</f>
        <v>0.63617400000000002</v>
      </c>
      <c r="H2340" s="616" t="s">
        <v>17</v>
      </c>
      <c r="J2340" s="22">
        <v>5</v>
      </c>
      <c r="K2340" s="29"/>
      <c r="L2340" s="29">
        <v>13</v>
      </c>
      <c r="M2340" s="24">
        <v>20</v>
      </c>
      <c r="N2340" s="24">
        <v>400</v>
      </c>
      <c r="O2340" s="29"/>
      <c r="P2340" s="25">
        <v>1</v>
      </c>
      <c r="Q2340" s="26">
        <f t="shared" si="94"/>
        <v>0.104</v>
      </c>
      <c r="R2340" s="29"/>
    </row>
    <row r="2341" spans="2:18" x14ac:dyDescent="0.25">
      <c r="G2341" s="74">
        <f>SUM(G2336:G2340)</f>
        <v>3.9502478399999994</v>
      </c>
      <c r="H2341" s="51"/>
      <c r="J2341" s="28">
        <v>6</v>
      </c>
      <c r="K2341" s="29"/>
      <c r="L2341" s="29">
        <v>10</v>
      </c>
      <c r="M2341" s="24">
        <v>20</v>
      </c>
      <c r="N2341" s="24">
        <v>400</v>
      </c>
      <c r="O2341" s="29"/>
      <c r="P2341" s="25">
        <v>4</v>
      </c>
      <c r="Q2341" s="26">
        <f t="shared" si="94"/>
        <v>0.32</v>
      </c>
      <c r="R2341" s="29"/>
    </row>
    <row r="2342" spans="2:18" ht="16.5" thickBot="1" x14ac:dyDescent="0.3">
      <c r="G2342" s="60">
        <f>SUM(G2341)</f>
        <v>3.9502478399999994</v>
      </c>
      <c r="H2342" s="36">
        <f>SUM(Q2360/G2342)</f>
        <v>0.63556518519607641</v>
      </c>
      <c r="J2342" s="22">
        <v>7</v>
      </c>
      <c r="K2342" s="29"/>
      <c r="L2342" s="29">
        <v>7</v>
      </c>
      <c r="M2342" s="24">
        <v>20</v>
      </c>
      <c r="N2342" s="24">
        <v>400</v>
      </c>
      <c r="O2342" s="29"/>
      <c r="P2342" s="25">
        <v>1</v>
      </c>
      <c r="Q2342" s="26">
        <f t="shared" si="94"/>
        <v>5.6000000000000001E-2</v>
      </c>
      <c r="R2342" s="29"/>
    </row>
    <row r="2343" spans="2:18" ht="16.5" thickTop="1" x14ac:dyDescent="0.25">
      <c r="J2343" s="28">
        <v>8</v>
      </c>
      <c r="K2343" s="29"/>
      <c r="L2343" s="29">
        <v>10</v>
      </c>
      <c r="M2343" s="24">
        <v>15</v>
      </c>
      <c r="N2343" s="24">
        <v>400</v>
      </c>
      <c r="O2343" s="29"/>
      <c r="P2343" s="25">
        <v>1</v>
      </c>
      <c r="Q2343" s="26">
        <f t="shared" si="94"/>
        <v>0.06</v>
      </c>
      <c r="R2343" s="29"/>
    </row>
    <row r="2344" spans="2:18" x14ac:dyDescent="0.25">
      <c r="B2344" s="8" t="s">
        <v>278</v>
      </c>
      <c r="J2344" s="22">
        <v>9</v>
      </c>
      <c r="K2344" s="29"/>
      <c r="L2344" s="29">
        <v>3.5</v>
      </c>
      <c r="M2344" s="24">
        <v>15</v>
      </c>
      <c r="N2344" s="24">
        <v>400</v>
      </c>
      <c r="O2344" s="29"/>
      <c r="P2344" s="25">
        <v>6</v>
      </c>
      <c r="Q2344" s="26">
        <f t="shared" si="94"/>
        <v>0.126</v>
      </c>
      <c r="R2344" s="29"/>
    </row>
    <row r="2345" spans="2:18" x14ac:dyDescent="0.25">
      <c r="B2345" s="1886" t="s">
        <v>3</v>
      </c>
      <c r="C2345" s="1888" t="s">
        <v>66</v>
      </c>
      <c r="D2345" s="1889"/>
      <c r="E2345" s="1890" t="s">
        <v>48</v>
      </c>
      <c r="F2345" s="1891"/>
      <c r="G2345" s="1886" t="s">
        <v>50</v>
      </c>
      <c r="J2345" s="28">
        <v>10</v>
      </c>
      <c r="K2345" s="29"/>
      <c r="L2345" s="29">
        <v>2.2000000000000002</v>
      </c>
      <c r="M2345" s="24">
        <v>15</v>
      </c>
      <c r="N2345" s="24">
        <v>400</v>
      </c>
      <c r="O2345" s="29"/>
      <c r="P2345" s="25">
        <v>3</v>
      </c>
      <c r="Q2345" s="26">
        <f t="shared" si="94"/>
        <v>3.9600000000000003E-2</v>
      </c>
      <c r="R2345" s="29"/>
    </row>
    <row r="2346" spans="2:18" x14ac:dyDescent="0.25">
      <c r="B2346" s="1887"/>
      <c r="C2346" s="101" t="s">
        <v>30</v>
      </c>
      <c r="D2346" s="595" t="s">
        <v>10</v>
      </c>
      <c r="E2346" s="753" t="s">
        <v>30</v>
      </c>
      <c r="F2346" s="753" t="s">
        <v>10</v>
      </c>
      <c r="G2346" s="1887"/>
      <c r="J2346" s="22">
        <v>11</v>
      </c>
      <c r="K2346" s="29"/>
      <c r="L2346" s="29">
        <v>1.7</v>
      </c>
      <c r="M2346" s="24">
        <v>15</v>
      </c>
      <c r="N2346" s="24">
        <v>400</v>
      </c>
      <c r="O2346" s="29"/>
      <c r="P2346" s="25">
        <v>1</v>
      </c>
      <c r="Q2346" s="26">
        <f t="shared" si="94"/>
        <v>1.0200000000000001E-2</v>
      </c>
      <c r="R2346" s="29"/>
    </row>
    <row r="2347" spans="2:18" x14ac:dyDescent="0.25">
      <c r="B2347" s="754" t="s">
        <v>32</v>
      </c>
      <c r="C2347" s="86">
        <f>SUM(C2325)</f>
        <v>454</v>
      </c>
      <c r="D2347" s="71">
        <f>SUM(D2325)</f>
        <v>343.28907227999997</v>
      </c>
      <c r="E2347" s="86">
        <f>SUM(E2325)</f>
        <v>25078</v>
      </c>
      <c r="F2347" s="71">
        <f>SUM(F2325)</f>
        <v>245.92588000000009</v>
      </c>
      <c r="G2347" s="88">
        <f>SUM(F2347/D2347)</f>
        <v>0.71638132366594343</v>
      </c>
      <c r="J2347" s="28">
        <v>12</v>
      </c>
      <c r="K2347" s="29"/>
      <c r="L2347" s="29">
        <v>3.5</v>
      </c>
      <c r="M2347" s="24">
        <v>13</v>
      </c>
      <c r="N2347" s="24">
        <v>400</v>
      </c>
      <c r="O2347" s="29"/>
      <c r="P2347" s="25">
        <v>2</v>
      </c>
      <c r="Q2347" s="26">
        <f t="shared" si="94"/>
        <v>3.6400000000000002E-2</v>
      </c>
      <c r="R2347" s="29"/>
    </row>
    <row r="2348" spans="2:18" x14ac:dyDescent="0.25">
      <c r="B2348" s="754" t="s">
        <v>32</v>
      </c>
      <c r="C2348" s="115">
        <f>SUM(B2340)</f>
        <v>5</v>
      </c>
      <c r="D2348" s="20">
        <f>SUM(G2342)</f>
        <v>3.9502478399999994</v>
      </c>
      <c r="E2348" s="115">
        <f>SUM(P2360)</f>
        <v>167</v>
      </c>
      <c r="F2348" s="20">
        <f>SUM(Q2360)</f>
        <v>2.5106400000000004</v>
      </c>
      <c r="G2348" s="88">
        <f>SUM(F2348/D2348)</f>
        <v>0.63556518519607641</v>
      </c>
      <c r="J2348" s="22">
        <v>13</v>
      </c>
      <c r="K2348" s="29"/>
      <c r="L2348" s="29">
        <v>2.2000000000000002</v>
      </c>
      <c r="M2348" s="24">
        <v>13</v>
      </c>
      <c r="N2348" s="24">
        <v>400</v>
      </c>
      <c r="O2348" s="29"/>
      <c r="P2348" s="25">
        <v>1</v>
      </c>
      <c r="Q2348" s="26">
        <f t="shared" si="94"/>
        <v>1.1440000000000001E-2</v>
      </c>
      <c r="R2348" s="29"/>
    </row>
    <row r="2349" spans="2:18" ht="16.5" thickBot="1" x14ac:dyDescent="0.3">
      <c r="B2349" s="751" t="s">
        <v>54</v>
      </c>
      <c r="C2349" s="59">
        <f>SUM(C2347:C2348)</f>
        <v>459</v>
      </c>
      <c r="D2349" s="92">
        <f>SUM(D2347:D2348)</f>
        <v>347.23932011999995</v>
      </c>
      <c r="E2349" s="59">
        <f>SUM(E2347:E2348)</f>
        <v>25245</v>
      </c>
      <c r="F2349" s="92">
        <f>SUM(F2347:F2348)</f>
        <v>248.43652000000009</v>
      </c>
      <c r="G2349" s="93">
        <f>SUM(F2349/D2349)</f>
        <v>0.71546194686173414</v>
      </c>
      <c r="J2349" s="28">
        <v>14</v>
      </c>
      <c r="K2349" s="29"/>
      <c r="L2349" s="29">
        <v>4.5</v>
      </c>
      <c r="M2349" s="24">
        <v>10</v>
      </c>
      <c r="N2349" s="24">
        <v>400</v>
      </c>
      <c r="O2349" s="29"/>
      <c r="P2349" s="25">
        <v>6</v>
      </c>
      <c r="Q2349" s="26">
        <f t="shared" si="94"/>
        <v>0.108</v>
      </c>
      <c r="R2349" s="29"/>
    </row>
    <row r="2350" spans="2:18" ht="16.5" thickTop="1" x14ac:dyDescent="0.25">
      <c r="B2350" s="89"/>
      <c r="C2350" s="90"/>
      <c r="D2350" s="91"/>
      <c r="E2350" s="82"/>
      <c r="F2350" s="83"/>
      <c r="G2350" s="83"/>
      <c r="J2350" s="22">
        <v>15</v>
      </c>
      <c r="K2350" s="29"/>
      <c r="L2350" s="29">
        <v>3.5</v>
      </c>
      <c r="M2350" s="24">
        <v>10</v>
      </c>
      <c r="N2350" s="24">
        <v>400</v>
      </c>
      <c r="O2350" s="29"/>
      <c r="P2350" s="25">
        <v>1</v>
      </c>
      <c r="Q2350" s="26">
        <f t="shared" si="94"/>
        <v>1.4E-2</v>
      </c>
      <c r="R2350" s="29"/>
    </row>
    <row r="2351" spans="2:18" x14ac:dyDescent="0.25">
      <c r="B2351" s="102" t="s">
        <v>32</v>
      </c>
      <c r="C2351" s="90"/>
      <c r="D2351" s="103">
        <f>SUM(Q2355+D2327)</f>
        <v>186.33292</v>
      </c>
      <c r="E2351" s="466">
        <f>SUM(D2351/D2349)</f>
        <v>0.53661238576209214</v>
      </c>
      <c r="F2351" s="83"/>
      <c r="G2351" s="83"/>
      <c r="J2351" s="28">
        <v>16</v>
      </c>
      <c r="K2351" s="29"/>
      <c r="L2351" s="29">
        <v>2.2000000000000002</v>
      </c>
      <c r="M2351" s="24">
        <v>10</v>
      </c>
      <c r="N2351" s="24">
        <v>400</v>
      </c>
      <c r="O2351" s="29"/>
      <c r="P2351" s="25">
        <v>6</v>
      </c>
      <c r="Q2351" s="26">
        <f t="shared" si="94"/>
        <v>5.28E-2</v>
      </c>
      <c r="R2351" s="29"/>
    </row>
    <row r="2352" spans="2:18" x14ac:dyDescent="0.25">
      <c r="B2352" s="102" t="s">
        <v>51</v>
      </c>
      <c r="C2352" s="89"/>
      <c r="D2352" s="103">
        <f>SUM(Q2359+D2328)</f>
        <v>62.103600000000007</v>
      </c>
      <c r="E2352" s="466">
        <f>SUM(D2352/D2349)</f>
        <v>0.17884956109964179</v>
      </c>
      <c r="F2352" s="83"/>
      <c r="G2352" s="83"/>
      <c r="J2352" s="22">
        <v>17</v>
      </c>
      <c r="K2352" s="29"/>
      <c r="L2352" s="29">
        <v>1.7</v>
      </c>
      <c r="M2352" s="24">
        <v>10</v>
      </c>
      <c r="N2352" s="24">
        <v>400</v>
      </c>
      <c r="O2352" s="29"/>
      <c r="P2352" s="25">
        <v>7</v>
      </c>
      <c r="Q2352" s="26">
        <f t="shared" si="94"/>
        <v>4.7600000000000003E-2</v>
      </c>
      <c r="R2352" s="29"/>
    </row>
    <row r="2353" spans="2:18" ht="16.5" thickBot="1" x14ac:dyDescent="0.3">
      <c r="B2353" s="89"/>
      <c r="C2353" s="89"/>
      <c r="D2353" s="104">
        <f>SUM(D2351:D2352)</f>
        <v>248.43652</v>
      </c>
      <c r="E2353" s="467">
        <f>SUM(E2351:E2352)</f>
        <v>0.71546194686173392</v>
      </c>
      <c r="F2353" s="83"/>
      <c r="G2353" s="83"/>
      <c r="J2353" s="28">
        <v>18</v>
      </c>
      <c r="K2353" s="29"/>
      <c r="L2353" s="29">
        <v>4.5</v>
      </c>
      <c r="M2353" s="24">
        <v>10</v>
      </c>
      <c r="N2353" s="24">
        <v>300</v>
      </c>
      <c r="O2353" s="29"/>
      <c r="P2353" s="25">
        <v>2</v>
      </c>
      <c r="Q2353" s="26">
        <f t="shared" si="94"/>
        <v>2.7E-2</v>
      </c>
      <c r="R2353" s="29"/>
    </row>
    <row r="2354" spans="2:18" ht="16.5" thickTop="1" x14ac:dyDescent="0.25">
      <c r="J2354" s="22">
        <v>19</v>
      </c>
      <c r="K2354" s="29"/>
      <c r="L2354" s="29">
        <v>2.2000000000000002</v>
      </c>
      <c r="M2354" s="24">
        <v>10</v>
      </c>
      <c r="N2354" s="24">
        <v>300</v>
      </c>
      <c r="O2354" s="29"/>
      <c r="P2354" s="25">
        <v>4</v>
      </c>
      <c r="Q2354" s="26">
        <f t="shared" si="94"/>
        <v>2.64E-2</v>
      </c>
      <c r="R2354" s="29"/>
    </row>
    <row r="2355" spans="2:18" x14ac:dyDescent="0.25">
      <c r="J2355" s="1880"/>
      <c r="K2355" s="1880"/>
      <c r="L2355" s="1880"/>
      <c r="M2355" s="1880"/>
      <c r="N2355" s="1880"/>
      <c r="O2355" s="1881"/>
      <c r="P2355" s="795">
        <f>SUM(P2336:P2354)</f>
        <v>52</v>
      </c>
      <c r="Q2355" s="792">
        <f>SUM(Q2336:Q2354)</f>
        <v>1.6946400000000001</v>
      </c>
      <c r="R2355" s="64">
        <f>SUM(Q2355/G2342)</f>
        <v>0.42899586776307191</v>
      </c>
    </row>
    <row r="2356" spans="2:18" x14ac:dyDescent="0.25">
      <c r="J2356" s="752">
        <v>20</v>
      </c>
      <c r="K2356" s="476"/>
      <c r="L2356" s="477">
        <v>4</v>
      </c>
      <c r="M2356" s="409">
        <v>6</v>
      </c>
      <c r="N2356" s="409">
        <v>400</v>
      </c>
      <c r="O2356" s="409">
        <v>10</v>
      </c>
      <c r="P2356" s="617">
        <v>60</v>
      </c>
      <c r="Q2356" s="451">
        <f>L2356*M2356*N2356*P2356/1000000</f>
        <v>0.57599999999999996</v>
      </c>
      <c r="R2356" s="618"/>
    </row>
    <row r="2357" spans="2:18" x14ac:dyDescent="0.25">
      <c r="J2357" s="752">
        <v>21</v>
      </c>
      <c r="K2357" s="476"/>
      <c r="L2357" s="477">
        <v>3</v>
      </c>
      <c r="M2357" s="409">
        <v>5</v>
      </c>
      <c r="N2357" s="409">
        <v>400</v>
      </c>
      <c r="O2357" s="409">
        <v>3</v>
      </c>
      <c r="P2357" s="617">
        <v>30</v>
      </c>
      <c r="Q2357" s="451">
        <f>L2357*M2357*N2357*P2357/1000000</f>
        <v>0.18</v>
      </c>
      <c r="R2357" s="618"/>
    </row>
    <row r="2358" spans="2:18" x14ac:dyDescent="0.25">
      <c r="J2358" s="752">
        <v>22</v>
      </c>
      <c r="K2358" s="476"/>
      <c r="L2358" s="477">
        <v>2</v>
      </c>
      <c r="M2358" s="409">
        <v>3</v>
      </c>
      <c r="N2358" s="409">
        <v>400</v>
      </c>
      <c r="O2358" s="409">
        <v>1</v>
      </c>
      <c r="P2358" s="617">
        <v>25</v>
      </c>
      <c r="Q2358" s="451">
        <f>L2358*M2358*N2358*P2358/1000000</f>
        <v>0.06</v>
      </c>
      <c r="R2358" s="618"/>
    </row>
    <row r="2359" spans="2:18" x14ac:dyDescent="0.25">
      <c r="J2359" s="1882"/>
      <c r="K2359" s="1883"/>
      <c r="L2359" s="1883"/>
      <c r="M2359" s="1883"/>
      <c r="N2359" s="1884"/>
      <c r="O2359" s="793">
        <f>SUM(O2356:O2358)</f>
        <v>14</v>
      </c>
      <c r="P2359" s="795">
        <f>SUM(P2356:P2358)</f>
        <v>115</v>
      </c>
      <c r="Q2359" s="792">
        <f>SUM(Q2356:Q2358)</f>
        <v>0.81600000000000006</v>
      </c>
      <c r="R2359" s="64">
        <f>SUM(Q2359/G2342)</f>
        <v>0.20656931743300444</v>
      </c>
    </row>
    <row r="2360" spans="2:18" ht="16.5" thickBot="1" x14ac:dyDescent="0.3">
      <c r="O2360" s="455">
        <f>SUM(O2359)</f>
        <v>14</v>
      </c>
      <c r="P2360" s="47">
        <f>SUM(P2359,P2355)</f>
        <v>167</v>
      </c>
      <c r="Q2360" s="72">
        <f>SUM(Q2359,Q2355)</f>
        <v>2.5106400000000004</v>
      </c>
      <c r="R2360" s="49">
        <f>SUM(Q2360/G2342)</f>
        <v>0.63556518519607641</v>
      </c>
    </row>
    <row r="2361" spans="2:18" ht="16.5" thickTop="1" x14ac:dyDescent="0.25"/>
    <row r="2362" spans="2:18" x14ac:dyDescent="0.25">
      <c r="B2362" s="1814" t="s">
        <v>0</v>
      </c>
      <c r="C2362" s="1814"/>
      <c r="D2362" s="1814"/>
      <c r="E2362" s="1814"/>
      <c r="F2362" s="1814"/>
      <c r="G2362" s="1814"/>
      <c r="H2362" s="1814"/>
      <c r="J2362" s="1814" t="s">
        <v>22</v>
      </c>
      <c r="K2362" s="1814"/>
      <c r="L2362" s="1814"/>
      <c r="M2362" s="1814"/>
      <c r="N2362" s="1814"/>
      <c r="O2362" s="1814"/>
      <c r="P2362" s="1814"/>
      <c r="Q2362" s="1814"/>
      <c r="R2362" s="1814"/>
    </row>
    <row r="2363" spans="2:18" x14ac:dyDescent="0.25">
      <c r="B2363" s="1814"/>
      <c r="C2363" s="1814"/>
      <c r="D2363" s="1814"/>
      <c r="E2363" s="1814"/>
      <c r="F2363" s="1814"/>
      <c r="G2363" s="1814"/>
      <c r="H2363" s="1814"/>
      <c r="J2363" s="1814"/>
      <c r="K2363" s="1814"/>
      <c r="L2363" s="1814"/>
      <c r="M2363" s="1814"/>
      <c r="N2363" s="1814"/>
      <c r="O2363" s="1814"/>
      <c r="P2363" s="1814"/>
      <c r="Q2363" s="1814"/>
      <c r="R2363" s="1814"/>
    </row>
    <row r="2364" spans="2:18" x14ac:dyDescent="0.25">
      <c r="B2364" s="6" t="s">
        <v>277</v>
      </c>
      <c r="H2364" s="8"/>
      <c r="J2364" s="6" t="s">
        <v>277</v>
      </c>
      <c r="K2364" s="10"/>
      <c r="L2364" s="10"/>
      <c r="M2364" s="10"/>
      <c r="N2364" s="10"/>
      <c r="O2364" s="1898"/>
      <c r="P2364" s="1898"/>
      <c r="Q2364" s="8"/>
      <c r="R2364" s="8"/>
    </row>
    <row r="2365" spans="2:18" x14ac:dyDescent="0.25">
      <c r="B2365" s="1812" t="s">
        <v>21</v>
      </c>
      <c r="C2365" s="1812" t="s">
        <v>2</v>
      </c>
      <c r="D2365" s="1812" t="s">
        <v>3</v>
      </c>
      <c r="E2365" s="1842" t="s">
        <v>4</v>
      </c>
      <c r="F2365" s="1843"/>
      <c r="G2365" s="1844"/>
      <c r="H2365" s="1812" t="s">
        <v>5</v>
      </c>
      <c r="J2365" s="1812" t="s">
        <v>21</v>
      </c>
      <c r="K2365" s="1899" t="s">
        <v>24</v>
      </c>
      <c r="L2365" s="1842" t="s">
        <v>25</v>
      </c>
      <c r="M2365" s="1843"/>
      <c r="N2365" s="1844"/>
      <c r="O2365" s="1842" t="s">
        <v>4</v>
      </c>
      <c r="P2365" s="1843"/>
      <c r="Q2365" s="1844"/>
      <c r="R2365" s="1812" t="s">
        <v>5</v>
      </c>
    </row>
    <row r="2366" spans="2:18" x14ac:dyDescent="0.25">
      <c r="B2366" s="1813"/>
      <c r="C2366" s="1813"/>
      <c r="D2366" s="1813"/>
      <c r="E2366" s="755" t="s">
        <v>26</v>
      </c>
      <c r="F2366" s="755" t="s">
        <v>9</v>
      </c>
      <c r="G2366" s="748" t="s">
        <v>10</v>
      </c>
      <c r="H2366" s="1813"/>
      <c r="J2366" s="1813"/>
      <c r="K2366" s="1900"/>
      <c r="L2366" s="13" t="s">
        <v>27</v>
      </c>
      <c r="M2366" s="749" t="s">
        <v>28</v>
      </c>
      <c r="N2366" s="749" t="s">
        <v>26</v>
      </c>
      <c r="O2366" s="749" t="s">
        <v>29</v>
      </c>
      <c r="P2366" s="750" t="s">
        <v>30</v>
      </c>
      <c r="Q2366" s="16" t="s">
        <v>10</v>
      </c>
      <c r="R2366" s="1813"/>
    </row>
    <row r="2367" spans="2:18" x14ac:dyDescent="0.25">
      <c r="B2367" s="623">
        <v>1</v>
      </c>
      <c r="C2367" s="80">
        <v>5966</v>
      </c>
      <c r="D2367" s="409" t="s">
        <v>12</v>
      </c>
      <c r="E2367" s="409">
        <v>400</v>
      </c>
      <c r="F2367" s="409">
        <v>44</v>
      </c>
      <c r="G2367" s="497">
        <f>0.7854*E2367*F2367*F2367/1000000</f>
        <v>0.60821376000000005</v>
      </c>
      <c r="H2367" s="616" t="s">
        <v>267</v>
      </c>
      <c r="J2367" s="22">
        <v>1</v>
      </c>
      <c r="K2367" s="23" t="s">
        <v>32</v>
      </c>
      <c r="L2367" s="24">
        <v>10</v>
      </c>
      <c r="M2367" s="24">
        <v>28</v>
      </c>
      <c r="N2367" s="24">
        <v>400</v>
      </c>
      <c r="O2367" s="23"/>
      <c r="P2367" s="25">
        <v>1</v>
      </c>
      <c r="Q2367" s="26">
        <f t="shared" ref="Q2367:Q2391" si="95">L2367*M2367*N2367*P2367/1000000</f>
        <v>0.112</v>
      </c>
      <c r="R2367" s="27"/>
    </row>
    <row r="2368" spans="2:18" x14ac:dyDescent="0.25">
      <c r="B2368" s="623">
        <v>2</v>
      </c>
      <c r="C2368" s="80">
        <v>5955</v>
      </c>
      <c r="D2368" s="409" t="s">
        <v>12</v>
      </c>
      <c r="E2368" s="409">
        <v>400</v>
      </c>
      <c r="F2368" s="409">
        <v>50</v>
      </c>
      <c r="G2368" s="497">
        <f>0.7854*E2368*F2368*F2368/1000000</f>
        <v>0.78539999999999988</v>
      </c>
      <c r="H2368" s="616" t="s">
        <v>17</v>
      </c>
      <c r="J2368" s="28">
        <v>2</v>
      </c>
      <c r="K2368" s="29"/>
      <c r="L2368" s="29">
        <v>13</v>
      </c>
      <c r="M2368" s="24">
        <v>25</v>
      </c>
      <c r="N2368" s="24">
        <v>400</v>
      </c>
      <c r="O2368" s="29"/>
      <c r="P2368" s="25">
        <v>1</v>
      </c>
      <c r="Q2368" s="26">
        <f t="shared" si="95"/>
        <v>0.13</v>
      </c>
      <c r="R2368" s="29"/>
    </row>
    <row r="2369" spans="2:18" x14ac:dyDescent="0.25">
      <c r="B2369" s="623">
        <v>3</v>
      </c>
      <c r="C2369" s="80">
        <v>6073</v>
      </c>
      <c r="D2369" s="409" t="s">
        <v>12</v>
      </c>
      <c r="E2369" s="409">
        <v>400</v>
      </c>
      <c r="F2369" s="409">
        <v>50</v>
      </c>
      <c r="G2369" s="497">
        <f>0.7854*E2369*F2369*F2369/1000000</f>
        <v>0.78539999999999988</v>
      </c>
      <c r="H2369" s="616" t="s">
        <v>267</v>
      </c>
      <c r="J2369" s="22">
        <v>3</v>
      </c>
      <c r="K2369" s="29"/>
      <c r="L2369" s="29">
        <v>10</v>
      </c>
      <c r="M2369" s="24">
        <v>25</v>
      </c>
      <c r="N2369" s="24">
        <v>400</v>
      </c>
      <c r="O2369" s="29"/>
      <c r="P2369" s="25">
        <v>2</v>
      </c>
      <c r="Q2369" s="26">
        <f t="shared" si="95"/>
        <v>0.2</v>
      </c>
      <c r="R2369" s="29"/>
    </row>
    <row r="2370" spans="2:18" x14ac:dyDescent="0.25">
      <c r="B2370" s="623">
        <v>4</v>
      </c>
      <c r="C2370" s="80">
        <v>5949</v>
      </c>
      <c r="D2370" s="409" t="s">
        <v>12</v>
      </c>
      <c r="E2370" s="409">
        <v>400</v>
      </c>
      <c r="F2370" s="409">
        <v>53</v>
      </c>
      <c r="G2370" s="497">
        <f>0.7854*E2370*F2370*F2370/1000000</f>
        <v>0.88247543999999989</v>
      </c>
      <c r="H2370" s="616" t="s">
        <v>17</v>
      </c>
      <c r="J2370" s="28">
        <v>4</v>
      </c>
      <c r="K2370" s="29"/>
      <c r="L2370" s="29">
        <v>7</v>
      </c>
      <c r="M2370" s="24">
        <v>25</v>
      </c>
      <c r="N2370" s="24">
        <v>400</v>
      </c>
      <c r="O2370" s="29"/>
      <c r="P2370" s="25">
        <v>2</v>
      </c>
      <c r="Q2370" s="26">
        <f t="shared" si="95"/>
        <v>0.14000000000000001</v>
      </c>
      <c r="R2370" s="29"/>
    </row>
    <row r="2371" spans="2:18" x14ac:dyDescent="0.25">
      <c r="B2371" s="623">
        <v>5</v>
      </c>
      <c r="C2371" s="80">
        <v>6142</v>
      </c>
      <c r="D2371" s="409" t="s">
        <v>12</v>
      </c>
      <c r="E2371" s="409">
        <v>400</v>
      </c>
      <c r="F2371" s="409">
        <v>40</v>
      </c>
      <c r="G2371" s="497">
        <f>0.7854*E2371*F2371*F2371/1000000</f>
        <v>0.50265599999999988</v>
      </c>
      <c r="H2371" s="616" t="s">
        <v>267</v>
      </c>
      <c r="J2371" s="22">
        <v>5</v>
      </c>
      <c r="K2371" s="29"/>
      <c r="L2371" s="29">
        <v>10</v>
      </c>
      <c r="M2371" s="24">
        <v>23</v>
      </c>
      <c r="N2371" s="24">
        <v>400</v>
      </c>
      <c r="O2371" s="29"/>
      <c r="P2371" s="25">
        <v>1</v>
      </c>
      <c r="Q2371" s="26">
        <f t="shared" si="95"/>
        <v>9.1999999999999998E-2</v>
      </c>
      <c r="R2371" s="29"/>
    </row>
    <row r="2372" spans="2:18" x14ac:dyDescent="0.25">
      <c r="G2372" s="74">
        <f>SUM(G2367:G2371)</f>
        <v>3.5641452</v>
      </c>
      <c r="H2372" s="51"/>
      <c r="J2372" s="28">
        <v>6</v>
      </c>
      <c r="K2372" s="29"/>
      <c r="L2372" s="29">
        <v>7</v>
      </c>
      <c r="M2372" s="24">
        <v>23</v>
      </c>
      <c r="N2372" s="24">
        <v>400</v>
      </c>
      <c r="O2372" s="29"/>
      <c r="P2372" s="25">
        <v>2</v>
      </c>
      <c r="Q2372" s="26">
        <f t="shared" si="95"/>
        <v>0.1288</v>
      </c>
      <c r="R2372" s="29"/>
    </row>
    <row r="2373" spans="2:18" ht="16.5" thickBot="1" x14ac:dyDescent="0.3">
      <c r="G2373" s="60">
        <f>SUM(G2372)</f>
        <v>3.5641452</v>
      </c>
      <c r="H2373" s="36">
        <f>SUM(Q2397/G2373)</f>
        <v>0.70801829285742912</v>
      </c>
      <c r="J2373" s="22">
        <v>7</v>
      </c>
      <c r="K2373" s="29"/>
      <c r="L2373" s="29">
        <v>4.5</v>
      </c>
      <c r="M2373" s="24">
        <v>25</v>
      </c>
      <c r="N2373" s="24">
        <v>400</v>
      </c>
      <c r="O2373" s="29"/>
      <c r="P2373" s="25">
        <v>1</v>
      </c>
      <c r="Q2373" s="26">
        <f t="shared" si="95"/>
        <v>4.4999999999999998E-2</v>
      </c>
      <c r="R2373" s="29"/>
    </row>
    <row r="2374" spans="2:18" ht="16.5" thickTop="1" x14ac:dyDescent="0.25">
      <c r="J2374" s="28">
        <v>8</v>
      </c>
      <c r="K2374" s="29"/>
      <c r="L2374" s="29">
        <v>13</v>
      </c>
      <c r="M2374" s="24">
        <v>20</v>
      </c>
      <c r="N2374" s="24">
        <v>400</v>
      </c>
      <c r="O2374" s="29"/>
      <c r="P2374" s="25">
        <v>1</v>
      </c>
      <c r="Q2374" s="26">
        <f t="shared" si="95"/>
        <v>0.104</v>
      </c>
      <c r="R2374" s="29"/>
    </row>
    <row r="2375" spans="2:18" x14ac:dyDescent="0.25">
      <c r="B2375" s="8" t="s">
        <v>278</v>
      </c>
      <c r="J2375" s="22">
        <v>9</v>
      </c>
      <c r="K2375" s="29"/>
      <c r="L2375" s="29">
        <v>10</v>
      </c>
      <c r="M2375" s="24">
        <v>20</v>
      </c>
      <c r="N2375" s="24">
        <v>400</v>
      </c>
      <c r="O2375" s="29"/>
      <c r="P2375" s="25">
        <v>1</v>
      </c>
      <c r="Q2375" s="26">
        <f t="shared" si="95"/>
        <v>0.08</v>
      </c>
      <c r="R2375" s="29"/>
    </row>
    <row r="2376" spans="2:18" x14ac:dyDescent="0.25">
      <c r="B2376" s="1886" t="s">
        <v>3</v>
      </c>
      <c r="C2376" s="1888" t="s">
        <v>66</v>
      </c>
      <c r="D2376" s="1889"/>
      <c r="E2376" s="1890" t="s">
        <v>48</v>
      </c>
      <c r="F2376" s="1891"/>
      <c r="G2376" s="1886" t="s">
        <v>50</v>
      </c>
      <c r="J2376" s="28">
        <v>10</v>
      </c>
      <c r="K2376" s="29"/>
      <c r="L2376" s="29">
        <v>2.2000000000000002</v>
      </c>
      <c r="M2376" s="24">
        <v>20</v>
      </c>
      <c r="N2376" s="24">
        <v>400</v>
      </c>
      <c r="O2376" s="29"/>
      <c r="P2376" s="25">
        <v>1</v>
      </c>
      <c r="Q2376" s="26">
        <f t="shared" si="95"/>
        <v>1.7600000000000001E-2</v>
      </c>
      <c r="R2376" s="29"/>
    </row>
    <row r="2377" spans="2:18" x14ac:dyDescent="0.25">
      <c r="B2377" s="1887"/>
      <c r="C2377" s="101" t="s">
        <v>30</v>
      </c>
      <c r="D2377" s="595" t="s">
        <v>10</v>
      </c>
      <c r="E2377" s="753" t="s">
        <v>30</v>
      </c>
      <c r="F2377" s="753" t="s">
        <v>10</v>
      </c>
      <c r="G2377" s="1887"/>
      <c r="J2377" s="22">
        <v>11</v>
      </c>
      <c r="K2377" s="29"/>
      <c r="L2377" s="29">
        <v>4.5</v>
      </c>
      <c r="M2377" s="24">
        <v>20</v>
      </c>
      <c r="N2377" s="24">
        <v>400</v>
      </c>
      <c r="O2377" s="29"/>
      <c r="P2377" s="25">
        <v>1</v>
      </c>
      <c r="Q2377" s="26">
        <f t="shared" si="95"/>
        <v>3.5999999999999997E-2</v>
      </c>
      <c r="R2377" s="29"/>
    </row>
    <row r="2378" spans="2:18" x14ac:dyDescent="0.25">
      <c r="B2378" s="754" t="s">
        <v>32</v>
      </c>
      <c r="C2378" s="86">
        <f>SUM(C2349)</f>
        <v>459</v>
      </c>
      <c r="D2378" s="71">
        <f>SUM(D2349)</f>
        <v>347.23932011999995</v>
      </c>
      <c r="E2378" s="86">
        <f>SUM(E2349)</f>
        <v>25245</v>
      </c>
      <c r="F2378" s="71">
        <f>SUM(F2349)</f>
        <v>248.43652000000009</v>
      </c>
      <c r="G2378" s="88">
        <f>SUM(F2378/D2378)</f>
        <v>0.71546194686173414</v>
      </c>
      <c r="J2378" s="28">
        <v>12</v>
      </c>
      <c r="K2378" s="29"/>
      <c r="L2378" s="29">
        <v>10</v>
      </c>
      <c r="M2378" s="24">
        <v>18</v>
      </c>
      <c r="N2378" s="24">
        <v>400</v>
      </c>
      <c r="O2378" s="29"/>
      <c r="P2378" s="25">
        <v>1</v>
      </c>
      <c r="Q2378" s="26">
        <f t="shared" si="95"/>
        <v>7.1999999999999995E-2</v>
      </c>
      <c r="R2378" s="29"/>
    </row>
    <row r="2379" spans="2:18" x14ac:dyDescent="0.25">
      <c r="B2379" s="754" t="s">
        <v>32</v>
      </c>
      <c r="C2379" s="115">
        <f>SUM(B2371)</f>
        <v>5</v>
      </c>
      <c r="D2379" s="20">
        <f>SUM(G2373)</f>
        <v>3.5641452</v>
      </c>
      <c r="E2379" s="115">
        <f>SUM(P2397)</f>
        <v>195</v>
      </c>
      <c r="F2379" s="85">
        <f>SUM(Q2397)</f>
        <v>2.5234800000000002</v>
      </c>
      <c r="G2379" s="88">
        <f>SUM(F2379/D2379)</f>
        <v>0.70801829285742912</v>
      </c>
      <c r="J2379" s="22">
        <v>13</v>
      </c>
      <c r="K2379" s="29"/>
      <c r="L2379" s="29">
        <v>7</v>
      </c>
      <c r="M2379" s="24">
        <v>18</v>
      </c>
      <c r="N2379" s="24">
        <v>400</v>
      </c>
      <c r="O2379" s="29"/>
      <c r="P2379" s="25">
        <v>1</v>
      </c>
      <c r="Q2379" s="26">
        <f t="shared" si="95"/>
        <v>5.04E-2</v>
      </c>
      <c r="R2379" s="29"/>
    </row>
    <row r="2380" spans="2:18" ht="16.5" thickBot="1" x14ac:dyDescent="0.3">
      <c r="B2380" s="751" t="s">
        <v>54</v>
      </c>
      <c r="C2380" s="59">
        <f>SUM(C2378:C2379)</f>
        <v>464</v>
      </c>
      <c r="D2380" s="92">
        <f>SUM(D2378:D2379)</f>
        <v>350.80346531999993</v>
      </c>
      <c r="E2380" s="59">
        <f>SUM(E2378:E2379)</f>
        <v>25440</v>
      </c>
      <c r="F2380" s="92">
        <f>SUM(F2378:F2379)</f>
        <v>250.96000000000009</v>
      </c>
      <c r="G2380" s="93">
        <f>SUM(F2380/D2380)</f>
        <v>0.71538631971915245</v>
      </c>
      <c r="J2380" s="28">
        <v>14</v>
      </c>
      <c r="K2380" s="29"/>
      <c r="L2380" s="29">
        <v>3.5</v>
      </c>
      <c r="M2380" s="24">
        <v>18</v>
      </c>
      <c r="N2380" s="24">
        <v>400</v>
      </c>
      <c r="O2380" s="29"/>
      <c r="P2380" s="25">
        <v>1</v>
      </c>
      <c r="Q2380" s="26">
        <f t="shared" si="95"/>
        <v>2.52E-2</v>
      </c>
      <c r="R2380" s="29"/>
    </row>
    <row r="2381" spans="2:18" ht="16.5" thickTop="1" x14ac:dyDescent="0.25">
      <c r="B2381" s="89"/>
      <c r="C2381" s="90"/>
      <c r="D2381" s="91"/>
      <c r="E2381" s="82"/>
      <c r="F2381" s="83"/>
      <c r="G2381" s="83"/>
      <c r="J2381" s="22">
        <v>15</v>
      </c>
      <c r="K2381" s="29"/>
      <c r="L2381" s="29">
        <v>2.2000000000000002</v>
      </c>
      <c r="M2381" s="24">
        <v>18</v>
      </c>
      <c r="N2381" s="24">
        <v>400</v>
      </c>
      <c r="O2381" s="29"/>
      <c r="P2381" s="25">
        <v>1</v>
      </c>
      <c r="Q2381" s="26">
        <f t="shared" si="95"/>
        <v>1.584E-2</v>
      </c>
      <c r="R2381" s="29"/>
    </row>
    <row r="2382" spans="2:18" x14ac:dyDescent="0.25">
      <c r="B2382" s="102" t="s">
        <v>32</v>
      </c>
      <c r="C2382" s="90"/>
      <c r="D2382" s="103">
        <f>SUM(Q2392+D2351)</f>
        <v>188.20359999999999</v>
      </c>
      <c r="E2382" s="466">
        <f>SUM(D2382/D2380)</f>
        <v>0.53649298996611183</v>
      </c>
      <c r="F2382" s="83"/>
      <c r="G2382" s="83"/>
      <c r="J2382" s="28">
        <v>16</v>
      </c>
      <c r="K2382" s="29"/>
      <c r="L2382" s="29">
        <v>13</v>
      </c>
      <c r="M2382" s="24">
        <v>15</v>
      </c>
      <c r="N2382" s="24">
        <v>400</v>
      </c>
      <c r="O2382" s="29"/>
      <c r="P2382" s="25">
        <v>1</v>
      </c>
      <c r="Q2382" s="26">
        <f t="shared" si="95"/>
        <v>7.8E-2</v>
      </c>
      <c r="R2382" s="29"/>
    </row>
    <row r="2383" spans="2:18" x14ac:dyDescent="0.25">
      <c r="B2383" s="102" t="s">
        <v>51</v>
      </c>
      <c r="C2383" s="89"/>
      <c r="D2383" s="103">
        <f>SUM(Q2396+D2352)</f>
        <v>62.756400000000006</v>
      </c>
      <c r="E2383" s="466">
        <f>SUM(D2383/D2380)</f>
        <v>0.17889332975304037</v>
      </c>
      <c r="F2383" s="83"/>
      <c r="G2383" s="83"/>
      <c r="J2383" s="22">
        <v>17</v>
      </c>
      <c r="K2383" s="29"/>
      <c r="L2383" s="29">
        <v>10</v>
      </c>
      <c r="M2383" s="24">
        <v>15</v>
      </c>
      <c r="N2383" s="24">
        <v>400</v>
      </c>
      <c r="O2383" s="29"/>
      <c r="P2383" s="25">
        <v>1</v>
      </c>
      <c r="Q2383" s="26">
        <f t="shared" si="95"/>
        <v>0.06</v>
      </c>
      <c r="R2383" s="29"/>
    </row>
    <row r="2384" spans="2:18" ht="16.5" thickBot="1" x14ac:dyDescent="0.3">
      <c r="B2384" s="89"/>
      <c r="C2384" s="89"/>
      <c r="D2384" s="104">
        <f>SUM(D2382:D2383)</f>
        <v>250.96</v>
      </c>
      <c r="E2384" s="467">
        <f>SUM(E2382:E2383)</f>
        <v>0.71538631971915223</v>
      </c>
      <c r="F2384" s="83"/>
      <c r="G2384" s="83"/>
      <c r="J2384" s="28">
        <v>18</v>
      </c>
      <c r="K2384" s="29"/>
      <c r="L2384" s="29">
        <v>2.2000000000000002</v>
      </c>
      <c r="M2384" s="24">
        <v>15</v>
      </c>
      <c r="N2384" s="24">
        <v>400</v>
      </c>
      <c r="O2384" s="29"/>
      <c r="P2384" s="25">
        <v>2</v>
      </c>
      <c r="Q2384" s="26">
        <f t="shared" si="95"/>
        <v>2.64E-2</v>
      </c>
      <c r="R2384" s="29"/>
    </row>
    <row r="2385" spans="2:18" ht="16.5" thickTop="1" x14ac:dyDescent="0.25">
      <c r="J2385" s="22">
        <v>19</v>
      </c>
      <c r="K2385" s="29"/>
      <c r="L2385" s="29">
        <v>4.5</v>
      </c>
      <c r="M2385" s="24">
        <v>13</v>
      </c>
      <c r="N2385" s="24">
        <v>400</v>
      </c>
      <c r="O2385" s="29"/>
      <c r="P2385" s="25">
        <v>2</v>
      </c>
      <c r="Q2385" s="26">
        <f t="shared" si="95"/>
        <v>4.6800000000000001E-2</v>
      </c>
      <c r="R2385" s="29"/>
    </row>
    <row r="2386" spans="2:18" x14ac:dyDescent="0.25">
      <c r="J2386" s="28">
        <v>20</v>
      </c>
      <c r="K2386" s="29"/>
      <c r="L2386" s="29">
        <v>2.2000000000000002</v>
      </c>
      <c r="M2386" s="24">
        <v>13</v>
      </c>
      <c r="N2386" s="24">
        <v>400</v>
      </c>
      <c r="O2386" s="29"/>
      <c r="P2386" s="25">
        <v>1</v>
      </c>
      <c r="Q2386" s="26">
        <f t="shared" si="95"/>
        <v>1.1440000000000001E-2</v>
      </c>
      <c r="R2386" s="29"/>
    </row>
    <row r="2387" spans="2:18" x14ac:dyDescent="0.25">
      <c r="J2387" s="22">
        <v>21</v>
      </c>
      <c r="K2387" s="29"/>
      <c r="L2387" s="29">
        <v>7</v>
      </c>
      <c r="M2387" s="24">
        <v>10</v>
      </c>
      <c r="N2387" s="24">
        <v>400</v>
      </c>
      <c r="O2387" s="29"/>
      <c r="P2387" s="25">
        <v>2</v>
      </c>
      <c r="Q2387" s="26">
        <f t="shared" si="95"/>
        <v>5.6000000000000001E-2</v>
      </c>
      <c r="R2387" s="29"/>
    </row>
    <row r="2388" spans="2:18" x14ac:dyDescent="0.25">
      <c r="J2388" s="28">
        <v>22</v>
      </c>
      <c r="K2388" s="29"/>
      <c r="L2388" s="29">
        <v>4.5</v>
      </c>
      <c r="M2388" s="24">
        <v>10</v>
      </c>
      <c r="N2388" s="24">
        <v>400</v>
      </c>
      <c r="O2388" s="29"/>
      <c r="P2388" s="25">
        <v>13</v>
      </c>
      <c r="Q2388" s="26">
        <f t="shared" si="95"/>
        <v>0.23400000000000001</v>
      </c>
      <c r="R2388" s="29"/>
    </row>
    <row r="2389" spans="2:18" x14ac:dyDescent="0.25">
      <c r="J2389" s="22">
        <v>23</v>
      </c>
      <c r="K2389" s="29"/>
      <c r="L2389" s="29">
        <v>3.5</v>
      </c>
      <c r="M2389" s="24">
        <v>10</v>
      </c>
      <c r="N2389" s="24">
        <v>400</v>
      </c>
      <c r="O2389" s="29"/>
      <c r="P2389" s="25">
        <v>3</v>
      </c>
      <c r="Q2389" s="26">
        <f t="shared" si="95"/>
        <v>4.2000000000000003E-2</v>
      </c>
      <c r="R2389" s="29"/>
    </row>
    <row r="2390" spans="2:18" x14ac:dyDescent="0.25">
      <c r="J2390" s="28">
        <v>24</v>
      </c>
      <c r="K2390" s="29"/>
      <c r="L2390" s="29">
        <v>2.2000000000000002</v>
      </c>
      <c r="M2390" s="24">
        <v>10</v>
      </c>
      <c r="N2390" s="24">
        <v>400</v>
      </c>
      <c r="O2390" s="29"/>
      <c r="P2390" s="25">
        <v>3</v>
      </c>
      <c r="Q2390" s="26">
        <f t="shared" si="95"/>
        <v>2.64E-2</v>
      </c>
      <c r="R2390" s="29"/>
    </row>
    <row r="2391" spans="2:18" x14ac:dyDescent="0.25">
      <c r="J2391" s="22">
        <v>25</v>
      </c>
      <c r="K2391" s="29"/>
      <c r="L2391" s="29">
        <v>1.7</v>
      </c>
      <c r="M2391" s="24">
        <v>10</v>
      </c>
      <c r="N2391" s="24">
        <v>400</v>
      </c>
      <c r="O2391" s="29"/>
      <c r="P2391" s="25">
        <v>6</v>
      </c>
      <c r="Q2391" s="26">
        <f t="shared" si="95"/>
        <v>4.0800000000000003E-2</v>
      </c>
      <c r="R2391" s="29"/>
    </row>
    <row r="2392" spans="2:18" x14ac:dyDescent="0.25">
      <c r="J2392" s="1880"/>
      <c r="K2392" s="1880"/>
      <c r="L2392" s="1880"/>
      <c r="M2392" s="1880"/>
      <c r="N2392" s="1880"/>
      <c r="O2392" s="1881"/>
      <c r="P2392" s="791">
        <f>SUM(P2367:P2391)</f>
        <v>52</v>
      </c>
      <c r="Q2392" s="792">
        <f>SUM(Q2367:Q2391)</f>
        <v>1.8706800000000001</v>
      </c>
      <c r="R2392" s="64">
        <f>SUM(Q2392/G2373)</f>
        <v>0.52486077166553147</v>
      </c>
    </row>
    <row r="2393" spans="2:18" x14ac:dyDescent="0.25">
      <c r="J2393" s="752">
        <v>26</v>
      </c>
      <c r="K2393" s="476"/>
      <c r="L2393" s="477">
        <v>4</v>
      </c>
      <c r="M2393" s="409">
        <v>6</v>
      </c>
      <c r="N2393" s="409">
        <v>400</v>
      </c>
      <c r="O2393" s="409">
        <v>3</v>
      </c>
      <c r="P2393" s="25">
        <v>18</v>
      </c>
      <c r="Q2393" s="451">
        <f>L2393*M2393*N2393*P2393/1000000</f>
        <v>0.17280000000000001</v>
      </c>
      <c r="R2393" s="618"/>
    </row>
    <row r="2394" spans="2:18" x14ac:dyDescent="0.25">
      <c r="J2394" s="752">
        <v>27</v>
      </c>
      <c r="K2394" s="476"/>
      <c r="L2394" s="477">
        <v>3</v>
      </c>
      <c r="M2394" s="409">
        <v>5</v>
      </c>
      <c r="N2394" s="409">
        <v>400</v>
      </c>
      <c r="O2394" s="409">
        <v>5</v>
      </c>
      <c r="P2394" s="25">
        <v>50</v>
      </c>
      <c r="Q2394" s="451">
        <f>L2394*M2394*N2394*P2394/1000000</f>
        <v>0.3</v>
      </c>
      <c r="R2394" s="618"/>
    </row>
    <row r="2395" spans="2:18" x14ac:dyDescent="0.25">
      <c r="J2395" s="752">
        <v>28</v>
      </c>
      <c r="K2395" s="476"/>
      <c r="L2395" s="477">
        <v>2</v>
      </c>
      <c r="M2395" s="409">
        <v>3</v>
      </c>
      <c r="N2395" s="409">
        <v>400</v>
      </c>
      <c r="O2395" s="409">
        <v>3</v>
      </c>
      <c r="P2395" s="25">
        <v>75</v>
      </c>
      <c r="Q2395" s="451">
        <f>L2395*M2395*N2395*P2395/1000000</f>
        <v>0.18</v>
      </c>
      <c r="R2395" s="618"/>
    </row>
    <row r="2396" spans="2:18" x14ac:dyDescent="0.25">
      <c r="J2396" s="1882"/>
      <c r="K2396" s="1883"/>
      <c r="L2396" s="1883"/>
      <c r="M2396" s="1883"/>
      <c r="N2396" s="1884"/>
      <c r="O2396" s="793">
        <f>SUM(O2393:O2395)</f>
        <v>11</v>
      </c>
      <c r="P2396" s="793">
        <f>SUM(P2393:P2395)</f>
        <v>143</v>
      </c>
      <c r="Q2396" s="794">
        <f>SUM(Q2393:Q2395)</f>
        <v>0.65280000000000005</v>
      </c>
      <c r="R2396" s="64">
        <f>SUM(Q2396/G2373)</f>
        <v>0.18315752119189757</v>
      </c>
    </row>
    <row r="2397" spans="2:18" ht="16.5" thickBot="1" x14ac:dyDescent="0.3">
      <c r="O2397" s="455">
        <f>SUM(O2396)</f>
        <v>11</v>
      </c>
      <c r="P2397" s="47">
        <f>SUM(P2396,P2392)</f>
        <v>195</v>
      </c>
      <c r="Q2397" s="72">
        <f>SUM(Q2396,Q2392)</f>
        <v>2.5234800000000002</v>
      </c>
      <c r="R2397" s="49">
        <f>SUM(Q2397/G2373)</f>
        <v>0.70801829285742912</v>
      </c>
    </row>
    <row r="2398" spans="2:18" ht="16.5" thickTop="1" x14ac:dyDescent="0.25"/>
    <row r="2399" spans="2:18" x14ac:dyDescent="0.25">
      <c r="B2399" s="1814" t="s">
        <v>0</v>
      </c>
      <c r="C2399" s="1814"/>
      <c r="D2399" s="1814"/>
      <c r="E2399" s="1814"/>
      <c r="F2399" s="1814"/>
      <c r="G2399" s="1814"/>
      <c r="H2399" s="1814"/>
      <c r="J2399" s="1814" t="s">
        <v>22</v>
      </c>
      <c r="K2399" s="1814"/>
      <c r="L2399" s="1814"/>
      <c r="M2399" s="1814"/>
      <c r="N2399" s="1814"/>
      <c r="O2399" s="1814"/>
      <c r="P2399" s="1814"/>
      <c r="Q2399" s="1814"/>
      <c r="R2399" s="1814"/>
    </row>
    <row r="2400" spans="2:18" x14ac:dyDescent="0.25">
      <c r="B2400" s="1814"/>
      <c r="C2400" s="1814"/>
      <c r="D2400" s="1814"/>
      <c r="E2400" s="1814"/>
      <c r="F2400" s="1814"/>
      <c r="G2400" s="1814"/>
      <c r="H2400" s="1814"/>
      <c r="J2400" s="1814"/>
      <c r="K2400" s="1814"/>
      <c r="L2400" s="1814"/>
      <c r="M2400" s="1814"/>
      <c r="N2400" s="1814"/>
      <c r="O2400" s="1814"/>
      <c r="P2400" s="1814"/>
      <c r="Q2400" s="1814"/>
      <c r="R2400" s="1814"/>
    </row>
    <row r="2401" spans="2:18" x14ac:dyDescent="0.25">
      <c r="B2401" s="6" t="s">
        <v>277</v>
      </c>
      <c r="H2401" s="8"/>
      <c r="J2401" s="6" t="s">
        <v>277</v>
      </c>
      <c r="K2401" s="10"/>
      <c r="L2401" s="10"/>
      <c r="M2401" s="10"/>
      <c r="N2401" s="10"/>
      <c r="O2401" s="1898"/>
      <c r="P2401" s="1898"/>
      <c r="Q2401" s="8"/>
      <c r="R2401" s="8"/>
    </row>
    <row r="2402" spans="2:18" x14ac:dyDescent="0.25">
      <c r="B2402" s="1812" t="s">
        <v>21</v>
      </c>
      <c r="C2402" s="1812" t="s">
        <v>2</v>
      </c>
      <c r="D2402" s="1812" t="s">
        <v>3</v>
      </c>
      <c r="E2402" s="1842" t="s">
        <v>4</v>
      </c>
      <c r="F2402" s="1843"/>
      <c r="G2402" s="1844"/>
      <c r="H2402" s="1812" t="s">
        <v>5</v>
      </c>
      <c r="J2402" s="1812" t="s">
        <v>21</v>
      </c>
      <c r="K2402" s="1899" t="s">
        <v>24</v>
      </c>
      <c r="L2402" s="1842" t="s">
        <v>25</v>
      </c>
      <c r="M2402" s="1843"/>
      <c r="N2402" s="1844"/>
      <c r="O2402" s="1842" t="s">
        <v>4</v>
      </c>
      <c r="P2402" s="1843"/>
      <c r="Q2402" s="1844"/>
      <c r="R2402" s="1812" t="s">
        <v>5</v>
      </c>
    </row>
    <row r="2403" spans="2:18" x14ac:dyDescent="0.25">
      <c r="B2403" s="1813"/>
      <c r="C2403" s="1813"/>
      <c r="D2403" s="1813"/>
      <c r="E2403" s="755" t="s">
        <v>26</v>
      </c>
      <c r="F2403" s="755" t="s">
        <v>9</v>
      </c>
      <c r="G2403" s="748" t="s">
        <v>10</v>
      </c>
      <c r="H2403" s="1813"/>
      <c r="J2403" s="1813"/>
      <c r="K2403" s="1900"/>
      <c r="L2403" s="13" t="s">
        <v>27</v>
      </c>
      <c r="M2403" s="749" t="s">
        <v>28</v>
      </c>
      <c r="N2403" s="749" t="s">
        <v>26</v>
      </c>
      <c r="O2403" s="749" t="s">
        <v>29</v>
      </c>
      <c r="P2403" s="750" t="s">
        <v>30</v>
      </c>
      <c r="Q2403" s="16" t="s">
        <v>10</v>
      </c>
      <c r="R2403" s="1813"/>
    </row>
    <row r="2404" spans="2:18" x14ac:dyDescent="0.25">
      <c r="B2404" s="623">
        <v>1</v>
      </c>
      <c r="C2404" s="80">
        <v>3</v>
      </c>
      <c r="D2404" s="409" t="s">
        <v>12</v>
      </c>
      <c r="E2404" s="409">
        <v>400</v>
      </c>
      <c r="F2404" s="409">
        <v>82</v>
      </c>
      <c r="G2404" s="497">
        <f>0.7854*E2404*F2404*F2404/1000000</f>
        <v>2.11241184</v>
      </c>
      <c r="H2404" s="616" t="s">
        <v>18</v>
      </c>
      <c r="J2404" s="22">
        <v>1</v>
      </c>
      <c r="K2404" s="23" t="s">
        <v>32</v>
      </c>
      <c r="L2404" s="24">
        <v>13</v>
      </c>
      <c r="M2404" s="24">
        <v>15</v>
      </c>
      <c r="N2404" s="24">
        <v>400</v>
      </c>
      <c r="O2404" s="23"/>
      <c r="P2404" s="25">
        <v>1</v>
      </c>
      <c r="Q2404" s="26">
        <f t="shared" ref="Q2404:Q2419" si="96">L2404*M2404*N2404*P2404/1000000</f>
        <v>7.8E-2</v>
      </c>
      <c r="R2404" s="27"/>
    </row>
    <row r="2405" spans="2:18" x14ac:dyDescent="0.25">
      <c r="G2405" s="74">
        <f>SUM(G2400:G2404)</f>
        <v>2.11241184</v>
      </c>
      <c r="H2405" s="51"/>
      <c r="J2405" s="28">
        <v>2</v>
      </c>
      <c r="K2405" s="29"/>
      <c r="L2405" s="29">
        <v>7</v>
      </c>
      <c r="M2405" s="24">
        <v>23</v>
      </c>
      <c r="N2405" s="24">
        <v>400</v>
      </c>
      <c r="O2405" s="29"/>
      <c r="P2405" s="25">
        <v>1</v>
      </c>
      <c r="Q2405" s="26">
        <f t="shared" si="96"/>
        <v>6.4399999999999999E-2</v>
      </c>
      <c r="R2405" s="29"/>
    </row>
    <row r="2406" spans="2:18" ht="16.5" thickBot="1" x14ac:dyDescent="0.3">
      <c r="G2406" s="60">
        <f>SUM(G2405)</f>
        <v>2.11241184</v>
      </c>
      <c r="H2406" s="36">
        <f>SUM(Q2425/G2406)</f>
        <v>0.60210796773417063</v>
      </c>
      <c r="J2406" s="22">
        <v>3</v>
      </c>
      <c r="K2406" s="29"/>
      <c r="L2406" s="29">
        <v>15</v>
      </c>
      <c r="M2406" s="24">
        <v>20</v>
      </c>
      <c r="N2406" s="24">
        <v>400</v>
      </c>
      <c r="O2406" s="29"/>
      <c r="P2406" s="25">
        <v>2</v>
      </c>
      <c r="Q2406" s="26">
        <f t="shared" si="96"/>
        <v>0.24</v>
      </c>
      <c r="R2406" s="29"/>
    </row>
    <row r="2407" spans="2:18" ht="16.5" thickTop="1" x14ac:dyDescent="0.25">
      <c r="J2407" s="28">
        <v>4</v>
      </c>
      <c r="K2407" s="29"/>
      <c r="L2407" s="29">
        <v>7</v>
      </c>
      <c r="M2407" s="24">
        <v>20</v>
      </c>
      <c r="N2407" s="24">
        <v>400</v>
      </c>
      <c r="O2407" s="29"/>
      <c r="P2407" s="25">
        <v>1</v>
      </c>
      <c r="Q2407" s="26">
        <f t="shared" si="96"/>
        <v>5.6000000000000001E-2</v>
      </c>
      <c r="R2407" s="29"/>
    </row>
    <row r="2408" spans="2:18" x14ac:dyDescent="0.25">
      <c r="B2408" s="8" t="s">
        <v>278</v>
      </c>
      <c r="J2408" s="22">
        <v>5</v>
      </c>
      <c r="K2408" s="29"/>
      <c r="L2408" s="29">
        <v>4.5</v>
      </c>
      <c r="M2408" s="24">
        <v>20</v>
      </c>
      <c r="N2408" s="24">
        <v>400</v>
      </c>
      <c r="O2408" s="29"/>
      <c r="P2408" s="25">
        <v>1</v>
      </c>
      <c r="Q2408" s="26">
        <f t="shared" si="96"/>
        <v>3.5999999999999997E-2</v>
      </c>
      <c r="R2408" s="29"/>
    </row>
    <row r="2409" spans="2:18" x14ac:dyDescent="0.25">
      <c r="B2409" s="1886" t="s">
        <v>3</v>
      </c>
      <c r="C2409" s="1888" t="s">
        <v>66</v>
      </c>
      <c r="D2409" s="1889"/>
      <c r="E2409" s="1890" t="s">
        <v>48</v>
      </c>
      <c r="F2409" s="1891"/>
      <c r="G2409" s="1886" t="s">
        <v>50</v>
      </c>
      <c r="J2409" s="28">
        <v>6</v>
      </c>
      <c r="K2409" s="29"/>
      <c r="L2409" s="29">
        <v>4.5</v>
      </c>
      <c r="M2409" s="24">
        <v>15</v>
      </c>
      <c r="N2409" s="24">
        <v>400</v>
      </c>
      <c r="O2409" s="29"/>
      <c r="P2409" s="25">
        <v>2</v>
      </c>
      <c r="Q2409" s="26">
        <f t="shared" si="96"/>
        <v>5.3999999999999999E-2</v>
      </c>
      <c r="R2409" s="29"/>
    </row>
    <row r="2410" spans="2:18" x14ac:dyDescent="0.25">
      <c r="B2410" s="1887"/>
      <c r="C2410" s="101" t="s">
        <v>30</v>
      </c>
      <c r="D2410" s="595" t="s">
        <v>10</v>
      </c>
      <c r="E2410" s="753" t="s">
        <v>30</v>
      </c>
      <c r="F2410" s="753" t="s">
        <v>10</v>
      </c>
      <c r="G2410" s="1887"/>
      <c r="J2410" s="22">
        <v>7</v>
      </c>
      <c r="K2410" s="29"/>
      <c r="L2410" s="29">
        <v>7</v>
      </c>
      <c r="M2410" s="24">
        <v>15</v>
      </c>
      <c r="N2410" s="24">
        <v>400</v>
      </c>
      <c r="O2410" s="29"/>
      <c r="P2410" s="25">
        <v>2</v>
      </c>
      <c r="Q2410" s="26">
        <f t="shared" si="96"/>
        <v>8.4000000000000005E-2</v>
      </c>
      <c r="R2410" s="29"/>
    </row>
    <row r="2411" spans="2:18" x14ac:dyDescent="0.25">
      <c r="B2411" s="754" t="s">
        <v>32</v>
      </c>
      <c r="C2411" s="86">
        <f>SUM(C2380)</f>
        <v>464</v>
      </c>
      <c r="D2411" s="71">
        <f>SUM(D2380)</f>
        <v>350.80346531999993</v>
      </c>
      <c r="E2411" s="86">
        <f>SUM(E2380)</f>
        <v>25440</v>
      </c>
      <c r="F2411" s="71">
        <f>SUM(F2380)</f>
        <v>250.96000000000009</v>
      </c>
      <c r="G2411" s="88">
        <f>SUM(F2411/D2411)</f>
        <v>0.71538631971915245</v>
      </c>
      <c r="J2411" s="28">
        <v>8</v>
      </c>
      <c r="K2411" s="29"/>
      <c r="L2411" s="29">
        <v>4.5</v>
      </c>
      <c r="M2411" s="24">
        <v>13</v>
      </c>
      <c r="N2411" s="24">
        <v>400</v>
      </c>
      <c r="O2411" s="29"/>
      <c r="P2411" s="25">
        <v>2</v>
      </c>
      <c r="Q2411" s="26">
        <f t="shared" si="96"/>
        <v>4.6800000000000001E-2</v>
      </c>
      <c r="R2411" s="29"/>
    </row>
    <row r="2412" spans="2:18" x14ac:dyDescent="0.25">
      <c r="B2412" s="754" t="s">
        <v>32</v>
      </c>
      <c r="C2412" s="115">
        <f>SUM(B2404)</f>
        <v>1</v>
      </c>
      <c r="D2412" s="20">
        <f>SUM(G2406)</f>
        <v>2.11241184</v>
      </c>
      <c r="E2412" s="115">
        <f>SUM(P2425)</f>
        <v>84</v>
      </c>
      <c r="F2412" s="20">
        <f>SUM(Q2425)</f>
        <v>1.2719</v>
      </c>
      <c r="G2412" s="88">
        <f>SUM(F2412/D2412)</f>
        <v>0.60210796773417063</v>
      </c>
      <c r="J2412" s="22">
        <v>9</v>
      </c>
      <c r="K2412" s="29"/>
      <c r="L2412" s="29">
        <v>4.5</v>
      </c>
      <c r="M2412" s="24">
        <v>10</v>
      </c>
      <c r="N2412" s="24">
        <v>400</v>
      </c>
      <c r="O2412" s="29"/>
      <c r="P2412" s="25">
        <v>12</v>
      </c>
      <c r="Q2412" s="26">
        <f t="shared" si="96"/>
        <v>0.216</v>
      </c>
      <c r="R2412" s="29"/>
    </row>
    <row r="2413" spans="2:18" ht="16.5" thickBot="1" x14ac:dyDescent="0.3">
      <c r="B2413" s="751" t="s">
        <v>54</v>
      </c>
      <c r="C2413" s="59">
        <f>SUM(C2411:C2412)</f>
        <v>465</v>
      </c>
      <c r="D2413" s="92">
        <f>SUM(D2411:D2412)</f>
        <v>352.91587715999992</v>
      </c>
      <c r="E2413" s="59">
        <f>SUM(E2411:E2412)</f>
        <v>25524</v>
      </c>
      <c r="F2413" s="92">
        <f>SUM(F2411:F2412)</f>
        <v>252.23190000000008</v>
      </c>
      <c r="G2413" s="93">
        <f>SUM(F2413/D2413)</f>
        <v>0.71470828127589969</v>
      </c>
      <c r="J2413" s="28">
        <v>10</v>
      </c>
      <c r="K2413" s="29"/>
      <c r="L2413" s="29">
        <v>10</v>
      </c>
      <c r="M2413" s="24">
        <v>10</v>
      </c>
      <c r="N2413" s="24">
        <v>400</v>
      </c>
      <c r="O2413" s="29"/>
      <c r="P2413" s="25">
        <v>1</v>
      </c>
      <c r="Q2413" s="26">
        <f t="shared" si="96"/>
        <v>0.04</v>
      </c>
      <c r="R2413" s="29"/>
    </row>
    <row r="2414" spans="2:18" ht="16.5" thickTop="1" x14ac:dyDescent="0.25">
      <c r="B2414" s="89"/>
      <c r="C2414" s="90"/>
      <c r="D2414" s="91"/>
      <c r="E2414" s="82"/>
      <c r="F2414" s="83"/>
      <c r="G2414" s="83"/>
      <c r="J2414" s="22">
        <v>11</v>
      </c>
      <c r="K2414" s="29"/>
      <c r="L2414" s="29">
        <v>3.5</v>
      </c>
      <c r="M2414" s="24">
        <v>10</v>
      </c>
      <c r="N2414" s="24">
        <v>400</v>
      </c>
      <c r="O2414" s="29"/>
      <c r="P2414" s="25">
        <v>1</v>
      </c>
      <c r="Q2414" s="26">
        <f t="shared" si="96"/>
        <v>1.4E-2</v>
      </c>
      <c r="R2414" s="29"/>
    </row>
    <row r="2415" spans="2:18" x14ac:dyDescent="0.25">
      <c r="B2415" s="102" t="s">
        <v>32</v>
      </c>
      <c r="C2415" s="90"/>
      <c r="D2415" s="103">
        <f>SUM(Q2420+D2382)</f>
        <v>189.2979</v>
      </c>
      <c r="E2415" s="466">
        <f>SUM(D2415/D2413)</f>
        <v>0.53638249863771026</v>
      </c>
      <c r="F2415" s="83"/>
      <c r="G2415" s="83"/>
      <c r="J2415" s="28">
        <v>12</v>
      </c>
      <c r="K2415" s="29"/>
      <c r="L2415" s="29">
        <v>2.2000000000000002</v>
      </c>
      <c r="M2415" s="24">
        <v>10</v>
      </c>
      <c r="N2415" s="24">
        <v>400</v>
      </c>
      <c r="O2415" s="29"/>
      <c r="P2415" s="25">
        <v>4</v>
      </c>
      <c r="Q2415" s="26">
        <f t="shared" si="96"/>
        <v>3.5200000000000002E-2</v>
      </c>
      <c r="R2415" s="29"/>
    </row>
    <row r="2416" spans="2:18" x14ac:dyDescent="0.25">
      <c r="B2416" s="102" t="s">
        <v>51</v>
      </c>
      <c r="C2416" s="89"/>
      <c r="D2416" s="103">
        <f>SUM(Q2424+D2383)</f>
        <v>62.934000000000005</v>
      </c>
      <c r="E2416" s="466">
        <f>SUM(D2416/D2413)</f>
        <v>0.17832578263818913</v>
      </c>
      <c r="F2416" s="83"/>
      <c r="G2416" s="83"/>
      <c r="J2416" s="22">
        <v>13</v>
      </c>
      <c r="K2416" s="29"/>
      <c r="L2416" s="29">
        <v>1.7</v>
      </c>
      <c r="M2416" s="24">
        <v>10</v>
      </c>
      <c r="N2416" s="24">
        <v>400</v>
      </c>
      <c r="O2416" s="29"/>
      <c r="P2416" s="25">
        <v>1</v>
      </c>
      <c r="Q2416" s="26">
        <f t="shared" si="96"/>
        <v>6.7999999999999996E-3</v>
      </c>
      <c r="R2416" s="29"/>
    </row>
    <row r="2417" spans="2:18" ht="16.5" thickBot="1" x14ac:dyDescent="0.3">
      <c r="B2417" s="89"/>
      <c r="C2417" s="89"/>
      <c r="D2417" s="104">
        <f>SUM(D2415:D2416)</f>
        <v>252.2319</v>
      </c>
      <c r="E2417" s="467">
        <f>SUM(E2415:E2416)</f>
        <v>0.71470828127589936</v>
      </c>
      <c r="F2417" s="83"/>
      <c r="G2417" s="83"/>
      <c r="J2417" s="28">
        <v>14</v>
      </c>
      <c r="K2417" s="29"/>
      <c r="L2417" s="29">
        <v>7</v>
      </c>
      <c r="M2417" s="24">
        <v>10</v>
      </c>
      <c r="N2417" s="24">
        <v>400</v>
      </c>
      <c r="O2417" s="29"/>
      <c r="P2417" s="25">
        <v>1</v>
      </c>
      <c r="Q2417" s="26">
        <f t="shared" si="96"/>
        <v>2.8000000000000001E-2</v>
      </c>
      <c r="R2417" s="29"/>
    </row>
    <row r="2418" spans="2:18" ht="16.5" thickTop="1" x14ac:dyDescent="0.25">
      <c r="J2418" s="22">
        <v>15</v>
      </c>
      <c r="K2418" s="29"/>
      <c r="L2418" s="29">
        <v>4.5</v>
      </c>
      <c r="M2418" s="24">
        <v>10</v>
      </c>
      <c r="N2418" s="24">
        <v>200</v>
      </c>
      <c r="O2418" s="29"/>
      <c r="P2418" s="25">
        <v>10</v>
      </c>
      <c r="Q2418" s="26">
        <f t="shared" si="96"/>
        <v>0.09</v>
      </c>
      <c r="R2418" s="29"/>
    </row>
    <row r="2419" spans="2:18" x14ac:dyDescent="0.25">
      <c r="J2419" s="28">
        <v>16</v>
      </c>
      <c r="K2419" s="29"/>
      <c r="L2419" s="29">
        <v>1.7</v>
      </c>
      <c r="M2419" s="24">
        <v>10</v>
      </c>
      <c r="N2419" s="24">
        <v>300</v>
      </c>
      <c r="O2419" s="29"/>
      <c r="P2419" s="25">
        <v>1</v>
      </c>
      <c r="Q2419" s="26">
        <f t="shared" si="96"/>
        <v>5.1000000000000004E-3</v>
      </c>
      <c r="R2419" s="29"/>
    </row>
    <row r="2420" spans="2:18" x14ac:dyDescent="0.25">
      <c r="J2420" s="1880"/>
      <c r="K2420" s="1880"/>
      <c r="L2420" s="1880"/>
      <c r="M2420" s="1880"/>
      <c r="N2420" s="1880"/>
      <c r="O2420" s="1881"/>
      <c r="P2420" s="791">
        <f>SUM(P2404:P2419)</f>
        <v>43</v>
      </c>
      <c r="Q2420" s="792">
        <f>SUM(Q2404:Q2419)</f>
        <v>1.0943000000000001</v>
      </c>
      <c r="R2420" s="64">
        <f>SUM(Q2420/G2406)</f>
        <v>0.51803345317360083</v>
      </c>
    </row>
    <row r="2421" spans="2:18" x14ac:dyDescent="0.25">
      <c r="J2421" s="752">
        <v>17</v>
      </c>
      <c r="K2421" s="476"/>
      <c r="L2421" s="477">
        <v>4</v>
      </c>
      <c r="M2421" s="409">
        <v>6</v>
      </c>
      <c r="N2421" s="409">
        <v>400</v>
      </c>
      <c r="O2421" s="409">
        <v>1</v>
      </c>
      <c r="P2421" s="25">
        <v>6</v>
      </c>
      <c r="Q2421" s="451">
        <f>L2421*M2421*N2421*P2421/1000000</f>
        <v>5.7599999999999998E-2</v>
      </c>
      <c r="R2421" s="618"/>
    </row>
    <row r="2422" spans="2:18" x14ac:dyDescent="0.25">
      <c r="J2422" s="752">
        <v>18</v>
      </c>
      <c r="K2422" s="476"/>
      <c r="L2422" s="477">
        <v>3</v>
      </c>
      <c r="M2422" s="409">
        <v>5</v>
      </c>
      <c r="N2422" s="409">
        <v>400</v>
      </c>
      <c r="O2422" s="409">
        <v>1</v>
      </c>
      <c r="P2422" s="25">
        <v>10</v>
      </c>
      <c r="Q2422" s="451">
        <f>L2422*M2422*N2422*P2422/1000000</f>
        <v>0.06</v>
      </c>
      <c r="R2422" s="618"/>
    </row>
    <row r="2423" spans="2:18" x14ac:dyDescent="0.25">
      <c r="J2423" s="752">
        <v>19</v>
      </c>
      <c r="K2423" s="476"/>
      <c r="L2423" s="477">
        <v>2</v>
      </c>
      <c r="M2423" s="409">
        <v>3</v>
      </c>
      <c r="N2423" s="409">
        <v>400</v>
      </c>
      <c r="O2423" s="409">
        <v>1</v>
      </c>
      <c r="P2423" s="25">
        <v>25</v>
      </c>
      <c r="Q2423" s="451">
        <f>L2423*M2423*N2423*P2423/1000000</f>
        <v>0.06</v>
      </c>
      <c r="R2423" s="618"/>
    </row>
    <row r="2424" spans="2:18" x14ac:dyDescent="0.25">
      <c r="J2424" s="1882"/>
      <c r="K2424" s="1883"/>
      <c r="L2424" s="1883"/>
      <c r="M2424" s="1883"/>
      <c r="N2424" s="1884"/>
      <c r="O2424" s="793">
        <f>SUM(O2421:O2423)</f>
        <v>3</v>
      </c>
      <c r="P2424" s="793">
        <f>SUM(P2421:P2423)</f>
        <v>41</v>
      </c>
      <c r="Q2424" s="794">
        <f>SUM(Q2421:Q2423)</f>
        <v>0.17759999999999998</v>
      </c>
      <c r="R2424" s="64">
        <f>SUM(Q2424/G2406)</f>
        <v>8.4074514560569774E-2</v>
      </c>
    </row>
    <row r="2425" spans="2:18" ht="16.5" thickBot="1" x14ac:dyDescent="0.3">
      <c r="O2425" s="455">
        <f>SUM(O2424)</f>
        <v>3</v>
      </c>
      <c r="P2425" s="47">
        <f>SUM(P2424,P2420)</f>
        <v>84</v>
      </c>
      <c r="Q2425" s="72">
        <f>SUM(Q2424,Q2420)</f>
        <v>1.2719</v>
      </c>
      <c r="R2425" s="49">
        <f>SUM(Q2425/G2406)</f>
        <v>0.60210796773417063</v>
      </c>
    </row>
    <row r="2426" spans="2:18" ht="16.5" thickTop="1" x14ac:dyDescent="0.25"/>
    <row r="2427" spans="2:18" x14ac:dyDescent="0.25">
      <c r="B2427" s="1814" t="s">
        <v>0</v>
      </c>
      <c r="C2427" s="1814"/>
      <c r="D2427" s="1814"/>
      <c r="E2427" s="1814"/>
      <c r="F2427" s="1814"/>
      <c r="G2427" s="1814"/>
      <c r="H2427" s="1814"/>
      <c r="J2427" s="1814" t="s">
        <v>22</v>
      </c>
      <c r="K2427" s="1814"/>
      <c r="L2427" s="1814"/>
      <c r="M2427" s="1814"/>
      <c r="N2427" s="1814"/>
      <c r="O2427" s="1814"/>
      <c r="P2427" s="1814"/>
      <c r="Q2427" s="1814"/>
      <c r="R2427" s="1814"/>
    </row>
    <row r="2428" spans="2:18" x14ac:dyDescent="0.25">
      <c r="B2428" s="1814"/>
      <c r="C2428" s="1814"/>
      <c r="D2428" s="1814"/>
      <c r="E2428" s="1814"/>
      <c r="F2428" s="1814"/>
      <c r="G2428" s="1814"/>
      <c r="H2428" s="1814"/>
      <c r="J2428" s="1814"/>
      <c r="K2428" s="1814"/>
      <c r="L2428" s="1814"/>
      <c r="M2428" s="1814"/>
      <c r="N2428" s="1814"/>
      <c r="O2428" s="1814"/>
      <c r="P2428" s="1814"/>
      <c r="Q2428" s="1814"/>
      <c r="R2428" s="1814"/>
    </row>
    <row r="2429" spans="2:18" x14ac:dyDescent="0.25">
      <c r="B2429" s="6" t="s">
        <v>276</v>
      </c>
      <c r="H2429" s="8"/>
      <c r="J2429" s="6" t="s">
        <v>276</v>
      </c>
      <c r="K2429" s="10"/>
      <c r="L2429" s="10"/>
      <c r="M2429" s="10"/>
      <c r="N2429" s="10"/>
      <c r="O2429" s="1898"/>
      <c r="P2429" s="1898"/>
      <c r="Q2429" s="8"/>
      <c r="R2429" s="8"/>
    </row>
    <row r="2430" spans="2:18" x14ac:dyDescent="0.25">
      <c r="B2430" s="1812" t="s">
        <v>21</v>
      </c>
      <c r="C2430" s="1812" t="s">
        <v>2</v>
      </c>
      <c r="D2430" s="1812" t="s">
        <v>3</v>
      </c>
      <c r="E2430" s="1842" t="s">
        <v>4</v>
      </c>
      <c r="F2430" s="1843"/>
      <c r="G2430" s="1844"/>
      <c r="H2430" s="1812" t="s">
        <v>5</v>
      </c>
      <c r="J2430" s="1812" t="s">
        <v>21</v>
      </c>
      <c r="K2430" s="1899" t="s">
        <v>24</v>
      </c>
      <c r="L2430" s="1842" t="s">
        <v>25</v>
      </c>
      <c r="M2430" s="1843"/>
      <c r="N2430" s="1844"/>
      <c r="O2430" s="1842" t="s">
        <v>4</v>
      </c>
      <c r="P2430" s="1843"/>
      <c r="Q2430" s="1844"/>
      <c r="R2430" s="1812" t="s">
        <v>5</v>
      </c>
    </row>
    <row r="2431" spans="2:18" x14ac:dyDescent="0.25">
      <c r="B2431" s="1813"/>
      <c r="C2431" s="1813"/>
      <c r="D2431" s="1813"/>
      <c r="E2431" s="741" t="s">
        <v>26</v>
      </c>
      <c r="F2431" s="741" t="s">
        <v>9</v>
      </c>
      <c r="G2431" s="734" t="s">
        <v>10</v>
      </c>
      <c r="H2431" s="1813"/>
      <c r="J2431" s="1813"/>
      <c r="K2431" s="1900"/>
      <c r="L2431" s="13" t="s">
        <v>27</v>
      </c>
      <c r="M2431" s="735" t="s">
        <v>28</v>
      </c>
      <c r="N2431" s="735" t="s">
        <v>26</v>
      </c>
      <c r="O2431" s="735" t="s">
        <v>29</v>
      </c>
      <c r="P2431" s="736" t="s">
        <v>30</v>
      </c>
      <c r="Q2431" s="16" t="s">
        <v>10</v>
      </c>
      <c r="R2431" s="1813"/>
    </row>
    <row r="2432" spans="2:18" x14ac:dyDescent="0.25">
      <c r="B2432" s="623">
        <v>1</v>
      </c>
      <c r="C2432" s="141">
        <v>5</v>
      </c>
      <c r="D2432" s="409" t="s">
        <v>12</v>
      </c>
      <c r="E2432" s="409">
        <v>400</v>
      </c>
      <c r="F2432" s="409">
        <v>62</v>
      </c>
      <c r="G2432" s="497">
        <f t="shared" ref="G2432:G2439" si="97">0.7854*E2432*F2432*F2432/1000000</f>
        <v>1.2076310399999999</v>
      </c>
      <c r="H2432" s="616" t="s">
        <v>18</v>
      </c>
      <c r="J2432" s="22">
        <v>1</v>
      </c>
      <c r="K2432" s="23" t="s">
        <v>32</v>
      </c>
      <c r="L2432" s="24">
        <v>15</v>
      </c>
      <c r="M2432" s="24">
        <v>25</v>
      </c>
      <c r="N2432" s="24">
        <v>400</v>
      </c>
      <c r="O2432" s="23"/>
      <c r="P2432" s="25">
        <v>3</v>
      </c>
      <c r="Q2432" s="26">
        <f t="shared" ref="Q2432:Q2463" si="98">L2432*M2432*N2432*P2432/1000000</f>
        <v>0.45</v>
      </c>
      <c r="R2432" s="27"/>
    </row>
    <row r="2433" spans="2:18" x14ac:dyDescent="0.25">
      <c r="B2433" s="623">
        <v>2</v>
      </c>
      <c r="C2433" s="141">
        <v>1</v>
      </c>
      <c r="D2433" s="409" t="s">
        <v>12</v>
      </c>
      <c r="E2433" s="409">
        <v>400</v>
      </c>
      <c r="F2433" s="409">
        <v>55</v>
      </c>
      <c r="G2433" s="497">
        <f t="shared" si="97"/>
        <v>0.95033400000000001</v>
      </c>
      <c r="H2433" s="616" t="s">
        <v>18</v>
      </c>
      <c r="J2433" s="28">
        <v>2</v>
      </c>
      <c r="K2433" s="29"/>
      <c r="L2433" s="29">
        <v>13</v>
      </c>
      <c r="M2433" s="24">
        <v>25</v>
      </c>
      <c r="N2433" s="24">
        <v>400</v>
      </c>
      <c r="O2433" s="29"/>
      <c r="P2433" s="25">
        <v>1</v>
      </c>
      <c r="Q2433" s="26">
        <f t="shared" si="98"/>
        <v>0.13</v>
      </c>
      <c r="R2433" s="29"/>
    </row>
    <row r="2434" spans="2:18" x14ac:dyDescent="0.25">
      <c r="B2434" s="623">
        <v>3</v>
      </c>
      <c r="C2434" s="141">
        <v>5967</v>
      </c>
      <c r="D2434" s="409" t="s">
        <v>12</v>
      </c>
      <c r="E2434" s="409">
        <v>400</v>
      </c>
      <c r="F2434" s="409">
        <v>52</v>
      </c>
      <c r="G2434" s="497">
        <f t="shared" si="97"/>
        <v>0.84948863999999991</v>
      </c>
      <c r="H2434" s="616" t="s">
        <v>186</v>
      </c>
      <c r="J2434" s="22">
        <v>3</v>
      </c>
      <c r="K2434" s="29"/>
      <c r="L2434" s="29">
        <v>15</v>
      </c>
      <c r="M2434" s="24">
        <v>23</v>
      </c>
      <c r="N2434" s="24">
        <v>400</v>
      </c>
      <c r="O2434" s="29"/>
      <c r="P2434" s="25">
        <v>2</v>
      </c>
      <c r="Q2434" s="26">
        <f t="shared" si="98"/>
        <v>0.27600000000000002</v>
      </c>
      <c r="R2434" s="29"/>
    </row>
    <row r="2435" spans="2:18" x14ac:dyDescent="0.25">
      <c r="B2435" s="623">
        <v>4</v>
      </c>
      <c r="C2435" s="141">
        <v>6005</v>
      </c>
      <c r="D2435" s="409" t="s">
        <v>12</v>
      </c>
      <c r="E2435" s="409">
        <v>400</v>
      </c>
      <c r="F2435" s="409">
        <v>60</v>
      </c>
      <c r="G2435" s="497">
        <f t="shared" si="97"/>
        <v>1.130976</v>
      </c>
      <c r="H2435" s="616" t="s">
        <v>185</v>
      </c>
      <c r="J2435" s="28">
        <v>4</v>
      </c>
      <c r="K2435" s="29"/>
      <c r="L2435" s="29">
        <v>13</v>
      </c>
      <c r="M2435" s="24">
        <v>23</v>
      </c>
      <c r="N2435" s="24">
        <v>400</v>
      </c>
      <c r="O2435" s="29"/>
      <c r="P2435" s="25">
        <v>1</v>
      </c>
      <c r="Q2435" s="26">
        <f t="shared" si="98"/>
        <v>0.1196</v>
      </c>
      <c r="R2435" s="29"/>
    </row>
    <row r="2436" spans="2:18" x14ac:dyDescent="0.25">
      <c r="B2436" s="623">
        <v>5</v>
      </c>
      <c r="C2436" s="141">
        <v>6019</v>
      </c>
      <c r="D2436" s="409" t="s">
        <v>12</v>
      </c>
      <c r="E2436" s="409">
        <v>400</v>
      </c>
      <c r="F2436" s="409">
        <v>56</v>
      </c>
      <c r="G2436" s="497">
        <f t="shared" si="97"/>
        <v>0.98520576000000004</v>
      </c>
      <c r="H2436" s="616" t="s">
        <v>185</v>
      </c>
      <c r="J2436" s="22">
        <v>5</v>
      </c>
      <c r="K2436" s="29"/>
      <c r="L2436" s="29">
        <v>10</v>
      </c>
      <c r="M2436" s="24">
        <v>25</v>
      </c>
      <c r="N2436" s="24">
        <v>400</v>
      </c>
      <c r="O2436" s="29"/>
      <c r="P2436" s="25">
        <v>1</v>
      </c>
      <c r="Q2436" s="26">
        <f t="shared" si="98"/>
        <v>0.1</v>
      </c>
      <c r="R2436" s="29"/>
    </row>
    <row r="2437" spans="2:18" x14ac:dyDescent="0.25">
      <c r="B2437" s="623">
        <v>6</v>
      </c>
      <c r="C2437" s="141">
        <v>5984</v>
      </c>
      <c r="D2437" s="409" t="s">
        <v>12</v>
      </c>
      <c r="E2437" s="409">
        <v>400</v>
      </c>
      <c r="F2437" s="409">
        <v>46</v>
      </c>
      <c r="G2437" s="497">
        <f t="shared" si="97"/>
        <v>0.66476255999999989</v>
      </c>
      <c r="H2437" s="616" t="s">
        <v>185</v>
      </c>
      <c r="J2437" s="28">
        <v>6</v>
      </c>
      <c r="K2437" s="29"/>
      <c r="L2437" s="29">
        <v>10</v>
      </c>
      <c r="M2437" s="24">
        <v>23</v>
      </c>
      <c r="N2437" s="24">
        <v>400</v>
      </c>
      <c r="O2437" s="29"/>
      <c r="P2437" s="25">
        <v>3</v>
      </c>
      <c r="Q2437" s="26">
        <f t="shared" si="98"/>
        <v>0.27600000000000002</v>
      </c>
      <c r="R2437" s="29"/>
    </row>
    <row r="2438" spans="2:18" x14ac:dyDescent="0.25">
      <c r="B2438" s="623">
        <v>7</v>
      </c>
      <c r="C2438" s="141">
        <v>6016</v>
      </c>
      <c r="D2438" s="409" t="s">
        <v>12</v>
      </c>
      <c r="E2438" s="409">
        <v>400</v>
      </c>
      <c r="F2438" s="409">
        <v>65</v>
      </c>
      <c r="G2438" s="497">
        <f t="shared" si="97"/>
        <v>1.3273259999999998</v>
      </c>
      <c r="H2438" s="616" t="s">
        <v>185</v>
      </c>
      <c r="J2438" s="22">
        <v>7</v>
      </c>
      <c r="K2438" s="29"/>
      <c r="L2438" s="29">
        <v>4.5</v>
      </c>
      <c r="M2438" s="24">
        <v>25</v>
      </c>
      <c r="N2438" s="24">
        <v>400</v>
      </c>
      <c r="O2438" s="29"/>
      <c r="P2438" s="25">
        <v>1</v>
      </c>
      <c r="Q2438" s="26">
        <f t="shared" si="98"/>
        <v>4.4999999999999998E-2</v>
      </c>
      <c r="R2438" s="29"/>
    </row>
    <row r="2439" spans="2:18" x14ac:dyDescent="0.25">
      <c r="B2439" s="623">
        <v>8</v>
      </c>
      <c r="C2439" s="141">
        <v>6056</v>
      </c>
      <c r="D2439" s="409" t="s">
        <v>12</v>
      </c>
      <c r="E2439" s="409">
        <v>400</v>
      </c>
      <c r="F2439" s="409">
        <v>49</v>
      </c>
      <c r="G2439" s="497">
        <f t="shared" si="97"/>
        <v>0.75429815999999994</v>
      </c>
      <c r="H2439" s="616" t="s">
        <v>185</v>
      </c>
      <c r="J2439" s="28">
        <v>8</v>
      </c>
      <c r="K2439" s="29"/>
      <c r="L2439" s="29">
        <v>10</v>
      </c>
      <c r="M2439" s="24">
        <v>20</v>
      </c>
      <c r="N2439" s="24">
        <v>400</v>
      </c>
      <c r="O2439" s="29"/>
      <c r="P2439" s="25">
        <v>1</v>
      </c>
      <c r="Q2439" s="26">
        <f t="shared" si="98"/>
        <v>0.08</v>
      </c>
      <c r="R2439" s="29"/>
    </row>
    <row r="2440" spans="2:18" x14ac:dyDescent="0.25">
      <c r="G2440" s="74">
        <f>SUM(G2432:G2439)</f>
        <v>7.8700221600000004</v>
      </c>
      <c r="H2440" s="51"/>
      <c r="J2440" s="22">
        <v>9</v>
      </c>
      <c r="K2440" s="29"/>
      <c r="L2440" s="29">
        <v>13</v>
      </c>
      <c r="M2440" s="24">
        <v>20</v>
      </c>
      <c r="N2440" s="24">
        <v>400</v>
      </c>
      <c r="O2440" s="29"/>
      <c r="P2440" s="25">
        <v>1</v>
      </c>
      <c r="Q2440" s="26">
        <f t="shared" si="98"/>
        <v>0.104</v>
      </c>
      <c r="R2440" s="29"/>
    </row>
    <row r="2441" spans="2:18" ht="16.5" thickBot="1" x14ac:dyDescent="0.3">
      <c r="G2441" s="60">
        <f>SUM(G2440)</f>
        <v>7.8700221600000004</v>
      </c>
      <c r="H2441" s="36">
        <f>SUM(Q2469/G2441)</f>
        <v>0.6820412815711816</v>
      </c>
      <c r="J2441" s="28">
        <v>10</v>
      </c>
      <c r="K2441" s="29"/>
      <c r="L2441" s="29">
        <v>4.5</v>
      </c>
      <c r="M2441" s="24">
        <v>20</v>
      </c>
      <c r="N2441" s="24">
        <v>400</v>
      </c>
      <c r="O2441" s="29"/>
      <c r="P2441" s="25">
        <v>1</v>
      </c>
      <c r="Q2441" s="26">
        <f t="shared" si="98"/>
        <v>3.5999999999999997E-2</v>
      </c>
      <c r="R2441" s="29"/>
    </row>
    <row r="2442" spans="2:18" ht="16.5" thickTop="1" x14ac:dyDescent="0.25">
      <c r="J2442" s="22">
        <v>11</v>
      </c>
      <c r="K2442" s="29"/>
      <c r="L2442" s="29">
        <v>2.2000000000000002</v>
      </c>
      <c r="M2442" s="24">
        <v>20</v>
      </c>
      <c r="N2442" s="24">
        <v>400</v>
      </c>
      <c r="O2442" s="29"/>
      <c r="P2442" s="25">
        <v>1</v>
      </c>
      <c r="Q2442" s="26">
        <f t="shared" si="98"/>
        <v>1.7600000000000001E-2</v>
      </c>
      <c r="R2442" s="29"/>
    </row>
    <row r="2443" spans="2:18" x14ac:dyDescent="0.25">
      <c r="B2443" s="8" t="s">
        <v>272</v>
      </c>
      <c r="J2443" s="28">
        <v>12</v>
      </c>
      <c r="K2443" s="29"/>
      <c r="L2443" s="29">
        <v>15</v>
      </c>
      <c r="M2443" s="24">
        <v>18</v>
      </c>
      <c r="N2443" s="24">
        <v>400</v>
      </c>
      <c r="O2443" s="29"/>
      <c r="P2443" s="25">
        <v>1</v>
      </c>
      <c r="Q2443" s="26">
        <f t="shared" si="98"/>
        <v>0.108</v>
      </c>
      <c r="R2443" s="29"/>
    </row>
    <row r="2444" spans="2:18" x14ac:dyDescent="0.25">
      <c r="B2444" s="1886" t="s">
        <v>3</v>
      </c>
      <c r="C2444" s="1888" t="s">
        <v>66</v>
      </c>
      <c r="D2444" s="1889"/>
      <c r="E2444" s="1890" t="s">
        <v>48</v>
      </c>
      <c r="F2444" s="1891"/>
      <c r="G2444" s="1886" t="s">
        <v>50</v>
      </c>
      <c r="J2444" s="22">
        <v>13</v>
      </c>
      <c r="K2444" s="29"/>
      <c r="L2444" s="29">
        <v>15</v>
      </c>
      <c r="M2444" s="24">
        <v>15</v>
      </c>
      <c r="N2444" s="24">
        <v>400</v>
      </c>
      <c r="O2444" s="29"/>
      <c r="P2444" s="25">
        <v>2</v>
      </c>
      <c r="Q2444" s="26">
        <f t="shared" si="98"/>
        <v>0.18</v>
      </c>
      <c r="R2444" s="29"/>
    </row>
    <row r="2445" spans="2:18" x14ac:dyDescent="0.25">
      <c r="B2445" s="1887"/>
      <c r="C2445" s="101" t="s">
        <v>30</v>
      </c>
      <c r="D2445" s="595" t="s">
        <v>10</v>
      </c>
      <c r="E2445" s="739" t="s">
        <v>30</v>
      </c>
      <c r="F2445" s="739" t="s">
        <v>10</v>
      </c>
      <c r="G2445" s="1887"/>
      <c r="J2445" s="28">
        <v>14</v>
      </c>
      <c r="K2445" s="29"/>
      <c r="L2445" s="29">
        <v>13</v>
      </c>
      <c r="M2445" s="24">
        <v>15</v>
      </c>
      <c r="N2445" s="24">
        <v>400</v>
      </c>
      <c r="O2445" s="29"/>
      <c r="P2445" s="25">
        <v>2</v>
      </c>
      <c r="Q2445" s="26">
        <f t="shared" si="98"/>
        <v>0.156</v>
      </c>
      <c r="R2445" s="29"/>
    </row>
    <row r="2446" spans="2:18" x14ac:dyDescent="0.25">
      <c r="B2446" s="740" t="s">
        <v>32</v>
      </c>
      <c r="C2446" s="86">
        <f>SUM(C2413)</f>
        <v>465</v>
      </c>
      <c r="D2446" s="71">
        <f>SUM(D2413)</f>
        <v>352.91587715999992</v>
      </c>
      <c r="E2446" s="86">
        <f>SUM(E2413)</f>
        <v>25524</v>
      </c>
      <c r="F2446" s="71">
        <f>SUM(F2413)</f>
        <v>252.23190000000008</v>
      </c>
      <c r="G2446" s="88">
        <f>SUM(F2446/D2446)</f>
        <v>0.71470828127589969</v>
      </c>
      <c r="J2446" s="22">
        <v>15</v>
      </c>
      <c r="K2446" s="29"/>
      <c r="L2446" s="29">
        <v>7</v>
      </c>
      <c r="M2446" s="24">
        <v>15</v>
      </c>
      <c r="N2446" s="24">
        <v>400</v>
      </c>
      <c r="O2446" s="29"/>
      <c r="P2446" s="25">
        <v>2</v>
      </c>
      <c r="Q2446" s="26">
        <f t="shared" si="98"/>
        <v>8.4000000000000005E-2</v>
      </c>
      <c r="R2446" s="29"/>
    </row>
    <row r="2447" spans="2:18" x14ac:dyDescent="0.25">
      <c r="B2447" s="740" t="s">
        <v>32</v>
      </c>
      <c r="C2447" s="115">
        <f>SUM(B2439)</f>
        <v>8</v>
      </c>
      <c r="D2447" s="20">
        <f>SUM(G2441)</f>
        <v>7.8700221600000004</v>
      </c>
      <c r="E2447" s="115">
        <f>SUM(P2469)</f>
        <v>370</v>
      </c>
      <c r="F2447" s="20">
        <f>SUM(Q2469)</f>
        <v>5.3676799999999991</v>
      </c>
      <c r="G2447" s="88">
        <f>SUM(F2447/D2447)</f>
        <v>0.6820412815711816</v>
      </c>
      <c r="J2447" s="28">
        <v>16</v>
      </c>
      <c r="K2447" s="29"/>
      <c r="L2447" s="29">
        <v>2.2000000000000002</v>
      </c>
      <c r="M2447" s="24">
        <v>18</v>
      </c>
      <c r="N2447" s="24">
        <v>400</v>
      </c>
      <c r="O2447" s="29"/>
      <c r="P2447" s="25">
        <v>1</v>
      </c>
      <c r="Q2447" s="26">
        <f t="shared" si="98"/>
        <v>1.584E-2</v>
      </c>
      <c r="R2447" s="29"/>
    </row>
    <row r="2448" spans="2:18" ht="16.5" thickBot="1" x14ac:dyDescent="0.3">
      <c r="B2448" s="737" t="s">
        <v>54</v>
      </c>
      <c r="C2448" s="59">
        <f>SUM(C2446:C2447)</f>
        <v>473</v>
      </c>
      <c r="D2448" s="92">
        <f>SUM(D2446:D2447)</f>
        <v>360.78589931999994</v>
      </c>
      <c r="E2448" s="59">
        <f>SUM(E2446:E2447)</f>
        <v>25894</v>
      </c>
      <c r="F2448" s="92">
        <f>SUM(F2446:F2447)</f>
        <v>257.59958000000006</v>
      </c>
      <c r="G2448" s="93">
        <f>SUM(F2448/D2448)</f>
        <v>0.71399569796246798</v>
      </c>
      <c r="J2448" s="22">
        <v>17</v>
      </c>
      <c r="K2448" s="29"/>
      <c r="L2448" s="29">
        <v>3.5</v>
      </c>
      <c r="M2448" s="24">
        <v>18</v>
      </c>
      <c r="N2448" s="24">
        <v>400</v>
      </c>
      <c r="O2448" s="29"/>
      <c r="P2448" s="25">
        <v>1</v>
      </c>
      <c r="Q2448" s="26">
        <f t="shared" si="98"/>
        <v>2.52E-2</v>
      </c>
      <c r="R2448" s="29"/>
    </row>
    <row r="2449" spans="2:18" ht="16.5" thickTop="1" x14ac:dyDescent="0.25">
      <c r="B2449" s="89"/>
      <c r="C2449" s="90"/>
      <c r="D2449" s="91"/>
      <c r="E2449" s="82"/>
      <c r="F2449" s="83"/>
      <c r="G2449" s="83"/>
      <c r="J2449" s="28">
        <v>18</v>
      </c>
      <c r="K2449" s="29"/>
      <c r="L2449" s="29">
        <v>4.5</v>
      </c>
      <c r="M2449" s="24">
        <v>15</v>
      </c>
      <c r="N2449" s="24">
        <v>400</v>
      </c>
      <c r="O2449" s="29"/>
      <c r="P2449" s="25">
        <v>3</v>
      </c>
      <c r="Q2449" s="26">
        <f t="shared" si="98"/>
        <v>8.1000000000000003E-2</v>
      </c>
      <c r="R2449" s="29"/>
    </row>
    <row r="2450" spans="2:18" x14ac:dyDescent="0.25">
      <c r="B2450" s="102" t="s">
        <v>32</v>
      </c>
      <c r="C2450" s="90"/>
      <c r="D2450" s="103">
        <f>SUM(D2415+Q2464)</f>
        <v>193.25198</v>
      </c>
      <c r="E2450" s="466">
        <f>SUM(D2450/D2448)</f>
        <v>0.53564172093265394</v>
      </c>
      <c r="F2450" s="83"/>
      <c r="G2450" s="83"/>
      <c r="J2450" s="22">
        <v>19</v>
      </c>
      <c r="K2450" s="29"/>
      <c r="L2450" s="29">
        <v>3.5</v>
      </c>
      <c r="M2450" s="24">
        <v>15</v>
      </c>
      <c r="N2450" s="24">
        <v>400</v>
      </c>
      <c r="O2450" s="29"/>
      <c r="P2450" s="25">
        <v>1</v>
      </c>
      <c r="Q2450" s="26">
        <f t="shared" si="98"/>
        <v>2.1000000000000001E-2</v>
      </c>
      <c r="R2450" s="29"/>
    </row>
    <row r="2451" spans="2:18" x14ac:dyDescent="0.25">
      <c r="B2451" s="102" t="s">
        <v>51</v>
      </c>
      <c r="C2451" s="89"/>
      <c r="D2451" s="103">
        <f>SUM(Q2468+D2416)</f>
        <v>64.3476</v>
      </c>
      <c r="E2451" s="466">
        <f>SUM(D2451/D2448)</f>
        <v>0.17835397702981384</v>
      </c>
      <c r="F2451" s="83"/>
      <c r="G2451" s="83"/>
      <c r="J2451" s="28">
        <v>20</v>
      </c>
      <c r="K2451" s="29"/>
      <c r="L2451" s="29">
        <v>2.2000000000000002</v>
      </c>
      <c r="M2451" s="24">
        <v>15</v>
      </c>
      <c r="N2451" s="24">
        <v>400</v>
      </c>
      <c r="O2451" s="29"/>
      <c r="P2451" s="25">
        <v>3</v>
      </c>
      <c r="Q2451" s="26">
        <f t="shared" si="98"/>
        <v>3.9600000000000003E-2</v>
      </c>
      <c r="R2451" s="29"/>
    </row>
    <row r="2452" spans="2:18" ht="16.5" thickBot="1" x14ac:dyDescent="0.3">
      <c r="B2452" s="89"/>
      <c r="C2452" s="89"/>
      <c r="D2452" s="104">
        <f>SUM(D2450:D2451)</f>
        <v>257.59958</v>
      </c>
      <c r="E2452" s="467">
        <f>SUM(E2450:E2451)</f>
        <v>0.71399569796246776</v>
      </c>
      <c r="F2452" s="83"/>
      <c r="G2452" s="83"/>
      <c r="J2452" s="22">
        <v>21</v>
      </c>
      <c r="K2452" s="29"/>
      <c r="L2452" s="29">
        <v>4.5</v>
      </c>
      <c r="M2452" s="24">
        <v>13</v>
      </c>
      <c r="N2452" s="24">
        <v>400</v>
      </c>
      <c r="O2452" s="29"/>
      <c r="P2452" s="25">
        <v>5</v>
      </c>
      <c r="Q2452" s="26">
        <f t="shared" si="98"/>
        <v>0.11700000000000001</v>
      </c>
      <c r="R2452" s="29"/>
    </row>
    <row r="2453" spans="2:18" ht="16.5" thickTop="1" x14ac:dyDescent="0.25">
      <c r="J2453" s="28">
        <v>22</v>
      </c>
      <c r="K2453" s="29"/>
      <c r="L2453" s="29">
        <v>2.2000000000000002</v>
      </c>
      <c r="M2453" s="24">
        <v>13</v>
      </c>
      <c r="N2453" s="24">
        <v>400</v>
      </c>
      <c r="O2453" s="29"/>
      <c r="P2453" s="25">
        <v>1</v>
      </c>
      <c r="Q2453" s="26">
        <f t="shared" si="98"/>
        <v>1.1440000000000001E-2</v>
      </c>
      <c r="R2453" s="29"/>
    </row>
    <row r="2454" spans="2:18" x14ac:dyDescent="0.25">
      <c r="J2454" s="22">
        <v>23</v>
      </c>
      <c r="K2454" s="29"/>
      <c r="L2454" s="29">
        <v>15</v>
      </c>
      <c r="M2454" s="24">
        <v>30</v>
      </c>
      <c r="N2454" s="24">
        <v>400</v>
      </c>
      <c r="O2454" s="29"/>
      <c r="P2454" s="25">
        <v>1</v>
      </c>
      <c r="Q2454" s="26">
        <f t="shared" si="98"/>
        <v>0.18</v>
      </c>
      <c r="R2454" s="29"/>
    </row>
    <row r="2455" spans="2:18" x14ac:dyDescent="0.25">
      <c r="J2455" s="28">
        <v>24</v>
      </c>
      <c r="K2455" s="29"/>
      <c r="L2455" s="29">
        <v>13</v>
      </c>
      <c r="M2455" s="24">
        <v>30</v>
      </c>
      <c r="N2455" s="24">
        <v>400</v>
      </c>
      <c r="O2455" s="29"/>
      <c r="P2455" s="25">
        <v>2</v>
      </c>
      <c r="Q2455" s="26">
        <f t="shared" si="98"/>
        <v>0.312</v>
      </c>
      <c r="R2455" s="29"/>
    </row>
    <row r="2456" spans="2:18" x14ac:dyDescent="0.25">
      <c r="J2456" s="22">
        <v>25</v>
      </c>
      <c r="K2456" s="29"/>
      <c r="L2456" s="29">
        <v>10</v>
      </c>
      <c r="M2456" s="24">
        <v>10</v>
      </c>
      <c r="N2456" s="24">
        <v>400</v>
      </c>
      <c r="O2456" s="29"/>
      <c r="P2456" s="25">
        <v>2</v>
      </c>
      <c r="Q2456" s="26">
        <f t="shared" si="98"/>
        <v>0.08</v>
      </c>
      <c r="R2456" s="29"/>
    </row>
    <row r="2457" spans="2:18" x14ac:dyDescent="0.25">
      <c r="J2457" s="28">
        <v>26</v>
      </c>
      <c r="K2457" s="29"/>
      <c r="L2457" s="29">
        <v>7</v>
      </c>
      <c r="M2457" s="24">
        <v>10</v>
      </c>
      <c r="N2457" s="24">
        <v>400</v>
      </c>
      <c r="O2457" s="29"/>
      <c r="P2457" s="25">
        <v>1</v>
      </c>
      <c r="Q2457" s="26">
        <f t="shared" si="98"/>
        <v>2.8000000000000001E-2</v>
      </c>
      <c r="R2457" s="29"/>
    </row>
    <row r="2458" spans="2:18" x14ac:dyDescent="0.25">
      <c r="J2458" s="22">
        <v>27</v>
      </c>
      <c r="K2458" s="29"/>
      <c r="L2458" s="29">
        <v>4.5</v>
      </c>
      <c r="M2458" s="24">
        <v>10</v>
      </c>
      <c r="N2458" s="24">
        <v>400</v>
      </c>
      <c r="O2458" s="29"/>
      <c r="P2458" s="25">
        <v>30</v>
      </c>
      <c r="Q2458" s="26">
        <f t="shared" si="98"/>
        <v>0.54</v>
      </c>
      <c r="R2458" s="29"/>
    </row>
    <row r="2459" spans="2:18" x14ac:dyDescent="0.25">
      <c r="J2459" s="28">
        <v>28</v>
      </c>
      <c r="K2459" s="29"/>
      <c r="L2459" s="29">
        <v>3.5</v>
      </c>
      <c r="M2459" s="24">
        <v>10</v>
      </c>
      <c r="N2459" s="24">
        <v>400</v>
      </c>
      <c r="O2459" s="29"/>
      <c r="P2459" s="25">
        <v>5</v>
      </c>
      <c r="Q2459" s="26">
        <f t="shared" si="98"/>
        <v>7.0000000000000007E-2</v>
      </c>
      <c r="R2459" s="29"/>
    </row>
    <row r="2460" spans="2:18" x14ac:dyDescent="0.25">
      <c r="J2460" s="22">
        <v>29</v>
      </c>
      <c r="K2460" s="29"/>
      <c r="L2460" s="29">
        <v>2.2000000000000002</v>
      </c>
      <c r="M2460" s="24">
        <v>10</v>
      </c>
      <c r="N2460" s="24">
        <v>400</v>
      </c>
      <c r="O2460" s="29"/>
      <c r="P2460" s="25">
        <v>19</v>
      </c>
      <c r="Q2460" s="26">
        <f t="shared" si="98"/>
        <v>0.16719999999999999</v>
      </c>
      <c r="R2460" s="29"/>
    </row>
    <row r="2461" spans="2:18" x14ac:dyDescent="0.25">
      <c r="J2461" s="28">
        <v>30</v>
      </c>
      <c r="K2461" s="29"/>
      <c r="L2461" s="29">
        <v>1.7</v>
      </c>
      <c r="M2461" s="24">
        <v>10</v>
      </c>
      <c r="N2461" s="24">
        <v>400</v>
      </c>
      <c r="O2461" s="29"/>
      <c r="P2461" s="25">
        <v>8</v>
      </c>
      <c r="Q2461" s="26">
        <f t="shared" si="98"/>
        <v>5.4399999999999997E-2</v>
      </c>
      <c r="R2461" s="29"/>
    </row>
    <row r="2462" spans="2:18" x14ac:dyDescent="0.25">
      <c r="J2462" s="28">
        <v>31</v>
      </c>
      <c r="K2462" s="29"/>
      <c r="L2462" s="29">
        <v>4.5</v>
      </c>
      <c r="M2462" s="24">
        <v>10</v>
      </c>
      <c r="N2462" s="24">
        <v>300</v>
      </c>
      <c r="O2462" s="29"/>
      <c r="P2462" s="25">
        <v>1</v>
      </c>
      <c r="Q2462" s="26">
        <f t="shared" si="98"/>
        <v>1.35E-2</v>
      </c>
      <c r="R2462" s="29"/>
    </row>
    <row r="2463" spans="2:18" x14ac:dyDescent="0.25">
      <c r="J2463" s="22">
        <v>32</v>
      </c>
      <c r="K2463" s="29"/>
      <c r="L2463" s="29">
        <v>1.7</v>
      </c>
      <c r="M2463" s="24">
        <v>10</v>
      </c>
      <c r="N2463" s="24">
        <v>300</v>
      </c>
      <c r="O2463" s="29"/>
      <c r="P2463" s="25">
        <v>7</v>
      </c>
      <c r="Q2463" s="26">
        <f t="shared" si="98"/>
        <v>3.5700000000000003E-2</v>
      </c>
      <c r="R2463" s="29"/>
    </row>
    <row r="2464" spans="2:18" x14ac:dyDescent="0.25">
      <c r="J2464" s="1880"/>
      <c r="K2464" s="1880"/>
      <c r="L2464" s="1880"/>
      <c r="M2464" s="1880"/>
      <c r="N2464" s="1880"/>
      <c r="O2464" s="1881"/>
      <c r="P2464" s="795">
        <f>SUM(P2432:P2463)</f>
        <v>114</v>
      </c>
      <c r="Q2464" s="792">
        <f>SUM(Q2432:Q2463)</f>
        <v>3.9540799999999994</v>
      </c>
      <c r="R2464" s="64">
        <f>SUM(Q2464/G2441)</f>
        <v>0.50242298174164213</v>
      </c>
    </row>
    <row r="2465" spans="2:18" x14ac:dyDescent="0.25">
      <c r="J2465" s="738">
        <v>33</v>
      </c>
      <c r="K2465" s="476"/>
      <c r="L2465" s="477">
        <v>4</v>
      </c>
      <c r="M2465" s="409">
        <v>6</v>
      </c>
      <c r="N2465" s="409">
        <v>400</v>
      </c>
      <c r="O2465" s="409">
        <v>11</v>
      </c>
      <c r="P2465" s="617">
        <v>66</v>
      </c>
      <c r="Q2465" s="451">
        <f>L2465*M2465*N2465*P2465/1000000</f>
        <v>0.63360000000000005</v>
      </c>
      <c r="R2465" s="618"/>
    </row>
    <row r="2466" spans="2:18" x14ac:dyDescent="0.25">
      <c r="J2466" s="738">
        <v>34</v>
      </c>
      <c r="K2466" s="476"/>
      <c r="L2466" s="477">
        <v>3</v>
      </c>
      <c r="M2466" s="409">
        <v>5</v>
      </c>
      <c r="N2466" s="409">
        <v>400</v>
      </c>
      <c r="O2466" s="409">
        <v>9</v>
      </c>
      <c r="P2466" s="617">
        <v>90</v>
      </c>
      <c r="Q2466" s="451">
        <f>L2466*M2466*N2466*P2466/1000000</f>
        <v>0.54</v>
      </c>
      <c r="R2466" s="618"/>
    </row>
    <row r="2467" spans="2:18" x14ac:dyDescent="0.25">
      <c r="J2467" s="738">
        <v>35</v>
      </c>
      <c r="K2467" s="476"/>
      <c r="L2467" s="477">
        <v>2</v>
      </c>
      <c r="M2467" s="409">
        <v>3</v>
      </c>
      <c r="N2467" s="409">
        <v>400</v>
      </c>
      <c r="O2467" s="409">
        <v>4</v>
      </c>
      <c r="P2467" s="617">
        <v>100</v>
      </c>
      <c r="Q2467" s="451">
        <f>L2467*M2467*N2467*P2467/1000000</f>
        <v>0.24</v>
      </c>
      <c r="R2467" s="618"/>
    </row>
    <row r="2468" spans="2:18" x14ac:dyDescent="0.25">
      <c r="J2468" s="1882"/>
      <c r="K2468" s="1883"/>
      <c r="L2468" s="1883"/>
      <c r="M2468" s="1883"/>
      <c r="N2468" s="1884"/>
      <c r="O2468" s="793">
        <f>SUM(O2465:O2467)</f>
        <v>24</v>
      </c>
      <c r="P2468" s="795">
        <f>SUM(P2465:P2467)</f>
        <v>256</v>
      </c>
      <c r="Q2468" s="792">
        <f>SUM(Q2465:Q2467)</f>
        <v>1.4136</v>
      </c>
      <c r="R2468" s="64">
        <f>SUM(Q2468/G2441)</f>
        <v>0.17961829982953947</v>
      </c>
    </row>
    <row r="2469" spans="2:18" ht="16.5" thickBot="1" x14ac:dyDescent="0.3">
      <c r="O2469" s="455">
        <f>SUM(O2468)</f>
        <v>24</v>
      </c>
      <c r="P2469" s="47">
        <f>SUM(P2468,P2464)</f>
        <v>370</v>
      </c>
      <c r="Q2469" s="72">
        <f>SUM(Q2468,Q2464)</f>
        <v>5.3676799999999991</v>
      </c>
      <c r="R2469" s="49">
        <f>SUM(Q2469/G2441)</f>
        <v>0.6820412815711816</v>
      </c>
    </row>
    <row r="2470" spans="2:18" ht="16.5" thickTop="1" x14ac:dyDescent="0.25"/>
    <row r="2471" spans="2:18" x14ac:dyDescent="0.25">
      <c r="B2471" s="1814" t="s">
        <v>0</v>
      </c>
      <c r="C2471" s="1814"/>
      <c r="D2471" s="1814"/>
      <c r="E2471" s="1814"/>
      <c r="F2471" s="1814"/>
      <c r="G2471" s="1814"/>
      <c r="H2471" s="1814"/>
      <c r="J2471" s="1814" t="s">
        <v>22</v>
      </c>
      <c r="K2471" s="1814"/>
      <c r="L2471" s="1814"/>
      <c r="M2471" s="1814"/>
      <c r="N2471" s="1814"/>
      <c r="O2471" s="1814"/>
      <c r="P2471" s="1814"/>
      <c r="Q2471" s="1814"/>
      <c r="R2471" s="1814"/>
    </row>
    <row r="2472" spans="2:18" x14ac:dyDescent="0.25">
      <c r="B2472" s="1814"/>
      <c r="C2472" s="1814"/>
      <c r="D2472" s="1814"/>
      <c r="E2472" s="1814"/>
      <c r="F2472" s="1814"/>
      <c r="G2472" s="1814"/>
      <c r="H2472" s="1814"/>
      <c r="J2472" s="1814"/>
      <c r="K2472" s="1814"/>
      <c r="L2472" s="1814"/>
      <c r="M2472" s="1814"/>
      <c r="N2472" s="1814"/>
      <c r="O2472" s="1814"/>
      <c r="P2472" s="1814"/>
      <c r="Q2472" s="1814"/>
      <c r="R2472" s="1814"/>
    </row>
    <row r="2473" spans="2:18" x14ac:dyDescent="0.25">
      <c r="B2473" s="6" t="s">
        <v>282</v>
      </c>
      <c r="H2473" s="8"/>
      <c r="J2473" s="6" t="s">
        <v>282</v>
      </c>
      <c r="K2473" s="10"/>
      <c r="L2473" s="10"/>
      <c r="M2473" s="10"/>
      <c r="N2473" s="10"/>
      <c r="O2473" s="1898"/>
      <c r="P2473" s="1898"/>
      <c r="Q2473" s="8"/>
      <c r="R2473" s="8"/>
    </row>
    <row r="2474" spans="2:18" x14ac:dyDescent="0.25">
      <c r="B2474" s="1812" t="s">
        <v>21</v>
      </c>
      <c r="C2474" s="1812" t="s">
        <v>2</v>
      </c>
      <c r="D2474" s="1812" t="s">
        <v>3</v>
      </c>
      <c r="E2474" s="1842" t="s">
        <v>4</v>
      </c>
      <c r="F2474" s="1843"/>
      <c r="G2474" s="1844"/>
      <c r="H2474" s="1812" t="s">
        <v>5</v>
      </c>
      <c r="J2474" s="1812" t="s">
        <v>21</v>
      </c>
      <c r="K2474" s="1899" t="s">
        <v>24</v>
      </c>
      <c r="L2474" s="1842" t="s">
        <v>25</v>
      </c>
      <c r="M2474" s="1843"/>
      <c r="N2474" s="1844"/>
      <c r="O2474" s="1842" t="s">
        <v>4</v>
      </c>
      <c r="P2474" s="1843"/>
      <c r="Q2474" s="1844"/>
      <c r="R2474" s="1812" t="s">
        <v>5</v>
      </c>
    </row>
    <row r="2475" spans="2:18" x14ac:dyDescent="0.25">
      <c r="B2475" s="1813"/>
      <c r="C2475" s="1813"/>
      <c r="D2475" s="1813"/>
      <c r="E2475" s="763" t="s">
        <v>26</v>
      </c>
      <c r="F2475" s="763" t="s">
        <v>9</v>
      </c>
      <c r="G2475" s="756" t="s">
        <v>10</v>
      </c>
      <c r="H2475" s="1813"/>
      <c r="J2475" s="1813"/>
      <c r="K2475" s="1900"/>
      <c r="L2475" s="13" t="s">
        <v>27</v>
      </c>
      <c r="M2475" s="757" t="s">
        <v>28</v>
      </c>
      <c r="N2475" s="757" t="s">
        <v>26</v>
      </c>
      <c r="O2475" s="757" t="s">
        <v>29</v>
      </c>
      <c r="P2475" s="758" t="s">
        <v>30</v>
      </c>
      <c r="Q2475" s="16" t="s">
        <v>10</v>
      </c>
      <c r="R2475" s="1813"/>
    </row>
    <row r="2476" spans="2:18" x14ac:dyDescent="0.25">
      <c r="B2476" s="623">
        <v>1</v>
      </c>
      <c r="C2476" s="80">
        <v>6093</v>
      </c>
      <c r="D2476" s="409" t="s">
        <v>12</v>
      </c>
      <c r="E2476" s="409">
        <v>400</v>
      </c>
      <c r="F2476" s="409">
        <v>58</v>
      </c>
      <c r="G2476" s="497">
        <f t="shared" ref="G2476:G2484" si="99">0.7854*E2476*F2476*F2476/1000000</f>
        <v>1.0568342399999999</v>
      </c>
      <c r="H2476" s="616" t="s">
        <v>17</v>
      </c>
      <c r="J2476" s="22">
        <v>1</v>
      </c>
      <c r="K2476" s="23" t="s">
        <v>32</v>
      </c>
      <c r="L2476" s="24">
        <v>13</v>
      </c>
      <c r="M2476" s="24">
        <v>33</v>
      </c>
      <c r="N2476" s="24">
        <v>400</v>
      </c>
      <c r="O2476" s="23"/>
      <c r="P2476" s="25">
        <v>1</v>
      </c>
      <c r="Q2476" s="26">
        <f t="shared" ref="Q2476:Q2513" si="100">L2476*M2476*N2476*P2476/1000000</f>
        <v>0.1716</v>
      </c>
      <c r="R2476" s="27"/>
    </row>
    <row r="2477" spans="2:18" x14ac:dyDescent="0.25">
      <c r="B2477" s="623">
        <v>2</v>
      </c>
      <c r="C2477" s="80">
        <v>5943</v>
      </c>
      <c r="D2477" s="409" t="s">
        <v>12</v>
      </c>
      <c r="E2477" s="409">
        <v>400</v>
      </c>
      <c r="F2477" s="409">
        <v>56</v>
      </c>
      <c r="G2477" s="497">
        <f t="shared" si="99"/>
        <v>0.98520576000000004</v>
      </c>
      <c r="H2477" s="616" t="s">
        <v>16</v>
      </c>
      <c r="J2477" s="28">
        <v>2</v>
      </c>
      <c r="K2477" s="29"/>
      <c r="L2477" s="29">
        <v>10</v>
      </c>
      <c r="M2477" s="24">
        <v>33</v>
      </c>
      <c r="N2477" s="24">
        <v>400</v>
      </c>
      <c r="O2477" s="29"/>
      <c r="P2477" s="25">
        <v>1</v>
      </c>
      <c r="Q2477" s="26">
        <f t="shared" si="100"/>
        <v>0.13200000000000001</v>
      </c>
      <c r="R2477" s="29"/>
    </row>
    <row r="2478" spans="2:18" x14ac:dyDescent="0.25">
      <c r="B2478" s="623">
        <v>3</v>
      </c>
      <c r="C2478" s="80">
        <v>5952</v>
      </c>
      <c r="D2478" s="409" t="s">
        <v>12</v>
      </c>
      <c r="E2478" s="409">
        <v>400</v>
      </c>
      <c r="F2478" s="409">
        <v>61</v>
      </c>
      <c r="G2478" s="497">
        <f t="shared" si="99"/>
        <v>1.1689893599999999</v>
      </c>
      <c r="H2478" s="616" t="s">
        <v>16</v>
      </c>
      <c r="J2478" s="22">
        <v>3</v>
      </c>
      <c r="K2478" s="29"/>
      <c r="L2478" s="29">
        <v>15</v>
      </c>
      <c r="M2478" s="24">
        <v>30</v>
      </c>
      <c r="N2478" s="24">
        <v>400</v>
      </c>
      <c r="O2478" s="29"/>
      <c r="P2478" s="25">
        <v>2</v>
      </c>
      <c r="Q2478" s="26">
        <f t="shared" si="100"/>
        <v>0.36</v>
      </c>
      <c r="R2478" s="29"/>
    </row>
    <row r="2479" spans="2:18" x14ac:dyDescent="0.25">
      <c r="B2479" s="623">
        <v>4</v>
      </c>
      <c r="C2479" s="80">
        <v>5900</v>
      </c>
      <c r="D2479" s="409" t="s">
        <v>12</v>
      </c>
      <c r="E2479" s="409">
        <v>400</v>
      </c>
      <c r="F2479" s="409">
        <v>62</v>
      </c>
      <c r="G2479" s="497">
        <f t="shared" si="99"/>
        <v>1.2076310399999999</v>
      </c>
      <c r="H2479" s="616" t="s">
        <v>207</v>
      </c>
      <c r="J2479" s="28">
        <v>4</v>
      </c>
      <c r="K2479" s="29"/>
      <c r="L2479" s="29">
        <v>13</v>
      </c>
      <c r="M2479" s="24">
        <v>30</v>
      </c>
      <c r="N2479" s="24">
        <v>400</v>
      </c>
      <c r="O2479" s="29"/>
      <c r="P2479" s="25">
        <v>3</v>
      </c>
      <c r="Q2479" s="26">
        <f t="shared" si="100"/>
        <v>0.46800000000000003</v>
      </c>
      <c r="R2479" s="29"/>
    </row>
    <row r="2480" spans="2:18" x14ac:dyDescent="0.25">
      <c r="B2480" s="623">
        <v>5</v>
      </c>
      <c r="C2480" s="80">
        <v>5907</v>
      </c>
      <c r="D2480" s="409" t="s">
        <v>12</v>
      </c>
      <c r="E2480" s="409">
        <v>400</v>
      </c>
      <c r="F2480" s="409">
        <v>63</v>
      </c>
      <c r="G2480" s="497">
        <f t="shared" si="99"/>
        <v>1.2469010399999998</v>
      </c>
      <c r="H2480" s="616" t="s">
        <v>207</v>
      </c>
      <c r="J2480" s="22">
        <v>5</v>
      </c>
      <c r="K2480" s="29"/>
      <c r="L2480" s="29">
        <v>13</v>
      </c>
      <c r="M2480" s="24">
        <v>28</v>
      </c>
      <c r="N2480" s="24">
        <v>400</v>
      </c>
      <c r="O2480" s="29"/>
      <c r="P2480" s="25">
        <v>2</v>
      </c>
      <c r="Q2480" s="26">
        <f t="shared" si="100"/>
        <v>0.29120000000000001</v>
      </c>
      <c r="R2480" s="29"/>
    </row>
    <row r="2481" spans="2:18" x14ac:dyDescent="0.25">
      <c r="B2481" s="623">
        <v>6</v>
      </c>
      <c r="C2481" s="80">
        <v>5920</v>
      </c>
      <c r="D2481" s="409" t="s">
        <v>12</v>
      </c>
      <c r="E2481" s="409">
        <v>400</v>
      </c>
      <c r="F2481" s="409">
        <v>50</v>
      </c>
      <c r="G2481" s="497">
        <f t="shared" si="99"/>
        <v>0.78539999999999988</v>
      </c>
      <c r="H2481" s="616" t="s">
        <v>207</v>
      </c>
      <c r="J2481" s="28">
        <v>6</v>
      </c>
      <c r="K2481" s="29"/>
      <c r="L2481" s="29">
        <v>10</v>
      </c>
      <c r="M2481" s="24">
        <v>28</v>
      </c>
      <c r="N2481" s="24">
        <v>400</v>
      </c>
      <c r="O2481" s="29"/>
      <c r="P2481" s="25">
        <v>2</v>
      </c>
      <c r="Q2481" s="26">
        <f t="shared" si="100"/>
        <v>0.224</v>
      </c>
      <c r="R2481" s="29"/>
    </row>
    <row r="2482" spans="2:18" x14ac:dyDescent="0.25">
      <c r="B2482" s="623">
        <v>7</v>
      </c>
      <c r="C2482" s="80">
        <v>5918</v>
      </c>
      <c r="D2482" s="409" t="s">
        <v>12</v>
      </c>
      <c r="E2482" s="409">
        <v>400</v>
      </c>
      <c r="F2482" s="409">
        <v>50</v>
      </c>
      <c r="G2482" s="497">
        <f t="shared" si="99"/>
        <v>0.78539999999999988</v>
      </c>
      <c r="H2482" s="616" t="s">
        <v>207</v>
      </c>
      <c r="J2482" s="22">
        <v>7</v>
      </c>
      <c r="K2482" s="29"/>
      <c r="L2482" s="29">
        <v>15</v>
      </c>
      <c r="M2482" s="24">
        <v>25</v>
      </c>
      <c r="N2482" s="24">
        <v>400</v>
      </c>
      <c r="O2482" s="29"/>
      <c r="P2482" s="25">
        <v>2</v>
      </c>
      <c r="Q2482" s="26">
        <f t="shared" si="100"/>
        <v>0.3</v>
      </c>
      <c r="R2482" s="29"/>
    </row>
    <row r="2483" spans="2:18" x14ac:dyDescent="0.25">
      <c r="B2483" s="623">
        <v>8</v>
      </c>
      <c r="C2483" s="80">
        <v>5897</v>
      </c>
      <c r="D2483" s="409" t="s">
        <v>12</v>
      </c>
      <c r="E2483" s="409">
        <v>400</v>
      </c>
      <c r="F2483" s="409">
        <v>59</v>
      </c>
      <c r="G2483" s="497">
        <f t="shared" si="99"/>
        <v>1.09359096</v>
      </c>
      <c r="H2483" s="616" t="s">
        <v>207</v>
      </c>
      <c r="J2483" s="28">
        <v>8</v>
      </c>
      <c r="K2483" s="29"/>
      <c r="L2483" s="29">
        <v>13</v>
      </c>
      <c r="M2483" s="24">
        <v>23</v>
      </c>
      <c r="N2483" s="24">
        <v>400</v>
      </c>
      <c r="O2483" s="29"/>
      <c r="P2483" s="25">
        <v>2</v>
      </c>
      <c r="Q2483" s="26">
        <f t="shared" si="100"/>
        <v>0.2392</v>
      </c>
      <c r="R2483" s="29"/>
    </row>
    <row r="2484" spans="2:18" x14ac:dyDescent="0.25">
      <c r="B2484" s="623">
        <v>9</v>
      </c>
      <c r="C2484" s="80">
        <v>5901</v>
      </c>
      <c r="D2484" s="409" t="s">
        <v>12</v>
      </c>
      <c r="E2484" s="409">
        <v>400</v>
      </c>
      <c r="F2484" s="409">
        <v>53</v>
      </c>
      <c r="G2484" s="497">
        <f t="shared" si="99"/>
        <v>0.88247543999999989</v>
      </c>
      <c r="H2484" s="616" t="s">
        <v>207</v>
      </c>
      <c r="J2484" s="22">
        <v>9</v>
      </c>
      <c r="K2484" s="29"/>
      <c r="L2484" s="29">
        <v>10</v>
      </c>
      <c r="M2484" s="24">
        <v>23</v>
      </c>
      <c r="N2484" s="24">
        <v>400</v>
      </c>
      <c r="O2484" s="29"/>
      <c r="P2484" s="25">
        <v>2</v>
      </c>
      <c r="Q2484" s="26">
        <f t="shared" si="100"/>
        <v>0.184</v>
      </c>
      <c r="R2484" s="29"/>
    </row>
    <row r="2485" spans="2:18" x14ac:dyDescent="0.25">
      <c r="G2485" s="74">
        <f>SUM(G2476:G2484)</f>
        <v>9.2124278400000001</v>
      </c>
      <c r="H2485" s="51"/>
      <c r="J2485" s="28">
        <v>10</v>
      </c>
      <c r="K2485" s="29"/>
      <c r="L2485" s="29">
        <v>7</v>
      </c>
      <c r="M2485" s="24">
        <v>23</v>
      </c>
      <c r="N2485" s="24">
        <v>400</v>
      </c>
      <c r="O2485" s="29"/>
      <c r="P2485" s="25">
        <v>1</v>
      </c>
      <c r="Q2485" s="26">
        <f t="shared" si="100"/>
        <v>6.4399999999999999E-2</v>
      </c>
      <c r="R2485" s="29"/>
    </row>
    <row r="2486" spans="2:18" ht="16.5" thickBot="1" x14ac:dyDescent="0.3">
      <c r="G2486" s="60">
        <f>SUM(G2485)</f>
        <v>9.2124278400000001</v>
      </c>
      <c r="H2486" s="36">
        <f>SUM(Q2519/G2486)</f>
        <v>0.66842640256707841</v>
      </c>
      <c r="J2486" s="22">
        <v>11</v>
      </c>
      <c r="K2486" s="29"/>
      <c r="L2486" s="29">
        <v>15</v>
      </c>
      <c r="M2486" s="24">
        <v>23</v>
      </c>
      <c r="N2486" s="24">
        <v>400</v>
      </c>
      <c r="O2486" s="29"/>
      <c r="P2486" s="25">
        <v>1</v>
      </c>
      <c r="Q2486" s="26">
        <f t="shared" si="100"/>
        <v>0.13800000000000001</v>
      </c>
      <c r="R2486" s="29"/>
    </row>
    <row r="2487" spans="2:18" ht="16.5" thickTop="1" x14ac:dyDescent="0.25">
      <c r="J2487" s="28">
        <v>12</v>
      </c>
      <c r="K2487" s="29"/>
      <c r="L2487" s="29">
        <v>15</v>
      </c>
      <c r="M2487" s="24">
        <v>20</v>
      </c>
      <c r="N2487" s="24">
        <v>400</v>
      </c>
      <c r="O2487" s="29"/>
      <c r="P2487" s="25">
        <v>2</v>
      </c>
      <c r="Q2487" s="26">
        <f t="shared" si="100"/>
        <v>0.24</v>
      </c>
      <c r="R2487" s="29"/>
    </row>
    <row r="2488" spans="2:18" x14ac:dyDescent="0.25">
      <c r="B2488" s="8" t="s">
        <v>283</v>
      </c>
      <c r="J2488" s="22">
        <v>13</v>
      </c>
      <c r="K2488" s="29"/>
      <c r="L2488" s="29">
        <v>13</v>
      </c>
      <c r="M2488" s="24">
        <v>20</v>
      </c>
      <c r="N2488" s="24">
        <v>400</v>
      </c>
      <c r="O2488" s="29"/>
      <c r="P2488" s="25">
        <v>1</v>
      </c>
      <c r="Q2488" s="26">
        <f t="shared" si="100"/>
        <v>0.104</v>
      </c>
      <c r="R2488" s="29"/>
    </row>
    <row r="2489" spans="2:18" x14ac:dyDescent="0.25">
      <c r="B2489" s="1886" t="s">
        <v>3</v>
      </c>
      <c r="C2489" s="1888" t="s">
        <v>66</v>
      </c>
      <c r="D2489" s="1889"/>
      <c r="E2489" s="1890" t="s">
        <v>48</v>
      </c>
      <c r="F2489" s="1891"/>
      <c r="G2489" s="1886" t="s">
        <v>50</v>
      </c>
      <c r="J2489" s="28">
        <v>14</v>
      </c>
      <c r="K2489" s="29"/>
      <c r="L2489" s="29">
        <v>10</v>
      </c>
      <c r="M2489" s="24">
        <v>20</v>
      </c>
      <c r="N2489" s="24">
        <v>400</v>
      </c>
      <c r="O2489" s="29"/>
      <c r="P2489" s="25">
        <v>5</v>
      </c>
      <c r="Q2489" s="26">
        <f t="shared" si="100"/>
        <v>0.4</v>
      </c>
      <c r="R2489" s="29"/>
    </row>
    <row r="2490" spans="2:18" x14ac:dyDescent="0.25">
      <c r="B2490" s="1887"/>
      <c r="C2490" s="101" t="s">
        <v>30</v>
      </c>
      <c r="D2490" s="595" t="s">
        <v>10</v>
      </c>
      <c r="E2490" s="761" t="s">
        <v>30</v>
      </c>
      <c r="F2490" s="761" t="s">
        <v>10</v>
      </c>
      <c r="G2490" s="1887"/>
      <c r="J2490" s="22">
        <v>15</v>
      </c>
      <c r="K2490" s="29"/>
      <c r="L2490" s="29">
        <v>2.2000000000000002</v>
      </c>
      <c r="M2490" s="24">
        <v>20</v>
      </c>
      <c r="N2490" s="24">
        <v>400</v>
      </c>
      <c r="O2490" s="29"/>
      <c r="P2490" s="25">
        <v>1</v>
      </c>
      <c r="Q2490" s="26">
        <f t="shared" si="100"/>
        <v>1.7600000000000001E-2</v>
      </c>
      <c r="R2490" s="29"/>
    </row>
    <row r="2491" spans="2:18" x14ac:dyDescent="0.25">
      <c r="B2491" s="762" t="s">
        <v>32</v>
      </c>
      <c r="C2491" s="86">
        <f>SUM(C2448)</f>
        <v>473</v>
      </c>
      <c r="D2491" s="71">
        <f>SUM(D2448)</f>
        <v>360.78589931999994</v>
      </c>
      <c r="E2491" s="86">
        <f>SUM(E2448)</f>
        <v>25894</v>
      </c>
      <c r="F2491" s="71">
        <f>SUM(F2448)</f>
        <v>257.59958000000006</v>
      </c>
      <c r="G2491" s="88">
        <f>SUM(F2491/D2491)</f>
        <v>0.71399569796246798</v>
      </c>
      <c r="J2491" s="28">
        <v>16</v>
      </c>
      <c r="K2491" s="29"/>
      <c r="L2491" s="29">
        <v>4.5</v>
      </c>
      <c r="M2491" s="24">
        <v>18</v>
      </c>
      <c r="N2491" s="24">
        <v>400</v>
      </c>
      <c r="O2491" s="29"/>
      <c r="P2491" s="25">
        <v>2</v>
      </c>
      <c r="Q2491" s="26">
        <f t="shared" si="100"/>
        <v>6.4799999999999996E-2</v>
      </c>
      <c r="R2491" s="29"/>
    </row>
    <row r="2492" spans="2:18" x14ac:dyDescent="0.25">
      <c r="B2492" s="762" t="s">
        <v>32</v>
      </c>
      <c r="C2492" s="115">
        <f>SUM(B2484)</f>
        <v>9</v>
      </c>
      <c r="D2492" s="20">
        <f>SUM(G2486)</f>
        <v>9.2124278400000001</v>
      </c>
      <c r="E2492" s="115">
        <f>SUM(P2519)</f>
        <v>314</v>
      </c>
      <c r="F2492" s="71">
        <f>SUM(Q2519)</f>
        <v>6.1578300000000006</v>
      </c>
      <c r="G2492" s="88">
        <f>SUM(F2492/D2492)</f>
        <v>0.66842640256707841</v>
      </c>
      <c r="J2492" s="22">
        <v>17</v>
      </c>
      <c r="K2492" s="29"/>
      <c r="L2492" s="29">
        <v>7</v>
      </c>
      <c r="M2492" s="24">
        <v>18</v>
      </c>
      <c r="N2492" s="24">
        <v>400</v>
      </c>
      <c r="O2492" s="29"/>
      <c r="P2492" s="25">
        <v>1</v>
      </c>
      <c r="Q2492" s="26">
        <f t="shared" si="100"/>
        <v>5.04E-2</v>
      </c>
      <c r="R2492" s="29"/>
    </row>
    <row r="2493" spans="2:18" ht="16.5" thickBot="1" x14ac:dyDescent="0.3">
      <c r="B2493" s="759" t="s">
        <v>54</v>
      </c>
      <c r="C2493" s="59">
        <f>SUM(C2491:C2492)</f>
        <v>482</v>
      </c>
      <c r="D2493" s="92">
        <f>SUM(D2491:D2492)</f>
        <v>369.99832715999992</v>
      </c>
      <c r="E2493" s="59">
        <f>SUM(E2491:E2492)</f>
        <v>26208</v>
      </c>
      <c r="F2493" s="92">
        <f>SUM(F2491:F2492)</f>
        <v>263.75741000000005</v>
      </c>
      <c r="G2493" s="93">
        <f>SUM(F2493/D2493)</f>
        <v>0.71286108784470892</v>
      </c>
      <c r="J2493" s="28">
        <v>18</v>
      </c>
      <c r="K2493" s="29"/>
      <c r="L2493" s="29">
        <v>2.2000000000000002</v>
      </c>
      <c r="M2493" s="24">
        <v>18</v>
      </c>
      <c r="N2493" s="24">
        <v>400</v>
      </c>
      <c r="O2493" s="29"/>
      <c r="P2493" s="25">
        <v>3</v>
      </c>
      <c r="Q2493" s="26">
        <f t="shared" si="100"/>
        <v>4.752E-2</v>
      </c>
      <c r="R2493" s="29"/>
    </row>
    <row r="2494" spans="2:18" ht="16.5" thickTop="1" x14ac:dyDescent="0.25">
      <c r="B2494" s="89"/>
      <c r="C2494" s="90"/>
      <c r="D2494" s="91"/>
      <c r="E2494" s="82"/>
      <c r="F2494" s="83"/>
      <c r="G2494" s="83"/>
      <c r="J2494" s="22">
        <v>19</v>
      </c>
      <c r="K2494" s="29"/>
      <c r="L2494" s="29">
        <v>15</v>
      </c>
      <c r="M2494" s="24">
        <v>15</v>
      </c>
      <c r="N2494" s="24">
        <v>400</v>
      </c>
      <c r="O2494" s="29"/>
      <c r="P2494" s="25">
        <v>1</v>
      </c>
      <c r="Q2494" s="26">
        <f t="shared" si="100"/>
        <v>0.09</v>
      </c>
      <c r="R2494" s="29"/>
    </row>
    <row r="2495" spans="2:18" x14ac:dyDescent="0.25">
      <c r="B2495" s="102" t="s">
        <v>32</v>
      </c>
      <c r="C2495" s="90"/>
      <c r="D2495" s="103">
        <f>SUM(Q2514+D2450)</f>
        <v>198.29621</v>
      </c>
      <c r="E2495" s="466">
        <f>SUM(D2495/D2493)</f>
        <v>0.53593812578036315</v>
      </c>
      <c r="F2495" s="83"/>
      <c r="G2495" s="83"/>
      <c r="J2495" s="28">
        <v>20</v>
      </c>
      <c r="K2495" s="29"/>
      <c r="L2495" s="29">
        <v>7</v>
      </c>
      <c r="M2495" s="24">
        <v>28</v>
      </c>
      <c r="N2495" s="24">
        <v>400</v>
      </c>
      <c r="O2495" s="29"/>
      <c r="P2495" s="25">
        <v>1</v>
      </c>
      <c r="Q2495" s="26">
        <f t="shared" si="100"/>
        <v>7.8399999999999997E-2</v>
      </c>
      <c r="R2495" s="29"/>
    </row>
    <row r="2496" spans="2:18" x14ac:dyDescent="0.25">
      <c r="B2496" s="102" t="s">
        <v>51</v>
      </c>
      <c r="C2496" s="89"/>
      <c r="D2496" s="103">
        <f>SUM(Q2518+D2451)</f>
        <v>65.461200000000005</v>
      </c>
      <c r="E2496" s="466">
        <f>SUM(D2496/D2493)</f>
        <v>0.17692296206434563</v>
      </c>
      <c r="F2496" s="83"/>
      <c r="G2496" s="83"/>
      <c r="J2496" s="22">
        <v>21</v>
      </c>
      <c r="K2496" s="29"/>
      <c r="L2496" s="29">
        <v>3.5</v>
      </c>
      <c r="M2496" s="24">
        <v>20</v>
      </c>
      <c r="N2496" s="24">
        <v>400</v>
      </c>
      <c r="O2496" s="29"/>
      <c r="P2496" s="25">
        <v>1</v>
      </c>
      <c r="Q2496" s="26">
        <f t="shared" si="100"/>
        <v>2.8000000000000001E-2</v>
      </c>
      <c r="R2496" s="29"/>
    </row>
    <row r="2497" spans="2:18" ht="16.5" thickBot="1" x14ac:dyDescent="0.3">
      <c r="B2497" s="89"/>
      <c r="C2497" s="89"/>
      <c r="D2497" s="104">
        <f>SUM(D2495:D2496)</f>
        <v>263.75740999999999</v>
      </c>
      <c r="E2497" s="467">
        <f>SUM(E2495:E2496)</f>
        <v>0.71286108784470881</v>
      </c>
      <c r="F2497" s="83"/>
      <c r="G2497" s="83"/>
      <c r="J2497" s="28">
        <v>22</v>
      </c>
      <c r="K2497" s="29"/>
      <c r="L2497" s="29">
        <v>2.2000000000000002</v>
      </c>
      <c r="M2497" s="24">
        <v>15</v>
      </c>
      <c r="N2497" s="24">
        <v>400</v>
      </c>
      <c r="O2497" s="29"/>
      <c r="P2497" s="25">
        <v>2</v>
      </c>
      <c r="Q2497" s="26">
        <f t="shared" si="100"/>
        <v>2.64E-2</v>
      </c>
      <c r="R2497" s="29"/>
    </row>
    <row r="2498" spans="2:18" ht="16.5" thickTop="1" x14ac:dyDescent="0.25">
      <c r="J2498" s="22">
        <v>23</v>
      </c>
      <c r="K2498" s="29"/>
      <c r="L2498" s="29">
        <v>4.5</v>
      </c>
      <c r="M2498" s="24">
        <v>15</v>
      </c>
      <c r="N2498" s="24">
        <v>400</v>
      </c>
      <c r="O2498" s="29"/>
      <c r="P2498" s="25">
        <v>6</v>
      </c>
      <c r="Q2498" s="26">
        <f t="shared" si="100"/>
        <v>0.16200000000000001</v>
      </c>
      <c r="R2498" s="29"/>
    </row>
    <row r="2499" spans="2:18" x14ac:dyDescent="0.25">
      <c r="J2499" s="28">
        <v>24</v>
      </c>
      <c r="K2499" s="29"/>
      <c r="L2499" s="29">
        <v>3.5</v>
      </c>
      <c r="M2499" s="24">
        <v>15</v>
      </c>
      <c r="N2499" s="24">
        <v>400</v>
      </c>
      <c r="O2499" s="29"/>
      <c r="P2499" s="25">
        <v>2</v>
      </c>
      <c r="Q2499" s="26">
        <f t="shared" si="100"/>
        <v>4.2000000000000003E-2</v>
      </c>
      <c r="R2499" s="29"/>
    </row>
    <row r="2500" spans="2:18" x14ac:dyDescent="0.25">
      <c r="J2500" s="22">
        <v>25</v>
      </c>
      <c r="K2500" s="29"/>
      <c r="L2500" s="29">
        <v>1.7</v>
      </c>
      <c r="M2500" s="24">
        <v>15</v>
      </c>
      <c r="N2500" s="24">
        <v>400</v>
      </c>
      <c r="O2500" s="29"/>
      <c r="P2500" s="25">
        <v>2</v>
      </c>
      <c r="Q2500" s="26">
        <f t="shared" si="100"/>
        <v>2.0400000000000001E-2</v>
      </c>
      <c r="R2500" s="29"/>
    </row>
    <row r="2501" spans="2:18" x14ac:dyDescent="0.25">
      <c r="J2501" s="28">
        <v>26</v>
      </c>
      <c r="K2501" s="29"/>
      <c r="L2501" s="29">
        <v>3.5</v>
      </c>
      <c r="M2501" s="24">
        <v>13</v>
      </c>
      <c r="N2501" s="24">
        <v>400</v>
      </c>
      <c r="O2501" s="29"/>
      <c r="P2501" s="25">
        <v>1</v>
      </c>
      <c r="Q2501" s="26">
        <f t="shared" si="100"/>
        <v>1.8200000000000001E-2</v>
      </c>
      <c r="R2501" s="29"/>
    </row>
    <row r="2502" spans="2:18" x14ac:dyDescent="0.25">
      <c r="J2502" s="22">
        <v>27</v>
      </c>
      <c r="K2502" s="29"/>
      <c r="L2502" s="29">
        <v>7</v>
      </c>
      <c r="M2502" s="24">
        <v>13</v>
      </c>
      <c r="N2502" s="24">
        <v>400</v>
      </c>
      <c r="O2502" s="29"/>
      <c r="P2502" s="25">
        <v>1</v>
      </c>
      <c r="Q2502" s="26">
        <f t="shared" si="100"/>
        <v>3.6400000000000002E-2</v>
      </c>
      <c r="R2502" s="29"/>
    </row>
    <row r="2503" spans="2:18" x14ac:dyDescent="0.25">
      <c r="J2503" s="28">
        <v>28</v>
      </c>
      <c r="K2503" s="29"/>
      <c r="L2503" s="29">
        <v>2.2000000000000002</v>
      </c>
      <c r="M2503" s="24">
        <v>13</v>
      </c>
      <c r="N2503" s="24">
        <v>400</v>
      </c>
      <c r="O2503" s="29"/>
      <c r="P2503" s="25">
        <v>3</v>
      </c>
      <c r="Q2503" s="26">
        <f t="shared" si="100"/>
        <v>3.4320000000000003E-2</v>
      </c>
      <c r="R2503" s="29"/>
    </row>
    <row r="2504" spans="2:18" x14ac:dyDescent="0.25">
      <c r="J2504" s="22">
        <v>29</v>
      </c>
      <c r="K2504" s="29"/>
      <c r="L2504" s="29">
        <v>1.7</v>
      </c>
      <c r="M2504" s="24">
        <v>13</v>
      </c>
      <c r="N2504" s="24">
        <v>400</v>
      </c>
      <c r="O2504" s="29"/>
      <c r="P2504" s="25">
        <v>6</v>
      </c>
      <c r="Q2504" s="26">
        <f t="shared" si="100"/>
        <v>5.3039999999999997E-2</v>
      </c>
      <c r="R2504" s="29"/>
    </row>
    <row r="2505" spans="2:18" x14ac:dyDescent="0.25">
      <c r="J2505" s="28">
        <v>30</v>
      </c>
      <c r="K2505" s="29"/>
      <c r="L2505" s="29">
        <v>10</v>
      </c>
      <c r="M2505" s="24">
        <v>10</v>
      </c>
      <c r="N2505" s="24">
        <v>400</v>
      </c>
      <c r="O2505" s="29"/>
      <c r="P2505" s="25">
        <v>2</v>
      </c>
      <c r="Q2505" s="26">
        <f t="shared" si="100"/>
        <v>0.08</v>
      </c>
      <c r="R2505" s="29"/>
    </row>
    <row r="2506" spans="2:18" x14ac:dyDescent="0.25">
      <c r="J2506" s="22">
        <v>31</v>
      </c>
      <c r="K2506" s="29"/>
      <c r="L2506" s="29">
        <v>4.5</v>
      </c>
      <c r="M2506" s="24">
        <v>10</v>
      </c>
      <c r="N2506" s="24">
        <v>400</v>
      </c>
      <c r="O2506" s="29"/>
      <c r="P2506" s="25">
        <v>21</v>
      </c>
      <c r="Q2506" s="26">
        <f t="shared" si="100"/>
        <v>0.378</v>
      </c>
      <c r="R2506" s="29"/>
    </row>
    <row r="2507" spans="2:18" x14ac:dyDescent="0.25">
      <c r="J2507" s="28">
        <v>32</v>
      </c>
      <c r="K2507" s="29"/>
      <c r="L2507" s="29">
        <v>3.5</v>
      </c>
      <c r="M2507" s="24">
        <v>10</v>
      </c>
      <c r="N2507" s="24">
        <v>400</v>
      </c>
      <c r="O2507" s="29"/>
      <c r="P2507" s="25">
        <v>15</v>
      </c>
      <c r="Q2507" s="26">
        <f t="shared" si="100"/>
        <v>0.21</v>
      </c>
      <c r="R2507" s="29"/>
    </row>
    <row r="2508" spans="2:18" x14ac:dyDescent="0.25">
      <c r="J2508" s="22">
        <v>33</v>
      </c>
      <c r="K2508" s="29"/>
      <c r="L2508" s="29">
        <v>2.2000000000000002</v>
      </c>
      <c r="M2508" s="24">
        <v>10</v>
      </c>
      <c r="N2508" s="24">
        <v>400</v>
      </c>
      <c r="O2508" s="29"/>
      <c r="P2508" s="25">
        <v>13</v>
      </c>
      <c r="Q2508" s="26">
        <f t="shared" si="100"/>
        <v>0.1144</v>
      </c>
      <c r="R2508" s="29"/>
    </row>
    <row r="2509" spans="2:18" x14ac:dyDescent="0.25">
      <c r="J2509" s="28">
        <v>34</v>
      </c>
      <c r="K2509" s="29"/>
      <c r="L2509" s="29">
        <v>1.7</v>
      </c>
      <c r="M2509" s="24">
        <v>10</v>
      </c>
      <c r="N2509" s="24">
        <v>400</v>
      </c>
      <c r="O2509" s="29"/>
      <c r="P2509" s="25">
        <v>9</v>
      </c>
      <c r="Q2509" s="26">
        <f t="shared" si="100"/>
        <v>6.1199999999999997E-2</v>
      </c>
      <c r="R2509" s="29"/>
    </row>
    <row r="2510" spans="2:18" x14ac:dyDescent="0.25">
      <c r="J2510" s="22">
        <v>35</v>
      </c>
      <c r="K2510" s="29"/>
      <c r="L2510" s="29">
        <v>2.2000000000000002</v>
      </c>
      <c r="M2510" s="24">
        <v>10</v>
      </c>
      <c r="N2510" s="24">
        <v>300</v>
      </c>
      <c r="O2510" s="29"/>
      <c r="P2510" s="25">
        <v>8</v>
      </c>
      <c r="Q2510" s="26">
        <f t="shared" si="100"/>
        <v>5.28E-2</v>
      </c>
      <c r="R2510" s="29"/>
    </row>
    <row r="2511" spans="2:18" x14ac:dyDescent="0.25">
      <c r="J2511" s="28">
        <v>36</v>
      </c>
      <c r="K2511" s="29"/>
      <c r="L2511" s="29">
        <v>4.5</v>
      </c>
      <c r="M2511" s="24">
        <v>10</v>
      </c>
      <c r="N2511" s="24">
        <v>300</v>
      </c>
      <c r="O2511" s="29"/>
      <c r="P2511" s="25">
        <v>1</v>
      </c>
      <c r="Q2511" s="26">
        <f t="shared" si="100"/>
        <v>1.35E-2</v>
      </c>
      <c r="R2511" s="29"/>
    </row>
    <row r="2512" spans="2:18" x14ac:dyDescent="0.25">
      <c r="J2512" s="22">
        <v>37</v>
      </c>
      <c r="K2512" s="29"/>
      <c r="L2512" s="29">
        <v>1.7</v>
      </c>
      <c r="M2512" s="24">
        <v>10</v>
      </c>
      <c r="N2512" s="24">
        <v>300</v>
      </c>
      <c r="O2512" s="29"/>
      <c r="P2512" s="25">
        <v>8</v>
      </c>
      <c r="Q2512" s="26">
        <f t="shared" si="100"/>
        <v>4.0800000000000003E-2</v>
      </c>
      <c r="R2512" s="29"/>
    </row>
    <row r="2513" spans="2:18" x14ac:dyDescent="0.25">
      <c r="J2513" s="28">
        <v>38</v>
      </c>
      <c r="K2513" s="29"/>
      <c r="L2513" s="29">
        <v>1.7</v>
      </c>
      <c r="M2513" s="24">
        <v>15</v>
      </c>
      <c r="N2513" s="24">
        <v>300</v>
      </c>
      <c r="O2513" s="29"/>
      <c r="P2513" s="25">
        <v>1</v>
      </c>
      <c r="Q2513" s="26">
        <f t="shared" si="100"/>
        <v>7.6499999999999997E-3</v>
      </c>
      <c r="R2513" s="29"/>
    </row>
    <row r="2514" spans="2:18" x14ac:dyDescent="0.25">
      <c r="J2514" s="1880"/>
      <c r="K2514" s="1880"/>
      <c r="L2514" s="1880"/>
      <c r="M2514" s="1880"/>
      <c r="N2514" s="1880"/>
      <c r="O2514" s="1881"/>
      <c r="P2514" s="795">
        <f>SUM(P2476:P2513)</f>
        <v>138</v>
      </c>
      <c r="Q2514" s="792">
        <f>SUM(Q2476:Q2513)</f>
        <v>5.0442300000000007</v>
      </c>
      <c r="R2514" s="64">
        <f>SUM(Q2514/G2485)</f>
        <v>0.54754621556959737</v>
      </c>
    </row>
    <row r="2515" spans="2:18" x14ac:dyDescent="0.25">
      <c r="J2515" s="760">
        <v>39</v>
      </c>
      <c r="K2515" s="476"/>
      <c r="L2515" s="477">
        <v>4</v>
      </c>
      <c r="M2515" s="409">
        <v>6</v>
      </c>
      <c r="N2515" s="409">
        <v>400</v>
      </c>
      <c r="O2515" s="409">
        <v>11</v>
      </c>
      <c r="P2515" s="617">
        <v>66</v>
      </c>
      <c r="Q2515" s="451">
        <f>L2515*M2515*N2515*P2515/1000000</f>
        <v>0.63360000000000005</v>
      </c>
      <c r="R2515" s="618"/>
    </row>
    <row r="2516" spans="2:18" x14ac:dyDescent="0.25">
      <c r="J2516" s="760">
        <v>40</v>
      </c>
      <c r="K2516" s="476"/>
      <c r="L2516" s="477">
        <v>3</v>
      </c>
      <c r="M2516" s="409">
        <v>5</v>
      </c>
      <c r="N2516" s="409">
        <v>400</v>
      </c>
      <c r="O2516" s="409">
        <v>6</v>
      </c>
      <c r="P2516" s="617">
        <v>60</v>
      </c>
      <c r="Q2516" s="451">
        <f>L2516*M2516*N2516*P2516/1000000</f>
        <v>0.36</v>
      </c>
      <c r="R2516" s="618"/>
    </row>
    <row r="2517" spans="2:18" x14ac:dyDescent="0.25">
      <c r="J2517" s="760">
        <v>41</v>
      </c>
      <c r="K2517" s="476"/>
      <c r="L2517" s="477">
        <v>2</v>
      </c>
      <c r="M2517" s="409">
        <v>3</v>
      </c>
      <c r="N2517" s="409">
        <v>400</v>
      </c>
      <c r="O2517" s="409">
        <v>2</v>
      </c>
      <c r="P2517" s="617">
        <v>50</v>
      </c>
      <c r="Q2517" s="451">
        <f>L2517*M2517*N2517*P2517/1000000</f>
        <v>0.12</v>
      </c>
      <c r="R2517" s="618"/>
    </row>
    <row r="2518" spans="2:18" x14ac:dyDescent="0.25">
      <c r="J2518" s="1882"/>
      <c r="K2518" s="1883"/>
      <c r="L2518" s="1883"/>
      <c r="M2518" s="1883"/>
      <c r="N2518" s="1884"/>
      <c r="O2518" s="793">
        <f>SUM(O2515:O2517)</f>
        <v>19</v>
      </c>
      <c r="P2518" s="795">
        <f>SUM(P2515:P2517)</f>
        <v>176</v>
      </c>
      <c r="Q2518" s="792">
        <f>SUM(Q2515:Q2517)</f>
        <v>1.1135999999999999</v>
      </c>
      <c r="R2518" s="64">
        <f>SUM(Q2518/G2485)</f>
        <v>0.12088018699748099</v>
      </c>
    </row>
    <row r="2519" spans="2:18" ht="16.5" thickBot="1" x14ac:dyDescent="0.3">
      <c r="O2519" s="455">
        <f>SUM(O2518)</f>
        <v>19</v>
      </c>
      <c r="P2519" s="47">
        <f>SUM(P2518,P2514)</f>
        <v>314</v>
      </c>
      <c r="Q2519" s="72">
        <f>SUM(Q2518,Q2514)</f>
        <v>6.1578300000000006</v>
      </c>
      <c r="R2519" s="49">
        <f>SUM(Q2519/G2485)</f>
        <v>0.66842640256707841</v>
      </c>
    </row>
    <row r="2520" spans="2:18" ht="16.5" thickTop="1" x14ac:dyDescent="0.25"/>
    <row r="2521" spans="2:18" x14ac:dyDescent="0.25">
      <c r="B2521" s="1814" t="s">
        <v>0</v>
      </c>
      <c r="C2521" s="1814"/>
      <c r="D2521" s="1814"/>
      <c r="E2521" s="1814"/>
      <c r="F2521" s="1814"/>
      <c r="G2521" s="1814"/>
      <c r="H2521" s="1814"/>
      <c r="J2521" s="1814" t="s">
        <v>22</v>
      </c>
      <c r="K2521" s="1814"/>
      <c r="L2521" s="1814"/>
      <c r="M2521" s="1814"/>
      <c r="N2521" s="1814"/>
      <c r="O2521" s="1814"/>
      <c r="P2521" s="1814"/>
      <c r="Q2521" s="1814"/>
      <c r="R2521" s="1814"/>
    </row>
    <row r="2522" spans="2:18" x14ac:dyDescent="0.25">
      <c r="B2522" s="1814"/>
      <c r="C2522" s="1814"/>
      <c r="D2522" s="1814"/>
      <c r="E2522" s="1814"/>
      <c r="F2522" s="1814"/>
      <c r="G2522" s="1814"/>
      <c r="H2522" s="1814"/>
      <c r="J2522" s="1814"/>
      <c r="K2522" s="1814"/>
      <c r="L2522" s="1814"/>
      <c r="M2522" s="1814"/>
      <c r="N2522" s="1814"/>
      <c r="O2522" s="1814"/>
      <c r="P2522" s="1814"/>
      <c r="Q2522" s="1814"/>
      <c r="R2522" s="1814"/>
    </row>
    <row r="2523" spans="2:18" x14ac:dyDescent="0.25">
      <c r="B2523" s="6" t="s">
        <v>291</v>
      </c>
      <c r="H2523" s="8"/>
      <c r="J2523" s="6" t="s">
        <v>291</v>
      </c>
      <c r="K2523" s="10"/>
      <c r="L2523" s="10"/>
      <c r="M2523" s="10"/>
      <c r="N2523" s="10"/>
      <c r="O2523" s="1898"/>
      <c r="P2523" s="1898"/>
      <c r="Q2523" s="8"/>
      <c r="R2523" s="8"/>
    </row>
    <row r="2524" spans="2:18" x14ac:dyDescent="0.25">
      <c r="B2524" s="1812" t="s">
        <v>21</v>
      </c>
      <c r="C2524" s="1812" t="s">
        <v>2</v>
      </c>
      <c r="D2524" s="1812" t="s">
        <v>3</v>
      </c>
      <c r="E2524" s="1842" t="s">
        <v>4</v>
      </c>
      <c r="F2524" s="1843"/>
      <c r="G2524" s="1844"/>
      <c r="H2524" s="1812" t="s">
        <v>5</v>
      </c>
      <c r="J2524" s="1812" t="s">
        <v>21</v>
      </c>
      <c r="K2524" s="1899" t="s">
        <v>24</v>
      </c>
      <c r="L2524" s="1842" t="s">
        <v>25</v>
      </c>
      <c r="M2524" s="1843"/>
      <c r="N2524" s="1844"/>
      <c r="O2524" s="1842" t="s">
        <v>4</v>
      </c>
      <c r="P2524" s="1843"/>
      <c r="Q2524" s="1844"/>
      <c r="R2524" s="1812" t="s">
        <v>5</v>
      </c>
    </row>
    <row r="2525" spans="2:18" x14ac:dyDescent="0.25">
      <c r="B2525" s="1813"/>
      <c r="C2525" s="1813"/>
      <c r="D2525" s="1813"/>
      <c r="E2525" s="763" t="s">
        <v>26</v>
      </c>
      <c r="F2525" s="763" t="s">
        <v>9</v>
      </c>
      <c r="G2525" s="756" t="s">
        <v>10</v>
      </c>
      <c r="H2525" s="1813"/>
      <c r="J2525" s="1813"/>
      <c r="K2525" s="1900"/>
      <c r="L2525" s="13" t="s">
        <v>27</v>
      </c>
      <c r="M2525" s="757" t="s">
        <v>28</v>
      </c>
      <c r="N2525" s="757" t="s">
        <v>26</v>
      </c>
      <c r="O2525" s="757" t="s">
        <v>29</v>
      </c>
      <c r="P2525" s="758" t="s">
        <v>30</v>
      </c>
      <c r="Q2525" s="16" t="s">
        <v>10</v>
      </c>
      <c r="R2525" s="1813"/>
    </row>
    <row r="2526" spans="2:18" x14ac:dyDescent="0.25">
      <c r="B2526" s="623">
        <v>1</v>
      </c>
      <c r="C2526" s="141">
        <v>5931</v>
      </c>
      <c r="D2526" s="409" t="s">
        <v>12</v>
      </c>
      <c r="E2526" s="409">
        <v>400</v>
      </c>
      <c r="F2526" s="409">
        <v>37</v>
      </c>
      <c r="G2526" s="497">
        <f>0.7854*E2526*F2526*F2526/1000000</f>
        <v>0.43008503999999992</v>
      </c>
      <c r="H2526" s="616" t="s">
        <v>252</v>
      </c>
      <c r="J2526" s="22">
        <v>1</v>
      </c>
      <c r="K2526" s="23" t="s">
        <v>32</v>
      </c>
      <c r="L2526" s="24">
        <v>13</v>
      </c>
      <c r="M2526" s="24">
        <v>15</v>
      </c>
      <c r="N2526" s="24">
        <v>400</v>
      </c>
      <c r="O2526" s="23"/>
      <c r="P2526" s="25">
        <v>2</v>
      </c>
      <c r="Q2526" s="26">
        <f t="shared" ref="Q2526:Q2546" si="101">L2526*M2526*N2526*P2526/1000000</f>
        <v>0.156</v>
      </c>
      <c r="R2526" s="27"/>
    </row>
    <row r="2527" spans="2:18" x14ac:dyDescent="0.25">
      <c r="B2527" s="623">
        <v>2</v>
      </c>
      <c r="C2527" s="141">
        <v>5934</v>
      </c>
      <c r="D2527" s="409" t="s">
        <v>12</v>
      </c>
      <c r="E2527" s="409">
        <v>400</v>
      </c>
      <c r="F2527" s="409">
        <v>40</v>
      </c>
      <c r="G2527" s="497">
        <f>0.7854*E2527*F2527*F2527/1000000</f>
        <v>0.50265599999999988</v>
      </c>
      <c r="H2527" s="616" t="s">
        <v>252</v>
      </c>
      <c r="J2527" s="28">
        <v>2</v>
      </c>
      <c r="K2527" s="29"/>
      <c r="L2527" s="29">
        <v>10</v>
      </c>
      <c r="M2527" s="24">
        <v>15</v>
      </c>
      <c r="N2527" s="24">
        <v>400</v>
      </c>
      <c r="O2527" s="29"/>
      <c r="P2527" s="25">
        <v>2</v>
      </c>
      <c r="Q2527" s="26">
        <f t="shared" si="101"/>
        <v>0.12</v>
      </c>
      <c r="R2527" s="29"/>
    </row>
    <row r="2528" spans="2:18" x14ac:dyDescent="0.25">
      <c r="B2528" s="623">
        <v>3</v>
      </c>
      <c r="C2528" s="141">
        <v>5982</v>
      </c>
      <c r="D2528" s="409" t="s">
        <v>12</v>
      </c>
      <c r="E2528" s="409">
        <v>400</v>
      </c>
      <c r="F2528" s="409">
        <v>50</v>
      </c>
      <c r="G2528" s="497">
        <f>0.7854*E2528*F2528*F2528/1000000</f>
        <v>0.78539999999999988</v>
      </c>
      <c r="H2528" s="616" t="s">
        <v>252</v>
      </c>
      <c r="J2528" s="22">
        <v>3</v>
      </c>
      <c r="K2528" s="29"/>
      <c r="L2528" s="29">
        <v>4.5</v>
      </c>
      <c r="M2528" s="24">
        <v>18</v>
      </c>
      <c r="N2528" s="24">
        <v>400</v>
      </c>
      <c r="O2528" s="29"/>
      <c r="P2528" s="25">
        <v>1</v>
      </c>
      <c r="Q2528" s="26">
        <f t="shared" si="101"/>
        <v>3.2399999999999998E-2</v>
      </c>
      <c r="R2528" s="29"/>
    </row>
    <row r="2529" spans="2:18" x14ac:dyDescent="0.25">
      <c r="B2529" s="623">
        <v>4</v>
      </c>
      <c r="C2529" s="141">
        <v>5951</v>
      </c>
      <c r="D2529" s="409" t="s">
        <v>12</v>
      </c>
      <c r="E2529" s="409">
        <v>400</v>
      </c>
      <c r="F2529" s="409">
        <v>46</v>
      </c>
      <c r="G2529" s="497">
        <f>0.7854*E2529*F2529*F2529/1000000</f>
        <v>0.66476255999999989</v>
      </c>
      <c r="H2529" s="616" t="s">
        <v>252</v>
      </c>
      <c r="J2529" s="28">
        <v>4</v>
      </c>
      <c r="K2529" s="29"/>
      <c r="L2529" s="29">
        <v>4.5</v>
      </c>
      <c r="M2529" s="24">
        <v>13</v>
      </c>
      <c r="N2529" s="24">
        <v>400</v>
      </c>
      <c r="O2529" s="29"/>
      <c r="P2529" s="25">
        <v>1</v>
      </c>
      <c r="Q2529" s="26">
        <f t="shared" si="101"/>
        <v>2.3400000000000001E-2</v>
      </c>
      <c r="R2529" s="29"/>
    </row>
    <row r="2530" spans="2:18" x14ac:dyDescent="0.25">
      <c r="B2530" s="623">
        <v>5</v>
      </c>
      <c r="C2530" s="141">
        <v>5988</v>
      </c>
      <c r="D2530" s="409" t="s">
        <v>12</v>
      </c>
      <c r="E2530" s="409">
        <v>400</v>
      </c>
      <c r="F2530" s="409">
        <v>40</v>
      </c>
      <c r="G2530" s="497">
        <f>0.7854*E2530*F2530*F2530/1000000</f>
        <v>0.50265599999999988</v>
      </c>
      <c r="H2530" s="616" t="s">
        <v>252</v>
      </c>
      <c r="J2530" s="22">
        <v>5</v>
      </c>
      <c r="K2530" s="29"/>
      <c r="L2530" s="29">
        <v>4.5</v>
      </c>
      <c r="M2530" s="24">
        <v>10</v>
      </c>
      <c r="N2530" s="24">
        <v>400</v>
      </c>
      <c r="O2530" s="29"/>
      <c r="P2530" s="25">
        <v>11</v>
      </c>
      <c r="Q2530" s="26">
        <f t="shared" si="101"/>
        <v>0.19800000000000001</v>
      </c>
      <c r="R2530" s="29"/>
    </row>
    <row r="2531" spans="2:18" x14ac:dyDescent="0.25">
      <c r="G2531" s="74">
        <f>SUM(G2526:G2530)</f>
        <v>2.8855595999999997</v>
      </c>
      <c r="H2531" s="51"/>
      <c r="J2531" s="28">
        <v>6</v>
      </c>
      <c r="K2531" s="29"/>
      <c r="L2531" s="29">
        <v>7</v>
      </c>
      <c r="M2531" s="24">
        <v>10</v>
      </c>
      <c r="N2531" s="24">
        <v>400</v>
      </c>
      <c r="O2531" s="29"/>
      <c r="P2531" s="25">
        <v>1</v>
      </c>
      <c r="Q2531" s="26">
        <f t="shared" si="101"/>
        <v>2.8000000000000001E-2</v>
      </c>
      <c r="R2531" s="29"/>
    </row>
    <row r="2532" spans="2:18" ht="16.5" thickBot="1" x14ac:dyDescent="0.3">
      <c r="G2532" s="60">
        <f>SUM(G2531)</f>
        <v>2.8855595999999997</v>
      </c>
      <c r="H2532" s="36">
        <f>SUM(Q2552/G2532)</f>
        <v>0.66493861364014117</v>
      </c>
      <c r="J2532" s="22">
        <v>7</v>
      </c>
      <c r="K2532" s="29"/>
      <c r="L2532" s="29">
        <v>2.2000000000000002</v>
      </c>
      <c r="M2532" s="24">
        <v>10</v>
      </c>
      <c r="N2532" s="24">
        <v>400</v>
      </c>
      <c r="O2532" s="29"/>
      <c r="P2532" s="25">
        <v>3</v>
      </c>
      <c r="Q2532" s="26">
        <f t="shared" si="101"/>
        <v>2.64E-2</v>
      </c>
      <c r="R2532" s="29"/>
    </row>
    <row r="2533" spans="2:18" ht="16.5" thickTop="1" x14ac:dyDescent="0.25">
      <c r="J2533" s="28">
        <v>8</v>
      </c>
      <c r="K2533" s="29"/>
      <c r="L2533" s="29">
        <v>10</v>
      </c>
      <c r="M2533" s="24">
        <v>25</v>
      </c>
      <c r="N2533" s="24">
        <v>400</v>
      </c>
      <c r="O2533" s="29"/>
      <c r="P2533" s="25">
        <v>2</v>
      </c>
      <c r="Q2533" s="26">
        <f t="shared" si="101"/>
        <v>0.2</v>
      </c>
      <c r="R2533" s="29"/>
    </row>
    <row r="2534" spans="2:18" x14ac:dyDescent="0.25">
      <c r="B2534" s="8" t="s">
        <v>285</v>
      </c>
      <c r="J2534" s="22">
        <v>9</v>
      </c>
      <c r="K2534" s="29"/>
      <c r="L2534" s="29">
        <v>7</v>
      </c>
      <c r="M2534" s="24">
        <v>25</v>
      </c>
      <c r="N2534" s="24">
        <v>400</v>
      </c>
      <c r="O2534" s="29"/>
      <c r="P2534" s="25">
        <v>1</v>
      </c>
      <c r="Q2534" s="26">
        <f t="shared" si="101"/>
        <v>7.0000000000000007E-2</v>
      </c>
      <c r="R2534" s="29"/>
    </row>
    <row r="2535" spans="2:18" x14ac:dyDescent="0.25">
      <c r="B2535" s="1886" t="s">
        <v>3</v>
      </c>
      <c r="C2535" s="1888" t="s">
        <v>66</v>
      </c>
      <c r="D2535" s="1889"/>
      <c r="E2535" s="1890" t="s">
        <v>48</v>
      </c>
      <c r="F2535" s="1891"/>
      <c r="G2535" s="1886" t="s">
        <v>50</v>
      </c>
      <c r="J2535" s="28">
        <v>10</v>
      </c>
      <c r="K2535" s="29"/>
      <c r="L2535" s="29">
        <v>13</v>
      </c>
      <c r="M2535" s="24">
        <v>23</v>
      </c>
      <c r="N2535" s="24">
        <v>400</v>
      </c>
      <c r="O2535" s="29"/>
      <c r="P2535" s="25">
        <v>1</v>
      </c>
      <c r="Q2535" s="26">
        <f t="shared" si="101"/>
        <v>0.1196</v>
      </c>
      <c r="R2535" s="29"/>
    </row>
    <row r="2536" spans="2:18" x14ac:dyDescent="0.25">
      <c r="B2536" s="1887"/>
      <c r="C2536" s="101" t="s">
        <v>30</v>
      </c>
      <c r="D2536" s="595" t="s">
        <v>10</v>
      </c>
      <c r="E2536" s="761" t="s">
        <v>30</v>
      </c>
      <c r="F2536" s="761" t="s">
        <v>10</v>
      </c>
      <c r="G2536" s="1887"/>
      <c r="J2536" s="22">
        <v>11</v>
      </c>
      <c r="K2536" s="29"/>
      <c r="L2536" s="29">
        <v>10</v>
      </c>
      <c r="M2536" s="24">
        <v>23</v>
      </c>
      <c r="N2536" s="24">
        <v>400</v>
      </c>
      <c r="O2536" s="29"/>
      <c r="P2536" s="25">
        <v>1</v>
      </c>
      <c r="Q2536" s="26">
        <f t="shared" si="101"/>
        <v>9.1999999999999998E-2</v>
      </c>
      <c r="R2536" s="29"/>
    </row>
    <row r="2537" spans="2:18" x14ac:dyDescent="0.25">
      <c r="B2537" s="762" t="s">
        <v>32</v>
      </c>
      <c r="C2537" s="86">
        <f>SUM(C2493)</f>
        <v>482</v>
      </c>
      <c r="D2537" s="71">
        <f>SUM(D2493)</f>
        <v>369.99832715999992</v>
      </c>
      <c r="E2537" s="86">
        <f>SUM(E2493)</f>
        <v>26208</v>
      </c>
      <c r="F2537" s="71">
        <f>SUM(F2493)</f>
        <v>263.75741000000005</v>
      </c>
      <c r="G2537" s="88">
        <f>SUM(F2537/D2537)</f>
        <v>0.71286108784470892</v>
      </c>
      <c r="J2537" s="28">
        <v>12</v>
      </c>
      <c r="K2537" s="29"/>
      <c r="L2537" s="29">
        <v>15</v>
      </c>
      <c r="M2537" s="24">
        <v>15</v>
      </c>
      <c r="N2537" s="24">
        <v>400</v>
      </c>
      <c r="O2537" s="29"/>
      <c r="P2537" s="25">
        <v>1</v>
      </c>
      <c r="Q2537" s="26">
        <f t="shared" si="101"/>
        <v>0.09</v>
      </c>
      <c r="R2537" s="29"/>
    </row>
    <row r="2538" spans="2:18" x14ac:dyDescent="0.25">
      <c r="B2538" s="762" t="s">
        <v>32</v>
      </c>
      <c r="C2538" s="115">
        <f>SUM(B2530)</f>
        <v>5</v>
      </c>
      <c r="D2538" s="20">
        <f>SUM(G2532)</f>
        <v>2.8855595999999997</v>
      </c>
      <c r="E2538" s="115">
        <f>SUM(P2552)</f>
        <v>121</v>
      </c>
      <c r="F2538" s="71">
        <f>SUM(Q2552)</f>
        <v>1.9187200000000002</v>
      </c>
      <c r="G2538" s="88">
        <f>SUM(F2538/D2538)</f>
        <v>0.66493861364014117</v>
      </c>
      <c r="J2538" s="22">
        <v>13</v>
      </c>
      <c r="K2538" s="29"/>
      <c r="L2538" s="29">
        <v>4.5</v>
      </c>
      <c r="M2538" s="24">
        <v>23</v>
      </c>
      <c r="N2538" s="24">
        <v>400</v>
      </c>
      <c r="O2538" s="29"/>
      <c r="P2538" s="25">
        <v>1</v>
      </c>
      <c r="Q2538" s="26">
        <f t="shared" si="101"/>
        <v>4.1399999999999999E-2</v>
      </c>
      <c r="R2538" s="29"/>
    </row>
    <row r="2539" spans="2:18" ht="16.5" thickBot="1" x14ac:dyDescent="0.3">
      <c r="B2539" s="759" t="s">
        <v>54</v>
      </c>
      <c r="C2539" s="59">
        <f>SUM(C2537:C2538)</f>
        <v>487</v>
      </c>
      <c r="D2539" s="92">
        <f>SUM(D2537:D2538)</f>
        <v>372.88388675999994</v>
      </c>
      <c r="E2539" s="59">
        <f>SUM(E2537:E2538)</f>
        <v>26329</v>
      </c>
      <c r="F2539" s="92">
        <f>SUM(F2537:F2538)</f>
        <v>265.67613000000006</v>
      </c>
      <c r="G2539" s="93">
        <f>SUM(F2539/D2539)</f>
        <v>0.71249024008108386</v>
      </c>
      <c r="J2539" s="28">
        <v>14</v>
      </c>
      <c r="K2539" s="29"/>
      <c r="L2539" s="29">
        <v>13</v>
      </c>
      <c r="M2539" s="24">
        <v>20</v>
      </c>
      <c r="N2539" s="24">
        <v>400</v>
      </c>
      <c r="O2539" s="29"/>
      <c r="P2539" s="25">
        <v>1</v>
      </c>
      <c r="Q2539" s="26">
        <f t="shared" si="101"/>
        <v>0.104</v>
      </c>
      <c r="R2539" s="29"/>
    </row>
    <row r="2540" spans="2:18" ht="16.5" thickTop="1" x14ac:dyDescent="0.25">
      <c r="B2540" s="89"/>
      <c r="C2540" s="90"/>
      <c r="D2540" s="91"/>
      <c r="E2540" s="82"/>
      <c r="F2540" s="83"/>
      <c r="G2540" s="83"/>
      <c r="J2540" s="22">
        <v>15</v>
      </c>
      <c r="K2540" s="29"/>
      <c r="L2540" s="29">
        <v>7</v>
      </c>
      <c r="M2540" s="24">
        <v>20</v>
      </c>
      <c r="N2540" s="24">
        <v>400</v>
      </c>
      <c r="O2540" s="29"/>
      <c r="P2540" s="25">
        <v>1</v>
      </c>
      <c r="Q2540" s="26">
        <f t="shared" si="101"/>
        <v>5.6000000000000001E-2</v>
      </c>
      <c r="R2540" s="29"/>
    </row>
    <row r="2541" spans="2:18" x14ac:dyDescent="0.25">
      <c r="B2541" s="102" t="s">
        <v>32</v>
      </c>
      <c r="C2541" s="90"/>
      <c r="D2541" s="103">
        <f>SUM(Q2547+D2495)</f>
        <v>199.79973000000001</v>
      </c>
      <c r="E2541" s="466">
        <f>SUM(D2541/D2539)</f>
        <v>0.53582291188837972</v>
      </c>
      <c r="F2541" s="83"/>
      <c r="G2541" s="83"/>
      <c r="J2541" s="28">
        <v>16</v>
      </c>
      <c r="K2541" s="29"/>
      <c r="L2541" s="29">
        <v>3.5</v>
      </c>
      <c r="M2541" s="24">
        <v>20</v>
      </c>
      <c r="N2541" s="24">
        <v>400</v>
      </c>
      <c r="O2541" s="29"/>
      <c r="P2541" s="25">
        <v>1</v>
      </c>
      <c r="Q2541" s="26">
        <f t="shared" si="101"/>
        <v>2.8000000000000001E-2</v>
      </c>
      <c r="R2541" s="29"/>
    </row>
    <row r="2542" spans="2:18" x14ac:dyDescent="0.25">
      <c r="B2542" s="102" t="s">
        <v>51</v>
      </c>
      <c r="C2542" s="89"/>
      <c r="D2542" s="103">
        <f>SUM(Q2551+D2496)</f>
        <v>65.876400000000004</v>
      </c>
      <c r="E2542" s="466">
        <f>SUM(D2542/D2539)</f>
        <v>0.17666732819270406</v>
      </c>
      <c r="F2542" s="83"/>
      <c r="G2542" s="83"/>
      <c r="J2542" s="22">
        <v>17</v>
      </c>
      <c r="K2542" s="29"/>
      <c r="L2542" s="29">
        <v>1.7</v>
      </c>
      <c r="M2542" s="24">
        <v>15</v>
      </c>
      <c r="N2542" s="24">
        <v>400</v>
      </c>
      <c r="O2542" s="29"/>
      <c r="P2542" s="25">
        <v>2</v>
      </c>
      <c r="Q2542" s="26">
        <f t="shared" si="101"/>
        <v>2.0400000000000001E-2</v>
      </c>
      <c r="R2542" s="29"/>
    </row>
    <row r="2543" spans="2:18" ht="16.5" thickBot="1" x14ac:dyDescent="0.3">
      <c r="B2543" s="89"/>
      <c r="C2543" s="89"/>
      <c r="D2543" s="104">
        <f>SUM(D2541:D2542)</f>
        <v>265.67613</v>
      </c>
      <c r="E2543" s="467">
        <f>SUM(E2541:E2542)</f>
        <v>0.71249024008108375</v>
      </c>
      <c r="F2543" s="83"/>
      <c r="G2543" s="83"/>
      <c r="J2543" s="28">
        <v>18</v>
      </c>
      <c r="K2543" s="29"/>
      <c r="L2543" s="29">
        <v>2.2000000000000002</v>
      </c>
      <c r="M2543" s="24">
        <v>13</v>
      </c>
      <c r="N2543" s="24">
        <v>400</v>
      </c>
      <c r="O2543" s="29"/>
      <c r="P2543" s="25">
        <v>1</v>
      </c>
      <c r="Q2543" s="26">
        <f t="shared" si="101"/>
        <v>1.1440000000000001E-2</v>
      </c>
      <c r="R2543" s="29"/>
    </row>
    <row r="2544" spans="2:18" ht="16.5" thickTop="1" x14ac:dyDescent="0.25">
      <c r="J2544" s="22">
        <v>19</v>
      </c>
      <c r="K2544" s="29"/>
      <c r="L2544" s="29">
        <v>1.7</v>
      </c>
      <c r="M2544" s="24">
        <v>13</v>
      </c>
      <c r="N2544" s="24">
        <v>400</v>
      </c>
      <c r="O2544" s="29"/>
      <c r="P2544" s="25">
        <v>2</v>
      </c>
      <c r="Q2544" s="26">
        <f t="shared" si="101"/>
        <v>1.7680000000000001E-2</v>
      </c>
      <c r="R2544" s="29"/>
    </row>
    <row r="2545" spans="2:18" x14ac:dyDescent="0.25">
      <c r="J2545" s="28">
        <v>20</v>
      </c>
      <c r="K2545" s="29"/>
      <c r="L2545" s="29">
        <v>3.5</v>
      </c>
      <c r="M2545" s="24">
        <v>10</v>
      </c>
      <c r="N2545" s="24">
        <v>400</v>
      </c>
      <c r="O2545" s="29"/>
      <c r="P2545" s="25">
        <v>2</v>
      </c>
      <c r="Q2545" s="26">
        <f t="shared" si="101"/>
        <v>2.8000000000000001E-2</v>
      </c>
      <c r="R2545" s="29"/>
    </row>
    <row r="2546" spans="2:18" x14ac:dyDescent="0.25">
      <c r="J2546" s="22">
        <v>21</v>
      </c>
      <c r="K2546" s="29"/>
      <c r="L2546" s="29">
        <v>1.7</v>
      </c>
      <c r="M2546" s="24">
        <v>10</v>
      </c>
      <c r="N2546" s="24">
        <v>400</v>
      </c>
      <c r="O2546" s="29"/>
      <c r="P2546" s="25">
        <v>6</v>
      </c>
      <c r="Q2546" s="26">
        <f t="shared" si="101"/>
        <v>4.0800000000000003E-2</v>
      </c>
      <c r="R2546" s="29"/>
    </row>
    <row r="2547" spans="2:18" x14ac:dyDescent="0.25">
      <c r="J2547" s="1880"/>
      <c r="K2547" s="1880"/>
      <c r="L2547" s="1880"/>
      <c r="M2547" s="1880"/>
      <c r="N2547" s="1880"/>
      <c r="O2547" s="1881"/>
      <c r="P2547" s="795">
        <f>SUM(P2526:P2546)</f>
        <v>44</v>
      </c>
      <c r="Q2547" s="792">
        <f>SUM(Q2526:Q2546)</f>
        <v>1.5035200000000002</v>
      </c>
      <c r="R2547" s="64">
        <f>SUM(Q2547/G2532)</f>
        <v>0.52104971250637155</v>
      </c>
    </row>
    <row r="2548" spans="2:18" x14ac:dyDescent="0.25">
      <c r="J2548" s="760">
        <v>22</v>
      </c>
      <c r="K2548" s="476"/>
      <c r="L2548" s="477">
        <v>4</v>
      </c>
      <c r="M2548" s="409">
        <v>6</v>
      </c>
      <c r="N2548" s="409">
        <v>400</v>
      </c>
      <c r="O2548" s="409">
        <v>2</v>
      </c>
      <c r="P2548" s="617">
        <v>12</v>
      </c>
      <c r="Q2548" s="451">
        <f>L2548*M2548*N2548*P2548/1000000</f>
        <v>0.1152</v>
      </c>
      <c r="R2548" s="618"/>
    </row>
    <row r="2549" spans="2:18" x14ac:dyDescent="0.25">
      <c r="J2549" s="760">
        <v>23</v>
      </c>
      <c r="K2549" s="476"/>
      <c r="L2549" s="477">
        <v>3</v>
      </c>
      <c r="M2549" s="409">
        <v>5</v>
      </c>
      <c r="N2549" s="409">
        <v>400</v>
      </c>
      <c r="O2549" s="409">
        <v>4</v>
      </c>
      <c r="P2549" s="617">
        <v>40</v>
      </c>
      <c r="Q2549" s="451">
        <f>L2549*M2549*N2549*P2549/1000000</f>
        <v>0.24</v>
      </c>
      <c r="R2549" s="618"/>
    </row>
    <row r="2550" spans="2:18" x14ac:dyDescent="0.25">
      <c r="J2550" s="760">
        <v>24</v>
      </c>
      <c r="K2550" s="476"/>
      <c r="L2550" s="477">
        <v>2</v>
      </c>
      <c r="M2550" s="409">
        <v>3</v>
      </c>
      <c r="N2550" s="409">
        <v>400</v>
      </c>
      <c r="O2550" s="409">
        <v>1</v>
      </c>
      <c r="P2550" s="617">
        <v>25</v>
      </c>
      <c r="Q2550" s="451">
        <f>L2550*M2550*N2550*P2550/1000000</f>
        <v>0.06</v>
      </c>
      <c r="R2550" s="618"/>
    </row>
    <row r="2551" spans="2:18" x14ac:dyDescent="0.25">
      <c r="J2551" s="1882"/>
      <c r="K2551" s="1883"/>
      <c r="L2551" s="1883"/>
      <c r="M2551" s="1883"/>
      <c r="N2551" s="1884"/>
      <c r="O2551" s="793">
        <f>SUM(O2548:O2550)</f>
        <v>7</v>
      </c>
      <c r="P2551" s="795">
        <f>SUM(P2548:P2550)</f>
        <v>77</v>
      </c>
      <c r="Q2551" s="792">
        <f>SUM(Q2548:Q2550)</f>
        <v>0.41519999999999996</v>
      </c>
      <c r="R2551" s="64">
        <f>SUM(Q2551/G2532)</f>
        <v>0.14388890113376968</v>
      </c>
    </row>
    <row r="2552" spans="2:18" ht="16.5" thickBot="1" x14ac:dyDescent="0.3">
      <c r="O2552" s="455">
        <f>SUM(O2551)</f>
        <v>7</v>
      </c>
      <c r="P2552" s="47">
        <f>SUM(P2551,P2547)</f>
        <v>121</v>
      </c>
      <c r="Q2552" s="72">
        <f>SUM(Q2551,Q2547)</f>
        <v>1.9187200000000002</v>
      </c>
      <c r="R2552" s="49">
        <f>SUM(Q2552/G2532)</f>
        <v>0.66493861364014117</v>
      </c>
    </row>
    <row r="2553" spans="2:18" ht="16.5" thickTop="1" x14ac:dyDescent="0.25"/>
    <row r="2554" spans="2:18" x14ac:dyDescent="0.25">
      <c r="B2554" s="1814" t="s">
        <v>0</v>
      </c>
      <c r="C2554" s="1814"/>
      <c r="D2554" s="1814"/>
      <c r="E2554" s="1814"/>
      <c r="F2554" s="1814"/>
      <c r="G2554" s="1814"/>
      <c r="H2554" s="1814"/>
      <c r="J2554" s="1814" t="s">
        <v>22</v>
      </c>
      <c r="K2554" s="1814"/>
      <c r="L2554" s="1814"/>
      <c r="M2554" s="1814"/>
      <c r="N2554" s="1814"/>
      <c r="O2554" s="1814"/>
      <c r="P2554" s="1814"/>
      <c r="Q2554" s="1814"/>
      <c r="R2554" s="1814"/>
    </row>
    <row r="2555" spans="2:18" x14ac:dyDescent="0.25">
      <c r="B2555" s="1814"/>
      <c r="C2555" s="1814"/>
      <c r="D2555" s="1814"/>
      <c r="E2555" s="1814"/>
      <c r="F2555" s="1814"/>
      <c r="G2555" s="1814"/>
      <c r="H2555" s="1814"/>
      <c r="J2555" s="1814"/>
      <c r="K2555" s="1814"/>
      <c r="L2555" s="1814"/>
      <c r="M2555" s="1814"/>
      <c r="N2555" s="1814"/>
      <c r="O2555" s="1814"/>
      <c r="P2555" s="1814"/>
      <c r="Q2555" s="1814"/>
      <c r="R2555" s="1814"/>
    </row>
    <row r="2556" spans="2:18" x14ac:dyDescent="0.25">
      <c r="B2556" s="6" t="s">
        <v>292</v>
      </c>
      <c r="H2556" s="8"/>
      <c r="J2556" s="6" t="s">
        <v>292</v>
      </c>
      <c r="K2556" s="10"/>
      <c r="L2556" s="10"/>
      <c r="M2556" s="10"/>
      <c r="N2556" s="10"/>
      <c r="O2556" s="1898"/>
      <c r="P2556" s="1898"/>
      <c r="Q2556" s="8"/>
      <c r="R2556" s="8"/>
    </row>
    <row r="2557" spans="2:18" x14ac:dyDescent="0.25">
      <c r="B2557" s="1812" t="s">
        <v>21</v>
      </c>
      <c r="C2557" s="1812" t="s">
        <v>2</v>
      </c>
      <c r="D2557" s="1812" t="s">
        <v>3</v>
      </c>
      <c r="E2557" s="1842" t="s">
        <v>4</v>
      </c>
      <c r="F2557" s="1843"/>
      <c r="G2557" s="1844"/>
      <c r="H2557" s="1812" t="s">
        <v>5</v>
      </c>
      <c r="J2557" s="1812" t="s">
        <v>21</v>
      </c>
      <c r="K2557" s="1899" t="s">
        <v>24</v>
      </c>
      <c r="L2557" s="1842" t="s">
        <v>25</v>
      </c>
      <c r="M2557" s="1843"/>
      <c r="N2557" s="1844"/>
      <c r="O2557" s="1842" t="s">
        <v>4</v>
      </c>
      <c r="P2557" s="1843"/>
      <c r="Q2557" s="1844"/>
      <c r="R2557" s="1812" t="s">
        <v>5</v>
      </c>
    </row>
    <row r="2558" spans="2:18" x14ac:dyDescent="0.25">
      <c r="B2558" s="1813"/>
      <c r="C2558" s="1813"/>
      <c r="D2558" s="1813"/>
      <c r="E2558" s="775" t="s">
        <v>26</v>
      </c>
      <c r="F2558" s="775" t="s">
        <v>9</v>
      </c>
      <c r="G2558" s="768" t="s">
        <v>10</v>
      </c>
      <c r="H2558" s="1813"/>
      <c r="J2558" s="1813"/>
      <c r="K2558" s="1900"/>
      <c r="L2558" s="13" t="s">
        <v>27</v>
      </c>
      <c r="M2558" s="769" t="s">
        <v>28</v>
      </c>
      <c r="N2558" s="769" t="s">
        <v>26</v>
      </c>
      <c r="O2558" s="769" t="s">
        <v>29</v>
      </c>
      <c r="P2558" s="770" t="s">
        <v>30</v>
      </c>
      <c r="Q2558" s="16" t="s">
        <v>10</v>
      </c>
      <c r="R2558" s="1813"/>
    </row>
    <row r="2559" spans="2:18" x14ac:dyDescent="0.25">
      <c r="B2559" s="623">
        <v>1</v>
      </c>
      <c r="C2559" s="406">
        <v>5917</v>
      </c>
      <c r="D2559" s="409" t="s">
        <v>12</v>
      </c>
      <c r="E2559" s="409">
        <v>400</v>
      </c>
      <c r="F2559" s="409">
        <v>43</v>
      </c>
      <c r="G2559" s="497">
        <f>0.7854*E2559*F2559*F2559/1000000</f>
        <v>0.58088183999999998</v>
      </c>
      <c r="H2559" s="616" t="s">
        <v>16</v>
      </c>
      <c r="J2559" s="22">
        <v>1</v>
      </c>
      <c r="K2559" s="23" t="s">
        <v>32</v>
      </c>
      <c r="L2559" s="24">
        <v>13</v>
      </c>
      <c r="M2559" s="24">
        <v>23</v>
      </c>
      <c r="N2559" s="24">
        <v>400</v>
      </c>
      <c r="O2559" s="23"/>
      <c r="P2559" s="25">
        <v>1</v>
      </c>
      <c r="Q2559" s="26">
        <f t="shared" ref="Q2559:Q2568" si="102">L2559*M2559*N2559*P2559/1000000</f>
        <v>0.1196</v>
      </c>
      <c r="R2559" s="27"/>
    </row>
    <row r="2560" spans="2:18" x14ac:dyDescent="0.25">
      <c r="B2560" s="623">
        <v>2</v>
      </c>
      <c r="C2560" s="406">
        <v>5936</v>
      </c>
      <c r="D2560" s="409" t="s">
        <v>12</v>
      </c>
      <c r="E2560" s="409">
        <v>400</v>
      </c>
      <c r="F2560" s="409">
        <v>48</v>
      </c>
      <c r="G2560" s="497">
        <f>0.7854*E2560*F2560*F2560/1000000</f>
        <v>0.72382463999999991</v>
      </c>
      <c r="H2560" s="616" t="s">
        <v>16</v>
      </c>
      <c r="J2560" s="28">
        <v>2</v>
      </c>
      <c r="K2560" s="29"/>
      <c r="L2560" s="29">
        <v>10</v>
      </c>
      <c r="M2560" s="24">
        <v>23</v>
      </c>
      <c r="N2560" s="24">
        <v>400</v>
      </c>
      <c r="O2560" s="29"/>
      <c r="P2560" s="25">
        <v>2</v>
      </c>
      <c r="Q2560" s="26">
        <f t="shared" si="102"/>
        <v>0.184</v>
      </c>
      <c r="R2560" s="29"/>
    </row>
    <row r="2561" spans="2:18" x14ac:dyDescent="0.25">
      <c r="G2561" s="74">
        <f>SUM(G2559:G2560)</f>
        <v>1.3047064799999999</v>
      </c>
      <c r="H2561" s="51"/>
      <c r="J2561" s="22">
        <v>3</v>
      </c>
      <c r="K2561" s="29"/>
      <c r="L2561" s="29">
        <v>13</v>
      </c>
      <c r="M2561" s="24">
        <v>20</v>
      </c>
      <c r="N2561" s="24">
        <v>400</v>
      </c>
      <c r="O2561" s="29"/>
      <c r="P2561" s="25">
        <v>1</v>
      </c>
      <c r="Q2561" s="26">
        <f t="shared" si="102"/>
        <v>0.104</v>
      </c>
      <c r="R2561" s="29"/>
    </row>
    <row r="2562" spans="2:18" ht="16.5" thickBot="1" x14ac:dyDescent="0.3">
      <c r="G2562" s="60">
        <f>SUM(G2561)</f>
        <v>1.3047064799999999</v>
      </c>
      <c r="H2562" s="36">
        <f>SUM(Q2573/G2562)</f>
        <v>0.58955789044597995</v>
      </c>
      <c r="J2562" s="28">
        <v>4</v>
      </c>
      <c r="K2562" s="29"/>
      <c r="L2562" s="29">
        <v>10</v>
      </c>
      <c r="M2562" s="24">
        <v>20</v>
      </c>
      <c r="N2562" s="24">
        <v>400</v>
      </c>
      <c r="O2562" s="29"/>
      <c r="P2562" s="25">
        <v>1</v>
      </c>
      <c r="Q2562" s="26">
        <f t="shared" si="102"/>
        <v>0.08</v>
      </c>
      <c r="R2562" s="29"/>
    </row>
    <row r="2563" spans="2:18" ht="16.5" thickTop="1" x14ac:dyDescent="0.25">
      <c r="J2563" s="22">
        <v>5</v>
      </c>
      <c r="K2563" s="29"/>
      <c r="L2563" s="29">
        <v>2.2000000000000002</v>
      </c>
      <c r="M2563" s="24">
        <v>20</v>
      </c>
      <c r="N2563" s="24">
        <v>400</v>
      </c>
      <c r="O2563" s="29"/>
      <c r="P2563" s="25">
        <v>1</v>
      </c>
      <c r="Q2563" s="26">
        <f t="shared" si="102"/>
        <v>1.7600000000000001E-2</v>
      </c>
      <c r="R2563" s="29"/>
    </row>
    <row r="2564" spans="2:18" x14ac:dyDescent="0.25">
      <c r="B2564" s="8" t="s">
        <v>288</v>
      </c>
      <c r="J2564" s="28">
        <v>6</v>
      </c>
      <c r="K2564" s="29"/>
      <c r="L2564" s="29">
        <v>2.2000000000000002</v>
      </c>
      <c r="M2564" s="24">
        <v>15</v>
      </c>
      <c r="N2564" s="24">
        <v>400</v>
      </c>
      <c r="O2564" s="29"/>
      <c r="P2564" s="25">
        <v>1</v>
      </c>
      <c r="Q2564" s="26">
        <f t="shared" si="102"/>
        <v>1.32E-2</v>
      </c>
      <c r="R2564" s="29"/>
    </row>
    <row r="2565" spans="2:18" x14ac:dyDescent="0.25">
      <c r="B2565" s="1886" t="s">
        <v>3</v>
      </c>
      <c r="C2565" s="1888" t="s">
        <v>66</v>
      </c>
      <c r="D2565" s="1889"/>
      <c r="E2565" s="1890" t="s">
        <v>48</v>
      </c>
      <c r="F2565" s="1891"/>
      <c r="G2565" s="1886" t="s">
        <v>50</v>
      </c>
      <c r="J2565" s="22">
        <v>7</v>
      </c>
      <c r="K2565" s="29"/>
      <c r="L2565" s="29">
        <v>4.5</v>
      </c>
      <c r="M2565" s="24">
        <v>10</v>
      </c>
      <c r="N2565" s="24">
        <v>400</v>
      </c>
      <c r="O2565" s="29"/>
      <c r="P2565" s="25">
        <v>5</v>
      </c>
      <c r="Q2565" s="26">
        <f t="shared" si="102"/>
        <v>0.09</v>
      </c>
      <c r="R2565" s="29"/>
    </row>
    <row r="2566" spans="2:18" x14ac:dyDescent="0.25">
      <c r="B2566" s="1887"/>
      <c r="C2566" s="101" t="s">
        <v>30</v>
      </c>
      <c r="D2566" s="595" t="s">
        <v>10</v>
      </c>
      <c r="E2566" s="773" t="s">
        <v>30</v>
      </c>
      <c r="F2566" s="773" t="s">
        <v>10</v>
      </c>
      <c r="G2566" s="1887"/>
      <c r="J2566" s="28">
        <v>8</v>
      </c>
      <c r="K2566" s="29"/>
      <c r="L2566" s="29">
        <v>3.5</v>
      </c>
      <c r="M2566" s="24">
        <v>10</v>
      </c>
      <c r="N2566" s="24">
        <v>400</v>
      </c>
      <c r="O2566" s="29"/>
      <c r="P2566" s="25">
        <v>1</v>
      </c>
      <c r="Q2566" s="26">
        <f t="shared" si="102"/>
        <v>1.4E-2</v>
      </c>
      <c r="R2566" s="29"/>
    </row>
    <row r="2567" spans="2:18" x14ac:dyDescent="0.25">
      <c r="B2567" s="774" t="s">
        <v>32</v>
      </c>
      <c r="C2567" s="86">
        <f>SUM(C2539)</f>
        <v>487</v>
      </c>
      <c r="D2567" s="71">
        <f>SUM(D2539)</f>
        <v>372.88388675999994</v>
      </c>
      <c r="E2567" s="86">
        <f>SUM(E2539)</f>
        <v>26329</v>
      </c>
      <c r="F2567" s="71">
        <f>SUM(F2539)</f>
        <v>265.67613000000006</v>
      </c>
      <c r="G2567" s="88">
        <f>SUM(F2567/D2567)</f>
        <v>0.71249024008108386</v>
      </c>
      <c r="J2567" s="22">
        <v>9</v>
      </c>
      <c r="K2567" s="29"/>
      <c r="L2567" s="29">
        <v>2.2000000000000002</v>
      </c>
      <c r="M2567" s="24">
        <v>10</v>
      </c>
      <c r="N2567" s="24">
        <v>400</v>
      </c>
      <c r="O2567" s="29"/>
      <c r="P2567" s="25">
        <v>1</v>
      </c>
      <c r="Q2567" s="26">
        <f t="shared" si="102"/>
        <v>8.8000000000000005E-3</v>
      </c>
      <c r="R2567" s="29"/>
    </row>
    <row r="2568" spans="2:18" x14ac:dyDescent="0.25">
      <c r="B2568" s="774" t="s">
        <v>32</v>
      </c>
      <c r="C2568" s="115">
        <f>SUM(B2560)</f>
        <v>2</v>
      </c>
      <c r="D2568" s="20">
        <f>SUM(G2562)</f>
        <v>1.3047064799999999</v>
      </c>
      <c r="E2568" s="115">
        <f>SUM(P2573)</f>
        <v>48</v>
      </c>
      <c r="F2568" s="796">
        <f>SUM(Q2573)</f>
        <v>0.76919999999999999</v>
      </c>
      <c r="G2568" s="88">
        <f>SUM(F2568/D2568)</f>
        <v>0.58955789044597995</v>
      </c>
      <c r="J2568" s="28">
        <v>10</v>
      </c>
      <c r="K2568" s="29"/>
      <c r="L2568" s="29">
        <v>1.7</v>
      </c>
      <c r="M2568" s="24">
        <v>10</v>
      </c>
      <c r="N2568" s="24">
        <v>400</v>
      </c>
      <c r="O2568" s="29"/>
      <c r="P2568" s="25">
        <v>3</v>
      </c>
      <c r="Q2568" s="26">
        <f t="shared" si="102"/>
        <v>2.0400000000000001E-2</v>
      </c>
      <c r="R2568" s="29"/>
    </row>
    <row r="2569" spans="2:18" ht="16.5" thickBot="1" x14ac:dyDescent="0.3">
      <c r="B2569" s="771" t="s">
        <v>54</v>
      </c>
      <c r="C2569" s="59">
        <f>SUM(C2567:C2568)</f>
        <v>489</v>
      </c>
      <c r="D2569" s="92">
        <f>SUM(D2567:D2568)</f>
        <v>374.18859323999993</v>
      </c>
      <c r="E2569" s="59">
        <f>SUM(E2567:E2568)</f>
        <v>26377</v>
      </c>
      <c r="F2569" s="92">
        <f>SUM(F2567:F2568)</f>
        <v>266.44533000000007</v>
      </c>
      <c r="G2569" s="93">
        <f>SUM(F2569/D2569)</f>
        <v>0.71206160426463172</v>
      </c>
      <c r="J2569" s="1880"/>
      <c r="K2569" s="1880"/>
      <c r="L2569" s="1880"/>
      <c r="M2569" s="1880"/>
      <c r="N2569" s="1880"/>
      <c r="O2569" s="1881"/>
      <c r="P2569" s="795">
        <f>SUM(P2559:P2568)</f>
        <v>17</v>
      </c>
      <c r="Q2569" s="792">
        <f>SUM(Q2559:Q2568)</f>
        <v>0.65159999999999996</v>
      </c>
      <c r="R2569" s="64">
        <f>SUM(Q2569/G2562)</f>
        <v>0.49942267474597046</v>
      </c>
    </row>
    <row r="2570" spans="2:18" ht="16.5" thickTop="1" x14ac:dyDescent="0.25">
      <c r="B2570" s="89"/>
      <c r="C2570" s="90"/>
      <c r="D2570" s="91"/>
      <c r="E2570" s="82"/>
      <c r="F2570" s="83"/>
      <c r="G2570" s="83"/>
      <c r="J2570" s="772">
        <v>11</v>
      </c>
      <c r="K2570" s="476"/>
      <c r="L2570" s="477">
        <v>4</v>
      </c>
      <c r="M2570" s="409">
        <v>6</v>
      </c>
      <c r="N2570" s="409">
        <v>400</v>
      </c>
      <c r="O2570" s="409">
        <v>1</v>
      </c>
      <c r="P2570" s="617">
        <v>6</v>
      </c>
      <c r="Q2570" s="451">
        <f>L2570*M2570*N2570*P2570/1000000</f>
        <v>5.7599999999999998E-2</v>
      </c>
      <c r="R2570" s="618"/>
    </row>
    <row r="2571" spans="2:18" x14ac:dyDescent="0.25">
      <c r="B2571" s="102" t="s">
        <v>32</v>
      </c>
      <c r="C2571" s="90"/>
      <c r="D2571" s="103">
        <f>SUM(Q2569,D2541)</f>
        <v>200.45133000000001</v>
      </c>
      <c r="E2571" s="466">
        <f>SUM(D2571/D2569)</f>
        <v>0.53569599293325598</v>
      </c>
      <c r="F2571" s="83"/>
      <c r="G2571" s="83"/>
      <c r="J2571" s="772">
        <v>12</v>
      </c>
      <c r="K2571" s="476"/>
      <c r="L2571" s="477">
        <v>2</v>
      </c>
      <c r="M2571" s="409">
        <v>3</v>
      </c>
      <c r="N2571" s="409">
        <v>400</v>
      </c>
      <c r="O2571" s="409">
        <v>1</v>
      </c>
      <c r="P2571" s="617">
        <v>25</v>
      </c>
      <c r="Q2571" s="451">
        <f>L2571*M2571*N2571*P2571/1000000</f>
        <v>0.06</v>
      </c>
      <c r="R2571" s="618"/>
    </row>
    <row r="2572" spans="2:18" x14ac:dyDescent="0.25">
      <c r="B2572" s="102" t="s">
        <v>51</v>
      </c>
      <c r="C2572" s="89"/>
      <c r="D2572" s="103">
        <f>SUM(Q2572,D2542)</f>
        <v>65.994</v>
      </c>
      <c r="E2572" s="466">
        <f>SUM(D2572/D2569)</f>
        <v>0.17636561133137552</v>
      </c>
      <c r="F2572" s="83"/>
      <c r="G2572" s="83"/>
      <c r="J2572" s="1882"/>
      <c r="K2572" s="1883"/>
      <c r="L2572" s="1883"/>
      <c r="M2572" s="1883"/>
      <c r="N2572" s="1884"/>
      <c r="O2572" s="793">
        <f>SUM(O2570:O2571)</f>
        <v>2</v>
      </c>
      <c r="P2572" s="795">
        <f>SUM(P2570:P2571)</f>
        <v>31</v>
      </c>
      <c r="Q2572" s="792">
        <f>SUM(Q2570:Q2571)</f>
        <v>0.1176</v>
      </c>
      <c r="R2572" s="64">
        <f>SUM(Q2572/G2562)</f>
        <v>9.0135215700009402E-2</v>
      </c>
    </row>
    <row r="2573" spans="2:18" ht="16.5" thickBot="1" x14ac:dyDescent="0.3">
      <c r="B2573" s="89"/>
      <c r="C2573" s="89"/>
      <c r="D2573" s="104">
        <f>SUM(D2571:D2572)</f>
        <v>266.44533000000001</v>
      </c>
      <c r="E2573" s="467">
        <f>SUM(E2571:E2572)</f>
        <v>0.7120616042646315</v>
      </c>
      <c r="F2573" s="83"/>
      <c r="G2573" s="83"/>
      <c r="O2573" s="455">
        <f>SUM(O2572)</f>
        <v>2</v>
      </c>
      <c r="P2573" s="47">
        <f>SUM(P2572,P2569)</f>
        <v>48</v>
      </c>
      <c r="Q2573" s="72">
        <f>SUM(Q2572,Q2569)</f>
        <v>0.76919999999999999</v>
      </c>
      <c r="R2573" s="49">
        <f>SUM(Q2573/G2562)</f>
        <v>0.58955789044597995</v>
      </c>
    </row>
    <row r="2574" spans="2:18" ht="16.5" thickTop="1" x14ac:dyDescent="0.25"/>
    <row r="2576" spans="2:18" ht="15.75" customHeight="1" x14ac:dyDescent="0.25">
      <c r="B2576" s="1814" t="s">
        <v>0</v>
      </c>
      <c r="C2576" s="1814"/>
      <c r="D2576" s="1814"/>
      <c r="E2576" s="1814"/>
      <c r="F2576" s="1814"/>
      <c r="G2576" s="1814"/>
      <c r="H2576" s="1814"/>
      <c r="J2576" s="1814" t="s">
        <v>22</v>
      </c>
      <c r="K2576" s="1814"/>
      <c r="L2576" s="1814"/>
      <c r="M2576" s="1814"/>
      <c r="N2576" s="1814"/>
      <c r="O2576" s="1814"/>
      <c r="P2576" s="1814"/>
      <c r="Q2576" s="1814"/>
      <c r="R2576" s="1814"/>
    </row>
    <row r="2577" spans="2:18" ht="15.75" customHeight="1" x14ac:dyDescent="0.25">
      <c r="B2577" s="1814"/>
      <c r="C2577" s="1814"/>
      <c r="D2577" s="1814"/>
      <c r="E2577" s="1814"/>
      <c r="F2577" s="1814"/>
      <c r="G2577" s="1814"/>
      <c r="H2577" s="1814"/>
      <c r="J2577" s="1814"/>
      <c r="K2577" s="1814"/>
      <c r="L2577" s="1814"/>
      <c r="M2577" s="1814"/>
      <c r="N2577" s="1814"/>
      <c r="O2577" s="1814"/>
      <c r="P2577" s="1814"/>
      <c r="Q2577" s="1814"/>
      <c r="R2577" s="1814"/>
    </row>
    <row r="2578" spans="2:18" x14ac:dyDescent="0.25">
      <c r="B2578" s="6" t="s">
        <v>293</v>
      </c>
      <c r="H2578" s="8"/>
      <c r="J2578" s="6" t="s">
        <v>293</v>
      </c>
      <c r="K2578" s="10"/>
      <c r="L2578" s="10"/>
      <c r="M2578" s="10"/>
      <c r="N2578" s="10"/>
      <c r="O2578" s="1898"/>
      <c r="P2578" s="1898"/>
      <c r="Q2578" s="8"/>
      <c r="R2578" s="8"/>
    </row>
    <row r="2579" spans="2:18" ht="15.75" customHeight="1" x14ac:dyDescent="0.25">
      <c r="B2579" s="1812" t="s">
        <v>21</v>
      </c>
      <c r="C2579" s="1812" t="s">
        <v>2</v>
      </c>
      <c r="D2579" s="1812" t="s">
        <v>3</v>
      </c>
      <c r="E2579" s="1842" t="s">
        <v>4</v>
      </c>
      <c r="F2579" s="1843"/>
      <c r="G2579" s="1844"/>
      <c r="H2579" s="1812" t="s">
        <v>5</v>
      </c>
      <c r="J2579" s="1812" t="s">
        <v>21</v>
      </c>
      <c r="K2579" s="1899" t="s">
        <v>24</v>
      </c>
      <c r="L2579" s="1842" t="s">
        <v>25</v>
      </c>
      <c r="M2579" s="1843"/>
      <c r="N2579" s="1844"/>
      <c r="O2579" s="1842" t="s">
        <v>4</v>
      </c>
      <c r="P2579" s="1843"/>
      <c r="Q2579" s="1844"/>
      <c r="R2579" s="1812" t="s">
        <v>5</v>
      </c>
    </row>
    <row r="2580" spans="2:18" x14ac:dyDescent="0.25">
      <c r="B2580" s="1813"/>
      <c r="C2580" s="1813"/>
      <c r="D2580" s="1813"/>
      <c r="E2580" s="788" t="s">
        <v>26</v>
      </c>
      <c r="F2580" s="788" t="s">
        <v>9</v>
      </c>
      <c r="G2580" s="781" t="s">
        <v>10</v>
      </c>
      <c r="H2580" s="1813"/>
      <c r="J2580" s="1813"/>
      <c r="K2580" s="1900"/>
      <c r="L2580" s="13" t="s">
        <v>27</v>
      </c>
      <c r="M2580" s="782" t="s">
        <v>28</v>
      </c>
      <c r="N2580" s="782" t="s">
        <v>26</v>
      </c>
      <c r="O2580" s="782" t="s">
        <v>29</v>
      </c>
      <c r="P2580" s="783" t="s">
        <v>30</v>
      </c>
      <c r="Q2580" s="16" t="s">
        <v>10</v>
      </c>
      <c r="R2580" s="1813"/>
    </row>
    <row r="2581" spans="2:18" x14ac:dyDescent="0.25">
      <c r="B2581" s="623">
        <v>1</v>
      </c>
      <c r="C2581" s="141">
        <v>5919</v>
      </c>
      <c r="D2581" s="409" t="s">
        <v>12</v>
      </c>
      <c r="E2581" s="409">
        <v>400</v>
      </c>
      <c r="F2581" s="409">
        <v>51</v>
      </c>
      <c r="G2581" s="497">
        <f>0.7854*E2581*F2581*F2581/1000000</f>
        <v>0.81713015999999994</v>
      </c>
      <c r="H2581" s="616" t="s">
        <v>16</v>
      </c>
      <c r="J2581" s="22">
        <v>1</v>
      </c>
      <c r="K2581" s="23" t="s">
        <v>32</v>
      </c>
      <c r="L2581" s="24">
        <v>15</v>
      </c>
      <c r="M2581" s="24">
        <v>25</v>
      </c>
      <c r="N2581" s="24">
        <v>400</v>
      </c>
      <c r="O2581" s="23"/>
      <c r="P2581" s="25">
        <v>1</v>
      </c>
      <c r="Q2581" s="26">
        <f t="shared" ref="Q2581:Q2603" si="103">L2581*M2581*N2581*P2581/1000000</f>
        <v>0.15</v>
      </c>
      <c r="R2581" s="27"/>
    </row>
    <row r="2582" spans="2:18" x14ac:dyDescent="0.25">
      <c r="B2582" s="623">
        <v>2</v>
      </c>
      <c r="C2582" s="141">
        <v>5938</v>
      </c>
      <c r="D2582" s="409" t="s">
        <v>12</v>
      </c>
      <c r="E2582" s="409">
        <v>400</v>
      </c>
      <c r="F2582" s="409">
        <v>50</v>
      </c>
      <c r="G2582" s="497">
        <f>0.7854*E2582*F2582*F2582/1000000</f>
        <v>0.78539999999999988</v>
      </c>
      <c r="H2582" s="616" t="s">
        <v>16</v>
      </c>
      <c r="J2582" s="28">
        <v>2</v>
      </c>
      <c r="K2582" s="29"/>
      <c r="L2582" s="29">
        <v>13</v>
      </c>
      <c r="M2582" s="24">
        <v>25</v>
      </c>
      <c r="N2582" s="24">
        <v>400</v>
      </c>
      <c r="O2582" s="29"/>
      <c r="P2582" s="25">
        <v>1</v>
      </c>
      <c r="Q2582" s="26">
        <f t="shared" si="103"/>
        <v>0.13</v>
      </c>
      <c r="R2582" s="29"/>
    </row>
    <row r="2583" spans="2:18" x14ac:dyDescent="0.25">
      <c r="B2583" s="623">
        <v>3</v>
      </c>
      <c r="C2583" s="141">
        <v>5914</v>
      </c>
      <c r="D2583" s="409" t="s">
        <v>12</v>
      </c>
      <c r="E2583" s="409">
        <v>400</v>
      </c>
      <c r="F2583" s="409">
        <v>62</v>
      </c>
      <c r="G2583" s="497">
        <f>0.7854*E2583*F2583*F2583/1000000</f>
        <v>1.2076310399999999</v>
      </c>
      <c r="H2583" s="616" t="s">
        <v>16</v>
      </c>
      <c r="J2583" s="22">
        <v>3</v>
      </c>
      <c r="K2583" s="29"/>
      <c r="L2583" s="29">
        <v>13</v>
      </c>
      <c r="M2583" s="24">
        <v>23</v>
      </c>
      <c r="N2583" s="24">
        <v>400</v>
      </c>
      <c r="O2583" s="29"/>
      <c r="P2583" s="25">
        <v>2</v>
      </c>
      <c r="Q2583" s="26">
        <f t="shared" si="103"/>
        <v>0.2392</v>
      </c>
      <c r="R2583" s="29"/>
    </row>
    <row r="2584" spans="2:18" x14ac:dyDescent="0.25">
      <c r="G2584" s="74">
        <f>SUM(G2581:G2583)</f>
        <v>2.8101611999999996</v>
      </c>
      <c r="H2584" s="51"/>
      <c r="J2584" s="28">
        <v>4</v>
      </c>
      <c r="K2584" s="29"/>
      <c r="L2584" s="29">
        <v>10</v>
      </c>
      <c r="M2584" s="24">
        <v>25</v>
      </c>
      <c r="N2584" s="24">
        <v>400</v>
      </c>
      <c r="O2584" s="29"/>
      <c r="P2584" s="25">
        <v>1</v>
      </c>
      <c r="Q2584" s="26">
        <f t="shared" si="103"/>
        <v>0.1</v>
      </c>
      <c r="R2584" s="29"/>
    </row>
    <row r="2585" spans="2:18" ht="16.5" thickBot="1" x14ac:dyDescent="0.3">
      <c r="G2585" s="60">
        <f>SUM(G2584)</f>
        <v>2.8101611999999996</v>
      </c>
      <c r="H2585" s="36">
        <f>SUM(Q2610/G2585)</f>
        <v>0.84938187887584549</v>
      </c>
      <c r="J2585" s="22">
        <v>5</v>
      </c>
      <c r="K2585" s="29"/>
      <c r="L2585" s="29">
        <v>10</v>
      </c>
      <c r="M2585" s="24">
        <v>23</v>
      </c>
      <c r="N2585" s="24">
        <v>400</v>
      </c>
      <c r="O2585" s="29"/>
      <c r="P2585" s="25">
        <v>2</v>
      </c>
      <c r="Q2585" s="26">
        <f t="shared" si="103"/>
        <v>0.184</v>
      </c>
      <c r="R2585" s="29"/>
    </row>
    <row r="2586" spans="2:18" ht="16.5" thickTop="1" x14ac:dyDescent="0.25">
      <c r="J2586" s="28">
        <v>6</v>
      </c>
      <c r="K2586" s="29"/>
      <c r="L2586" s="29">
        <v>7</v>
      </c>
      <c r="M2586" s="24">
        <v>23</v>
      </c>
      <c r="N2586" s="24">
        <v>400</v>
      </c>
      <c r="O2586" s="29"/>
      <c r="P2586" s="25">
        <v>1</v>
      </c>
      <c r="Q2586" s="26">
        <f t="shared" si="103"/>
        <v>6.4399999999999999E-2</v>
      </c>
      <c r="R2586" s="29"/>
    </row>
    <row r="2587" spans="2:18" x14ac:dyDescent="0.25">
      <c r="B2587" s="8" t="s">
        <v>294</v>
      </c>
      <c r="J2587" s="22">
        <v>7</v>
      </c>
      <c r="K2587" s="29"/>
      <c r="L2587" s="29">
        <v>13</v>
      </c>
      <c r="M2587" s="24">
        <v>20</v>
      </c>
      <c r="N2587" s="24">
        <v>400</v>
      </c>
      <c r="O2587" s="29"/>
      <c r="P2587" s="25">
        <v>1</v>
      </c>
      <c r="Q2587" s="26">
        <f t="shared" si="103"/>
        <v>0.104</v>
      </c>
      <c r="R2587" s="29"/>
    </row>
    <row r="2588" spans="2:18" x14ac:dyDescent="0.25">
      <c r="B2588" s="1886" t="s">
        <v>3</v>
      </c>
      <c r="C2588" s="1888" t="s">
        <v>66</v>
      </c>
      <c r="D2588" s="1889"/>
      <c r="E2588" s="1890" t="s">
        <v>48</v>
      </c>
      <c r="F2588" s="1891"/>
      <c r="G2588" s="1886" t="s">
        <v>50</v>
      </c>
      <c r="J2588" s="28">
        <v>8</v>
      </c>
      <c r="K2588" s="29"/>
      <c r="L2588" s="29">
        <v>10</v>
      </c>
      <c r="M2588" s="24">
        <v>20</v>
      </c>
      <c r="N2588" s="24">
        <v>400</v>
      </c>
      <c r="O2588" s="29"/>
      <c r="P2588" s="25">
        <v>1</v>
      </c>
      <c r="Q2588" s="26">
        <f t="shared" si="103"/>
        <v>0.08</v>
      </c>
      <c r="R2588" s="29"/>
    </row>
    <row r="2589" spans="2:18" x14ac:dyDescent="0.25">
      <c r="B2589" s="1887"/>
      <c r="C2589" s="101" t="s">
        <v>30</v>
      </c>
      <c r="D2589" s="595" t="s">
        <v>10</v>
      </c>
      <c r="E2589" s="786" t="s">
        <v>30</v>
      </c>
      <c r="F2589" s="786" t="s">
        <v>10</v>
      </c>
      <c r="G2589" s="1887"/>
      <c r="J2589" s="22">
        <v>9</v>
      </c>
      <c r="K2589" s="29"/>
      <c r="L2589" s="29">
        <v>2.2000000000000002</v>
      </c>
      <c r="M2589" s="24">
        <v>20</v>
      </c>
      <c r="N2589" s="24">
        <v>400</v>
      </c>
      <c r="O2589" s="29"/>
      <c r="P2589" s="25">
        <v>1</v>
      </c>
      <c r="Q2589" s="26">
        <f t="shared" si="103"/>
        <v>1.7600000000000001E-2</v>
      </c>
      <c r="R2589" s="29"/>
    </row>
    <row r="2590" spans="2:18" x14ac:dyDescent="0.25">
      <c r="B2590" s="787" t="s">
        <v>32</v>
      </c>
      <c r="C2590" s="86">
        <f>SUM(C2569)</f>
        <v>489</v>
      </c>
      <c r="D2590" s="71">
        <f>SUM(D2569)</f>
        <v>374.18859323999993</v>
      </c>
      <c r="E2590" s="86">
        <f>SUM(E2569)</f>
        <v>26377</v>
      </c>
      <c r="F2590" s="71">
        <f>SUM(F2569)</f>
        <v>266.44533000000007</v>
      </c>
      <c r="G2590" s="88">
        <f>SUM(F2590/D2590)</f>
        <v>0.71206160426463172</v>
      </c>
      <c r="J2590" s="28">
        <v>10</v>
      </c>
      <c r="K2590" s="29"/>
      <c r="L2590" s="29">
        <v>10</v>
      </c>
      <c r="M2590" s="24">
        <v>18</v>
      </c>
      <c r="N2590" s="24">
        <v>400</v>
      </c>
      <c r="O2590" s="29"/>
      <c r="P2590" s="25">
        <v>1</v>
      </c>
      <c r="Q2590" s="26">
        <f t="shared" si="103"/>
        <v>7.1999999999999995E-2</v>
      </c>
      <c r="R2590" s="29"/>
    </row>
    <row r="2591" spans="2:18" x14ac:dyDescent="0.25">
      <c r="B2591" s="787" t="s">
        <v>32</v>
      </c>
      <c r="C2591" s="115">
        <f>SUM(B2583)</f>
        <v>3</v>
      </c>
      <c r="D2591" s="20">
        <f>SUM(G2585)</f>
        <v>2.8101611999999996</v>
      </c>
      <c r="E2591" s="115">
        <f>SUM(P2610)</f>
        <v>146</v>
      </c>
      <c r="F2591" s="20">
        <f>SUM(Q2610)</f>
        <v>2.3869000000000002</v>
      </c>
      <c r="G2591" s="88">
        <f>SUM(F2591/D2591)</f>
        <v>0.84938187887584549</v>
      </c>
      <c r="J2591" s="22">
        <v>11</v>
      </c>
      <c r="K2591" s="29"/>
      <c r="L2591" s="29">
        <v>15</v>
      </c>
      <c r="M2591" s="24">
        <v>18</v>
      </c>
      <c r="N2591" s="24">
        <v>400</v>
      </c>
      <c r="O2591" s="29"/>
      <c r="P2591" s="25">
        <v>1</v>
      </c>
      <c r="Q2591" s="26">
        <f t="shared" si="103"/>
        <v>0.108</v>
      </c>
      <c r="R2591" s="29"/>
    </row>
    <row r="2592" spans="2:18" ht="16.5" thickBot="1" x14ac:dyDescent="0.3">
      <c r="B2592" s="784" t="s">
        <v>54</v>
      </c>
      <c r="C2592" s="59">
        <f>SUM(C2590:C2591)</f>
        <v>492</v>
      </c>
      <c r="D2592" s="92">
        <f>SUM(D2590:D2591)</f>
        <v>376.99875443999991</v>
      </c>
      <c r="E2592" s="59">
        <f>SUM(E2590:E2591)</f>
        <v>26523</v>
      </c>
      <c r="F2592" s="92">
        <f>SUM(F2590:F2591)</f>
        <v>268.8322300000001</v>
      </c>
      <c r="G2592" s="93">
        <f>SUM(F2592/D2592)</f>
        <v>0.71308519413897764</v>
      </c>
      <c r="J2592" s="28">
        <v>12</v>
      </c>
      <c r="K2592" s="29"/>
      <c r="L2592" s="29">
        <v>4.5</v>
      </c>
      <c r="M2592" s="24">
        <v>18</v>
      </c>
      <c r="N2592" s="24">
        <v>400</v>
      </c>
      <c r="O2592" s="29"/>
      <c r="P2592" s="25">
        <v>1</v>
      </c>
      <c r="Q2592" s="26">
        <f t="shared" si="103"/>
        <v>3.2399999999999998E-2</v>
      </c>
      <c r="R2592" s="29"/>
    </row>
    <row r="2593" spans="2:18" ht="16.5" thickTop="1" x14ac:dyDescent="0.25">
      <c r="B2593" s="89"/>
      <c r="C2593" s="90"/>
      <c r="D2593" s="91"/>
      <c r="E2593" s="82"/>
      <c r="F2593" s="83"/>
      <c r="G2593" s="83"/>
      <c r="J2593" s="22">
        <v>13</v>
      </c>
      <c r="K2593" s="29"/>
      <c r="L2593" s="29">
        <v>10</v>
      </c>
      <c r="M2593" s="24">
        <v>15</v>
      </c>
      <c r="N2593" s="24">
        <v>400</v>
      </c>
      <c r="O2593" s="29"/>
      <c r="P2593" s="25">
        <v>2</v>
      </c>
      <c r="Q2593" s="26">
        <f t="shared" si="103"/>
        <v>0.12</v>
      </c>
      <c r="R2593" s="29"/>
    </row>
    <row r="2594" spans="2:18" x14ac:dyDescent="0.25">
      <c r="B2594" s="102" t="s">
        <v>32</v>
      </c>
      <c r="C2594" s="90"/>
      <c r="D2594" s="103">
        <f>SUM(Q2604,D2571)</f>
        <v>202.36703</v>
      </c>
      <c r="E2594" s="466">
        <f>SUM(D2594/D2592)</f>
        <v>0.5367843464114338</v>
      </c>
      <c r="F2594" s="83"/>
      <c r="G2594" s="83"/>
      <c r="J2594" s="28">
        <v>14</v>
      </c>
      <c r="K2594" s="29"/>
      <c r="L2594" s="29">
        <v>2.2000000000000002</v>
      </c>
      <c r="M2594" s="24">
        <v>15</v>
      </c>
      <c r="N2594" s="24">
        <v>400</v>
      </c>
      <c r="O2594" s="29"/>
      <c r="P2594" s="25">
        <v>4</v>
      </c>
      <c r="Q2594" s="26">
        <f t="shared" si="103"/>
        <v>5.28E-2</v>
      </c>
      <c r="R2594" s="29"/>
    </row>
    <row r="2595" spans="2:18" x14ac:dyDescent="0.25">
      <c r="B2595" s="102" t="s">
        <v>51</v>
      </c>
      <c r="C2595" s="89"/>
      <c r="D2595" s="103">
        <f>SUM(Q2609,D2572)</f>
        <v>66.465199999999996</v>
      </c>
      <c r="E2595" s="466">
        <f>SUM(D2595/D2592)</f>
        <v>0.17630084772754351</v>
      </c>
      <c r="F2595" s="83"/>
      <c r="G2595" s="83"/>
      <c r="J2595" s="22">
        <v>15</v>
      </c>
      <c r="K2595" s="29"/>
      <c r="L2595" s="29">
        <v>4.5</v>
      </c>
      <c r="M2595" s="24">
        <v>15</v>
      </c>
      <c r="N2595" s="24">
        <v>400</v>
      </c>
      <c r="O2595" s="29"/>
      <c r="P2595" s="25">
        <v>1</v>
      </c>
      <c r="Q2595" s="26">
        <f t="shared" si="103"/>
        <v>2.7E-2</v>
      </c>
      <c r="R2595" s="29"/>
    </row>
    <row r="2596" spans="2:18" ht="16.5" thickBot="1" x14ac:dyDescent="0.3">
      <c r="B2596" s="89"/>
      <c r="C2596" s="89"/>
      <c r="D2596" s="104">
        <f>SUM(D2594:D2595)</f>
        <v>268.83222999999998</v>
      </c>
      <c r="E2596" s="467">
        <f>SUM(E2594:E2595)</f>
        <v>0.71308519413897731</v>
      </c>
      <c r="F2596" s="83"/>
      <c r="G2596" s="83"/>
      <c r="J2596" s="28">
        <v>16</v>
      </c>
      <c r="K2596" s="29"/>
      <c r="L2596" s="29">
        <v>10</v>
      </c>
      <c r="M2596" s="24">
        <v>13</v>
      </c>
      <c r="N2596" s="24">
        <v>400</v>
      </c>
      <c r="O2596" s="29"/>
      <c r="P2596" s="25">
        <v>1</v>
      </c>
      <c r="Q2596" s="26">
        <f t="shared" si="103"/>
        <v>5.1999999999999998E-2</v>
      </c>
      <c r="R2596" s="29"/>
    </row>
    <row r="2597" spans="2:18" ht="16.5" thickTop="1" x14ac:dyDescent="0.25">
      <c r="J2597" s="22">
        <v>17</v>
      </c>
      <c r="K2597" s="29"/>
      <c r="L2597" s="29">
        <v>4.5</v>
      </c>
      <c r="M2597" s="24">
        <v>13</v>
      </c>
      <c r="N2597" s="24">
        <v>400</v>
      </c>
      <c r="O2597" s="29"/>
      <c r="P2597" s="25">
        <v>1</v>
      </c>
      <c r="Q2597" s="26">
        <f t="shared" si="103"/>
        <v>2.3400000000000001E-2</v>
      </c>
      <c r="R2597" s="29"/>
    </row>
    <row r="2598" spans="2:18" x14ac:dyDescent="0.25">
      <c r="J2598" s="28">
        <v>18</v>
      </c>
      <c r="K2598" s="29"/>
      <c r="L2598" s="29">
        <v>7</v>
      </c>
      <c r="M2598" s="24">
        <v>10</v>
      </c>
      <c r="N2598" s="24">
        <v>400</v>
      </c>
      <c r="O2598" s="29"/>
      <c r="P2598" s="25">
        <v>1</v>
      </c>
      <c r="Q2598" s="26">
        <f t="shared" si="103"/>
        <v>2.8000000000000001E-2</v>
      </c>
      <c r="R2598" s="29"/>
    </row>
    <row r="2599" spans="2:18" x14ac:dyDescent="0.25">
      <c r="J2599" s="22">
        <v>19</v>
      </c>
      <c r="K2599" s="29"/>
      <c r="L2599" s="29">
        <v>4.5</v>
      </c>
      <c r="M2599" s="24">
        <v>10</v>
      </c>
      <c r="N2599" s="24">
        <v>400</v>
      </c>
      <c r="O2599" s="29"/>
      <c r="P2599" s="25">
        <v>9</v>
      </c>
      <c r="Q2599" s="26">
        <f t="shared" si="103"/>
        <v>0.16200000000000001</v>
      </c>
      <c r="R2599" s="29"/>
    </row>
    <row r="2600" spans="2:18" x14ac:dyDescent="0.25">
      <c r="J2600" s="28">
        <v>20</v>
      </c>
      <c r="K2600" s="29"/>
      <c r="L2600" s="29">
        <v>3.5</v>
      </c>
      <c r="M2600" s="24">
        <v>10</v>
      </c>
      <c r="N2600" s="24">
        <v>400</v>
      </c>
      <c r="O2600" s="29"/>
      <c r="P2600" s="25">
        <v>7</v>
      </c>
      <c r="Q2600" s="26">
        <f t="shared" si="103"/>
        <v>9.8000000000000004E-2</v>
      </c>
      <c r="R2600" s="29"/>
    </row>
    <row r="2601" spans="2:18" x14ac:dyDescent="0.25">
      <c r="J2601" s="22">
        <v>21</v>
      </c>
      <c r="K2601" s="29"/>
      <c r="L2601" s="29">
        <v>2.2000000000000002</v>
      </c>
      <c r="M2601" s="24">
        <v>10</v>
      </c>
      <c r="N2601" s="24">
        <v>400</v>
      </c>
      <c r="O2601" s="29"/>
      <c r="P2601" s="25">
        <v>4</v>
      </c>
      <c r="Q2601" s="26">
        <f t="shared" si="103"/>
        <v>3.5200000000000002E-2</v>
      </c>
      <c r="R2601" s="29"/>
    </row>
    <row r="2602" spans="2:18" x14ac:dyDescent="0.25">
      <c r="J2602" s="28">
        <v>22</v>
      </c>
      <c r="K2602" s="29"/>
      <c r="L2602" s="29">
        <v>1.7</v>
      </c>
      <c r="M2602" s="24">
        <v>10</v>
      </c>
      <c r="N2602" s="24">
        <v>400</v>
      </c>
      <c r="O2602" s="29"/>
      <c r="P2602" s="25">
        <v>3</v>
      </c>
      <c r="Q2602" s="26">
        <f t="shared" si="103"/>
        <v>2.0400000000000001E-2</v>
      </c>
      <c r="R2602" s="29"/>
    </row>
    <row r="2603" spans="2:18" x14ac:dyDescent="0.25">
      <c r="J2603" s="22">
        <v>23</v>
      </c>
      <c r="K2603" s="29"/>
      <c r="L2603" s="29">
        <v>1.7</v>
      </c>
      <c r="M2603" s="24">
        <v>10</v>
      </c>
      <c r="N2603" s="24">
        <v>300</v>
      </c>
      <c r="O2603" s="29"/>
      <c r="P2603" s="25">
        <v>3</v>
      </c>
      <c r="Q2603" s="26">
        <f t="shared" si="103"/>
        <v>1.5299999999999999E-2</v>
      </c>
      <c r="R2603" s="29"/>
    </row>
    <row r="2604" spans="2:18" x14ac:dyDescent="0.25">
      <c r="J2604" s="1880"/>
      <c r="K2604" s="1880"/>
      <c r="L2604" s="1880"/>
      <c r="M2604" s="1880"/>
      <c r="N2604" s="1880"/>
      <c r="O2604" s="1881"/>
      <c r="P2604" s="795">
        <f>SUM(P2581:P2603)</f>
        <v>50</v>
      </c>
      <c r="Q2604" s="792">
        <f>SUM(Q2581:Q2603)</f>
        <v>1.9157000000000002</v>
      </c>
      <c r="R2604" s="64">
        <f>SUM(Q2604/G2584)</f>
        <v>0.68170466519856598</v>
      </c>
    </row>
    <row r="2605" spans="2:18" x14ac:dyDescent="0.25">
      <c r="J2605" s="785">
        <v>24</v>
      </c>
      <c r="K2605" s="476"/>
      <c r="L2605" s="477">
        <v>5</v>
      </c>
      <c r="M2605" s="409">
        <v>7</v>
      </c>
      <c r="N2605" s="409">
        <v>400</v>
      </c>
      <c r="O2605" s="409">
        <v>1</v>
      </c>
      <c r="P2605" s="617">
        <v>4</v>
      </c>
      <c r="Q2605" s="451">
        <f>L2605*M2605*N2605*P2605/1000000</f>
        <v>5.6000000000000001E-2</v>
      </c>
      <c r="R2605" s="618"/>
    </row>
    <row r="2606" spans="2:18" x14ac:dyDescent="0.25">
      <c r="J2606" s="785">
        <v>25</v>
      </c>
      <c r="K2606" s="476"/>
      <c r="L2606" s="477">
        <v>4</v>
      </c>
      <c r="M2606" s="409">
        <v>6</v>
      </c>
      <c r="N2606" s="409">
        <v>400</v>
      </c>
      <c r="O2606" s="409">
        <v>2</v>
      </c>
      <c r="P2606" s="617">
        <v>12</v>
      </c>
      <c r="Q2606" s="451">
        <f>L2606*M2606*N2606*P2606/1000000</f>
        <v>0.1152</v>
      </c>
      <c r="R2606" s="618"/>
    </row>
    <row r="2607" spans="2:18" x14ac:dyDescent="0.25">
      <c r="J2607" s="785">
        <v>26</v>
      </c>
      <c r="K2607" s="476"/>
      <c r="L2607" s="477">
        <v>3</v>
      </c>
      <c r="M2607" s="409">
        <v>5</v>
      </c>
      <c r="N2607" s="409">
        <v>400</v>
      </c>
      <c r="O2607" s="409">
        <v>3</v>
      </c>
      <c r="P2607" s="617">
        <v>30</v>
      </c>
      <c r="Q2607" s="451">
        <f>L2607*M2607*N2607*P2607/1000000</f>
        <v>0.18</v>
      </c>
      <c r="R2607" s="618"/>
    </row>
    <row r="2608" spans="2:18" x14ac:dyDescent="0.25">
      <c r="J2608" s="785">
        <v>27</v>
      </c>
      <c r="K2608" s="476"/>
      <c r="L2608" s="477">
        <v>2</v>
      </c>
      <c r="M2608" s="409">
        <v>3</v>
      </c>
      <c r="N2608" s="409">
        <v>400</v>
      </c>
      <c r="O2608" s="409">
        <v>2</v>
      </c>
      <c r="P2608" s="617">
        <v>50</v>
      </c>
      <c r="Q2608" s="451">
        <f>L2608*M2608*N2608*P2608/1000000</f>
        <v>0.12</v>
      </c>
      <c r="R2608" s="618"/>
    </row>
    <row r="2609" spans="2:18" x14ac:dyDescent="0.25">
      <c r="J2609" s="1882"/>
      <c r="K2609" s="1883"/>
      <c r="L2609" s="1883"/>
      <c r="M2609" s="1883"/>
      <c r="N2609" s="1884"/>
      <c r="O2609" s="793">
        <f>SUM(O2605:O2608)</f>
        <v>8</v>
      </c>
      <c r="P2609" s="795">
        <f>SUM(P2605:P2608)</f>
        <v>96</v>
      </c>
      <c r="Q2609" s="792">
        <f>SUM(Q2605:Q2608)</f>
        <v>0.47119999999999995</v>
      </c>
      <c r="R2609" s="64">
        <f>SUM(Q2609/G2584)</f>
        <v>0.16767721367727945</v>
      </c>
    </row>
    <row r="2610" spans="2:18" ht="16.5" thickBot="1" x14ac:dyDescent="0.3">
      <c r="O2610" s="455">
        <f>SUM(O2609)</f>
        <v>8</v>
      </c>
      <c r="P2610" s="47">
        <f>SUM(P2609,P2604)</f>
        <v>146</v>
      </c>
      <c r="Q2610" s="72">
        <f>SUM(Q2609,Q2604)</f>
        <v>2.3869000000000002</v>
      </c>
      <c r="R2610" s="49">
        <f>SUM(Q2610/G2584)</f>
        <v>0.84938187887584549</v>
      </c>
    </row>
    <row r="2611" spans="2:18" ht="16.5" thickTop="1" x14ac:dyDescent="0.25"/>
    <row r="2612" spans="2:18" x14ac:dyDescent="0.25">
      <c r="B2612" s="1814" t="s">
        <v>0</v>
      </c>
      <c r="C2612" s="1814"/>
      <c r="D2612" s="1814"/>
      <c r="E2612" s="1814"/>
      <c r="F2612" s="1814"/>
      <c r="G2612" s="1814"/>
      <c r="H2612" s="1814"/>
      <c r="J2612" s="1814" t="s">
        <v>22</v>
      </c>
      <c r="K2612" s="1814"/>
      <c r="L2612" s="1814"/>
      <c r="M2612" s="1814"/>
      <c r="N2612" s="1814"/>
      <c r="O2612" s="1814"/>
      <c r="P2612" s="1814"/>
      <c r="Q2612" s="1814"/>
      <c r="R2612" s="1814"/>
    </row>
    <row r="2613" spans="2:18" x14ac:dyDescent="0.25">
      <c r="B2613" s="1814"/>
      <c r="C2613" s="1814"/>
      <c r="D2613" s="1814"/>
      <c r="E2613" s="1814"/>
      <c r="F2613" s="1814"/>
      <c r="G2613" s="1814"/>
      <c r="H2613" s="1814"/>
      <c r="J2613" s="1814"/>
      <c r="K2613" s="1814"/>
      <c r="L2613" s="1814"/>
      <c r="M2613" s="1814"/>
      <c r="N2613" s="1814"/>
      <c r="O2613" s="1814"/>
      <c r="P2613" s="1814"/>
      <c r="Q2613" s="1814"/>
      <c r="R2613" s="1814"/>
    </row>
    <row r="2614" spans="2:18" x14ac:dyDescent="0.25">
      <c r="B2614" s="6" t="s">
        <v>300</v>
      </c>
      <c r="H2614" s="8"/>
      <c r="J2614" s="6" t="s">
        <v>300</v>
      </c>
      <c r="K2614" s="10"/>
      <c r="L2614" s="10"/>
      <c r="M2614" s="10"/>
      <c r="N2614" s="10"/>
      <c r="O2614" s="1898"/>
      <c r="P2614" s="1898"/>
      <c r="Q2614" s="8"/>
      <c r="R2614" s="8"/>
    </row>
    <row r="2615" spans="2:18" x14ac:dyDescent="0.25">
      <c r="B2615" s="1812" t="s">
        <v>21</v>
      </c>
      <c r="C2615" s="1812" t="s">
        <v>2</v>
      </c>
      <c r="D2615" s="1812" t="s">
        <v>3</v>
      </c>
      <c r="E2615" s="1842" t="s">
        <v>4</v>
      </c>
      <c r="F2615" s="1843"/>
      <c r="G2615" s="1844"/>
      <c r="H2615" s="1812" t="s">
        <v>5</v>
      </c>
      <c r="J2615" s="1812" t="s">
        <v>21</v>
      </c>
      <c r="K2615" s="1899" t="s">
        <v>24</v>
      </c>
      <c r="L2615" s="1842" t="s">
        <v>25</v>
      </c>
      <c r="M2615" s="1843"/>
      <c r="N2615" s="1844"/>
      <c r="O2615" s="1842" t="s">
        <v>4</v>
      </c>
      <c r="P2615" s="1843"/>
      <c r="Q2615" s="1844"/>
      <c r="R2615" s="1812" t="s">
        <v>5</v>
      </c>
    </row>
    <row r="2616" spans="2:18" x14ac:dyDescent="0.25">
      <c r="B2616" s="1813"/>
      <c r="C2616" s="1813"/>
      <c r="D2616" s="1813"/>
      <c r="E2616" s="805" t="s">
        <v>26</v>
      </c>
      <c r="F2616" s="805" t="s">
        <v>9</v>
      </c>
      <c r="G2616" s="799" t="s">
        <v>10</v>
      </c>
      <c r="H2616" s="1813"/>
      <c r="J2616" s="1813"/>
      <c r="K2616" s="1900"/>
      <c r="L2616" s="13" t="s">
        <v>27</v>
      </c>
      <c r="M2616" s="800" t="s">
        <v>28</v>
      </c>
      <c r="N2616" s="800" t="s">
        <v>26</v>
      </c>
      <c r="O2616" s="800" t="s">
        <v>29</v>
      </c>
      <c r="P2616" s="801" t="s">
        <v>30</v>
      </c>
      <c r="Q2616" s="16" t="s">
        <v>10</v>
      </c>
      <c r="R2616" s="1813"/>
    </row>
    <row r="2617" spans="2:18" x14ac:dyDescent="0.25">
      <c r="B2617" s="623">
        <v>1</v>
      </c>
      <c r="C2617" s="78">
        <v>6172</v>
      </c>
      <c r="D2617" s="409" t="s">
        <v>12</v>
      </c>
      <c r="E2617" s="409">
        <v>400</v>
      </c>
      <c r="F2617" s="409">
        <v>48</v>
      </c>
      <c r="G2617" s="497">
        <f t="shared" ref="G2617:G2624" si="104">0.7854*E2617*F2617*F2617/1000000</f>
        <v>0.72382463999999991</v>
      </c>
      <c r="H2617" s="616" t="s">
        <v>15</v>
      </c>
      <c r="J2617" s="22">
        <v>1</v>
      </c>
      <c r="K2617" s="23" t="s">
        <v>32</v>
      </c>
      <c r="L2617" s="24">
        <v>15</v>
      </c>
      <c r="M2617" s="24">
        <v>33</v>
      </c>
      <c r="N2617" s="24">
        <v>400</v>
      </c>
      <c r="O2617" s="23"/>
      <c r="P2617" s="25">
        <v>1</v>
      </c>
      <c r="Q2617" s="26">
        <f t="shared" ref="Q2617:Q2647" si="105">L2617*M2617*N2617*P2617/1000000</f>
        <v>0.19800000000000001</v>
      </c>
      <c r="R2617" s="27"/>
    </row>
    <row r="2618" spans="2:18" x14ac:dyDescent="0.25">
      <c r="B2618" s="623">
        <v>2</v>
      </c>
      <c r="C2618" s="78">
        <v>6174</v>
      </c>
      <c r="D2618" s="409" t="s">
        <v>12</v>
      </c>
      <c r="E2618" s="409">
        <v>400</v>
      </c>
      <c r="F2618" s="409">
        <v>57</v>
      </c>
      <c r="G2618" s="497">
        <f t="shared" si="104"/>
        <v>1.02070584</v>
      </c>
      <c r="H2618" s="616" t="s">
        <v>15</v>
      </c>
      <c r="J2618" s="28">
        <v>2</v>
      </c>
      <c r="K2618" s="29"/>
      <c r="L2618" s="29">
        <v>13</v>
      </c>
      <c r="M2618" s="24">
        <v>30</v>
      </c>
      <c r="N2618" s="24">
        <v>400</v>
      </c>
      <c r="O2618" s="29"/>
      <c r="P2618" s="25">
        <v>2</v>
      </c>
      <c r="Q2618" s="26">
        <f t="shared" si="105"/>
        <v>0.312</v>
      </c>
      <c r="R2618" s="29"/>
    </row>
    <row r="2619" spans="2:18" x14ac:dyDescent="0.25">
      <c r="B2619" s="623">
        <v>3</v>
      </c>
      <c r="C2619" s="78">
        <v>6173</v>
      </c>
      <c r="D2619" s="409" t="s">
        <v>12</v>
      </c>
      <c r="E2619" s="409">
        <v>400</v>
      </c>
      <c r="F2619" s="409">
        <v>54</v>
      </c>
      <c r="G2619" s="497">
        <f t="shared" si="104"/>
        <v>0.91609055999999989</v>
      </c>
      <c r="H2619" s="616" t="s">
        <v>15</v>
      </c>
      <c r="J2619" s="22">
        <v>3</v>
      </c>
      <c r="K2619" s="29"/>
      <c r="L2619" s="29">
        <v>10</v>
      </c>
      <c r="M2619" s="24">
        <v>30</v>
      </c>
      <c r="N2619" s="24">
        <v>400</v>
      </c>
      <c r="O2619" s="29"/>
      <c r="P2619" s="25">
        <v>1</v>
      </c>
      <c r="Q2619" s="26">
        <f t="shared" si="105"/>
        <v>0.12</v>
      </c>
      <c r="R2619" s="29"/>
    </row>
    <row r="2620" spans="2:18" x14ac:dyDescent="0.25">
      <c r="B2620" s="623">
        <v>4</v>
      </c>
      <c r="C2620" s="78">
        <v>6180</v>
      </c>
      <c r="D2620" s="409" t="s">
        <v>12</v>
      </c>
      <c r="E2620" s="409">
        <v>400</v>
      </c>
      <c r="F2620" s="409">
        <v>47</v>
      </c>
      <c r="G2620" s="497">
        <f t="shared" si="104"/>
        <v>0.69397943999999989</v>
      </c>
      <c r="H2620" s="616" t="s">
        <v>15</v>
      </c>
      <c r="J2620" s="28">
        <v>4</v>
      </c>
      <c r="K2620" s="29"/>
      <c r="L2620" s="29">
        <v>7</v>
      </c>
      <c r="M2620" s="24">
        <v>30</v>
      </c>
      <c r="N2620" s="24">
        <v>400</v>
      </c>
      <c r="O2620" s="29"/>
      <c r="P2620" s="25">
        <v>1</v>
      </c>
      <c r="Q2620" s="26">
        <f t="shared" si="105"/>
        <v>8.4000000000000005E-2</v>
      </c>
      <c r="R2620" s="29"/>
    </row>
    <row r="2621" spans="2:18" x14ac:dyDescent="0.25">
      <c r="B2621" s="623">
        <v>5</v>
      </c>
      <c r="C2621" s="78">
        <v>6230</v>
      </c>
      <c r="D2621" s="409" t="s">
        <v>12</v>
      </c>
      <c r="E2621" s="409">
        <v>400</v>
      </c>
      <c r="F2621" s="409">
        <v>59</v>
      </c>
      <c r="G2621" s="497">
        <f t="shared" si="104"/>
        <v>1.09359096</v>
      </c>
      <c r="H2621" s="616" t="s">
        <v>15</v>
      </c>
      <c r="J2621" s="22">
        <v>5</v>
      </c>
      <c r="K2621" s="29"/>
      <c r="L2621" s="29">
        <v>13</v>
      </c>
      <c r="M2621" s="24">
        <v>28</v>
      </c>
      <c r="N2621" s="24">
        <v>400</v>
      </c>
      <c r="O2621" s="29"/>
      <c r="P2621" s="25">
        <v>1</v>
      </c>
      <c r="Q2621" s="26">
        <f t="shared" si="105"/>
        <v>0.14560000000000001</v>
      </c>
      <c r="R2621" s="29"/>
    </row>
    <row r="2622" spans="2:18" x14ac:dyDescent="0.25">
      <c r="B2622" s="623">
        <v>6</v>
      </c>
      <c r="C2622" s="78">
        <v>6170</v>
      </c>
      <c r="D2622" s="409" t="s">
        <v>12</v>
      </c>
      <c r="E2622" s="409">
        <v>400</v>
      </c>
      <c r="F2622" s="409">
        <v>38</v>
      </c>
      <c r="G2622" s="497">
        <f t="shared" si="104"/>
        <v>0.45364703999999995</v>
      </c>
      <c r="H2622" s="616" t="s">
        <v>15</v>
      </c>
      <c r="J2622" s="28">
        <v>6</v>
      </c>
      <c r="K2622" s="29"/>
      <c r="L2622" s="29">
        <v>10</v>
      </c>
      <c r="M2622" s="24">
        <v>25</v>
      </c>
      <c r="N2622" s="24">
        <v>400</v>
      </c>
      <c r="O2622" s="29"/>
      <c r="P2622" s="25">
        <v>3</v>
      </c>
      <c r="Q2622" s="26">
        <f t="shared" si="105"/>
        <v>0.3</v>
      </c>
      <c r="R2622" s="29"/>
    </row>
    <row r="2623" spans="2:18" x14ac:dyDescent="0.25">
      <c r="B2623" s="623">
        <v>7</v>
      </c>
      <c r="C2623" s="78">
        <v>6162</v>
      </c>
      <c r="D2623" s="409" t="s">
        <v>12</v>
      </c>
      <c r="E2623" s="409">
        <v>400</v>
      </c>
      <c r="F2623" s="409">
        <v>43</v>
      </c>
      <c r="G2623" s="497">
        <f t="shared" si="104"/>
        <v>0.58088183999999998</v>
      </c>
      <c r="H2623" s="616" t="s">
        <v>15</v>
      </c>
      <c r="J2623" s="22">
        <v>7</v>
      </c>
      <c r="K2623" s="29"/>
      <c r="L2623" s="29">
        <v>15</v>
      </c>
      <c r="M2623" s="24">
        <v>20</v>
      </c>
      <c r="N2623" s="24">
        <v>400</v>
      </c>
      <c r="O2623" s="29"/>
      <c r="P2623" s="25">
        <v>1</v>
      </c>
      <c r="Q2623" s="26">
        <f t="shared" si="105"/>
        <v>0.12</v>
      </c>
      <c r="R2623" s="29"/>
    </row>
    <row r="2624" spans="2:18" x14ac:dyDescent="0.25">
      <c r="B2624" s="623">
        <v>8</v>
      </c>
      <c r="C2624" s="78">
        <v>6166</v>
      </c>
      <c r="D2624" s="409" t="s">
        <v>12</v>
      </c>
      <c r="E2624" s="409">
        <v>400</v>
      </c>
      <c r="F2624" s="409">
        <v>31</v>
      </c>
      <c r="G2624" s="497">
        <f t="shared" si="104"/>
        <v>0.30190775999999997</v>
      </c>
      <c r="H2624" s="616" t="s">
        <v>15</v>
      </c>
      <c r="J2624" s="28">
        <v>8</v>
      </c>
      <c r="K2624" s="29"/>
      <c r="L2624" s="29">
        <v>13</v>
      </c>
      <c r="M2624" s="24">
        <v>20</v>
      </c>
      <c r="N2624" s="24">
        <v>400</v>
      </c>
      <c r="O2624" s="29"/>
      <c r="P2624" s="25">
        <v>3</v>
      </c>
      <c r="Q2624" s="26">
        <f t="shared" si="105"/>
        <v>0.312</v>
      </c>
      <c r="R2624" s="29"/>
    </row>
    <row r="2625" spans="2:18" x14ac:dyDescent="0.25">
      <c r="G2625" s="74">
        <f>SUM(G2617:G2624)</f>
        <v>5.7846280799999992</v>
      </c>
      <c r="H2625" s="51"/>
      <c r="J2625" s="22">
        <v>9</v>
      </c>
      <c r="K2625" s="29"/>
      <c r="L2625" s="29">
        <v>10</v>
      </c>
      <c r="M2625" s="24">
        <v>20</v>
      </c>
      <c r="N2625" s="24">
        <v>400</v>
      </c>
      <c r="O2625" s="29"/>
      <c r="P2625" s="25">
        <v>1</v>
      </c>
      <c r="Q2625" s="26">
        <f t="shared" si="105"/>
        <v>0.08</v>
      </c>
      <c r="R2625" s="29"/>
    </row>
    <row r="2626" spans="2:18" ht="16.5" thickBot="1" x14ac:dyDescent="0.3">
      <c r="G2626" s="60">
        <f>SUM(G2625)</f>
        <v>5.7846280799999992</v>
      </c>
      <c r="H2626" s="36">
        <f>SUM(Q2654/G2626)</f>
        <v>0.76910043972956699</v>
      </c>
      <c r="J2626" s="28">
        <v>10</v>
      </c>
      <c r="K2626" s="29"/>
      <c r="L2626" s="29">
        <v>7</v>
      </c>
      <c r="M2626" s="24">
        <v>20</v>
      </c>
      <c r="N2626" s="24">
        <v>400</v>
      </c>
      <c r="O2626" s="29"/>
      <c r="P2626" s="25">
        <v>2</v>
      </c>
      <c r="Q2626" s="26">
        <f t="shared" si="105"/>
        <v>0.112</v>
      </c>
      <c r="R2626" s="29"/>
    </row>
    <row r="2627" spans="2:18" ht="16.5" thickTop="1" x14ac:dyDescent="0.25">
      <c r="J2627" s="22">
        <v>11</v>
      </c>
      <c r="K2627" s="29"/>
      <c r="L2627" s="29">
        <v>4.5</v>
      </c>
      <c r="M2627" s="24">
        <v>20</v>
      </c>
      <c r="N2627" s="24">
        <v>400</v>
      </c>
      <c r="O2627" s="29"/>
      <c r="P2627" s="25">
        <v>1</v>
      </c>
      <c r="Q2627" s="26">
        <f t="shared" si="105"/>
        <v>3.5999999999999997E-2</v>
      </c>
      <c r="R2627" s="29"/>
    </row>
    <row r="2628" spans="2:18" x14ac:dyDescent="0.25">
      <c r="B2628" s="8" t="s">
        <v>301</v>
      </c>
      <c r="J2628" s="28">
        <v>12</v>
      </c>
      <c r="K2628" s="29"/>
      <c r="L2628" s="29">
        <v>10</v>
      </c>
      <c r="M2628" s="24">
        <v>23</v>
      </c>
      <c r="N2628" s="24">
        <v>400</v>
      </c>
      <c r="O2628" s="29"/>
      <c r="P2628" s="25">
        <v>1</v>
      </c>
      <c r="Q2628" s="26">
        <f t="shared" si="105"/>
        <v>9.1999999999999998E-2</v>
      </c>
      <c r="R2628" s="29"/>
    </row>
    <row r="2629" spans="2:18" x14ac:dyDescent="0.25">
      <c r="B2629" s="1886" t="s">
        <v>3</v>
      </c>
      <c r="C2629" s="1888" t="s">
        <v>66</v>
      </c>
      <c r="D2629" s="1889"/>
      <c r="E2629" s="1890" t="s">
        <v>48</v>
      </c>
      <c r="F2629" s="1891"/>
      <c r="G2629" s="1886" t="s">
        <v>50</v>
      </c>
      <c r="J2629" s="22">
        <v>13</v>
      </c>
      <c r="K2629" s="29"/>
      <c r="L2629" s="29">
        <v>13</v>
      </c>
      <c r="M2629" s="24">
        <v>18</v>
      </c>
      <c r="N2629" s="24">
        <v>400</v>
      </c>
      <c r="O2629" s="29"/>
      <c r="P2629" s="25">
        <v>1</v>
      </c>
      <c r="Q2629" s="26">
        <f t="shared" si="105"/>
        <v>9.3600000000000003E-2</v>
      </c>
      <c r="R2629" s="29"/>
    </row>
    <row r="2630" spans="2:18" x14ac:dyDescent="0.25">
      <c r="B2630" s="1887"/>
      <c r="C2630" s="101" t="s">
        <v>30</v>
      </c>
      <c r="D2630" s="595" t="s">
        <v>10</v>
      </c>
      <c r="E2630" s="803" t="s">
        <v>30</v>
      </c>
      <c r="F2630" s="803" t="s">
        <v>10</v>
      </c>
      <c r="G2630" s="1887"/>
      <c r="J2630" s="28">
        <v>14</v>
      </c>
      <c r="K2630" s="29"/>
      <c r="L2630" s="29">
        <v>4.5</v>
      </c>
      <c r="M2630" s="24">
        <v>18</v>
      </c>
      <c r="N2630" s="24">
        <v>400</v>
      </c>
      <c r="O2630" s="29"/>
      <c r="P2630" s="25">
        <v>1</v>
      </c>
      <c r="Q2630" s="26">
        <f t="shared" si="105"/>
        <v>3.2399999999999998E-2</v>
      </c>
      <c r="R2630" s="29"/>
    </row>
    <row r="2631" spans="2:18" x14ac:dyDescent="0.25">
      <c r="B2631" s="804" t="s">
        <v>32</v>
      </c>
      <c r="C2631" s="86">
        <f>SUM(C2592)</f>
        <v>492</v>
      </c>
      <c r="D2631" s="71">
        <f>SUM(D2592)</f>
        <v>376.99875443999991</v>
      </c>
      <c r="E2631" s="86">
        <f>SUM(E2592)</f>
        <v>26523</v>
      </c>
      <c r="F2631" s="71">
        <f>SUM(F2592)</f>
        <v>268.8322300000001</v>
      </c>
      <c r="G2631" s="88">
        <f>SUM(F2631/D2631)</f>
        <v>0.71308519413897764</v>
      </c>
      <c r="J2631" s="22">
        <v>15</v>
      </c>
      <c r="K2631" s="29"/>
      <c r="L2631" s="29">
        <v>15</v>
      </c>
      <c r="M2631" s="24">
        <v>15</v>
      </c>
      <c r="N2631" s="24">
        <v>400</v>
      </c>
      <c r="O2631" s="29"/>
      <c r="P2631" s="25">
        <v>1</v>
      </c>
      <c r="Q2631" s="26">
        <f t="shared" si="105"/>
        <v>0.09</v>
      </c>
      <c r="R2631" s="29"/>
    </row>
    <row r="2632" spans="2:18" x14ac:dyDescent="0.25">
      <c r="B2632" s="804" t="s">
        <v>32</v>
      </c>
      <c r="C2632" s="115">
        <f>SUM(B2624)</f>
        <v>8</v>
      </c>
      <c r="D2632" s="20">
        <f>SUM(G2626)</f>
        <v>5.7846280799999992</v>
      </c>
      <c r="E2632" s="115">
        <f>SUM(P2654)</f>
        <v>342</v>
      </c>
      <c r="F2632" s="20">
        <f>SUM(Q2654)</f>
        <v>4.4489600000000005</v>
      </c>
      <c r="G2632" s="88">
        <f>SUM(F2632/D2632)</f>
        <v>0.76910043972956699</v>
      </c>
      <c r="J2632" s="28">
        <v>16</v>
      </c>
      <c r="K2632" s="29"/>
      <c r="L2632" s="29">
        <v>7</v>
      </c>
      <c r="M2632" s="24">
        <v>15</v>
      </c>
      <c r="N2632" s="24">
        <v>400</v>
      </c>
      <c r="O2632" s="29"/>
      <c r="P2632" s="25">
        <v>2</v>
      </c>
      <c r="Q2632" s="26">
        <f t="shared" si="105"/>
        <v>8.4000000000000005E-2</v>
      </c>
      <c r="R2632" s="29"/>
    </row>
    <row r="2633" spans="2:18" ht="16.5" thickBot="1" x14ac:dyDescent="0.3">
      <c r="B2633" s="802" t="s">
        <v>54</v>
      </c>
      <c r="C2633" s="59">
        <f>SUM(C2631:C2632)</f>
        <v>500</v>
      </c>
      <c r="D2633" s="92">
        <f>SUM(D2631:D2632)</f>
        <v>382.78338251999992</v>
      </c>
      <c r="E2633" s="59">
        <f>SUM(E2631:E2632)</f>
        <v>26865</v>
      </c>
      <c r="F2633" s="92">
        <f>SUM(F2631:F2632)</f>
        <v>273.28119000000009</v>
      </c>
      <c r="G2633" s="93">
        <f>SUM(F2633/D2633)</f>
        <v>0.71393169735031936</v>
      </c>
      <c r="J2633" s="22">
        <v>17</v>
      </c>
      <c r="K2633" s="29"/>
      <c r="L2633" s="29">
        <v>3.5</v>
      </c>
      <c r="M2633" s="24">
        <v>15</v>
      </c>
      <c r="N2633" s="24">
        <v>400</v>
      </c>
      <c r="O2633" s="29"/>
      <c r="P2633" s="25">
        <v>4</v>
      </c>
      <c r="Q2633" s="26">
        <f t="shared" si="105"/>
        <v>8.4000000000000005E-2</v>
      </c>
      <c r="R2633" s="29"/>
    </row>
    <row r="2634" spans="2:18" ht="16.5" thickTop="1" x14ac:dyDescent="0.25">
      <c r="B2634" s="89"/>
      <c r="C2634" s="90"/>
      <c r="D2634" s="91"/>
      <c r="E2634" s="82"/>
      <c r="F2634" s="83"/>
      <c r="G2634" s="83"/>
      <c r="J2634" s="28">
        <v>18</v>
      </c>
      <c r="K2634" s="29"/>
      <c r="L2634" s="29">
        <v>2.2000000000000002</v>
      </c>
      <c r="M2634" s="24">
        <v>15</v>
      </c>
      <c r="N2634" s="24">
        <v>400</v>
      </c>
      <c r="O2634" s="29"/>
      <c r="P2634" s="25">
        <v>1</v>
      </c>
      <c r="Q2634" s="26">
        <f t="shared" si="105"/>
        <v>1.32E-2</v>
      </c>
      <c r="R2634" s="29"/>
    </row>
    <row r="2635" spans="2:18" x14ac:dyDescent="0.25">
      <c r="B2635" s="102" t="s">
        <v>32</v>
      </c>
      <c r="C2635" s="90"/>
      <c r="D2635" s="103">
        <f>SUM(D2594+Q2648)</f>
        <v>205.36319</v>
      </c>
      <c r="E2635" s="466">
        <f>SUM(D2635/D2633)</f>
        <v>0.53649975254416915</v>
      </c>
      <c r="F2635" s="83"/>
      <c r="G2635" s="83"/>
      <c r="J2635" s="22">
        <v>19</v>
      </c>
      <c r="K2635" s="29"/>
      <c r="L2635" s="29">
        <v>1.7</v>
      </c>
      <c r="M2635" s="24">
        <v>15</v>
      </c>
      <c r="N2635" s="24">
        <v>400</v>
      </c>
      <c r="O2635" s="29"/>
      <c r="P2635" s="25">
        <v>1</v>
      </c>
      <c r="Q2635" s="26">
        <f t="shared" si="105"/>
        <v>1.0200000000000001E-2</v>
      </c>
      <c r="R2635" s="29"/>
    </row>
    <row r="2636" spans="2:18" x14ac:dyDescent="0.25">
      <c r="B2636" s="102" t="s">
        <v>51</v>
      </c>
      <c r="C2636" s="89"/>
      <c r="D2636" s="103">
        <f>SUM(Q2653+D2595)</f>
        <v>67.917999999999992</v>
      </c>
      <c r="E2636" s="466">
        <f>SUM(D2636/D2633)</f>
        <v>0.1774319448061499</v>
      </c>
      <c r="F2636" s="83"/>
      <c r="G2636" s="83"/>
      <c r="J2636" s="28">
        <v>20</v>
      </c>
      <c r="K2636" s="29"/>
      <c r="L2636" s="29">
        <v>7</v>
      </c>
      <c r="M2636" s="24">
        <v>13</v>
      </c>
      <c r="N2636" s="24">
        <v>400</v>
      </c>
      <c r="O2636" s="29"/>
      <c r="P2636" s="25">
        <v>2</v>
      </c>
      <c r="Q2636" s="26">
        <f t="shared" si="105"/>
        <v>7.2800000000000004E-2</v>
      </c>
      <c r="R2636" s="29"/>
    </row>
    <row r="2637" spans="2:18" ht="16.5" thickBot="1" x14ac:dyDescent="0.3">
      <c r="B2637" s="89"/>
      <c r="C2637" s="89"/>
      <c r="D2637" s="104">
        <f>SUM(D2635:D2636)</f>
        <v>273.28118999999998</v>
      </c>
      <c r="E2637" s="467">
        <f>SUM(E2635:E2636)</f>
        <v>0.71393169735031903</v>
      </c>
      <c r="F2637" s="83"/>
      <c r="G2637" s="83"/>
      <c r="J2637" s="22">
        <v>21</v>
      </c>
      <c r="K2637" s="29"/>
      <c r="L2637" s="29">
        <v>4.5</v>
      </c>
      <c r="M2637" s="24">
        <v>13</v>
      </c>
      <c r="N2637" s="24">
        <v>400</v>
      </c>
      <c r="O2637" s="29"/>
      <c r="P2637" s="25">
        <v>1</v>
      </c>
      <c r="Q2637" s="26">
        <f t="shared" si="105"/>
        <v>2.3400000000000001E-2</v>
      </c>
      <c r="R2637" s="29"/>
    </row>
    <row r="2638" spans="2:18" ht="16.5" thickTop="1" x14ac:dyDescent="0.25">
      <c r="J2638" s="28">
        <v>22</v>
      </c>
      <c r="K2638" s="29"/>
      <c r="L2638" s="29">
        <v>3.5</v>
      </c>
      <c r="M2638" s="24">
        <v>13</v>
      </c>
      <c r="N2638" s="24">
        <v>400</v>
      </c>
      <c r="O2638" s="29"/>
      <c r="P2638" s="25">
        <v>1</v>
      </c>
      <c r="Q2638" s="26">
        <f t="shared" si="105"/>
        <v>1.8200000000000001E-2</v>
      </c>
      <c r="R2638" s="29"/>
    </row>
    <row r="2639" spans="2:18" x14ac:dyDescent="0.25">
      <c r="B2639" s="8"/>
      <c r="J2639" s="22">
        <v>23</v>
      </c>
      <c r="K2639" s="29"/>
      <c r="L2639" s="29">
        <v>2.2000000000000002</v>
      </c>
      <c r="M2639" s="24">
        <v>13</v>
      </c>
      <c r="N2639" s="24">
        <v>400</v>
      </c>
      <c r="O2639" s="29"/>
      <c r="P2639" s="25">
        <v>2</v>
      </c>
      <c r="Q2639" s="26">
        <f t="shared" si="105"/>
        <v>2.2880000000000001E-2</v>
      </c>
      <c r="R2639" s="29"/>
    </row>
    <row r="2640" spans="2:18" x14ac:dyDescent="0.25">
      <c r="C2640" s="873"/>
      <c r="J2640" s="28">
        <v>24</v>
      </c>
      <c r="K2640" s="29"/>
      <c r="L2640" s="29">
        <v>1.7</v>
      </c>
      <c r="M2640" s="24">
        <v>13</v>
      </c>
      <c r="N2640" s="24">
        <v>400</v>
      </c>
      <c r="O2640" s="29"/>
      <c r="P2640" s="25">
        <v>2</v>
      </c>
      <c r="Q2640" s="26">
        <f t="shared" si="105"/>
        <v>1.7680000000000001E-2</v>
      </c>
      <c r="R2640" s="29"/>
    </row>
    <row r="2641" spans="2:18" x14ac:dyDescent="0.25">
      <c r="C2641" s="873"/>
      <c r="E2641" s="996"/>
      <c r="J2641" s="22">
        <v>25</v>
      </c>
      <c r="K2641" s="29"/>
      <c r="L2641" s="29">
        <v>10</v>
      </c>
      <c r="M2641" s="24">
        <v>10</v>
      </c>
      <c r="N2641" s="24">
        <v>400</v>
      </c>
      <c r="O2641" s="29"/>
      <c r="P2641" s="25">
        <v>2</v>
      </c>
      <c r="Q2641" s="26">
        <f t="shared" si="105"/>
        <v>0.08</v>
      </c>
      <c r="R2641" s="29"/>
    </row>
    <row r="2642" spans="2:18" x14ac:dyDescent="0.25">
      <c r="J2642" s="28">
        <v>26</v>
      </c>
      <c r="K2642" s="29"/>
      <c r="L2642" s="29">
        <v>7</v>
      </c>
      <c r="M2642" s="24">
        <v>10</v>
      </c>
      <c r="N2642" s="24">
        <v>400</v>
      </c>
      <c r="O2642" s="29"/>
      <c r="P2642" s="25">
        <v>1</v>
      </c>
      <c r="Q2642" s="26">
        <f t="shared" si="105"/>
        <v>2.8000000000000001E-2</v>
      </c>
      <c r="R2642" s="29"/>
    </row>
    <row r="2643" spans="2:18" x14ac:dyDescent="0.25">
      <c r="J2643" s="22">
        <v>27</v>
      </c>
      <c r="K2643" s="29"/>
      <c r="L2643" s="29">
        <v>4.5</v>
      </c>
      <c r="M2643" s="24">
        <v>10</v>
      </c>
      <c r="N2643" s="24">
        <v>400</v>
      </c>
      <c r="O2643" s="29"/>
      <c r="P2643" s="25">
        <v>14</v>
      </c>
      <c r="Q2643" s="26">
        <f t="shared" si="105"/>
        <v>0.252</v>
      </c>
      <c r="R2643" s="29"/>
    </row>
    <row r="2644" spans="2:18" x14ac:dyDescent="0.25">
      <c r="J2644" s="28">
        <v>28</v>
      </c>
      <c r="K2644" s="29"/>
      <c r="L2644" s="29">
        <v>3.5</v>
      </c>
      <c r="M2644" s="24">
        <v>10</v>
      </c>
      <c r="N2644" s="24">
        <v>400</v>
      </c>
      <c r="O2644" s="29"/>
      <c r="P2644" s="25">
        <v>3</v>
      </c>
      <c r="Q2644" s="26">
        <f t="shared" si="105"/>
        <v>4.2000000000000003E-2</v>
      </c>
      <c r="R2644" s="29"/>
    </row>
    <row r="2645" spans="2:18" x14ac:dyDescent="0.25">
      <c r="J2645" s="22">
        <v>29</v>
      </c>
      <c r="K2645" s="29"/>
      <c r="L2645" s="29">
        <v>2.2000000000000002</v>
      </c>
      <c r="M2645" s="24">
        <v>10</v>
      </c>
      <c r="N2645" s="24">
        <v>400</v>
      </c>
      <c r="O2645" s="29"/>
      <c r="P2645" s="25">
        <v>4</v>
      </c>
      <c r="Q2645" s="26">
        <f t="shared" si="105"/>
        <v>3.5200000000000002E-2</v>
      </c>
      <c r="R2645" s="29"/>
    </row>
    <row r="2646" spans="2:18" x14ac:dyDescent="0.25">
      <c r="J2646" s="28">
        <v>30</v>
      </c>
      <c r="K2646" s="29"/>
      <c r="L2646" s="29">
        <v>1.7</v>
      </c>
      <c r="M2646" s="24">
        <v>10</v>
      </c>
      <c r="N2646" s="24">
        <v>400</v>
      </c>
      <c r="O2646" s="29"/>
      <c r="P2646" s="25">
        <v>11</v>
      </c>
      <c r="Q2646" s="26">
        <f t="shared" si="105"/>
        <v>7.4800000000000005E-2</v>
      </c>
      <c r="R2646" s="29"/>
    </row>
    <row r="2647" spans="2:18" x14ac:dyDescent="0.25">
      <c r="J2647" s="22">
        <v>31</v>
      </c>
      <c r="K2647" s="29"/>
      <c r="L2647" s="29">
        <v>1.7</v>
      </c>
      <c r="M2647" s="24">
        <v>10</v>
      </c>
      <c r="N2647" s="24">
        <v>300</v>
      </c>
      <c r="O2647" s="29"/>
      <c r="P2647" s="25">
        <v>2</v>
      </c>
      <c r="Q2647" s="26">
        <f t="shared" si="105"/>
        <v>1.0200000000000001E-2</v>
      </c>
      <c r="R2647" s="29"/>
    </row>
    <row r="2648" spans="2:18" x14ac:dyDescent="0.25">
      <c r="J2648" s="1880"/>
      <c r="K2648" s="1880"/>
      <c r="L2648" s="1880"/>
      <c r="M2648" s="1880"/>
      <c r="N2648" s="1880"/>
      <c r="O2648" s="1881"/>
      <c r="P2648" s="795">
        <f>SUM(P2617:P2647)</f>
        <v>74</v>
      </c>
      <c r="Q2648" s="792">
        <f>SUM(Q2617:Q2647)</f>
        <v>2.9961600000000006</v>
      </c>
      <c r="R2648" s="64">
        <f>SUM(Q2648/G2626)</f>
        <v>0.51795205474990558</v>
      </c>
    </row>
    <row r="2649" spans="2:18" x14ac:dyDescent="0.25">
      <c r="J2649" s="838">
        <v>32</v>
      </c>
      <c r="K2649" s="476"/>
      <c r="L2649" s="477">
        <v>5</v>
      </c>
      <c r="M2649" s="409">
        <v>7</v>
      </c>
      <c r="N2649" s="409">
        <v>400</v>
      </c>
      <c r="O2649" s="409">
        <v>10</v>
      </c>
      <c r="P2649" s="617">
        <v>40</v>
      </c>
      <c r="Q2649" s="451">
        <f>L2649*M2649*N2649*P2649/1000000</f>
        <v>0.56000000000000005</v>
      </c>
      <c r="R2649" s="618"/>
    </row>
    <row r="2650" spans="2:18" x14ac:dyDescent="0.25">
      <c r="J2650" s="838">
        <v>33</v>
      </c>
      <c r="K2650" s="476"/>
      <c r="L2650" s="477">
        <v>4</v>
      </c>
      <c r="M2650" s="409">
        <v>6</v>
      </c>
      <c r="N2650" s="409">
        <v>400</v>
      </c>
      <c r="O2650" s="409">
        <v>3</v>
      </c>
      <c r="P2650" s="617">
        <v>18</v>
      </c>
      <c r="Q2650" s="451">
        <f>L2650*M2650*N2650*P2650/1000000</f>
        <v>0.17280000000000001</v>
      </c>
      <c r="R2650" s="618"/>
    </row>
    <row r="2651" spans="2:18" x14ac:dyDescent="0.25">
      <c r="J2651" s="838">
        <v>34</v>
      </c>
      <c r="K2651" s="476"/>
      <c r="L2651" s="477">
        <v>3</v>
      </c>
      <c r="M2651" s="409">
        <v>5</v>
      </c>
      <c r="N2651" s="409">
        <v>400</v>
      </c>
      <c r="O2651" s="409">
        <v>6</v>
      </c>
      <c r="P2651" s="617">
        <v>60</v>
      </c>
      <c r="Q2651" s="451">
        <f>L2651*M2651*N2651*P2651/1000000</f>
        <v>0.36</v>
      </c>
      <c r="R2651" s="618"/>
    </row>
    <row r="2652" spans="2:18" x14ac:dyDescent="0.25">
      <c r="J2652" s="838">
        <v>35</v>
      </c>
      <c r="K2652" s="476"/>
      <c r="L2652" s="477">
        <v>2</v>
      </c>
      <c r="M2652" s="409">
        <v>3</v>
      </c>
      <c r="N2652" s="409">
        <v>400</v>
      </c>
      <c r="O2652" s="409">
        <v>6</v>
      </c>
      <c r="P2652" s="617">
        <v>150</v>
      </c>
      <c r="Q2652" s="451">
        <f>L2652*M2652*N2652*P2652/1000000</f>
        <v>0.36</v>
      </c>
      <c r="R2652" s="618"/>
    </row>
    <row r="2653" spans="2:18" x14ac:dyDescent="0.25">
      <c r="J2653" s="1882"/>
      <c r="K2653" s="1883"/>
      <c r="L2653" s="1883"/>
      <c r="M2653" s="1883"/>
      <c r="N2653" s="1884"/>
      <c r="O2653" s="793">
        <f>SUM(O2649:O2652)</f>
        <v>25</v>
      </c>
      <c r="P2653" s="795">
        <f>SUM(P2649:P2652)</f>
        <v>268</v>
      </c>
      <c r="Q2653" s="792">
        <f>SUM(Q2649:Q2652)</f>
        <v>1.4527999999999999</v>
      </c>
      <c r="R2653" s="64">
        <f>SUM(Q2653/G2626)</f>
        <v>0.25114838497966147</v>
      </c>
    </row>
    <row r="2654" spans="2:18" ht="16.5" thickBot="1" x14ac:dyDescent="0.3">
      <c r="O2654" s="455">
        <f>SUM(O2653)</f>
        <v>25</v>
      </c>
      <c r="P2654" s="47">
        <f>SUM(P2653,P2648)</f>
        <v>342</v>
      </c>
      <c r="Q2654" s="72">
        <f>SUM(Q2653,Q2648)</f>
        <v>4.4489600000000005</v>
      </c>
      <c r="R2654" s="49">
        <f>SUM(Q2654/G2626)</f>
        <v>0.76910043972956699</v>
      </c>
    </row>
    <row r="2655" spans="2:18" ht="16.5" thickTop="1" x14ac:dyDescent="0.25"/>
    <row r="2656" spans="2:18" x14ac:dyDescent="0.25">
      <c r="B2656" s="1814" t="s">
        <v>0</v>
      </c>
      <c r="C2656" s="1814"/>
      <c r="D2656" s="1814"/>
      <c r="E2656" s="1814"/>
      <c r="F2656" s="1814"/>
      <c r="G2656" s="1814"/>
      <c r="H2656" s="1814"/>
      <c r="J2656" s="1814" t="s">
        <v>22</v>
      </c>
      <c r="K2656" s="1814"/>
      <c r="L2656" s="1814"/>
      <c r="M2656" s="1814"/>
      <c r="N2656" s="1814"/>
      <c r="O2656" s="1814"/>
      <c r="P2656" s="1814"/>
      <c r="Q2656" s="1814"/>
      <c r="R2656" s="1814"/>
    </row>
    <row r="2657" spans="2:18" x14ac:dyDescent="0.25">
      <c r="B2657" s="1814"/>
      <c r="C2657" s="1814"/>
      <c r="D2657" s="1814"/>
      <c r="E2657" s="1814"/>
      <c r="F2657" s="1814"/>
      <c r="G2657" s="1814"/>
      <c r="H2657" s="1814"/>
      <c r="J2657" s="1814"/>
      <c r="K2657" s="1814"/>
      <c r="L2657" s="1814"/>
      <c r="M2657" s="1814"/>
      <c r="N2657" s="1814"/>
      <c r="O2657" s="1814"/>
      <c r="P2657" s="1814"/>
      <c r="Q2657" s="1814"/>
      <c r="R2657" s="1814"/>
    </row>
    <row r="2658" spans="2:18" x14ac:dyDescent="0.25">
      <c r="B2658" s="6" t="s">
        <v>306</v>
      </c>
      <c r="H2658" s="8"/>
      <c r="J2658" s="6" t="s">
        <v>306</v>
      </c>
      <c r="K2658" s="10"/>
      <c r="L2658" s="10"/>
      <c r="M2658" s="10"/>
      <c r="N2658" s="10"/>
      <c r="O2658" s="1898"/>
      <c r="P2658" s="1898"/>
      <c r="Q2658" s="8"/>
      <c r="R2658" s="8"/>
    </row>
    <row r="2659" spans="2:18" x14ac:dyDescent="0.25">
      <c r="B2659" s="1812" t="s">
        <v>21</v>
      </c>
      <c r="C2659" s="1812" t="s">
        <v>2</v>
      </c>
      <c r="D2659" s="1812" t="s">
        <v>3</v>
      </c>
      <c r="E2659" s="1842" t="s">
        <v>4</v>
      </c>
      <c r="F2659" s="1843"/>
      <c r="G2659" s="1844"/>
      <c r="H2659" s="1812" t="s">
        <v>5</v>
      </c>
      <c r="J2659" s="1812" t="s">
        <v>21</v>
      </c>
      <c r="K2659" s="1899" t="s">
        <v>24</v>
      </c>
      <c r="L2659" s="1842" t="s">
        <v>25</v>
      </c>
      <c r="M2659" s="1843"/>
      <c r="N2659" s="1844"/>
      <c r="O2659" s="1842" t="s">
        <v>4</v>
      </c>
      <c r="P2659" s="1843"/>
      <c r="Q2659" s="1844"/>
      <c r="R2659" s="1812" t="s">
        <v>5</v>
      </c>
    </row>
    <row r="2660" spans="2:18" x14ac:dyDescent="0.25">
      <c r="B2660" s="1813"/>
      <c r="C2660" s="1813"/>
      <c r="D2660" s="1813"/>
      <c r="E2660" s="813" t="s">
        <v>26</v>
      </c>
      <c r="F2660" s="813" t="s">
        <v>9</v>
      </c>
      <c r="G2660" s="807" t="s">
        <v>10</v>
      </c>
      <c r="H2660" s="1813"/>
      <c r="J2660" s="1813"/>
      <c r="K2660" s="1900"/>
      <c r="L2660" s="13" t="s">
        <v>27</v>
      </c>
      <c r="M2660" s="808" t="s">
        <v>28</v>
      </c>
      <c r="N2660" s="808" t="s">
        <v>26</v>
      </c>
      <c r="O2660" s="808" t="s">
        <v>29</v>
      </c>
      <c r="P2660" s="809" t="s">
        <v>30</v>
      </c>
      <c r="Q2660" s="16" t="s">
        <v>10</v>
      </c>
      <c r="R2660" s="1813"/>
    </row>
    <row r="2661" spans="2:18" x14ac:dyDescent="0.25">
      <c r="B2661" s="623">
        <v>1</v>
      </c>
      <c r="C2661" s="141">
        <v>5884</v>
      </c>
      <c r="D2661" s="409" t="s">
        <v>12</v>
      </c>
      <c r="E2661" s="409">
        <v>400</v>
      </c>
      <c r="F2661" s="409">
        <v>57</v>
      </c>
      <c r="G2661" s="497">
        <f t="shared" ref="G2661:G2666" si="106">0.7854*E2661*F2661*F2661/1000000</f>
        <v>1.02070584</v>
      </c>
      <c r="H2661" s="616" t="s">
        <v>15</v>
      </c>
      <c r="J2661" s="22">
        <v>1</v>
      </c>
      <c r="K2661" s="23" t="s">
        <v>32</v>
      </c>
      <c r="L2661" s="24">
        <v>13</v>
      </c>
      <c r="M2661" s="24">
        <v>30</v>
      </c>
      <c r="N2661" s="24">
        <v>400</v>
      </c>
      <c r="O2661" s="23"/>
      <c r="P2661" s="25">
        <v>1</v>
      </c>
      <c r="Q2661" s="26">
        <f t="shared" ref="Q2661:Q2687" si="107">L2661*M2661*N2661*P2661/1000000</f>
        <v>0.156</v>
      </c>
      <c r="R2661" s="27"/>
    </row>
    <row r="2662" spans="2:18" x14ac:dyDescent="0.25">
      <c r="B2662" s="623">
        <v>2</v>
      </c>
      <c r="C2662" s="141">
        <v>6187</v>
      </c>
      <c r="D2662" s="409" t="s">
        <v>12</v>
      </c>
      <c r="E2662" s="409">
        <v>400</v>
      </c>
      <c r="F2662" s="409">
        <v>52</v>
      </c>
      <c r="G2662" s="497">
        <f t="shared" si="106"/>
        <v>0.84948863999999991</v>
      </c>
      <c r="H2662" s="616" t="s">
        <v>15</v>
      </c>
      <c r="J2662" s="28">
        <v>2</v>
      </c>
      <c r="K2662" s="29"/>
      <c r="L2662" s="29">
        <v>10</v>
      </c>
      <c r="M2662" s="24">
        <v>30</v>
      </c>
      <c r="N2662" s="24">
        <v>400</v>
      </c>
      <c r="O2662" s="29"/>
      <c r="P2662" s="25">
        <v>2</v>
      </c>
      <c r="Q2662" s="26">
        <f t="shared" si="107"/>
        <v>0.24</v>
      </c>
      <c r="R2662" s="29"/>
    </row>
    <row r="2663" spans="2:18" x14ac:dyDescent="0.25">
      <c r="B2663" s="623">
        <v>3</v>
      </c>
      <c r="C2663" s="141">
        <v>6189</v>
      </c>
      <c r="D2663" s="409" t="s">
        <v>12</v>
      </c>
      <c r="E2663" s="409">
        <v>400</v>
      </c>
      <c r="F2663" s="409">
        <v>56</v>
      </c>
      <c r="G2663" s="497">
        <f t="shared" si="106"/>
        <v>0.98520576000000004</v>
      </c>
      <c r="H2663" s="616" t="s">
        <v>15</v>
      </c>
      <c r="J2663" s="22">
        <v>3</v>
      </c>
      <c r="K2663" s="29"/>
      <c r="L2663" s="29">
        <v>7</v>
      </c>
      <c r="M2663" s="24">
        <v>30</v>
      </c>
      <c r="N2663" s="24">
        <v>400</v>
      </c>
      <c r="O2663" s="29"/>
      <c r="P2663" s="25">
        <v>2</v>
      </c>
      <c r="Q2663" s="26">
        <f t="shared" si="107"/>
        <v>0.16800000000000001</v>
      </c>
      <c r="R2663" s="29"/>
    </row>
    <row r="2664" spans="2:18" x14ac:dyDescent="0.25">
      <c r="B2664" s="623">
        <v>4</v>
      </c>
      <c r="C2664" s="141">
        <v>6284</v>
      </c>
      <c r="D2664" s="409" t="s">
        <v>12</v>
      </c>
      <c r="E2664" s="409">
        <v>400</v>
      </c>
      <c r="F2664" s="409">
        <v>47</v>
      </c>
      <c r="G2664" s="497">
        <f t="shared" si="106"/>
        <v>0.69397943999999989</v>
      </c>
      <c r="H2664" s="616" t="s">
        <v>15</v>
      </c>
      <c r="J2664" s="28">
        <v>4</v>
      </c>
      <c r="K2664" s="29"/>
      <c r="L2664" s="29">
        <v>2.2000000000000002</v>
      </c>
      <c r="M2664" s="24">
        <v>30</v>
      </c>
      <c r="N2664" s="24">
        <v>400</v>
      </c>
      <c r="O2664" s="29"/>
      <c r="P2664" s="25">
        <v>1</v>
      </c>
      <c r="Q2664" s="26">
        <f t="shared" si="107"/>
        <v>2.64E-2</v>
      </c>
      <c r="R2664" s="29"/>
    </row>
    <row r="2665" spans="2:18" x14ac:dyDescent="0.25">
      <c r="B2665" s="623">
        <v>5</v>
      </c>
      <c r="C2665" s="141">
        <v>6272</v>
      </c>
      <c r="D2665" s="409" t="s">
        <v>12</v>
      </c>
      <c r="E2665" s="409">
        <v>400</v>
      </c>
      <c r="F2665" s="409">
        <v>52</v>
      </c>
      <c r="G2665" s="497">
        <f t="shared" si="106"/>
        <v>0.84948863999999991</v>
      </c>
      <c r="H2665" s="616" t="s">
        <v>15</v>
      </c>
      <c r="J2665" s="22">
        <v>5</v>
      </c>
      <c r="K2665" s="29"/>
      <c r="L2665" s="29">
        <v>10</v>
      </c>
      <c r="M2665" s="24">
        <v>28</v>
      </c>
      <c r="N2665" s="24">
        <v>400</v>
      </c>
      <c r="O2665" s="29"/>
      <c r="P2665" s="25">
        <v>5</v>
      </c>
      <c r="Q2665" s="26">
        <f t="shared" si="107"/>
        <v>0.56000000000000005</v>
      </c>
      <c r="R2665" s="29"/>
    </row>
    <row r="2666" spans="2:18" x14ac:dyDescent="0.25">
      <c r="B2666" s="623">
        <v>6</v>
      </c>
      <c r="C2666" s="141">
        <v>6279</v>
      </c>
      <c r="D2666" s="409" t="s">
        <v>12</v>
      </c>
      <c r="E2666" s="409">
        <v>400</v>
      </c>
      <c r="F2666" s="409">
        <v>57</v>
      </c>
      <c r="G2666" s="497">
        <f t="shared" si="106"/>
        <v>1.02070584</v>
      </c>
      <c r="H2666" s="616" t="s">
        <v>13</v>
      </c>
      <c r="J2666" s="28">
        <v>6</v>
      </c>
      <c r="K2666" s="29"/>
      <c r="L2666" s="29">
        <v>7</v>
      </c>
      <c r="M2666" s="24">
        <v>28</v>
      </c>
      <c r="N2666" s="24">
        <v>400</v>
      </c>
      <c r="O2666" s="29"/>
      <c r="P2666" s="25">
        <v>1</v>
      </c>
      <c r="Q2666" s="26">
        <f t="shared" si="107"/>
        <v>7.8399999999999997E-2</v>
      </c>
      <c r="R2666" s="29"/>
    </row>
    <row r="2667" spans="2:18" x14ac:dyDescent="0.25">
      <c r="G2667" s="74">
        <f>SUM(G2661:G2666)</f>
        <v>5.4195741599999989</v>
      </c>
      <c r="H2667" s="51"/>
      <c r="J2667" s="22">
        <v>7</v>
      </c>
      <c r="K2667" s="29"/>
      <c r="L2667" s="29">
        <v>13</v>
      </c>
      <c r="M2667" s="24">
        <v>25</v>
      </c>
      <c r="N2667" s="24">
        <v>400</v>
      </c>
      <c r="O2667" s="29"/>
      <c r="P2667" s="25">
        <v>1</v>
      </c>
      <c r="Q2667" s="26">
        <f t="shared" si="107"/>
        <v>0.13</v>
      </c>
      <c r="R2667" s="29"/>
    </row>
    <row r="2668" spans="2:18" ht="16.5" thickBot="1" x14ac:dyDescent="0.3">
      <c r="G2668" s="60">
        <f>SUM(G2667)</f>
        <v>5.4195741599999989</v>
      </c>
      <c r="H2668" s="36">
        <f>SUM(Q2693/G2668)</f>
        <v>0.67434080466573054</v>
      </c>
      <c r="J2668" s="28">
        <v>8</v>
      </c>
      <c r="K2668" s="29"/>
      <c r="L2668" s="29">
        <v>10</v>
      </c>
      <c r="M2668" s="24">
        <v>20</v>
      </c>
      <c r="N2668" s="24">
        <v>400</v>
      </c>
      <c r="O2668" s="29"/>
      <c r="P2668" s="25">
        <v>2</v>
      </c>
      <c r="Q2668" s="26">
        <f t="shared" si="107"/>
        <v>0.16</v>
      </c>
      <c r="R2668" s="29"/>
    </row>
    <row r="2669" spans="2:18" ht="16.5" thickTop="1" x14ac:dyDescent="0.25">
      <c r="J2669" s="22">
        <v>9</v>
      </c>
      <c r="K2669" s="29"/>
      <c r="L2669" s="29">
        <v>3.5</v>
      </c>
      <c r="M2669" s="24">
        <v>20</v>
      </c>
      <c r="N2669" s="24">
        <v>400</v>
      </c>
      <c r="O2669" s="29"/>
      <c r="P2669" s="25">
        <v>3</v>
      </c>
      <c r="Q2669" s="26">
        <f t="shared" si="107"/>
        <v>8.4000000000000005E-2</v>
      </c>
      <c r="R2669" s="29"/>
    </row>
    <row r="2670" spans="2:18" x14ac:dyDescent="0.25">
      <c r="B2670" s="8" t="s">
        <v>307</v>
      </c>
      <c r="J2670" s="28">
        <v>10</v>
      </c>
      <c r="K2670" s="29"/>
      <c r="L2670" s="29">
        <v>3.5</v>
      </c>
      <c r="M2670" s="24">
        <v>18</v>
      </c>
      <c r="N2670" s="24">
        <v>400</v>
      </c>
      <c r="O2670" s="29"/>
      <c r="P2670" s="25">
        <v>2</v>
      </c>
      <c r="Q2670" s="26">
        <f t="shared" si="107"/>
        <v>5.04E-2</v>
      </c>
      <c r="R2670" s="29"/>
    </row>
    <row r="2671" spans="2:18" x14ac:dyDescent="0.25">
      <c r="B2671" s="1886" t="s">
        <v>3</v>
      </c>
      <c r="C2671" s="1888" t="s">
        <v>66</v>
      </c>
      <c r="D2671" s="1889"/>
      <c r="E2671" s="1890" t="s">
        <v>48</v>
      </c>
      <c r="F2671" s="1891"/>
      <c r="G2671" s="1886" t="s">
        <v>50</v>
      </c>
      <c r="J2671" s="22">
        <v>11</v>
      </c>
      <c r="K2671" s="29"/>
      <c r="L2671" s="29">
        <v>2.2000000000000002</v>
      </c>
      <c r="M2671" s="24">
        <v>20</v>
      </c>
      <c r="N2671" s="24">
        <v>400</v>
      </c>
      <c r="O2671" s="29"/>
      <c r="P2671" s="25">
        <v>2</v>
      </c>
      <c r="Q2671" s="26">
        <f t="shared" si="107"/>
        <v>3.5200000000000002E-2</v>
      </c>
      <c r="R2671" s="29"/>
    </row>
    <row r="2672" spans="2:18" x14ac:dyDescent="0.25">
      <c r="B2672" s="1887"/>
      <c r="C2672" s="101" t="s">
        <v>30</v>
      </c>
      <c r="D2672" s="595" t="s">
        <v>10</v>
      </c>
      <c r="E2672" s="811" t="s">
        <v>30</v>
      </c>
      <c r="F2672" s="811" t="s">
        <v>10</v>
      </c>
      <c r="G2672" s="1887"/>
      <c r="J2672" s="28">
        <v>12</v>
      </c>
      <c r="K2672" s="29"/>
      <c r="L2672" s="29">
        <v>10</v>
      </c>
      <c r="M2672" s="24">
        <v>15</v>
      </c>
      <c r="N2672" s="24">
        <v>400</v>
      </c>
      <c r="O2672" s="29"/>
      <c r="P2672" s="25">
        <v>1</v>
      </c>
      <c r="Q2672" s="26">
        <f t="shared" si="107"/>
        <v>0.06</v>
      </c>
      <c r="R2672" s="29"/>
    </row>
    <row r="2673" spans="2:18" x14ac:dyDescent="0.25">
      <c r="B2673" s="812" t="s">
        <v>32</v>
      </c>
      <c r="C2673" s="86">
        <f>SUM(C2633)</f>
        <v>500</v>
      </c>
      <c r="D2673" s="71">
        <f>SUM(D2633)</f>
        <v>382.78338251999992</v>
      </c>
      <c r="E2673" s="86">
        <f>SUM(E2633)</f>
        <v>26865</v>
      </c>
      <c r="F2673" s="71">
        <f>SUM(F2633)</f>
        <v>273.28119000000009</v>
      </c>
      <c r="G2673" s="88">
        <f>SUM(F2673/D2673)</f>
        <v>0.71393169735031936</v>
      </c>
      <c r="J2673" s="22">
        <v>13</v>
      </c>
      <c r="K2673" s="29"/>
      <c r="L2673" s="29">
        <v>7</v>
      </c>
      <c r="M2673" s="24">
        <v>15</v>
      </c>
      <c r="N2673" s="24">
        <v>400</v>
      </c>
      <c r="O2673" s="29"/>
      <c r="P2673" s="25">
        <v>1</v>
      </c>
      <c r="Q2673" s="26">
        <f t="shared" si="107"/>
        <v>4.2000000000000003E-2</v>
      </c>
      <c r="R2673" s="29"/>
    </row>
    <row r="2674" spans="2:18" x14ac:dyDescent="0.25">
      <c r="B2674" s="812" t="s">
        <v>32</v>
      </c>
      <c r="C2674" s="115">
        <f>SUM(B2666)</f>
        <v>6</v>
      </c>
      <c r="D2674" s="20">
        <f>SUM(G2668)</f>
        <v>5.4195741599999989</v>
      </c>
      <c r="E2674" s="115">
        <f>SUM(P2693)</f>
        <v>263</v>
      </c>
      <c r="F2674" s="20">
        <f>SUM(Q2693)</f>
        <v>3.6546400000000001</v>
      </c>
      <c r="G2674" s="88">
        <f>SUM(F2674/D2674)</f>
        <v>0.67434080466573054</v>
      </c>
      <c r="J2674" s="28">
        <v>14</v>
      </c>
      <c r="K2674" s="29"/>
      <c r="L2674" s="29">
        <v>4.5</v>
      </c>
      <c r="M2674" s="24">
        <v>15</v>
      </c>
      <c r="N2674" s="24">
        <v>400</v>
      </c>
      <c r="O2674" s="29"/>
      <c r="P2674" s="25">
        <v>1</v>
      </c>
      <c r="Q2674" s="26">
        <f t="shared" si="107"/>
        <v>2.7E-2</v>
      </c>
      <c r="R2674" s="29"/>
    </row>
    <row r="2675" spans="2:18" ht="16.5" thickBot="1" x14ac:dyDescent="0.3">
      <c r="B2675" s="810" t="s">
        <v>54</v>
      </c>
      <c r="C2675" s="59">
        <f>SUM(C2673:C2674)</f>
        <v>506</v>
      </c>
      <c r="D2675" s="92">
        <f>SUM(D2673:D2674)</f>
        <v>388.20295667999994</v>
      </c>
      <c r="E2675" s="59">
        <f>SUM(E2673:E2674)</f>
        <v>27128</v>
      </c>
      <c r="F2675" s="92">
        <f>SUM(F2673:F2674)</f>
        <v>276.93583000000007</v>
      </c>
      <c r="G2675" s="93">
        <f>SUM(F2675/D2675)</f>
        <v>0.71337898188210191</v>
      </c>
      <c r="J2675" s="22">
        <v>15</v>
      </c>
      <c r="K2675" s="29"/>
      <c r="L2675" s="29">
        <v>3.5</v>
      </c>
      <c r="M2675" s="24">
        <v>15</v>
      </c>
      <c r="N2675" s="24">
        <v>400</v>
      </c>
      <c r="O2675" s="29"/>
      <c r="P2675" s="25">
        <v>1</v>
      </c>
      <c r="Q2675" s="26">
        <f t="shared" si="107"/>
        <v>2.1000000000000001E-2</v>
      </c>
      <c r="R2675" s="29"/>
    </row>
    <row r="2676" spans="2:18" ht="16.5" thickTop="1" x14ac:dyDescent="0.25">
      <c r="B2676" s="89"/>
      <c r="C2676" s="90"/>
      <c r="D2676" s="91"/>
      <c r="E2676" s="82"/>
      <c r="F2676" s="83"/>
      <c r="G2676" s="83"/>
      <c r="J2676" s="28">
        <v>16</v>
      </c>
      <c r="K2676" s="29"/>
      <c r="L2676" s="29">
        <v>2.2000000000000002</v>
      </c>
      <c r="M2676" s="24">
        <v>15</v>
      </c>
      <c r="N2676" s="24">
        <v>400</v>
      </c>
      <c r="O2676" s="29"/>
      <c r="P2676" s="25">
        <v>2</v>
      </c>
      <c r="Q2676" s="26">
        <f t="shared" si="107"/>
        <v>2.64E-2</v>
      </c>
      <c r="R2676" s="29"/>
    </row>
    <row r="2677" spans="2:18" x14ac:dyDescent="0.25">
      <c r="B2677" s="102" t="s">
        <v>32</v>
      </c>
      <c r="C2677" s="90"/>
      <c r="D2677" s="103">
        <f>SUM(D2635,Q2688)</f>
        <v>207.96983</v>
      </c>
      <c r="E2677" s="466">
        <f>SUM(D2677/D2675)</f>
        <v>0.53572448746553947</v>
      </c>
      <c r="F2677" s="83"/>
      <c r="G2677" s="83"/>
      <c r="J2677" s="22">
        <v>17</v>
      </c>
      <c r="K2677" s="29"/>
      <c r="L2677" s="29">
        <v>1.7</v>
      </c>
      <c r="M2677" s="24">
        <v>15</v>
      </c>
      <c r="N2677" s="24">
        <v>400</v>
      </c>
      <c r="O2677" s="29"/>
      <c r="P2677" s="25">
        <v>2</v>
      </c>
      <c r="Q2677" s="26">
        <f t="shared" si="107"/>
        <v>2.0400000000000001E-2</v>
      </c>
      <c r="R2677" s="29"/>
    </row>
    <row r="2678" spans="2:18" x14ac:dyDescent="0.25">
      <c r="B2678" s="102" t="s">
        <v>51</v>
      </c>
      <c r="C2678" s="89"/>
      <c r="D2678" s="103">
        <f>SUM(Q2692,D2636)</f>
        <v>68.965999999999994</v>
      </c>
      <c r="E2678" s="466">
        <f>SUM(D2678/D2675)</f>
        <v>0.17765449441656223</v>
      </c>
      <c r="F2678" s="83"/>
      <c r="G2678" s="83"/>
      <c r="J2678" s="28">
        <v>18</v>
      </c>
      <c r="K2678" s="29"/>
      <c r="L2678" s="29">
        <v>10</v>
      </c>
      <c r="M2678" s="24">
        <v>13</v>
      </c>
      <c r="N2678" s="24">
        <v>400</v>
      </c>
      <c r="O2678" s="29"/>
      <c r="P2678" s="25">
        <v>1</v>
      </c>
      <c r="Q2678" s="26">
        <f t="shared" si="107"/>
        <v>5.1999999999999998E-2</v>
      </c>
      <c r="R2678" s="29"/>
    </row>
    <row r="2679" spans="2:18" ht="16.5" thickBot="1" x14ac:dyDescent="0.3">
      <c r="B2679" s="89"/>
      <c r="C2679" s="89"/>
      <c r="D2679" s="104">
        <f>SUM(D2677:D2678)</f>
        <v>276.93583000000001</v>
      </c>
      <c r="E2679" s="467">
        <f>SUM(E2677:E2678)</f>
        <v>0.71337898188210169</v>
      </c>
      <c r="F2679" s="83"/>
      <c r="G2679" s="83"/>
      <c r="J2679" s="22">
        <v>19</v>
      </c>
      <c r="K2679" s="29"/>
      <c r="L2679" s="29">
        <v>7</v>
      </c>
      <c r="M2679" s="24">
        <v>13</v>
      </c>
      <c r="N2679" s="24">
        <v>400</v>
      </c>
      <c r="O2679" s="29"/>
      <c r="P2679" s="25">
        <v>2</v>
      </c>
      <c r="Q2679" s="26">
        <f t="shared" si="107"/>
        <v>7.2800000000000004E-2</v>
      </c>
      <c r="R2679" s="29"/>
    </row>
    <row r="2680" spans="2:18" ht="16.5" thickTop="1" x14ac:dyDescent="0.25">
      <c r="J2680" s="28">
        <v>20</v>
      </c>
      <c r="K2680" s="29"/>
      <c r="L2680" s="29">
        <v>4.5</v>
      </c>
      <c r="M2680" s="24">
        <v>13</v>
      </c>
      <c r="N2680" s="24">
        <v>400</v>
      </c>
      <c r="O2680" s="29"/>
      <c r="P2680" s="25">
        <v>1</v>
      </c>
      <c r="Q2680" s="26">
        <f t="shared" si="107"/>
        <v>2.3400000000000001E-2</v>
      </c>
      <c r="R2680" s="29"/>
    </row>
    <row r="2681" spans="2:18" x14ac:dyDescent="0.25">
      <c r="B2681" s="10" t="s">
        <v>329</v>
      </c>
      <c r="J2681" s="22">
        <v>21</v>
      </c>
      <c r="K2681" s="29"/>
      <c r="L2681" s="29">
        <v>3.5</v>
      </c>
      <c r="M2681" s="24">
        <v>13</v>
      </c>
      <c r="N2681" s="24">
        <v>400</v>
      </c>
      <c r="O2681" s="29"/>
      <c r="P2681" s="25">
        <v>1</v>
      </c>
      <c r="Q2681" s="26">
        <f t="shared" si="107"/>
        <v>1.8200000000000001E-2</v>
      </c>
      <c r="R2681" s="29"/>
    </row>
    <row r="2682" spans="2:18" x14ac:dyDescent="0.25">
      <c r="B2682" s="7" t="s">
        <v>32</v>
      </c>
      <c r="D2682" s="325">
        <f>SUM(D2677)</f>
        <v>207.96983</v>
      </c>
      <c r="J2682" s="28">
        <v>22</v>
      </c>
      <c r="K2682" s="29"/>
      <c r="L2682" s="29">
        <v>2.2000000000000002</v>
      </c>
      <c r="M2682" s="24">
        <v>13</v>
      </c>
      <c r="N2682" s="24">
        <v>400</v>
      </c>
      <c r="O2682" s="29"/>
      <c r="P2682" s="25">
        <v>1</v>
      </c>
      <c r="Q2682" s="26">
        <f t="shared" si="107"/>
        <v>1.1440000000000001E-2</v>
      </c>
      <c r="R2682" s="29"/>
    </row>
    <row r="2683" spans="2:18" x14ac:dyDescent="0.25">
      <c r="B2683" s="7" t="s">
        <v>51</v>
      </c>
      <c r="D2683" s="325">
        <f>SUM(D2678)</f>
        <v>68.965999999999994</v>
      </c>
      <c r="J2683" s="22">
        <v>23</v>
      </c>
      <c r="K2683" s="29"/>
      <c r="L2683" s="29">
        <v>7</v>
      </c>
      <c r="M2683" s="24">
        <v>10</v>
      </c>
      <c r="N2683" s="24">
        <v>400</v>
      </c>
      <c r="O2683" s="29"/>
      <c r="P2683" s="25">
        <v>5</v>
      </c>
      <c r="Q2683" s="26">
        <f t="shared" si="107"/>
        <v>0.14000000000000001</v>
      </c>
      <c r="R2683" s="29"/>
    </row>
    <row r="2684" spans="2:18" x14ac:dyDescent="0.25">
      <c r="B2684" s="7" t="s">
        <v>212</v>
      </c>
      <c r="D2684" s="325">
        <f>SUM('BELI MASAK'!H17)</f>
        <v>10.42802</v>
      </c>
      <c r="J2684" s="28">
        <v>24</v>
      </c>
      <c r="K2684" s="29"/>
      <c r="L2684" s="29">
        <v>4.5</v>
      </c>
      <c r="M2684" s="24">
        <v>10</v>
      </c>
      <c r="N2684" s="24">
        <v>400</v>
      </c>
      <c r="O2684" s="29"/>
      <c r="P2684" s="25">
        <v>14</v>
      </c>
      <c r="Q2684" s="26">
        <f t="shared" si="107"/>
        <v>0.252</v>
      </c>
      <c r="R2684" s="29"/>
    </row>
    <row r="2685" spans="2:18" ht="16.5" thickBot="1" x14ac:dyDescent="0.3">
      <c r="D2685" s="328">
        <f>SUM(D2682:D2684)</f>
        <v>287.36385000000001</v>
      </c>
      <c r="J2685" s="22">
        <v>25</v>
      </c>
      <c r="K2685" s="29"/>
      <c r="L2685" s="29">
        <v>3.5</v>
      </c>
      <c r="M2685" s="24">
        <v>10</v>
      </c>
      <c r="N2685" s="24">
        <v>400</v>
      </c>
      <c r="O2685" s="29"/>
      <c r="P2685" s="25">
        <v>4</v>
      </c>
      <c r="Q2685" s="26">
        <f t="shared" si="107"/>
        <v>5.6000000000000001E-2</v>
      </c>
      <c r="R2685" s="29"/>
    </row>
    <row r="2686" spans="2:18" ht="16.5" thickTop="1" x14ac:dyDescent="0.25">
      <c r="B2686" s="7" t="s">
        <v>321</v>
      </c>
      <c r="C2686" s="7">
        <f>SUM('[1]REKAP GT'!$J$5)</f>
        <v>34.159599999999998</v>
      </c>
      <c r="J2686" s="28">
        <v>26</v>
      </c>
      <c r="K2686" s="29"/>
      <c r="L2686" s="29">
        <v>2.2000000000000002</v>
      </c>
      <c r="M2686" s="24">
        <v>10</v>
      </c>
      <c r="N2686" s="24">
        <v>400</v>
      </c>
      <c r="O2686" s="29"/>
      <c r="P2686" s="25">
        <v>7</v>
      </c>
      <c r="Q2686" s="26">
        <f t="shared" si="107"/>
        <v>6.1600000000000002E-2</v>
      </c>
      <c r="R2686" s="29"/>
    </row>
    <row r="2687" spans="2:18" x14ac:dyDescent="0.25">
      <c r="B2687" s="7" t="s">
        <v>322</v>
      </c>
      <c r="C2687" s="7">
        <f>SUM('[1]REKAP GT'!$J$6)</f>
        <v>35.837800000000001</v>
      </c>
      <c r="J2687" s="22">
        <v>27</v>
      </c>
      <c r="K2687" s="29"/>
      <c r="L2687" s="29">
        <v>1.7</v>
      </c>
      <c r="M2687" s="24">
        <v>10</v>
      </c>
      <c r="N2687" s="24">
        <v>400</v>
      </c>
      <c r="O2687" s="29"/>
      <c r="P2687" s="25">
        <v>5</v>
      </c>
      <c r="Q2687" s="26">
        <f t="shared" si="107"/>
        <v>3.4000000000000002E-2</v>
      </c>
      <c r="R2687" s="29"/>
    </row>
    <row r="2688" spans="2:18" x14ac:dyDescent="0.25">
      <c r="B2688" s="7" t="s">
        <v>323</v>
      </c>
      <c r="C2688" s="325">
        <f>SUM('[1]REKAP GT'!$J$7)</f>
        <v>37.354999999999997</v>
      </c>
      <c r="J2688" s="1880"/>
      <c r="K2688" s="1880"/>
      <c r="L2688" s="1880"/>
      <c r="M2688" s="1880"/>
      <c r="N2688" s="1880"/>
      <c r="O2688" s="1881"/>
      <c r="P2688" s="446">
        <f>SUM(P2661:P2687)</f>
        <v>71</v>
      </c>
      <c r="Q2688" s="447">
        <f>SUM(Q2661:Q2687)</f>
        <v>2.6066400000000001</v>
      </c>
      <c r="R2688" s="64">
        <f>SUM(Q2688/G2668)</f>
        <v>0.48096767809521046</v>
      </c>
    </row>
    <row r="2689" spans="2:18" x14ac:dyDescent="0.25">
      <c r="B2689" s="7" t="s">
        <v>318</v>
      </c>
      <c r="C2689" s="325">
        <f>SUM('[1]REKAP GT'!$J$8)</f>
        <v>10.756</v>
      </c>
      <c r="J2689" s="838">
        <v>28</v>
      </c>
      <c r="K2689" s="476"/>
      <c r="L2689" s="477">
        <v>5</v>
      </c>
      <c r="M2689" s="409">
        <v>7</v>
      </c>
      <c r="N2689" s="409">
        <v>400</v>
      </c>
      <c r="O2689" s="409">
        <v>8</v>
      </c>
      <c r="P2689" s="617">
        <v>32</v>
      </c>
      <c r="Q2689" s="451">
        <f>L2689*M2689*N2689*P2689/1000000</f>
        <v>0.44800000000000001</v>
      </c>
      <c r="R2689" s="618"/>
    </row>
    <row r="2690" spans="2:18" x14ac:dyDescent="0.25">
      <c r="B2690" s="7" t="s">
        <v>324</v>
      </c>
      <c r="C2690" s="7">
        <f>SUM('[1]REKAP GT'!$J$9)</f>
        <v>35.056399999999996</v>
      </c>
      <c r="J2690" s="838">
        <v>29</v>
      </c>
      <c r="K2690" s="476"/>
      <c r="L2690" s="477">
        <v>3</v>
      </c>
      <c r="M2690" s="409">
        <v>5</v>
      </c>
      <c r="N2690" s="409">
        <v>400</v>
      </c>
      <c r="O2690" s="409">
        <v>6</v>
      </c>
      <c r="P2690" s="617">
        <v>60</v>
      </c>
      <c r="Q2690" s="451">
        <f>L2690*M2690*N2690*P2690/1000000</f>
        <v>0.36</v>
      </c>
      <c r="R2690" s="618"/>
    </row>
    <row r="2691" spans="2:18" x14ac:dyDescent="0.25">
      <c r="B2691" s="7" t="s">
        <v>325</v>
      </c>
      <c r="C2691" s="7">
        <f>SUM('[1]REKAP GT'!$J$10)</f>
        <v>37.152900000000002</v>
      </c>
      <c r="J2691" s="838">
        <v>30</v>
      </c>
      <c r="K2691" s="476"/>
      <c r="L2691" s="477">
        <v>2</v>
      </c>
      <c r="M2691" s="409">
        <v>3</v>
      </c>
      <c r="N2691" s="409">
        <v>400</v>
      </c>
      <c r="O2691" s="409">
        <v>4</v>
      </c>
      <c r="P2691" s="617">
        <v>100</v>
      </c>
      <c r="Q2691" s="451">
        <f>L2691*M2691*N2691*P2691/1000000</f>
        <v>0.24</v>
      </c>
      <c r="R2691" s="618"/>
    </row>
    <row r="2692" spans="2:18" x14ac:dyDescent="0.25">
      <c r="B2692" s="7" t="s">
        <v>326</v>
      </c>
      <c r="C2692" s="7">
        <f>SUM('[1]REKAP GT'!$J$11)</f>
        <v>36.715400000000002</v>
      </c>
      <c r="J2692" s="1882"/>
      <c r="K2692" s="1883"/>
      <c r="L2692" s="1883"/>
      <c r="M2692" s="1883"/>
      <c r="N2692" s="1884"/>
      <c r="O2692" s="1011">
        <f>SUM(O2689:O2691)</f>
        <v>18</v>
      </c>
      <c r="P2692" s="446">
        <f>SUM(P2689:P2691)</f>
        <v>192</v>
      </c>
      <c r="Q2692" s="447">
        <f>SUM(Q2689:Q2691)</f>
        <v>1.048</v>
      </c>
      <c r="R2692" s="64">
        <f>SUM(Q2692/G2668)</f>
        <v>0.19337312657052011</v>
      </c>
    </row>
    <row r="2693" spans="2:18" ht="16.5" thickBot="1" x14ac:dyDescent="0.3">
      <c r="B2693" s="7" t="s">
        <v>319</v>
      </c>
      <c r="C2693" s="325">
        <f>SUM('[1]REKAP GT'!$J$12)</f>
        <v>1.728</v>
      </c>
      <c r="O2693" s="455">
        <f>SUM(O2692)</f>
        <v>18</v>
      </c>
      <c r="P2693" s="47">
        <f>SUM(P2692,P2688)</f>
        <v>263</v>
      </c>
      <c r="Q2693" s="72">
        <f>SUM(Q2692,Q2688)</f>
        <v>3.6546400000000001</v>
      </c>
      <c r="R2693" s="49">
        <f>SUM(Q2693/G2668)</f>
        <v>0.67434080466573054</v>
      </c>
    </row>
    <row r="2694" spans="2:18" ht="16.5" thickTop="1" x14ac:dyDescent="0.25">
      <c r="B2694" s="7" t="s">
        <v>327</v>
      </c>
      <c r="C2694" s="7">
        <f>SUM('[1]REKAP GT'!$J$13)</f>
        <v>35.190899999999999</v>
      </c>
    </row>
    <row r="2695" spans="2:18" x14ac:dyDescent="0.25">
      <c r="D2695" s="823">
        <f>SUM(C2686:C2694)</f>
        <v>263.952</v>
      </c>
    </row>
    <row r="2696" spans="2:18" ht="16.5" thickBot="1" x14ac:dyDescent="0.3">
      <c r="D2696" s="824">
        <f>SUM(D2685-D2695)</f>
        <v>23.411850000000015</v>
      </c>
      <c r="E2696" s="825" t="s">
        <v>328</v>
      </c>
    </row>
    <row r="2697" spans="2:18" ht="16.5" thickTop="1" x14ac:dyDescent="0.25"/>
    <row r="2701" spans="2:18" x14ac:dyDescent="0.25">
      <c r="B2701" s="1814" t="s">
        <v>0</v>
      </c>
      <c r="C2701" s="1814"/>
      <c r="D2701" s="1814"/>
      <c r="E2701" s="1814"/>
      <c r="F2701" s="1814"/>
      <c r="G2701" s="1814"/>
      <c r="H2701" s="1814"/>
      <c r="J2701" s="1814" t="s">
        <v>22</v>
      </c>
      <c r="K2701" s="1814"/>
      <c r="L2701" s="1814"/>
      <c r="M2701" s="1814"/>
      <c r="N2701" s="1814"/>
      <c r="O2701" s="1814"/>
      <c r="P2701" s="1814"/>
      <c r="Q2701" s="1814"/>
      <c r="R2701" s="1814"/>
    </row>
    <row r="2702" spans="2:18" x14ac:dyDescent="0.25">
      <c r="B2702" s="1814"/>
      <c r="C2702" s="1814"/>
      <c r="D2702" s="1814"/>
      <c r="E2702" s="1814"/>
      <c r="F2702" s="1814"/>
      <c r="G2702" s="1814"/>
      <c r="H2702" s="1814"/>
      <c r="J2702" s="1814"/>
      <c r="K2702" s="1814"/>
      <c r="L2702" s="1814"/>
      <c r="M2702" s="1814"/>
      <c r="N2702" s="1814"/>
      <c r="O2702" s="1814"/>
      <c r="P2702" s="1814"/>
      <c r="Q2702" s="1814"/>
      <c r="R2702" s="1814"/>
    </row>
    <row r="2703" spans="2:18" x14ac:dyDescent="0.25">
      <c r="B2703" s="6" t="s">
        <v>338</v>
      </c>
      <c r="H2703" s="8"/>
      <c r="J2703" s="6" t="s">
        <v>338</v>
      </c>
      <c r="K2703" s="10"/>
      <c r="L2703" s="10"/>
      <c r="M2703" s="10"/>
      <c r="N2703" s="10"/>
      <c r="O2703" s="1898"/>
      <c r="P2703" s="1898"/>
      <c r="Q2703" s="8"/>
      <c r="R2703" s="8"/>
    </row>
    <row r="2704" spans="2:18" x14ac:dyDescent="0.25">
      <c r="B2704" s="1812" t="s">
        <v>21</v>
      </c>
      <c r="C2704" s="1812" t="s">
        <v>2</v>
      </c>
      <c r="D2704" s="1812" t="s">
        <v>3</v>
      </c>
      <c r="E2704" s="1842" t="s">
        <v>4</v>
      </c>
      <c r="F2704" s="1843"/>
      <c r="G2704" s="1844"/>
      <c r="H2704" s="1812" t="s">
        <v>5</v>
      </c>
      <c r="J2704" s="1812" t="s">
        <v>21</v>
      </c>
      <c r="K2704" s="1899" t="s">
        <v>24</v>
      </c>
      <c r="L2704" s="1842" t="s">
        <v>25</v>
      </c>
      <c r="M2704" s="1843"/>
      <c r="N2704" s="1844"/>
      <c r="O2704" s="1842" t="s">
        <v>4</v>
      </c>
      <c r="P2704" s="1843"/>
      <c r="Q2704" s="1844"/>
      <c r="R2704" s="1812" t="s">
        <v>5</v>
      </c>
    </row>
    <row r="2705" spans="2:18" x14ac:dyDescent="0.25">
      <c r="B2705" s="1813"/>
      <c r="C2705" s="1813"/>
      <c r="D2705" s="1813"/>
      <c r="E2705" s="841" t="s">
        <v>26</v>
      </c>
      <c r="F2705" s="841" t="s">
        <v>9</v>
      </c>
      <c r="G2705" s="833" t="s">
        <v>10</v>
      </c>
      <c r="H2705" s="1813"/>
      <c r="J2705" s="1813"/>
      <c r="K2705" s="1900"/>
      <c r="L2705" s="13" t="s">
        <v>27</v>
      </c>
      <c r="M2705" s="834" t="s">
        <v>28</v>
      </c>
      <c r="N2705" s="834" t="s">
        <v>26</v>
      </c>
      <c r="O2705" s="834" t="s">
        <v>29</v>
      </c>
      <c r="P2705" s="835" t="s">
        <v>30</v>
      </c>
      <c r="Q2705" s="16" t="s">
        <v>10</v>
      </c>
      <c r="R2705" s="1813"/>
    </row>
    <row r="2706" spans="2:18" x14ac:dyDescent="0.25">
      <c r="B2706" s="623">
        <v>1</v>
      </c>
      <c r="C2706" s="78">
        <v>5866</v>
      </c>
      <c r="D2706" s="409" t="s">
        <v>12</v>
      </c>
      <c r="E2706" s="409">
        <v>400</v>
      </c>
      <c r="F2706" s="409">
        <v>48</v>
      </c>
      <c r="G2706" s="497">
        <f>0.7854*E2706*F2706*F2706/1000000</f>
        <v>0.72382463999999991</v>
      </c>
      <c r="H2706" s="616" t="s">
        <v>15</v>
      </c>
      <c r="J2706" s="22">
        <v>1</v>
      </c>
      <c r="K2706" s="23" t="s">
        <v>32</v>
      </c>
      <c r="L2706" s="24">
        <v>10</v>
      </c>
      <c r="M2706" s="24">
        <v>30</v>
      </c>
      <c r="N2706" s="24">
        <v>400</v>
      </c>
      <c r="O2706" s="23"/>
      <c r="P2706" s="25">
        <v>1</v>
      </c>
      <c r="Q2706" s="26">
        <f t="shared" ref="Q2706:Q2728" si="108">L2706*M2706*N2706*P2706/1000000</f>
        <v>0.12</v>
      </c>
      <c r="R2706" s="27"/>
    </row>
    <row r="2707" spans="2:18" x14ac:dyDescent="0.25">
      <c r="B2707" s="623">
        <v>2</v>
      </c>
      <c r="C2707" s="78">
        <v>5843</v>
      </c>
      <c r="D2707" s="409" t="s">
        <v>12</v>
      </c>
      <c r="E2707" s="409">
        <v>400</v>
      </c>
      <c r="F2707" s="409">
        <v>70</v>
      </c>
      <c r="G2707" s="497">
        <f>0.7854*E2707*F2707*F2707/1000000</f>
        <v>1.5393839999999999</v>
      </c>
      <c r="H2707" s="616" t="s">
        <v>15</v>
      </c>
      <c r="J2707" s="28">
        <v>2</v>
      </c>
      <c r="K2707" s="29"/>
      <c r="L2707" s="29">
        <v>10</v>
      </c>
      <c r="M2707" s="24">
        <v>25</v>
      </c>
      <c r="N2707" s="24">
        <v>400</v>
      </c>
      <c r="O2707" s="29"/>
      <c r="P2707" s="25">
        <v>1</v>
      </c>
      <c r="Q2707" s="26">
        <f t="shared" si="108"/>
        <v>0.1</v>
      </c>
      <c r="R2707" s="29"/>
    </row>
    <row r="2708" spans="2:18" x14ac:dyDescent="0.25">
      <c r="B2708" s="623">
        <v>3</v>
      </c>
      <c r="C2708" s="78">
        <v>6449</v>
      </c>
      <c r="D2708" s="409" t="s">
        <v>12</v>
      </c>
      <c r="E2708" s="409">
        <v>400</v>
      </c>
      <c r="F2708" s="409">
        <v>53</v>
      </c>
      <c r="G2708" s="497">
        <f>0.7854*E2708*F2708*F2708/1000000</f>
        <v>0.88247543999999989</v>
      </c>
      <c r="H2708" s="616" t="s">
        <v>207</v>
      </c>
      <c r="J2708" s="22">
        <v>3</v>
      </c>
      <c r="K2708" s="29"/>
      <c r="L2708" s="29">
        <v>7</v>
      </c>
      <c r="M2708" s="24">
        <v>28</v>
      </c>
      <c r="N2708" s="24">
        <v>400</v>
      </c>
      <c r="O2708" s="29"/>
      <c r="P2708" s="25">
        <v>1</v>
      </c>
      <c r="Q2708" s="26">
        <f t="shared" si="108"/>
        <v>7.8399999999999997E-2</v>
      </c>
      <c r="R2708" s="29"/>
    </row>
    <row r="2709" spans="2:18" x14ac:dyDescent="0.25">
      <c r="G2709" s="74">
        <f>SUM(G2706:G2708)</f>
        <v>3.1456840799999997</v>
      </c>
      <c r="H2709" s="51"/>
      <c r="J2709" s="28">
        <v>4</v>
      </c>
      <c r="K2709" s="29"/>
      <c r="L2709" s="29">
        <v>7</v>
      </c>
      <c r="M2709" s="24">
        <v>23</v>
      </c>
      <c r="N2709" s="24">
        <v>400</v>
      </c>
      <c r="O2709" s="29"/>
      <c r="P2709" s="25">
        <v>4</v>
      </c>
      <c r="Q2709" s="26">
        <f t="shared" si="108"/>
        <v>0.2576</v>
      </c>
      <c r="R2709" s="29"/>
    </row>
    <row r="2710" spans="2:18" ht="16.5" thickBot="1" x14ac:dyDescent="0.3">
      <c r="G2710" s="60">
        <f>SUM(G2709)</f>
        <v>3.1456840799999997</v>
      </c>
      <c r="H2710" s="36">
        <f>SUM(Q2732/G2710)</f>
        <v>1.9073752631891757E-2</v>
      </c>
      <c r="J2710" s="22">
        <v>5</v>
      </c>
      <c r="K2710" s="29"/>
      <c r="L2710" s="29">
        <v>10</v>
      </c>
      <c r="M2710" s="24">
        <v>20</v>
      </c>
      <c r="N2710" s="24">
        <v>400</v>
      </c>
      <c r="O2710" s="29"/>
      <c r="P2710" s="25">
        <v>1</v>
      </c>
      <c r="Q2710" s="26">
        <f t="shared" si="108"/>
        <v>0.08</v>
      </c>
      <c r="R2710" s="29"/>
    </row>
    <row r="2711" spans="2:18" ht="16.5" thickTop="1" x14ac:dyDescent="0.25">
      <c r="J2711" s="28">
        <v>6</v>
      </c>
      <c r="K2711" s="29"/>
      <c r="L2711" s="29">
        <v>15</v>
      </c>
      <c r="M2711" s="24">
        <v>20</v>
      </c>
      <c r="N2711" s="24">
        <v>400</v>
      </c>
      <c r="O2711" s="29"/>
      <c r="P2711" s="25">
        <v>1</v>
      </c>
      <c r="Q2711" s="26">
        <f t="shared" si="108"/>
        <v>0.12</v>
      </c>
      <c r="R2711" s="29"/>
    </row>
    <row r="2712" spans="2:18" x14ac:dyDescent="0.25">
      <c r="B2712" s="8" t="s">
        <v>343</v>
      </c>
      <c r="J2712" s="22">
        <v>7</v>
      </c>
      <c r="K2712" s="29"/>
      <c r="L2712" s="29">
        <v>15</v>
      </c>
      <c r="M2712" s="24">
        <v>15</v>
      </c>
      <c r="N2712" s="24">
        <v>400</v>
      </c>
      <c r="O2712" s="29"/>
      <c r="P2712" s="25">
        <v>1</v>
      </c>
      <c r="Q2712" s="26">
        <f t="shared" si="108"/>
        <v>0.09</v>
      </c>
      <c r="R2712" s="29"/>
    </row>
    <row r="2713" spans="2:18" x14ac:dyDescent="0.25">
      <c r="B2713" s="1886" t="s">
        <v>3</v>
      </c>
      <c r="C2713" s="1888" t="s">
        <v>66</v>
      </c>
      <c r="D2713" s="1889"/>
      <c r="E2713" s="1890" t="s">
        <v>48</v>
      </c>
      <c r="F2713" s="1891"/>
      <c r="G2713" s="1886" t="s">
        <v>50</v>
      </c>
      <c r="J2713" s="28">
        <v>8</v>
      </c>
      <c r="K2713" s="29"/>
      <c r="L2713" s="29">
        <v>10</v>
      </c>
      <c r="M2713" s="24">
        <v>15</v>
      </c>
      <c r="N2713" s="24">
        <v>400</v>
      </c>
      <c r="O2713" s="29"/>
      <c r="P2713" s="25">
        <v>1</v>
      </c>
      <c r="Q2713" s="26">
        <f t="shared" si="108"/>
        <v>0.06</v>
      </c>
      <c r="R2713" s="29"/>
    </row>
    <row r="2714" spans="2:18" x14ac:dyDescent="0.25">
      <c r="B2714" s="1887"/>
      <c r="C2714" s="101" t="s">
        <v>30</v>
      </c>
      <c r="D2714" s="595" t="s">
        <v>10</v>
      </c>
      <c r="E2714" s="839" t="s">
        <v>30</v>
      </c>
      <c r="F2714" s="839" t="s">
        <v>10</v>
      </c>
      <c r="G2714" s="1887"/>
      <c r="J2714" s="22">
        <v>9</v>
      </c>
      <c r="K2714" s="29"/>
      <c r="L2714" s="29">
        <v>3.5</v>
      </c>
      <c r="M2714" s="24">
        <v>18</v>
      </c>
      <c r="N2714" s="24">
        <v>400</v>
      </c>
      <c r="O2714" s="29"/>
      <c r="P2714" s="25">
        <v>1</v>
      </c>
      <c r="Q2714" s="26">
        <f t="shared" si="108"/>
        <v>2.52E-2</v>
      </c>
      <c r="R2714" s="29"/>
    </row>
    <row r="2715" spans="2:18" x14ac:dyDescent="0.25">
      <c r="B2715" s="840" t="s">
        <v>32</v>
      </c>
      <c r="C2715" s="86">
        <f>SUM(C2675)</f>
        <v>506</v>
      </c>
      <c r="D2715" s="71">
        <f>SUM(D2675)</f>
        <v>388.20295667999994</v>
      </c>
      <c r="E2715" s="86">
        <f>SUM(E2675)</f>
        <v>27128</v>
      </c>
      <c r="F2715" s="71">
        <f>SUM(F2675)</f>
        <v>276.93583000000007</v>
      </c>
      <c r="G2715" s="88">
        <f>SUM(F2715/D2715)</f>
        <v>0.71337898188210191</v>
      </c>
      <c r="J2715" s="28">
        <v>10</v>
      </c>
      <c r="K2715" s="29"/>
      <c r="L2715" s="29">
        <v>7</v>
      </c>
      <c r="M2715" s="24">
        <v>18</v>
      </c>
      <c r="N2715" s="24">
        <v>400</v>
      </c>
      <c r="O2715" s="29"/>
      <c r="P2715" s="25">
        <v>1</v>
      </c>
      <c r="Q2715" s="26">
        <f t="shared" si="108"/>
        <v>5.04E-2</v>
      </c>
      <c r="R2715" s="29"/>
    </row>
    <row r="2716" spans="2:18" x14ac:dyDescent="0.25">
      <c r="B2716" s="840" t="s">
        <v>32</v>
      </c>
      <c r="C2716" s="115">
        <f>SUM(B2708)</f>
        <v>3</v>
      </c>
      <c r="D2716" s="20">
        <f>SUM(G2710)</f>
        <v>3.1456840799999997</v>
      </c>
      <c r="E2716" s="115">
        <f>SUM(P2735)</f>
        <v>103</v>
      </c>
      <c r="F2716" s="20">
        <f>SUM(Q2735)</f>
        <v>1.9684800000000002</v>
      </c>
      <c r="G2716" s="88">
        <f>SUM(F2716/D2716)</f>
        <v>0.62577167634710495</v>
      </c>
      <c r="J2716" s="22">
        <v>11</v>
      </c>
      <c r="K2716" s="29"/>
      <c r="L2716" s="29">
        <v>3.5</v>
      </c>
      <c r="M2716" s="24">
        <v>15</v>
      </c>
      <c r="N2716" s="24">
        <v>400</v>
      </c>
      <c r="O2716" s="29"/>
      <c r="P2716" s="25">
        <v>1</v>
      </c>
      <c r="Q2716" s="26">
        <f t="shared" si="108"/>
        <v>2.1000000000000001E-2</v>
      </c>
      <c r="R2716" s="29"/>
    </row>
    <row r="2717" spans="2:18" ht="16.5" thickBot="1" x14ac:dyDescent="0.3">
      <c r="B2717" s="836" t="s">
        <v>54</v>
      </c>
      <c r="C2717" s="59">
        <f>SUM(C2715:C2716)</f>
        <v>509</v>
      </c>
      <c r="D2717" s="92">
        <f>SUM(D2715:D2716)</f>
        <v>391.34864075999997</v>
      </c>
      <c r="E2717" s="59">
        <f>SUM(E2715:E2716)</f>
        <v>27231</v>
      </c>
      <c r="F2717" s="92">
        <f>SUM(F2715:F2716)</f>
        <v>278.90431000000007</v>
      </c>
      <c r="G2717" s="93">
        <f>SUM(F2717/D2717)</f>
        <v>0.71267478905348247</v>
      </c>
      <c r="J2717" s="28">
        <v>12</v>
      </c>
      <c r="K2717" s="29"/>
      <c r="L2717" s="29">
        <v>2.2000000000000002</v>
      </c>
      <c r="M2717" s="24">
        <v>15</v>
      </c>
      <c r="N2717" s="24">
        <v>400</v>
      </c>
      <c r="O2717" s="29"/>
      <c r="P2717" s="25">
        <v>1</v>
      </c>
      <c r="Q2717" s="26">
        <f t="shared" si="108"/>
        <v>1.32E-2</v>
      </c>
      <c r="R2717" s="29"/>
    </row>
    <row r="2718" spans="2:18" ht="16.5" thickTop="1" x14ac:dyDescent="0.25">
      <c r="B2718" s="89"/>
      <c r="C2718" s="90"/>
      <c r="D2718" s="91"/>
      <c r="E2718" s="82"/>
      <c r="F2718" s="83"/>
      <c r="G2718" s="83"/>
      <c r="J2718" s="22">
        <v>13</v>
      </c>
      <c r="K2718" s="29"/>
      <c r="L2718" s="29">
        <v>1.7</v>
      </c>
      <c r="M2718" s="24">
        <v>15</v>
      </c>
      <c r="N2718" s="24">
        <v>400</v>
      </c>
      <c r="O2718" s="29"/>
      <c r="P2718" s="25">
        <v>2</v>
      </c>
      <c r="Q2718" s="26">
        <f t="shared" si="108"/>
        <v>2.0400000000000001E-2</v>
      </c>
      <c r="R2718" s="29"/>
    </row>
    <row r="2719" spans="2:18" x14ac:dyDescent="0.25">
      <c r="B2719" s="102" t="s">
        <v>32</v>
      </c>
      <c r="C2719" s="90"/>
      <c r="D2719" s="103">
        <f>SUM(Q2729+D2677)</f>
        <v>209.53671</v>
      </c>
      <c r="E2719" s="466">
        <f>SUM(D2719/D2717)</f>
        <v>0.53542209727132106</v>
      </c>
      <c r="F2719" s="83"/>
      <c r="G2719" s="83"/>
      <c r="J2719" s="28">
        <v>14</v>
      </c>
      <c r="K2719" s="29"/>
      <c r="L2719" s="29">
        <v>7</v>
      </c>
      <c r="M2719" s="24">
        <v>13</v>
      </c>
      <c r="N2719" s="24">
        <v>400</v>
      </c>
      <c r="O2719" s="29"/>
      <c r="P2719" s="25">
        <v>2</v>
      </c>
      <c r="Q2719" s="26">
        <f t="shared" si="108"/>
        <v>7.2800000000000004E-2</v>
      </c>
      <c r="R2719" s="29"/>
    </row>
    <row r="2720" spans="2:18" x14ac:dyDescent="0.25">
      <c r="B2720" s="102" t="s">
        <v>51</v>
      </c>
      <c r="C2720" s="89"/>
      <c r="D2720" s="103">
        <f>SUM(Q2734+D2678)</f>
        <v>69.367599999999996</v>
      </c>
      <c r="E2720" s="466">
        <f>SUM(D2720/D2717)</f>
        <v>0.17725269178216119</v>
      </c>
      <c r="F2720" s="83"/>
      <c r="G2720" s="83"/>
      <c r="J2720" s="22">
        <v>15</v>
      </c>
      <c r="K2720" s="29"/>
      <c r="L2720" s="29">
        <v>4.5</v>
      </c>
      <c r="M2720" s="24">
        <v>13</v>
      </c>
      <c r="N2720" s="24">
        <v>400</v>
      </c>
      <c r="O2720" s="29"/>
      <c r="P2720" s="25">
        <v>1</v>
      </c>
      <c r="Q2720" s="26">
        <f t="shared" si="108"/>
        <v>2.3400000000000001E-2</v>
      </c>
      <c r="R2720" s="29"/>
    </row>
    <row r="2721" spans="2:18" ht="16.5" thickBot="1" x14ac:dyDescent="0.3">
      <c r="B2721" s="89"/>
      <c r="C2721" s="89"/>
      <c r="D2721" s="832">
        <f>SUM(D2719:D2720)</f>
        <v>278.90431000000001</v>
      </c>
      <c r="E2721" s="467">
        <f>SUM(E2719:E2720)</f>
        <v>0.71267478905348225</v>
      </c>
      <c r="F2721" s="83"/>
      <c r="G2721" s="83"/>
      <c r="J2721" s="28">
        <v>16</v>
      </c>
      <c r="K2721" s="29"/>
      <c r="L2721" s="29">
        <v>2.2000000000000002</v>
      </c>
      <c r="M2721" s="24">
        <v>13</v>
      </c>
      <c r="N2721" s="24">
        <v>400</v>
      </c>
      <c r="O2721" s="29"/>
      <c r="P2721" s="25">
        <v>1</v>
      </c>
      <c r="Q2721" s="26">
        <f t="shared" si="108"/>
        <v>1.1440000000000001E-2</v>
      </c>
      <c r="R2721" s="29"/>
    </row>
    <row r="2722" spans="2:18" ht="16.5" thickTop="1" x14ac:dyDescent="0.25">
      <c r="J2722" s="22">
        <v>17</v>
      </c>
      <c r="K2722" s="29"/>
      <c r="L2722" s="29">
        <v>1.7</v>
      </c>
      <c r="M2722" s="24">
        <v>13</v>
      </c>
      <c r="N2722" s="24">
        <v>400</v>
      </c>
      <c r="O2722" s="29"/>
      <c r="P2722" s="25">
        <v>1</v>
      </c>
      <c r="Q2722" s="26">
        <f t="shared" si="108"/>
        <v>8.8400000000000006E-3</v>
      </c>
      <c r="R2722" s="29"/>
    </row>
    <row r="2723" spans="2:18" x14ac:dyDescent="0.25">
      <c r="J2723" s="28">
        <v>18</v>
      </c>
      <c r="K2723" s="29"/>
      <c r="L2723" s="29">
        <v>7</v>
      </c>
      <c r="M2723" s="24">
        <v>10</v>
      </c>
      <c r="N2723" s="24">
        <v>400</v>
      </c>
      <c r="O2723" s="29"/>
      <c r="P2723" s="25">
        <v>8</v>
      </c>
      <c r="Q2723" s="26">
        <f t="shared" si="108"/>
        <v>0.224</v>
      </c>
      <c r="R2723" s="29"/>
    </row>
    <row r="2724" spans="2:18" x14ac:dyDescent="0.25">
      <c r="J2724" s="22">
        <v>19</v>
      </c>
      <c r="K2724" s="29"/>
      <c r="L2724" s="29">
        <v>4.5</v>
      </c>
      <c r="M2724" s="24">
        <v>10</v>
      </c>
      <c r="N2724" s="24">
        <v>400</v>
      </c>
      <c r="O2724" s="29"/>
      <c r="P2724" s="25">
        <v>4</v>
      </c>
      <c r="Q2724" s="26">
        <f t="shared" si="108"/>
        <v>7.1999999999999995E-2</v>
      </c>
      <c r="R2724" s="29"/>
    </row>
    <row r="2725" spans="2:18" x14ac:dyDescent="0.25">
      <c r="J2725" s="28">
        <v>20</v>
      </c>
      <c r="K2725" s="29"/>
      <c r="L2725" s="29">
        <v>3.5</v>
      </c>
      <c r="M2725" s="24">
        <v>10</v>
      </c>
      <c r="N2725" s="24">
        <v>400</v>
      </c>
      <c r="O2725" s="29"/>
      <c r="P2725" s="25">
        <v>5</v>
      </c>
      <c r="Q2725" s="26">
        <f t="shared" si="108"/>
        <v>7.0000000000000007E-2</v>
      </c>
      <c r="R2725" s="29"/>
    </row>
    <row r="2726" spans="2:18" x14ac:dyDescent="0.25">
      <c r="J2726" s="22">
        <v>21</v>
      </c>
      <c r="K2726" s="29"/>
      <c r="L2726" s="29">
        <v>2.2000000000000002</v>
      </c>
      <c r="M2726" s="24">
        <v>10</v>
      </c>
      <c r="N2726" s="24">
        <v>400</v>
      </c>
      <c r="O2726" s="29"/>
      <c r="P2726" s="25">
        <v>2</v>
      </c>
      <c r="Q2726" s="26">
        <f t="shared" si="108"/>
        <v>1.7600000000000001E-2</v>
      </c>
      <c r="R2726" s="29"/>
    </row>
    <row r="2727" spans="2:18" x14ac:dyDescent="0.25">
      <c r="J2727" s="28">
        <v>22</v>
      </c>
      <c r="K2727" s="29"/>
      <c r="L2727" s="29">
        <v>1.7</v>
      </c>
      <c r="M2727" s="24">
        <v>15</v>
      </c>
      <c r="N2727" s="24">
        <v>300</v>
      </c>
      <c r="O2727" s="29"/>
      <c r="P2727" s="25">
        <v>2</v>
      </c>
      <c r="Q2727" s="26">
        <f t="shared" si="108"/>
        <v>1.5299999999999999E-2</v>
      </c>
      <c r="R2727" s="29"/>
    </row>
    <row r="2728" spans="2:18" x14ac:dyDescent="0.25">
      <c r="J2728" s="22">
        <v>23</v>
      </c>
      <c r="K2728" s="29"/>
      <c r="L2728" s="29">
        <v>1.7</v>
      </c>
      <c r="M2728" s="24">
        <v>10</v>
      </c>
      <c r="N2728" s="24">
        <v>300</v>
      </c>
      <c r="O2728" s="29"/>
      <c r="P2728" s="25">
        <v>3</v>
      </c>
      <c r="Q2728" s="26">
        <f t="shared" si="108"/>
        <v>1.5299999999999999E-2</v>
      </c>
      <c r="R2728" s="29"/>
    </row>
    <row r="2729" spans="2:18" x14ac:dyDescent="0.25">
      <c r="J2729" s="1880"/>
      <c r="K2729" s="1880"/>
      <c r="L2729" s="1880"/>
      <c r="M2729" s="1880"/>
      <c r="N2729" s="1880"/>
      <c r="O2729" s="1881"/>
      <c r="P2729" s="446">
        <f>SUM(P2706:P2728)</f>
        <v>46</v>
      </c>
      <c r="Q2729" s="447">
        <f>SUM(Q2706:Q2728)</f>
        <v>1.5668800000000003</v>
      </c>
      <c r="R2729" s="64">
        <f>SUM(Q2729/G2710)</f>
        <v>0.49810469206430941</v>
      </c>
    </row>
    <row r="2730" spans="2:18" x14ac:dyDescent="0.25">
      <c r="J2730" s="838">
        <v>24</v>
      </c>
      <c r="K2730" s="476"/>
      <c r="L2730" s="477">
        <v>5</v>
      </c>
      <c r="M2730" s="409">
        <v>7</v>
      </c>
      <c r="N2730" s="409">
        <v>400</v>
      </c>
      <c r="O2730" s="409">
        <v>4</v>
      </c>
      <c r="P2730" s="617">
        <v>16</v>
      </c>
      <c r="Q2730" s="451">
        <f>L2730*M2730*N2730*P2730/1000000</f>
        <v>0.224</v>
      </c>
      <c r="R2730" s="618"/>
    </row>
    <row r="2731" spans="2:18" x14ac:dyDescent="0.25">
      <c r="J2731" s="838">
        <v>25</v>
      </c>
      <c r="K2731" s="476"/>
      <c r="L2731" s="477">
        <v>4</v>
      </c>
      <c r="M2731" s="409">
        <v>6</v>
      </c>
      <c r="N2731" s="409">
        <v>400</v>
      </c>
      <c r="O2731" s="409">
        <v>1</v>
      </c>
      <c r="P2731" s="617">
        <v>6</v>
      </c>
      <c r="Q2731" s="451">
        <f>L2731*M2731*N2731*P2731/1000000</f>
        <v>5.7599999999999998E-2</v>
      </c>
      <c r="R2731" s="618"/>
    </row>
    <row r="2732" spans="2:18" x14ac:dyDescent="0.25">
      <c r="J2732" s="838">
        <v>26</v>
      </c>
      <c r="K2732" s="476"/>
      <c r="L2732" s="477">
        <v>3</v>
      </c>
      <c r="M2732" s="409">
        <v>5</v>
      </c>
      <c r="N2732" s="409">
        <v>400</v>
      </c>
      <c r="O2732" s="409">
        <v>1</v>
      </c>
      <c r="P2732" s="617">
        <v>10</v>
      </c>
      <c r="Q2732" s="451">
        <f>L2732*M2732*N2732*P2732/1000000</f>
        <v>0.06</v>
      </c>
      <c r="R2732" s="618"/>
    </row>
    <row r="2733" spans="2:18" x14ac:dyDescent="0.25">
      <c r="J2733" s="838">
        <v>27</v>
      </c>
      <c r="K2733" s="476"/>
      <c r="L2733" s="477">
        <v>2</v>
      </c>
      <c r="M2733" s="409">
        <v>3</v>
      </c>
      <c r="N2733" s="409">
        <v>400</v>
      </c>
      <c r="O2733" s="409">
        <v>1</v>
      </c>
      <c r="P2733" s="617">
        <v>25</v>
      </c>
      <c r="Q2733" s="451">
        <f>L2733*M2733*N2733*P2733/1000000</f>
        <v>0.06</v>
      </c>
      <c r="R2733" s="618"/>
    </row>
    <row r="2734" spans="2:18" x14ac:dyDescent="0.25">
      <c r="J2734" s="1882"/>
      <c r="K2734" s="1883"/>
      <c r="L2734" s="1883"/>
      <c r="M2734" s="1883"/>
      <c r="N2734" s="1884"/>
      <c r="O2734" s="1011">
        <f>SUM(O2730:O2733)</f>
        <v>7</v>
      </c>
      <c r="P2734" s="446">
        <f>SUM(P2730:P2733)</f>
        <v>57</v>
      </c>
      <c r="Q2734" s="447">
        <f>SUM(Q2730:Q2733)</f>
        <v>0.40160000000000001</v>
      </c>
      <c r="R2734" s="64">
        <f>SUM(Q2734/G2710)</f>
        <v>0.12766698428279552</v>
      </c>
    </row>
    <row r="2735" spans="2:18" ht="16.5" thickBot="1" x14ac:dyDescent="0.3">
      <c r="O2735" s="455">
        <f>SUM(O2734)</f>
        <v>7</v>
      </c>
      <c r="P2735" s="47">
        <f>SUM(P2734,P2729)</f>
        <v>103</v>
      </c>
      <c r="Q2735" s="72">
        <f>SUM(Q2734,Q2729)</f>
        <v>1.9684800000000002</v>
      </c>
      <c r="R2735" s="49">
        <f>SUM(Q2735/G2710)</f>
        <v>0.62577167634710495</v>
      </c>
    </row>
    <row r="2736" spans="2:18" ht="16.5" thickTop="1" x14ac:dyDescent="0.25"/>
    <row r="2738" spans="2:18" x14ac:dyDescent="0.25">
      <c r="B2738" s="1814" t="s">
        <v>0</v>
      </c>
      <c r="C2738" s="1814"/>
      <c r="D2738" s="1814"/>
      <c r="E2738" s="1814"/>
      <c r="F2738" s="1814"/>
      <c r="G2738" s="1814"/>
      <c r="H2738" s="1814"/>
      <c r="J2738" s="1814" t="s">
        <v>22</v>
      </c>
      <c r="K2738" s="1814"/>
      <c r="L2738" s="1814"/>
      <c r="M2738" s="1814"/>
      <c r="N2738" s="1814"/>
      <c r="O2738" s="1814"/>
      <c r="P2738" s="1814"/>
      <c r="Q2738" s="1814"/>
      <c r="R2738" s="1814"/>
    </row>
    <row r="2739" spans="2:18" x14ac:dyDescent="0.25">
      <c r="B2739" s="1814"/>
      <c r="C2739" s="1814"/>
      <c r="D2739" s="1814"/>
      <c r="E2739" s="1814"/>
      <c r="F2739" s="1814"/>
      <c r="G2739" s="1814"/>
      <c r="H2739" s="1814"/>
      <c r="J2739" s="1814"/>
      <c r="K2739" s="1814"/>
      <c r="L2739" s="1814"/>
      <c r="M2739" s="1814"/>
      <c r="N2739" s="1814"/>
      <c r="O2739" s="1814"/>
      <c r="P2739" s="1814"/>
      <c r="Q2739" s="1814"/>
      <c r="R2739" s="1814"/>
    </row>
    <row r="2740" spans="2:18" x14ac:dyDescent="0.25">
      <c r="B2740" s="6" t="s">
        <v>341</v>
      </c>
      <c r="H2740" s="8"/>
      <c r="J2740" s="6" t="s">
        <v>341</v>
      </c>
      <c r="K2740" s="10"/>
      <c r="L2740" s="10"/>
      <c r="M2740" s="10"/>
      <c r="N2740" s="10"/>
      <c r="O2740" s="1898"/>
      <c r="P2740" s="1898"/>
      <c r="Q2740" s="8"/>
      <c r="R2740" s="8"/>
    </row>
    <row r="2741" spans="2:18" x14ac:dyDescent="0.25">
      <c r="B2741" s="1812" t="s">
        <v>21</v>
      </c>
      <c r="C2741" s="1812" t="s">
        <v>2</v>
      </c>
      <c r="D2741" s="1812" t="s">
        <v>3</v>
      </c>
      <c r="E2741" s="1842" t="s">
        <v>4</v>
      </c>
      <c r="F2741" s="1843"/>
      <c r="G2741" s="1844"/>
      <c r="H2741" s="1812" t="s">
        <v>5</v>
      </c>
      <c r="J2741" s="1812" t="s">
        <v>21</v>
      </c>
      <c r="K2741" s="1899" t="s">
        <v>24</v>
      </c>
      <c r="L2741" s="1842" t="s">
        <v>25</v>
      </c>
      <c r="M2741" s="1843"/>
      <c r="N2741" s="1844"/>
      <c r="O2741" s="1842" t="s">
        <v>4</v>
      </c>
      <c r="P2741" s="1843"/>
      <c r="Q2741" s="1844"/>
      <c r="R2741" s="1812" t="s">
        <v>5</v>
      </c>
    </row>
    <row r="2742" spans="2:18" x14ac:dyDescent="0.25">
      <c r="B2742" s="1813"/>
      <c r="C2742" s="1813"/>
      <c r="D2742" s="1813"/>
      <c r="E2742" s="864" t="s">
        <v>26</v>
      </c>
      <c r="F2742" s="864" t="s">
        <v>9</v>
      </c>
      <c r="G2742" s="856" t="s">
        <v>10</v>
      </c>
      <c r="H2742" s="1813"/>
      <c r="J2742" s="1813"/>
      <c r="K2742" s="1900"/>
      <c r="L2742" s="13" t="s">
        <v>27</v>
      </c>
      <c r="M2742" s="857" t="s">
        <v>28</v>
      </c>
      <c r="N2742" s="857" t="s">
        <v>26</v>
      </c>
      <c r="O2742" s="857" t="s">
        <v>29</v>
      </c>
      <c r="P2742" s="858" t="s">
        <v>30</v>
      </c>
      <c r="Q2742" s="16" t="s">
        <v>10</v>
      </c>
      <c r="R2742" s="1813"/>
    </row>
    <row r="2743" spans="2:18" x14ac:dyDescent="0.25">
      <c r="B2743" s="623">
        <v>1</v>
      </c>
      <c r="C2743" s="80">
        <v>5882</v>
      </c>
      <c r="D2743" s="409" t="s">
        <v>12</v>
      </c>
      <c r="E2743" s="409">
        <v>400</v>
      </c>
      <c r="F2743" s="409">
        <v>74</v>
      </c>
      <c r="G2743" s="497">
        <f>0.7854*E2743*F2743*F2743/1000000</f>
        <v>1.7203401599999997</v>
      </c>
      <c r="H2743" s="616" t="s">
        <v>15</v>
      </c>
      <c r="J2743" s="22">
        <v>1</v>
      </c>
      <c r="K2743" s="23" t="s">
        <v>32</v>
      </c>
      <c r="L2743" s="24">
        <v>10</v>
      </c>
      <c r="M2743" s="24">
        <v>33</v>
      </c>
      <c r="N2743" s="24">
        <v>400</v>
      </c>
      <c r="O2743" s="23"/>
      <c r="P2743" s="25">
        <v>2</v>
      </c>
      <c r="Q2743" s="26">
        <f t="shared" ref="Q2743:Q2764" si="109">L2743*M2743*N2743*P2743/1000000</f>
        <v>0.26400000000000001</v>
      </c>
      <c r="R2743" s="27"/>
    </row>
    <row r="2744" spans="2:18" x14ac:dyDescent="0.25">
      <c r="B2744" s="623">
        <v>2</v>
      </c>
      <c r="C2744" s="80">
        <v>5887</v>
      </c>
      <c r="D2744" s="409" t="s">
        <v>12</v>
      </c>
      <c r="E2744" s="409">
        <v>400</v>
      </c>
      <c r="F2744" s="409">
        <v>28</v>
      </c>
      <c r="G2744" s="497">
        <f>0.7854*E2744*F2744*F2744/1000000</f>
        <v>0.24630144000000001</v>
      </c>
      <c r="H2744" s="616" t="s">
        <v>15</v>
      </c>
      <c r="J2744" s="28">
        <v>2</v>
      </c>
      <c r="K2744" s="29"/>
      <c r="L2744" s="29">
        <v>10</v>
      </c>
      <c r="M2744" s="24">
        <v>28</v>
      </c>
      <c r="N2744" s="24">
        <v>400</v>
      </c>
      <c r="O2744" s="29"/>
      <c r="P2744" s="25">
        <v>1</v>
      </c>
      <c r="Q2744" s="26">
        <f t="shared" si="109"/>
        <v>0.112</v>
      </c>
      <c r="R2744" s="29"/>
    </row>
    <row r="2745" spans="2:18" x14ac:dyDescent="0.25">
      <c r="B2745" s="623">
        <v>3</v>
      </c>
      <c r="C2745" s="80">
        <v>6424</v>
      </c>
      <c r="D2745" s="409" t="s">
        <v>12</v>
      </c>
      <c r="E2745" s="409">
        <v>400</v>
      </c>
      <c r="F2745" s="409">
        <v>48</v>
      </c>
      <c r="G2745" s="497">
        <f>0.7854*E2745*F2745*F2745/1000000</f>
        <v>0.72382463999999991</v>
      </c>
      <c r="H2745" s="616" t="s">
        <v>207</v>
      </c>
      <c r="J2745" s="22">
        <v>3</v>
      </c>
      <c r="K2745" s="29"/>
      <c r="L2745" s="29">
        <v>13</v>
      </c>
      <c r="M2745" s="24">
        <v>23</v>
      </c>
      <c r="N2745" s="24">
        <v>400</v>
      </c>
      <c r="O2745" s="29"/>
      <c r="P2745" s="25">
        <v>1</v>
      </c>
      <c r="Q2745" s="26">
        <f t="shared" si="109"/>
        <v>0.1196</v>
      </c>
      <c r="R2745" s="29"/>
    </row>
    <row r="2746" spans="2:18" x14ac:dyDescent="0.25">
      <c r="G2746" s="74">
        <f>SUM(G2743:G2745)</f>
        <v>2.6904662399999997</v>
      </c>
      <c r="H2746" s="51"/>
      <c r="J2746" s="28">
        <v>4</v>
      </c>
      <c r="K2746" s="29"/>
      <c r="L2746" s="29">
        <v>8</v>
      </c>
      <c r="M2746" s="24">
        <v>23</v>
      </c>
      <c r="N2746" s="24">
        <v>400</v>
      </c>
      <c r="O2746" s="29"/>
      <c r="P2746" s="25">
        <v>1</v>
      </c>
      <c r="Q2746" s="26">
        <f t="shared" si="109"/>
        <v>7.3599999999999999E-2</v>
      </c>
      <c r="R2746" s="29"/>
    </row>
    <row r="2747" spans="2:18" ht="16.5" thickBot="1" x14ac:dyDescent="0.3">
      <c r="G2747" s="60">
        <f>SUM(G2746)</f>
        <v>2.6904662399999997</v>
      </c>
      <c r="H2747" s="36">
        <f>SUM(Q2771/G2747)</f>
        <v>0.73975282440265822</v>
      </c>
      <c r="J2747" s="22">
        <v>5</v>
      </c>
      <c r="K2747" s="29"/>
      <c r="L2747" s="29">
        <v>7</v>
      </c>
      <c r="M2747" s="24">
        <v>20</v>
      </c>
      <c r="N2747" s="24">
        <v>400</v>
      </c>
      <c r="O2747" s="29"/>
      <c r="P2747" s="25">
        <v>1</v>
      </c>
      <c r="Q2747" s="26">
        <f t="shared" si="109"/>
        <v>5.6000000000000001E-2</v>
      </c>
      <c r="R2747" s="29"/>
    </row>
    <row r="2748" spans="2:18" ht="16.5" thickTop="1" x14ac:dyDescent="0.25">
      <c r="J2748" s="28">
        <v>6</v>
      </c>
      <c r="K2748" s="29"/>
      <c r="L2748" s="29">
        <v>8</v>
      </c>
      <c r="M2748" s="24">
        <v>15</v>
      </c>
      <c r="N2748" s="24">
        <v>400</v>
      </c>
      <c r="O2748" s="29"/>
      <c r="P2748" s="25">
        <v>2</v>
      </c>
      <c r="Q2748" s="26">
        <f t="shared" si="109"/>
        <v>9.6000000000000002E-2</v>
      </c>
      <c r="R2748" s="29"/>
    </row>
    <row r="2749" spans="2:18" x14ac:dyDescent="0.25">
      <c r="B2749" s="8" t="s">
        <v>342</v>
      </c>
      <c r="J2749" s="22">
        <v>7</v>
      </c>
      <c r="K2749" s="29"/>
      <c r="L2749" s="29">
        <v>4.5</v>
      </c>
      <c r="M2749" s="24">
        <v>15</v>
      </c>
      <c r="N2749" s="24">
        <v>400</v>
      </c>
      <c r="O2749" s="29"/>
      <c r="P2749" s="25">
        <v>3</v>
      </c>
      <c r="Q2749" s="26">
        <f t="shared" si="109"/>
        <v>8.1000000000000003E-2</v>
      </c>
      <c r="R2749" s="29"/>
    </row>
    <row r="2750" spans="2:18" x14ac:dyDescent="0.25">
      <c r="B2750" s="1886" t="s">
        <v>3</v>
      </c>
      <c r="C2750" s="1888" t="s">
        <v>66</v>
      </c>
      <c r="D2750" s="1889"/>
      <c r="E2750" s="1890" t="s">
        <v>48</v>
      </c>
      <c r="F2750" s="1891"/>
      <c r="G2750" s="1886" t="s">
        <v>50</v>
      </c>
      <c r="J2750" s="28">
        <v>8</v>
      </c>
      <c r="K2750" s="29"/>
      <c r="L2750" s="29">
        <v>8</v>
      </c>
      <c r="M2750" s="24">
        <v>13</v>
      </c>
      <c r="N2750" s="24">
        <v>400</v>
      </c>
      <c r="O2750" s="29"/>
      <c r="P2750" s="25">
        <v>1</v>
      </c>
      <c r="Q2750" s="26">
        <f t="shared" si="109"/>
        <v>4.1599999999999998E-2</v>
      </c>
      <c r="R2750" s="29"/>
    </row>
    <row r="2751" spans="2:18" x14ac:dyDescent="0.25">
      <c r="B2751" s="1887"/>
      <c r="C2751" s="101" t="s">
        <v>30</v>
      </c>
      <c r="D2751" s="595" t="s">
        <v>10</v>
      </c>
      <c r="E2751" s="862" t="s">
        <v>30</v>
      </c>
      <c r="F2751" s="862" t="s">
        <v>10</v>
      </c>
      <c r="G2751" s="1887"/>
      <c r="J2751" s="22">
        <v>9</v>
      </c>
      <c r="K2751" s="29"/>
      <c r="L2751" s="29">
        <v>3.5</v>
      </c>
      <c r="M2751" s="24">
        <v>15</v>
      </c>
      <c r="N2751" s="24">
        <v>400</v>
      </c>
      <c r="O2751" s="29"/>
      <c r="P2751" s="25">
        <v>1</v>
      </c>
      <c r="Q2751" s="26">
        <f t="shared" si="109"/>
        <v>2.1000000000000001E-2</v>
      </c>
      <c r="R2751" s="29"/>
    </row>
    <row r="2752" spans="2:18" x14ac:dyDescent="0.25">
      <c r="B2752" s="863" t="s">
        <v>32</v>
      </c>
      <c r="C2752" s="86">
        <f>SUM(C2717)</f>
        <v>509</v>
      </c>
      <c r="D2752" s="71">
        <f>SUM(D2717)</f>
        <v>391.34864075999997</v>
      </c>
      <c r="E2752" s="86">
        <f>SUM(E2717)</f>
        <v>27231</v>
      </c>
      <c r="F2752" s="71">
        <f>SUM(F2717)</f>
        <v>278.90431000000007</v>
      </c>
      <c r="G2752" s="88">
        <f>SUM(F2752/D2752)</f>
        <v>0.71267478905348247</v>
      </c>
      <c r="J2752" s="28">
        <v>10</v>
      </c>
      <c r="K2752" s="29"/>
      <c r="L2752" s="29">
        <v>2.2000000000000002</v>
      </c>
      <c r="M2752" s="24">
        <v>13</v>
      </c>
      <c r="N2752" s="24">
        <v>400</v>
      </c>
      <c r="O2752" s="29"/>
      <c r="P2752" s="25">
        <v>1</v>
      </c>
      <c r="Q2752" s="26">
        <f t="shared" si="109"/>
        <v>1.1440000000000001E-2</v>
      </c>
      <c r="R2752" s="29"/>
    </row>
    <row r="2753" spans="2:18" x14ac:dyDescent="0.25">
      <c r="B2753" s="863" t="s">
        <v>32</v>
      </c>
      <c r="C2753" s="115">
        <f>SUM(B2745)</f>
        <v>3</v>
      </c>
      <c r="D2753" s="20">
        <f>SUM(G2747)</f>
        <v>2.6904662399999997</v>
      </c>
      <c r="E2753" s="115">
        <f>SUM(P2771)</f>
        <v>134</v>
      </c>
      <c r="F2753" s="20">
        <f>SUM(Q2771)</f>
        <v>1.9902799999999998</v>
      </c>
      <c r="G2753" s="88">
        <f>SUM(F2753/D2753)</f>
        <v>0.73975282440265822</v>
      </c>
      <c r="J2753" s="22">
        <v>11</v>
      </c>
      <c r="K2753" s="29"/>
      <c r="L2753" s="29">
        <v>2.2000000000000002</v>
      </c>
      <c r="M2753" s="24">
        <v>15</v>
      </c>
      <c r="N2753" s="24">
        <v>400</v>
      </c>
      <c r="O2753" s="29"/>
      <c r="P2753" s="25">
        <v>2</v>
      </c>
      <c r="Q2753" s="26">
        <f t="shared" si="109"/>
        <v>2.64E-2</v>
      </c>
      <c r="R2753" s="29"/>
    </row>
    <row r="2754" spans="2:18" ht="16.5" thickBot="1" x14ac:dyDescent="0.3">
      <c r="B2754" s="859" t="s">
        <v>54</v>
      </c>
      <c r="C2754" s="59">
        <f>SUM(C2752:C2753)</f>
        <v>512</v>
      </c>
      <c r="D2754" s="92">
        <f>SUM(D2752:D2753)</f>
        <v>394.03910699999994</v>
      </c>
      <c r="E2754" s="59">
        <f>SUM(E2752:E2753)</f>
        <v>27365</v>
      </c>
      <c r="F2754" s="92">
        <f>SUM(F2752:F2753)</f>
        <v>280.89459000000005</v>
      </c>
      <c r="G2754" s="93">
        <f>SUM(F2754/D2754)</f>
        <v>0.71285967562605423</v>
      </c>
      <c r="J2754" s="28">
        <v>12</v>
      </c>
      <c r="K2754" s="29"/>
      <c r="L2754" s="29">
        <v>1.7</v>
      </c>
      <c r="M2754" s="24">
        <v>13</v>
      </c>
      <c r="N2754" s="24">
        <v>400</v>
      </c>
      <c r="O2754" s="29"/>
      <c r="P2754" s="25">
        <v>1</v>
      </c>
      <c r="Q2754" s="26">
        <f t="shared" si="109"/>
        <v>8.8400000000000006E-3</v>
      </c>
      <c r="R2754" s="29"/>
    </row>
    <row r="2755" spans="2:18" ht="16.5" thickTop="1" x14ac:dyDescent="0.25">
      <c r="B2755" s="89"/>
      <c r="C2755" s="90"/>
      <c r="D2755" s="91"/>
      <c r="E2755" s="82"/>
      <c r="F2755" s="83"/>
      <c r="G2755" s="83"/>
      <c r="J2755" s="22">
        <v>13</v>
      </c>
      <c r="K2755" s="29"/>
      <c r="L2755" s="29">
        <v>15</v>
      </c>
      <c r="M2755" s="24">
        <v>28</v>
      </c>
      <c r="N2755" s="24">
        <v>400</v>
      </c>
      <c r="O2755" s="29"/>
      <c r="P2755" s="25">
        <v>1</v>
      </c>
      <c r="Q2755" s="26">
        <f t="shared" si="109"/>
        <v>0.16800000000000001</v>
      </c>
      <c r="R2755" s="29"/>
    </row>
    <row r="2756" spans="2:18" x14ac:dyDescent="0.25">
      <c r="B2756" s="102" t="s">
        <v>32</v>
      </c>
      <c r="C2756" s="90"/>
      <c r="D2756" s="103">
        <f>SUM(Q2765+D2719)</f>
        <v>211.17339000000001</v>
      </c>
      <c r="E2756" s="466">
        <f>SUM(D2756/D2754)</f>
        <v>0.5359198776176296</v>
      </c>
      <c r="F2756" s="83"/>
      <c r="G2756" s="83"/>
      <c r="J2756" s="28">
        <v>14</v>
      </c>
      <c r="K2756" s="29"/>
      <c r="L2756" s="29">
        <v>13</v>
      </c>
      <c r="M2756" s="24">
        <v>28</v>
      </c>
      <c r="N2756" s="24">
        <v>400</v>
      </c>
      <c r="O2756" s="29"/>
      <c r="P2756" s="25">
        <v>1</v>
      </c>
      <c r="Q2756" s="26">
        <f t="shared" si="109"/>
        <v>0.14560000000000001</v>
      </c>
      <c r="R2756" s="29"/>
    </row>
    <row r="2757" spans="2:18" x14ac:dyDescent="0.25">
      <c r="B2757" s="102" t="s">
        <v>51</v>
      </c>
      <c r="C2757" s="89"/>
      <c r="D2757" s="103">
        <f>SUM(Q2770+D2720)</f>
        <v>69.721199999999996</v>
      </c>
      <c r="E2757" s="466">
        <f>SUM(D2757/D2754)</f>
        <v>0.1769397980084246</v>
      </c>
      <c r="F2757" s="83"/>
      <c r="G2757" s="83"/>
      <c r="J2757" s="22">
        <v>15</v>
      </c>
      <c r="K2757" s="29"/>
      <c r="L2757" s="29">
        <v>8</v>
      </c>
      <c r="M2757" s="24">
        <v>10</v>
      </c>
      <c r="N2757" s="24">
        <v>400</v>
      </c>
      <c r="O2757" s="29"/>
      <c r="P2757" s="25">
        <v>1</v>
      </c>
      <c r="Q2757" s="26">
        <f t="shared" si="109"/>
        <v>3.2000000000000001E-2</v>
      </c>
      <c r="R2757" s="29"/>
    </row>
    <row r="2758" spans="2:18" ht="16.5" thickBot="1" x14ac:dyDescent="0.3">
      <c r="B2758" s="89"/>
      <c r="C2758" s="89"/>
      <c r="D2758" s="860">
        <f>SUM(D2756:D2757)</f>
        <v>280.89458999999999</v>
      </c>
      <c r="E2758" s="467">
        <f>SUM(E2756:E2757)</f>
        <v>0.71285967562605423</v>
      </c>
      <c r="F2758" s="83"/>
      <c r="G2758" s="83"/>
      <c r="J2758" s="28">
        <v>16</v>
      </c>
      <c r="K2758" s="29"/>
      <c r="L2758" s="29">
        <v>7</v>
      </c>
      <c r="M2758" s="24">
        <v>10</v>
      </c>
      <c r="N2758" s="24">
        <v>400</v>
      </c>
      <c r="O2758" s="29"/>
      <c r="P2758" s="25">
        <v>1</v>
      </c>
      <c r="Q2758" s="26">
        <f t="shared" si="109"/>
        <v>2.8000000000000001E-2</v>
      </c>
      <c r="R2758" s="29"/>
    </row>
    <row r="2759" spans="2:18" ht="16.5" thickTop="1" x14ac:dyDescent="0.25">
      <c r="J2759" s="22">
        <v>17</v>
      </c>
      <c r="K2759" s="29"/>
      <c r="L2759" s="29">
        <v>4.5</v>
      </c>
      <c r="M2759" s="24">
        <v>10</v>
      </c>
      <c r="N2759" s="24">
        <v>400</v>
      </c>
      <c r="O2759" s="29"/>
      <c r="P2759" s="25">
        <v>7</v>
      </c>
      <c r="Q2759" s="26">
        <f t="shared" si="109"/>
        <v>0.126</v>
      </c>
      <c r="R2759" s="29"/>
    </row>
    <row r="2760" spans="2:18" x14ac:dyDescent="0.25">
      <c r="J2760" s="28">
        <v>18</v>
      </c>
      <c r="K2760" s="29"/>
      <c r="L2760" s="29">
        <v>3.5</v>
      </c>
      <c r="M2760" s="24">
        <v>10</v>
      </c>
      <c r="N2760" s="24">
        <v>400</v>
      </c>
      <c r="O2760" s="29"/>
      <c r="P2760" s="25">
        <v>4</v>
      </c>
      <c r="Q2760" s="26">
        <f t="shared" si="109"/>
        <v>5.6000000000000001E-2</v>
      </c>
      <c r="R2760" s="29"/>
    </row>
    <row r="2761" spans="2:18" x14ac:dyDescent="0.25">
      <c r="J2761" s="22">
        <v>19</v>
      </c>
      <c r="K2761" s="29"/>
      <c r="L2761" s="29">
        <v>2.2000000000000002</v>
      </c>
      <c r="M2761" s="24">
        <v>10</v>
      </c>
      <c r="N2761" s="24">
        <v>400</v>
      </c>
      <c r="O2761" s="29"/>
      <c r="P2761" s="25">
        <v>7</v>
      </c>
      <c r="Q2761" s="26">
        <f t="shared" si="109"/>
        <v>6.1600000000000002E-2</v>
      </c>
      <c r="R2761" s="29"/>
    </row>
    <row r="2762" spans="2:18" x14ac:dyDescent="0.25">
      <c r="J2762" s="28">
        <v>20</v>
      </c>
      <c r="K2762" s="29"/>
      <c r="L2762" s="29">
        <v>1.7</v>
      </c>
      <c r="M2762" s="24">
        <v>10</v>
      </c>
      <c r="N2762" s="24">
        <v>400</v>
      </c>
      <c r="O2762" s="29"/>
      <c r="P2762" s="25">
        <v>12</v>
      </c>
      <c r="Q2762" s="26">
        <f t="shared" si="109"/>
        <v>8.1600000000000006E-2</v>
      </c>
      <c r="R2762" s="29"/>
    </row>
    <row r="2763" spans="2:18" x14ac:dyDescent="0.25">
      <c r="J2763" s="22">
        <v>21</v>
      </c>
      <c r="K2763" s="29"/>
      <c r="L2763" s="29">
        <v>2.2000000000000002</v>
      </c>
      <c r="M2763" s="24">
        <v>15</v>
      </c>
      <c r="N2763" s="24">
        <v>300</v>
      </c>
      <c r="O2763" s="29"/>
      <c r="P2763" s="25">
        <v>2</v>
      </c>
      <c r="Q2763" s="26">
        <f t="shared" si="109"/>
        <v>1.9800000000000002E-2</v>
      </c>
      <c r="R2763" s="29"/>
    </row>
    <row r="2764" spans="2:18" x14ac:dyDescent="0.25">
      <c r="J2764" s="28">
        <v>22</v>
      </c>
      <c r="K2764" s="29"/>
      <c r="L2764" s="29">
        <v>2.2000000000000002</v>
      </c>
      <c r="M2764" s="24">
        <v>10</v>
      </c>
      <c r="N2764" s="24">
        <v>300</v>
      </c>
      <c r="O2764" s="29"/>
      <c r="P2764" s="25">
        <v>1</v>
      </c>
      <c r="Q2764" s="26">
        <f t="shared" si="109"/>
        <v>6.6E-3</v>
      </c>
      <c r="R2764" s="29"/>
    </row>
    <row r="2765" spans="2:18" x14ac:dyDescent="0.25">
      <c r="J2765" s="1880"/>
      <c r="K2765" s="1880"/>
      <c r="L2765" s="1880"/>
      <c r="M2765" s="1880"/>
      <c r="N2765" s="1880"/>
      <c r="O2765" s="1881"/>
      <c r="P2765" s="446">
        <f>SUM(P2743:P2764)</f>
        <v>54</v>
      </c>
      <c r="Q2765" s="447">
        <f>SUM(Q2743:Q2764)</f>
        <v>1.6366799999999999</v>
      </c>
      <c r="R2765" s="64">
        <f>SUM(Q2765/G2747)</f>
        <v>0.60832578965941608</v>
      </c>
    </row>
    <row r="2766" spans="2:18" x14ac:dyDescent="0.25">
      <c r="J2766" s="861">
        <v>23</v>
      </c>
      <c r="K2766" s="476"/>
      <c r="L2766" s="477">
        <v>5</v>
      </c>
      <c r="M2766" s="409">
        <v>7</v>
      </c>
      <c r="N2766" s="409">
        <v>400</v>
      </c>
      <c r="O2766" s="409">
        <v>1</v>
      </c>
      <c r="P2766" s="617">
        <v>4</v>
      </c>
      <c r="Q2766" s="451">
        <f>L2766*M2766*N2766*P2766/1000000</f>
        <v>5.6000000000000001E-2</v>
      </c>
      <c r="R2766" s="618"/>
    </row>
    <row r="2767" spans="2:18" x14ac:dyDescent="0.25">
      <c r="J2767" s="861">
        <v>24</v>
      </c>
      <c r="K2767" s="476"/>
      <c r="L2767" s="477">
        <v>4</v>
      </c>
      <c r="M2767" s="409">
        <v>6</v>
      </c>
      <c r="N2767" s="409">
        <v>400</v>
      </c>
      <c r="O2767" s="409">
        <v>1</v>
      </c>
      <c r="P2767" s="617">
        <v>6</v>
      </c>
      <c r="Q2767" s="451">
        <f>L2767*M2767*N2767*P2767/1000000</f>
        <v>5.7599999999999998E-2</v>
      </c>
      <c r="R2767" s="618"/>
    </row>
    <row r="2768" spans="2:18" x14ac:dyDescent="0.25">
      <c r="J2768" s="861">
        <v>25</v>
      </c>
      <c r="K2768" s="476"/>
      <c r="L2768" s="477">
        <v>3</v>
      </c>
      <c r="M2768" s="409">
        <v>5</v>
      </c>
      <c r="N2768" s="409">
        <v>400</v>
      </c>
      <c r="O2768" s="409">
        <v>2</v>
      </c>
      <c r="P2768" s="617">
        <v>20</v>
      </c>
      <c r="Q2768" s="451">
        <f>L2768*M2768*N2768*P2768/1000000</f>
        <v>0.12</v>
      </c>
      <c r="R2768" s="618"/>
    </row>
    <row r="2769" spans="2:18" x14ac:dyDescent="0.25">
      <c r="J2769" s="861">
        <v>26</v>
      </c>
      <c r="K2769" s="476"/>
      <c r="L2769" s="477">
        <v>2</v>
      </c>
      <c r="M2769" s="409">
        <v>3</v>
      </c>
      <c r="N2769" s="409">
        <v>400</v>
      </c>
      <c r="O2769" s="409">
        <v>2</v>
      </c>
      <c r="P2769" s="617">
        <v>50</v>
      </c>
      <c r="Q2769" s="451">
        <f>L2769*M2769*N2769*P2769/1000000</f>
        <v>0.12</v>
      </c>
      <c r="R2769" s="618"/>
    </row>
    <row r="2770" spans="2:18" x14ac:dyDescent="0.25">
      <c r="J2770" s="1882"/>
      <c r="K2770" s="1883"/>
      <c r="L2770" s="1883"/>
      <c r="M2770" s="1883"/>
      <c r="N2770" s="1884"/>
      <c r="O2770" s="1011">
        <f>SUM(O2766:O2769)</f>
        <v>6</v>
      </c>
      <c r="P2770" s="446">
        <f>SUM(P2766:P2769)</f>
        <v>80</v>
      </c>
      <c r="Q2770" s="447">
        <f>SUM(Q2766:Q2769)</f>
        <v>0.35360000000000003</v>
      </c>
      <c r="R2770" s="64">
        <f>SUM(Q2770/G2747)</f>
        <v>0.13142703474324216</v>
      </c>
    </row>
    <row r="2771" spans="2:18" ht="16.5" thickBot="1" x14ac:dyDescent="0.3">
      <c r="O2771" s="455">
        <f>SUM(O2770)</f>
        <v>6</v>
      </c>
      <c r="P2771" s="47">
        <f>SUM(P2770,P2765)</f>
        <v>134</v>
      </c>
      <c r="Q2771" s="72">
        <f>SUM(Q2770,Q2765)</f>
        <v>1.9902799999999998</v>
      </c>
      <c r="R2771" s="49">
        <f>SUM(Q2771/G2747)</f>
        <v>0.73975282440265822</v>
      </c>
    </row>
    <row r="2772" spans="2:18" ht="16.5" thickTop="1" x14ac:dyDescent="0.25"/>
    <row r="2773" spans="2:18" x14ac:dyDescent="0.25">
      <c r="B2773" s="1814" t="s">
        <v>0</v>
      </c>
      <c r="C2773" s="1814"/>
      <c r="D2773" s="1814"/>
      <c r="E2773" s="1814"/>
      <c r="F2773" s="1814"/>
      <c r="G2773" s="1814"/>
      <c r="H2773" s="1814"/>
      <c r="J2773" s="1814" t="s">
        <v>22</v>
      </c>
      <c r="K2773" s="1814"/>
      <c r="L2773" s="1814"/>
      <c r="M2773" s="1814"/>
      <c r="N2773" s="1814"/>
      <c r="O2773" s="1814"/>
      <c r="P2773" s="1814"/>
      <c r="Q2773" s="1814"/>
      <c r="R2773" s="1814"/>
    </row>
    <row r="2774" spans="2:18" x14ac:dyDescent="0.25">
      <c r="B2774" s="1814"/>
      <c r="C2774" s="1814"/>
      <c r="D2774" s="1814"/>
      <c r="E2774" s="1814"/>
      <c r="F2774" s="1814"/>
      <c r="G2774" s="1814"/>
      <c r="H2774" s="1814"/>
      <c r="J2774" s="1814"/>
      <c r="K2774" s="1814"/>
      <c r="L2774" s="1814"/>
      <c r="M2774" s="1814"/>
      <c r="N2774" s="1814"/>
      <c r="O2774" s="1814"/>
      <c r="P2774" s="1814"/>
      <c r="Q2774" s="1814"/>
      <c r="R2774" s="1814"/>
    </row>
    <row r="2775" spans="2:18" x14ac:dyDescent="0.25">
      <c r="B2775" s="6" t="s">
        <v>344</v>
      </c>
      <c r="H2775" s="8"/>
      <c r="J2775" s="6" t="s">
        <v>344</v>
      </c>
      <c r="K2775" s="10"/>
      <c r="L2775" s="10"/>
      <c r="M2775" s="10"/>
      <c r="N2775" s="10"/>
      <c r="O2775" s="1898"/>
      <c r="P2775" s="1898"/>
      <c r="Q2775" s="8"/>
      <c r="R2775" s="8"/>
    </row>
    <row r="2776" spans="2:18" x14ac:dyDescent="0.25">
      <c r="B2776" s="1812" t="s">
        <v>21</v>
      </c>
      <c r="C2776" s="1812" t="s">
        <v>2</v>
      </c>
      <c r="D2776" s="1812" t="s">
        <v>3</v>
      </c>
      <c r="E2776" s="1842" t="s">
        <v>4</v>
      </c>
      <c r="F2776" s="1843"/>
      <c r="G2776" s="1844"/>
      <c r="H2776" s="1812" t="s">
        <v>5</v>
      </c>
      <c r="J2776" s="1812" t="s">
        <v>21</v>
      </c>
      <c r="K2776" s="1899" t="s">
        <v>24</v>
      </c>
      <c r="L2776" s="1842" t="s">
        <v>25</v>
      </c>
      <c r="M2776" s="1843"/>
      <c r="N2776" s="1844"/>
      <c r="O2776" s="1842" t="s">
        <v>4</v>
      </c>
      <c r="P2776" s="1843"/>
      <c r="Q2776" s="1844"/>
      <c r="R2776" s="1812" t="s">
        <v>5</v>
      </c>
    </row>
    <row r="2777" spans="2:18" x14ac:dyDescent="0.25">
      <c r="B2777" s="1813"/>
      <c r="C2777" s="1813"/>
      <c r="D2777" s="1813"/>
      <c r="E2777" s="877" t="s">
        <v>26</v>
      </c>
      <c r="F2777" s="877" t="s">
        <v>9</v>
      </c>
      <c r="G2777" s="866" t="s">
        <v>10</v>
      </c>
      <c r="H2777" s="1813"/>
      <c r="J2777" s="1813"/>
      <c r="K2777" s="1900"/>
      <c r="L2777" s="13" t="s">
        <v>27</v>
      </c>
      <c r="M2777" s="867" t="s">
        <v>28</v>
      </c>
      <c r="N2777" s="867" t="s">
        <v>26</v>
      </c>
      <c r="O2777" s="867" t="s">
        <v>29</v>
      </c>
      <c r="P2777" s="868" t="s">
        <v>30</v>
      </c>
      <c r="Q2777" s="16" t="s">
        <v>10</v>
      </c>
      <c r="R2777" s="1813"/>
    </row>
    <row r="2778" spans="2:18" x14ac:dyDescent="0.25">
      <c r="B2778" s="623">
        <v>1</v>
      </c>
      <c r="C2778" s="406">
        <v>6430</v>
      </c>
      <c r="D2778" s="409" t="s">
        <v>12</v>
      </c>
      <c r="E2778" s="409">
        <v>400</v>
      </c>
      <c r="F2778" s="409">
        <v>60</v>
      </c>
      <c r="G2778" s="497">
        <f>0.7854*E2778*F2778*F2778/1000000</f>
        <v>1.130976</v>
      </c>
      <c r="H2778" s="616" t="s">
        <v>207</v>
      </c>
      <c r="J2778" s="22">
        <v>1</v>
      </c>
      <c r="K2778" s="23" t="s">
        <v>32</v>
      </c>
      <c r="L2778" s="24">
        <v>15</v>
      </c>
      <c r="M2778" s="24">
        <v>32</v>
      </c>
      <c r="N2778" s="24">
        <v>400</v>
      </c>
      <c r="O2778" s="23"/>
      <c r="P2778" s="25">
        <v>1</v>
      </c>
      <c r="Q2778" s="26">
        <f t="shared" ref="Q2778:Q2784" si="110">L2778*M2778*N2778*P2778/1000000</f>
        <v>0.192</v>
      </c>
      <c r="R2778" s="27"/>
    </row>
    <row r="2779" spans="2:18" x14ac:dyDescent="0.25">
      <c r="G2779" s="74">
        <f>SUM(G2776:G2778)</f>
        <v>1.130976</v>
      </c>
      <c r="H2779" s="51"/>
      <c r="J2779" s="28">
        <v>2</v>
      </c>
      <c r="K2779" s="29"/>
      <c r="L2779" s="29">
        <v>10</v>
      </c>
      <c r="M2779" s="24">
        <v>25</v>
      </c>
      <c r="N2779" s="24">
        <v>400</v>
      </c>
      <c r="O2779" s="29"/>
      <c r="P2779" s="25">
        <v>1</v>
      </c>
      <c r="Q2779" s="26">
        <f t="shared" si="110"/>
        <v>0.1</v>
      </c>
      <c r="R2779" s="29"/>
    </row>
    <row r="2780" spans="2:18" ht="16.5" thickBot="1" x14ac:dyDescent="0.3">
      <c r="G2780" s="60">
        <f>SUM(G2779)</f>
        <v>1.130976</v>
      </c>
      <c r="H2780" s="36">
        <f>SUM(Q2790/G2780)</f>
        <v>0.77738165973460094</v>
      </c>
      <c r="J2780" s="22">
        <v>3</v>
      </c>
      <c r="K2780" s="29"/>
      <c r="L2780" s="29">
        <v>7</v>
      </c>
      <c r="M2780" s="24">
        <v>10</v>
      </c>
      <c r="N2780" s="24">
        <v>400</v>
      </c>
      <c r="O2780" s="29"/>
      <c r="P2780" s="25">
        <v>2</v>
      </c>
      <c r="Q2780" s="26">
        <f t="shared" si="110"/>
        <v>5.6000000000000001E-2</v>
      </c>
      <c r="R2780" s="29"/>
    </row>
    <row r="2781" spans="2:18" ht="16.5" thickTop="1" x14ac:dyDescent="0.25">
      <c r="J2781" s="28">
        <v>4</v>
      </c>
      <c r="K2781" s="29"/>
      <c r="L2781" s="29">
        <v>3.5</v>
      </c>
      <c r="M2781" s="24">
        <v>10</v>
      </c>
      <c r="N2781" s="24">
        <v>400</v>
      </c>
      <c r="O2781" s="29"/>
      <c r="P2781" s="25">
        <v>1</v>
      </c>
      <c r="Q2781" s="26">
        <f t="shared" si="110"/>
        <v>1.4E-2</v>
      </c>
      <c r="R2781" s="29"/>
    </row>
    <row r="2782" spans="2:18" x14ac:dyDescent="0.25">
      <c r="B2782" s="8" t="s">
        <v>345</v>
      </c>
      <c r="J2782" s="22">
        <v>5</v>
      </c>
      <c r="K2782" s="29"/>
      <c r="L2782" s="29">
        <v>4.5</v>
      </c>
      <c r="M2782" s="24">
        <v>13</v>
      </c>
      <c r="N2782" s="24">
        <v>400</v>
      </c>
      <c r="O2782" s="29"/>
      <c r="P2782" s="25">
        <v>1</v>
      </c>
      <c r="Q2782" s="26">
        <f t="shared" si="110"/>
        <v>2.3400000000000001E-2</v>
      </c>
      <c r="R2782" s="29"/>
    </row>
    <row r="2783" spans="2:18" x14ac:dyDescent="0.25">
      <c r="B2783" s="1886" t="s">
        <v>3</v>
      </c>
      <c r="C2783" s="1888" t="s">
        <v>66</v>
      </c>
      <c r="D2783" s="1889"/>
      <c r="E2783" s="1890" t="s">
        <v>48</v>
      </c>
      <c r="F2783" s="1891"/>
      <c r="G2783" s="1886" t="s">
        <v>50</v>
      </c>
      <c r="J2783" s="28">
        <v>6</v>
      </c>
      <c r="K2783" s="29"/>
      <c r="L2783" s="29">
        <v>4.5</v>
      </c>
      <c r="M2783" s="24">
        <v>15</v>
      </c>
      <c r="N2783" s="24">
        <v>400</v>
      </c>
      <c r="O2783" s="29"/>
      <c r="P2783" s="25">
        <v>1</v>
      </c>
      <c r="Q2783" s="26">
        <f t="shared" si="110"/>
        <v>2.7E-2</v>
      </c>
      <c r="R2783" s="29"/>
    </row>
    <row r="2784" spans="2:18" x14ac:dyDescent="0.25">
      <c r="B2784" s="1887"/>
      <c r="C2784" s="101" t="s">
        <v>30</v>
      </c>
      <c r="D2784" s="595" t="s">
        <v>10</v>
      </c>
      <c r="E2784" s="872" t="s">
        <v>30</v>
      </c>
      <c r="F2784" s="872" t="s">
        <v>10</v>
      </c>
      <c r="G2784" s="1887"/>
      <c r="J2784" s="22">
        <v>7</v>
      </c>
      <c r="K2784" s="29"/>
      <c r="L2784" s="29">
        <v>2.2000000000000002</v>
      </c>
      <c r="M2784" s="24">
        <v>15</v>
      </c>
      <c r="N2784" s="24">
        <v>400</v>
      </c>
      <c r="O2784" s="29"/>
      <c r="P2784" s="25">
        <v>1</v>
      </c>
      <c r="Q2784" s="26">
        <f t="shared" si="110"/>
        <v>1.32E-2</v>
      </c>
      <c r="R2784" s="29"/>
    </row>
    <row r="2785" spans="2:18" x14ac:dyDescent="0.25">
      <c r="B2785" s="874" t="s">
        <v>32</v>
      </c>
      <c r="C2785" s="86">
        <f>SUM(C2754)</f>
        <v>512</v>
      </c>
      <c r="D2785" s="71">
        <f>SUM(D2754)</f>
        <v>394.03910699999994</v>
      </c>
      <c r="E2785" s="86">
        <f>SUM(E2754)</f>
        <v>27365</v>
      </c>
      <c r="F2785" s="71">
        <f>SUM(F2754)</f>
        <v>280.89459000000005</v>
      </c>
      <c r="G2785" s="88">
        <f>SUM(F2785/D2785)</f>
        <v>0.71285967562605423</v>
      </c>
      <c r="J2785" s="1880"/>
      <c r="K2785" s="1880"/>
      <c r="L2785" s="1880"/>
      <c r="M2785" s="1880"/>
      <c r="N2785" s="1880"/>
      <c r="O2785" s="1881"/>
      <c r="P2785" s="446">
        <f>SUM(P2778:P2784)</f>
        <v>8</v>
      </c>
      <c r="Q2785" s="447">
        <f>SUM(Q2778:Q2784)</f>
        <v>0.42560000000000003</v>
      </c>
      <c r="R2785" s="64">
        <f>SUM(Q2785/G2780)</f>
        <v>0.3763121410180234</v>
      </c>
    </row>
    <row r="2786" spans="2:18" x14ac:dyDescent="0.25">
      <c r="B2786" s="874" t="s">
        <v>32</v>
      </c>
      <c r="C2786" s="115">
        <f>SUM(B2778)</f>
        <v>1</v>
      </c>
      <c r="D2786" s="20">
        <f>SUM(G2780)</f>
        <v>1.130976</v>
      </c>
      <c r="E2786" s="115">
        <f>SUM(P2790)</f>
        <v>63</v>
      </c>
      <c r="F2786" s="20">
        <f>SUM(Q2790)</f>
        <v>0.87919999999999998</v>
      </c>
      <c r="G2786" s="88">
        <f>SUM(F2786/D2786)</f>
        <v>0.77738165973460094</v>
      </c>
      <c r="J2786" s="870">
        <v>8</v>
      </c>
      <c r="K2786" s="476"/>
      <c r="L2786" s="477">
        <v>5</v>
      </c>
      <c r="M2786" s="409">
        <v>7</v>
      </c>
      <c r="N2786" s="409">
        <v>400</v>
      </c>
      <c r="O2786" s="409">
        <v>4</v>
      </c>
      <c r="P2786" s="617">
        <v>24</v>
      </c>
      <c r="Q2786" s="451">
        <f>L2786*M2786*N2786*P2786/1000000</f>
        <v>0.33600000000000002</v>
      </c>
      <c r="R2786" s="618"/>
    </row>
    <row r="2787" spans="2:18" ht="16.5" thickBot="1" x14ac:dyDescent="0.3">
      <c r="B2787" s="869" t="s">
        <v>54</v>
      </c>
      <c r="C2787" s="59">
        <f>SUM(C2785:C2786)</f>
        <v>513</v>
      </c>
      <c r="D2787" s="92">
        <f>SUM(D2785:D2786)</f>
        <v>395.17008299999992</v>
      </c>
      <c r="E2787" s="59">
        <f>SUM(E2785:E2786)</f>
        <v>27428</v>
      </c>
      <c r="F2787" s="92">
        <f>SUM(F2785:F2786)</f>
        <v>281.77379000000008</v>
      </c>
      <c r="G2787" s="93">
        <f>SUM(F2787/D2787)</f>
        <v>0.71304433741761808</v>
      </c>
      <c r="J2787" s="870">
        <v>9</v>
      </c>
      <c r="K2787" s="476"/>
      <c r="L2787" s="477">
        <v>4</v>
      </c>
      <c r="M2787" s="409">
        <v>6</v>
      </c>
      <c r="N2787" s="409">
        <v>400</v>
      </c>
      <c r="O2787" s="409">
        <v>1</v>
      </c>
      <c r="P2787" s="617">
        <v>6</v>
      </c>
      <c r="Q2787" s="451">
        <f>L2787*M2787*N2787*P2787/1000000</f>
        <v>5.7599999999999998E-2</v>
      </c>
      <c r="R2787" s="618"/>
    </row>
    <row r="2788" spans="2:18" ht="16.5" thickTop="1" x14ac:dyDescent="0.25">
      <c r="B2788" s="89"/>
      <c r="C2788" s="90"/>
      <c r="D2788" s="91"/>
      <c r="E2788" s="82"/>
      <c r="F2788" s="83"/>
      <c r="G2788" s="83"/>
      <c r="J2788" s="870">
        <v>11</v>
      </c>
      <c r="K2788" s="476"/>
      <c r="L2788" s="477">
        <v>2</v>
      </c>
      <c r="M2788" s="409">
        <v>3</v>
      </c>
      <c r="N2788" s="409">
        <v>400</v>
      </c>
      <c r="O2788" s="409">
        <v>1</v>
      </c>
      <c r="P2788" s="617">
        <v>25</v>
      </c>
      <c r="Q2788" s="451">
        <f>L2788*M2788*N2788*P2788/1000000</f>
        <v>0.06</v>
      </c>
      <c r="R2788" s="618"/>
    </row>
    <row r="2789" spans="2:18" x14ac:dyDescent="0.25">
      <c r="B2789" s="102" t="s">
        <v>32</v>
      </c>
      <c r="C2789" s="90"/>
      <c r="D2789" s="103">
        <f>SUM(Q2785+D2756)</f>
        <v>211.59899000000001</v>
      </c>
      <c r="E2789" s="466">
        <f>SUM(D2789/D2787)</f>
        <v>0.53546308058952952</v>
      </c>
      <c r="F2789" s="83"/>
      <c r="G2789" s="83"/>
      <c r="J2789" s="1882"/>
      <c r="K2789" s="1883"/>
      <c r="L2789" s="1883"/>
      <c r="M2789" s="1883"/>
      <c r="N2789" s="1884"/>
      <c r="O2789" s="1011">
        <f>SUM(O2786:O2788)</f>
        <v>6</v>
      </c>
      <c r="P2789" s="446">
        <f>SUM(P2786:P2788)</f>
        <v>55</v>
      </c>
      <c r="Q2789" s="447">
        <f>SUM(Q2786:Q2788)</f>
        <v>0.4536</v>
      </c>
      <c r="R2789" s="64">
        <f>SUM(Q2789/G2780)</f>
        <v>0.40106951871657753</v>
      </c>
    </row>
    <row r="2790" spans="2:18" ht="16.5" thickBot="1" x14ac:dyDescent="0.3">
      <c r="B2790" s="102" t="s">
        <v>51</v>
      </c>
      <c r="C2790" s="89"/>
      <c r="D2790" s="103">
        <f>SUM(Q2789+D2757)</f>
        <v>70.174799999999991</v>
      </c>
      <c r="E2790" s="466">
        <f>SUM(D2790/D2787)</f>
        <v>0.1775812568280884</v>
      </c>
      <c r="F2790" s="83"/>
      <c r="G2790" s="83"/>
      <c r="O2790" s="455">
        <f>SUM(O2789)</f>
        <v>6</v>
      </c>
      <c r="P2790" s="47">
        <f>SUM(P2789,P2785)</f>
        <v>63</v>
      </c>
      <c r="Q2790" s="72">
        <f>SUM(Q2789,Q2785)</f>
        <v>0.87919999999999998</v>
      </c>
      <c r="R2790" s="49">
        <f>SUM(Q2790/G2780)</f>
        <v>0.77738165973460094</v>
      </c>
    </row>
    <row r="2791" spans="2:18" ht="17.25" thickTop="1" thickBot="1" x14ac:dyDescent="0.3">
      <c r="B2791" s="89"/>
      <c r="C2791" s="89"/>
      <c r="D2791" s="865">
        <f>SUM(D2789:D2790)</f>
        <v>281.77379000000002</v>
      </c>
      <c r="E2791" s="467">
        <f>SUM(E2789:E2790)</f>
        <v>0.71304433741761786</v>
      </c>
      <c r="F2791" s="83"/>
      <c r="G2791" s="83"/>
    </row>
    <row r="2792" spans="2:18" ht="16.5" thickTop="1" x14ac:dyDescent="0.25"/>
    <row r="2794" spans="2:18" x14ac:dyDescent="0.25">
      <c r="B2794" s="1814" t="s">
        <v>0</v>
      </c>
      <c r="C2794" s="1814"/>
      <c r="D2794" s="1814"/>
      <c r="E2794" s="1814"/>
      <c r="F2794" s="1814"/>
      <c r="G2794" s="1814"/>
      <c r="H2794" s="1814"/>
      <c r="J2794" s="1892" t="s">
        <v>22</v>
      </c>
      <c r="K2794" s="1892"/>
      <c r="L2794" s="1892"/>
      <c r="M2794" s="1892"/>
      <c r="N2794" s="1892"/>
      <c r="O2794" s="1892"/>
      <c r="P2794" s="1892"/>
      <c r="Q2794" s="1892"/>
      <c r="R2794" s="1892"/>
    </row>
    <row r="2795" spans="2:18" x14ac:dyDescent="0.25">
      <c r="B2795" s="1814"/>
      <c r="C2795" s="1814"/>
      <c r="D2795" s="1814"/>
      <c r="E2795" s="1814"/>
      <c r="F2795" s="1814"/>
      <c r="G2795" s="1814"/>
      <c r="H2795" s="1814"/>
      <c r="J2795" s="1892"/>
      <c r="K2795" s="1892"/>
      <c r="L2795" s="1892"/>
      <c r="M2795" s="1892"/>
      <c r="N2795" s="1892"/>
      <c r="O2795" s="1892"/>
      <c r="P2795" s="1892"/>
      <c r="Q2795" s="1892"/>
      <c r="R2795" s="1892"/>
    </row>
    <row r="2796" spans="2:18" x14ac:dyDescent="0.25">
      <c r="B2796" s="6" t="s">
        <v>393</v>
      </c>
      <c r="H2796" s="8"/>
      <c r="J2796" s="6" t="s">
        <v>393</v>
      </c>
      <c r="K2796" s="1051"/>
      <c r="L2796" s="1051"/>
      <c r="M2796" s="1051"/>
      <c r="N2796" s="1051"/>
      <c r="O2796" s="1893"/>
      <c r="P2796" s="1893"/>
      <c r="Q2796" s="842"/>
      <c r="R2796" s="842"/>
    </row>
    <row r="2797" spans="2:18" x14ac:dyDescent="0.25">
      <c r="B2797" s="1812" t="s">
        <v>21</v>
      </c>
      <c r="C2797" s="1812" t="s">
        <v>2</v>
      </c>
      <c r="D2797" s="1812" t="s">
        <v>3</v>
      </c>
      <c r="E2797" s="1842" t="s">
        <v>4</v>
      </c>
      <c r="F2797" s="1843"/>
      <c r="G2797" s="1844"/>
      <c r="H2797" s="1812" t="s">
        <v>5</v>
      </c>
      <c r="J2797" s="1886" t="s">
        <v>21</v>
      </c>
      <c r="K2797" s="1894" t="s">
        <v>24</v>
      </c>
      <c r="L2797" s="1867" t="s">
        <v>25</v>
      </c>
      <c r="M2797" s="1868"/>
      <c r="N2797" s="1869"/>
      <c r="O2797" s="1867" t="s">
        <v>4</v>
      </c>
      <c r="P2797" s="1868"/>
      <c r="Q2797" s="1869"/>
      <c r="R2797" s="1886" t="s">
        <v>5</v>
      </c>
    </row>
    <row r="2798" spans="2:18" x14ac:dyDescent="0.25">
      <c r="B2798" s="1813"/>
      <c r="C2798" s="1813"/>
      <c r="D2798" s="1813"/>
      <c r="E2798" s="1033" t="s">
        <v>26</v>
      </c>
      <c r="F2798" s="1033" t="s">
        <v>9</v>
      </c>
      <c r="G2798" s="1032" t="s">
        <v>10</v>
      </c>
      <c r="H2798" s="1813"/>
      <c r="J2798" s="1887"/>
      <c r="K2798" s="1895"/>
      <c r="L2798" s="1052" t="s">
        <v>27</v>
      </c>
      <c r="M2798" s="1035" t="s">
        <v>28</v>
      </c>
      <c r="N2798" s="1035" t="s">
        <v>26</v>
      </c>
      <c r="O2798" s="1035" t="s">
        <v>29</v>
      </c>
      <c r="P2798" s="1053" t="s">
        <v>30</v>
      </c>
      <c r="Q2798" s="1054" t="s">
        <v>10</v>
      </c>
      <c r="R2798" s="1887"/>
    </row>
    <row r="2799" spans="2:18" x14ac:dyDescent="0.25">
      <c r="B2799" s="623">
        <v>1</v>
      </c>
      <c r="C2799" s="436">
        <v>6509</v>
      </c>
      <c r="D2799" s="409" t="s">
        <v>12</v>
      </c>
      <c r="E2799" s="409">
        <v>400</v>
      </c>
      <c r="F2799" s="409">
        <v>45</v>
      </c>
      <c r="G2799" s="497">
        <f>0.7854*E2799*F2799*F2799/1000000</f>
        <v>0.63617400000000002</v>
      </c>
      <c r="H2799" s="616" t="s">
        <v>207</v>
      </c>
      <c r="J2799" s="1055">
        <v>1</v>
      </c>
      <c r="K2799" s="429" t="s">
        <v>32</v>
      </c>
      <c r="L2799" s="426">
        <v>10</v>
      </c>
      <c r="M2799" s="426">
        <v>25</v>
      </c>
      <c r="N2799" s="426">
        <v>400</v>
      </c>
      <c r="O2799" s="429"/>
      <c r="P2799" s="450">
        <v>1</v>
      </c>
      <c r="Q2799" s="451">
        <f t="shared" ref="Q2799:Q2818" si="111">L2799*M2799*N2799*P2799/1000000</f>
        <v>0.1</v>
      </c>
      <c r="R2799" s="1056"/>
    </row>
    <row r="2800" spans="2:18" x14ac:dyDescent="0.25">
      <c r="B2800" s="623">
        <v>2</v>
      </c>
      <c r="C2800" s="436">
        <v>6508</v>
      </c>
      <c r="D2800" s="409" t="s">
        <v>12</v>
      </c>
      <c r="E2800" s="409">
        <v>300</v>
      </c>
      <c r="F2800" s="409">
        <v>40</v>
      </c>
      <c r="G2800" s="497">
        <f>0.7854*E2800*F2800*F2800/1000000</f>
        <v>0.37699199999999999</v>
      </c>
      <c r="H2800" s="616" t="s">
        <v>207</v>
      </c>
      <c r="J2800" s="1036">
        <v>2</v>
      </c>
      <c r="K2800" s="476"/>
      <c r="L2800" s="476">
        <v>7</v>
      </c>
      <c r="M2800" s="426">
        <v>25</v>
      </c>
      <c r="N2800" s="426">
        <v>400</v>
      </c>
      <c r="O2800" s="476"/>
      <c r="P2800" s="450">
        <v>1</v>
      </c>
      <c r="Q2800" s="451">
        <f t="shared" si="111"/>
        <v>7.0000000000000007E-2</v>
      </c>
      <c r="R2800" s="476"/>
    </row>
    <row r="2801" spans="2:18" x14ac:dyDescent="0.25">
      <c r="B2801" s="623">
        <v>3</v>
      </c>
      <c r="C2801" s="436">
        <v>6597</v>
      </c>
      <c r="D2801" s="409" t="s">
        <v>12</v>
      </c>
      <c r="E2801" s="409">
        <v>400</v>
      </c>
      <c r="F2801" s="409">
        <v>55</v>
      </c>
      <c r="G2801" s="497">
        <f>0.7854*E2801*F2801*F2801/1000000</f>
        <v>0.95033400000000001</v>
      </c>
      <c r="H2801" s="616" t="s">
        <v>337</v>
      </c>
      <c r="J2801" s="1055">
        <v>3</v>
      </c>
      <c r="K2801" s="476"/>
      <c r="L2801" s="476">
        <v>1.7</v>
      </c>
      <c r="M2801" s="426">
        <v>25</v>
      </c>
      <c r="N2801" s="426">
        <v>400</v>
      </c>
      <c r="O2801" s="476"/>
      <c r="P2801" s="450">
        <v>1</v>
      </c>
      <c r="Q2801" s="451">
        <f t="shared" si="111"/>
        <v>1.7000000000000001E-2</v>
      </c>
      <c r="R2801" s="476"/>
    </row>
    <row r="2802" spans="2:18" x14ac:dyDescent="0.25">
      <c r="B2802" s="623">
        <v>4</v>
      </c>
      <c r="C2802" s="436">
        <v>5906</v>
      </c>
      <c r="D2802" s="409" t="s">
        <v>12</v>
      </c>
      <c r="E2802" s="409">
        <v>400</v>
      </c>
      <c r="F2802" s="409">
        <v>33</v>
      </c>
      <c r="G2802" s="497">
        <f>0.7854*E2802*F2802*F2802/1000000</f>
        <v>0.34212023999999996</v>
      </c>
      <c r="H2802" s="616" t="s">
        <v>15</v>
      </c>
      <c r="J2802" s="1036">
        <v>4</v>
      </c>
      <c r="K2802" s="476"/>
      <c r="L2802" s="476">
        <v>3.5</v>
      </c>
      <c r="M2802" s="426">
        <v>20</v>
      </c>
      <c r="N2802" s="426">
        <v>400</v>
      </c>
      <c r="O2802" s="476"/>
      <c r="P2802" s="450">
        <v>1</v>
      </c>
      <c r="Q2802" s="451">
        <f t="shared" si="111"/>
        <v>2.8000000000000001E-2</v>
      </c>
      <c r="R2802" s="476"/>
    </row>
    <row r="2803" spans="2:18" x14ac:dyDescent="0.25">
      <c r="G2803" s="74">
        <f>SUM(G2799:G2802)</f>
        <v>2.3056202400000001</v>
      </c>
      <c r="H2803" s="51"/>
      <c r="J2803" s="1055">
        <v>5</v>
      </c>
      <c r="K2803" s="476"/>
      <c r="L2803" s="476">
        <v>2.2000000000000002</v>
      </c>
      <c r="M2803" s="426">
        <v>20</v>
      </c>
      <c r="N2803" s="426">
        <v>400</v>
      </c>
      <c r="O2803" s="476"/>
      <c r="P2803" s="450">
        <v>3</v>
      </c>
      <c r="Q2803" s="451">
        <f t="shared" si="111"/>
        <v>5.28E-2</v>
      </c>
      <c r="R2803" s="476"/>
    </row>
    <row r="2804" spans="2:18" ht="16.5" thickBot="1" x14ac:dyDescent="0.3">
      <c r="G2804" s="60">
        <f>SUM(G2803)</f>
        <v>2.3056202400000001</v>
      </c>
      <c r="H2804" s="36">
        <f>SUM(Q2825/G2804)</f>
        <v>0.61398662947198979</v>
      </c>
      <c r="J2804" s="1036">
        <v>6</v>
      </c>
      <c r="K2804" s="476"/>
      <c r="L2804" s="476">
        <v>10</v>
      </c>
      <c r="M2804" s="426">
        <v>13</v>
      </c>
      <c r="N2804" s="426">
        <v>400</v>
      </c>
      <c r="O2804" s="476"/>
      <c r="P2804" s="450">
        <v>1</v>
      </c>
      <c r="Q2804" s="451">
        <f t="shared" si="111"/>
        <v>5.1999999999999998E-2</v>
      </c>
      <c r="R2804" s="476"/>
    </row>
    <row r="2805" spans="2:18" ht="16.5" thickTop="1" x14ac:dyDescent="0.25">
      <c r="J2805" s="1055">
        <v>7</v>
      </c>
      <c r="K2805" s="476"/>
      <c r="L2805" s="476">
        <v>15</v>
      </c>
      <c r="M2805" s="426">
        <v>15</v>
      </c>
      <c r="N2805" s="426">
        <v>400</v>
      </c>
      <c r="O2805" s="476"/>
      <c r="P2805" s="450">
        <v>1</v>
      </c>
      <c r="Q2805" s="451">
        <f t="shared" si="111"/>
        <v>0.09</v>
      </c>
      <c r="R2805" s="476"/>
    </row>
    <row r="2806" spans="2:18" x14ac:dyDescent="0.25">
      <c r="B2806" s="8" t="s">
        <v>394</v>
      </c>
      <c r="J2806" s="1036">
        <v>8</v>
      </c>
      <c r="K2806" s="476"/>
      <c r="L2806" s="476">
        <v>7</v>
      </c>
      <c r="M2806" s="426">
        <v>15</v>
      </c>
      <c r="N2806" s="426">
        <v>400</v>
      </c>
      <c r="O2806" s="476"/>
      <c r="P2806" s="450">
        <v>1</v>
      </c>
      <c r="Q2806" s="451">
        <f t="shared" si="111"/>
        <v>4.2000000000000003E-2</v>
      </c>
      <c r="R2806" s="476"/>
    </row>
    <row r="2807" spans="2:18" x14ac:dyDescent="0.25">
      <c r="B2807" s="1886" t="s">
        <v>3</v>
      </c>
      <c r="C2807" s="1888" t="s">
        <v>66</v>
      </c>
      <c r="D2807" s="1889"/>
      <c r="E2807" s="1890" t="s">
        <v>48</v>
      </c>
      <c r="F2807" s="1891"/>
      <c r="G2807" s="1886" t="s">
        <v>50</v>
      </c>
      <c r="J2807" s="1055">
        <v>9</v>
      </c>
      <c r="K2807" s="476"/>
      <c r="L2807" s="476">
        <v>4.5</v>
      </c>
      <c r="M2807" s="426">
        <v>15</v>
      </c>
      <c r="N2807" s="426">
        <v>400</v>
      </c>
      <c r="O2807" s="476"/>
      <c r="P2807" s="450">
        <v>1</v>
      </c>
      <c r="Q2807" s="451">
        <f t="shared" si="111"/>
        <v>2.7E-2</v>
      </c>
      <c r="R2807" s="476"/>
    </row>
    <row r="2808" spans="2:18" x14ac:dyDescent="0.25">
      <c r="B2808" s="1887"/>
      <c r="C2808" s="101" t="s">
        <v>30</v>
      </c>
      <c r="D2808" s="595" t="s">
        <v>10</v>
      </c>
      <c r="E2808" s="1038" t="s">
        <v>30</v>
      </c>
      <c r="F2808" s="1038" t="s">
        <v>10</v>
      </c>
      <c r="G2808" s="1887"/>
      <c r="J2808" s="1036">
        <v>10</v>
      </c>
      <c r="K2808" s="476"/>
      <c r="L2808" s="476">
        <v>3.5</v>
      </c>
      <c r="M2808" s="426">
        <v>15</v>
      </c>
      <c r="N2808" s="426">
        <v>400</v>
      </c>
      <c r="O2808" s="476"/>
      <c r="P2808" s="450">
        <v>2</v>
      </c>
      <c r="Q2808" s="451">
        <f t="shared" si="111"/>
        <v>4.2000000000000003E-2</v>
      </c>
      <c r="R2808" s="476"/>
    </row>
    <row r="2809" spans="2:18" x14ac:dyDescent="0.25">
      <c r="B2809" s="1039" t="s">
        <v>32</v>
      </c>
      <c r="C2809" s="86">
        <f>SUM(C2787)</f>
        <v>513</v>
      </c>
      <c r="D2809" s="71">
        <f>SUM(D2787)</f>
        <v>395.17008299999992</v>
      </c>
      <c r="E2809" s="86">
        <f>SUM(E2787)</f>
        <v>27428</v>
      </c>
      <c r="F2809" s="71">
        <f>SUM(F2787)</f>
        <v>281.77379000000008</v>
      </c>
      <c r="G2809" s="88">
        <f>SUM(F2809/D2809)</f>
        <v>0.71304433741761808</v>
      </c>
      <c r="J2809" s="1055">
        <v>11</v>
      </c>
      <c r="K2809" s="476"/>
      <c r="L2809" s="476">
        <v>1.7</v>
      </c>
      <c r="M2809" s="426">
        <v>15</v>
      </c>
      <c r="N2809" s="426">
        <v>400</v>
      </c>
      <c r="O2809" s="476"/>
      <c r="P2809" s="450">
        <v>2</v>
      </c>
      <c r="Q2809" s="451">
        <f t="shared" si="111"/>
        <v>2.0400000000000001E-2</v>
      </c>
      <c r="R2809" s="476"/>
    </row>
    <row r="2810" spans="2:18" x14ac:dyDescent="0.25">
      <c r="B2810" s="1039" t="s">
        <v>32</v>
      </c>
      <c r="C2810" s="115">
        <f>SUM(B2802)</f>
        <v>4</v>
      </c>
      <c r="D2810" s="20">
        <f>SUM(G2804)</f>
        <v>2.3056202400000001</v>
      </c>
      <c r="E2810" s="115">
        <f>SUM(P2825)</f>
        <v>119</v>
      </c>
      <c r="F2810" s="20">
        <f>SUM(Q2825)</f>
        <v>1.4156200000000001</v>
      </c>
      <c r="G2810" s="88">
        <f>SUM(F2810/D2810)</f>
        <v>0.61398662947198979</v>
      </c>
      <c r="J2810" s="1036">
        <v>12</v>
      </c>
      <c r="K2810" s="476"/>
      <c r="L2810" s="476">
        <v>3.5</v>
      </c>
      <c r="M2810" s="426">
        <v>13</v>
      </c>
      <c r="N2810" s="426">
        <v>400</v>
      </c>
      <c r="O2810" s="476"/>
      <c r="P2810" s="450">
        <v>3</v>
      </c>
      <c r="Q2810" s="451">
        <f t="shared" si="111"/>
        <v>5.4600000000000003E-2</v>
      </c>
      <c r="R2810" s="476"/>
    </row>
    <row r="2811" spans="2:18" ht="16.5" thickBot="1" x14ac:dyDescent="0.3">
      <c r="B2811" s="1031" t="s">
        <v>54</v>
      </c>
      <c r="C2811" s="59">
        <f>SUM(C2809:C2810)</f>
        <v>517</v>
      </c>
      <c r="D2811" s="92">
        <f>SUM(D2809:D2810)</f>
        <v>397.47570323999992</v>
      </c>
      <c r="E2811" s="59">
        <f>SUM(E2809:E2810)</f>
        <v>27547</v>
      </c>
      <c r="F2811" s="92">
        <f>SUM(F2809:F2810)</f>
        <v>283.18941000000007</v>
      </c>
      <c r="G2811" s="93">
        <f>SUM(F2811/D2811)</f>
        <v>0.71246973762571697</v>
      </c>
      <c r="J2811" s="1055">
        <v>13</v>
      </c>
      <c r="K2811" s="476"/>
      <c r="L2811" s="476">
        <v>2.2000000000000002</v>
      </c>
      <c r="M2811" s="426">
        <v>13</v>
      </c>
      <c r="N2811" s="426">
        <v>400</v>
      </c>
      <c r="O2811" s="476"/>
      <c r="P2811" s="450">
        <v>1</v>
      </c>
      <c r="Q2811" s="451">
        <f t="shared" si="111"/>
        <v>1.1440000000000001E-2</v>
      </c>
      <c r="R2811" s="476"/>
    </row>
    <row r="2812" spans="2:18" ht="16.5" thickTop="1" x14ac:dyDescent="0.25">
      <c r="B2812" s="89"/>
      <c r="C2812" s="90"/>
      <c r="D2812" s="91"/>
      <c r="E2812" s="82"/>
      <c r="F2812" s="83"/>
      <c r="G2812" s="83"/>
      <c r="J2812" s="1036">
        <v>14</v>
      </c>
      <c r="K2812" s="476"/>
      <c r="L2812" s="476">
        <v>1.7</v>
      </c>
      <c r="M2812" s="426">
        <v>13</v>
      </c>
      <c r="N2812" s="426">
        <v>400</v>
      </c>
      <c r="O2812" s="476"/>
      <c r="P2812" s="450">
        <v>2</v>
      </c>
      <c r="Q2812" s="451">
        <f t="shared" si="111"/>
        <v>1.7680000000000001E-2</v>
      </c>
      <c r="R2812" s="476"/>
    </row>
    <row r="2813" spans="2:18" x14ac:dyDescent="0.25">
      <c r="B2813" s="102" t="s">
        <v>32</v>
      </c>
      <c r="C2813" s="90"/>
      <c r="D2813" s="103">
        <f>SUM(Q2819+D2789)</f>
        <v>212.38101</v>
      </c>
      <c r="E2813" s="466">
        <f>SUM(D2813/D2811)</f>
        <v>0.53432450906756979</v>
      </c>
      <c r="F2813" s="83"/>
      <c r="G2813" s="83"/>
      <c r="J2813" s="1055">
        <v>15</v>
      </c>
      <c r="K2813" s="476"/>
      <c r="L2813" s="476">
        <v>7</v>
      </c>
      <c r="M2813" s="426">
        <v>10</v>
      </c>
      <c r="N2813" s="426">
        <v>400</v>
      </c>
      <c r="O2813" s="476"/>
      <c r="P2813" s="450">
        <v>1</v>
      </c>
      <c r="Q2813" s="451">
        <f t="shared" si="111"/>
        <v>2.8000000000000001E-2</v>
      </c>
      <c r="R2813" s="476"/>
    </row>
    <row r="2814" spans="2:18" x14ac:dyDescent="0.25">
      <c r="B2814" s="102" t="s">
        <v>51</v>
      </c>
      <c r="C2814" s="89"/>
      <c r="D2814" s="103">
        <f>SUM(Q2824+D2790)</f>
        <v>70.808399999999992</v>
      </c>
      <c r="E2814" s="466">
        <f>SUM(D2814/D2811)</f>
        <v>0.17814522855814699</v>
      </c>
      <c r="F2814" s="83"/>
      <c r="G2814" s="83"/>
      <c r="J2814" s="1036">
        <v>16</v>
      </c>
      <c r="K2814" s="476"/>
      <c r="L2814" s="476">
        <v>4.5</v>
      </c>
      <c r="M2814" s="426">
        <v>10</v>
      </c>
      <c r="N2814" s="426">
        <v>400</v>
      </c>
      <c r="O2814" s="476"/>
      <c r="P2814" s="450">
        <v>1</v>
      </c>
      <c r="Q2814" s="451">
        <f t="shared" si="111"/>
        <v>1.7999999999999999E-2</v>
      </c>
      <c r="R2814" s="476"/>
    </row>
    <row r="2815" spans="2:18" ht="16.5" thickBot="1" x14ac:dyDescent="0.3">
      <c r="B2815" s="89"/>
      <c r="C2815" s="89"/>
      <c r="D2815" s="1034">
        <f>SUM(D2813:D2814)</f>
        <v>283.18941000000001</v>
      </c>
      <c r="E2815" s="467">
        <f>SUM(E2813:E2814)</f>
        <v>0.71246973762571675</v>
      </c>
      <c r="F2815" s="83"/>
      <c r="G2815" s="83"/>
      <c r="J2815" s="1055">
        <v>17</v>
      </c>
      <c r="K2815" s="476"/>
      <c r="L2815" s="476">
        <v>3.5</v>
      </c>
      <c r="M2815" s="426">
        <v>10</v>
      </c>
      <c r="N2815" s="426">
        <v>400</v>
      </c>
      <c r="O2815" s="476"/>
      <c r="P2815" s="450">
        <v>5</v>
      </c>
      <c r="Q2815" s="451">
        <f t="shared" si="111"/>
        <v>7.0000000000000007E-2</v>
      </c>
      <c r="R2815" s="476"/>
    </row>
    <row r="2816" spans="2:18" ht="16.5" thickTop="1" x14ac:dyDescent="0.25">
      <c r="J2816" s="1036">
        <v>18</v>
      </c>
      <c r="K2816" s="476"/>
      <c r="L2816" s="476">
        <v>2.2000000000000002</v>
      </c>
      <c r="M2816" s="426">
        <v>10</v>
      </c>
      <c r="N2816" s="426">
        <v>400</v>
      </c>
      <c r="O2816" s="476"/>
      <c r="P2816" s="450">
        <v>1</v>
      </c>
      <c r="Q2816" s="451">
        <f t="shared" si="111"/>
        <v>8.8000000000000005E-3</v>
      </c>
      <c r="R2816" s="476"/>
    </row>
    <row r="2817" spans="2:18" x14ac:dyDescent="0.25">
      <c r="J2817" s="1055">
        <v>19</v>
      </c>
      <c r="K2817" s="476"/>
      <c r="L2817" s="476">
        <v>1.7</v>
      </c>
      <c r="M2817" s="426">
        <v>10</v>
      </c>
      <c r="N2817" s="426">
        <v>400</v>
      </c>
      <c r="O2817" s="476"/>
      <c r="P2817" s="450">
        <v>4</v>
      </c>
      <c r="Q2817" s="451">
        <f t="shared" si="111"/>
        <v>2.7199999999999998E-2</v>
      </c>
      <c r="R2817" s="476"/>
    </row>
    <row r="2818" spans="2:18" x14ac:dyDescent="0.25">
      <c r="J2818" s="1036">
        <v>20</v>
      </c>
      <c r="K2818" s="476"/>
      <c r="L2818" s="476">
        <v>1.7</v>
      </c>
      <c r="M2818" s="426">
        <v>10</v>
      </c>
      <c r="N2818" s="426">
        <v>300</v>
      </c>
      <c r="O2818" s="476"/>
      <c r="P2818" s="450">
        <v>1</v>
      </c>
      <c r="Q2818" s="451">
        <f t="shared" si="111"/>
        <v>5.1000000000000004E-3</v>
      </c>
      <c r="R2818" s="476"/>
    </row>
    <row r="2819" spans="2:18" x14ac:dyDescent="0.25">
      <c r="J2819" s="1880"/>
      <c r="K2819" s="1880"/>
      <c r="L2819" s="1880"/>
      <c r="M2819" s="1880"/>
      <c r="N2819" s="1880"/>
      <c r="O2819" s="1881"/>
      <c r="P2819" s="845">
        <f>SUM(P2799:P2818)</f>
        <v>34</v>
      </c>
      <c r="Q2819" s="437">
        <f>SUM(Q2799:Q2818)</f>
        <v>0.78202000000000005</v>
      </c>
      <c r="R2819" s="64">
        <f>SUM(Q2819/G2804)</f>
        <v>0.33917988159229556</v>
      </c>
    </row>
    <row r="2820" spans="2:18" x14ac:dyDescent="0.25">
      <c r="J2820" s="1036">
        <v>21</v>
      </c>
      <c r="K2820" s="476"/>
      <c r="L2820" s="477">
        <v>5</v>
      </c>
      <c r="M2820" s="409">
        <v>7</v>
      </c>
      <c r="N2820" s="409">
        <v>400</v>
      </c>
      <c r="O2820" s="409">
        <v>6</v>
      </c>
      <c r="P2820" s="617">
        <v>24</v>
      </c>
      <c r="Q2820" s="451">
        <f>L2820*M2820*N2820*P2820/1000000</f>
        <v>0.33600000000000002</v>
      </c>
      <c r="R2820" s="618"/>
    </row>
    <row r="2821" spans="2:18" x14ac:dyDescent="0.25">
      <c r="J2821" s="1036">
        <v>22</v>
      </c>
      <c r="K2821" s="476"/>
      <c r="L2821" s="477">
        <v>4</v>
      </c>
      <c r="M2821" s="409">
        <v>6</v>
      </c>
      <c r="N2821" s="409">
        <v>400</v>
      </c>
      <c r="O2821" s="409">
        <v>1</v>
      </c>
      <c r="P2821" s="617">
        <v>6</v>
      </c>
      <c r="Q2821" s="451">
        <f>L2821*M2821*N2821*P2821/1000000</f>
        <v>5.7599999999999998E-2</v>
      </c>
      <c r="R2821" s="1058"/>
    </row>
    <row r="2822" spans="2:18" x14ac:dyDescent="0.25">
      <c r="J2822" s="1036">
        <v>23</v>
      </c>
      <c r="K2822" s="476"/>
      <c r="L2822" s="477">
        <v>3</v>
      </c>
      <c r="M2822" s="409">
        <v>5</v>
      </c>
      <c r="N2822" s="409">
        <v>400</v>
      </c>
      <c r="O2822" s="409">
        <v>3</v>
      </c>
      <c r="P2822" s="617">
        <v>30</v>
      </c>
      <c r="Q2822" s="451">
        <f>L2822*M2822*N2822*P2822/1000000</f>
        <v>0.18</v>
      </c>
      <c r="R2822" s="618"/>
    </row>
    <row r="2823" spans="2:18" x14ac:dyDescent="0.25">
      <c r="J2823" s="1036">
        <v>24</v>
      </c>
      <c r="K2823" s="476"/>
      <c r="L2823" s="477">
        <v>2</v>
      </c>
      <c r="M2823" s="409">
        <v>3</v>
      </c>
      <c r="N2823" s="409">
        <v>400</v>
      </c>
      <c r="O2823" s="409">
        <v>1</v>
      </c>
      <c r="P2823" s="617">
        <v>25</v>
      </c>
      <c r="Q2823" s="451">
        <f>L2823*M2823*N2823*P2823/1000000</f>
        <v>0.06</v>
      </c>
      <c r="R2823" s="618"/>
    </row>
    <row r="2824" spans="2:18" x14ac:dyDescent="0.25">
      <c r="J2824" s="1882"/>
      <c r="K2824" s="1883"/>
      <c r="L2824" s="1883"/>
      <c r="M2824" s="1883"/>
      <c r="N2824" s="1884"/>
      <c r="O2824" s="1057">
        <f>SUM(O2820:O2823)</f>
        <v>11</v>
      </c>
      <c r="P2824" s="845">
        <f>SUM(P2820:P2823)</f>
        <v>85</v>
      </c>
      <c r="Q2824" s="437">
        <f>SUM(Q2820:Q2823)</f>
        <v>0.63359999999999994</v>
      </c>
      <c r="R2824" s="64">
        <f>SUM(Q2824/G2804)</f>
        <v>0.27480674787969417</v>
      </c>
    </row>
    <row r="2825" spans="2:18" ht="16.5" thickBot="1" x14ac:dyDescent="0.3">
      <c r="J2825" s="112"/>
      <c r="K2825" s="112"/>
      <c r="L2825" s="112"/>
      <c r="M2825" s="112"/>
      <c r="N2825" s="112"/>
      <c r="O2825" s="455">
        <f>SUM(O2824)</f>
        <v>11</v>
      </c>
      <c r="P2825" s="47">
        <f>SUM(P2824,P2819)</f>
        <v>119</v>
      </c>
      <c r="Q2825" s="72">
        <f>SUM(Q2824,Q2819)</f>
        <v>1.4156200000000001</v>
      </c>
      <c r="R2825" s="49">
        <f>SUM(Q2825/G2804)</f>
        <v>0.61398662947198979</v>
      </c>
    </row>
    <row r="2826" spans="2:18" ht="16.5" thickTop="1" x14ac:dyDescent="0.25"/>
    <row r="2827" spans="2:18" x14ac:dyDescent="0.25">
      <c r="B2827" s="1814" t="s">
        <v>0</v>
      </c>
      <c r="C2827" s="1814"/>
      <c r="D2827" s="1814"/>
      <c r="E2827" s="1814"/>
      <c r="F2827" s="1814"/>
      <c r="G2827" s="1814"/>
      <c r="H2827" s="1814"/>
      <c r="J2827" s="1892" t="s">
        <v>22</v>
      </c>
      <c r="K2827" s="1892"/>
      <c r="L2827" s="1892"/>
      <c r="M2827" s="1892"/>
      <c r="N2827" s="1892"/>
      <c r="O2827" s="1892"/>
      <c r="P2827" s="1892"/>
      <c r="Q2827" s="1892"/>
      <c r="R2827" s="1892"/>
    </row>
    <row r="2828" spans="2:18" x14ac:dyDescent="0.25">
      <c r="B2828" s="1814"/>
      <c r="C2828" s="1814"/>
      <c r="D2828" s="1814"/>
      <c r="E2828" s="1814"/>
      <c r="F2828" s="1814"/>
      <c r="G2828" s="1814"/>
      <c r="H2828" s="1814"/>
      <c r="J2828" s="1892"/>
      <c r="K2828" s="1892"/>
      <c r="L2828" s="1892"/>
      <c r="M2828" s="1892"/>
      <c r="N2828" s="1892"/>
      <c r="O2828" s="1892"/>
      <c r="P2828" s="1892"/>
      <c r="Q2828" s="1892"/>
      <c r="R2828" s="1892"/>
    </row>
    <row r="2829" spans="2:18" x14ac:dyDescent="0.25">
      <c r="B2829" s="6" t="s">
        <v>396</v>
      </c>
      <c r="H2829" s="8"/>
      <c r="J2829" s="6" t="s">
        <v>396</v>
      </c>
      <c r="K2829" s="1051"/>
      <c r="L2829" s="1051"/>
      <c r="M2829" s="1051"/>
      <c r="N2829" s="1051"/>
      <c r="O2829" s="1893"/>
      <c r="P2829" s="1893"/>
      <c r="Q2829" s="842"/>
      <c r="R2829" s="842"/>
    </row>
    <row r="2830" spans="2:18" x14ac:dyDescent="0.25">
      <c r="B2830" s="1812" t="s">
        <v>21</v>
      </c>
      <c r="C2830" s="1812" t="s">
        <v>2</v>
      </c>
      <c r="D2830" s="1812" t="s">
        <v>3</v>
      </c>
      <c r="E2830" s="1842" t="s">
        <v>4</v>
      </c>
      <c r="F2830" s="1843"/>
      <c r="G2830" s="1844"/>
      <c r="H2830" s="1812" t="s">
        <v>5</v>
      </c>
      <c r="J2830" s="1886" t="s">
        <v>21</v>
      </c>
      <c r="K2830" s="1894" t="s">
        <v>24</v>
      </c>
      <c r="L2830" s="1867" t="s">
        <v>25</v>
      </c>
      <c r="M2830" s="1868"/>
      <c r="N2830" s="1869"/>
      <c r="O2830" s="1867" t="s">
        <v>4</v>
      </c>
      <c r="P2830" s="1868"/>
      <c r="Q2830" s="1869"/>
      <c r="R2830" s="1886" t="s">
        <v>5</v>
      </c>
    </row>
    <row r="2831" spans="2:18" x14ac:dyDescent="0.25">
      <c r="B2831" s="1813"/>
      <c r="C2831" s="1813"/>
      <c r="D2831" s="1813"/>
      <c r="E2831" s="1044" t="s">
        <v>26</v>
      </c>
      <c r="F2831" s="1044" t="s">
        <v>9</v>
      </c>
      <c r="G2831" s="1043" t="s">
        <v>10</v>
      </c>
      <c r="H2831" s="1813"/>
      <c r="J2831" s="1887"/>
      <c r="K2831" s="1895"/>
      <c r="L2831" s="1052" t="s">
        <v>27</v>
      </c>
      <c r="M2831" s="1046" t="s">
        <v>28</v>
      </c>
      <c r="N2831" s="1046" t="s">
        <v>26</v>
      </c>
      <c r="O2831" s="1046" t="s">
        <v>29</v>
      </c>
      <c r="P2831" s="1053" t="s">
        <v>30</v>
      </c>
      <c r="Q2831" s="1054" t="s">
        <v>10</v>
      </c>
      <c r="R2831" s="1887"/>
    </row>
    <row r="2832" spans="2:18" x14ac:dyDescent="0.25">
      <c r="B2832" s="623">
        <v>1</v>
      </c>
      <c r="C2832" s="78">
        <v>6540</v>
      </c>
      <c r="D2832" s="409" t="s">
        <v>12</v>
      </c>
      <c r="E2832" s="409">
        <v>400</v>
      </c>
      <c r="F2832" s="409">
        <v>67</v>
      </c>
      <c r="G2832" s="497">
        <f t="shared" ref="G2832:G2841" si="112">0.7854*E2832*F2832*F2832/1000000</f>
        <v>1.4102642399999998</v>
      </c>
      <c r="H2832" s="616" t="s">
        <v>337</v>
      </c>
      <c r="J2832" s="1055">
        <v>1</v>
      </c>
      <c r="K2832" s="429" t="s">
        <v>32</v>
      </c>
      <c r="L2832" s="426">
        <v>10</v>
      </c>
      <c r="M2832" s="426">
        <v>25</v>
      </c>
      <c r="N2832" s="426">
        <v>400</v>
      </c>
      <c r="O2832" s="429"/>
      <c r="P2832" s="450">
        <v>5</v>
      </c>
      <c r="Q2832" s="451">
        <f t="shared" ref="Q2832:Q2858" si="113">L2832*M2832*N2832*P2832/1000000</f>
        <v>0.5</v>
      </c>
      <c r="R2832" s="1056"/>
    </row>
    <row r="2833" spans="2:18" x14ac:dyDescent="0.25">
      <c r="B2833" s="623">
        <v>2</v>
      </c>
      <c r="C2833" s="78">
        <v>6599</v>
      </c>
      <c r="D2833" s="409" t="s">
        <v>12</v>
      </c>
      <c r="E2833" s="409">
        <v>400</v>
      </c>
      <c r="F2833" s="409">
        <v>43</v>
      </c>
      <c r="G2833" s="497">
        <f t="shared" si="112"/>
        <v>0.58088183999999998</v>
      </c>
      <c r="H2833" s="616" t="s">
        <v>337</v>
      </c>
      <c r="J2833" s="1047">
        <v>2</v>
      </c>
      <c r="K2833" s="476"/>
      <c r="L2833" s="476">
        <v>15</v>
      </c>
      <c r="M2833" s="426">
        <v>20</v>
      </c>
      <c r="N2833" s="426">
        <v>400</v>
      </c>
      <c r="O2833" s="476"/>
      <c r="P2833" s="450">
        <v>1</v>
      </c>
      <c r="Q2833" s="451">
        <f t="shared" si="113"/>
        <v>0.12</v>
      </c>
      <c r="R2833" s="476"/>
    </row>
    <row r="2834" spans="2:18" x14ac:dyDescent="0.25">
      <c r="B2834" s="623">
        <v>3</v>
      </c>
      <c r="C2834" s="78">
        <v>6527</v>
      </c>
      <c r="D2834" s="409" t="s">
        <v>12</v>
      </c>
      <c r="E2834" s="409">
        <v>400</v>
      </c>
      <c r="F2834" s="409">
        <v>30</v>
      </c>
      <c r="G2834" s="497">
        <f t="shared" si="112"/>
        <v>0.282744</v>
      </c>
      <c r="H2834" s="616" t="s">
        <v>337</v>
      </c>
      <c r="J2834" s="1055">
        <v>3</v>
      </c>
      <c r="K2834" s="476"/>
      <c r="L2834" s="476">
        <v>13</v>
      </c>
      <c r="M2834" s="426">
        <v>20</v>
      </c>
      <c r="N2834" s="426">
        <v>400</v>
      </c>
      <c r="O2834" s="476"/>
      <c r="P2834" s="450">
        <v>2</v>
      </c>
      <c r="Q2834" s="451">
        <f t="shared" si="113"/>
        <v>0.20799999999999999</v>
      </c>
      <c r="R2834" s="476"/>
    </row>
    <row r="2835" spans="2:18" x14ac:dyDescent="0.25">
      <c r="B2835" s="623">
        <v>4</v>
      </c>
      <c r="C2835" s="78">
        <v>6521</v>
      </c>
      <c r="D2835" s="409" t="s">
        <v>12</v>
      </c>
      <c r="E2835" s="409">
        <v>400</v>
      </c>
      <c r="F2835" s="409">
        <v>40</v>
      </c>
      <c r="G2835" s="497">
        <f t="shared" si="112"/>
        <v>0.50265599999999988</v>
      </c>
      <c r="H2835" s="616" t="s">
        <v>337</v>
      </c>
      <c r="J2835" s="1047">
        <v>4</v>
      </c>
      <c r="K2835" s="476"/>
      <c r="L2835" s="476">
        <v>10</v>
      </c>
      <c r="M2835" s="426">
        <v>20</v>
      </c>
      <c r="N2835" s="426">
        <v>400</v>
      </c>
      <c r="O2835" s="476"/>
      <c r="P2835" s="450">
        <v>3</v>
      </c>
      <c r="Q2835" s="451">
        <f t="shared" si="113"/>
        <v>0.24</v>
      </c>
      <c r="R2835" s="476"/>
    </row>
    <row r="2836" spans="2:18" x14ac:dyDescent="0.25">
      <c r="B2836" s="623">
        <v>5</v>
      </c>
      <c r="C2836" s="78">
        <v>6554</v>
      </c>
      <c r="D2836" s="409" t="s">
        <v>12</v>
      </c>
      <c r="E2836" s="409">
        <v>400</v>
      </c>
      <c r="F2836" s="409">
        <v>48</v>
      </c>
      <c r="G2836" s="497">
        <f t="shared" si="112"/>
        <v>0.72382463999999991</v>
      </c>
      <c r="H2836" s="616" t="s">
        <v>337</v>
      </c>
      <c r="J2836" s="1055">
        <v>5</v>
      </c>
      <c r="K2836" s="476"/>
      <c r="L2836" s="476">
        <v>8</v>
      </c>
      <c r="M2836" s="426">
        <v>20</v>
      </c>
      <c r="N2836" s="426">
        <v>400</v>
      </c>
      <c r="O2836" s="476"/>
      <c r="P2836" s="450">
        <v>1</v>
      </c>
      <c r="Q2836" s="451">
        <f t="shared" si="113"/>
        <v>6.4000000000000001E-2</v>
      </c>
      <c r="R2836" s="476"/>
    </row>
    <row r="2837" spans="2:18" x14ac:dyDescent="0.25">
      <c r="B2837" s="623">
        <v>6</v>
      </c>
      <c r="C2837" s="78">
        <v>6607</v>
      </c>
      <c r="D2837" s="409" t="s">
        <v>12</v>
      </c>
      <c r="E2837" s="409">
        <v>400</v>
      </c>
      <c r="F2837" s="409">
        <v>60</v>
      </c>
      <c r="G2837" s="497">
        <f t="shared" si="112"/>
        <v>1.130976</v>
      </c>
      <c r="H2837" s="616" t="s">
        <v>337</v>
      </c>
      <c r="J2837" s="1047">
        <v>6</v>
      </c>
      <c r="K2837" s="476"/>
      <c r="L2837" s="476">
        <v>15</v>
      </c>
      <c r="M2837" s="426">
        <v>15</v>
      </c>
      <c r="N2837" s="426">
        <v>400</v>
      </c>
      <c r="O2837" s="476"/>
      <c r="P2837" s="450">
        <v>2</v>
      </c>
      <c r="Q2837" s="451">
        <f t="shared" si="113"/>
        <v>0.18</v>
      </c>
      <c r="R2837" s="476"/>
    </row>
    <row r="2838" spans="2:18" x14ac:dyDescent="0.25">
      <c r="B2838" s="623">
        <v>7</v>
      </c>
      <c r="C2838" s="78">
        <v>6503</v>
      </c>
      <c r="D2838" s="409" t="s">
        <v>12</v>
      </c>
      <c r="E2838" s="409">
        <v>400</v>
      </c>
      <c r="F2838" s="409">
        <v>30</v>
      </c>
      <c r="G2838" s="497">
        <f t="shared" si="112"/>
        <v>0.282744</v>
      </c>
      <c r="H2838" s="616" t="s">
        <v>185</v>
      </c>
      <c r="J2838" s="1055">
        <v>7</v>
      </c>
      <c r="K2838" s="476"/>
      <c r="L2838" s="476">
        <v>13</v>
      </c>
      <c r="M2838" s="426">
        <v>13</v>
      </c>
      <c r="N2838" s="426">
        <v>400</v>
      </c>
      <c r="O2838" s="476"/>
      <c r="P2838" s="450">
        <v>1</v>
      </c>
      <c r="Q2838" s="451">
        <f t="shared" si="113"/>
        <v>6.7599999999999993E-2</v>
      </c>
      <c r="R2838" s="476"/>
    </row>
    <row r="2839" spans="2:18" x14ac:dyDescent="0.25">
      <c r="B2839" s="623">
        <v>8</v>
      </c>
      <c r="C2839" s="78">
        <v>6480</v>
      </c>
      <c r="D2839" s="409" t="s">
        <v>12</v>
      </c>
      <c r="E2839" s="409">
        <v>400</v>
      </c>
      <c r="F2839" s="409">
        <v>35</v>
      </c>
      <c r="G2839" s="497">
        <f t="shared" si="112"/>
        <v>0.38484599999999997</v>
      </c>
      <c r="H2839" s="616" t="s">
        <v>185</v>
      </c>
      <c r="J2839" s="1047">
        <v>8</v>
      </c>
      <c r="K2839" s="476"/>
      <c r="L2839" s="476">
        <v>8</v>
      </c>
      <c r="M2839" s="426">
        <v>13</v>
      </c>
      <c r="N2839" s="426">
        <v>400</v>
      </c>
      <c r="O2839" s="476"/>
      <c r="P2839" s="450">
        <v>2</v>
      </c>
      <c r="Q2839" s="451">
        <f t="shared" si="113"/>
        <v>8.3199999999999996E-2</v>
      </c>
      <c r="R2839" s="476"/>
    </row>
    <row r="2840" spans="2:18" x14ac:dyDescent="0.25">
      <c r="B2840" s="623">
        <v>9</v>
      </c>
      <c r="C2840" s="78">
        <v>6511</v>
      </c>
      <c r="D2840" s="409" t="s">
        <v>12</v>
      </c>
      <c r="E2840" s="409">
        <v>400</v>
      </c>
      <c r="F2840" s="409">
        <v>50</v>
      </c>
      <c r="G2840" s="497">
        <f t="shared" si="112"/>
        <v>0.78539999999999988</v>
      </c>
      <c r="H2840" s="616" t="s">
        <v>207</v>
      </c>
      <c r="J2840" s="1055">
        <v>9</v>
      </c>
      <c r="K2840" s="476"/>
      <c r="L2840" s="476">
        <v>4.5</v>
      </c>
      <c r="M2840" s="426">
        <v>15</v>
      </c>
      <c r="N2840" s="426">
        <v>400</v>
      </c>
      <c r="O2840" s="476"/>
      <c r="P2840" s="450">
        <v>7</v>
      </c>
      <c r="Q2840" s="451">
        <f t="shared" si="113"/>
        <v>0.189</v>
      </c>
      <c r="R2840" s="476"/>
    </row>
    <row r="2841" spans="2:18" x14ac:dyDescent="0.25">
      <c r="B2841" s="623">
        <v>10</v>
      </c>
      <c r="C2841" s="78">
        <v>6487</v>
      </c>
      <c r="D2841" s="409" t="s">
        <v>12</v>
      </c>
      <c r="E2841" s="409">
        <v>400</v>
      </c>
      <c r="F2841" s="409">
        <v>53</v>
      </c>
      <c r="G2841" s="497">
        <f t="shared" si="112"/>
        <v>0.88247543999999989</v>
      </c>
      <c r="H2841" s="616" t="s">
        <v>207</v>
      </c>
      <c r="J2841" s="1047">
        <v>10</v>
      </c>
      <c r="K2841" s="476"/>
      <c r="L2841" s="476">
        <v>2.2000000000000002</v>
      </c>
      <c r="M2841" s="426">
        <v>20</v>
      </c>
      <c r="N2841" s="426">
        <v>400</v>
      </c>
      <c r="O2841" s="476"/>
      <c r="P2841" s="450">
        <v>2</v>
      </c>
      <c r="Q2841" s="451">
        <f t="shared" si="113"/>
        <v>3.5200000000000002E-2</v>
      </c>
      <c r="R2841" s="476"/>
    </row>
    <row r="2842" spans="2:18" x14ac:dyDescent="0.25">
      <c r="G2842" s="74">
        <f>SUM(G2832:G2841)</f>
        <v>6.9668121599999999</v>
      </c>
      <c r="H2842" s="51"/>
      <c r="J2842" s="1055">
        <v>11</v>
      </c>
      <c r="K2842" s="476"/>
      <c r="L2842" s="476">
        <v>3.5</v>
      </c>
      <c r="M2842" s="426">
        <v>15</v>
      </c>
      <c r="N2842" s="426">
        <v>400</v>
      </c>
      <c r="O2842" s="476"/>
      <c r="P2842" s="450">
        <v>3</v>
      </c>
      <c r="Q2842" s="451">
        <f t="shared" si="113"/>
        <v>6.3E-2</v>
      </c>
      <c r="R2842" s="476"/>
    </row>
    <row r="2843" spans="2:18" ht="16.5" thickBot="1" x14ac:dyDescent="0.3">
      <c r="G2843" s="60">
        <f>SUM(G2842)</f>
        <v>6.9668121599999999</v>
      </c>
      <c r="H2843" s="36">
        <f>SUM(Q2865/G2843)</f>
        <v>0.67099268541208956</v>
      </c>
      <c r="J2843" s="1047">
        <v>12</v>
      </c>
      <c r="K2843" s="476"/>
      <c r="L2843" s="476">
        <v>2.2000000000000002</v>
      </c>
      <c r="M2843" s="426">
        <v>15</v>
      </c>
      <c r="N2843" s="426">
        <v>400</v>
      </c>
      <c r="O2843" s="476"/>
      <c r="P2843" s="450">
        <v>2</v>
      </c>
      <c r="Q2843" s="451">
        <f t="shared" si="113"/>
        <v>2.64E-2</v>
      </c>
      <c r="R2843" s="476"/>
    </row>
    <row r="2844" spans="2:18" ht="16.5" thickTop="1" x14ac:dyDescent="0.25">
      <c r="J2844" s="1055">
        <v>13</v>
      </c>
      <c r="K2844" s="476"/>
      <c r="L2844" s="476">
        <v>4.5</v>
      </c>
      <c r="M2844" s="426">
        <v>13</v>
      </c>
      <c r="N2844" s="426">
        <v>400</v>
      </c>
      <c r="O2844" s="476"/>
      <c r="P2844" s="450">
        <v>4</v>
      </c>
      <c r="Q2844" s="451">
        <f t="shared" si="113"/>
        <v>9.3600000000000003E-2</v>
      </c>
      <c r="R2844" s="476"/>
    </row>
    <row r="2845" spans="2:18" x14ac:dyDescent="0.25">
      <c r="B2845" s="8" t="s">
        <v>408</v>
      </c>
      <c r="J2845" s="1047">
        <v>14</v>
      </c>
      <c r="K2845" s="476"/>
      <c r="L2845" s="476">
        <v>8</v>
      </c>
      <c r="M2845" s="426">
        <v>25</v>
      </c>
      <c r="N2845" s="426">
        <v>400</v>
      </c>
      <c r="O2845" s="476"/>
      <c r="P2845" s="450">
        <v>2</v>
      </c>
      <c r="Q2845" s="451">
        <f t="shared" si="113"/>
        <v>0.16</v>
      </c>
      <c r="R2845" s="476"/>
    </row>
    <row r="2846" spans="2:18" x14ac:dyDescent="0.25">
      <c r="B2846" s="1886" t="s">
        <v>3</v>
      </c>
      <c r="C2846" s="1888" t="s">
        <v>66</v>
      </c>
      <c r="D2846" s="1889"/>
      <c r="E2846" s="1890" t="s">
        <v>48</v>
      </c>
      <c r="F2846" s="1891"/>
      <c r="G2846" s="1886" t="s">
        <v>50</v>
      </c>
      <c r="J2846" s="1055">
        <v>15</v>
      </c>
      <c r="K2846" s="476"/>
      <c r="L2846" s="476">
        <v>4.5</v>
      </c>
      <c r="M2846" s="426">
        <v>25</v>
      </c>
      <c r="N2846" s="426">
        <v>400</v>
      </c>
      <c r="O2846" s="476"/>
      <c r="P2846" s="450">
        <v>1</v>
      </c>
      <c r="Q2846" s="451">
        <f t="shared" si="113"/>
        <v>4.4999999999999998E-2</v>
      </c>
      <c r="R2846" s="476"/>
    </row>
    <row r="2847" spans="2:18" x14ac:dyDescent="0.25">
      <c r="B2847" s="1887"/>
      <c r="C2847" s="101" t="s">
        <v>30</v>
      </c>
      <c r="D2847" s="595" t="s">
        <v>10</v>
      </c>
      <c r="E2847" s="1049" t="s">
        <v>30</v>
      </c>
      <c r="F2847" s="1049" t="s">
        <v>10</v>
      </c>
      <c r="G2847" s="1887"/>
      <c r="J2847" s="1047">
        <v>16</v>
      </c>
      <c r="K2847" s="476"/>
      <c r="L2847" s="476">
        <v>10</v>
      </c>
      <c r="M2847" s="426">
        <v>30</v>
      </c>
      <c r="N2847" s="426">
        <v>400</v>
      </c>
      <c r="O2847" s="476"/>
      <c r="P2847" s="450">
        <v>1</v>
      </c>
      <c r="Q2847" s="451">
        <f t="shared" si="113"/>
        <v>0.12</v>
      </c>
      <c r="R2847" s="476"/>
    </row>
    <row r="2848" spans="2:18" x14ac:dyDescent="0.25">
      <c r="B2848" s="1050" t="s">
        <v>32</v>
      </c>
      <c r="C2848" s="86">
        <f>SUM(C2811)</f>
        <v>517</v>
      </c>
      <c r="D2848" s="71">
        <f>SUM(D2811)</f>
        <v>397.47570323999992</v>
      </c>
      <c r="E2848" s="86">
        <f>SUM(E2811)</f>
        <v>27547</v>
      </c>
      <c r="F2848" s="71">
        <f>SUM(F2811)</f>
        <v>283.18941000000007</v>
      </c>
      <c r="G2848" s="88">
        <f>SUM(F2848/D2848)</f>
        <v>0.71246973762571697</v>
      </c>
      <c r="J2848" s="1055">
        <v>17</v>
      </c>
      <c r="K2848" s="476"/>
      <c r="L2848" s="476">
        <v>10</v>
      </c>
      <c r="M2848" s="426">
        <v>15</v>
      </c>
      <c r="N2848" s="426">
        <v>400</v>
      </c>
      <c r="O2848" s="476"/>
      <c r="P2848" s="450">
        <v>3</v>
      </c>
      <c r="Q2848" s="451">
        <f t="shared" si="113"/>
        <v>0.18</v>
      </c>
      <c r="R2848" s="476"/>
    </row>
    <row r="2849" spans="2:18" x14ac:dyDescent="0.25">
      <c r="B2849" s="1050" t="s">
        <v>32</v>
      </c>
      <c r="C2849" s="115">
        <f>SUM(B2841)</f>
        <v>10</v>
      </c>
      <c r="D2849" s="20">
        <f>SUM(G2843)</f>
        <v>6.9668121599999999</v>
      </c>
      <c r="E2849" s="115">
        <f>SUM(P2865)</f>
        <v>325</v>
      </c>
      <c r="F2849" s="20">
        <f>SUM(Q2865)</f>
        <v>4.6746800000000004</v>
      </c>
      <c r="G2849" s="88">
        <f>SUM(F2849/D2849)</f>
        <v>0.67099268541208956</v>
      </c>
      <c r="J2849" s="1047">
        <v>18</v>
      </c>
      <c r="K2849" s="476"/>
      <c r="L2849" s="476">
        <v>9</v>
      </c>
      <c r="M2849" s="426">
        <v>15</v>
      </c>
      <c r="N2849" s="426">
        <v>400</v>
      </c>
      <c r="O2849" s="476"/>
      <c r="P2849" s="450">
        <v>1</v>
      </c>
      <c r="Q2849" s="451">
        <f t="shared" si="113"/>
        <v>5.3999999999999999E-2</v>
      </c>
      <c r="R2849" s="476"/>
    </row>
    <row r="2850" spans="2:18" ht="16.5" thickBot="1" x14ac:dyDescent="0.3">
      <c r="B2850" s="1045" t="s">
        <v>54</v>
      </c>
      <c r="C2850" s="59">
        <f>SUM(C2848:C2849)</f>
        <v>527</v>
      </c>
      <c r="D2850" s="92">
        <f>SUM(D2848:D2849)</f>
        <v>404.44251539999993</v>
      </c>
      <c r="E2850" s="59">
        <f>SUM(E2848:E2849)</f>
        <v>27872</v>
      </c>
      <c r="F2850" s="92">
        <f>SUM(F2848:F2849)</f>
        <v>287.86409000000009</v>
      </c>
      <c r="G2850" s="93">
        <f>SUM(F2850/D2850)</f>
        <v>0.71175526567798653</v>
      </c>
      <c r="J2850" s="1055">
        <v>19</v>
      </c>
      <c r="K2850" s="476"/>
      <c r="L2850" s="476">
        <v>2.2000000000000002</v>
      </c>
      <c r="M2850" s="426">
        <v>13</v>
      </c>
      <c r="N2850" s="426">
        <v>400</v>
      </c>
      <c r="O2850" s="476"/>
      <c r="P2850" s="450">
        <v>5</v>
      </c>
      <c r="Q2850" s="451">
        <f t="shared" si="113"/>
        <v>5.7200000000000001E-2</v>
      </c>
      <c r="R2850" s="476"/>
    </row>
    <row r="2851" spans="2:18" ht="16.5" thickTop="1" x14ac:dyDescent="0.25">
      <c r="B2851" s="89"/>
      <c r="C2851" s="90"/>
      <c r="D2851" s="91"/>
      <c r="E2851" s="82"/>
      <c r="F2851" s="83"/>
      <c r="G2851" s="83"/>
      <c r="J2851" s="1047">
        <v>20</v>
      </c>
      <c r="K2851" s="476"/>
      <c r="L2851" s="476">
        <v>1.7</v>
      </c>
      <c r="M2851" s="426">
        <v>13</v>
      </c>
      <c r="N2851" s="426">
        <v>400</v>
      </c>
      <c r="O2851" s="476"/>
      <c r="P2851" s="450">
        <v>2</v>
      </c>
      <c r="Q2851" s="451">
        <f t="shared" si="113"/>
        <v>1.7680000000000001E-2</v>
      </c>
      <c r="R2851" s="476"/>
    </row>
    <row r="2852" spans="2:18" x14ac:dyDescent="0.25">
      <c r="B2852" s="102" t="s">
        <v>32</v>
      </c>
      <c r="C2852" s="90"/>
      <c r="D2852" s="103">
        <f>SUM(Q2859+D2813)</f>
        <v>215.49808999999999</v>
      </c>
      <c r="E2852" s="466">
        <f>SUM(D2852/D2850)</f>
        <v>0.5328274891843876</v>
      </c>
      <c r="F2852" s="83"/>
      <c r="G2852" s="83"/>
      <c r="J2852" s="1055">
        <v>21</v>
      </c>
      <c r="K2852" s="476"/>
      <c r="L2852" s="476">
        <v>10</v>
      </c>
      <c r="M2852" s="426">
        <v>10</v>
      </c>
      <c r="N2852" s="426">
        <v>400</v>
      </c>
      <c r="O2852" s="476"/>
      <c r="P2852" s="450">
        <v>1</v>
      </c>
      <c r="Q2852" s="451">
        <f t="shared" si="113"/>
        <v>0.04</v>
      </c>
      <c r="R2852" s="476"/>
    </row>
    <row r="2853" spans="2:18" x14ac:dyDescent="0.25">
      <c r="B2853" s="102" t="s">
        <v>51</v>
      </c>
      <c r="C2853" s="89"/>
      <c r="D2853" s="103">
        <f>SUM(Q2864+D2814)</f>
        <v>72.365999999999985</v>
      </c>
      <c r="E2853" s="466">
        <f>SUM(D2853/D2850)</f>
        <v>0.17892777649359856</v>
      </c>
      <c r="F2853" s="83"/>
      <c r="G2853" s="83"/>
      <c r="J2853" s="1047">
        <v>22</v>
      </c>
      <c r="K2853" s="476"/>
      <c r="L2853" s="476">
        <v>8</v>
      </c>
      <c r="M2853" s="426">
        <v>10</v>
      </c>
      <c r="N2853" s="426">
        <v>400</v>
      </c>
      <c r="O2853" s="476"/>
      <c r="P2853" s="450">
        <v>1</v>
      </c>
      <c r="Q2853" s="451">
        <f t="shared" si="113"/>
        <v>3.2000000000000001E-2</v>
      </c>
      <c r="R2853" s="476"/>
    </row>
    <row r="2854" spans="2:18" ht="16.5" thickBot="1" x14ac:dyDescent="0.3">
      <c r="B2854" s="89"/>
      <c r="C2854" s="89"/>
      <c r="D2854" s="1042">
        <f>SUM(D2852:D2853)</f>
        <v>287.86408999999998</v>
      </c>
      <c r="E2854" s="467">
        <f>SUM(E2852:E2853)</f>
        <v>0.71175526567798619</v>
      </c>
      <c r="F2854" s="83"/>
      <c r="G2854" s="83"/>
      <c r="J2854" s="1055">
        <v>23</v>
      </c>
      <c r="K2854" s="476"/>
      <c r="L2854" s="476">
        <v>7</v>
      </c>
      <c r="M2854" s="426">
        <v>10</v>
      </c>
      <c r="N2854" s="426">
        <v>400</v>
      </c>
      <c r="O2854" s="476"/>
      <c r="P2854" s="450">
        <v>3</v>
      </c>
      <c r="Q2854" s="451">
        <f t="shared" si="113"/>
        <v>8.4000000000000005E-2</v>
      </c>
      <c r="R2854" s="476"/>
    </row>
    <row r="2855" spans="2:18" ht="16.5" thickTop="1" x14ac:dyDescent="0.25">
      <c r="J2855" s="1047">
        <v>24</v>
      </c>
      <c r="K2855" s="476"/>
      <c r="L2855" s="476">
        <v>4.5</v>
      </c>
      <c r="M2855" s="426">
        <v>10</v>
      </c>
      <c r="N2855" s="426">
        <v>400</v>
      </c>
      <c r="O2855" s="476"/>
      <c r="P2855" s="450">
        <v>15</v>
      </c>
      <c r="Q2855" s="451">
        <f t="shared" si="113"/>
        <v>0.27</v>
      </c>
      <c r="R2855" s="476"/>
    </row>
    <row r="2856" spans="2:18" x14ac:dyDescent="0.25">
      <c r="J2856" s="1055">
        <v>25</v>
      </c>
      <c r="K2856" s="476"/>
      <c r="L2856" s="476">
        <v>2.2000000000000002</v>
      </c>
      <c r="M2856" s="426">
        <v>10</v>
      </c>
      <c r="N2856" s="426">
        <v>400</v>
      </c>
      <c r="O2856" s="476"/>
      <c r="P2856" s="450">
        <v>15</v>
      </c>
      <c r="Q2856" s="451">
        <f t="shared" si="113"/>
        <v>0.13200000000000001</v>
      </c>
      <c r="R2856" s="476"/>
    </row>
    <row r="2857" spans="2:18" x14ac:dyDescent="0.25">
      <c r="J2857" s="1047">
        <v>26</v>
      </c>
      <c r="K2857" s="476"/>
      <c r="L2857" s="476">
        <v>3.5</v>
      </c>
      <c r="M2857" s="426">
        <v>10</v>
      </c>
      <c r="N2857" s="426">
        <v>400</v>
      </c>
      <c r="O2857" s="476"/>
      <c r="P2857" s="450">
        <v>2</v>
      </c>
      <c r="Q2857" s="451">
        <f t="shared" si="113"/>
        <v>2.8000000000000001E-2</v>
      </c>
      <c r="R2857" s="476"/>
    </row>
    <row r="2858" spans="2:18" x14ac:dyDescent="0.25">
      <c r="J2858" s="1055">
        <v>27</v>
      </c>
      <c r="K2858" s="476"/>
      <c r="L2858" s="476">
        <v>1.7</v>
      </c>
      <c r="M2858" s="426">
        <v>10</v>
      </c>
      <c r="N2858" s="426">
        <v>400</v>
      </c>
      <c r="O2858" s="476"/>
      <c r="P2858" s="450">
        <v>4</v>
      </c>
      <c r="Q2858" s="451">
        <f t="shared" si="113"/>
        <v>2.7199999999999998E-2</v>
      </c>
      <c r="R2858" s="476"/>
    </row>
    <row r="2859" spans="2:18" x14ac:dyDescent="0.25">
      <c r="J2859" s="1880"/>
      <c r="K2859" s="1880"/>
      <c r="L2859" s="1880"/>
      <c r="M2859" s="1880"/>
      <c r="N2859" s="1880"/>
      <c r="O2859" s="1881"/>
      <c r="P2859" s="845">
        <f>SUM(P2832:P2858)</f>
        <v>91</v>
      </c>
      <c r="Q2859" s="437">
        <f>SUM(Q2832:Q2858)</f>
        <v>3.1170800000000001</v>
      </c>
      <c r="R2859" s="64">
        <f>SUM(Q2859/G2843)</f>
        <v>0.4474184072159626</v>
      </c>
    </row>
    <row r="2860" spans="2:18" x14ac:dyDescent="0.25">
      <c r="J2860" s="1047">
        <v>28</v>
      </c>
      <c r="K2860" s="476"/>
      <c r="L2860" s="477">
        <v>5</v>
      </c>
      <c r="M2860" s="409">
        <v>7</v>
      </c>
      <c r="N2860" s="409">
        <v>400</v>
      </c>
      <c r="O2860" s="409">
        <v>12</v>
      </c>
      <c r="P2860" s="617">
        <v>48</v>
      </c>
      <c r="Q2860" s="451">
        <f>L2860*M2860*N2860*P2860/1000000</f>
        <v>0.67200000000000004</v>
      </c>
      <c r="R2860" s="618"/>
    </row>
    <row r="2861" spans="2:18" x14ac:dyDescent="0.25">
      <c r="J2861" s="1047">
        <v>29</v>
      </c>
      <c r="K2861" s="476"/>
      <c r="L2861" s="477">
        <v>4</v>
      </c>
      <c r="M2861" s="409">
        <v>6</v>
      </c>
      <c r="N2861" s="409">
        <v>400</v>
      </c>
      <c r="O2861" s="409">
        <v>6</v>
      </c>
      <c r="P2861" s="617">
        <v>36</v>
      </c>
      <c r="Q2861" s="451">
        <f>L2861*M2861*N2861*P2861/1000000</f>
        <v>0.34560000000000002</v>
      </c>
      <c r="R2861" s="1058"/>
    </row>
    <row r="2862" spans="2:18" x14ac:dyDescent="0.25">
      <c r="J2862" s="1047">
        <v>30</v>
      </c>
      <c r="K2862" s="476"/>
      <c r="L2862" s="477">
        <v>3</v>
      </c>
      <c r="M2862" s="409">
        <v>5</v>
      </c>
      <c r="N2862" s="409">
        <v>400</v>
      </c>
      <c r="O2862" s="409">
        <v>5</v>
      </c>
      <c r="P2862" s="617">
        <v>50</v>
      </c>
      <c r="Q2862" s="451">
        <f>L2862*M2862*N2862*P2862/1000000</f>
        <v>0.3</v>
      </c>
      <c r="R2862" s="618"/>
    </row>
    <row r="2863" spans="2:18" x14ac:dyDescent="0.25">
      <c r="J2863" s="1047">
        <v>31</v>
      </c>
      <c r="K2863" s="476"/>
      <c r="L2863" s="477">
        <v>2</v>
      </c>
      <c r="M2863" s="409">
        <v>3</v>
      </c>
      <c r="N2863" s="409">
        <v>400</v>
      </c>
      <c r="O2863" s="409">
        <v>4</v>
      </c>
      <c r="P2863" s="617">
        <v>100</v>
      </c>
      <c r="Q2863" s="451">
        <f>L2863*M2863*N2863*P2863/1000000</f>
        <v>0.24</v>
      </c>
      <c r="R2863" s="618"/>
    </row>
    <row r="2864" spans="2:18" x14ac:dyDescent="0.25">
      <c r="J2864" s="1882"/>
      <c r="K2864" s="1883"/>
      <c r="L2864" s="1883"/>
      <c r="M2864" s="1883"/>
      <c r="N2864" s="1884"/>
      <c r="O2864" s="1057">
        <f>SUM(O2860:O2863)</f>
        <v>27</v>
      </c>
      <c r="P2864" s="845">
        <f>SUM(P2860:P2863)</f>
        <v>234</v>
      </c>
      <c r="Q2864" s="437">
        <f>SUM(Q2860:Q2863)</f>
        <v>1.5576000000000001</v>
      </c>
      <c r="R2864" s="64">
        <f>SUM(Q2864/G2843)</f>
        <v>0.22357427819612696</v>
      </c>
    </row>
    <row r="2865" spans="2:18" ht="16.5" thickBot="1" x14ac:dyDescent="0.3">
      <c r="J2865" s="112"/>
      <c r="K2865" s="112"/>
      <c r="L2865" s="112"/>
      <c r="M2865" s="112"/>
      <c r="N2865" s="112"/>
      <c r="O2865" s="455">
        <f>SUM(O2864)</f>
        <v>27</v>
      </c>
      <c r="P2865" s="47">
        <f>SUM(P2864,P2859)</f>
        <v>325</v>
      </c>
      <c r="Q2865" s="72">
        <f>SUM(Q2864,Q2859)</f>
        <v>4.6746800000000004</v>
      </c>
      <c r="R2865" s="49">
        <f>SUM(Q2865/G2843)</f>
        <v>0.67099268541208956</v>
      </c>
    </row>
    <row r="2866" spans="2:18" ht="16.5" thickTop="1" x14ac:dyDescent="0.25"/>
    <row r="2867" spans="2:18" x14ac:dyDescent="0.25">
      <c r="B2867" s="1814" t="s">
        <v>0</v>
      </c>
      <c r="C2867" s="1814"/>
      <c r="D2867" s="1814"/>
      <c r="E2867" s="1814"/>
      <c r="F2867" s="1814"/>
      <c r="G2867" s="1814"/>
      <c r="H2867" s="1814"/>
      <c r="J2867" s="1892" t="s">
        <v>22</v>
      </c>
      <c r="K2867" s="1892"/>
      <c r="L2867" s="1892"/>
      <c r="M2867" s="1892"/>
      <c r="N2867" s="1892"/>
      <c r="O2867" s="1892"/>
      <c r="P2867" s="1892"/>
      <c r="Q2867" s="1892"/>
      <c r="R2867" s="1892"/>
    </row>
    <row r="2868" spans="2:18" x14ac:dyDescent="0.25">
      <c r="B2868" s="1814"/>
      <c r="C2868" s="1814"/>
      <c r="D2868" s="1814"/>
      <c r="E2868" s="1814"/>
      <c r="F2868" s="1814"/>
      <c r="G2868" s="1814"/>
      <c r="H2868" s="1814"/>
      <c r="J2868" s="1892"/>
      <c r="K2868" s="1892"/>
      <c r="L2868" s="1892"/>
      <c r="M2868" s="1892"/>
      <c r="N2868" s="1892"/>
      <c r="O2868" s="1892"/>
      <c r="P2868" s="1892"/>
      <c r="Q2868" s="1892"/>
      <c r="R2868" s="1892"/>
    </row>
    <row r="2869" spans="2:18" x14ac:dyDescent="0.25">
      <c r="B2869" s="6" t="s">
        <v>403</v>
      </c>
      <c r="H2869" s="8"/>
      <c r="J2869" s="6" t="s">
        <v>403</v>
      </c>
      <c r="K2869" s="1051"/>
      <c r="L2869" s="1051"/>
      <c r="M2869" s="1051"/>
      <c r="N2869" s="1051"/>
      <c r="O2869" s="1893"/>
      <c r="P2869" s="1893"/>
      <c r="Q2869" s="842"/>
      <c r="R2869" s="842"/>
    </row>
    <row r="2870" spans="2:18" x14ac:dyDescent="0.25">
      <c r="B2870" s="1812" t="s">
        <v>21</v>
      </c>
      <c r="C2870" s="1812" t="s">
        <v>2</v>
      </c>
      <c r="D2870" s="1812" t="s">
        <v>3</v>
      </c>
      <c r="E2870" s="1842" t="s">
        <v>4</v>
      </c>
      <c r="F2870" s="1843"/>
      <c r="G2870" s="1844"/>
      <c r="H2870" s="1812" t="s">
        <v>5</v>
      </c>
      <c r="J2870" s="1886" t="s">
        <v>21</v>
      </c>
      <c r="K2870" s="1894" t="s">
        <v>24</v>
      </c>
      <c r="L2870" s="1867" t="s">
        <v>25</v>
      </c>
      <c r="M2870" s="1868"/>
      <c r="N2870" s="1869"/>
      <c r="O2870" s="1867" t="s">
        <v>4</v>
      </c>
      <c r="P2870" s="1868"/>
      <c r="Q2870" s="1869"/>
      <c r="R2870" s="1886" t="s">
        <v>5</v>
      </c>
    </row>
    <row r="2871" spans="2:18" x14ac:dyDescent="0.25">
      <c r="B2871" s="1813"/>
      <c r="C2871" s="1813"/>
      <c r="D2871" s="1813"/>
      <c r="E2871" s="1065" t="s">
        <v>26</v>
      </c>
      <c r="F2871" s="1065" t="s">
        <v>9</v>
      </c>
      <c r="G2871" s="1064" t="s">
        <v>10</v>
      </c>
      <c r="H2871" s="1813"/>
      <c r="J2871" s="1887"/>
      <c r="K2871" s="1895"/>
      <c r="L2871" s="1052" t="s">
        <v>27</v>
      </c>
      <c r="M2871" s="1068" t="s">
        <v>28</v>
      </c>
      <c r="N2871" s="1068" t="s">
        <v>26</v>
      </c>
      <c r="O2871" s="1068" t="s">
        <v>29</v>
      </c>
      <c r="P2871" s="1053" t="s">
        <v>30</v>
      </c>
      <c r="Q2871" s="1054" t="s">
        <v>10</v>
      </c>
      <c r="R2871" s="1887"/>
    </row>
    <row r="2872" spans="2:18" x14ac:dyDescent="0.25">
      <c r="B2872" s="623">
        <v>1</v>
      </c>
      <c r="C2872" s="78">
        <v>6608</v>
      </c>
      <c r="D2872" s="409" t="s">
        <v>12</v>
      </c>
      <c r="E2872" s="409">
        <v>400</v>
      </c>
      <c r="F2872" s="409">
        <v>47</v>
      </c>
      <c r="G2872" s="497">
        <f>0.7854*E2872*F2872*F2872/1000000</f>
        <v>0.69397943999999989</v>
      </c>
      <c r="H2872" s="616" t="s">
        <v>337</v>
      </c>
      <c r="J2872" s="1055">
        <v>1</v>
      </c>
      <c r="K2872" s="429" t="s">
        <v>32</v>
      </c>
      <c r="L2872" s="426">
        <v>13</v>
      </c>
      <c r="M2872" s="426">
        <v>15</v>
      </c>
      <c r="N2872" s="426">
        <v>400</v>
      </c>
      <c r="O2872" s="429"/>
      <c r="P2872" s="450">
        <v>1</v>
      </c>
      <c r="Q2872" s="451">
        <f t="shared" ref="Q2872:Q2884" si="114">L2872*M2872*N2872*P2872/1000000</f>
        <v>7.8E-2</v>
      </c>
      <c r="R2872" s="1056"/>
    </row>
    <row r="2873" spans="2:18" x14ac:dyDescent="0.25">
      <c r="B2873" s="623">
        <v>2</v>
      </c>
      <c r="C2873" s="78">
        <v>6374</v>
      </c>
      <c r="D2873" s="409" t="s">
        <v>12</v>
      </c>
      <c r="E2873" s="409">
        <v>400</v>
      </c>
      <c r="F2873" s="409">
        <v>50</v>
      </c>
      <c r="G2873" s="497">
        <f>0.7854*E2873*F2873*F2873/1000000</f>
        <v>0.78539999999999988</v>
      </c>
      <c r="H2873" s="616" t="s">
        <v>13</v>
      </c>
      <c r="J2873" s="1069">
        <v>2</v>
      </c>
      <c r="K2873" s="476"/>
      <c r="L2873" s="476">
        <v>10</v>
      </c>
      <c r="M2873" s="426">
        <v>15</v>
      </c>
      <c r="N2873" s="426">
        <v>400</v>
      </c>
      <c r="O2873" s="476"/>
      <c r="P2873" s="450">
        <v>4</v>
      </c>
      <c r="Q2873" s="451">
        <f t="shared" si="114"/>
        <v>0.24</v>
      </c>
      <c r="R2873" s="476"/>
    </row>
    <row r="2874" spans="2:18" x14ac:dyDescent="0.25">
      <c r="B2874" s="623">
        <v>3</v>
      </c>
      <c r="C2874" s="78">
        <v>6356</v>
      </c>
      <c r="D2874" s="409" t="s">
        <v>12</v>
      </c>
      <c r="E2874" s="409">
        <v>400</v>
      </c>
      <c r="F2874" s="409">
        <v>42</v>
      </c>
      <c r="G2874" s="497">
        <f>0.7854*E2874*F2874*F2874/1000000</f>
        <v>0.55417824000000004</v>
      </c>
      <c r="H2874" s="616" t="s">
        <v>13</v>
      </c>
      <c r="J2874" s="1055">
        <v>3</v>
      </c>
      <c r="K2874" s="476"/>
      <c r="L2874" s="476">
        <v>2.2000000000000002</v>
      </c>
      <c r="M2874" s="426">
        <v>15</v>
      </c>
      <c r="N2874" s="426">
        <v>400</v>
      </c>
      <c r="O2874" s="476"/>
      <c r="P2874" s="450">
        <v>1</v>
      </c>
      <c r="Q2874" s="451">
        <f t="shared" si="114"/>
        <v>1.32E-2</v>
      </c>
      <c r="R2874" s="476"/>
    </row>
    <row r="2875" spans="2:18" x14ac:dyDescent="0.25">
      <c r="G2875" s="74">
        <f>SUM(G2872:G2874)</f>
        <v>2.0335576799999999</v>
      </c>
      <c r="H2875" s="51"/>
      <c r="J2875" s="1069">
        <v>4</v>
      </c>
      <c r="K2875" s="476"/>
      <c r="L2875" s="476">
        <v>13</v>
      </c>
      <c r="M2875" s="426">
        <v>13</v>
      </c>
      <c r="N2875" s="426">
        <v>400</v>
      </c>
      <c r="O2875" s="476"/>
      <c r="P2875" s="450">
        <v>1</v>
      </c>
      <c r="Q2875" s="451">
        <f t="shared" si="114"/>
        <v>6.7599999999999993E-2</v>
      </c>
      <c r="R2875" s="476"/>
    </row>
    <row r="2876" spans="2:18" ht="16.5" thickBot="1" x14ac:dyDescent="0.3">
      <c r="G2876" s="60">
        <f>SUM(G2875)</f>
        <v>2.0335576799999999</v>
      </c>
      <c r="H2876" s="36">
        <f>SUM(Q2891/G2876)</f>
        <v>0.55921698763912131</v>
      </c>
      <c r="J2876" s="1055">
        <v>5</v>
      </c>
      <c r="K2876" s="476"/>
      <c r="L2876" s="476">
        <v>8</v>
      </c>
      <c r="M2876" s="426">
        <v>13</v>
      </c>
      <c r="N2876" s="426">
        <v>400</v>
      </c>
      <c r="O2876" s="476"/>
      <c r="P2876" s="450">
        <v>1</v>
      </c>
      <c r="Q2876" s="451">
        <f t="shared" si="114"/>
        <v>4.1599999999999998E-2</v>
      </c>
      <c r="R2876" s="476"/>
    </row>
    <row r="2877" spans="2:18" ht="16.5" thickTop="1" x14ac:dyDescent="0.25">
      <c r="J2877" s="1069">
        <v>6</v>
      </c>
      <c r="K2877" s="476"/>
      <c r="L2877" s="476">
        <v>10</v>
      </c>
      <c r="M2877" s="426">
        <v>10</v>
      </c>
      <c r="N2877" s="426">
        <v>400</v>
      </c>
      <c r="O2877" s="476"/>
      <c r="P2877" s="450">
        <v>1</v>
      </c>
      <c r="Q2877" s="451">
        <f t="shared" si="114"/>
        <v>0.04</v>
      </c>
      <c r="R2877" s="476"/>
    </row>
    <row r="2878" spans="2:18" x14ac:dyDescent="0.25">
      <c r="B2878" s="8" t="s">
        <v>407</v>
      </c>
      <c r="J2878" s="1055">
        <v>7</v>
      </c>
      <c r="K2878" s="476"/>
      <c r="L2878" s="476">
        <v>4.5</v>
      </c>
      <c r="M2878" s="426">
        <v>10</v>
      </c>
      <c r="N2878" s="426">
        <v>400</v>
      </c>
      <c r="O2878" s="476"/>
      <c r="P2878" s="450">
        <v>8</v>
      </c>
      <c r="Q2878" s="451">
        <f t="shared" si="114"/>
        <v>0.14399999999999999</v>
      </c>
      <c r="R2878" s="476"/>
    </row>
    <row r="2879" spans="2:18" x14ac:dyDescent="0.25">
      <c r="B2879" s="1886" t="s">
        <v>3</v>
      </c>
      <c r="C2879" s="1888" t="s">
        <v>66</v>
      </c>
      <c r="D2879" s="1889"/>
      <c r="E2879" s="1890" t="s">
        <v>48</v>
      </c>
      <c r="F2879" s="1891"/>
      <c r="G2879" s="1886" t="s">
        <v>50</v>
      </c>
      <c r="J2879" s="1069">
        <v>8</v>
      </c>
      <c r="K2879" s="476"/>
      <c r="L2879" s="476">
        <v>3.5</v>
      </c>
      <c r="M2879" s="426">
        <v>10</v>
      </c>
      <c r="N2879" s="426">
        <v>400</v>
      </c>
      <c r="O2879" s="476"/>
      <c r="P2879" s="450">
        <v>2</v>
      </c>
      <c r="Q2879" s="451">
        <f t="shared" si="114"/>
        <v>2.8000000000000001E-2</v>
      </c>
      <c r="R2879" s="476"/>
    </row>
    <row r="2880" spans="2:18" x14ac:dyDescent="0.25">
      <c r="B2880" s="1887"/>
      <c r="C2880" s="101" t="s">
        <v>30</v>
      </c>
      <c r="D2880" s="595" t="s">
        <v>10</v>
      </c>
      <c r="E2880" s="1071" t="s">
        <v>30</v>
      </c>
      <c r="F2880" s="1071" t="s">
        <v>10</v>
      </c>
      <c r="G2880" s="1887"/>
      <c r="J2880" s="1055">
        <v>9</v>
      </c>
      <c r="K2880" s="476"/>
      <c r="L2880" s="476">
        <v>2.2000000000000002</v>
      </c>
      <c r="M2880" s="426">
        <v>10</v>
      </c>
      <c r="N2880" s="426">
        <v>400</v>
      </c>
      <c r="O2880" s="476"/>
      <c r="P2880" s="450">
        <v>9</v>
      </c>
      <c r="Q2880" s="451">
        <f t="shared" si="114"/>
        <v>7.9200000000000007E-2</v>
      </c>
      <c r="R2880" s="476"/>
    </row>
    <row r="2881" spans="2:18" x14ac:dyDescent="0.25">
      <c r="B2881" s="1072" t="s">
        <v>32</v>
      </c>
      <c r="C2881" s="86">
        <f>SUM(C2850)</f>
        <v>527</v>
      </c>
      <c r="D2881" s="71">
        <f>SUM(D2850)</f>
        <v>404.44251539999993</v>
      </c>
      <c r="E2881" s="86">
        <f>SUM(E2850)</f>
        <v>27872</v>
      </c>
      <c r="F2881" s="71">
        <f>SUM(F2850)</f>
        <v>287.86409000000009</v>
      </c>
      <c r="G2881" s="88">
        <f>SUM(F2881/D2881)</f>
        <v>0.71175526567798653</v>
      </c>
      <c r="J2881" s="1069">
        <v>10</v>
      </c>
      <c r="K2881" s="476"/>
      <c r="L2881" s="476">
        <v>8</v>
      </c>
      <c r="M2881" s="426">
        <v>20</v>
      </c>
      <c r="N2881" s="426">
        <v>400</v>
      </c>
      <c r="O2881" s="476"/>
      <c r="P2881" s="450">
        <v>1</v>
      </c>
      <c r="Q2881" s="451">
        <f t="shared" si="114"/>
        <v>6.4000000000000001E-2</v>
      </c>
      <c r="R2881" s="476"/>
    </row>
    <row r="2882" spans="2:18" x14ac:dyDescent="0.25">
      <c r="B2882" s="1072" t="s">
        <v>32</v>
      </c>
      <c r="C2882" s="115">
        <f>SUM(B2874)</f>
        <v>3</v>
      </c>
      <c r="D2882" s="20">
        <f>SUM(G2876)</f>
        <v>2.0335576799999999</v>
      </c>
      <c r="E2882" s="115">
        <f>SUM(P2891)</f>
        <v>77</v>
      </c>
      <c r="F2882" s="20">
        <f>SUM(Q2891)</f>
        <v>1.1372000000000002</v>
      </c>
      <c r="G2882" s="88">
        <f>SUM(F2882/D2882)</f>
        <v>0.55921698763912131</v>
      </c>
      <c r="J2882" s="1055">
        <v>11</v>
      </c>
      <c r="K2882" s="476"/>
      <c r="L2882" s="476">
        <v>8</v>
      </c>
      <c r="M2882" s="426">
        <v>15</v>
      </c>
      <c r="N2882" s="426">
        <v>400</v>
      </c>
      <c r="O2882" s="476"/>
      <c r="P2882" s="450">
        <v>1</v>
      </c>
      <c r="Q2882" s="451">
        <f t="shared" si="114"/>
        <v>4.8000000000000001E-2</v>
      </c>
      <c r="R2882" s="476"/>
    </row>
    <row r="2883" spans="2:18" ht="16.5" thickBot="1" x14ac:dyDescent="0.3">
      <c r="B2883" s="1063" t="s">
        <v>54</v>
      </c>
      <c r="C2883" s="59">
        <f>SUM(C2881:C2882)</f>
        <v>530</v>
      </c>
      <c r="D2883" s="92">
        <f>SUM(D2881:D2882)</f>
        <v>406.47607307999994</v>
      </c>
      <c r="E2883" s="59">
        <f>SUM(E2881:E2882)</f>
        <v>27949</v>
      </c>
      <c r="F2883" s="92">
        <f>SUM(F2881:F2882)</f>
        <v>289.0012900000001</v>
      </c>
      <c r="G2883" s="93">
        <f>SUM(F2883/D2883)</f>
        <v>0.71099213247693616</v>
      </c>
      <c r="J2883" s="1069">
        <v>12</v>
      </c>
      <c r="K2883" s="476"/>
      <c r="L2883" s="476">
        <v>8</v>
      </c>
      <c r="M2883" s="426">
        <v>10</v>
      </c>
      <c r="N2883" s="426">
        <v>400</v>
      </c>
      <c r="O2883" s="476"/>
      <c r="P2883" s="450">
        <v>1</v>
      </c>
      <c r="Q2883" s="451">
        <f t="shared" si="114"/>
        <v>3.2000000000000001E-2</v>
      </c>
      <c r="R2883" s="476"/>
    </row>
    <row r="2884" spans="2:18" ht="16.5" thickTop="1" x14ac:dyDescent="0.25">
      <c r="B2884" s="89"/>
      <c r="C2884" s="90"/>
      <c r="D2884" s="91"/>
      <c r="E2884" s="82"/>
      <c r="F2884" s="83"/>
      <c r="G2884" s="83"/>
      <c r="J2884" s="1055">
        <v>13</v>
      </c>
      <c r="K2884" s="476"/>
      <c r="L2884" s="476">
        <v>7</v>
      </c>
      <c r="M2884" s="426">
        <v>10</v>
      </c>
      <c r="N2884" s="426">
        <v>400</v>
      </c>
      <c r="O2884" s="476"/>
      <c r="P2884" s="450">
        <v>1</v>
      </c>
      <c r="Q2884" s="451">
        <f t="shared" si="114"/>
        <v>2.8000000000000001E-2</v>
      </c>
      <c r="R2884" s="476"/>
    </row>
    <row r="2885" spans="2:18" x14ac:dyDescent="0.25">
      <c r="B2885" s="102" t="s">
        <v>32</v>
      </c>
      <c r="C2885" s="90"/>
      <c r="D2885" s="103">
        <f>SUM(Q2885+D2852)</f>
        <v>216.40169</v>
      </c>
      <c r="E2885" s="466">
        <f>SUM(D2885/D2883)</f>
        <v>0.532384817537364</v>
      </c>
      <c r="F2885" s="83"/>
      <c r="G2885" s="83"/>
      <c r="J2885" s="1880"/>
      <c r="K2885" s="1880"/>
      <c r="L2885" s="1880"/>
      <c r="M2885" s="1880"/>
      <c r="N2885" s="1880"/>
      <c r="O2885" s="1881"/>
      <c r="P2885" s="845">
        <f>SUM(P2872:P2884)</f>
        <v>32</v>
      </c>
      <c r="Q2885" s="437">
        <f>SUM(Q2872:Q2884)</f>
        <v>0.90360000000000018</v>
      </c>
      <c r="R2885" s="64">
        <f>SUM(Q2885/G2876)</f>
        <v>0.44434441613674819</v>
      </c>
    </row>
    <row r="2886" spans="2:18" x14ac:dyDescent="0.25">
      <c r="B2886" s="102" t="s">
        <v>51</v>
      </c>
      <c r="C2886" s="89"/>
      <c r="D2886" s="103">
        <f>SUM(Q2890+D2853)</f>
        <v>72.599599999999981</v>
      </c>
      <c r="E2886" s="466">
        <f>SUM(D2886/D2883)</f>
        <v>0.17860731493957188</v>
      </c>
      <c r="F2886" s="83"/>
      <c r="G2886" s="83"/>
      <c r="J2886" s="1069">
        <v>14</v>
      </c>
      <c r="K2886" s="476"/>
      <c r="L2886" s="477">
        <v>4</v>
      </c>
      <c r="M2886" s="409">
        <v>6</v>
      </c>
      <c r="N2886" s="409">
        <v>400</v>
      </c>
      <c r="O2886" s="409">
        <v>1</v>
      </c>
      <c r="P2886" s="617">
        <v>6</v>
      </c>
      <c r="Q2886" s="451">
        <f>L2886*M2886*N2886*P2886/1000000</f>
        <v>5.7599999999999998E-2</v>
      </c>
      <c r="R2886" s="618"/>
    </row>
    <row r="2887" spans="2:18" ht="16.5" thickBot="1" x14ac:dyDescent="0.3">
      <c r="B2887" s="89"/>
      <c r="C2887" s="89"/>
      <c r="D2887" s="1066">
        <f>SUM(D2885:D2886)</f>
        <v>289.00128999999998</v>
      </c>
      <c r="E2887" s="467">
        <f>SUM(E2885:E2886)</f>
        <v>0.71099213247693593</v>
      </c>
      <c r="F2887" s="83"/>
      <c r="G2887" s="83"/>
      <c r="J2887" s="1069">
        <v>15</v>
      </c>
      <c r="K2887" s="476"/>
      <c r="L2887" s="477">
        <v>3</v>
      </c>
      <c r="M2887" s="409">
        <v>5</v>
      </c>
      <c r="N2887" s="409">
        <v>400</v>
      </c>
      <c r="O2887" s="409">
        <v>1</v>
      </c>
      <c r="P2887" s="617">
        <v>10</v>
      </c>
      <c r="Q2887" s="451">
        <f>L2887*M2887*N2887*P2887/1000000</f>
        <v>0.06</v>
      </c>
      <c r="R2887" s="1058"/>
    </row>
    <row r="2888" spans="2:18" ht="16.5" thickTop="1" x14ac:dyDescent="0.25">
      <c r="J2888" s="1069">
        <v>16</v>
      </c>
      <c r="K2888" s="476"/>
      <c r="L2888" s="477">
        <v>5</v>
      </c>
      <c r="M2888" s="409">
        <v>7</v>
      </c>
      <c r="N2888" s="409">
        <v>400</v>
      </c>
      <c r="O2888" s="409">
        <v>1</v>
      </c>
      <c r="P2888" s="617">
        <v>4</v>
      </c>
      <c r="Q2888" s="451">
        <f>L2888*M2888*N2888*P2888/1000000</f>
        <v>5.6000000000000001E-2</v>
      </c>
      <c r="R2888" s="618"/>
    </row>
    <row r="2889" spans="2:18" x14ac:dyDescent="0.25">
      <c r="J2889" s="1069">
        <v>17</v>
      </c>
      <c r="K2889" s="476"/>
      <c r="L2889" s="477">
        <v>2</v>
      </c>
      <c r="M2889" s="409">
        <v>3</v>
      </c>
      <c r="N2889" s="409">
        <v>400</v>
      </c>
      <c r="O2889" s="409">
        <v>1</v>
      </c>
      <c r="P2889" s="617">
        <v>25</v>
      </c>
      <c r="Q2889" s="451">
        <f>L2889*M2889*N2889*P2889/1000000</f>
        <v>0.06</v>
      </c>
      <c r="R2889" s="618"/>
    </row>
    <row r="2890" spans="2:18" x14ac:dyDescent="0.25">
      <c r="J2890" s="1882"/>
      <c r="K2890" s="1883"/>
      <c r="L2890" s="1883"/>
      <c r="M2890" s="1883"/>
      <c r="N2890" s="1884"/>
      <c r="O2890" s="1057">
        <f>SUM(O2886:O2889)</f>
        <v>4</v>
      </c>
      <c r="P2890" s="845">
        <f>SUM(P2886:P2889)</f>
        <v>45</v>
      </c>
      <c r="Q2890" s="437">
        <f>SUM(Q2886:Q2889)</f>
        <v>0.2336</v>
      </c>
      <c r="R2890" s="64">
        <f>SUM(Q2890/G2876)</f>
        <v>0.11487257150237312</v>
      </c>
    </row>
    <row r="2891" spans="2:18" ht="16.5" thickBot="1" x14ac:dyDescent="0.3">
      <c r="J2891" s="112"/>
      <c r="K2891" s="112"/>
      <c r="L2891" s="112"/>
      <c r="M2891" s="112"/>
      <c r="N2891" s="112"/>
      <c r="O2891" s="455">
        <f>SUM(O2890)</f>
        <v>4</v>
      </c>
      <c r="P2891" s="47">
        <f>SUM(P2890,P2885)</f>
        <v>77</v>
      </c>
      <c r="Q2891" s="72">
        <f>SUM(Q2890,Q2885)</f>
        <v>1.1372000000000002</v>
      </c>
      <c r="R2891" s="49">
        <f>SUM(Q2891/G2876)</f>
        <v>0.55921698763912131</v>
      </c>
    </row>
    <row r="2892" spans="2:18" ht="16.5" thickTop="1" x14ac:dyDescent="0.25"/>
    <row r="2893" spans="2:18" ht="15.75" customHeight="1" x14ac:dyDescent="0.25">
      <c r="B2893" s="1814" t="s">
        <v>0</v>
      </c>
      <c r="C2893" s="1814"/>
      <c r="D2893" s="1814"/>
      <c r="E2893" s="1814"/>
      <c r="F2893" s="1814"/>
      <c r="G2893" s="1814"/>
      <c r="H2893" s="1814"/>
      <c r="J2893" s="1892" t="s">
        <v>22</v>
      </c>
      <c r="K2893" s="1892"/>
      <c r="L2893" s="1892"/>
      <c r="M2893" s="1892"/>
      <c r="N2893" s="1892"/>
      <c r="O2893" s="1892"/>
      <c r="P2893" s="1892"/>
      <c r="Q2893" s="1892"/>
      <c r="R2893" s="1892"/>
    </row>
    <row r="2894" spans="2:18" ht="15.75" customHeight="1" x14ac:dyDescent="0.25">
      <c r="B2894" s="1814"/>
      <c r="C2894" s="1814"/>
      <c r="D2894" s="1814"/>
      <c r="E2894" s="1814"/>
      <c r="F2894" s="1814"/>
      <c r="G2894" s="1814"/>
      <c r="H2894" s="1814"/>
      <c r="J2894" s="1892"/>
      <c r="K2894" s="1892"/>
      <c r="L2894" s="1892"/>
      <c r="M2894" s="1892"/>
      <c r="N2894" s="1892"/>
      <c r="O2894" s="1892"/>
      <c r="P2894" s="1892"/>
      <c r="Q2894" s="1892"/>
      <c r="R2894" s="1892"/>
    </row>
    <row r="2895" spans="2:18" x14ac:dyDescent="0.25">
      <c r="B2895" s="6" t="s">
        <v>405</v>
      </c>
      <c r="H2895" s="8"/>
      <c r="J2895" s="6" t="s">
        <v>405</v>
      </c>
      <c r="K2895" s="1051"/>
      <c r="L2895" s="1051"/>
      <c r="M2895" s="1051"/>
      <c r="N2895" s="1051"/>
      <c r="O2895" s="1893"/>
      <c r="P2895" s="1893"/>
      <c r="Q2895" s="842"/>
      <c r="R2895" s="842"/>
    </row>
    <row r="2896" spans="2:18" ht="15.75" customHeight="1" x14ac:dyDescent="0.25">
      <c r="B2896" s="1812" t="s">
        <v>21</v>
      </c>
      <c r="C2896" s="1812" t="s">
        <v>2</v>
      </c>
      <c r="D2896" s="1812" t="s">
        <v>3</v>
      </c>
      <c r="E2896" s="1842" t="s">
        <v>4</v>
      </c>
      <c r="F2896" s="1843"/>
      <c r="G2896" s="1844"/>
      <c r="H2896" s="1812" t="s">
        <v>5</v>
      </c>
      <c r="J2896" s="1886" t="s">
        <v>21</v>
      </c>
      <c r="K2896" s="1894" t="s">
        <v>24</v>
      </c>
      <c r="L2896" s="1867" t="s">
        <v>25</v>
      </c>
      <c r="M2896" s="1868"/>
      <c r="N2896" s="1869"/>
      <c r="O2896" s="1867" t="s">
        <v>4</v>
      </c>
      <c r="P2896" s="1868"/>
      <c r="Q2896" s="1869"/>
      <c r="R2896" s="1886" t="s">
        <v>5</v>
      </c>
    </row>
    <row r="2897" spans="2:18" x14ac:dyDescent="0.25">
      <c r="B2897" s="1813"/>
      <c r="C2897" s="1813"/>
      <c r="D2897" s="1813"/>
      <c r="E2897" s="1090" t="s">
        <v>26</v>
      </c>
      <c r="F2897" s="1090" t="s">
        <v>9</v>
      </c>
      <c r="G2897" s="1089" t="s">
        <v>10</v>
      </c>
      <c r="H2897" s="1813"/>
      <c r="J2897" s="1887"/>
      <c r="K2897" s="1895"/>
      <c r="L2897" s="1052" t="s">
        <v>27</v>
      </c>
      <c r="M2897" s="1092" t="s">
        <v>28</v>
      </c>
      <c r="N2897" s="1092" t="s">
        <v>26</v>
      </c>
      <c r="O2897" s="1092" t="s">
        <v>29</v>
      </c>
      <c r="P2897" s="1053" t="s">
        <v>30</v>
      </c>
      <c r="Q2897" s="1054" t="s">
        <v>10</v>
      </c>
      <c r="R2897" s="1887"/>
    </row>
    <row r="2898" spans="2:18" x14ac:dyDescent="0.25">
      <c r="B2898" s="623">
        <v>1</v>
      </c>
      <c r="C2898" s="406">
        <v>6404</v>
      </c>
      <c r="D2898" s="409" t="s">
        <v>12</v>
      </c>
      <c r="E2898" s="409">
        <v>400</v>
      </c>
      <c r="F2898" s="409">
        <v>51</v>
      </c>
      <c r="G2898" s="497">
        <f>0.7854*E2898*F2898*F2898/1000000</f>
        <v>0.81713015999999994</v>
      </c>
      <c r="H2898" s="616" t="s">
        <v>13</v>
      </c>
      <c r="J2898" s="1055">
        <v>1</v>
      </c>
      <c r="K2898" s="429" t="s">
        <v>32</v>
      </c>
      <c r="L2898" s="426">
        <v>10</v>
      </c>
      <c r="M2898" s="426">
        <v>30</v>
      </c>
      <c r="N2898" s="426">
        <v>400</v>
      </c>
      <c r="O2898" s="429"/>
      <c r="P2898" s="450">
        <v>1</v>
      </c>
      <c r="Q2898" s="451">
        <f t="shared" ref="Q2898:Q2923" si="115">L2898*M2898*N2898*P2898/1000000</f>
        <v>0.12</v>
      </c>
      <c r="R2898" s="1056"/>
    </row>
    <row r="2899" spans="2:18" x14ac:dyDescent="0.25">
      <c r="B2899" s="623">
        <v>2</v>
      </c>
      <c r="C2899" s="406">
        <v>6344</v>
      </c>
      <c r="D2899" s="409" t="s">
        <v>12</v>
      </c>
      <c r="E2899" s="409">
        <v>400</v>
      </c>
      <c r="F2899" s="409">
        <v>53</v>
      </c>
      <c r="G2899" s="497">
        <f>0.7854*E2899*F2899*F2899/1000000</f>
        <v>0.88247543999999989</v>
      </c>
      <c r="H2899" s="616" t="s">
        <v>13</v>
      </c>
      <c r="J2899" s="1093">
        <v>2</v>
      </c>
      <c r="K2899" s="476"/>
      <c r="L2899" s="476">
        <v>8</v>
      </c>
      <c r="M2899" s="426">
        <v>30</v>
      </c>
      <c r="N2899" s="426">
        <v>400</v>
      </c>
      <c r="O2899" s="476"/>
      <c r="P2899" s="450">
        <v>2</v>
      </c>
      <c r="Q2899" s="451">
        <f t="shared" si="115"/>
        <v>0.192</v>
      </c>
      <c r="R2899" s="476"/>
    </row>
    <row r="2900" spans="2:18" x14ac:dyDescent="0.25">
      <c r="B2900" s="623">
        <v>3</v>
      </c>
      <c r="C2900" s="406">
        <v>6399</v>
      </c>
      <c r="D2900" s="409" t="s">
        <v>12</v>
      </c>
      <c r="E2900" s="409">
        <v>400</v>
      </c>
      <c r="F2900" s="409">
        <v>57</v>
      </c>
      <c r="G2900" s="497">
        <f>0.7854*E2900*F2900*F2900/1000000</f>
        <v>1.02070584</v>
      </c>
      <c r="H2900" s="616" t="s">
        <v>13</v>
      </c>
      <c r="J2900" s="1055">
        <v>3</v>
      </c>
      <c r="K2900" s="476"/>
      <c r="L2900" s="476">
        <v>13</v>
      </c>
      <c r="M2900" s="426">
        <v>25</v>
      </c>
      <c r="N2900" s="426">
        <v>400</v>
      </c>
      <c r="O2900" s="476"/>
      <c r="P2900" s="450">
        <v>1</v>
      </c>
      <c r="Q2900" s="451">
        <f t="shared" si="115"/>
        <v>0.13</v>
      </c>
      <c r="R2900" s="476"/>
    </row>
    <row r="2901" spans="2:18" x14ac:dyDescent="0.25">
      <c r="B2901" s="623">
        <v>4</v>
      </c>
      <c r="C2901" s="988">
        <v>6452</v>
      </c>
      <c r="D2901" s="409" t="s">
        <v>12</v>
      </c>
      <c r="E2901" s="409">
        <v>400</v>
      </c>
      <c r="F2901" s="409">
        <v>40</v>
      </c>
      <c r="G2901" s="497">
        <f>0.7854*E2901*F2901*F2901/1000000</f>
        <v>0.50265599999999988</v>
      </c>
      <c r="H2901" s="616" t="s">
        <v>207</v>
      </c>
      <c r="J2901" s="1093">
        <v>4</v>
      </c>
      <c r="K2901" s="476"/>
      <c r="L2901" s="476">
        <v>8</v>
      </c>
      <c r="M2901" s="426">
        <v>25</v>
      </c>
      <c r="N2901" s="426">
        <v>400</v>
      </c>
      <c r="O2901" s="476"/>
      <c r="P2901" s="450">
        <v>1</v>
      </c>
      <c r="Q2901" s="451">
        <f t="shared" si="115"/>
        <v>0.08</v>
      </c>
      <c r="R2901" s="476"/>
    </row>
    <row r="2902" spans="2:18" x14ac:dyDescent="0.25">
      <c r="G2902" s="74">
        <f>SUM(G2898:G2901)</f>
        <v>3.2229674399999997</v>
      </c>
      <c r="H2902" s="51"/>
      <c r="J2902" s="1055">
        <v>5</v>
      </c>
      <c r="K2902" s="476"/>
      <c r="L2902" s="476">
        <v>15</v>
      </c>
      <c r="M2902" s="426">
        <v>20</v>
      </c>
      <c r="N2902" s="426">
        <v>400</v>
      </c>
      <c r="O2902" s="476"/>
      <c r="P2902" s="450">
        <v>1</v>
      </c>
      <c r="Q2902" s="451">
        <f t="shared" si="115"/>
        <v>0.12</v>
      </c>
      <c r="R2902" s="476"/>
    </row>
    <row r="2903" spans="2:18" ht="16.5" thickBot="1" x14ac:dyDescent="0.3">
      <c r="G2903" s="60">
        <f>SUM(G2902)</f>
        <v>3.2229674399999997</v>
      </c>
      <c r="H2903" s="36">
        <f>SUM(Q2930/G2903)</f>
        <v>0.69869771939117076</v>
      </c>
      <c r="J2903" s="1093">
        <v>6</v>
      </c>
      <c r="K2903" s="476"/>
      <c r="L2903" s="476">
        <v>13</v>
      </c>
      <c r="M2903" s="426">
        <v>20</v>
      </c>
      <c r="N2903" s="426">
        <v>400</v>
      </c>
      <c r="O2903" s="476"/>
      <c r="P2903" s="450">
        <v>2</v>
      </c>
      <c r="Q2903" s="451">
        <f t="shared" si="115"/>
        <v>0.20799999999999999</v>
      </c>
      <c r="R2903" s="476"/>
    </row>
    <row r="2904" spans="2:18" ht="16.5" thickTop="1" x14ac:dyDescent="0.25">
      <c r="J2904" s="1055">
        <v>7</v>
      </c>
      <c r="K2904" s="476"/>
      <c r="L2904" s="476">
        <v>10</v>
      </c>
      <c r="M2904" s="426">
        <v>20</v>
      </c>
      <c r="N2904" s="426">
        <v>400</v>
      </c>
      <c r="O2904" s="476"/>
      <c r="P2904" s="450">
        <v>1</v>
      </c>
      <c r="Q2904" s="451">
        <f t="shared" si="115"/>
        <v>0.08</v>
      </c>
      <c r="R2904" s="476"/>
    </row>
    <row r="2905" spans="2:18" x14ac:dyDescent="0.25">
      <c r="B2905" s="8" t="s">
        <v>406</v>
      </c>
      <c r="J2905" s="1093">
        <v>8</v>
      </c>
      <c r="K2905" s="476"/>
      <c r="L2905" s="476">
        <v>8</v>
      </c>
      <c r="M2905" s="426">
        <v>20</v>
      </c>
      <c r="N2905" s="426">
        <v>400</v>
      </c>
      <c r="O2905" s="476"/>
      <c r="P2905" s="450">
        <v>2</v>
      </c>
      <c r="Q2905" s="451">
        <f t="shared" si="115"/>
        <v>0.128</v>
      </c>
      <c r="R2905" s="476"/>
    </row>
    <row r="2906" spans="2:18" x14ac:dyDescent="0.25">
      <c r="B2906" s="1886" t="s">
        <v>3</v>
      </c>
      <c r="C2906" s="1888" t="s">
        <v>66</v>
      </c>
      <c r="D2906" s="1889"/>
      <c r="E2906" s="1890" t="s">
        <v>48</v>
      </c>
      <c r="F2906" s="1891"/>
      <c r="G2906" s="1886" t="s">
        <v>50</v>
      </c>
      <c r="J2906" s="1055">
        <v>9</v>
      </c>
      <c r="K2906" s="476"/>
      <c r="L2906" s="476">
        <v>4.5</v>
      </c>
      <c r="M2906" s="426">
        <v>20</v>
      </c>
      <c r="N2906" s="426">
        <v>400</v>
      </c>
      <c r="O2906" s="476"/>
      <c r="P2906" s="450">
        <v>3</v>
      </c>
      <c r="Q2906" s="451">
        <f t="shared" si="115"/>
        <v>0.108</v>
      </c>
      <c r="R2906" s="476"/>
    </row>
    <row r="2907" spans="2:18" x14ac:dyDescent="0.25">
      <c r="B2907" s="1887"/>
      <c r="C2907" s="101" t="s">
        <v>30</v>
      </c>
      <c r="D2907" s="595" t="s">
        <v>10</v>
      </c>
      <c r="E2907" s="1094" t="s">
        <v>30</v>
      </c>
      <c r="F2907" s="1094" t="s">
        <v>10</v>
      </c>
      <c r="G2907" s="1887"/>
      <c r="J2907" s="1093">
        <v>10</v>
      </c>
      <c r="K2907" s="476"/>
      <c r="L2907" s="476">
        <v>3.5</v>
      </c>
      <c r="M2907" s="426">
        <v>20</v>
      </c>
      <c r="N2907" s="426">
        <v>400</v>
      </c>
      <c r="O2907" s="476"/>
      <c r="P2907" s="450">
        <v>1</v>
      </c>
      <c r="Q2907" s="451">
        <f t="shared" si="115"/>
        <v>2.8000000000000001E-2</v>
      </c>
      <c r="R2907" s="476"/>
    </row>
    <row r="2908" spans="2:18" x14ac:dyDescent="0.25">
      <c r="B2908" s="1095" t="s">
        <v>32</v>
      </c>
      <c r="C2908" s="86">
        <f>SUM(C2883)</f>
        <v>530</v>
      </c>
      <c r="D2908" s="71">
        <f>SUM(D2883)</f>
        <v>406.47607307999994</v>
      </c>
      <c r="E2908" s="86">
        <f>SUM(E2883)</f>
        <v>27949</v>
      </c>
      <c r="F2908" s="71">
        <f>SUM(F2883)</f>
        <v>289.0012900000001</v>
      </c>
      <c r="G2908" s="88">
        <f>SUM(F2908/D2908)</f>
        <v>0.71099213247693616</v>
      </c>
      <c r="J2908" s="1055">
        <v>11</v>
      </c>
      <c r="K2908" s="476"/>
      <c r="L2908" s="476">
        <v>2.2000000000000002</v>
      </c>
      <c r="M2908" s="426">
        <v>20</v>
      </c>
      <c r="N2908" s="426">
        <v>400</v>
      </c>
      <c r="O2908" s="476"/>
      <c r="P2908" s="450">
        <v>1</v>
      </c>
      <c r="Q2908" s="451">
        <f t="shared" si="115"/>
        <v>1.7600000000000001E-2</v>
      </c>
      <c r="R2908" s="476"/>
    </row>
    <row r="2909" spans="2:18" x14ac:dyDescent="0.25">
      <c r="B2909" s="1095" t="s">
        <v>32</v>
      </c>
      <c r="C2909" s="115">
        <f>SUM(B2901)</f>
        <v>4</v>
      </c>
      <c r="D2909" s="20">
        <f>SUM(G2903)</f>
        <v>3.2229674399999997</v>
      </c>
      <c r="E2909" s="115">
        <f>SUM(P2930)</f>
        <v>141</v>
      </c>
      <c r="F2909" s="20">
        <f>SUM(Q2930)</f>
        <v>2.2518799999999999</v>
      </c>
      <c r="G2909" s="88">
        <f>SUM(F2909/D2909)</f>
        <v>0.69869771939117076</v>
      </c>
      <c r="J2909" s="1093">
        <v>12</v>
      </c>
      <c r="K2909" s="476"/>
      <c r="L2909" s="476">
        <v>8</v>
      </c>
      <c r="M2909" s="426">
        <v>15</v>
      </c>
      <c r="N2909" s="426">
        <v>400</v>
      </c>
      <c r="O2909" s="476"/>
      <c r="P2909" s="450">
        <v>2</v>
      </c>
      <c r="Q2909" s="451">
        <f t="shared" si="115"/>
        <v>9.6000000000000002E-2</v>
      </c>
      <c r="R2909" s="476"/>
    </row>
    <row r="2910" spans="2:18" ht="16.5" thickBot="1" x14ac:dyDescent="0.3">
      <c r="B2910" s="1088" t="s">
        <v>54</v>
      </c>
      <c r="C2910" s="59">
        <f>SUM(C2908:C2909)</f>
        <v>534</v>
      </c>
      <c r="D2910" s="92">
        <f>SUM(D2908:D2909)</f>
        <v>409.69904051999993</v>
      </c>
      <c r="E2910" s="59">
        <f>SUM(E2908:E2909)</f>
        <v>28090</v>
      </c>
      <c r="F2910" s="92">
        <f>SUM(F2908:F2909)</f>
        <v>291.25317000000007</v>
      </c>
      <c r="G2910" s="93">
        <f>SUM(F2910/D2910)</f>
        <v>0.71089541637767695</v>
      </c>
      <c r="J2910" s="1055">
        <v>13</v>
      </c>
      <c r="K2910" s="476"/>
      <c r="L2910" s="476">
        <v>4.5</v>
      </c>
      <c r="M2910" s="426">
        <v>15</v>
      </c>
      <c r="N2910" s="426">
        <v>400</v>
      </c>
      <c r="O2910" s="476"/>
      <c r="P2910" s="450">
        <v>2</v>
      </c>
      <c r="Q2910" s="451">
        <f t="shared" si="115"/>
        <v>5.3999999999999999E-2</v>
      </c>
      <c r="R2910" s="476"/>
    </row>
    <row r="2911" spans="2:18" ht="16.5" thickTop="1" x14ac:dyDescent="0.25">
      <c r="B2911" s="89"/>
      <c r="C2911" s="90"/>
      <c r="D2911" s="91"/>
      <c r="E2911" s="82"/>
      <c r="F2911" s="83"/>
      <c r="G2911" s="83"/>
      <c r="J2911" s="1093">
        <v>14</v>
      </c>
      <c r="K2911" s="476"/>
      <c r="L2911" s="476">
        <v>3.5</v>
      </c>
      <c r="M2911" s="426">
        <v>15</v>
      </c>
      <c r="N2911" s="426">
        <v>400</v>
      </c>
      <c r="O2911" s="476"/>
      <c r="P2911" s="450">
        <v>1</v>
      </c>
      <c r="Q2911" s="451">
        <f t="shared" si="115"/>
        <v>2.1000000000000001E-2</v>
      </c>
      <c r="R2911" s="476"/>
    </row>
    <row r="2912" spans="2:18" x14ac:dyDescent="0.25">
      <c r="B2912" s="102" t="s">
        <v>32</v>
      </c>
      <c r="C2912" s="90"/>
      <c r="D2912" s="103">
        <f>SUM(Q2924+D2885)</f>
        <v>218.18396999999999</v>
      </c>
      <c r="E2912" s="466">
        <f>SUM(D2912/D2910)</f>
        <v>0.53254693914605122</v>
      </c>
      <c r="F2912" s="83"/>
      <c r="G2912" s="83"/>
      <c r="J2912" s="1055">
        <v>15</v>
      </c>
      <c r="K2912" s="476"/>
      <c r="L2912" s="476">
        <v>2.2000000000000002</v>
      </c>
      <c r="M2912" s="426">
        <v>15</v>
      </c>
      <c r="N2912" s="426">
        <v>400</v>
      </c>
      <c r="O2912" s="476"/>
      <c r="P2912" s="450">
        <v>1</v>
      </c>
      <c r="Q2912" s="451">
        <f t="shared" si="115"/>
        <v>1.32E-2</v>
      </c>
      <c r="R2912" s="476"/>
    </row>
    <row r="2913" spans="2:18" x14ac:dyDescent="0.25">
      <c r="B2913" s="102" t="s">
        <v>51</v>
      </c>
      <c r="C2913" s="89"/>
      <c r="D2913" s="103">
        <f>SUM(Q2929+D2886)</f>
        <v>73.069199999999981</v>
      </c>
      <c r="E2913" s="466">
        <f>SUM(D2913/D2910)</f>
        <v>0.17834847723162539</v>
      </c>
      <c r="F2913" s="83"/>
      <c r="G2913" s="83"/>
      <c r="J2913" s="1093">
        <v>16</v>
      </c>
      <c r="K2913" s="476"/>
      <c r="L2913" s="476">
        <v>4.5</v>
      </c>
      <c r="M2913" s="426">
        <v>13</v>
      </c>
      <c r="N2913" s="426">
        <v>400</v>
      </c>
      <c r="O2913" s="476"/>
      <c r="P2913" s="450">
        <v>5</v>
      </c>
      <c r="Q2913" s="451">
        <f t="shared" si="115"/>
        <v>0.11700000000000001</v>
      </c>
      <c r="R2913" s="476"/>
    </row>
    <row r="2914" spans="2:18" ht="16.5" thickBot="1" x14ac:dyDescent="0.3">
      <c r="B2914" s="89"/>
      <c r="C2914" s="89"/>
      <c r="D2914" s="1091">
        <f>SUM(D2912:D2913)</f>
        <v>291.25316999999995</v>
      </c>
      <c r="E2914" s="467">
        <f>SUM(E2912:E2913)</f>
        <v>0.71089541637767661</v>
      </c>
      <c r="F2914" s="83"/>
      <c r="G2914" s="83"/>
      <c r="J2914" s="1055">
        <v>17</v>
      </c>
      <c r="K2914" s="476"/>
      <c r="L2914" s="476">
        <v>3.5</v>
      </c>
      <c r="M2914" s="426">
        <v>13</v>
      </c>
      <c r="N2914" s="426">
        <v>400</v>
      </c>
      <c r="O2914" s="476"/>
      <c r="P2914" s="450">
        <v>1</v>
      </c>
      <c r="Q2914" s="451">
        <f t="shared" si="115"/>
        <v>1.8200000000000001E-2</v>
      </c>
      <c r="R2914" s="476"/>
    </row>
    <row r="2915" spans="2:18" ht="16.5" thickTop="1" x14ac:dyDescent="0.25">
      <c r="J2915" s="1093">
        <v>18</v>
      </c>
      <c r="K2915" s="476"/>
      <c r="L2915" s="476">
        <v>2.2000000000000002</v>
      </c>
      <c r="M2915" s="426">
        <v>13</v>
      </c>
      <c r="N2915" s="426">
        <v>400</v>
      </c>
      <c r="O2915" s="476"/>
      <c r="P2915" s="450">
        <v>2</v>
      </c>
      <c r="Q2915" s="451">
        <f t="shared" si="115"/>
        <v>2.2880000000000001E-2</v>
      </c>
      <c r="R2915" s="476"/>
    </row>
    <row r="2916" spans="2:18" x14ac:dyDescent="0.25">
      <c r="J2916" s="1055">
        <v>19</v>
      </c>
      <c r="K2916" s="476"/>
      <c r="L2916" s="476">
        <v>10</v>
      </c>
      <c r="M2916" s="426">
        <v>10</v>
      </c>
      <c r="N2916" s="426">
        <v>400</v>
      </c>
      <c r="O2916" s="476"/>
      <c r="P2916" s="450">
        <v>1</v>
      </c>
      <c r="Q2916" s="451">
        <f t="shared" si="115"/>
        <v>0.04</v>
      </c>
      <c r="R2916" s="476"/>
    </row>
    <row r="2917" spans="2:18" x14ac:dyDescent="0.25">
      <c r="J2917" s="1093">
        <v>20</v>
      </c>
      <c r="K2917" s="476"/>
      <c r="L2917" s="476">
        <v>4.5</v>
      </c>
      <c r="M2917" s="426">
        <v>10</v>
      </c>
      <c r="N2917" s="426">
        <v>400</v>
      </c>
      <c r="O2917" s="476"/>
      <c r="P2917" s="450">
        <v>3</v>
      </c>
      <c r="Q2917" s="451">
        <f t="shared" si="115"/>
        <v>5.3999999999999999E-2</v>
      </c>
      <c r="R2917" s="476"/>
    </row>
    <row r="2918" spans="2:18" x14ac:dyDescent="0.25">
      <c r="J2918" s="1055">
        <v>21</v>
      </c>
      <c r="K2918" s="476"/>
      <c r="L2918" s="476">
        <v>7</v>
      </c>
      <c r="M2918" s="426">
        <v>10</v>
      </c>
      <c r="N2918" s="426">
        <v>400</v>
      </c>
      <c r="O2918" s="476"/>
      <c r="P2918" s="450">
        <v>1</v>
      </c>
      <c r="Q2918" s="451">
        <f t="shared" si="115"/>
        <v>2.8000000000000001E-2</v>
      </c>
      <c r="R2918" s="476"/>
    </row>
    <row r="2919" spans="2:18" x14ac:dyDescent="0.25">
      <c r="J2919" s="1093">
        <v>22</v>
      </c>
      <c r="K2919" s="476"/>
      <c r="L2919" s="476">
        <v>2.2000000000000002</v>
      </c>
      <c r="M2919" s="426">
        <v>10</v>
      </c>
      <c r="N2919" s="426">
        <v>400</v>
      </c>
      <c r="O2919" s="476"/>
      <c r="P2919" s="450">
        <v>3</v>
      </c>
      <c r="Q2919" s="451">
        <f t="shared" si="115"/>
        <v>2.64E-2</v>
      </c>
      <c r="R2919" s="476"/>
    </row>
    <row r="2920" spans="2:18" x14ac:dyDescent="0.25">
      <c r="J2920" s="1055">
        <v>23</v>
      </c>
      <c r="K2920" s="476"/>
      <c r="L2920" s="476">
        <v>3.5</v>
      </c>
      <c r="M2920" s="426">
        <v>10</v>
      </c>
      <c r="N2920" s="426">
        <v>400</v>
      </c>
      <c r="O2920" s="476"/>
      <c r="P2920" s="450">
        <v>1</v>
      </c>
      <c r="Q2920" s="451">
        <f t="shared" si="115"/>
        <v>1.4E-2</v>
      </c>
      <c r="R2920" s="476"/>
    </row>
    <row r="2921" spans="2:18" x14ac:dyDescent="0.25">
      <c r="J2921" s="1093">
        <v>24</v>
      </c>
      <c r="K2921" s="476"/>
      <c r="L2921" s="476">
        <v>4.5</v>
      </c>
      <c r="M2921" s="426">
        <v>10</v>
      </c>
      <c r="N2921" s="426">
        <v>300</v>
      </c>
      <c r="O2921" s="476"/>
      <c r="P2921" s="450">
        <v>2</v>
      </c>
      <c r="Q2921" s="451">
        <f t="shared" si="115"/>
        <v>2.7E-2</v>
      </c>
      <c r="R2921" s="476"/>
    </row>
    <row r="2922" spans="2:18" x14ac:dyDescent="0.25">
      <c r="J2922" s="1055">
        <v>25</v>
      </c>
      <c r="K2922" s="476"/>
      <c r="L2922" s="476">
        <v>2.2000000000000002</v>
      </c>
      <c r="M2922" s="426">
        <v>10</v>
      </c>
      <c r="N2922" s="426">
        <v>300</v>
      </c>
      <c r="O2922" s="476"/>
      <c r="P2922" s="450">
        <v>4</v>
      </c>
      <c r="Q2922" s="451">
        <f t="shared" si="115"/>
        <v>2.64E-2</v>
      </c>
      <c r="R2922" s="476"/>
    </row>
    <row r="2923" spans="2:18" x14ac:dyDescent="0.25">
      <c r="J2923" s="1093">
        <v>26</v>
      </c>
      <c r="K2923" s="476"/>
      <c r="L2923" s="476">
        <v>4.5</v>
      </c>
      <c r="M2923" s="426">
        <v>7</v>
      </c>
      <c r="N2923" s="426">
        <v>200</v>
      </c>
      <c r="O2923" s="476"/>
      <c r="P2923" s="450">
        <v>2</v>
      </c>
      <c r="Q2923" s="451">
        <f t="shared" si="115"/>
        <v>1.26E-2</v>
      </c>
      <c r="R2923" s="476"/>
    </row>
    <row r="2924" spans="2:18" x14ac:dyDescent="0.25">
      <c r="J2924" s="1880"/>
      <c r="K2924" s="1880"/>
      <c r="L2924" s="1880"/>
      <c r="M2924" s="1880"/>
      <c r="N2924" s="1880"/>
      <c r="O2924" s="1881"/>
      <c r="P2924" s="845">
        <f>SUM(P2898:P2923)</f>
        <v>47</v>
      </c>
      <c r="Q2924" s="437">
        <f>SUM(Q2898:Q2923)</f>
        <v>1.7822800000000001</v>
      </c>
      <c r="R2924" s="64">
        <f>SUM(Q2924/G2902)</f>
        <v>0.55299348602789489</v>
      </c>
    </row>
    <row r="2925" spans="2:18" x14ac:dyDescent="0.25">
      <c r="J2925" s="1093">
        <v>27</v>
      </c>
      <c r="K2925" s="476"/>
      <c r="L2925" s="477">
        <v>5</v>
      </c>
      <c r="M2925" s="409">
        <v>7</v>
      </c>
      <c r="N2925" s="409">
        <v>400</v>
      </c>
      <c r="O2925" s="409">
        <v>2</v>
      </c>
      <c r="P2925" s="617">
        <v>8</v>
      </c>
      <c r="Q2925" s="451">
        <f>L2925*M2925*N2925*P2925/1000000</f>
        <v>0.112</v>
      </c>
      <c r="R2925" s="618"/>
    </row>
    <row r="2926" spans="2:18" x14ac:dyDescent="0.25">
      <c r="J2926" s="1093">
        <v>28</v>
      </c>
      <c r="K2926" s="476"/>
      <c r="L2926" s="477">
        <v>4</v>
      </c>
      <c r="M2926" s="409">
        <v>6</v>
      </c>
      <c r="N2926" s="409">
        <v>400</v>
      </c>
      <c r="O2926" s="409">
        <v>1</v>
      </c>
      <c r="P2926" s="617">
        <v>6</v>
      </c>
      <c r="Q2926" s="451">
        <f>L2926*M2926*N2926*P2926/1000000</f>
        <v>5.7599999999999998E-2</v>
      </c>
      <c r="R2926" s="1058"/>
    </row>
    <row r="2927" spans="2:18" x14ac:dyDescent="0.25">
      <c r="J2927" s="1093">
        <v>29</v>
      </c>
      <c r="K2927" s="476"/>
      <c r="L2927" s="477">
        <v>3</v>
      </c>
      <c r="M2927" s="409">
        <v>5</v>
      </c>
      <c r="N2927" s="409">
        <v>400</v>
      </c>
      <c r="O2927" s="409">
        <v>3</v>
      </c>
      <c r="P2927" s="617">
        <v>30</v>
      </c>
      <c r="Q2927" s="451">
        <f>L2927*M2927*N2927*P2927/1000000</f>
        <v>0.18</v>
      </c>
      <c r="R2927" s="618"/>
    </row>
    <row r="2928" spans="2:18" x14ac:dyDescent="0.25">
      <c r="J2928" s="1093">
        <v>30</v>
      </c>
      <c r="K2928" s="476"/>
      <c r="L2928" s="477">
        <v>2</v>
      </c>
      <c r="M2928" s="409">
        <v>3</v>
      </c>
      <c r="N2928" s="409">
        <v>400</v>
      </c>
      <c r="O2928" s="409">
        <v>2</v>
      </c>
      <c r="P2928" s="617">
        <v>50</v>
      </c>
      <c r="Q2928" s="451">
        <f>L2928*M2928*N2928*P2928/1000000</f>
        <v>0.12</v>
      </c>
      <c r="R2928" s="618"/>
    </row>
    <row r="2929" spans="2:18" x14ac:dyDescent="0.25">
      <c r="J2929" s="1882"/>
      <c r="K2929" s="1883"/>
      <c r="L2929" s="1883"/>
      <c r="M2929" s="1883"/>
      <c r="N2929" s="1884"/>
      <c r="O2929" s="1057">
        <f>SUM(O2925:O2928)</f>
        <v>8</v>
      </c>
      <c r="P2929" s="845">
        <f>SUM(P2925:P2928)</f>
        <v>94</v>
      </c>
      <c r="Q2929" s="437">
        <f>SUM(Q2925:Q2928)</f>
        <v>0.46960000000000002</v>
      </c>
      <c r="R2929" s="64">
        <f>SUM(Q2929/G2902)</f>
        <v>0.14570423336327595</v>
      </c>
    </row>
    <row r="2930" spans="2:18" ht="16.5" thickBot="1" x14ac:dyDescent="0.3">
      <c r="J2930" s="112"/>
      <c r="K2930" s="112"/>
      <c r="L2930" s="112"/>
      <c r="M2930" s="112"/>
      <c r="N2930" s="112"/>
      <c r="O2930" s="455">
        <f>SUM(O2929)</f>
        <v>8</v>
      </c>
      <c r="P2930" s="47">
        <f>SUM(P2929,P2924)</f>
        <v>141</v>
      </c>
      <c r="Q2930" s="72">
        <f>SUM(Q2929,Q2924)</f>
        <v>2.2518799999999999</v>
      </c>
      <c r="R2930" s="49">
        <f>SUM(Q2930/G2902)</f>
        <v>0.69869771939117076</v>
      </c>
    </row>
    <row r="2931" spans="2:18" ht="16.5" thickTop="1" x14ac:dyDescent="0.25"/>
    <row r="2932" spans="2:18" x14ac:dyDescent="0.25">
      <c r="B2932" s="1814" t="s">
        <v>0</v>
      </c>
      <c r="C2932" s="1814"/>
      <c r="D2932" s="1814"/>
      <c r="E2932" s="1814"/>
      <c r="F2932" s="1814"/>
      <c r="G2932" s="1814"/>
      <c r="H2932" s="1814"/>
      <c r="J2932" s="1892" t="s">
        <v>22</v>
      </c>
      <c r="K2932" s="1892"/>
      <c r="L2932" s="1892"/>
      <c r="M2932" s="1892"/>
      <c r="N2932" s="1892"/>
      <c r="O2932" s="1892"/>
      <c r="P2932" s="1892"/>
      <c r="Q2932" s="1892"/>
      <c r="R2932" s="1892"/>
    </row>
    <row r="2933" spans="2:18" x14ac:dyDescent="0.25">
      <c r="B2933" s="1814"/>
      <c r="C2933" s="1814"/>
      <c r="D2933" s="1814"/>
      <c r="E2933" s="1814"/>
      <c r="F2933" s="1814"/>
      <c r="G2933" s="1814"/>
      <c r="H2933" s="1814"/>
      <c r="J2933" s="1892"/>
      <c r="K2933" s="1892"/>
      <c r="L2933" s="1892"/>
      <c r="M2933" s="1892"/>
      <c r="N2933" s="1892"/>
      <c r="O2933" s="1892"/>
      <c r="P2933" s="1892"/>
      <c r="Q2933" s="1892"/>
      <c r="R2933" s="1892"/>
    </row>
    <row r="2934" spans="2:18" x14ac:dyDescent="0.25">
      <c r="B2934" s="6" t="s">
        <v>418</v>
      </c>
      <c r="H2934" s="8"/>
      <c r="J2934" s="6" t="s">
        <v>418</v>
      </c>
      <c r="K2934" s="1051"/>
      <c r="L2934" s="1051"/>
      <c r="M2934" s="1051"/>
      <c r="N2934" s="1051"/>
      <c r="O2934" s="1893"/>
      <c r="P2934" s="1893"/>
      <c r="Q2934" s="842"/>
      <c r="R2934" s="842"/>
    </row>
    <row r="2935" spans="2:18" x14ac:dyDescent="0.25">
      <c r="B2935" s="1812" t="s">
        <v>21</v>
      </c>
      <c r="C2935" s="1812" t="s">
        <v>2</v>
      </c>
      <c r="D2935" s="1812" t="s">
        <v>3</v>
      </c>
      <c r="E2935" s="1842" t="s">
        <v>4</v>
      </c>
      <c r="F2935" s="1843"/>
      <c r="G2935" s="1844"/>
      <c r="H2935" s="1812" t="s">
        <v>5</v>
      </c>
      <c r="J2935" s="1886" t="s">
        <v>21</v>
      </c>
      <c r="K2935" s="1894" t="s">
        <v>24</v>
      </c>
      <c r="L2935" s="1867" t="s">
        <v>25</v>
      </c>
      <c r="M2935" s="1868"/>
      <c r="N2935" s="1869"/>
      <c r="O2935" s="1867" t="s">
        <v>4</v>
      </c>
      <c r="P2935" s="1868"/>
      <c r="Q2935" s="1869"/>
      <c r="R2935" s="1886" t="s">
        <v>5</v>
      </c>
    </row>
    <row r="2936" spans="2:18" x14ac:dyDescent="0.25">
      <c r="B2936" s="1813"/>
      <c r="C2936" s="1813"/>
      <c r="D2936" s="1813"/>
      <c r="E2936" s="1101" t="s">
        <v>26</v>
      </c>
      <c r="F2936" s="1101" t="s">
        <v>9</v>
      </c>
      <c r="G2936" s="1100" t="s">
        <v>10</v>
      </c>
      <c r="H2936" s="1813"/>
      <c r="J2936" s="1887"/>
      <c r="K2936" s="1895"/>
      <c r="L2936" s="1052" t="s">
        <v>27</v>
      </c>
      <c r="M2936" s="1103" t="s">
        <v>28</v>
      </c>
      <c r="N2936" s="1103" t="s">
        <v>26</v>
      </c>
      <c r="O2936" s="1103" t="s">
        <v>29</v>
      </c>
      <c r="P2936" s="1053" t="s">
        <v>30</v>
      </c>
      <c r="Q2936" s="1054" t="s">
        <v>10</v>
      </c>
      <c r="R2936" s="1887"/>
    </row>
    <row r="2937" spans="2:18" x14ac:dyDescent="0.25">
      <c r="B2937" s="623">
        <v>1</v>
      </c>
      <c r="C2937" s="78">
        <v>6362</v>
      </c>
      <c r="D2937" s="409" t="s">
        <v>12</v>
      </c>
      <c r="E2937" s="409">
        <v>400</v>
      </c>
      <c r="F2937" s="409">
        <v>42</v>
      </c>
      <c r="G2937" s="497">
        <f t="shared" ref="G2937:G2944" si="116">0.7854*E2937*F2937*F2937/1000000</f>
        <v>0.55417824000000004</v>
      </c>
      <c r="H2937" s="616" t="s">
        <v>207</v>
      </c>
      <c r="J2937" s="1055">
        <v>1</v>
      </c>
      <c r="K2937" s="429" t="s">
        <v>32</v>
      </c>
      <c r="L2937" s="426">
        <v>10</v>
      </c>
      <c r="M2937" s="426">
        <v>30</v>
      </c>
      <c r="N2937" s="426">
        <v>400</v>
      </c>
      <c r="O2937" s="429"/>
      <c r="P2937" s="450">
        <v>2</v>
      </c>
      <c r="Q2937" s="451">
        <f t="shared" ref="Q2937:Q2962" si="117">L2937*M2937*N2937*P2937/1000000</f>
        <v>0.24</v>
      </c>
      <c r="R2937" s="1056"/>
    </row>
    <row r="2938" spans="2:18" x14ac:dyDescent="0.25">
      <c r="B2938" s="623">
        <v>2</v>
      </c>
      <c r="C2938" s="950">
        <v>6352</v>
      </c>
      <c r="D2938" s="409" t="s">
        <v>12</v>
      </c>
      <c r="E2938" s="409">
        <v>400</v>
      </c>
      <c r="F2938" s="409">
        <v>43</v>
      </c>
      <c r="G2938" s="497">
        <f t="shared" si="116"/>
        <v>0.58088183999999998</v>
      </c>
      <c r="H2938" s="616" t="s">
        <v>207</v>
      </c>
      <c r="J2938" s="1104">
        <v>2</v>
      </c>
      <c r="K2938" s="476"/>
      <c r="L2938" s="476">
        <v>7</v>
      </c>
      <c r="M2938" s="426">
        <v>30</v>
      </c>
      <c r="N2938" s="426">
        <v>400</v>
      </c>
      <c r="O2938" s="476"/>
      <c r="P2938" s="450">
        <v>1</v>
      </c>
      <c r="Q2938" s="451">
        <f t="shared" si="117"/>
        <v>8.4000000000000005E-2</v>
      </c>
      <c r="R2938" s="476"/>
    </row>
    <row r="2939" spans="2:18" x14ac:dyDescent="0.25">
      <c r="B2939" s="623">
        <v>3</v>
      </c>
      <c r="C2939" s="80">
        <v>6298</v>
      </c>
      <c r="D2939" s="409" t="s">
        <v>12</v>
      </c>
      <c r="E2939" s="409">
        <v>400</v>
      </c>
      <c r="F2939" s="409">
        <v>42</v>
      </c>
      <c r="G2939" s="497">
        <f t="shared" si="116"/>
        <v>0.55417824000000004</v>
      </c>
      <c r="H2939" s="616" t="s">
        <v>207</v>
      </c>
      <c r="J2939" s="1055">
        <v>3</v>
      </c>
      <c r="K2939" s="476"/>
      <c r="L2939" s="476">
        <v>10</v>
      </c>
      <c r="M2939" s="426">
        <v>25</v>
      </c>
      <c r="N2939" s="426">
        <v>400</v>
      </c>
      <c r="O2939" s="476"/>
      <c r="P2939" s="450">
        <v>6</v>
      </c>
      <c r="Q2939" s="451">
        <f t="shared" si="117"/>
        <v>0.6</v>
      </c>
      <c r="R2939" s="476"/>
    </row>
    <row r="2940" spans="2:18" x14ac:dyDescent="0.25">
      <c r="B2940" s="623">
        <v>4</v>
      </c>
      <c r="C2940" s="973">
        <v>6334</v>
      </c>
      <c r="D2940" s="409" t="s">
        <v>12</v>
      </c>
      <c r="E2940" s="409">
        <v>400</v>
      </c>
      <c r="F2940" s="409">
        <v>42</v>
      </c>
      <c r="G2940" s="497">
        <f t="shared" si="116"/>
        <v>0.55417824000000004</v>
      </c>
      <c r="H2940" s="616" t="s">
        <v>207</v>
      </c>
      <c r="J2940" s="1104">
        <v>4</v>
      </c>
      <c r="K2940" s="476"/>
      <c r="L2940" s="476">
        <v>8</v>
      </c>
      <c r="M2940" s="426">
        <v>25</v>
      </c>
      <c r="N2940" s="426">
        <v>400</v>
      </c>
      <c r="O2940" s="476"/>
      <c r="P2940" s="450">
        <v>2</v>
      </c>
      <c r="Q2940" s="451">
        <f t="shared" si="117"/>
        <v>0.16</v>
      </c>
      <c r="R2940" s="476"/>
    </row>
    <row r="2941" spans="2:18" x14ac:dyDescent="0.25">
      <c r="B2941" s="623">
        <v>5</v>
      </c>
      <c r="C2941" s="973">
        <v>6390</v>
      </c>
      <c r="D2941" s="409" t="s">
        <v>12</v>
      </c>
      <c r="E2941" s="409">
        <v>400</v>
      </c>
      <c r="F2941" s="409">
        <v>43</v>
      </c>
      <c r="G2941" s="497">
        <f t="shared" si="116"/>
        <v>0.58088183999999998</v>
      </c>
      <c r="H2941" s="616" t="s">
        <v>207</v>
      </c>
      <c r="J2941" s="1055">
        <v>5</v>
      </c>
      <c r="K2941" s="476"/>
      <c r="L2941" s="476">
        <v>10</v>
      </c>
      <c r="M2941" s="426">
        <v>20</v>
      </c>
      <c r="N2941" s="426">
        <v>400</v>
      </c>
      <c r="O2941" s="476"/>
      <c r="P2941" s="450">
        <v>2</v>
      </c>
      <c r="Q2941" s="451">
        <f t="shared" si="117"/>
        <v>0.16</v>
      </c>
      <c r="R2941" s="476"/>
    </row>
    <row r="2942" spans="2:18" x14ac:dyDescent="0.25">
      <c r="B2942" s="623">
        <v>6</v>
      </c>
      <c r="C2942" s="80">
        <v>6354</v>
      </c>
      <c r="D2942" s="409" t="s">
        <v>12</v>
      </c>
      <c r="E2942" s="409">
        <v>400</v>
      </c>
      <c r="F2942" s="409">
        <v>40</v>
      </c>
      <c r="G2942" s="497">
        <f t="shared" si="116"/>
        <v>0.50265599999999988</v>
      </c>
      <c r="H2942" s="616" t="s">
        <v>207</v>
      </c>
      <c r="J2942" s="1104">
        <v>6</v>
      </c>
      <c r="K2942" s="476"/>
      <c r="L2942" s="476">
        <v>8</v>
      </c>
      <c r="M2942" s="426">
        <v>20</v>
      </c>
      <c r="N2942" s="426">
        <v>400</v>
      </c>
      <c r="O2942" s="476"/>
      <c r="P2942" s="450">
        <v>2</v>
      </c>
      <c r="Q2942" s="451">
        <f t="shared" si="117"/>
        <v>0.128</v>
      </c>
      <c r="R2942" s="476"/>
    </row>
    <row r="2943" spans="2:18" x14ac:dyDescent="0.25">
      <c r="B2943" s="623">
        <v>7</v>
      </c>
      <c r="C2943" s="80">
        <v>5874</v>
      </c>
      <c r="D2943" s="409" t="s">
        <v>12</v>
      </c>
      <c r="E2943" s="409">
        <v>400</v>
      </c>
      <c r="F2943" s="409">
        <v>60</v>
      </c>
      <c r="G2943" s="497">
        <f t="shared" si="116"/>
        <v>1.130976</v>
      </c>
      <c r="H2943" s="616" t="s">
        <v>15</v>
      </c>
      <c r="J2943" s="1055">
        <v>7</v>
      </c>
      <c r="K2943" s="476"/>
      <c r="L2943" s="476">
        <v>7</v>
      </c>
      <c r="M2943" s="426">
        <v>20</v>
      </c>
      <c r="N2943" s="426">
        <v>400</v>
      </c>
      <c r="O2943" s="476"/>
      <c r="P2943" s="450">
        <v>1</v>
      </c>
      <c r="Q2943" s="451">
        <f t="shared" si="117"/>
        <v>5.6000000000000001E-2</v>
      </c>
      <c r="R2943" s="476"/>
    </row>
    <row r="2944" spans="2:18" x14ac:dyDescent="0.25">
      <c r="B2944" s="623">
        <v>8</v>
      </c>
      <c r="C2944" s="80">
        <v>6450</v>
      </c>
      <c r="D2944" s="409" t="s">
        <v>12</v>
      </c>
      <c r="E2944" s="409">
        <v>400</v>
      </c>
      <c r="F2944" s="409">
        <v>37</v>
      </c>
      <c r="G2944" s="497">
        <f t="shared" si="116"/>
        <v>0.43008503999999992</v>
      </c>
      <c r="H2944" s="616" t="s">
        <v>17</v>
      </c>
      <c r="J2944" s="1104">
        <v>8</v>
      </c>
      <c r="K2944" s="476"/>
      <c r="L2944" s="476">
        <v>4.5</v>
      </c>
      <c r="M2944" s="426">
        <v>20</v>
      </c>
      <c r="N2944" s="426">
        <v>400</v>
      </c>
      <c r="O2944" s="476"/>
      <c r="P2944" s="450">
        <v>1</v>
      </c>
      <c r="Q2944" s="451">
        <f t="shared" si="117"/>
        <v>3.5999999999999997E-2</v>
      </c>
      <c r="R2944" s="476"/>
    </row>
    <row r="2945" spans="2:18" x14ac:dyDescent="0.25">
      <c r="G2945" s="74">
        <f>SUM(G2937:G2944)</f>
        <v>4.8880154400000002</v>
      </c>
      <c r="H2945" s="51"/>
      <c r="J2945" s="1055">
        <v>9</v>
      </c>
      <c r="K2945" s="476"/>
      <c r="L2945" s="476">
        <v>2.2000000000000002</v>
      </c>
      <c r="M2945" s="426">
        <v>20</v>
      </c>
      <c r="N2945" s="426">
        <v>400</v>
      </c>
      <c r="O2945" s="476"/>
      <c r="P2945" s="450">
        <v>2</v>
      </c>
      <c r="Q2945" s="451">
        <f t="shared" si="117"/>
        <v>3.5200000000000002E-2</v>
      </c>
      <c r="R2945" s="476"/>
    </row>
    <row r="2946" spans="2:18" ht="16.5" thickBot="1" x14ac:dyDescent="0.3">
      <c r="G2946" s="60">
        <f>SUM(G2945)</f>
        <v>4.8880154400000002</v>
      </c>
      <c r="H2946" s="36">
        <f>SUM(Q2969/G2946)</f>
        <v>0.69906489493412893</v>
      </c>
      <c r="J2946" s="1104">
        <v>10</v>
      </c>
      <c r="K2946" s="476"/>
      <c r="L2946" s="476">
        <v>4.5</v>
      </c>
      <c r="M2946" s="426">
        <v>15</v>
      </c>
      <c r="N2946" s="426">
        <v>400</v>
      </c>
      <c r="O2946" s="476"/>
      <c r="P2946" s="450">
        <v>4</v>
      </c>
      <c r="Q2946" s="451">
        <f t="shared" si="117"/>
        <v>0.108</v>
      </c>
      <c r="R2946" s="476"/>
    </row>
    <row r="2947" spans="2:18" ht="16.5" thickTop="1" x14ac:dyDescent="0.25">
      <c r="J2947" s="1055">
        <v>11</v>
      </c>
      <c r="K2947" s="476"/>
      <c r="L2947" s="476">
        <v>3.5</v>
      </c>
      <c r="M2947" s="426">
        <v>15</v>
      </c>
      <c r="N2947" s="426">
        <v>400</v>
      </c>
      <c r="O2947" s="476"/>
      <c r="P2947" s="450">
        <v>4</v>
      </c>
      <c r="Q2947" s="451">
        <f t="shared" si="117"/>
        <v>8.4000000000000005E-2</v>
      </c>
      <c r="R2947" s="476"/>
    </row>
    <row r="2948" spans="2:18" x14ac:dyDescent="0.25">
      <c r="B2948" s="8" t="s">
        <v>422</v>
      </c>
      <c r="J2948" s="1104">
        <v>12</v>
      </c>
      <c r="K2948" s="476"/>
      <c r="L2948" s="476">
        <v>2.2000000000000002</v>
      </c>
      <c r="M2948" s="426">
        <v>15</v>
      </c>
      <c r="N2948" s="426">
        <v>400</v>
      </c>
      <c r="O2948" s="476"/>
      <c r="P2948" s="450">
        <v>5</v>
      </c>
      <c r="Q2948" s="451">
        <f t="shared" si="117"/>
        <v>6.6000000000000003E-2</v>
      </c>
      <c r="R2948" s="476"/>
    </row>
    <row r="2949" spans="2:18" x14ac:dyDescent="0.25">
      <c r="B2949" s="1886" t="s">
        <v>3</v>
      </c>
      <c r="C2949" s="1888" t="s">
        <v>66</v>
      </c>
      <c r="D2949" s="1889"/>
      <c r="E2949" s="1890" t="s">
        <v>48</v>
      </c>
      <c r="F2949" s="1891"/>
      <c r="G2949" s="1886" t="s">
        <v>50</v>
      </c>
      <c r="J2949" s="1055">
        <v>13</v>
      </c>
      <c r="K2949" s="476"/>
      <c r="L2949" s="476">
        <v>4.5</v>
      </c>
      <c r="M2949" s="426">
        <v>13</v>
      </c>
      <c r="N2949" s="426">
        <v>400</v>
      </c>
      <c r="O2949" s="476"/>
      <c r="P2949" s="450">
        <v>3</v>
      </c>
      <c r="Q2949" s="451">
        <f t="shared" si="117"/>
        <v>7.0199999999999999E-2</v>
      </c>
      <c r="R2949" s="476"/>
    </row>
    <row r="2950" spans="2:18" x14ac:dyDescent="0.25">
      <c r="B2950" s="1887"/>
      <c r="C2950" s="101" t="s">
        <v>30</v>
      </c>
      <c r="D2950" s="595" t="s">
        <v>10</v>
      </c>
      <c r="E2950" s="1106" t="s">
        <v>30</v>
      </c>
      <c r="F2950" s="1106" t="s">
        <v>10</v>
      </c>
      <c r="G2950" s="1887"/>
      <c r="J2950" s="1104">
        <v>14</v>
      </c>
      <c r="K2950" s="476"/>
      <c r="L2950" s="476">
        <v>3.5</v>
      </c>
      <c r="M2950" s="426">
        <v>13</v>
      </c>
      <c r="N2950" s="426">
        <v>400</v>
      </c>
      <c r="O2950" s="476"/>
      <c r="P2950" s="450">
        <v>4</v>
      </c>
      <c r="Q2950" s="451">
        <f t="shared" si="117"/>
        <v>7.2800000000000004E-2</v>
      </c>
      <c r="R2950" s="476"/>
    </row>
    <row r="2951" spans="2:18" x14ac:dyDescent="0.25">
      <c r="B2951" s="1107" t="s">
        <v>32</v>
      </c>
      <c r="C2951" s="86">
        <f>SUM(C2910)</f>
        <v>534</v>
      </c>
      <c r="D2951" s="71">
        <f>SUM(D2910)</f>
        <v>409.69904051999993</v>
      </c>
      <c r="E2951" s="86">
        <f>SUM(E2910)</f>
        <v>28090</v>
      </c>
      <c r="F2951" s="71">
        <f>SUM(F2910)</f>
        <v>291.25317000000007</v>
      </c>
      <c r="G2951" s="88">
        <f>SUM(F2951/D2951)</f>
        <v>0.71089541637767695</v>
      </c>
      <c r="J2951" s="1055">
        <v>15</v>
      </c>
      <c r="K2951" s="476"/>
      <c r="L2951" s="476">
        <v>2.2000000000000002</v>
      </c>
      <c r="M2951" s="426">
        <v>13</v>
      </c>
      <c r="N2951" s="426">
        <v>400</v>
      </c>
      <c r="O2951" s="476"/>
      <c r="P2951" s="450">
        <v>1</v>
      </c>
      <c r="Q2951" s="451">
        <f t="shared" si="117"/>
        <v>1.1440000000000001E-2</v>
      </c>
      <c r="R2951" s="476"/>
    </row>
    <row r="2952" spans="2:18" x14ac:dyDescent="0.25">
      <c r="B2952" s="1107" t="s">
        <v>32</v>
      </c>
      <c r="C2952" s="115">
        <f>SUM(B2944)</f>
        <v>8</v>
      </c>
      <c r="D2952" s="20">
        <f>SUM(G2946)</f>
        <v>4.8880154400000002</v>
      </c>
      <c r="E2952" s="115">
        <f>SUM(P2969)</f>
        <v>245</v>
      </c>
      <c r="F2952" s="20">
        <f>SUM(Q2969)</f>
        <v>3.4170400000000001</v>
      </c>
      <c r="G2952" s="88">
        <f>SUM(F2952/D2952)</f>
        <v>0.69906489493412893</v>
      </c>
      <c r="J2952" s="1104">
        <v>16</v>
      </c>
      <c r="K2952" s="476"/>
      <c r="L2952" s="476">
        <v>10</v>
      </c>
      <c r="M2952" s="426">
        <v>10</v>
      </c>
      <c r="N2952" s="426">
        <v>400</v>
      </c>
      <c r="O2952" s="476"/>
      <c r="P2952" s="450">
        <v>2</v>
      </c>
      <c r="Q2952" s="451">
        <f t="shared" si="117"/>
        <v>0.08</v>
      </c>
      <c r="R2952" s="476"/>
    </row>
    <row r="2953" spans="2:18" ht="16.5" thickBot="1" x14ac:dyDescent="0.3">
      <c r="B2953" s="1102" t="s">
        <v>54</v>
      </c>
      <c r="C2953" s="59">
        <f>SUM(C2951:C2952)</f>
        <v>542</v>
      </c>
      <c r="D2953" s="92">
        <f>SUM(D2951:D2952)</f>
        <v>414.58705595999993</v>
      </c>
      <c r="E2953" s="59">
        <f>SUM(E2951:E2952)</f>
        <v>28335</v>
      </c>
      <c r="F2953" s="92">
        <f>SUM(F2951:F2952)</f>
        <v>294.67021000000005</v>
      </c>
      <c r="G2953" s="93">
        <f>SUM(F2953/D2953)</f>
        <v>0.71075593355821109</v>
      </c>
      <c r="J2953" s="1055">
        <v>17</v>
      </c>
      <c r="K2953" s="476"/>
      <c r="L2953" s="476">
        <v>8</v>
      </c>
      <c r="M2953" s="426">
        <v>10</v>
      </c>
      <c r="N2953" s="426">
        <v>400</v>
      </c>
      <c r="O2953" s="476"/>
      <c r="P2953" s="450">
        <v>2</v>
      </c>
      <c r="Q2953" s="451">
        <f t="shared" si="117"/>
        <v>6.4000000000000001E-2</v>
      </c>
      <c r="R2953" s="476"/>
    </row>
    <row r="2954" spans="2:18" ht="16.5" thickTop="1" x14ac:dyDescent="0.25">
      <c r="B2954" s="89"/>
      <c r="C2954" s="90"/>
      <c r="D2954" s="91"/>
      <c r="E2954" s="82"/>
      <c r="F2954" s="83"/>
      <c r="G2954" s="83"/>
      <c r="J2954" s="1104">
        <v>18</v>
      </c>
      <c r="K2954" s="476"/>
      <c r="L2954" s="476">
        <v>4.5</v>
      </c>
      <c r="M2954" s="426">
        <v>10</v>
      </c>
      <c r="N2954" s="426">
        <v>400</v>
      </c>
      <c r="O2954" s="476"/>
      <c r="P2954" s="450">
        <v>21</v>
      </c>
      <c r="Q2954" s="451">
        <f t="shared" si="117"/>
        <v>0.378</v>
      </c>
      <c r="R2954" s="476"/>
    </row>
    <row r="2955" spans="2:18" x14ac:dyDescent="0.25">
      <c r="B2955" s="102" t="s">
        <v>32</v>
      </c>
      <c r="C2955" s="90"/>
      <c r="D2955" s="103">
        <f>SUM(Q2963,D2912)</f>
        <v>220.78581</v>
      </c>
      <c r="E2955" s="466">
        <f>SUM(D2955/D2953)</f>
        <v>0.53254390561894871</v>
      </c>
      <c r="F2955" s="83"/>
      <c r="G2955" s="83"/>
      <c r="J2955" s="1055">
        <v>19</v>
      </c>
      <c r="K2955" s="476"/>
      <c r="L2955" s="476">
        <v>3.5</v>
      </c>
      <c r="M2955" s="426">
        <v>10</v>
      </c>
      <c r="N2955" s="426">
        <v>400</v>
      </c>
      <c r="O2955" s="476"/>
      <c r="P2955" s="450">
        <v>2</v>
      </c>
      <c r="Q2955" s="451">
        <f t="shared" si="117"/>
        <v>2.8000000000000001E-2</v>
      </c>
      <c r="R2955" s="476"/>
    </row>
    <row r="2956" spans="2:18" x14ac:dyDescent="0.25">
      <c r="B2956" s="102" t="s">
        <v>51</v>
      </c>
      <c r="C2956" s="89"/>
      <c r="D2956" s="103">
        <f>SUM(Q2968,D2913)</f>
        <v>73.884399999999985</v>
      </c>
      <c r="E2956" s="466">
        <f>SUM(D2956/D2953)</f>
        <v>0.17821202793926225</v>
      </c>
      <c r="F2956" s="83"/>
      <c r="G2956" s="83"/>
      <c r="J2956" s="1104">
        <v>20</v>
      </c>
      <c r="K2956" s="476"/>
      <c r="L2956" s="476">
        <v>2.2000000000000002</v>
      </c>
      <c r="M2956" s="426">
        <v>10</v>
      </c>
      <c r="N2956" s="426">
        <v>400</v>
      </c>
      <c r="O2956" s="476"/>
      <c r="P2956" s="450">
        <v>5</v>
      </c>
      <c r="Q2956" s="451">
        <f t="shared" si="117"/>
        <v>4.3999999999999997E-2</v>
      </c>
      <c r="R2956" s="476"/>
    </row>
    <row r="2957" spans="2:18" ht="16.5" thickBot="1" x14ac:dyDescent="0.3">
      <c r="B2957" s="89"/>
      <c r="C2957" s="89"/>
      <c r="D2957" s="1099">
        <f>SUM(D2955:D2956)</f>
        <v>294.67021</v>
      </c>
      <c r="E2957" s="467">
        <f>SUM(E2955:E2956)</f>
        <v>0.71075593355821098</v>
      </c>
      <c r="F2957" s="83"/>
      <c r="G2957" s="83"/>
      <c r="J2957" s="1055">
        <v>21</v>
      </c>
      <c r="K2957" s="476"/>
      <c r="L2957" s="476">
        <v>1.7</v>
      </c>
      <c r="M2957" s="426">
        <v>10</v>
      </c>
      <c r="N2957" s="426">
        <v>400</v>
      </c>
      <c r="O2957" s="476"/>
      <c r="P2957" s="450">
        <v>1</v>
      </c>
      <c r="Q2957" s="451">
        <f t="shared" si="117"/>
        <v>6.7999999999999996E-3</v>
      </c>
      <c r="R2957" s="476"/>
    </row>
    <row r="2958" spans="2:18" ht="16.5" thickTop="1" x14ac:dyDescent="0.25">
      <c r="J2958" s="1104">
        <v>22</v>
      </c>
      <c r="K2958" s="476"/>
      <c r="L2958" s="476">
        <v>4.5</v>
      </c>
      <c r="M2958" s="426">
        <v>10</v>
      </c>
      <c r="N2958" s="426">
        <v>300</v>
      </c>
      <c r="O2958" s="476"/>
      <c r="P2958" s="450">
        <v>1</v>
      </c>
      <c r="Q2958" s="451">
        <f t="shared" si="117"/>
        <v>1.35E-2</v>
      </c>
      <c r="R2958" s="476"/>
    </row>
    <row r="2959" spans="2:18" x14ac:dyDescent="0.25">
      <c r="J2959" s="1055">
        <v>23</v>
      </c>
      <c r="K2959" s="476"/>
      <c r="L2959" s="476">
        <v>2.2000000000000002</v>
      </c>
      <c r="M2959" s="426">
        <v>10</v>
      </c>
      <c r="N2959" s="426">
        <v>300</v>
      </c>
      <c r="O2959" s="476"/>
      <c r="P2959" s="450">
        <v>1</v>
      </c>
      <c r="Q2959" s="451">
        <f t="shared" si="117"/>
        <v>6.6E-3</v>
      </c>
      <c r="R2959" s="476"/>
    </row>
    <row r="2960" spans="2:18" x14ac:dyDescent="0.25">
      <c r="J2960" s="1104">
        <v>24</v>
      </c>
      <c r="K2960" s="476"/>
      <c r="L2960" s="476">
        <v>6</v>
      </c>
      <c r="M2960" s="426">
        <v>10</v>
      </c>
      <c r="N2960" s="426">
        <v>300</v>
      </c>
      <c r="O2960" s="476"/>
      <c r="P2960" s="450">
        <v>1</v>
      </c>
      <c r="Q2960" s="451">
        <f t="shared" si="117"/>
        <v>1.7999999999999999E-2</v>
      </c>
      <c r="R2960" s="476"/>
    </row>
    <row r="2961" spans="2:18" x14ac:dyDescent="0.25">
      <c r="J2961" s="1055">
        <v>25</v>
      </c>
      <c r="K2961" s="476"/>
      <c r="L2961" s="476">
        <v>4.5</v>
      </c>
      <c r="M2961" s="426">
        <v>10</v>
      </c>
      <c r="N2961" s="426">
        <v>200</v>
      </c>
      <c r="O2961" s="476"/>
      <c r="P2961" s="450">
        <v>4</v>
      </c>
      <c r="Q2961" s="451">
        <f t="shared" si="117"/>
        <v>3.5999999999999997E-2</v>
      </c>
      <c r="R2961" s="476"/>
    </row>
    <row r="2962" spans="2:18" x14ac:dyDescent="0.25">
      <c r="J2962" s="1104">
        <v>26</v>
      </c>
      <c r="K2962" s="476"/>
      <c r="L2962" s="476">
        <v>1.7</v>
      </c>
      <c r="M2962" s="426">
        <v>10</v>
      </c>
      <c r="N2962" s="426">
        <v>300</v>
      </c>
      <c r="O2962" s="476"/>
      <c r="P2962" s="450">
        <v>3</v>
      </c>
      <c r="Q2962" s="451">
        <f t="shared" si="117"/>
        <v>1.5299999999999999E-2</v>
      </c>
      <c r="R2962" s="476"/>
    </row>
    <row r="2963" spans="2:18" x14ac:dyDescent="0.25">
      <c r="J2963" s="1880"/>
      <c r="K2963" s="1880"/>
      <c r="L2963" s="1880"/>
      <c r="M2963" s="1880"/>
      <c r="N2963" s="1880"/>
      <c r="O2963" s="1881"/>
      <c r="P2963" s="1119">
        <f>SUM(P2937:P2962)</f>
        <v>83</v>
      </c>
      <c r="Q2963" s="1120">
        <f>SUM(Q2937:Q2962)</f>
        <v>2.6018400000000002</v>
      </c>
      <c r="R2963" s="64">
        <f>SUM(Q2963/G2946)</f>
        <v>0.53228964432240011</v>
      </c>
    </row>
    <row r="2964" spans="2:18" x14ac:dyDescent="0.25">
      <c r="J2964" s="1104">
        <v>27</v>
      </c>
      <c r="K2964" s="476"/>
      <c r="L2964" s="477">
        <v>5</v>
      </c>
      <c r="M2964" s="409">
        <v>7</v>
      </c>
      <c r="N2964" s="409">
        <v>400</v>
      </c>
      <c r="O2964" s="409">
        <v>5</v>
      </c>
      <c r="P2964" s="450">
        <v>20</v>
      </c>
      <c r="Q2964" s="451">
        <f>L2964*M2964*N2964*P2964/1000000</f>
        <v>0.28000000000000003</v>
      </c>
      <c r="R2964" s="618"/>
    </row>
    <row r="2965" spans="2:18" x14ac:dyDescent="0.25">
      <c r="J2965" s="1104">
        <v>28</v>
      </c>
      <c r="K2965" s="476"/>
      <c r="L2965" s="477">
        <v>4</v>
      </c>
      <c r="M2965" s="409">
        <v>6</v>
      </c>
      <c r="N2965" s="409">
        <v>400</v>
      </c>
      <c r="O2965" s="409">
        <v>2</v>
      </c>
      <c r="P2965" s="450">
        <v>12</v>
      </c>
      <c r="Q2965" s="451">
        <f>L2965*M2965*N2965*P2965/1000000</f>
        <v>0.1152</v>
      </c>
      <c r="R2965" s="1058"/>
    </row>
    <row r="2966" spans="2:18" x14ac:dyDescent="0.25">
      <c r="J2966" s="1104">
        <v>29</v>
      </c>
      <c r="K2966" s="476"/>
      <c r="L2966" s="477">
        <v>3</v>
      </c>
      <c r="M2966" s="409">
        <v>5</v>
      </c>
      <c r="N2966" s="409">
        <v>400</v>
      </c>
      <c r="O2966" s="409">
        <v>3</v>
      </c>
      <c r="P2966" s="450">
        <v>30</v>
      </c>
      <c r="Q2966" s="451">
        <f>L2966*M2966*N2966*P2966/1000000</f>
        <v>0.18</v>
      </c>
      <c r="R2966" s="618"/>
    </row>
    <row r="2967" spans="2:18" x14ac:dyDescent="0.25">
      <c r="J2967" s="1104">
        <v>30</v>
      </c>
      <c r="K2967" s="476"/>
      <c r="L2967" s="477">
        <v>2</v>
      </c>
      <c r="M2967" s="409">
        <v>3</v>
      </c>
      <c r="N2967" s="409">
        <v>400</v>
      </c>
      <c r="O2967" s="409">
        <v>4</v>
      </c>
      <c r="P2967" s="450">
        <v>100</v>
      </c>
      <c r="Q2967" s="451">
        <f>L2967*M2967*N2967*P2967/1000000</f>
        <v>0.24</v>
      </c>
      <c r="R2967" s="618"/>
    </row>
    <row r="2968" spans="2:18" x14ac:dyDescent="0.25">
      <c r="J2968" s="1882"/>
      <c r="K2968" s="1883"/>
      <c r="L2968" s="1883"/>
      <c r="M2968" s="1883"/>
      <c r="N2968" s="1884"/>
      <c r="O2968" s="1057">
        <f>SUM(O2964:O2967)</f>
        <v>14</v>
      </c>
      <c r="P2968" s="1057">
        <f>SUM(P2964:P2967)</f>
        <v>162</v>
      </c>
      <c r="Q2968" s="1121">
        <f>SUM(Q2964:Q2967)</f>
        <v>0.81519999999999992</v>
      </c>
      <c r="R2968" s="64">
        <f>SUM(Q2968/G2946)</f>
        <v>0.16677525061172882</v>
      </c>
    </row>
    <row r="2969" spans="2:18" ht="16.5" thickBot="1" x14ac:dyDescent="0.3">
      <c r="J2969" s="112"/>
      <c r="K2969" s="112"/>
      <c r="L2969" s="112"/>
      <c r="M2969" s="112"/>
      <c r="N2969" s="112"/>
      <c r="O2969" s="455">
        <f>SUM(O2968)</f>
        <v>14</v>
      </c>
      <c r="P2969" s="47">
        <f>SUM(P2968,P2963)</f>
        <v>245</v>
      </c>
      <c r="Q2969" s="72">
        <f>SUM(Q2968,Q2963)</f>
        <v>3.4170400000000001</v>
      </c>
      <c r="R2969" s="49">
        <f>SUM(Q2969/G2946)</f>
        <v>0.69906489493412893</v>
      </c>
    </row>
    <row r="2970" spans="2:18" ht="16.5" thickTop="1" x14ac:dyDescent="0.25"/>
    <row r="2971" spans="2:18" x14ac:dyDescent="0.25">
      <c r="B2971" s="1814" t="s">
        <v>0</v>
      </c>
      <c r="C2971" s="1814"/>
      <c r="D2971" s="1814"/>
      <c r="E2971" s="1814"/>
      <c r="F2971" s="1814"/>
      <c r="G2971" s="1814"/>
      <c r="H2971" s="1814"/>
      <c r="J2971" s="1892" t="s">
        <v>22</v>
      </c>
      <c r="K2971" s="1892"/>
      <c r="L2971" s="1892"/>
      <c r="M2971" s="1892"/>
      <c r="N2971" s="1892"/>
      <c r="O2971" s="1892"/>
      <c r="P2971" s="1892"/>
      <c r="Q2971" s="1892"/>
      <c r="R2971" s="1892"/>
    </row>
    <row r="2972" spans="2:18" ht="15.75" customHeight="1" x14ac:dyDescent="0.25">
      <c r="B2972" s="1814"/>
      <c r="C2972" s="1814"/>
      <c r="D2972" s="1814"/>
      <c r="E2972" s="1814"/>
      <c r="F2972" s="1814"/>
      <c r="G2972" s="1814"/>
      <c r="H2972" s="1814"/>
      <c r="J2972" s="1892"/>
      <c r="K2972" s="1892"/>
      <c r="L2972" s="1892"/>
      <c r="M2972" s="1892"/>
      <c r="N2972" s="1892"/>
      <c r="O2972" s="1892"/>
      <c r="P2972" s="1892"/>
      <c r="Q2972" s="1892"/>
      <c r="R2972" s="1892"/>
    </row>
    <row r="2973" spans="2:18" ht="15.75" customHeight="1" x14ac:dyDescent="0.25">
      <c r="B2973" s="6" t="s">
        <v>416</v>
      </c>
      <c r="H2973" s="8"/>
      <c r="J2973" s="6" t="s">
        <v>416</v>
      </c>
      <c r="K2973" s="1051"/>
      <c r="L2973" s="1051"/>
      <c r="M2973" s="1051"/>
      <c r="N2973" s="1051"/>
      <c r="O2973" s="1893"/>
      <c r="P2973" s="1893"/>
      <c r="Q2973" s="842"/>
      <c r="R2973" s="842"/>
    </row>
    <row r="2974" spans="2:18" x14ac:dyDescent="0.25">
      <c r="B2974" s="1812" t="s">
        <v>21</v>
      </c>
      <c r="C2974" s="1812" t="s">
        <v>2</v>
      </c>
      <c r="D2974" s="1812" t="s">
        <v>3</v>
      </c>
      <c r="E2974" s="1842" t="s">
        <v>4</v>
      </c>
      <c r="F2974" s="1843"/>
      <c r="G2974" s="1844"/>
      <c r="H2974" s="1812" t="s">
        <v>5</v>
      </c>
      <c r="J2974" s="1886" t="s">
        <v>21</v>
      </c>
      <c r="K2974" s="1894" t="s">
        <v>24</v>
      </c>
      <c r="L2974" s="1867" t="s">
        <v>25</v>
      </c>
      <c r="M2974" s="1868"/>
      <c r="N2974" s="1869"/>
      <c r="O2974" s="1867" t="s">
        <v>4</v>
      </c>
      <c r="P2974" s="1868"/>
      <c r="Q2974" s="1869"/>
      <c r="R2974" s="1886" t="s">
        <v>5</v>
      </c>
    </row>
    <row r="2975" spans="2:18" x14ac:dyDescent="0.25">
      <c r="B2975" s="1813"/>
      <c r="C2975" s="1813"/>
      <c r="D2975" s="1813"/>
      <c r="E2975" s="1101" t="s">
        <v>26</v>
      </c>
      <c r="F2975" s="1101" t="s">
        <v>9</v>
      </c>
      <c r="G2975" s="1100" t="s">
        <v>10</v>
      </c>
      <c r="H2975" s="1813"/>
      <c r="J2975" s="1887"/>
      <c r="K2975" s="1895"/>
      <c r="L2975" s="1052" t="s">
        <v>27</v>
      </c>
      <c r="M2975" s="1103" t="s">
        <v>28</v>
      </c>
      <c r="N2975" s="1103" t="s">
        <v>26</v>
      </c>
      <c r="O2975" s="1103" t="s">
        <v>29</v>
      </c>
      <c r="P2975" s="1053" t="s">
        <v>30</v>
      </c>
      <c r="Q2975" s="1054" t="s">
        <v>10</v>
      </c>
      <c r="R2975" s="1887"/>
    </row>
    <row r="2976" spans="2:18" x14ac:dyDescent="0.25">
      <c r="B2976" s="623">
        <v>1</v>
      </c>
      <c r="C2976" s="80">
        <v>6327</v>
      </c>
      <c r="D2976" s="409" t="s">
        <v>12</v>
      </c>
      <c r="E2976" s="409">
        <v>400</v>
      </c>
      <c r="F2976" s="409">
        <v>45</v>
      </c>
      <c r="G2976" s="497">
        <f t="shared" ref="G2976:G2982" si="118">0.7854*E2976*F2976*F2976/1000000</f>
        <v>0.63617400000000002</v>
      </c>
      <c r="H2976" s="616" t="s">
        <v>207</v>
      </c>
      <c r="J2976" s="1055">
        <v>1</v>
      </c>
      <c r="K2976" s="429" t="s">
        <v>32</v>
      </c>
      <c r="L2976" s="426">
        <v>15</v>
      </c>
      <c r="M2976" s="426">
        <v>30</v>
      </c>
      <c r="N2976" s="426">
        <v>400</v>
      </c>
      <c r="O2976" s="429"/>
      <c r="P2976" s="450">
        <v>2</v>
      </c>
      <c r="Q2976" s="451">
        <f t="shared" ref="Q2976:Q3001" si="119">L2976*M2976*N2976*P2976/1000000</f>
        <v>0.36</v>
      </c>
      <c r="R2976" s="1056"/>
    </row>
    <row r="2977" spans="2:18" x14ac:dyDescent="0.25">
      <c r="B2977" s="623">
        <v>2</v>
      </c>
      <c r="C2977" s="80">
        <v>6314</v>
      </c>
      <c r="D2977" s="409" t="s">
        <v>12</v>
      </c>
      <c r="E2977" s="409">
        <v>400</v>
      </c>
      <c r="F2977" s="409">
        <v>50</v>
      </c>
      <c r="G2977" s="497">
        <f t="shared" si="118"/>
        <v>0.78539999999999988</v>
      </c>
      <c r="H2977" s="616" t="s">
        <v>207</v>
      </c>
      <c r="J2977" s="1104">
        <v>2</v>
      </c>
      <c r="K2977" s="476"/>
      <c r="L2977" s="476">
        <v>10</v>
      </c>
      <c r="M2977" s="426">
        <v>30</v>
      </c>
      <c r="N2977" s="426">
        <v>400</v>
      </c>
      <c r="O2977" s="476"/>
      <c r="P2977" s="450">
        <v>1</v>
      </c>
      <c r="Q2977" s="451">
        <f t="shared" si="119"/>
        <v>0.12</v>
      </c>
      <c r="R2977" s="476"/>
    </row>
    <row r="2978" spans="2:18" x14ac:dyDescent="0.25">
      <c r="B2978" s="623">
        <v>3</v>
      </c>
      <c r="C2978" s="80">
        <v>6324</v>
      </c>
      <c r="D2978" s="409" t="s">
        <v>12</v>
      </c>
      <c r="E2978" s="409">
        <v>400</v>
      </c>
      <c r="F2978" s="409">
        <v>43</v>
      </c>
      <c r="G2978" s="497">
        <f t="shared" si="118"/>
        <v>0.58088183999999998</v>
      </c>
      <c r="H2978" s="616" t="s">
        <v>207</v>
      </c>
      <c r="J2978" s="1055">
        <v>3</v>
      </c>
      <c r="K2978" s="476"/>
      <c r="L2978" s="476">
        <v>15</v>
      </c>
      <c r="M2978" s="426">
        <v>25</v>
      </c>
      <c r="N2978" s="426">
        <v>400</v>
      </c>
      <c r="O2978" s="476"/>
      <c r="P2978" s="450">
        <v>2</v>
      </c>
      <c r="Q2978" s="451">
        <f t="shared" si="119"/>
        <v>0.3</v>
      </c>
      <c r="R2978" s="476"/>
    </row>
    <row r="2979" spans="2:18" x14ac:dyDescent="0.25">
      <c r="B2979" s="623">
        <v>4</v>
      </c>
      <c r="C2979" s="80">
        <v>6211</v>
      </c>
      <c r="D2979" s="409" t="s">
        <v>12</v>
      </c>
      <c r="E2979" s="409">
        <v>400</v>
      </c>
      <c r="F2979" s="409">
        <v>55</v>
      </c>
      <c r="G2979" s="497">
        <f t="shared" si="118"/>
        <v>0.95033400000000001</v>
      </c>
      <c r="H2979" s="616" t="s">
        <v>252</v>
      </c>
      <c r="J2979" s="1104">
        <v>4</v>
      </c>
      <c r="K2979" s="476"/>
      <c r="L2979" s="476">
        <v>10</v>
      </c>
      <c r="M2979" s="426">
        <v>25</v>
      </c>
      <c r="N2979" s="426">
        <v>400</v>
      </c>
      <c r="O2979" s="476"/>
      <c r="P2979" s="450">
        <v>2</v>
      </c>
      <c r="Q2979" s="451">
        <f t="shared" si="119"/>
        <v>0.2</v>
      </c>
      <c r="R2979" s="476"/>
    </row>
    <row r="2980" spans="2:18" x14ac:dyDescent="0.25">
      <c r="B2980" s="623">
        <v>5</v>
      </c>
      <c r="C2980" s="80">
        <v>5932</v>
      </c>
      <c r="D2980" s="409" t="s">
        <v>12</v>
      </c>
      <c r="E2980" s="409">
        <v>400</v>
      </c>
      <c r="F2980" s="409">
        <v>77</v>
      </c>
      <c r="G2980" s="497">
        <f t="shared" si="118"/>
        <v>1.8626546399999997</v>
      </c>
      <c r="H2980" s="616" t="s">
        <v>15</v>
      </c>
      <c r="J2980" s="1055">
        <v>5</v>
      </c>
      <c r="K2980" s="476"/>
      <c r="L2980" s="476">
        <v>3.5</v>
      </c>
      <c r="M2980" s="426">
        <v>25</v>
      </c>
      <c r="N2980" s="426">
        <v>400</v>
      </c>
      <c r="O2980" s="476"/>
      <c r="P2980" s="450">
        <v>1</v>
      </c>
      <c r="Q2980" s="451">
        <f t="shared" si="119"/>
        <v>3.5000000000000003E-2</v>
      </c>
      <c r="R2980" s="476"/>
    </row>
    <row r="2981" spans="2:18" x14ac:dyDescent="0.25">
      <c r="B2981" s="623">
        <v>6</v>
      </c>
      <c r="C2981" s="1470">
        <v>6538</v>
      </c>
      <c r="D2981" s="409" t="s">
        <v>12</v>
      </c>
      <c r="E2981" s="409">
        <v>400</v>
      </c>
      <c r="F2981" s="409">
        <v>56</v>
      </c>
      <c r="G2981" s="497">
        <f t="shared" si="118"/>
        <v>0.98520576000000004</v>
      </c>
      <c r="H2981" s="616" t="s">
        <v>430</v>
      </c>
      <c r="J2981" s="1104">
        <v>6</v>
      </c>
      <c r="K2981" s="476"/>
      <c r="L2981" s="476">
        <v>4.5</v>
      </c>
      <c r="M2981" s="426">
        <v>20</v>
      </c>
      <c r="N2981" s="426">
        <v>400</v>
      </c>
      <c r="O2981" s="476"/>
      <c r="P2981" s="450">
        <v>1</v>
      </c>
      <c r="Q2981" s="451">
        <f t="shared" si="119"/>
        <v>3.5999999999999997E-2</v>
      </c>
      <c r="R2981" s="476"/>
    </row>
    <row r="2982" spans="2:18" x14ac:dyDescent="0.25">
      <c r="B2982" s="623">
        <v>7</v>
      </c>
      <c r="C2982" s="1470">
        <v>6701</v>
      </c>
      <c r="D2982" s="409" t="s">
        <v>12</v>
      </c>
      <c r="E2982" s="409">
        <v>400</v>
      </c>
      <c r="F2982" s="409">
        <v>47</v>
      </c>
      <c r="G2982" s="497">
        <f t="shared" si="118"/>
        <v>0.69397943999999989</v>
      </c>
      <c r="H2982" s="616" t="s">
        <v>13</v>
      </c>
      <c r="J2982" s="1055">
        <v>7</v>
      </c>
      <c r="K2982" s="476"/>
      <c r="L2982" s="476">
        <v>3.5</v>
      </c>
      <c r="M2982" s="426">
        <v>15</v>
      </c>
      <c r="N2982" s="426">
        <v>400</v>
      </c>
      <c r="O2982" s="476"/>
      <c r="P2982" s="450">
        <v>2</v>
      </c>
      <c r="Q2982" s="451">
        <f t="shared" si="119"/>
        <v>4.2000000000000003E-2</v>
      </c>
      <c r="R2982" s="476"/>
    </row>
    <row r="2983" spans="2:18" x14ac:dyDescent="0.25">
      <c r="G2983" s="74">
        <f>SUM(G2976:G2982)</f>
        <v>6.4946296799999992</v>
      </c>
      <c r="H2983" s="51"/>
      <c r="J2983" s="1104">
        <v>8</v>
      </c>
      <c r="K2983" s="476"/>
      <c r="L2983" s="476">
        <v>13</v>
      </c>
      <c r="M2983" s="426">
        <v>13</v>
      </c>
      <c r="N2983" s="426">
        <v>400</v>
      </c>
      <c r="O2983" s="476"/>
      <c r="P2983" s="450">
        <v>1</v>
      </c>
      <c r="Q2983" s="451">
        <f t="shared" si="119"/>
        <v>6.7599999999999993E-2</v>
      </c>
      <c r="R2983" s="476"/>
    </row>
    <row r="2984" spans="2:18" ht="16.5" thickBot="1" x14ac:dyDescent="0.3">
      <c r="G2984" s="60">
        <f>SUM(G2983)</f>
        <v>6.4946296799999992</v>
      </c>
      <c r="H2984" s="36">
        <f>SUM(Q3008/G2984)</f>
        <v>0.55803335656853026</v>
      </c>
      <c r="J2984" s="1055">
        <v>9</v>
      </c>
      <c r="K2984" s="476"/>
      <c r="L2984" s="476">
        <v>4.5</v>
      </c>
      <c r="M2984" s="426">
        <v>13</v>
      </c>
      <c r="N2984" s="426">
        <v>400</v>
      </c>
      <c r="O2984" s="476"/>
      <c r="P2984" s="450">
        <v>2</v>
      </c>
      <c r="Q2984" s="451">
        <f t="shared" si="119"/>
        <v>4.6800000000000001E-2</v>
      </c>
      <c r="R2984" s="476"/>
    </row>
    <row r="2985" spans="2:18" ht="16.5" thickTop="1" x14ac:dyDescent="0.25">
      <c r="J2985" s="1104">
        <v>10</v>
      </c>
      <c r="K2985" s="476"/>
      <c r="L2985" s="476">
        <v>3.5</v>
      </c>
      <c r="M2985" s="426">
        <v>13</v>
      </c>
      <c r="N2985" s="426">
        <v>400</v>
      </c>
      <c r="O2985" s="476"/>
      <c r="P2985" s="450">
        <v>1</v>
      </c>
      <c r="Q2985" s="451">
        <f t="shared" si="119"/>
        <v>1.8200000000000001E-2</v>
      </c>
      <c r="R2985" s="476"/>
    </row>
    <row r="2986" spans="2:18" x14ac:dyDescent="0.25">
      <c r="B2986" s="8" t="s">
        <v>421</v>
      </c>
      <c r="J2986" s="1055">
        <v>11</v>
      </c>
      <c r="K2986" s="476"/>
      <c r="L2986" s="476">
        <v>2.2000000000000002</v>
      </c>
      <c r="M2986" s="426">
        <v>13</v>
      </c>
      <c r="N2986" s="426">
        <v>400</v>
      </c>
      <c r="O2986" s="476"/>
      <c r="P2986" s="450">
        <v>1</v>
      </c>
      <c r="Q2986" s="451">
        <f t="shared" si="119"/>
        <v>1.1440000000000001E-2</v>
      </c>
      <c r="R2986" s="476"/>
    </row>
    <row r="2987" spans="2:18" x14ac:dyDescent="0.25">
      <c r="B2987" s="1886" t="s">
        <v>3</v>
      </c>
      <c r="C2987" s="1888" t="s">
        <v>66</v>
      </c>
      <c r="D2987" s="1889"/>
      <c r="E2987" s="1890" t="s">
        <v>48</v>
      </c>
      <c r="F2987" s="1891"/>
      <c r="G2987" s="1886" t="s">
        <v>50</v>
      </c>
      <c r="J2987" s="1104">
        <v>12</v>
      </c>
      <c r="K2987" s="476"/>
      <c r="L2987" s="476">
        <v>10</v>
      </c>
      <c r="M2987" s="426">
        <v>10</v>
      </c>
      <c r="N2987" s="426">
        <v>400</v>
      </c>
      <c r="O2987" s="476"/>
      <c r="P2987" s="450">
        <v>7</v>
      </c>
      <c r="Q2987" s="451">
        <f t="shared" si="119"/>
        <v>0.28000000000000003</v>
      </c>
      <c r="R2987" s="476"/>
    </row>
    <row r="2988" spans="2:18" x14ac:dyDescent="0.25">
      <c r="B2988" s="1887"/>
      <c r="C2988" s="101" t="s">
        <v>30</v>
      </c>
      <c r="D2988" s="595" t="s">
        <v>10</v>
      </c>
      <c r="E2988" s="1106" t="s">
        <v>30</v>
      </c>
      <c r="F2988" s="1106" t="s">
        <v>10</v>
      </c>
      <c r="G2988" s="1887"/>
      <c r="J2988" s="1055">
        <v>13</v>
      </c>
      <c r="K2988" s="476"/>
      <c r="L2988" s="476">
        <v>4.5</v>
      </c>
      <c r="M2988" s="426">
        <v>10</v>
      </c>
      <c r="N2988" s="426">
        <v>400</v>
      </c>
      <c r="O2988" s="476"/>
      <c r="P2988" s="450">
        <v>31</v>
      </c>
      <c r="Q2988" s="451">
        <f t="shared" si="119"/>
        <v>0.55800000000000005</v>
      </c>
      <c r="R2988" s="476"/>
    </row>
    <row r="2989" spans="2:18" x14ac:dyDescent="0.25">
      <c r="B2989" s="1107" t="s">
        <v>32</v>
      </c>
      <c r="C2989" s="86">
        <f>SUM(C2953)</f>
        <v>542</v>
      </c>
      <c r="D2989" s="71">
        <f>SUM(D2953)</f>
        <v>414.58705595999993</v>
      </c>
      <c r="E2989" s="86">
        <f>SUM(E2953)</f>
        <v>28335</v>
      </c>
      <c r="F2989" s="71">
        <f>SUM(F2953)</f>
        <v>294.67021000000005</v>
      </c>
      <c r="G2989" s="88">
        <f>SUM(F2989/D2989)</f>
        <v>0.71075593355821109</v>
      </c>
      <c r="J2989" s="1104">
        <v>14</v>
      </c>
      <c r="K2989" s="476"/>
      <c r="L2989" s="476">
        <v>3.5</v>
      </c>
      <c r="M2989" s="426">
        <v>10</v>
      </c>
      <c r="N2989" s="426">
        <v>400</v>
      </c>
      <c r="O2989" s="476"/>
      <c r="P2989" s="450">
        <v>3</v>
      </c>
      <c r="Q2989" s="451">
        <f t="shared" si="119"/>
        <v>4.2000000000000003E-2</v>
      </c>
      <c r="R2989" s="476"/>
    </row>
    <row r="2990" spans="2:18" x14ac:dyDescent="0.25">
      <c r="B2990" s="1107" t="s">
        <v>32</v>
      </c>
      <c r="C2990" s="115">
        <f>SUM(B2980)</f>
        <v>5</v>
      </c>
      <c r="D2990" s="20">
        <f>SUM(G2984)</f>
        <v>6.4946296799999992</v>
      </c>
      <c r="E2990" s="115">
        <f>SUM(P3008)</f>
        <v>82</v>
      </c>
      <c r="F2990" s="20">
        <f>SUM(Q3008)</f>
        <v>3.6242199999999993</v>
      </c>
      <c r="G2990" s="88">
        <f>SUM(F2990/D2990)</f>
        <v>0.55803335656853026</v>
      </c>
      <c r="J2990" s="1055">
        <v>15</v>
      </c>
      <c r="K2990" s="476"/>
      <c r="L2990" s="476">
        <v>2.2000000000000002</v>
      </c>
      <c r="M2990" s="426">
        <v>10</v>
      </c>
      <c r="N2990" s="426">
        <v>400</v>
      </c>
      <c r="O2990" s="476"/>
      <c r="P2990" s="450">
        <v>7</v>
      </c>
      <c r="Q2990" s="451">
        <f t="shared" si="119"/>
        <v>6.1600000000000002E-2</v>
      </c>
      <c r="R2990" s="476"/>
    </row>
    <row r="2991" spans="2:18" ht="16.5" thickBot="1" x14ac:dyDescent="0.3">
      <c r="B2991" s="1102" t="s">
        <v>54</v>
      </c>
      <c r="C2991" s="59">
        <f>SUM(C2989:C2990)</f>
        <v>547</v>
      </c>
      <c r="D2991" s="92">
        <f>SUM(D2989:D2990)</f>
        <v>421.08168563999993</v>
      </c>
      <c r="E2991" s="59">
        <f>SUM(E2989:E2990)</f>
        <v>28417</v>
      </c>
      <c r="F2991" s="92">
        <f>SUM(F2989:F2990)</f>
        <v>298.29443000000003</v>
      </c>
      <c r="G2991" s="93">
        <f>SUM(F2991/D2991)</f>
        <v>0.70840038921812487</v>
      </c>
      <c r="J2991" s="1104">
        <v>16</v>
      </c>
      <c r="K2991" s="476"/>
      <c r="L2991" s="476">
        <v>1.7</v>
      </c>
      <c r="M2991" s="426">
        <v>10</v>
      </c>
      <c r="N2991" s="426">
        <v>400</v>
      </c>
      <c r="O2991" s="476"/>
      <c r="P2991" s="450">
        <v>1</v>
      </c>
      <c r="Q2991" s="451">
        <f t="shared" si="119"/>
        <v>6.7999999999999996E-3</v>
      </c>
      <c r="R2991" s="476"/>
    </row>
    <row r="2992" spans="2:18" ht="16.5" thickTop="1" x14ac:dyDescent="0.25">
      <c r="B2992" s="89"/>
      <c r="C2992" s="90"/>
      <c r="D2992" s="91"/>
      <c r="E2992" s="82"/>
      <c r="F2992" s="83"/>
      <c r="G2992" s="83"/>
      <c r="J2992" s="1055">
        <v>17</v>
      </c>
      <c r="K2992" s="476"/>
      <c r="L2992" s="476">
        <v>13</v>
      </c>
      <c r="M2992" s="426">
        <v>20</v>
      </c>
      <c r="N2992" s="426">
        <v>400</v>
      </c>
      <c r="O2992" s="476"/>
      <c r="P2992" s="450">
        <v>1</v>
      </c>
      <c r="Q2992" s="451">
        <f t="shared" si="119"/>
        <v>0.104</v>
      </c>
      <c r="R2992" s="476"/>
    </row>
    <row r="2993" spans="2:18" x14ac:dyDescent="0.25">
      <c r="B2993" s="102" t="s">
        <v>32</v>
      </c>
      <c r="C2993" s="90"/>
      <c r="D2993" s="103">
        <f>SUM(Q3002,D2955)</f>
        <v>223.48283000000001</v>
      </c>
      <c r="E2993" s="466">
        <f>SUM(D2993/D2991)</f>
        <v>0.53073509872634228</v>
      </c>
      <c r="F2993" s="83"/>
      <c r="G2993" s="83"/>
      <c r="J2993" s="1104">
        <v>18</v>
      </c>
      <c r="K2993" s="476"/>
      <c r="L2993" s="476">
        <v>7</v>
      </c>
      <c r="M2993" s="426">
        <v>20</v>
      </c>
      <c r="N2993" s="426">
        <v>400</v>
      </c>
      <c r="O2993" s="476"/>
      <c r="P2993" s="450">
        <v>1</v>
      </c>
      <c r="Q2993" s="451">
        <f t="shared" si="119"/>
        <v>5.6000000000000001E-2</v>
      </c>
      <c r="R2993" s="476"/>
    </row>
    <row r="2994" spans="2:18" x14ac:dyDescent="0.25">
      <c r="B2994" s="102" t="s">
        <v>51</v>
      </c>
      <c r="C2994" s="89"/>
      <c r="D2994" s="103">
        <f>SUM(Q3007,D2956)</f>
        <v>74.811599999999984</v>
      </c>
      <c r="E2994" s="466">
        <f>SUM(D2994/D2991)</f>
        <v>0.1776652904917824</v>
      </c>
      <c r="F2994" s="83"/>
      <c r="G2994" s="83"/>
      <c r="J2994" s="1055">
        <v>19</v>
      </c>
      <c r="K2994" s="476"/>
      <c r="L2994" s="476">
        <v>7</v>
      </c>
      <c r="M2994" s="426">
        <v>15</v>
      </c>
      <c r="N2994" s="426">
        <v>400</v>
      </c>
      <c r="O2994" s="476"/>
      <c r="P2994" s="450">
        <v>1</v>
      </c>
      <c r="Q2994" s="451">
        <f t="shared" si="119"/>
        <v>4.2000000000000003E-2</v>
      </c>
      <c r="R2994" s="476"/>
    </row>
    <row r="2995" spans="2:18" ht="16.5" thickBot="1" x14ac:dyDescent="0.3">
      <c r="B2995" s="89"/>
      <c r="C2995" s="89"/>
      <c r="D2995" s="1099">
        <f>SUM(D2993:D2994)</f>
        <v>298.29442999999998</v>
      </c>
      <c r="E2995" s="467">
        <f>SUM(E2993:E2994)</f>
        <v>0.70840038921812465</v>
      </c>
      <c r="F2995" s="83"/>
      <c r="G2995" s="83"/>
      <c r="J2995" s="1104">
        <v>20</v>
      </c>
      <c r="K2995" s="476"/>
      <c r="L2995" s="476">
        <v>7</v>
      </c>
      <c r="M2995" s="426">
        <v>25</v>
      </c>
      <c r="N2995" s="426">
        <v>400</v>
      </c>
      <c r="O2995" s="476"/>
      <c r="P2995" s="450">
        <v>1</v>
      </c>
      <c r="Q2995" s="451">
        <f t="shared" si="119"/>
        <v>7.0000000000000007E-2</v>
      </c>
      <c r="R2995" s="476"/>
    </row>
    <row r="2996" spans="2:18" ht="16.5" thickTop="1" x14ac:dyDescent="0.25">
      <c r="J2996" s="1055">
        <v>21</v>
      </c>
      <c r="K2996" s="476"/>
      <c r="L2996" s="476">
        <v>10</v>
      </c>
      <c r="M2996" s="426">
        <v>20</v>
      </c>
      <c r="N2996" s="426">
        <v>400</v>
      </c>
      <c r="O2996" s="476"/>
      <c r="P2996" s="450">
        <v>1</v>
      </c>
      <c r="Q2996" s="451">
        <f t="shared" si="119"/>
        <v>0.08</v>
      </c>
      <c r="R2996" s="476"/>
    </row>
    <row r="2997" spans="2:18" x14ac:dyDescent="0.25">
      <c r="J2997" s="1104">
        <v>22</v>
      </c>
      <c r="K2997" s="476"/>
      <c r="L2997" s="476">
        <v>8</v>
      </c>
      <c r="M2997" s="426">
        <v>20</v>
      </c>
      <c r="N2997" s="426">
        <v>400</v>
      </c>
      <c r="O2997" s="476"/>
      <c r="P2997" s="450">
        <v>1</v>
      </c>
      <c r="Q2997" s="451">
        <f t="shared" si="119"/>
        <v>6.4000000000000001E-2</v>
      </c>
      <c r="R2997" s="476"/>
    </row>
    <row r="2998" spans="2:18" x14ac:dyDescent="0.25">
      <c r="J2998" s="1055">
        <v>23</v>
      </c>
      <c r="K2998" s="476"/>
      <c r="L2998" s="476">
        <v>2.2000000000000002</v>
      </c>
      <c r="M2998" s="426">
        <v>10</v>
      </c>
      <c r="N2998" s="426">
        <v>300</v>
      </c>
      <c r="O2998" s="476"/>
      <c r="P2998" s="450">
        <v>7</v>
      </c>
      <c r="Q2998" s="451">
        <f t="shared" si="119"/>
        <v>4.6199999999999998E-2</v>
      </c>
      <c r="R2998" s="476"/>
    </row>
    <row r="2999" spans="2:18" x14ac:dyDescent="0.25">
      <c r="J2999" s="1104">
        <v>24</v>
      </c>
      <c r="K2999" s="476"/>
      <c r="L2999" s="476">
        <v>2.2000000000000002</v>
      </c>
      <c r="M2999" s="426">
        <v>13</v>
      </c>
      <c r="N2999" s="426">
        <v>300</v>
      </c>
      <c r="O2999" s="476"/>
      <c r="P2999" s="450">
        <v>1</v>
      </c>
      <c r="Q2999" s="451">
        <f t="shared" si="119"/>
        <v>8.5800000000000008E-3</v>
      </c>
      <c r="R2999" s="476"/>
    </row>
    <row r="3000" spans="2:18" x14ac:dyDescent="0.25">
      <c r="J3000" s="1055">
        <v>25</v>
      </c>
      <c r="K3000" s="476"/>
      <c r="L3000" s="476">
        <v>8</v>
      </c>
      <c r="M3000" s="426">
        <v>10</v>
      </c>
      <c r="N3000" s="426">
        <v>400</v>
      </c>
      <c r="O3000" s="476"/>
      <c r="P3000" s="450">
        <v>1</v>
      </c>
      <c r="Q3000" s="451">
        <f t="shared" si="119"/>
        <v>3.2000000000000001E-2</v>
      </c>
      <c r="R3000" s="476"/>
    </row>
    <row r="3001" spans="2:18" x14ac:dyDescent="0.25">
      <c r="J3001" s="1104">
        <v>26</v>
      </c>
      <c r="K3001" s="476"/>
      <c r="L3001" s="476">
        <v>2.2000000000000002</v>
      </c>
      <c r="M3001" s="426">
        <v>20</v>
      </c>
      <c r="N3001" s="426">
        <v>200</v>
      </c>
      <c r="O3001" s="476"/>
      <c r="P3001" s="450">
        <v>1</v>
      </c>
      <c r="Q3001" s="451">
        <f t="shared" si="119"/>
        <v>8.8000000000000005E-3</v>
      </c>
      <c r="R3001" s="476"/>
    </row>
    <row r="3002" spans="2:18" x14ac:dyDescent="0.25">
      <c r="J3002" s="1880"/>
      <c r="K3002" s="1880"/>
      <c r="L3002" s="1880"/>
      <c r="M3002" s="1880"/>
      <c r="N3002" s="1880"/>
      <c r="O3002" s="1881"/>
      <c r="P3002" s="1119">
        <f>SUM(P2976:P3001)</f>
        <v>81</v>
      </c>
      <c r="Q3002" s="1120">
        <f>SUM(Q2976:Q3001)</f>
        <v>2.6970199999999993</v>
      </c>
      <c r="R3002" s="64">
        <f>SUM(Q3002/G2984)</f>
        <v>0.41526925057873348</v>
      </c>
    </row>
    <row r="3003" spans="2:18" x14ac:dyDescent="0.25">
      <c r="J3003" s="1104">
        <v>27</v>
      </c>
      <c r="K3003" s="476"/>
      <c r="L3003" s="477">
        <v>5</v>
      </c>
      <c r="M3003" s="409">
        <v>7</v>
      </c>
      <c r="N3003" s="409">
        <v>400</v>
      </c>
      <c r="O3003" s="409">
        <v>7</v>
      </c>
      <c r="P3003" s="450">
        <v>28</v>
      </c>
      <c r="Q3003" s="451">
        <f>L3003*M3003*N3003*P3003/1000000</f>
        <v>0.39200000000000002</v>
      </c>
      <c r="R3003" s="618"/>
    </row>
    <row r="3004" spans="2:18" x14ac:dyDescent="0.25">
      <c r="J3004" s="1104">
        <v>28</v>
      </c>
      <c r="K3004" s="476"/>
      <c r="L3004" s="477">
        <v>4</v>
      </c>
      <c r="M3004" s="409">
        <v>6</v>
      </c>
      <c r="N3004" s="409">
        <v>400</v>
      </c>
      <c r="O3004" s="409">
        <v>2</v>
      </c>
      <c r="P3004" s="450">
        <v>12</v>
      </c>
      <c r="Q3004" s="451">
        <f>L3004*M3004*N3004*P3004/1000000</f>
        <v>0.1152</v>
      </c>
      <c r="R3004" s="1058"/>
    </row>
    <row r="3005" spans="2:18" x14ac:dyDescent="0.25">
      <c r="J3005" s="1104">
        <v>29</v>
      </c>
      <c r="K3005" s="476"/>
      <c r="L3005" s="477">
        <v>3</v>
      </c>
      <c r="M3005" s="409">
        <v>5</v>
      </c>
      <c r="N3005" s="409">
        <v>400</v>
      </c>
      <c r="O3005" s="409">
        <v>5</v>
      </c>
      <c r="P3005" s="450">
        <v>50</v>
      </c>
      <c r="Q3005" s="451">
        <f>L3005*M3005*N3005*P3005/1000000</f>
        <v>0.3</v>
      </c>
      <c r="R3005" s="618"/>
    </row>
    <row r="3006" spans="2:18" x14ac:dyDescent="0.25">
      <c r="J3006" s="1104">
        <v>30</v>
      </c>
      <c r="K3006" s="476"/>
      <c r="L3006" s="477">
        <v>2</v>
      </c>
      <c r="M3006" s="409">
        <v>3</v>
      </c>
      <c r="N3006" s="409">
        <v>400</v>
      </c>
      <c r="O3006" s="409">
        <v>2</v>
      </c>
      <c r="P3006" s="450">
        <v>50</v>
      </c>
      <c r="Q3006" s="451">
        <f>L3006*M3006*N3006*P3006/1000000</f>
        <v>0.12</v>
      </c>
      <c r="R3006" s="618"/>
    </row>
    <row r="3007" spans="2:18" x14ac:dyDescent="0.25">
      <c r="J3007" s="1882"/>
      <c r="K3007" s="1883"/>
      <c r="L3007" s="1883"/>
      <c r="M3007" s="1883"/>
      <c r="N3007" s="1884"/>
      <c r="O3007" s="1057">
        <f>SUM(O3003:O3006)</f>
        <v>16</v>
      </c>
      <c r="P3007" s="450">
        <v>1</v>
      </c>
      <c r="Q3007" s="437">
        <f>SUM(Q3003:Q3006)</f>
        <v>0.92719999999999991</v>
      </c>
      <c r="R3007" s="64">
        <f>SUM(Q3007/G2984)</f>
        <v>0.1427641059897968</v>
      </c>
    </row>
    <row r="3008" spans="2:18" ht="16.5" thickBot="1" x14ac:dyDescent="0.3">
      <c r="J3008" s="112"/>
      <c r="K3008" s="112"/>
      <c r="L3008" s="112"/>
      <c r="M3008" s="112"/>
      <c r="N3008" s="112"/>
      <c r="O3008" s="455">
        <f>SUM(O3007)</f>
        <v>16</v>
      </c>
      <c r="P3008" s="47">
        <f>SUM(P3007,P3002)</f>
        <v>82</v>
      </c>
      <c r="Q3008" s="72">
        <f>SUM(Q3007,Q3002)</f>
        <v>3.6242199999999993</v>
      </c>
      <c r="R3008" s="49">
        <f>SUM(Q3008/G2984)</f>
        <v>0.55803335656853026</v>
      </c>
    </row>
    <row r="3009" spans="2:18" ht="16.5" thickTop="1" x14ac:dyDescent="0.25">
      <c r="J3009" s="112"/>
      <c r="K3009" s="112"/>
      <c r="L3009" s="112"/>
      <c r="M3009" s="112"/>
      <c r="N3009" s="112"/>
      <c r="O3009" s="113"/>
      <c r="P3009" s="113"/>
      <c r="Q3009" s="114"/>
      <c r="R3009" s="77"/>
    </row>
    <row r="3010" spans="2:18" x14ac:dyDescent="0.25">
      <c r="B3010" s="1814" t="s">
        <v>0</v>
      </c>
      <c r="C3010" s="1814"/>
      <c r="D3010" s="1814"/>
      <c r="E3010" s="1814"/>
      <c r="F3010" s="1814"/>
      <c r="G3010" s="1814"/>
      <c r="H3010" s="1814"/>
      <c r="J3010" s="1892" t="s">
        <v>22</v>
      </c>
      <c r="K3010" s="1892"/>
      <c r="L3010" s="1892"/>
      <c r="M3010" s="1892"/>
      <c r="N3010" s="1892"/>
      <c r="O3010" s="1892"/>
      <c r="P3010" s="1892"/>
      <c r="Q3010" s="1892"/>
      <c r="R3010" s="1892"/>
    </row>
    <row r="3011" spans="2:18" ht="15.75" customHeight="1" x14ac:dyDescent="0.25">
      <c r="B3011" s="1814"/>
      <c r="C3011" s="1814"/>
      <c r="D3011" s="1814"/>
      <c r="E3011" s="1814"/>
      <c r="F3011" s="1814"/>
      <c r="G3011" s="1814"/>
      <c r="H3011" s="1814"/>
      <c r="J3011" s="1892"/>
      <c r="K3011" s="1892"/>
      <c r="L3011" s="1892"/>
      <c r="M3011" s="1892"/>
      <c r="N3011" s="1892"/>
      <c r="O3011" s="1892"/>
      <c r="P3011" s="1892"/>
      <c r="Q3011" s="1892"/>
      <c r="R3011" s="1892"/>
    </row>
    <row r="3012" spans="2:18" ht="15.75" customHeight="1" x14ac:dyDescent="0.25">
      <c r="B3012" s="6" t="s">
        <v>419</v>
      </c>
      <c r="H3012" s="8"/>
      <c r="J3012" s="6" t="s">
        <v>419</v>
      </c>
      <c r="K3012" s="1051"/>
      <c r="L3012" s="1051"/>
      <c r="M3012" s="1051"/>
      <c r="N3012" s="1051"/>
      <c r="O3012" s="1893"/>
      <c r="P3012" s="1893"/>
      <c r="Q3012" s="842"/>
      <c r="R3012" s="842"/>
    </row>
    <row r="3013" spans="2:18" x14ac:dyDescent="0.25">
      <c r="B3013" s="1812" t="s">
        <v>21</v>
      </c>
      <c r="C3013" s="1812" t="s">
        <v>2</v>
      </c>
      <c r="D3013" s="1812" t="s">
        <v>3</v>
      </c>
      <c r="E3013" s="1842" t="s">
        <v>4</v>
      </c>
      <c r="F3013" s="1843"/>
      <c r="G3013" s="1844"/>
      <c r="H3013" s="1812" t="s">
        <v>5</v>
      </c>
      <c r="J3013" s="1886" t="s">
        <v>21</v>
      </c>
      <c r="K3013" s="1894" t="s">
        <v>24</v>
      </c>
      <c r="L3013" s="1867" t="s">
        <v>25</v>
      </c>
      <c r="M3013" s="1868"/>
      <c r="N3013" s="1869"/>
      <c r="O3013" s="1867" t="s">
        <v>4</v>
      </c>
      <c r="P3013" s="1868"/>
      <c r="Q3013" s="1869"/>
      <c r="R3013" s="1886" t="s">
        <v>5</v>
      </c>
    </row>
    <row r="3014" spans="2:18" x14ac:dyDescent="0.25">
      <c r="B3014" s="1813"/>
      <c r="C3014" s="1813"/>
      <c r="D3014" s="1813"/>
      <c r="E3014" s="1112" t="s">
        <v>26</v>
      </c>
      <c r="F3014" s="1112" t="s">
        <v>9</v>
      </c>
      <c r="G3014" s="1111" t="s">
        <v>10</v>
      </c>
      <c r="H3014" s="1813"/>
      <c r="J3014" s="1887"/>
      <c r="K3014" s="1895"/>
      <c r="L3014" s="1052" t="s">
        <v>27</v>
      </c>
      <c r="M3014" s="1114" t="s">
        <v>28</v>
      </c>
      <c r="N3014" s="1114" t="s">
        <v>26</v>
      </c>
      <c r="O3014" s="1114" t="s">
        <v>29</v>
      </c>
      <c r="P3014" s="1053" t="s">
        <v>30</v>
      </c>
      <c r="Q3014" s="1054" t="s">
        <v>10</v>
      </c>
      <c r="R3014" s="1887"/>
    </row>
    <row r="3015" spans="2:18" x14ac:dyDescent="0.25">
      <c r="B3015" s="623">
        <v>1</v>
      </c>
      <c r="C3015" s="409">
        <v>6255</v>
      </c>
      <c r="D3015" s="409" t="s">
        <v>12</v>
      </c>
      <c r="E3015" s="409">
        <v>400</v>
      </c>
      <c r="F3015" s="409">
        <v>47</v>
      </c>
      <c r="G3015" s="497">
        <f t="shared" ref="G3015:G3023" si="120">0.7854*E3015*F3015*F3015/1000000</f>
        <v>0.69397943999999989</v>
      </c>
      <c r="H3015" s="616" t="s">
        <v>13</v>
      </c>
      <c r="J3015" s="1055">
        <v>1</v>
      </c>
      <c r="K3015" s="429" t="s">
        <v>32</v>
      </c>
      <c r="L3015" s="426">
        <v>13</v>
      </c>
      <c r="M3015" s="426">
        <v>25</v>
      </c>
      <c r="N3015" s="426">
        <v>400</v>
      </c>
      <c r="O3015" s="429"/>
      <c r="P3015" s="450">
        <v>2</v>
      </c>
      <c r="Q3015" s="451">
        <f t="shared" ref="Q3015:Q3035" si="121">L3015*M3015*N3015*P3015/1000000</f>
        <v>0.26</v>
      </c>
      <c r="R3015" s="1056"/>
    </row>
    <row r="3016" spans="2:18" x14ac:dyDescent="0.25">
      <c r="B3016" s="623">
        <v>2</v>
      </c>
      <c r="C3016" s="409">
        <v>6263</v>
      </c>
      <c r="D3016" s="409" t="s">
        <v>12</v>
      </c>
      <c r="E3016" s="409">
        <v>400</v>
      </c>
      <c r="F3016" s="409">
        <v>53</v>
      </c>
      <c r="G3016" s="497">
        <f t="shared" si="120"/>
        <v>0.88247543999999989</v>
      </c>
      <c r="H3016" s="616" t="s">
        <v>13</v>
      </c>
      <c r="J3016" s="1115">
        <v>2</v>
      </c>
      <c r="K3016" s="476"/>
      <c r="L3016" s="476">
        <v>10</v>
      </c>
      <c r="M3016" s="426">
        <v>25</v>
      </c>
      <c r="N3016" s="426">
        <v>400</v>
      </c>
      <c r="O3016" s="476"/>
      <c r="P3016" s="450">
        <v>4</v>
      </c>
      <c r="Q3016" s="451">
        <f t="shared" si="121"/>
        <v>0.4</v>
      </c>
      <c r="R3016" s="476"/>
    </row>
    <row r="3017" spans="2:18" x14ac:dyDescent="0.25">
      <c r="B3017" s="623">
        <v>3</v>
      </c>
      <c r="C3017" s="409">
        <v>6295</v>
      </c>
      <c r="D3017" s="409" t="s">
        <v>12</v>
      </c>
      <c r="E3017" s="409">
        <v>400</v>
      </c>
      <c r="F3017" s="409">
        <v>47</v>
      </c>
      <c r="G3017" s="497">
        <f t="shared" si="120"/>
        <v>0.69397943999999989</v>
      </c>
      <c r="H3017" s="616" t="s">
        <v>13</v>
      </c>
      <c r="J3017" s="1055">
        <v>3</v>
      </c>
      <c r="K3017" s="476"/>
      <c r="L3017" s="476">
        <v>7</v>
      </c>
      <c r="M3017" s="426">
        <v>28</v>
      </c>
      <c r="N3017" s="426">
        <v>400</v>
      </c>
      <c r="O3017" s="476"/>
      <c r="P3017" s="450">
        <v>1</v>
      </c>
      <c r="Q3017" s="451">
        <f t="shared" si="121"/>
        <v>7.8399999999999997E-2</v>
      </c>
      <c r="R3017" s="476"/>
    </row>
    <row r="3018" spans="2:18" x14ac:dyDescent="0.25">
      <c r="B3018" s="623">
        <v>4</v>
      </c>
      <c r="C3018" s="409">
        <v>6349</v>
      </c>
      <c r="D3018" s="409" t="s">
        <v>12</v>
      </c>
      <c r="E3018" s="409">
        <v>400</v>
      </c>
      <c r="F3018" s="409">
        <v>38</v>
      </c>
      <c r="G3018" s="497">
        <f t="shared" si="120"/>
        <v>0.45364703999999995</v>
      </c>
      <c r="H3018" s="616" t="s">
        <v>13</v>
      </c>
      <c r="J3018" s="1115">
        <v>4</v>
      </c>
      <c r="K3018" s="476"/>
      <c r="L3018" s="476">
        <v>10</v>
      </c>
      <c r="M3018" s="426">
        <v>20</v>
      </c>
      <c r="N3018" s="426">
        <v>400</v>
      </c>
      <c r="O3018" s="476"/>
      <c r="P3018" s="450">
        <v>2</v>
      </c>
      <c r="Q3018" s="451">
        <f t="shared" si="121"/>
        <v>0.16</v>
      </c>
      <c r="R3018" s="476"/>
    </row>
    <row r="3019" spans="2:18" x14ac:dyDescent="0.25">
      <c r="B3019" s="623">
        <v>5</v>
      </c>
      <c r="C3019" s="409">
        <v>6140</v>
      </c>
      <c r="D3019" s="409" t="s">
        <v>12</v>
      </c>
      <c r="E3019" s="409">
        <v>400</v>
      </c>
      <c r="F3019" s="409">
        <v>36</v>
      </c>
      <c r="G3019" s="497">
        <f t="shared" si="120"/>
        <v>0.40715135999999991</v>
      </c>
      <c r="H3019" s="616" t="s">
        <v>15</v>
      </c>
      <c r="J3019" s="1055">
        <v>5</v>
      </c>
      <c r="K3019" s="476"/>
      <c r="L3019" s="476">
        <v>7</v>
      </c>
      <c r="M3019" s="426">
        <v>20</v>
      </c>
      <c r="N3019" s="426">
        <v>400</v>
      </c>
      <c r="O3019" s="476"/>
      <c r="P3019" s="450">
        <v>1</v>
      </c>
      <c r="Q3019" s="451">
        <f t="shared" si="121"/>
        <v>5.6000000000000001E-2</v>
      </c>
      <c r="R3019" s="476"/>
    </row>
    <row r="3020" spans="2:18" x14ac:dyDescent="0.25">
      <c r="B3020" s="623">
        <v>6</v>
      </c>
      <c r="C3020" s="409">
        <v>5847</v>
      </c>
      <c r="D3020" s="409" t="s">
        <v>12</v>
      </c>
      <c r="E3020" s="409">
        <v>400</v>
      </c>
      <c r="F3020" s="409">
        <v>51</v>
      </c>
      <c r="G3020" s="497">
        <f t="shared" si="120"/>
        <v>0.81713015999999994</v>
      </c>
      <c r="H3020" s="616" t="s">
        <v>15</v>
      </c>
      <c r="J3020" s="1115">
        <v>6</v>
      </c>
      <c r="K3020" s="476"/>
      <c r="L3020" s="476">
        <v>5</v>
      </c>
      <c r="M3020" s="426">
        <v>20</v>
      </c>
      <c r="N3020" s="426">
        <v>400</v>
      </c>
      <c r="O3020" s="476"/>
      <c r="P3020" s="450">
        <v>1</v>
      </c>
      <c r="Q3020" s="451">
        <f t="shared" si="121"/>
        <v>0.04</v>
      </c>
      <c r="R3020" s="476"/>
    </row>
    <row r="3021" spans="2:18" x14ac:dyDescent="0.25">
      <c r="B3021" s="623">
        <v>7</v>
      </c>
      <c r="C3021" s="409">
        <v>6206</v>
      </c>
      <c r="D3021" s="409" t="s">
        <v>12</v>
      </c>
      <c r="E3021" s="409">
        <v>400</v>
      </c>
      <c r="F3021" s="409">
        <v>50</v>
      </c>
      <c r="G3021" s="497">
        <f t="shared" si="120"/>
        <v>0.78539999999999988</v>
      </c>
      <c r="H3021" s="616" t="s">
        <v>252</v>
      </c>
      <c r="J3021" s="1055">
        <v>7</v>
      </c>
      <c r="K3021" s="476"/>
      <c r="L3021" s="476">
        <v>13</v>
      </c>
      <c r="M3021" s="426">
        <v>15</v>
      </c>
      <c r="N3021" s="426">
        <v>400</v>
      </c>
      <c r="O3021" s="476"/>
      <c r="P3021" s="450">
        <v>2</v>
      </c>
      <c r="Q3021" s="451">
        <f t="shared" si="121"/>
        <v>0.156</v>
      </c>
      <c r="R3021" s="476"/>
    </row>
    <row r="3022" spans="2:18" x14ac:dyDescent="0.25">
      <c r="B3022" s="623">
        <v>8</v>
      </c>
      <c r="C3022" s="409">
        <v>6215</v>
      </c>
      <c r="D3022" s="409" t="s">
        <v>12</v>
      </c>
      <c r="E3022" s="409">
        <v>400</v>
      </c>
      <c r="F3022" s="409">
        <v>52</v>
      </c>
      <c r="G3022" s="497">
        <f t="shared" si="120"/>
        <v>0.84948863999999991</v>
      </c>
      <c r="H3022" s="616" t="s">
        <v>16</v>
      </c>
      <c r="J3022" s="1115">
        <v>8</v>
      </c>
      <c r="K3022" s="476"/>
      <c r="L3022" s="476">
        <v>8</v>
      </c>
      <c r="M3022" s="426">
        <v>15</v>
      </c>
      <c r="N3022" s="426">
        <v>400</v>
      </c>
      <c r="O3022" s="476"/>
      <c r="P3022" s="450">
        <v>1</v>
      </c>
      <c r="Q3022" s="451">
        <f t="shared" si="121"/>
        <v>4.8000000000000001E-2</v>
      </c>
      <c r="R3022" s="476"/>
    </row>
    <row r="3023" spans="2:18" x14ac:dyDescent="0.25">
      <c r="B3023" s="623">
        <v>9</v>
      </c>
      <c r="C3023" s="409">
        <v>6318</v>
      </c>
      <c r="D3023" s="409" t="s">
        <v>12</v>
      </c>
      <c r="E3023" s="409">
        <v>400</v>
      </c>
      <c r="F3023" s="409">
        <v>44</v>
      </c>
      <c r="G3023" s="497">
        <f t="shared" si="120"/>
        <v>0.60821376000000005</v>
      </c>
      <c r="H3023" s="616" t="s">
        <v>207</v>
      </c>
      <c r="J3023" s="1055">
        <v>9</v>
      </c>
      <c r="K3023" s="476"/>
      <c r="L3023" s="476">
        <v>7</v>
      </c>
      <c r="M3023" s="426">
        <v>15</v>
      </c>
      <c r="N3023" s="426">
        <v>400</v>
      </c>
      <c r="O3023" s="476"/>
      <c r="P3023" s="450">
        <v>3</v>
      </c>
      <c r="Q3023" s="451">
        <f t="shared" si="121"/>
        <v>0.126</v>
      </c>
      <c r="R3023" s="476"/>
    </row>
    <row r="3024" spans="2:18" x14ac:dyDescent="0.25">
      <c r="G3024" s="74">
        <f>SUM(G3015:G3023)</f>
        <v>6.1914652799999992</v>
      </c>
      <c r="H3024" s="51"/>
      <c r="J3024" s="1115">
        <v>10</v>
      </c>
      <c r="K3024" s="476"/>
      <c r="L3024" s="476">
        <v>4.5</v>
      </c>
      <c r="M3024" s="426">
        <v>15</v>
      </c>
      <c r="N3024" s="426">
        <v>400</v>
      </c>
      <c r="O3024" s="476"/>
      <c r="P3024" s="450">
        <v>4</v>
      </c>
      <c r="Q3024" s="451">
        <f t="shared" si="121"/>
        <v>0.108</v>
      </c>
      <c r="R3024" s="476"/>
    </row>
    <row r="3025" spans="2:18" ht="16.5" thickBot="1" x14ac:dyDescent="0.3">
      <c r="G3025" s="60">
        <f>SUM(G3024)</f>
        <v>6.1914652799999992</v>
      </c>
      <c r="H3025" s="36">
        <f>SUM(Q3042/G3025)</f>
        <v>0.65162280939092998</v>
      </c>
      <c r="J3025" s="1055">
        <v>11</v>
      </c>
      <c r="K3025" s="476"/>
      <c r="L3025" s="476">
        <v>3.5</v>
      </c>
      <c r="M3025" s="426">
        <v>15</v>
      </c>
      <c r="N3025" s="426">
        <v>400</v>
      </c>
      <c r="O3025" s="476"/>
      <c r="P3025" s="450">
        <v>1</v>
      </c>
      <c r="Q3025" s="451">
        <f t="shared" si="121"/>
        <v>2.1000000000000001E-2</v>
      </c>
      <c r="R3025" s="476"/>
    </row>
    <row r="3026" spans="2:18" ht="16.5" thickTop="1" x14ac:dyDescent="0.25">
      <c r="J3026" s="1115">
        <v>12</v>
      </c>
      <c r="K3026" s="476"/>
      <c r="L3026" s="476">
        <v>3.5</v>
      </c>
      <c r="M3026" s="426">
        <v>13</v>
      </c>
      <c r="N3026" s="426">
        <v>400</v>
      </c>
      <c r="O3026" s="476"/>
      <c r="P3026" s="450">
        <v>1</v>
      </c>
      <c r="Q3026" s="451">
        <f t="shared" si="121"/>
        <v>1.8200000000000001E-2</v>
      </c>
      <c r="R3026" s="476"/>
    </row>
    <row r="3027" spans="2:18" x14ac:dyDescent="0.25">
      <c r="B3027" s="8" t="s">
        <v>420</v>
      </c>
      <c r="J3027" s="1055">
        <v>13</v>
      </c>
      <c r="K3027" s="476"/>
      <c r="L3027" s="476">
        <v>10</v>
      </c>
      <c r="M3027" s="426">
        <v>10</v>
      </c>
      <c r="N3027" s="426">
        <v>400</v>
      </c>
      <c r="O3027" s="476"/>
      <c r="P3027" s="450">
        <v>1</v>
      </c>
      <c r="Q3027" s="451">
        <f t="shared" si="121"/>
        <v>0.04</v>
      </c>
      <c r="R3027" s="476"/>
    </row>
    <row r="3028" spans="2:18" x14ac:dyDescent="0.25">
      <c r="B3028" s="1886" t="s">
        <v>3</v>
      </c>
      <c r="C3028" s="1888" t="s">
        <v>66</v>
      </c>
      <c r="D3028" s="1889"/>
      <c r="E3028" s="1890" t="s">
        <v>48</v>
      </c>
      <c r="F3028" s="1891"/>
      <c r="G3028" s="1886" t="s">
        <v>50</v>
      </c>
      <c r="J3028" s="1115">
        <v>14</v>
      </c>
      <c r="K3028" s="476"/>
      <c r="L3028" s="476">
        <v>7</v>
      </c>
      <c r="M3028" s="426">
        <v>10</v>
      </c>
      <c r="N3028" s="426">
        <v>400</v>
      </c>
      <c r="O3028" s="476"/>
      <c r="P3028" s="450">
        <v>4</v>
      </c>
      <c r="Q3028" s="451">
        <f t="shared" si="121"/>
        <v>0.112</v>
      </c>
      <c r="R3028" s="476"/>
    </row>
    <row r="3029" spans="2:18" x14ac:dyDescent="0.25">
      <c r="B3029" s="1887"/>
      <c r="C3029" s="101" t="s">
        <v>30</v>
      </c>
      <c r="D3029" s="595" t="s">
        <v>10</v>
      </c>
      <c r="E3029" s="1117" t="s">
        <v>30</v>
      </c>
      <c r="F3029" s="1117" t="s">
        <v>10</v>
      </c>
      <c r="G3029" s="1887"/>
      <c r="J3029" s="1055">
        <v>15</v>
      </c>
      <c r="K3029" s="476"/>
      <c r="L3029" s="476">
        <v>4.5</v>
      </c>
      <c r="M3029" s="426">
        <v>10</v>
      </c>
      <c r="N3029" s="426">
        <v>400</v>
      </c>
      <c r="O3029" s="476"/>
      <c r="P3029" s="450">
        <v>35</v>
      </c>
      <c r="Q3029" s="451">
        <f t="shared" si="121"/>
        <v>0.63</v>
      </c>
      <c r="R3029" s="476"/>
    </row>
    <row r="3030" spans="2:18" x14ac:dyDescent="0.25">
      <c r="B3030" s="1118" t="s">
        <v>32</v>
      </c>
      <c r="C3030" s="86">
        <f>SUM(C2991)</f>
        <v>547</v>
      </c>
      <c r="D3030" s="71">
        <f>SUM(D2991)</f>
        <v>421.08168563999993</v>
      </c>
      <c r="E3030" s="86">
        <f>SUM(E2991)</f>
        <v>28417</v>
      </c>
      <c r="F3030" s="71">
        <f>SUM(F2991)</f>
        <v>298.29443000000003</v>
      </c>
      <c r="G3030" s="88">
        <f>SUM(F3030/D3030)</f>
        <v>0.70840038921812487</v>
      </c>
      <c r="J3030" s="1115">
        <v>16</v>
      </c>
      <c r="K3030" s="476"/>
      <c r="L3030" s="476">
        <v>3.5</v>
      </c>
      <c r="M3030" s="426">
        <v>10</v>
      </c>
      <c r="N3030" s="426">
        <v>400</v>
      </c>
      <c r="O3030" s="476"/>
      <c r="P3030" s="450">
        <v>4</v>
      </c>
      <c r="Q3030" s="451">
        <f t="shared" si="121"/>
        <v>5.6000000000000001E-2</v>
      </c>
      <c r="R3030" s="476"/>
    </row>
    <row r="3031" spans="2:18" x14ac:dyDescent="0.25">
      <c r="B3031" s="1118" t="s">
        <v>32</v>
      </c>
      <c r="C3031" s="115">
        <f>SUM(B3023)</f>
        <v>9</v>
      </c>
      <c r="D3031" s="20">
        <f>SUM(G3025)</f>
        <v>6.1914652799999992</v>
      </c>
      <c r="E3031" s="115">
        <f>SUM(P3042)</f>
        <v>314</v>
      </c>
      <c r="F3031" s="20">
        <f>SUM(Q3042)</f>
        <v>4.0345000000000004</v>
      </c>
      <c r="G3031" s="88">
        <f>SUM(F3031/D3031)</f>
        <v>0.65162280939092998</v>
      </c>
      <c r="J3031" s="1055">
        <v>17</v>
      </c>
      <c r="K3031" s="476"/>
      <c r="L3031" s="476">
        <v>2.2000000000000002</v>
      </c>
      <c r="M3031" s="426">
        <v>10</v>
      </c>
      <c r="N3031" s="426">
        <v>400</v>
      </c>
      <c r="O3031" s="476"/>
      <c r="P3031" s="450">
        <v>4</v>
      </c>
      <c r="Q3031" s="451">
        <f t="shared" si="121"/>
        <v>3.5200000000000002E-2</v>
      </c>
      <c r="R3031" s="476"/>
    </row>
    <row r="3032" spans="2:18" ht="16.5" thickBot="1" x14ac:dyDescent="0.3">
      <c r="B3032" s="1110" t="s">
        <v>54</v>
      </c>
      <c r="C3032" s="59">
        <f>SUM(C3030:C3031)</f>
        <v>556</v>
      </c>
      <c r="D3032" s="92">
        <f>SUM(D3030:D3031)</f>
        <v>427.27315091999992</v>
      </c>
      <c r="E3032" s="59">
        <f>SUM(E3030:E3031)</f>
        <v>28731</v>
      </c>
      <c r="F3032" s="92">
        <f>SUM(F3030:F3031)</f>
        <v>302.32893000000001</v>
      </c>
      <c r="G3032" s="93">
        <f>SUM(F3032/D3032)</f>
        <v>0.70757764523473721</v>
      </c>
      <c r="J3032" s="1115">
        <v>18</v>
      </c>
      <c r="K3032" s="476"/>
      <c r="L3032" s="476">
        <v>6</v>
      </c>
      <c r="M3032" s="426">
        <v>10</v>
      </c>
      <c r="N3032" s="426">
        <v>400</v>
      </c>
      <c r="O3032" s="476"/>
      <c r="P3032" s="450">
        <v>3</v>
      </c>
      <c r="Q3032" s="451">
        <f t="shared" si="121"/>
        <v>7.1999999999999995E-2</v>
      </c>
      <c r="R3032" s="476"/>
    </row>
    <row r="3033" spans="2:18" ht="16.5" thickTop="1" x14ac:dyDescent="0.25">
      <c r="B3033" s="89"/>
      <c r="C3033" s="90"/>
      <c r="D3033" s="91"/>
      <c r="E3033" s="82"/>
      <c r="F3033" s="83"/>
      <c r="G3033" s="83"/>
      <c r="J3033" s="1055">
        <v>19</v>
      </c>
      <c r="K3033" s="476"/>
      <c r="L3033" s="476">
        <v>2.2000000000000002</v>
      </c>
      <c r="M3033" s="426">
        <v>10</v>
      </c>
      <c r="N3033" s="426">
        <v>300</v>
      </c>
      <c r="O3033" s="476"/>
      <c r="P3033" s="450">
        <v>5</v>
      </c>
      <c r="Q3033" s="451">
        <f t="shared" si="121"/>
        <v>3.3000000000000002E-2</v>
      </c>
      <c r="R3033" s="476"/>
    </row>
    <row r="3034" spans="2:18" x14ac:dyDescent="0.25">
      <c r="B3034" s="102" t="s">
        <v>32</v>
      </c>
      <c r="C3034" s="90"/>
      <c r="D3034" s="103">
        <f>SUM(Q3036+D2993)</f>
        <v>226.01813000000001</v>
      </c>
      <c r="E3034" s="466">
        <f>SUM(D3034/D3032)</f>
        <v>0.5289780776380173</v>
      </c>
      <c r="F3034" s="83"/>
      <c r="G3034" s="83"/>
      <c r="J3034" s="1115">
        <v>20</v>
      </c>
      <c r="K3034" s="476"/>
      <c r="L3034" s="476">
        <v>4.5</v>
      </c>
      <c r="M3034" s="426">
        <v>10</v>
      </c>
      <c r="N3034" s="426">
        <v>300</v>
      </c>
      <c r="O3034" s="476"/>
      <c r="P3034" s="450">
        <v>5</v>
      </c>
      <c r="Q3034" s="451">
        <f t="shared" si="121"/>
        <v>6.7500000000000004E-2</v>
      </c>
      <c r="R3034" s="476"/>
    </row>
    <row r="3035" spans="2:18" x14ac:dyDescent="0.25">
      <c r="B3035" s="102" t="s">
        <v>51</v>
      </c>
      <c r="C3035" s="89"/>
      <c r="D3035" s="103">
        <f>SUM(Q3041+D2994)</f>
        <v>76.310799999999986</v>
      </c>
      <c r="E3035" s="466">
        <f>SUM(D3035/D3032)</f>
        <v>0.1785995675967198</v>
      </c>
      <c r="F3035" s="83"/>
      <c r="G3035" s="83"/>
      <c r="J3035" s="1055">
        <v>21</v>
      </c>
      <c r="K3035" s="476"/>
      <c r="L3035" s="476">
        <v>4.5</v>
      </c>
      <c r="M3035" s="426">
        <v>10</v>
      </c>
      <c r="N3035" s="426">
        <v>200</v>
      </c>
      <c r="O3035" s="476"/>
      <c r="P3035" s="450">
        <v>2</v>
      </c>
      <c r="Q3035" s="451">
        <f t="shared" si="121"/>
        <v>1.7999999999999999E-2</v>
      </c>
      <c r="R3035" s="476"/>
    </row>
    <row r="3036" spans="2:18" ht="16.5" thickBot="1" x14ac:dyDescent="0.3">
      <c r="B3036" s="89"/>
      <c r="C3036" s="89"/>
      <c r="D3036" s="1113">
        <f>SUM(D3034:D3035)</f>
        <v>302.32893000000001</v>
      </c>
      <c r="E3036" s="467">
        <f>SUM(E3034:E3035)</f>
        <v>0.7075776452347371</v>
      </c>
      <c r="F3036" s="83"/>
      <c r="G3036" s="83"/>
      <c r="J3036" s="1880"/>
      <c r="K3036" s="1880"/>
      <c r="L3036" s="1880"/>
      <c r="M3036" s="1880"/>
      <c r="N3036" s="1880"/>
      <c r="O3036" s="1881"/>
      <c r="P3036" s="1119">
        <f>SUM(P3015:P3035)</f>
        <v>86</v>
      </c>
      <c r="Q3036" s="1120">
        <f>SUM(Q3015:Q3035)</f>
        <v>2.5353000000000003</v>
      </c>
      <c r="R3036" s="64">
        <f>SUM(Q3036/G3025)</f>
        <v>0.40948303597690539</v>
      </c>
    </row>
    <row r="3037" spans="2:18" ht="16.5" thickTop="1" x14ac:dyDescent="0.25">
      <c r="J3037" s="1115">
        <v>22</v>
      </c>
      <c r="K3037" s="476"/>
      <c r="L3037" s="477">
        <v>5</v>
      </c>
      <c r="M3037" s="409">
        <v>7</v>
      </c>
      <c r="N3037" s="409">
        <v>400</v>
      </c>
      <c r="O3037" s="409">
        <v>14</v>
      </c>
      <c r="P3037" s="450">
        <v>56</v>
      </c>
      <c r="Q3037" s="451">
        <f>L3037*M3037*N3037*P3037/1000000</f>
        <v>0.78400000000000003</v>
      </c>
      <c r="R3037" s="618"/>
    </row>
    <row r="3038" spans="2:18" x14ac:dyDescent="0.25">
      <c r="J3038" s="1115">
        <v>23</v>
      </c>
      <c r="K3038" s="476"/>
      <c r="L3038" s="477">
        <v>4</v>
      </c>
      <c r="M3038" s="409">
        <v>6</v>
      </c>
      <c r="N3038" s="409">
        <v>400</v>
      </c>
      <c r="O3038" s="409">
        <v>2</v>
      </c>
      <c r="P3038" s="450">
        <v>12</v>
      </c>
      <c r="Q3038" s="451">
        <f>L3038*M3038*N3038*P3038/1000000</f>
        <v>0.1152</v>
      </c>
      <c r="R3038" s="1058"/>
    </row>
    <row r="3039" spans="2:18" x14ac:dyDescent="0.25">
      <c r="J3039" s="1115">
        <v>24</v>
      </c>
      <c r="K3039" s="476"/>
      <c r="L3039" s="477">
        <v>3</v>
      </c>
      <c r="M3039" s="409">
        <v>5</v>
      </c>
      <c r="N3039" s="409">
        <v>400</v>
      </c>
      <c r="O3039" s="409">
        <v>6</v>
      </c>
      <c r="P3039" s="450">
        <v>60</v>
      </c>
      <c r="Q3039" s="451">
        <f>L3039*M3039*N3039*P3039/1000000</f>
        <v>0.36</v>
      </c>
      <c r="R3039" s="618"/>
    </row>
    <row r="3040" spans="2:18" x14ac:dyDescent="0.25">
      <c r="J3040" s="1115">
        <v>25</v>
      </c>
      <c r="K3040" s="476"/>
      <c r="L3040" s="477">
        <v>2</v>
      </c>
      <c r="M3040" s="409">
        <v>3</v>
      </c>
      <c r="N3040" s="409">
        <v>400</v>
      </c>
      <c r="O3040" s="409">
        <v>4</v>
      </c>
      <c r="P3040" s="450">
        <v>100</v>
      </c>
      <c r="Q3040" s="451">
        <f>L3040*M3040*N3040*P3040/1000000</f>
        <v>0.24</v>
      </c>
      <c r="R3040" s="618"/>
    </row>
    <row r="3041" spans="2:18" x14ac:dyDescent="0.25">
      <c r="J3041" s="1882"/>
      <c r="K3041" s="1883"/>
      <c r="L3041" s="1883"/>
      <c r="M3041" s="1883"/>
      <c r="N3041" s="1884"/>
      <c r="O3041" s="1057">
        <f>SUM(O3037:O3040)</f>
        <v>26</v>
      </c>
      <c r="P3041" s="1119">
        <f>SUM(P3037:P3040)</f>
        <v>228</v>
      </c>
      <c r="Q3041" s="437">
        <f>SUM(Q3037:Q3040)</f>
        <v>1.4991999999999999</v>
      </c>
      <c r="R3041" s="64">
        <f>SUM(Q3041/G3025)</f>
        <v>0.24213977341402454</v>
      </c>
    </row>
    <row r="3042" spans="2:18" ht="16.5" thickBot="1" x14ac:dyDescent="0.3">
      <c r="J3042" s="112"/>
      <c r="K3042" s="112"/>
      <c r="L3042" s="112"/>
      <c r="M3042" s="112"/>
      <c r="N3042" s="112"/>
      <c r="O3042" s="455">
        <f>SUM(O3041)</f>
        <v>26</v>
      </c>
      <c r="P3042" s="47">
        <f>SUM(P3041,P3036)</f>
        <v>314</v>
      </c>
      <c r="Q3042" s="72">
        <f>SUM(Q3041,Q3036)</f>
        <v>4.0345000000000004</v>
      </c>
      <c r="R3042" s="49">
        <f>SUM(Q3042/G3025)</f>
        <v>0.65162280939092998</v>
      </c>
    </row>
    <row r="3043" spans="2:18" ht="16.5" thickTop="1" x14ac:dyDescent="0.25"/>
    <row r="3044" spans="2:18" x14ac:dyDescent="0.25">
      <c r="B3044" s="1814" t="s">
        <v>0</v>
      </c>
      <c r="C3044" s="1814"/>
      <c r="D3044" s="1814"/>
      <c r="E3044" s="1814"/>
      <c r="F3044" s="1814"/>
      <c r="G3044" s="1814"/>
      <c r="H3044" s="1814"/>
      <c r="J3044" s="1892" t="s">
        <v>22</v>
      </c>
      <c r="K3044" s="1892"/>
      <c r="L3044" s="1892"/>
      <c r="M3044" s="1892"/>
      <c r="N3044" s="1892"/>
      <c r="O3044" s="1892"/>
      <c r="P3044" s="1892"/>
      <c r="Q3044" s="1892"/>
      <c r="R3044" s="1892"/>
    </row>
    <row r="3045" spans="2:18" ht="15.75" customHeight="1" x14ac:dyDescent="0.25">
      <c r="B3045" s="1814"/>
      <c r="C3045" s="1814"/>
      <c r="D3045" s="1814"/>
      <c r="E3045" s="1814"/>
      <c r="F3045" s="1814"/>
      <c r="G3045" s="1814"/>
      <c r="H3045" s="1814"/>
      <c r="J3045" s="1892"/>
      <c r="K3045" s="1892"/>
      <c r="L3045" s="1892"/>
      <c r="M3045" s="1892"/>
      <c r="N3045" s="1892"/>
      <c r="O3045" s="1892"/>
      <c r="P3045" s="1892"/>
      <c r="Q3045" s="1892"/>
      <c r="R3045" s="1892"/>
    </row>
    <row r="3046" spans="2:18" ht="15.75" customHeight="1" x14ac:dyDescent="0.25">
      <c r="B3046" s="6" t="s">
        <v>425</v>
      </c>
      <c r="H3046" s="8"/>
      <c r="J3046" s="6" t="s">
        <v>423</v>
      </c>
      <c r="K3046" s="1051"/>
      <c r="L3046" s="1051"/>
      <c r="M3046" s="1051"/>
      <c r="N3046" s="1051"/>
      <c r="O3046" s="1893"/>
      <c r="P3046" s="1893"/>
      <c r="Q3046" s="842"/>
      <c r="R3046" s="842"/>
    </row>
    <row r="3047" spans="2:18" x14ac:dyDescent="0.25">
      <c r="B3047" s="1812" t="s">
        <v>21</v>
      </c>
      <c r="C3047" s="1812" t="s">
        <v>2</v>
      </c>
      <c r="D3047" s="1812" t="s">
        <v>3</v>
      </c>
      <c r="E3047" s="1842" t="s">
        <v>4</v>
      </c>
      <c r="F3047" s="1843"/>
      <c r="G3047" s="1844"/>
      <c r="H3047" s="1812" t="s">
        <v>5</v>
      </c>
      <c r="J3047" s="1886" t="s">
        <v>21</v>
      </c>
      <c r="K3047" s="1894" t="s">
        <v>24</v>
      </c>
      <c r="L3047" s="1867" t="s">
        <v>25</v>
      </c>
      <c r="M3047" s="1868"/>
      <c r="N3047" s="1869"/>
      <c r="O3047" s="1867" t="s">
        <v>4</v>
      </c>
      <c r="P3047" s="1868"/>
      <c r="Q3047" s="1869"/>
      <c r="R3047" s="1886" t="s">
        <v>5</v>
      </c>
    </row>
    <row r="3048" spans="2:18" x14ac:dyDescent="0.25">
      <c r="B3048" s="1813"/>
      <c r="C3048" s="1813"/>
      <c r="D3048" s="1813"/>
      <c r="E3048" s="1124" t="s">
        <v>26</v>
      </c>
      <c r="F3048" s="1124" t="s">
        <v>9</v>
      </c>
      <c r="G3048" s="1123" t="s">
        <v>10</v>
      </c>
      <c r="H3048" s="1813"/>
      <c r="J3048" s="1887"/>
      <c r="K3048" s="1895"/>
      <c r="L3048" s="1052" t="s">
        <v>27</v>
      </c>
      <c r="M3048" s="1126" t="s">
        <v>28</v>
      </c>
      <c r="N3048" s="1126" t="s">
        <v>26</v>
      </c>
      <c r="O3048" s="1126" t="s">
        <v>29</v>
      </c>
      <c r="P3048" s="1053" t="s">
        <v>30</v>
      </c>
      <c r="Q3048" s="1054" t="s">
        <v>10</v>
      </c>
      <c r="R3048" s="1887"/>
    </row>
    <row r="3049" spans="2:18" x14ac:dyDescent="0.25">
      <c r="B3049" s="409">
        <v>1</v>
      </c>
      <c r="C3049" s="141">
        <v>6252</v>
      </c>
      <c r="D3049" s="409" t="s">
        <v>12</v>
      </c>
      <c r="E3049" s="409">
        <v>400</v>
      </c>
      <c r="F3049" s="409">
        <v>55</v>
      </c>
      <c r="G3049" s="497">
        <f t="shared" ref="G3049:G3065" si="122">0.7854*E3049*F3049*F3049/1000000</f>
        <v>0.95033400000000001</v>
      </c>
      <c r="H3049" s="616" t="s">
        <v>13</v>
      </c>
      <c r="J3049" s="1055">
        <v>1</v>
      </c>
      <c r="K3049" s="429" t="s">
        <v>32</v>
      </c>
      <c r="L3049" s="426">
        <v>13</v>
      </c>
      <c r="M3049" s="426">
        <v>33</v>
      </c>
      <c r="N3049" s="426">
        <v>400</v>
      </c>
      <c r="O3049" s="429"/>
      <c r="P3049" s="450">
        <v>2</v>
      </c>
      <c r="Q3049" s="451">
        <f t="shared" ref="Q3049:Q3086" si="123">L3049*M3049*N3049*P3049/1000000</f>
        <v>0.34320000000000001</v>
      </c>
      <c r="R3049" s="1056"/>
    </row>
    <row r="3050" spans="2:18" x14ac:dyDescent="0.25">
      <c r="B3050" s="409">
        <v>2</v>
      </c>
      <c r="C3050" s="141">
        <v>6247</v>
      </c>
      <c r="D3050" s="409" t="s">
        <v>12</v>
      </c>
      <c r="E3050" s="409">
        <v>400</v>
      </c>
      <c r="F3050" s="409">
        <v>56</v>
      </c>
      <c r="G3050" s="497">
        <f t="shared" si="122"/>
        <v>0.98520576000000004</v>
      </c>
      <c r="H3050" s="616" t="s">
        <v>13</v>
      </c>
      <c r="J3050" s="1127">
        <v>2</v>
      </c>
      <c r="K3050" s="476"/>
      <c r="L3050" s="476">
        <v>10</v>
      </c>
      <c r="M3050" s="426">
        <v>33</v>
      </c>
      <c r="N3050" s="426">
        <v>400</v>
      </c>
      <c r="O3050" s="476"/>
      <c r="P3050" s="450">
        <v>2</v>
      </c>
      <c r="Q3050" s="451">
        <f t="shared" si="123"/>
        <v>0.26400000000000001</v>
      </c>
      <c r="R3050" s="476"/>
    </row>
    <row r="3051" spans="2:18" x14ac:dyDescent="0.25">
      <c r="B3051" s="409">
        <v>3</v>
      </c>
      <c r="C3051" s="141">
        <v>6264</v>
      </c>
      <c r="D3051" s="409" t="s">
        <v>12</v>
      </c>
      <c r="E3051" s="409">
        <v>400</v>
      </c>
      <c r="F3051" s="409">
        <v>50</v>
      </c>
      <c r="G3051" s="497">
        <f t="shared" si="122"/>
        <v>0.78539999999999988</v>
      </c>
      <c r="H3051" s="616" t="s">
        <v>13</v>
      </c>
      <c r="J3051" s="1055">
        <v>3</v>
      </c>
      <c r="K3051" s="476"/>
      <c r="L3051" s="476">
        <v>15</v>
      </c>
      <c r="M3051" s="426">
        <v>30</v>
      </c>
      <c r="N3051" s="426">
        <v>400</v>
      </c>
      <c r="O3051" s="476"/>
      <c r="P3051" s="450">
        <v>2</v>
      </c>
      <c r="Q3051" s="451">
        <f t="shared" si="123"/>
        <v>0.36</v>
      </c>
      <c r="R3051" s="476"/>
    </row>
    <row r="3052" spans="2:18" x14ac:dyDescent="0.25">
      <c r="B3052" s="409">
        <v>4</v>
      </c>
      <c r="C3052" s="141">
        <v>6332</v>
      </c>
      <c r="D3052" s="409" t="s">
        <v>12</v>
      </c>
      <c r="E3052" s="409">
        <v>400</v>
      </c>
      <c r="F3052" s="409">
        <v>57</v>
      </c>
      <c r="G3052" s="497">
        <f t="shared" si="122"/>
        <v>1.02070584</v>
      </c>
      <c r="H3052" s="616" t="s">
        <v>13</v>
      </c>
      <c r="J3052" s="1127">
        <v>4</v>
      </c>
      <c r="K3052" s="476"/>
      <c r="L3052" s="476">
        <v>10</v>
      </c>
      <c r="M3052" s="426">
        <v>30</v>
      </c>
      <c r="N3052" s="426">
        <v>400</v>
      </c>
      <c r="O3052" s="476"/>
      <c r="P3052" s="450">
        <v>1</v>
      </c>
      <c r="Q3052" s="451">
        <f t="shared" si="123"/>
        <v>0.12</v>
      </c>
      <c r="R3052" s="476"/>
    </row>
    <row r="3053" spans="2:18" x14ac:dyDescent="0.25">
      <c r="B3053" s="409">
        <v>5</v>
      </c>
      <c r="C3053" s="141">
        <v>6369</v>
      </c>
      <c r="D3053" s="409" t="s">
        <v>12</v>
      </c>
      <c r="E3053" s="409">
        <v>400</v>
      </c>
      <c r="F3053" s="409">
        <v>45</v>
      </c>
      <c r="G3053" s="497">
        <f t="shared" si="122"/>
        <v>0.63617400000000002</v>
      </c>
      <c r="H3053" s="616" t="s">
        <v>13</v>
      </c>
      <c r="J3053" s="1055">
        <v>5</v>
      </c>
      <c r="K3053" s="476"/>
      <c r="L3053" s="476">
        <v>13</v>
      </c>
      <c r="M3053" s="426">
        <v>28</v>
      </c>
      <c r="N3053" s="426">
        <v>400</v>
      </c>
      <c r="O3053" s="476"/>
      <c r="P3053" s="450">
        <v>1</v>
      </c>
      <c r="Q3053" s="451">
        <f t="shared" si="123"/>
        <v>0.14560000000000001</v>
      </c>
      <c r="R3053" s="476"/>
    </row>
    <row r="3054" spans="2:18" x14ac:dyDescent="0.25">
      <c r="B3054" s="409">
        <v>6</v>
      </c>
      <c r="C3054" s="141">
        <v>6313</v>
      </c>
      <c r="D3054" s="409" t="s">
        <v>12</v>
      </c>
      <c r="E3054" s="409">
        <v>400</v>
      </c>
      <c r="F3054" s="409">
        <v>40</v>
      </c>
      <c r="G3054" s="497">
        <f t="shared" si="122"/>
        <v>0.50265599999999988</v>
      </c>
      <c r="H3054" s="616" t="s">
        <v>13</v>
      </c>
      <c r="J3054" s="1127">
        <v>6</v>
      </c>
      <c r="K3054" s="476"/>
      <c r="L3054" s="476">
        <v>10</v>
      </c>
      <c r="M3054" s="426">
        <v>28</v>
      </c>
      <c r="N3054" s="426">
        <v>400</v>
      </c>
      <c r="O3054" s="476"/>
      <c r="P3054" s="450">
        <v>1</v>
      </c>
      <c r="Q3054" s="451">
        <f t="shared" si="123"/>
        <v>0.112</v>
      </c>
      <c r="R3054" s="476"/>
    </row>
    <row r="3055" spans="2:18" x14ac:dyDescent="0.25">
      <c r="B3055" s="409">
        <v>7</v>
      </c>
      <c r="C3055" s="141">
        <v>6465</v>
      </c>
      <c r="D3055" s="409" t="s">
        <v>12</v>
      </c>
      <c r="E3055" s="409">
        <v>400</v>
      </c>
      <c r="F3055" s="409">
        <v>50</v>
      </c>
      <c r="G3055" s="497">
        <f t="shared" si="122"/>
        <v>0.78539999999999988</v>
      </c>
      <c r="H3055" s="616" t="s">
        <v>207</v>
      </c>
      <c r="J3055" s="1055">
        <v>7</v>
      </c>
      <c r="K3055" s="476"/>
      <c r="L3055" s="476">
        <v>13</v>
      </c>
      <c r="M3055" s="426">
        <v>25</v>
      </c>
      <c r="N3055" s="426">
        <v>400</v>
      </c>
      <c r="O3055" s="476"/>
      <c r="P3055" s="450">
        <v>4</v>
      </c>
      <c r="Q3055" s="451">
        <f t="shared" si="123"/>
        <v>0.52</v>
      </c>
      <c r="R3055" s="476"/>
    </row>
    <row r="3056" spans="2:18" x14ac:dyDescent="0.25">
      <c r="B3056" s="409">
        <v>8</v>
      </c>
      <c r="C3056" s="141">
        <v>6469</v>
      </c>
      <c r="D3056" s="409" t="s">
        <v>12</v>
      </c>
      <c r="E3056" s="409">
        <v>400</v>
      </c>
      <c r="F3056" s="409">
        <v>70</v>
      </c>
      <c r="G3056" s="497">
        <f t="shared" si="122"/>
        <v>1.5393839999999999</v>
      </c>
      <c r="H3056" s="616" t="s">
        <v>207</v>
      </c>
      <c r="J3056" s="1127">
        <v>8</v>
      </c>
      <c r="K3056" s="476"/>
      <c r="L3056" s="476">
        <v>10</v>
      </c>
      <c r="M3056" s="426">
        <v>25</v>
      </c>
      <c r="N3056" s="426">
        <v>400</v>
      </c>
      <c r="O3056" s="476"/>
      <c r="P3056" s="450">
        <v>4</v>
      </c>
      <c r="Q3056" s="451">
        <f t="shared" si="123"/>
        <v>0.4</v>
      </c>
      <c r="R3056" s="476"/>
    </row>
    <row r="3057" spans="2:18" x14ac:dyDescent="0.25">
      <c r="B3057" s="409">
        <v>9</v>
      </c>
      <c r="C3057" s="141">
        <v>6299</v>
      </c>
      <c r="D3057" s="409" t="s">
        <v>12</v>
      </c>
      <c r="E3057" s="409">
        <v>400</v>
      </c>
      <c r="F3057" s="409">
        <v>47</v>
      </c>
      <c r="G3057" s="497">
        <f t="shared" si="122"/>
        <v>0.69397943999999989</v>
      </c>
      <c r="H3057" s="616" t="s">
        <v>207</v>
      </c>
      <c r="J3057" s="1055">
        <v>9</v>
      </c>
      <c r="K3057" s="476"/>
      <c r="L3057" s="476">
        <v>15</v>
      </c>
      <c r="M3057" s="426">
        <v>20</v>
      </c>
      <c r="N3057" s="426">
        <v>400</v>
      </c>
      <c r="O3057" s="476"/>
      <c r="P3057" s="450">
        <v>4</v>
      </c>
      <c r="Q3057" s="451">
        <f t="shared" si="123"/>
        <v>0.48</v>
      </c>
      <c r="R3057" s="476"/>
    </row>
    <row r="3058" spans="2:18" x14ac:dyDescent="0.25">
      <c r="B3058" s="409">
        <v>10</v>
      </c>
      <c r="C3058" s="141">
        <v>6490</v>
      </c>
      <c r="D3058" s="409" t="s">
        <v>12</v>
      </c>
      <c r="E3058" s="409">
        <v>400</v>
      </c>
      <c r="F3058" s="409">
        <v>47</v>
      </c>
      <c r="G3058" s="497">
        <f t="shared" si="122"/>
        <v>0.69397943999999989</v>
      </c>
      <c r="H3058" s="616" t="s">
        <v>15</v>
      </c>
      <c r="J3058" s="1127">
        <v>10</v>
      </c>
      <c r="K3058" s="476"/>
      <c r="L3058" s="476">
        <v>10</v>
      </c>
      <c r="M3058" s="426">
        <v>20</v>
      </c>
      <c r="N3058" s="426">
        <v>400</v>
      </c>
      <c r="O3058" s="476"/>
      <c r="P3058" s="450">
        <v>9</v>
      </c>
      <c r="Q3058" s="451">
        <f t="shared" si="123"/>
        <v>0.72</v>
      </c>
      <c r="R3058" s="476"/>
    </row>
    <row r="3059" spans="2:18" x14ac:dyDescent="0.25">
      <c r="B3059" s="409">
        <v>11</v>
      </c>
      <c r="C3059" s="141">
        <v>6510</v>
      </c>
      <c r="D3059" s="409" t="s">
        <v>12</v>
      </c>
      <c r="E3059" s="409">
        <v>400</v>
      </c>
      <c r="F3059" s="409">
        <v>40</v>
      </c>
      <c r="G3059" s="497">
        <f t="shared" si="122"/>
        <v>0.50265599999999988</v>
      </c>
      <c r="H3059" s="616" t="s">
        <v>15</v>
      </c>
      <c r="J3059" s="1055">
        <v>11</v>
      </c>
      <c r="K3059" s="476"/>
      <c r="L3059" s="476">
        <v>7</v>
      </c>
      <c r="M3059" s="426">
        <v>20</v>
      </c>
      <c r="N3059" s="426">
        <v>400</v>
      </c>
      <c r="O3059" s="476"/>
      <c r="P3059" s="450">
        <v>5</v>
      </c>
      <c r="Q3059" s="451">
        <f t="shared" si="123"/>
        <v>0.28000000000000003</v>
      </c>
      <c r="R3059" s="476"/>
    </row>
    <row r="3060" spans="2:18" x14ac:dyDescent="0.25">
      <c r="B3060" s="409">
        <v>12</v>
      </c>
      <c r="C3060" s="141">
        <v>6505</v>
      </c>
      <c r="D3060" s="409" t="s">
        <v>12</v>
      </c>
      <c r="E3060" s="409">
        <v>400</v>
      </c>
      <c r="F3060" s="409">
        <v>53</v>
      </c>
      <c r="G3060" s="497">
        <f t="shared" si="122"/>
        <v>0.88247543999999989</v>
      </c>
      <c r="H3060" s="616" t="s">
        <v>15</v>
      </c>
      <c r="J3060" s="1127">
        <v>12</v>
      </c>
      <c r="K3060" s="476"/>
      <c r="L3060" s="476">
        <v>4.5</v>
      </c>
      <c r="M3060" s="426">
        <v>20</v>
      </c>
      <c r="N3060" s="426">
        <v>400</v>
      </c>
      <c r="O3060" s="476"/>
      <c r="P3060" s="450">
        <v>4</v>
      </c>
      <c r="Q3060" s="451">
        <f t="shared" si="123"/>
        <v>0.14399999999999999</v>
      </c>
      <c r="R3060" s="476"/>
    </row>
    <row r="3061" spans="2:18" x14ac:dyDescent="0.25">
      <c r="B3061" s="409">
        <v>13</v>
      </c>
      <c r="C3061" s="141">
        <v>6485</v>
      </c>
      <c r="D3061" s="409" t="s">
        <v>12</v>
      </c>
      <c r="E3061" s="409">
        <v>400</v>
      </c>
      <c r="F3061" s="409">
        <v>46</v>
      </c>
      <c r="G3061" s="497">
        <f t="shared" si="122"/>
        <v>0.66476255999999989</v>
      </c>
      <c r="H3061" s="616" t="s">
        <v>15</v>
      </c>
      <c r="J3061" s="1055">
        <v>13</v>
      </c>
      <c r="K3061" s="476"/>
      <c r="L3061" s="476">
        <v>2.2000000000000002</v>
      </c>
      <c r="M3061" s="426">
        <v>20</v>
      </c>
      <c r="N3061" s="426">
        <v>400</v>
      </c>
      <c r="O3061" s="476"/>
      <c r="P3061" s="450">
        <v>2</v>
      </c>
      <c r="Q3061" s="451">
        <f t="shared" si="123"/>
        <v>3.5200000000000002E-2</v>
      </c>
      <c r="R3061" s="476"/>
    </row>
    <row r="3062" spans="2:18" x14ac:dyDescent="0.25">
      <c r="B3062" s="409">
        <v>14</v>
      </c>
      <c r="C3062" s="141">
        <v>6488</v>
      </c>
      <c r="D3062" s="409" t="s">
        <v>12</v>
      </c>
      <c r="E3062" s="409">
        <v>400</v>
      </c>
      <c r="F3062" s="409">
        <v>70</v>
      </c>
      <c r="G3062" s="497">
        <f t="shared" si="122"/>
        <v>1.5393839999999999</v>
      </c>
      <c r="H3062" s="616" t="s">
        <v>15</v>
      </c>
      <c r="J3062" s="1127">
        <v>14</v>
      </c>
      <c r="K3062" s="476"/>
      <c r="L3062" s="476">
        <v>13</v>
      </c>
      <c r="M3062" s="426">
        <v>15</v>
      </c>
      <c r="N3062" s="426">
        <v>400</v>
      </c>
      <c r="O3062" s="476"/>
      <c r="P3062" s="450">
        <v>3</v>
      </c>
      <c r="Q3062" s="451">
        <f t="shared" si="123"/>
        <v>0.23400000000000001</v>
      </c>
      <c r="R3062" s="476"/>
    </row>
    <row r="3063" spans="2:18" x14ac:dyDescent="0.25">
      <c r="B3063" s="409">
        <v>15</v>
      </c>
      <c r="C3063" s="141">
        <v>6500</v>
      </c>
      <c r="D3063" s="409" t="s">
        <v>12</v>
      </c>
      <c r="E3063" s="409">
        <v>400</v>
      </c>
      <c r="F3063" s="409">
        <v>48</v>
      </c>
      <c r="G3063" s="497">
        <f t="shared" si="122"/>
        <v>0.72382463999999991</v>
      </c>
      <c r="H3063" s="616" t="s">
        <v>15</v>
      </c>
      <c r="J3063" s="1055">
        <v>15</v>
      </c>
      <c r="K3063" s="476"/>
      <c r="L3063" s="476">
        <v>10</v>
      </c>
      <c r="M3063" s="426">
        <v>15</v>
      </c>
      <c r="N3063" s="426">
        <v>400</v>
      </c>
      <c r="O3063" s="476"/>
      <c r="P3063" s="450">
        <v>6</v>
      </c>
      <c r="Q3063" s="451">
        <f t="shared" si="123"/>
        <v>0.36</v>
      </c>
      <c r="R3063" s="476"/>
    </row>
    <row r="3064" spans="2:18" x14ac:dyDescent="0.25">
      <c r="B3064" s="409">
        <v>16</v>
      </c>
      <c r="C3064" s="141">
        <v>6501</v>
      </c>
      <c r="D3064" s="409" t="s">
        <v>12</v>
      </c>
      <c r="E3064" s="409">
        <v>400</v>
      </c>
      <c r="F3064" s="409">
        <v>52</v>
      </c>
      <c r="G3064" s="497">
        <f t="shared" si="122"/>
        <v>0.84948863999999991</v>
      </c>
      <c r="H3064" s="616" t="s">
        <v>15</v>
      </c>
      <c r="J3064" s="1127">
        <v>16</v>
      </c>
      <c r="K3064" s="476"/>
      <c r="L3064" s="476">
        <v>8</v>
      </c>
      <c r="M3064" s="426">
        <v>15</v>
      </c>
      <c r="N3064" s="426">
        <v>400</v>
      </c>
      <c r="O3064" s="476"/>
      <c r="P3064" s="450">
        <v>1</v>
      </c>
      <c r="Q3064" s="451">
        <f t="shared" si="123"/>
        <v>4.8000000000000001E-2</v>
      </c>
      <c r="R3064" s="476"/>
    </row>
    <row r="3065" spans="2:18" x14ac:dyDescent="0.25">
      <c r="B3065" s="409">
        <v>17</v>
      </c>
      <c r="C3065" s="141">
        <v>6494</v>
      </c>
      <c r="D3065" s="409" t="s">
        <v>12</v>
      </c>
      <c r="E3065" s="409">
        <v>400</v>
      </c>
      <c r="F3065" s="409">
        <v>51</v>
      </c>
      <c r="G3065" s="497">
        <f t="shared" si="122"/>
        <v>0.81713015999999994</v>
      </c>
      <c r="H3065" s="616" t="s">
        <v>15</v>
      </c>
      <c r="J3065" s="1055">
        <v>17</v>
      </c>
      <c r="K3065" s="476"/>
      <c r="L3065" s="476">
        <v>4.5</v>
      </c>
      <c r="M3065" s="426">
        <v>15</v>
      </c>
      <c r="N3065" s="426">
        <v>400</v>
      </c>
      <c r="O3065" s="476"/>
      <c r="P3065" s="450">
        <v>3</v>
      </c>
      <c r="Q3065" s="451">
        <f t="shared" si="123"/>
        <v>8.1000000000000003E-2</v>
      </c>
      <c r="R3065" s="476"/>
    </row>
    <row r="3066" spans="2:18" x14ac:dyDescent="0.25">
      <c r="G3066" s="74">
        <f>SUM(G3049:G3065)</f>
        <v>14.572939920000001</v>
      </c>
      <c r="H3066" s="51"/>
      <c r="J3066" s="1127">
        <v>18</v>
      </c>
      <c r="K3066" s="476"/>
      <c r="L3066" s="476">
        <v>10</v>
      </c>
      <c r="M3066" s="426">
        <v>13</v>
      </c>
      <c r="N3066" s="426">
        <v>400</v>
      </c>
      <c r="O3066" s="476"/>
      <c r="P3066" s="450">
        <v>3</v>
      </c>
      <c r="Q3066" s="451">
        <f t="shared" si="123"/>
        <v>0.156</v>
      </c>
      <c r="R3066" s="476"/>
    </row>
    <row r="3067" spans="2:18" ht="16.5" thickBot="1" x14ac:dyDescent="0.3">
      <c r="G3067" s="60">
        <f>SUM(G3066)</f>
        <v>14.572939920000001</v>
      </c>
      <c r="H3067" s="36">
        <f>SUM(Q3093/G3067)</f>
        <v>0.70228794300827668</v>
      </c>
      <c r="J3067" s="1055">
        <v>19</v>
      </c>
      <c r="K3067" s="476"/>
      <c r="L3067" s="476">
        <v>7</v>
      </c>
      <c r="M3067" s="426">
        <v>13</v>
      </c>
      <c r="N3067" s="426">
        <v>400</v>
      </c>
      <c r="O3067" s="476"/>
      <c r="P3067" s="450">
        <v>2</v>
      </c>
      <c r="Q3067" s="451">
        <f t="shared" si="123"/>
        <v>7.2800000000000004E-2</v>
      </c>
      <c r="R3067" s="476"/>
    </row>
    <row r="3068" spans="2:18" ht="16.5" thickTop="1" x14ac:dyDescent="0.25">
      <c r="J3068" s="1127">
        <v>20</v>
      </c>
      <c r="K3068" s="476"/>
      <c r="L3068" s="476">
        <v>4.5</v>
      </c>
      <c r="M3068" s="426">
        <v>13</v>
      </c>
      <c r="N3068" s="426">
        <v>400</v>
      </c>
      <c r="O3068" s="476"/>
      <c r="P3068" s="450">
        <v>4</v>
      </c>
      <c r="Q3068" s="451">
        <f t="shared" si="123"/>
        <v>9.3600000000000003E-2</v>
      </c>
      <c r="R3068" s="476"/>
    </row>
    <row r="3069" spans="2:18" x14ac:dyDescent="0.25">
      <c r="B3069" s="8" t="s">
        <v>424</v>
      </c>
      <c r="J3069" s="1055">
        <v>21</v>
      </c>
      <c r="K3069" s="476"/>
      <c r="L3069" s="476">
        <v>2.2000000000000002</v>
      </c>
      <c r="M3069" s="426">
        <v>13</v>
      </c>
      <c r="N3069" s="426">
        <v>400</v>
      </c>
      <c r="O3069" s="476"/>
      <c r="P3069" s="450">
        <v>5</v>
      </c>
      <c r="Q3069" s="451">
        <f t="shared" si="123"/>
        <v>5.7200000000000001E-2</v>
      </c>
      <c r="R3069" s="476"/>
    </row>
    <row r="3070" spans="2:18" x14ac:dyDescent="0.25">
      <c r="B3070" s="1886" t="s">
        <v>3</v>
      </c>
      <c r="C3070" s="1888" t="s">
        <v>66</v>
      </c>
      <c r="D3070" s="1889"/>
      <c r="E3070" s="1890" t="s">
        <v>48</v>
      </c>
      <c r="F3070" s="1891"/>
      <c r="G3070" s="1886" t="s">
        <v>50</v>
      </c>
      <c r="J3070" s="1127">
        <v>22</v>
      </c>
      <c r="K3070" s="476"/>
      <c r="L3070" s="476">
        <v>13</v>
      </c>
      <c r="M3070" s="426">
        <v>20</v>
      </c>
      <c r="N3070" s="426">
        <v>400</v>
      </c>
      <c r="O3070" s="476"/>
      <c r="P3070" s="450">
        <v>3</v>
      </c>
      <c r="Q3070" s="451">
        <f t="shared" si="123"/>
        <v>0.312</v>
      </c>
      <c r="R3070" s="476"/>
    </row>
    <row r="3071" spans="2:18" x14ac:dyDescent="0.25">
      <c r="B3071" s="1887"/>
      <c r="C3071" s="101" t="s">
        <v>30</v>
      </c>
      <c r="D3071" s="595" t="s">
        <v>10</v>
      </c>
      <c r="E3071" s="1129" t="s">
        <v>30</v>
      </c>
      <c r="F3071" s="1129" t="s">
        <v>10</v>
      </c>
      <c r="G3071" s="1887"/>
      <c r="J3071" s="1055">
        <v>23</v>
      </c>
      <c r="K3071" s="476"/>
      <c r="L3071" s="476">
        <v>8</v>
      </c>
      <c r="M3071" s="426">
        <v>13</v>
      </c>
      <c r="N3071" s="426">
        <v>400</v>
      </c>
      <c r="O3071" s="476"/>
      <c r="P3071" s="450">
        <v>1</v>
      </c>
      <c r="Q3071" s="451">
        <f t="shared" si="123"/>
        <v>4.1599999999999998E-2</v>
      </c>
      <c r="R3071" s="476"/>
    </row>
    <row r="3072" spans="2:18" x14ac:dyDescent="0.25">
      <c r="B3072" s="1130" t="s">
        <v>32</v>
      </c>
      <c r="C3072" s="86">
        <f>SUM(C3032)</f>
        <v>556</v>
      </c>
      <c r="D3072" s="71">
        <f>SUM(D3032)</f>
        <v>427.27315091999992</v>
      </c>
      <c r="E3072" s="86">
        <f>SUM(E3032)</f>
        <v>28731</v>
      </c>
      <c r="F3072" s="71">
        <f>SUM(F3032)</f>
        <v>302.32893000000001</v>
      </c>
      <c r="G3072" s="88">
        <f>SUM(F3072/D3072)</f>
        <v>0.70757764523473721</v>
      </c>
      <c r="J3072" s="1127">
        <v>24</v>
      </c>
      <c r="K3072" s="476"/>
      <c r="L3072" s="476">
        <v>10</v>
      </c>
      <c r="M3072" s="426">
        <v>10</v>
      </c>
      <c r="N3072" s="426">
        <v>400</v>
      </c>
      <c r="O3072" s="476"/>
      <c r="P3072" s="450">
        <v>4</v>
      </c>
      <c r="Q3072" s="451">
        <f t="shared" si="123"/>
        <v>0.16</v>
      </c>
      <c r="R3072" s="476"/>
    </row>
    <row r="3073" spans="2:18" x14ac:dyDescent="0.25">
      <c r="B3073" s="1130" t="s">
        <v>32</v>
      </c>
      <c r="C3073" s="115">
        <f>SUM(B3065)</f>
        <v>17</v>
      </c>
      <c r="D3073" s="20">
        <f>SUM(G3067)</f>
        <v>14.572939920000001</v>
      </c>
      <c r="E3073" s="115">
        <f>SUM(P3093)</f>
        <v>613</v>
      </c>
      <c r="F3073" s="20">
        <f>SUM(Q3093)</f>
        <v>10.234400000000001</v>
      </c>
      <c r="G3073" s="88">
        <f>SUM(F3073/D3073)</f>
        <v>0.70228794300827668</v>
      </c>
      <c r="J3073" s="1055">
        <v>25</v>
      </c>
      <c r="K3073" s="476"/>
      <c r="L3073" s="476">
        <v>8</v>
      </c>
      <c r="M3073" s="426">
        <v>10</v>
      </c>
      <c r="N3073" s="426">
        <v>400</v>
      </c>
      <c r="O3073" s="476"/>
      <c r="P3073" s="450">
        <v>2</v>
      </c>
      <c r="Q3073" s="451">
        <f t="shared" si="123"/>
        <v>6.4000000000000001E-2</v>
      </c>
      <c r="R3073" s="476"/>
    </row>
    <row r="3074" spans="2:18" ht="16.5" thickBot="1" x14ac:dyDescent="0.3">
      <c r="B3074" s="1125" t="s">
        <v>54</v>
      </c>
      <c r="C3074" s="59">
        <f>SUM(C3072:C3073)</f>
        <v>573</v>
      </c>
      <c r="D3074" s="92">
        <f>SUM(D3072:D3073)</f>
        <v>441.84609083999993</v>
      </c>
      <c r="E3074" s="59">
        <f>SUM(E3072:E3073)</f>
        <v>29344</v>
      </c>
      <c r="F3074" s="92">
        <f>SUM(F3072:F3073)</f>
        <v>312.56333000000001</v>
      </c>
      <c r="G3074" s="93">
        <f>SUM(F3074/D3074)</f>
        <v>0.7074031806092963</v>
      </c>
      <c r="J3074" s="1127">
        <v>26</v>
      </c>
      <c r="K3074" s="476"/>
      <c r="L3074" s="476">
        <v>4.5</v>
      </c>
      <c r="M3074" s="426">
        <v>10</v>
      </c>
      <c r="N3074" s="426">
        <v>400</v>
      </c>
      <c r="O3074" s="476"/>
      <c r="P3074" s="450">
        <v>45</v>
      </c>
      <c r="Q3074" s="451">
        <f t="shared" si="123"/>
        <v>0.81</v>
      </c>
      <c r="R3074" s="476"/>
    </row>
    <row r="3075" spans="2:18" ht="16.5" thickTop="1" x14ac:dyDescent="0.25">
      <c r="B3075" s="89"/>
      <c r="C3075" s="90"/>
      <c r="D3075" s="91"/>
      <c r="E3075" s="82"/>
      <c r="F3075" s="83"/>
      <c r="G3075" s="83"/>
      <c r="J3075" s="1055">
        <v>27</v>
      </c>
      <c r="K3075" s="476"/>
      <c r="L3075" s="476">
        <v>3.5</v>
      </c>
      <c r="M3075" s="426">
        <v>10</v>
      </c>
      <c r="N3075" s="426">
        <v>400</v>
      </c>
      <c r="O3075" s="476"/>
      <c r="P3075" s="450">
        <v>10</v>
      </c>
      <c r="Q3075" s="451">
        <f t="shared" si="123"/>
        <v>0.14000000000000001</v>
      </c>
      <c r="R3075" s="476"/>
    </row>
    <row r="3076" spans="2:18" x14ac:dyDescent="0.25">
      <c r="B3076" s="102" t="s">
        <v>32</v>
      </c>
      <c r="C3076" s="90"/>
      <c r="D3076" s="103">
        <f>SUM(Q3087,D3034)</f>
        <v>233.42213000000001</v>
      </c>
      <c r="E3076" s="466">
        <f>SUM(D3076/D3074)</f>
        <v>0.52828832219888566</v>
      </c>
      <c r="F3076" s="83"/>
      <c r="G3076" s="83"/>
      <c r="J3076" s="1127">
        <v>28</v>
      </c>
      <c r="K3076" s="476"/>
      <c r="L3076" s="476">
        <v>2.2000000000000002</v>
      </c>
      <c r="M3076" s="426">
        <v>10</v>
      </c>
      <c r="N3076" s="426">
        <v>400</v>
      </c>
      <c r="O3076" s="476"/>
      <c r="P3076" s="450">
        <v>13</v>
      </c>
      <c r="Q3076" s="451">
        <f t="shared" si="123"/>
        <v>0.1144</v>
      </c>
      <c r="R3076" s="476"/>
    </row>
    <row r="3077" spans="2:18" x14ac:dyDescent="0.25">
      <c r="B3077" s="102" t="s">
        <v>51</v>
      </c>
      <c r="C3077" s="89"/>
      <c r="D3077" s="103">
        <f>SUM(Q3092,D3035)</f>
        <v>79.141199999999984</v>
      </c>
      <c r="E3077" s="466">
        <f>SUM(D3077/D3074)</f>
        <v>0.17911485841041055</v>
      </c>
      <c r="F3077" s="83"/>
      <c r="G3077" s="83"/>
      <c r="J3077" s="1055">
        <v>29</v>
      </c>
      <c r="K3077" s="476"/>
      <c r="L3077" s="476">
        <v>15</v>
      </c>
      <c r="M3077" s="426">
        <v>33</v>
      </c>
      <c r="N3077" s="426">
        <v>400</v>
      </c>
      <c r="O3077" s="476"/>
      <c r="P3077" s="450">
        <v>1</v>
      </c>
      <c r="Q3077" s="451">
        <f t="shared" si="123"/>
        <v>0.19800000000000001</v>
      </c>
      <c r="R3077" s="476"/>
    </row>
    <row r="3078" spans="2:18" ht="16.5" thickBot="1" x14ac:dyDescent="0.3">
      <c r="B3078" s="89"/>
      <c r="C3078" s="89"/>
      <c r="D3078" s="1122">
        <f>SUM(D3076:D3077)</f>
        <v>312.56333000000001</v>
      </c>
      <c r="E3078" s="467">
        <f>SUM(E3076:E3077)</f>
        <v>0.70740318060929619</v>
      </c>
      <c r="F3078" s="83"/>
      <c r="G3078" s="83"/>
      <c r="J3078" s="1127">
        <v>30</v>
      </c>
      <c r="K3078" s="476"/>
      <c r="L3078" s="476">
        <v>8</v>
      </c>
      <c r="M3078" s="426">
        <v>30</v>
      </c>
      <c r="N3078" s="426">
        <v>400</v>
      </c>
      <c r="O3078" s="476"/>
      <c r="P3078" s="450">
        <v>1</v>
      </c>
      <c r="Q3078" s="451">
        <f t="shared" si="123"/>
        <v>9.6000000000000002E-2</v>
      </c>
      <c r="R3078" s="476"/>
    </row>
    <row r="3079" spans="2:18" ht="16.5" thickTop="1" x14ac:dyDescent="0.25">
      <c r="J3079" s="1055">
        <v>31</v>
      </c>
      <c r="K3079" s="476"/>
      <c r="L3079" s="476">
        <v>8</v>
      </c>
      <c r="M3079" s="426">
        <v>25</v>
      </c>
      <c r="N3079" s="426">
        <v>400</v>
      </c>
      <c r="O3079" s="476"/>
      <c r="P3079" s="450">
        <v>1</v>
      </c>
      <c r="Q3079" s="451">
        <f t="shared" si="123"/>
        <v>0.08</v>
      </c>
      <c r="R3079" s="476"/>
    </row>
    <row r="3080" spans="2:18" x14ac:dyDescent="0.25">
      <c r="J3080" s="1127">
        <v>32</v>
      </c>
      <c r="K3080" s="476"/>
      <c r="L3080" s="476">
        <v>4.5</v>
      </c>
      <c r="M3080" s="426">
        <v>25</v>
      </c>
      <c r="N3080" s="426">
        <v>400</v>
      </c>
      <c r="O3080" s="476"/>
      <c r="P3080" s="450">
        <v>1</v>
      </c>
      <c r="Q3080" s="451">
        <f t="shared" si="123"/>
        <v>4.4999999999999998E-2</v>
      </c>
      <c r="R3080" s="476"/>
    </row>
    <row r="3081" spans="2:18" x14ac:dyDescent="0.25">
      <c r="J3081" s="1055">
        <v>33</v>
      </c>
      <c r="K3081" s="476"/>
      <c r="L3081" s="476">
        <v>13</v>
      </c>
      <c r="M3081" s="426">
        <v>17</v>
      </c>
      <c r="N3081" s="426">
        <v>400</v>
      </c>
      <c r="O3081" s="476"/>
      <c r="P3081" s="450">
        <v>1</v>
      </c>
      <c r="Q3081" s="451">
        <f t="shared" si="123"/>
        <v>8.8400000000000006E-2</v>
      </c>
      <c r="R3081" s="476"/>
    </row>
    <row r="3082" spans="2:18" x14ac:dyDescent="0.25">
      <c r="J3082" s="1127">
        <v>34</v>
      </c>
      <c r="K3082" s="476"/>
      <c r="L3082" s="476">
        <v>10</v>
      </c>
      <c r="M3082" s="426">
        <v>17</v>
      </c>
      <c r="N3082" s="426">
        <v>400</v>
      </c>
      <c r="O3082" s="476"/>
      <c r="P3082" s="450">
        <v>1</v>
      </c>
      <c r="Q3082" s="451">
        <f t="shared" si="123"/>
        <v>6.8000000000000005E-2</v>
      </c>
      <c r="R3082" s="476"/>
    </row>
    <row r="3083" spans="2:18" x14ac:dyDescent="0.25">
      <c r="J3083" s="1055">
        <v>35</v>
      </c>
      <c r="K3083" s="476"/>
      <c r="L3083" s="476">
        <v>2.2000000000000002</v>
      </c>
      <c r="M3083" s="426">
        <v>15</v>
      </c>
      <c r="N3083" s="426">
        <v>400</v>
      </c>
      <c r="O3083" s="476"/>
      <c r="P3083" s="450">
        <v>2</v>
      </c>
      <c r="Q3083" s="451">
        <f t="shared" si="123"/>
        <v>2.64E-2</v>
      </c>
      <c r="R3083" s="476"/>
    </row>
    <row r="3084" spans="2:18" x14ac:dyDescent="0.25">
      <c r="J3084" s="1127">
        <v>36</v>
      </c>
      <c r="K3084" s="476"/>
      <c r="L3084" s="476">
        <v>2.2000000000000002</v>
      </c>
      <c r="M3084" s="426">
        <v>20</v>
      </c>
      <c r="N3084" s="426">
        <v>300</v>
      </c>
      <c r="O3084" s="476"/>
      <c r="P3084" s="450">
        <v>2</v>
      </c>
      <c r="Q3084" s="451">
        <f t="shared" si="123"/>
        <v>2.64E-2</v>
      </c>
      <c r="R3084" s="476"/>
    </row>
    <row r="3085" spans="2:18" x14ac:dyDescent="0.25">
      <c r="J3085" s="1055">
        <v>37</v>
      </c>
      <c r="K3085" s="476"/>
      <c r="L3085" s="476">
        <v>7</v>
      </c>
      <c r="M3085" s="426">
        <v>10</v>
      </c>
      <c r="N3085" s="426">
        <v>400</v>
      </c>
      <c r="O3085" s="476"/>
      <c r="P3085" s="450">
        <v>1</v>
      </c>
      <c r="Q3085" s="451">
        <f t="shared" si="123"/>
        <v>2.8000000000000001E-2</v>
      </c>
      <c r="R3085" s="476"/>
    </row>
    <row r="3086" spans="2:18" x14ac:dyDescent="0.25">
      <c r="J3086" s="1127">
        <v>38</v>
      </c>
      <c r="K3086" s="476"/>
      <c r="L3086" s="476">
        <v>2.2000000000000002</v>
      </c>
      <c r="M3086" s="426">
        <v>10</v>
      </c>
      <c r="N3086" s="426">
        <v>300</v>
      </c>
      <c r="O3086" s="476"/>
      <c r="P3086" s="450">
        <v>12</v>
      </c>
      <c r="Q3086" s="451">
        <f t="shared" si="123"/>
        <v>7.9200000000000007E-2</v>
      </c>
      <c r="R3086" s="476"/>
    </row>
    <row r="3087" spans="2:18" x14ac:dyDescent="0.25">
      <c r="J3087" s="1880"/>
      <c r="K3087" s="1880"/>
      <c r="L3087" s="1880"/>
      <c r="M3087" s="1880"/>
      <c r="N3087" s="1880"/>
      <c r="O3087" s="1881"/>
      <c r="P3087" s="1119">
        <f>SUM(P3049:P3086)</f>
        <v>169</v>
      </c>
      <c r="Q3087" s="1120">
        <f>SUM(Q3049:Q3086)</f>
        <v>7.4040000000000017</v>
      </c>
      <c r="R3087" s="64">
        <f>SUM(Q3087/G3067)</f>
        <v>0.50806495056215129</v>
      </c>
    </row>
    <row r="3088" spans="2:18" x14ac:dyDescent="0.25">
      <c r="J3088" s="1127">
        <v>39</v>
      </c>
      <c r="K3088" s="476"/>
      <c r="L3088" s="477">
        <v>5</v>
      </c>
      <c r="M3088" s="409">
        <v>7</v>
      </c>
      <c r="N3088" s="409">
        <v>400</v>
      </c>
      <c r="O3088" s="409">
        <v>25</v>
      </c>
      <c r="P3088" s="450">
        <v>100</v>
      </c>
      <c r="Q3088" s="451">
        <f>L3088*M3088*N3088*P3088/1000000</f>
        <v>1.4</v>
      </c>
      <c r="R3088" s="618"/>
    </row>
    <row r="3089" spans="2:18" x14ac:dyDescent="0.25">
      <c r="J3089" s="1127">
        <v>40</v>
      </c>
      <c r="K3089" s="476"/>
      <c r="L3089" s="477">
        <v>4</v>
      </c>
      <c r="M3089" s="409">
        <v>6</v>
      </c>
      <c r="N3089" s="409">
        <v>400</v>
      </c>
      <c r="O3089" s="409">
        <v>4</v>
      </c>
      <c r="P3089" s="450">
        <v>24</v>
      </c>
      <c r="Q3089" s="451">
        <f>L3089*M3089*N3089*P3089/1000000</f>
        <v>0.23039999999999999</v>
      </c>
      <c r="R3089" s="1058"/>
    </row>
    <row r="3090" spans="2:18" x14ac:dyDescent="0.25">
      <c r="J3090" s="1127">
        <v>41</v>
      </c>
      <c r="K3090" s="476"/>
      <c r="L3090" s="477">
        <v>3</v>
      </c>
      <c r="M3090" s="409">
        <v>5</v>
      </c>
      <c r="N3090" s="409">
        <v>400</v>
      </c>
      <c r="O3090" s="409">
        <v>12</v>
      </c>
      <c r="P3090" s="450">
        <v>120</v>
      </c>
      <c r="Q3090" s="451">
        <f>L3090*M3090*N3090*P3090/1000000</f>
        <v>0.72</v>
      </c>
      <c r="R3090" s="618"/>
    </row>
    <row r="3091" spans="2:18" x14ac:dyDescent="0.25">
      <c r="J3091" s="1127">
        <v>42</v>
      </c>
      <c r="K3091" s="476"/>
      <c r="L3091" s="477">
        <v>2</v>
      </c>
      <c r="M3091" s="409">
        <v>3</v>
      </c>
      <c r="N3091" s="409">
        <v>400</v>
      </c>
      <c r="O3091" s="409">
        <v>8</v>
      </c>
      <c r="P3091" s="450">
        <v>200</v>
      </c>
      <c r="Q3091" s="451">
        <f>L3091*M3091*N3091*P3091/1000000</f>
        <v>0.48</v>
      </c>
      <c r="R3091" s="618"/>
    </row>
    <row r="3092" spans="2:18" x14ac:dyDescent="0.25">
      <c r="J3092" s="1882"/>
      <c r="K3092" s="1883"/>
      <c r="L3092" s="1883"/>
      <c r="M3092" s="1883"/>
      <c r="N3092" s="1884"/>
      <c r="O3092" s="1057">
        <f>SUM(O3088:O3091)</f>
        <v>49</v>
      </c>
      <c r="P3092" s="1119">
        <f>SUM(P3088:P3091)</f>
        <v>444</v>
      </c>
      <c r="Q3092" s="437">
        <f>SUM(Q3088:Q3091)</f>
        <v>2.8303999999999996</v>
      </c>
      <c r="R3092" s="64">
        <f>SUM(Q3092/G3067)</f>
        <v>0.1942229924461254</v>
      </c>
    </row>
    <row r="3093" spans="2:18" ht="16.5" thickBot="1" x14ac:dyDescent="0.3">
      <c r="J3093" s="112"/>
      <c r="K3093" s="112"/>
      <c r="L3093" s="112"/>
      <c r="M3093" s="112"/>
      <c r="N3093" s="112"/>
      <c r="O3093" s="455">
        <f>SUM(O3092)</f>
        <v>49</v>
      </c>
      <c r="P3093" s="47">
        <f>SUM(P3092,P3087)</f>
        <v>613</v>
      </c>
      <c r="Q3093" s="72">
        <f>SUM(Q3092,Q3087)</f>
        <v>10.234400000000001</v>
      </c>
      <c r="R3093" s="49">
        <f>SUM(Q3093/G3067)</f>
        <v>0.70228794300827668</v>
      </c>
    </row>
    <row r="3094" spans="2:18" ht="16.5" thickTop="1" x14ac:dyDescent="0.25"/>
    <row r="3095" spans="2:18" x14ac:dyDescent="0.25">
      <c r="B3095" s="1814" t="s">
        <v>0</v>
      </c>
      <c r="C3095" s="1814"/>
      <c r="D3095" s="1814"/>
      <c r="E3095" s="1814"/>
      <c r="F3095" s="1814"/>
      <c r="G3095" s="1814"/>
      <c r="H3095" s="1814"/>
      <c r="J3095" s="1892" t="s">
        <v>22</v>
      </c>
      <c r="K3095" s="1892"/>
      <c r="L3095" s="1892"/>
      <c r="M3095" s="1892"/>
      <c r="N3095" s="1892"/>
      <c r="O3095" s="1892"/>
      <c r="P3095" s="1892"/>
      <c r="Q3095" s="1892"/>
      <c r="R3095" s="1892"/>
    </row>
    <row r="3096" spans="2:18" ht="15.75" customHeight="1" x14ac:dyDescent="0.25">
      <c r="B3096" s="1814"/>
      <c r="C3096" s="1814"/>
      <c r="D3096" s="1814"/>
      <c r="E3096" s="1814"/>
      <c r="F3096" s="1814"/>
      <c r="G3096" s="1814"/>
      <c r="H3096" s="1814"/>
      <c r="J3096" s="1892"/>
      <c r="K3096" s="1892"/>
      <c r="L3096" s="1892"/>
      <c r="M3096" s="1892"/>
      <c r="N3096" s="1892"/>
      <c r="O3096" s="1892"/>
      <c r="P3096" s="1892"/>
      <c r="Q3096" s="1892"/>
      <c r="R3096" s="1892"/>
    </row>
    <row r="3097" spans="2:18" ht="15.75" customHeight="1" x14ac:dyDescent="0.25">
      <c r="B3097" s="6" t="s">
        <v>426</v>
      </c>
      <c r="H3097" s="8"/>
      <c r="J3097" s="6" t="s">
        <v>426</v>
      </c>
      <c r="K3097" s="1051"/>
      <c r="L3097" s="1051"/>
      <c r="M3097" s="1051"/>
      <c r="N3097" s="1051"/>
      <c r="O3097" s="1893"/>
      <c r="P3097" s="1893"/>
      <c r="Q3097" s="842"/>
      <c r="R3097" s="842"/>
    </row>
    <row r="3098" spans="2:18" x14ac:dyDescent="0.25">
      <c r="B3098" s="1812" t="s">
        <v>21</v>
      </c>
      <c r="C3098" s="1812" t="s">
        <v>2</v>
      </c>
      <c r="D3098" s="1812" t="s">
        <v>3</v>
      </c>
      <c r="E3098" s="1842" t="s">
        <v>4</v>
      </c>
      <c r="F3098" s="1843"/>
      <c r="G3098" s="1844"/>
      <c r="H3098" s="1812" t="s">
        <v>5</v>
      </c>
      <c r="J3098" s="1886" t="s">
        <v>21</v>
      </c>
      <c r="K3098" s="1894" t="s">
        <v>24</v>
      </c>
      <c r="L3098" s="1867" t="s">
        <v>25</v>
      </c>
      <c r="M3098" s="1868"/>
      <c r="N3098" s="1869"/>
      <c r="O3098" s="1867" t="s">
        <v>4</v>
      </c>
      <c r="P3098" s="1868"/>
      <c r="Q3098" s="1869"/>
      <c r="R3098" s="1886" t="s">
        <v>5</v>
      </c>
    </row>
    <row r="3099" spans="2:18" x14ac:dyDescent="0.25">
      <c r="B3099" s="1813"/>
      <c r="C3099" s="1813"/>
      <c r="D3099" s="1813"/>
      <c r="E3099" s="1139" t="s">
        <v>26</v>
      </c>
      <c r="F3099" s="1139" t="s">
        <v>9</v>
      </c>
      <c r="G3099" s="1138" t="s">
        <v>10</v>
      </c>
      <c r="H3099" s="1813"/>
      <c r="J3099" s="1887"/>
      <c r="K3099" s="1895"/>
      <c r="L3099" s="1052" t="s">
        <v>27</v>
      </c>
      <c r="M3099" s="1141" t="s">
        <v>28</v>
      </c>
      <c r="N3099" s="1141" t="s">
        <v>26</v>
      </c>
      <c r="O3099" s="1141" t="s">
        <v>29</v>
      </c>
      <c r="P3099" s="1053" t="s">
        <v>30</v>
      </c>
      <c r="Q3099" s="1054" t="s">
        <v>10</v>
      </c>
      <c r="R3099" s="1887"/>
    </row>
    <row r="3100" spans="2:18" x14ac:dyDescent="0.25">
      <c r="B3100" s="409">
        <v>1</v>
      </c>
      <c r="C3100" s="409">
        <v>6249</v>
      </c>
      <c r="D3100" s="409" t="s">
        <v>12</v>
      </c>
      <c r="E3100" s="409">
        <v>400</v>
      </c>
      <c r="F3100" s="409">
        <v>47</v>
      </c>
      <c r="G3100" s="497">
        <f t="shared" ref="G3100:G3124" si="124">0.7854*E3100*F3100*F3100/1000000</f>
        <v>0.69397943999999989</v>
      </c>
      <c r="H3100" s="616" t="s">
        <v>13</v>
      </c>
      <c r="J3100" s="1055">
        <v>1</v>
      </c>
      <c r="K3100" s="429" t="s">
        <v>32</v>
      </c>
      <c r="L3100" s="426">
        <v>13</v>
      </c>
      <c r="M3100" s="426">
        <v>30</v>
      </c>
      <c r="N3100" s="426">
        <v>400</v>
      </c>
      <c r="O3100" s="429"/>
      <c r="P3100" s="450">
        <v>2</v>
      </c>
      <c r="Q3100" s="451">
        <f t="shared" ref="Q3100:Q3146" si="125">L3100*M3100*N3100*P3100/1000000</f>
        <v>0.312</v>
      </c>
      <c r="R3100" s="1056"/>
    </row>
    <row r="3101" spans="2:18" x14ac:dyDescent="0.25">
      <c r="B3101" s="409">
        <v>2</v>
      </c>
      <c r="C3101" s="409">
        <v>6276</v>
      </c>
      <c r="D3101" s="409" t="s">
        <v>12</v>
      </c>
      <c r="E3101" s="409">
        <v>400</v>
      </c>
      <c r="F3101" s="409">
        <v>50</v>
      </c>
      <c r="G3101" s="497">
        <f t="shared" si="124"/>
        <v>0.78539999999999988</v>
      </c>
      <c r="H3101" s="616" t="s">
        <v>13</v>
      </c>
      <c r="J3101" s="1142">
        <v>2</v>
      </c>
      <c r="K3101" s="476"/>
      <c r="L3101" s="476">
        <v>10</v>
      </c>
      <c r="M3101" s="426">
        <v>30</v>
      </c>
      <c r="N3101" s="426">
        <v>400</v>
      </c>
      <c r="O3101" s="476"/>
      <c r="P3101" s="450">
        <v>2</v>
      </c>
      <c r="Q3101" s="451">
        <f t="shared" si="125"/>
        <v>0.24</v>
      </c>
      <c r="R3101" s="476"/>
    </row>
    <row r="3102" spans="2:18" x14ac:dyDescent="0.25">
      <c r="B3102" s="409">
        <v>3</v>
      </c>
      <c r="C3102" s="409">
        <v>6216</v>
      </c>
      <c r="D3102" s="409" t="s">
        <v>12</v>
      </c>
      <c r="E3102" s="409">
        <v>400</v>
      </c>
      <c r="F3102" s="409">
        <v>52</v>
      </c>
      <c r="G3102" s="497">
        <f t="shared" si="124"/>
        <v>0.84948863999999991</v>
      </c>
      <c r="H3102" s="616" t="s">
        <v>13</v>
      </c>
      <c r="J3102" s="1055">
        <v>3</v>
      </c>
      <c r="K3102" s="476"/>
      <c r="L3102" s="476">
        <v>10</v>
      </c>
      <c r="M3102" s="426">
        <v>33</v>
      </c>
      <c r="N3102" s="426">
        <v>400</v>
      </c>
      <c r="O3102" s="476"/>
      <c r="P3102" s="450">
        <v>1</v>
      </c>
      <c r="Q3102" s="451">
        <f t="shared" si="125"/>
        <v>0.13200000000000001</v>
      </c>
      <c r="R3102" s="476"/>
    </row>
    <row r="3103" spans="2:18" x14ac:dyDescent="0.25">
      <c r="B3103" s="409">
        <v>4</v>
      </c>
      <c r="C3103" s="409">
        <v>6301</v>
      </c>
      <c r="D3103" s="409" t="s">
        <v>12</v>
      </c>
      <c r="E3103" s="409">
        <v>400</v>
      </c>
      <c r="F3103" s="409">
        <v>44</v>
      </c>
      <c r="G3103" s="497">
        <f t="shared" si="124"/>
        <v>0.60821376000000005</v>
      </c>
      <c r="H3103" s="616" t="s">
        <v>13</v>
      </c>
      <c r="J3103" s="1142">
        <v>4</v>
      </c>
      <c r="K3103" s="476"/>
      <c r="L3103" s="476">
        <v>15</v>
      </c>
      <c r="M3103" s="426">
        <v>25</v>
      </c>
      <c r="N3103" s="426">
        <v>400</v>
      </c>
      <c r="O3103" s="476"/>
      <c r="P3103" s="450">
        <v>1</v>
      </c>
      <c r="Q3103" s="451">
        <f t="shared" si="125"/>
        <v>0.15</v>
      </c>
      <c r="R3103" s="476"/>
    </row>
    <row r="3104" spans="2:18" x14ac:dyDescent="0.25">
      <c r="B3104" s="409">
        <v>5</v>
      </c>
      <c r="C3104" s="409">
        <v>5846</v>
      </c>
      <c r="D3104" s="409" t="s">
        <v>12</v>
      </c>
      <c r="E3104" s="409">
        <v>400</v>
      </c>
      <c r="F3104" s="409">
        <v>41</v>
      </c>
      <c r="G3104" s="497">
        <f t="shared" si="124"/>
        <v>0.52810296000000001</v>
      </c>
      <c r="H3104" s="616" t="s">
        <v>15</v>
      </c>
      <c r="J3104" s="1055">
        <v>5</v>
      </c>
      <c r="K3104" s="476"/>
      <c r="L3104" s="476">
        <v>13</v>
      </c>
      <c r="M3104" s="426">
        <v>25</v>
      </c>
      <c r="N3104" s="426">
        <v>400</v>
      </c>
      <c r="O3104" s="476"/>
      <c r="P3104" s="450">
        <v>6</v>
      </c>
      <c r="Q3104" s="451">
        <f t="shared" si="125"/>
        <v>0.78</v>
      </c>
      <c r="R3104" s="476"/>
    </row>
    <row r="3105" spans="2:18" x14ac:dyDescent="0.25">
      <c r="B3105" s="409">
        <v>6</v>
      </c>
      <c r="C3105" s="409">
        <v>5840</v>
      </c>
      <c r="D3105" s="409" t="s">
        <v>12</v>
      </c>
      <c r="E3105" s="409">
        <v>400</v>
      </c>
      <c r="F3105" s="409">
        <v>46</v>
      </c>
      <c r="G3105" s="497">
        <f t="shared" si="124"/>
        <v>0.66476255999999989</v>
      </c>
      <c r="H3105" s="616" t="s">
        <v>15</v>
      </c>
      <c r="J3105" s="1142">
        <v>6</v>
      </c>
      <c r="K3105" s="476"/>
      <c r="L3105" s="476">
        <v>10</v>
      </c>
      <c r="M3105" s="426">
        <v>25</v>
      </c>
      <c r="N3105" s="426">
        <v>400</v>
      </c>
      <c r="O3105" s="476"/>
      <c r="P3105" s="450">
        <v>10</v>
      </c>
      <c r="Q3105" s="451">
        <f t="shared" si="125"/>
        <v>1</v>
      </c>
      <c r="R3105" s="476"/>
    </row>
    <row r="3106" spans="2:18" x14ac:dyDescent="0.25">
      <c r="B3106" s="409">
        <v>7</v>
      </c>
      <c r="C3106" s="409">
        <v>5836</v>
      </c>
      <c r="D3106" s="409" t="s">
        <v>12</v>
      </c>
      <c r="E3106" s="409">
        <v>400</v>
      </c>
      <c r="F3106" s="409">
        <v>48</v>
      </c>
      <c r="G3106" s="497">
        <f t="shared" si="124"/>
        <v>0.72382463999999991</v>
      </c>
      <c r="H3106" s="616" t="s">
        <v>15</v>
      </c>
      <c r="J3106" s="1055">
        <v>7</v>
      </c>
      <c r="K3106" s="476"/>
      <c r="L3106" s="476">
        <v>7</v>
      </c>
      <c r="M3106" s="426">
        <v>25</v>
      </c>
      <c r="N3106" s="426">
        <v>400</v>
      </c>
      <c r="O3106" s="476"/>
      <c r="P3106" s="450">
        <v>4</v>
      </c>
      <c r="Q3106" s="451">
        <f t="shared" si="125"/>
        <v>0.28000000000000003</v>
      </c>
      <c r="R3106" s="476"/>
    </row>
    <row r="3107" spans="2:18" x14ac:dyDescent="0.25">
      <c r="B3107" s="409">
        <v>8</v>
      </c>
      <c r="C3107" s="409">
        <v>5854</v>
      </c>
      <c r="D3107" s="409" t="s">
        <v>12</v>
      </c>
      <c r="E3107" s="409">
        <v>400</v>
      </c>
      <c r="F3107" s="409">
        <v>36</v>
      </c>
      <c r="G3107" s="497">
        <f t="shared" si="124"/>
        <v>0.40715135999999991</v>
      </c>
      <c r="H3107" s="616" t="s">
        <v>15</v>
      </c>
      <c r="J3107" s="1142">
        <v>8</v>
      </c>
      <c r="K3107" s="476"/>
      <c r="L3107" s="476">
        <v>4.5</v>
      </c>
      <c r="M3107" s="426">
        <v>25</v>
      </c>
      <c r="N3107" s="426">
        <v>400</v>
      </c>
      <c r="O3107" s="476"/>
      <c r="P3107" s="450">
        <v>2</v>
      </c>
      <c r="Q3107" s="451">
        <f t="shared" si="125"/>
        <v>0.09</v>
      </c>
      <c r="R3107" s="476"/>
    </row>
    <row r="3108" spans="2:18" x14ac:dyDescent="0.25">
      <c r="B3108" s="409">
        <v>9</v>
      </c>
      <c r="C3108" s="409">
        <v>5841</v>
      </c>
      <c r="D3108" s="409" t="s">
        <v>12</v>
      </c>
      <c r="E3108" s="409">
        <v>400</v>
      </c>
      <c r="F3108" s="409">
        <v>59</v>
      </c>
      <c r="G3108" s="497">
        <f t="shared" si="124"/>
        <v>1.09359096</v>
      </c>
      <c r="H3108" s="616" t="s">
        <v>15</v>
      </c>
      <c r="J3108" s="1055">
        <v>9</v>
      </c>
      <c r="K3108" s="476"/>
      <c r="L3108" s="476">
        <v>2.2000000000000002</v>
      </c>
      <c r="M3108" s="426">
        <v>25</v>
      </c>
      <c r="N3108" s="426">
        <v>400</v>
      </c>
      <c r="O3108" s="476"/>
      <c r="P3108" s="450">
        <v>1</v>
      </c>
      <c r="Q3108" s="451">
        <f t="shared" si="125"/>
        <v>2.2000000000000002E-2</v>
      </c>
      <c r="R3108" s="476"/>
    </row>
    <row r="3109" spans="2:18" x14ac:dyDescent="0.25">
      <c r="B3109" s="409">
        <v>10</v>
      </c>
      <c r="C3109" s="409">
        <v>5842</v>
      </c>
      <c r="D3109" s="409" t="s">
        <v>12</v>
      </c>
      <c r="E3109" s="409">
        <v>400</v>
      </c>
      <c r="F3109" s="409">
        <v>46</v>
      </c>
      <c r="G3109" s="497">
        <f t="shared" si="124"/>
        <v>0.66476255999999989</v>
      </c>
      <c r="H3109" s="616" t="s">
        <v>15</v>
      </c>
      <c r="J3109" s="1142">
        <v>10</v>
      </c>
      <c r="K3109" s="476"/>
      <c r="L3109" s="476">
        <v>15</v>
      </c>
      <c r="M3109" s="426">
        <v>20</v>
      </c>
      <c r="N3109" s="426">
        <v>400</v>
      </c>
      <c r="O3109" s="476"/>
      <c r="P3109" s="450">
        <v>1</v>
      </c>
      <c r="Q3109" s="451">
        <f t="shared" si="125"/>
        <v>0.12</v>
      </c>
      <c r="R3109" s="476"/>
    </row>
    <row r="3110" spans="2:18" x14ac:dyDescent="0.25">
      <c r="B3110" s="409">
        <v>11</v>
      </c>
      <c r="C3110" s="409">
        <v>5883</v>
      </c>
      <c r="D3110" s="409" t="s">
        <v>12</v>
      </c>
      <c r="E3110" s="409">
        <v>400</v>
      </c>
      <c r="F3110" s="409">
        <v>50</v>
      </c>
      <c r="G3110" s="497">
        <f t="shared" si="124"/>
        <v>0.78539999999999988</v>
      </c>
      <c r="H3110" s="616" t="s">
        <v>15</v>
      </c>
      <c r="J3110" s="1055">
        <v>11</v>
      </c>
      <c r="K3110" s="476"/>
      <c r="L3110" s="476">
        <v>13</v>
      </c>
      <c r="M3110" s="426">
        <v>20</v>
      </c>
      <c r="N3110" s="426">
        <v>400</v>
      </c>
      <c r="O3110" s="476"/>
      <c r="P3110" s="450">
        <v>2</v>
      </c>
      <c r="Q3110" s="451">
        <f t="shared" si="125"/>
        <v>0.20799999999999999</v>
      </c>
      <c r="R3110" s="476"/>
    </row>
    <row r="3111" spans="2:18" x14ac:dyDescent="0.25">
      <c r="B3111" s="409">
        <v>12</v>
      </c>
      <c r="C3111" s="409">
        <v>5888</v>
      </c>
      <c r="D3111" s="409" t="s">
        <v>12</v>
      </c>
      <c r="E3111" s="409">
        <v>400</v>
      </c>
      <c r="F3111" s="409">
        <v>49</v>
      </c>
      <c r="G3111" s="497">
        <f t="shared" si="124"/>
        <v>0.75429815999999994</v>
      </c>
      <c r="H3111" s="616" t="s">
        <v>15</v>
      </c>
      <c r="J3111" s="1142">
        <v>12</v>
      </c>
      <c r="K3111" s="476"/>
      <c r="L3111" s="476">
        <v>10</v>
      </c>
      <c r="M3111" s="426">
        <v>20</v>
      </c>
      <c r="N3111" s="426">
        <v>400</v>
      </c>
      <c r="O3111" s="476"/>
      <c r="P3111" s="450">
        <v>13</v>
      </c>
      <c r="Q3111" s="451">
        <f t="shared" si="125"/>
        <v>1.04</v>
      </c>
      <c r="R3111" s="476"/>
    </row>
    <row r="3112" spans="2:18" x14ac:dyDescent="0.25">
      <c r="B3112" s="409">
        <v>13</v>
      </c>
      <c r="C3112" s="409">
        <v>5835</v>
      </c>
      <c r="D3112" s="409" t="s">
        <v>12</v>
      </c>
      <c r="E3112" s="409">
        <v>400</v>
      </c>
      <c r="F3112" s="409">
        <v>38</v>
      </c>
      <c r="G3112" s="497">
        <f t="shared" si="124"/>
        <v>0.45364703999999995</v>
      </c>
      <c r="H3112" s="616" t="s">
        <v>15</v>
      </c>
      <c r="J3112" s="1055">
        <v>13</v>
      </c>
      <c r="K3112" s="476"/>
      <c r="L3112" s="476">
        <v>7</v>
      </c>
      <c r="M3112" s="426">
        <v>20</v>
      </c>
      <c r="N3112" s="426">
        <v>400</v>
      </c>
      <c r="O3112" s="476"/>
      <c r="P3112" s="450">
        <v>3</v>
      </c>
      <c r="Q3112" s="451">
        <f t="shared" si="125"/>
        <v>0.16800000000000001</v>
      </c>
      <c r="R3112" s="476"/>
    </row>
    <row r="3113" spans="2:18" x14ac:dyDescent="0.25">
      <c r="B3113" s="409">
        <v>14</v>
      </c>
      <c r="C3113" s="409">
        <v>6495</v>
      </c>
      <c r="D3113" s="409" t="s">
        <v>12</v>
      </c>
      <c r="E3113" s="409">
        <v>400</v>
      </c>
      <c r="F3113" s="409">
        <v>43</v>
      </c>
      <c r="G3113" s="497">
        <f t="shared" si="124"/>
        <v>0.58088183999999998</v>
      </c>
      <c r="H3113" s="616" t="s">
        <v>15</v>
      </c>
      <c r="J3113" s="1142">
        <v>14</v>
      </c>
      <c r="K3113" s="476"/>
      <c r="L3113" s="476">
        <v>8</v>
      </c>
      <c r="M3113" s="426">
        <v>20</v>
      </c>
      <c r="N3113" s="426">
        <v>400</v>
      </c>
      <c r="O3113" s="476"/>
      <c r="P3113" s="450">
        <v>2</v>
      </c>
      <c r="Q3113" s="451">
        <f t="shared" si="125"/>
        <v>0.128</v>
      </c>
      <c r="R3113" s="476"/>
    </row>
    <row r="3114" spans="2:18" x14ac:dyDescent="0.25">
      <c r="B3114" s="409">
        <v>15</v>
      </c>
      <c r="C3114" s="409">
        <v>6473</v>
      </c>
      <c r="D3114" s="409" t="s">
        <v>12</v>
      </c>
      <c r="E3114" s="409">
        <v>400</v>
      </c>
      <c r="F3114" s="409">
        <v>53</v>
      </c>
      <c r="G3114" s="497">
        <f t="shared" si="124"/>
        <v>0.88247543999999989</v>
      </c>
      <c r="H3114" s="616" t="s">
        <v>15</v>
      </c>
      <c r="J3114" s="1055">
        <v>15</v>
      </c>
      <c r="K3114" s="476"/>
      <c r="L3114" s="476">
        <v>4.5</v>
      </c>
      <c r="M3114" s="426">
        <v>20</v>
      </c>
      <c r="N3114" s="426">
        <v>400</v>
      </c>
      <c r="O3114" s="476"/>
      <c r="P3114" s="450">
        <v>2</v>
      </c>
      <c r="Q3114" s="451">
        <f t="shared" si="125"/>
        <v>7.1999999999999995E-2</v>
      </c>
      <c r="R3114" s="476"/>
    </row>
    <row r="3115" spans="2:18" x14ac:dyDescent="0.25">
      <c r="B3115" s="409">
        <v>16</v>
      </c>
      <c r="C3115" s="409">
        <v>6486</v>
      </c>
      <c r="D3115" s="409" t="s">
        <v>12</v>
      </c>
      <c r="E3115" s="409">
        <v>400</v>
      </c>
      <c r="F3115" s="409">
        <v>41</v>
      </c>
      <c r="G3115" s="497">
        <f t="shared" si="124"/>
        <v>0.52810296000000001</v>
      </c>
      <c r="H3115" s="616" t="s">
        <v>15</v>
      </c>
      <c r="J3115" s="1142">
        <v>16</v>
      </c>
      <c r="K3115" s="476"/>
      <c r="L3115" s="476">
        <v>3.5</v>
      </c>
      <c r="M3115" s="426">
        <v>20</v>
      </c>
      <c r="N3115" s="426">
        <v>400</v>
      </c>
      <c r="O3115" s="476"/>
      <c r="P3115" s="450">
        <v>1</v>
      </c>
      <c r="Q3115" s="451">
        <f t="shared" si="125"/>
        <v>2.8000000000000001E-2</v>
      </c>
      <c r="R3115" s="476"/>
    </row>
    <row r="3116" spans="2:18" x14ac:dyDescent="0.25">
      <c r="B3116" s="409">
        <v>17</v>
      </c>
      <c r="C3116" s="409">
        <v>6347</v>
      </c>
      <c r="D3116" s="409" t="s">
        <v>12</v>
      </c>
      <c r="E3116" s="409">
        <v>400</v>
      </c>
      <c r="F3116" s="409">
        <v>46</v>
      </c>
      <c r="G3116" s="497">
        <f t="shared" si="124"/>
        <v>0.66476255999999989</v>
      </c>
      <c r="H3116" s="616" t="s">
        <v>207</v>
      </c>
      <c r="J3116" s="1055">
        <v>17</v>
      </c>
      <c r="K3116" s="476"/>
      <c r="L3116" s="476">
        <v>2.2000000000000002</v>
      </c>
      <c r="M3116" s="426">
        <v>20</v>
      </c>
      <c r="N3116" s="426">
        <v>400</v>
      </c>
      <c r="O3116" s="476"/>
      <c r="P3116" s="450">
        <v>1</v>
      </c>
      <c r="Q3116" s="451">
        <f t="shared" si="125"/>
        <v>1.7600000000000001E-2</v>
      </c>
      <c r="R3116" s="476"/>
    </row>
    <row r="3117" spans="2:18" x14ac:dyDescent="0.25">
      <c r="B3117" s="409">
        <v>18</v>
      </c>
      <c r="C3117" s="409">
        <v>6409</v>
      </c>
      <c r="D3117" s="409" t="s">
        <v>12</v>
      </c>
      <c r="E3117" s="409">
        <v>400</v>
      </c>
      <c r="F3117" s="409">
        <v>40</v>
      </c>
      <c r="G3117" s="497">
        <f t="shared" si="124"/>
        <v>0.50265599999999988</v>
      </c>
      <c r="H3117" s="616" t="s">
        <v>207</v>
      </c>
      <c r="J3117" s="1142">
        <v>18</v>
      </c>
      <c r="K3117" s="476"/>
      <c r="L3117" s="476">
        <v>10</v>
      </c>
      <c r="M3117" s="426">
        <v>23</v>
      </c>
      <c r="N3117" s="426">
        <v>400</v>
      </c>
      <c r="O3117" s="476"/>
      <c r="P3117" s="450">
        <v>2</v>
      </c>
      <c r="Q3117" s="451">
        <f t="shared" si="125"/>
        <v>0.184</v>
      </c>
      <c r="R3117" s="476"/>
    </row>
    <row r="3118" spans="2:18" x14ac:dyDescent="0.25">
      <c r="B3118" s="409">
        <v>19</v>
      </c>
      <c r="C3118" s="409">
        <v>6303</v>
      </c>
      <c r="D3118" s="409" t="s">
        <v>12</v>
      </c>
      <c r="E3118" s="409">
        <v>400</v>
      </c>
      <c r="F3118" s="409">
        <v>50</v>
      </c>
      <c r="G3118" s="497">
        <f t="shared" si="124"/>
        <v>0.78539999999999988</v>
      </c>
      <c r="H3118" s="616" t="s">
        <v>207</v>
      </c>
      <c r="J3118" s="1055">
        <v>19</v>
      </c>
      <c r="K3118" s="476"/>
      <c r="L3118" s="476">
        <v>4.5</v>
      </c>
      <c r="M3118" s="426">
        <v>17</v>
      </c>
      <c r="N3118" s="426">
        <v>400</v>
      </c>
      <c r="O3118" s="476"/>
      <c r="P3118" s="450">
        <v>1</v>
      </c>
      <c r="Q3118" s="451">
        <f t="shared" si="125"/>
        <v>3.0599999999999999E-2</v>
      </c>
      <c r="R3118" s="476"/>
    </row>
    <row r="3119" spans="2:18" x14ac:dyDescent="0.25">
      <c r="B3119" s="409">
        <v>20</v>
      </c>
      <c r="C3119" s="409">
        <v>6386</v>
      </c>
      <c r="D3119" s="409" t="s">
        <v>12</v>
      </c>
      <c r="E3119" s="409">
        <v>400</v>
      </c>
      <c r="F3119" s="409">
        <v>73</v>
      </c>
      <c r="G3119" s="497">
        <f t="shared" si="124"/>
        <v>1.6741586399999997</v>
      </c>
      <c r="H3119" s="616" t="s">
        <v>207</v>
      </c>
      <c r="J3119" s="1142">
        <v>20</v>
      </c>
      <c r="K3119" s="476"/>
      <c r="L3119" s="476">
        <v>15</v>
      </c>
      <c r="M3119" s="426">
        <v>15</v>
      </c>
      <c r="N3119" s="426">
        <v>400</v>
      </c>
      <c r="O3119" s="476"/>
      <c r="P3119" s="450">
        <v>3</v>
      </c>
      <c r="Q3119" s="451">
        <f t="shared" si="125"/>
        <v>0.27</v>
      </c>
      <c r="R3119" s="476"/>
    </row>
    <row r="3120" spans="2:18" x14ac:dyDescent="0.25">
      <c r="B3120" s="409">
        <v>21</v>
      </c>
      <c r="C3120" s="409">
        <v>6384</v>
      </c>
      <c r="D3120" s="409" t="s">
        <v>12</v>
      </c>
      <c r="E3120" s="409">
        <v>400</v>
      </c>
      <c r="F3120" s="409">
        <v>38</v>
      </c>
      <c r="G3120" s="497">
        <f t="shared" si="124"/>
        <v>0.45364703999999995</v>
      </c>
      <c r="H3120" s="616" t="s">
        <v>207</v>
      </c>
      <c r="J3120" s="1055">
        <v>21</v>
      </c>
      <c r="K3120" s="476"/>
      <c r="L3120" s="476">
        <v>13</v>
      </c>
      <c r="M3120" s="426">
        <v>15</v>
      </c>
      <c r="N3120" s="426">
        <v>400</v>
      </c>
      <c r="O3120" s="476"/>
      <c r="P3120" s="450">
        <v>2</v>
      </c>
      <c r="Q3120" s="451">
        <f t="shared" si="125"/>
        <v>0.156</v>
      </c>
      <c r="R3120" s="476"/>
    </row>
    <row r="3121" spans="2:18" x14ac:dyDescent="0.25">
      <c r="B3121" s="409">
        <v>22</v>
      </c>
      <c r="C3121" s="409">
        <v>6398</v>
      </c>
      <c r="D3121" s="409" t="s">
        <v>12</v>
      </c>
      <c r="E3121" s="409">
        <v>400</v>
      </c>
      <c r="F3121" s="409">
        <v>55</v>
      </c>
      <c r="G3121" s="497">
        <f t="shared" si="124"/>
        <v>0.95033400000000001</v>
      </c>
      <c r="H3121" s="616" t="s">
        <v>207</v>
      </c>
      <c r="J3121" s="1142">
        <v>22</v>
      </c>
      <c r="K3121" s="476"/>
      <c r="L3121" s="476">
        <v>10</v>
      </c>
      <c r="M3121" s="426">
        <v>15</v>
      </c>
      <c r="N3121" s="426">
        <v>400</v>
      </c>
      <c r="O3121" s="476"/>
      <c r="P3121" s="450">
        <v>5</v>
      </c>
      <c r="Q3121" s="451">
        <f t="shared" si="125"/>
        <v>0.3</v>
      </c>
      <c r="R3121" s="476"/>
    </row>
    <row r="3122" spans="2:18" x14ac:dyDescent="0.25">
      <c r="B3122" s="409">
        <v>23</v>
      </c>
      <c r="C3122" s="409">
        <v>6405</v>
      </c>
      <c r="D3122" s="409" t="s">
        <v>12</v>
      </c>
      <c r="E3122" s="409">
        <v>400</v>
      </c>
      <c r="F3122" s="409">
        <v>53</v>
      </c>
      <c r="G3122" s="497">
        <f t="shared" si="124"/>
        <v>0.88247543999999989</v>
      </c>
      <c r="H3122" s="616" t="s">
        <v>207</v>
      </c>
      <c r="J3122" s="1055">
        <v>23</v>
      </c>
      <c r="K3122" s="476"/>
      <c r="L3122" s="476">
        <v>7</v>
      </c>
      <c r="M3122" s="426">
        <v>15</v>
      </c>
      <c r="N3122" s="426">
        <v>400</v>
      </c>
      <c r="O3122" s="476"/>
      <c r="P3122" s="450">
        <v>2</v>
      </c>
      <c r="Q3122" s="451">
        <f t="shared" si="125"/>
        <v>8.4000000000000005E-2</v>
      </c>
      <c r="R3122" s="476"/>
    </row>
    <row r="3123" spans="2:18" x14ac:dyDescent="0.25">
      <c r="B3123" s="409">
        <v>24</v>
      </c>
      <c r="C3123" s="409">
        <v>6389</v>
      </c>
      <c r="D3123" s="409" t="s">
        <v>12</v>
      </c>
      <c r="E3123" s="409">
        <v>400</v>
      </c>
      <c r="F3123" s="409">
        <v>43</v>
      </c>
      <c r="G3123" s="497">
        <f t="shared" si="124"/>
        <v>0.58088183999999998</v>
      </c>
      <c r="H3123" s="616" t="s">
        <v>207</v>
      </c>
      <c r="J3123" s="1142">
        <v>24</v>
      </c>
      <c r="K3123" s="476"/>
      <c r="L3123" s="476">
        <v>8</v>
      </c>
      <c r="M3123" s="426">
        <v>15</v>
      </c>
      <c r="N3123" s="426">
        <v>400</v>
      </c>
      <c r="O3123" s="476"/>
      <c r="P3123" s="450">
        <v>1</v>
      </c>
      <c r="Q3123" s="451">
        <f t="shared" si="125"/>
        <v>4.8000000000000001E-2</v>
      </c>
      <c r="R3123" s="476"/>
    </row>
    <row r="3124" spans="2:18" x14ac:dyDescent="0.25">
      <c r="B3124" s="409">
        <v>25</v>
      </c>
      <c r="C3124" s="409">
        <v>6364</v>
      </c>
      <c r="D3124" s="409" t="s">
        <v>12</v>
      </c>
      <c r="E3124" s="409">
        <v>400</v>
      </c>
      <c r="F3124" s="409">
        <v>48</v>
      </c>
      <c r="G3124" s="497">
        <f t="shared" si="124"/>
        <v>0.72382463999999991</v>
      </c>
      <c r="H3124" s="616" t="s">
        <v>185</v>
      </c>
      <c r="J3124" s="1055">
        <v>25</v>
      </c>
      <c r="K3124" s="476"/>
      <c r="L3124" s="476">
        <v>4.5</v>
      </c>
      <c r="M3124" s="426">
        <v>15</v>
      </c>
      <c r="N3124" s="426">
        <v>400</v>
      </c>
      <c r="O3124" s="476"/>
      <c r="P3124" s="450">
        <v>5</v>
      </c>
      <c r="Q3124" s="451">
        <f t="shared" si="125"/>
        <v>0.13500000000000001</v>
      </c>
      <c r="R3124" s="476"/>
    </row>
    <row r="3125" spans="2:18" x14ac:dyDescent="0.25">
      <c r="G3125" s="74">
        <f>SUM(G3100:G3124)</f>
        <v>18.222222479999999</v>
      </c>
      <c r="H3125" s="51"/>
      <c r="J3125" s="1142">
        <v>26</v>
      </c>
      <c r="K3125" s="476"/>
      <c r="L3125" s="476">
        <v>3.5</v>
      </c>
      <c r="M3125" s="426">
        <v>15</v>
      </c>
      <c r="N3125" s="426">
        <v>400</v>
      </c>
      <c r="O3125" s="476"/>
      <c r="P3125" s="450">
        <v>6</v>
      </c>
      <c r="Q3125" s="451">
        <f t="shared" si="125"/>
        <v>0.126</v>
      </c>
      <c r="R3125" s="476"/>
    </row>
    <row r="3126" spans="2:18" ht="16.5" thickBot="1" x14ac:dyDescent="0.3">
      <c r="G3126" s="60">
        <f>SUM(G3125)</f>
        <v>18.222222479999999</v>
      </c>
      <c r="H3126" s="36">
        <f>SUM(Q3155/G3126)</f>
        <v>0.71043255092558832</v>
      </c>
      <c r="J3126" s="1055">
        <v>27</v>
      </c>
      <c r="K3126" s="476"/>
      <c r="L3126" s="476">
        <v>2.2000000000000002</v>
      </c>
      <c r="M3126" s="426">
        <v>15</v>
      </c>
      <c r="N3126" s="426">
        <v>400</v>
      </c>
      <c r="O3126" s="476"/>
      <c r="P3126" s="450">
        <v>6</v>
      </c>
      <c r="Q3126" s="451">
        <f t="shared" si="125"/>
        <v>7.9200000000000007E-2</v>
      </c>
      <c r="R3126" s="476"/>
    </row>
    <row r="3127" spans="2:18" ht="16.5" thickTop="1" x14ac:dyDescent="0.25">
      <c r="J3127" s="1142">
        <v>28</v>
      </c>
      <c r="K3127" s="476"/>
      <c r="L3127" s="476">
        <v>8</v>
      </c>
      <c r="M3127" s="426">
        <v>25</v>
      </c>
      <c r="N3127" s="426">
        <v>400</v>
      </c>
      <c r="O3127" s="476"/>
      <c r="P3127" s="450">
        <v>2</v>
      </c>
      <c r="Q3127" s="451">
        <f t="shared" si="125"/>
        <v>0.16</v>
      </c>
      <c r="R3127" s="476"/>
    </row>
    <row r="3128" spans="2:18" x14ac:dyDescent="0.25">
      <c r="B3128" s="8" t="s">
        <v>427</v>
      </c>
      <c r="J3128" s="1055">
        <v>29</v>
      </c>
      <c r="K3128" s="476"/>
      <c r="L3128" s="476">
        <v>10</v>
      </c>
      <c r="M3128" s="426">
        <v>13</v>
      </c>
      <c r="N3128" s="426">
        <v>400</v>
      </c>
      <c r="O3128" s="476"/>
      <c r="P3128" s="450">
        <v>2</v>
      </c>
      <c r="Q3128" s="451">
        <f t="shared" si="125"/>
        <v>0.104</v>
      </c>
      <c r="R3128" s="476"/>
    </row>
    <row r="3129" spans="2:18" x14ac:dyDescent="0.25">
      <c r="B3129" s="1886" t="s">
        <v>3</v>
      </c>
      <c r="C3129" s="1888" t="s">
        <v>66</v>
      </c>
      <c r="D3129" s="1889"/>
      <c r="E3129" s="1890" t="s">
        <v>48</v>
      </c>
      <c r="F3129" s="1891"/>
      <c r="G3129" s="1886" t="s">
        <v>50</v>
      </c>
      <c r="J3129" s="1142">
        <v>30</v>
      </c>
      <c r="K3129" s="476"/>
      <c r="L3129" s="476">
        <v>7</v>
      </c>
      <c r="M3129" s="426">
        <v>13</v>
      </c>
      <c r="N3129" s="426">
        <v>400</v>
      </c>
      <c r="O3129" s="476"/>
      <c r="P3129" s="450">
        <v>3</v>
      </c>
      <c r="Q3129" s="451">
        <f t="shared" si="125"/>
        <v>0.10920000000000001</v>
      </c>
      <c r="R3129" s="476"/>
    </row>
    <row r="3130" spans="2:18" x14ac:dyDescent="0.25">
      <c r="B3130" s="1887"/>
      <c r="C3130" s="101" t="s">
        <v>30</v>
      </c>
      <c r="D3130" s="595" t="s">
        <v>10</v>
      </c>
      <c r="E3130" s="1144" t="s">
        <v>30</v>
      </c>
      <c r="F3130" s="1144" t="s">
        <v>10</v>
      </c>
      <c r="G3130" s="1887"/>
      <c r="J3130" s="1055">
        <v>31</v>
      </c>
      <c r="K3130" s="476"/>
      <c r="L3130" s="476">
        <v>4.5</v>
      </c>
      <c r="M3130" s="426">
        <v>13</v>
      </c>
      <c r="N3130" s="426">
        <v>400</v>
      </c>
      <c r="O3130" s="476"/>
      <c r="P3130" s="450">
        <v>5</v>
      </c>
      <c r="Q3130" s="451">
        <f t="shared" si="125"/>
        <v>0.11700000000000001</v>
      </c>
      <c r="R3130" s="476"/>
    </row>
    <row r="3131" spans="2:18" x14ac:dyDescent="0.25">
      <c r="B3131" s="1145" t="s">
        <v>32</v>
      </c>
      <c r="C3131" s="86">
        <f>SUM(C3074)</f>
        <v>573</v>
      </c>
      <c r="D3131" s="71">
        <f>SUM(D3074)</f>
        <v>441.84609083999993</v>
      </c>
      <c r="E3131" s="86">
        <f>SUM(E3074)</f>
        <v>29344</v>
      </c>
      <c r="F3131" s="71">
        <f>SUM(F3074)</f>
        <v>312.56333000000001</v>
      </c>
      <c r="G3131" s="88">
        <f>SUM(F3131/D3131)</f>
        <v>0.7074031806092963</v>
      </c>
      <c r="J3131" s="1142">
        <v>32</v>
      </c>
      <c r="K3131" s="476"/>
      <c r="L3131" s="476">
        <v>3.5</v>
      </c>
      <c r="M3131" s="426">
        <v>13</v>
      </c>
      <c r="N3131" s="426">
        <v>400</v>
      </c>
      <c r="O3131" s="476"/>
      <c r="P3131" s="450">
        <v>5</v>
      </c>
      <c r="Q3131" s="451">
        <f t="shared" si="125"/>
        <v>9.0999999999999998E-2</v>
      </c>
      <c r="R3131" s="476"/>
    </row>
    <row r="3132" spans="2:18" x14ac:dyDescent="0.25">
      <c r="B3132" s="1145" t="s">
        <v>32</v>
      </c>
      <c r="C3132" s="115">
        <f>SUM(B3124)</f>
        <v>25</v>
      </c>
      <c r="D3132" s="20">
        <f>SUM(G3126)</f>
        <v>18.222222479999999</v>
      </c>
      <c r="E3132" s="115">
        <f>SUM(P3155)</f>
        <v>910</v>
      </c>
      <c r="F3132" s="20">
        <f>SUM(Q3155)</f>
        <v>12.94566</v>
      </c>
      <c r="G3132" s="88">
        <f>SUM(F3132/D3132)</f>
        <v>0.71043255092558832</v>
      </c>
      <c r="J3132" s="1055">
        <v>33</v>
      </c>
      <c r="K3132" s="476"/>
      <c r="L3132" s="476">
        <v>2.2000000000000002</v>
      </c>
      <c r="M3132" s="426">
        <v>13</v>
      </c>
      <c r="N3132" s="426">
        <v>400</v>
      </c>
      <c r="O3132" s="476"/>
      <c r="P3132" s="450">
        <v>3</v>
      </c>
      <c r="Q3132" s="451">
        <f t="shared" si="125"/>
        <v>3.4320000000000003E-2</v>
      </c>
      <c r="R3132" s="476"/>
    </row>
    <row r="3133" spans="2:18" ht="16.5" thickBot="1" x14ac:dyDescent="0.3">
      <c r="B3133" s="1137" t="s">
        <v>54</v>
      </c>
      <c r="C3133" s="59">
        <f>SUM(C3131:C3132)</f>
        <v>598</v>
      </c>
      <c r="D3133" s="92">
        <f>SUM(D3131:D3132)</f>
        <v>460.0683133199999</v>
      </c>
      <c r="E3133" s="59">
        <f>SUM(E3131:E3132)</f>
        <v>30254</v>
      </c>
      <c r="F3133" s="92">
        <f>SUM(F3131:F3132)</f>
        <v>325.50898999999998</v>
      </c>
      <c r="G3133" s="93">
        <f>SUM(F3133/D3133)</f>
        <v>0.70752316683368854</v>
      </c>
      <c r="J3133" s="1142">
        <v>34</v>
      </c>
      <c r="K3133" s="476"/>
      <c r="L3133" s="476">
        <v>1.7</v>
      </c>
      <c r="M3133" s="426">
        <v>13</v>
      </c>
      <c r="N3133" s="426">
        <v>400</v>
      </c>
      <c r="O3133" s="476"/>
      <c r="P3133" s="450">
        <v>1</v>
      </c>
      <c r="Q3133" s="451">
        <f t="shared" si="125"/>
        <v>8.8400000000000006E-3</v>
      </c>
      <c r="R3133" s="476"/>
    </row>
    <row r="3134" spans="2:18" ht="16.5" thickTop="1" x14ac:dyDescent="0.25">
      <c r="B3134" s="89"/>
      <c r="C3134" s="90"/>
      <c r="D3134" s="91"/>
      <c r="E3134" s="82"/>
      <c r="F3134" s="83"/>
      <c r="G3134" s="83"/>
      <c r="J3134" s="1055">
        <v>35</v>
      </c>
      <c r="K3134" s="476"/>
      <c r="L3134" s="476">
        <v>10</v>
      </c>
      <c r="M3134" s="426">
        <v>10</v>
      </c>
      <c r="N3134" s="426">
        <v>400</v>
      </c>
      <c r="O3134" s="476"/>
      <c r="P3134" s="450">
        <v>2</v>
      </c>
      <c r="Q3134" s="451">
        <f t="shared" si="125"/>
        <v>0.08</v>
      </c>
      <c r="R3134" s="476"/>
    </row>
    <row r="3135" spans="2:18" x14ac:dyDescent="0.25">
      <c r="B3135" s="102" t="s">
        <v>32</v>
      </c>
      <c r="C3135" s="90"/>
      <c r="D3135" s="103">
        <f>SUM(Q3147+D3076)</f>
        <v>242.39259000000001</v>
      </c>
      <c r="E3135" s="466">
        <f>SUM(D3135/D3133)</f>
        <v>0.52686217020863202</v>
      </c>
      <c r="F3135" s="83"/>
      <c r="G3135" s="83"/>
      <c r="J3135" s="1142">
        <v>36</v>
      </c>
      <c r="K3135" s="476"/>
      <c r="L3135" s="476">
        <v>8</v>
      </c>
      <c r="M3135" s="426">
        <v>10</v>
      </c>
      <c r="N3135" s="426">
        <v>400</v>
      </c>
      <c r="O3135" s="476"/>
      <c r="P3135" s="450">
        <v>1</v>
      </c>
      <c r="Q3135" s="451">
        <f t="shared" si="125"/>
        <v>3.2000000000000001E-2</v>
      </c>
      <c r="R3135" s="476"/>
    </row>
    <row r="3136" spans="2:18" x14ac:dyDescent="0.25">
      <c r="B3136" s="102" t="s">
        <v>51</v>
      </c>
      <c r="C3136" s="89"/>
      <c r="D3136" s="103">
        <f>SUM(Q3154+D3077)</f>
        <v>83.116399999999985</v>
      </c>
      <c r="E3136" s="466">
        <f>SUM(D3136/D3133)</f>
        <v>0.18066099662505661</v>
      </c>
      <c r="F3136" s="83"/>
      <c r="G3136" s="83"/>
      <c r="J3136" s="1055">
        <v>37</v>
      </c>
      <c r="K3136" s="476"/>
      <c r="L3136" s="476">
        <v>7</v>
      </c>
      <c r="M3136" s="426">
        <v>10</v>
      </c>
      <c r="N3136" s="426">
        <v>400</v>
      </c>
      <c r="O3136" s="476"/>
      <c r="P3136" s="450">
        <v>8</v>
      </c>
      <c r="Q3136" s="451">
        <f t="shared" si="125"/>
        <v>0.224</v>
      </c>
      <c r="R3136" s="476"/>
    </row>
    <row r="3137" spans="2:18" ht="16.5" thickBot="1" x14ac:dyDescent="0.3">
      <c r="B3137" s="89"/>
      <c r="C3137" s="89"/>
      <c r="D3137" s="1140">
        <f>SUM(D3135:D3136)</f>
        <v>325.50898999999998</v>
      </c>
      <c r="E3137" s="467">
        <f>SUM(E3135:E3136)</f>
        <v>0.70752316683368865</v>
      </c>
      <c r="F3137" s="83"/>
      <c r="G3137" s="83"/>
      <c r="J3137" s="1142">
        <v>38</v>
      </c>
      <c r="K3137" s="476"/>
      <c r="L3137" s="476">
        <v>4.5</v>
      </c>
      <c r="M3137" s="426">
        <v>10</v>
      </c>
      <c r="N3137" s="426">
        <v>400</v>
      </c>
      <c r="O3137" s="476"/>
      <c r="P3137" s="450">
        <v>70</v>
      </c>
      <c r="Q3137" s="451">
        <f t="shared" si="125"/>
        <v>1.26</v>
      </c>
      <c r="R3137" s="476"/>
    </row>
    <row r="3138" spans="2:18" ht="16.5" thickTop="1" x14ac:dyDescent="0.25">
      <c r="J3138" s="1055">
        <v>39</v>
      </c>
      <c r="K3138" s="476"/>
      <c r="L3138" s="476">
        <v>3.5</v>
      </c>
      <c r="M3138" s="426">
        <v>10</v>
      </c>
      <c r="N3138" s="426">
        <v>400</v>
      </c>
      <c r="O3138" s="476"/>
      <c r="P3138" s="450">
        <v>16</v>
      </c>
      <c r="Q3138" s="451">
        <f t="shared" si="125"/>
        <v>0.224</v>
      </c>
      <c r="R3138" s="476"/>
    </row>
    <row r="3139" spans="2:18" x14ac:dyDescent="0.25">
      <c r="J3139" s="1142">
        <v>40</v>
      </c>
      <c r="K3139" s="476"/>
      <c r="L3139" s="476">
        <v>2.2000000000000002</v>
      </c>
      <c r="M3139" s="426">
        <v>10</v>
      </c>
      <c r="N3139" s="426">
        <v>400</v>
      </c>
      <c r="O3139" s="476"/>
      <c r="P3139" s="450">
        <v>24</v>
      </c>
      <c r="Q3139" s="451">
        <f t="shared" si="125"/>
        <v>0.2112</v>
      </c>
      <c r="R3139" s="476"/>
    </row>
    <row r="3140" spans="2:18" x14ac:dyDescent="0.25">
      <c r="J3140" s="1055">
        <v>41</v>
      </c>
      <c r="K3140" s="476"/>
      <c r="L3140" s="476">
        <v>1.7</v>
      </c>
      <c r="M3140" s="426">
        <v>10</v>
      </c>
      <c r="N3140" s="426">
        <v>400</v>
      </c>
      <c r="O3140" s="476"/>
      <c r="P3140" s="450">
        <v>1</v>
      </c>
      <c r="Q3140" s="451">
        <f t="shared" si="125"/>
        <v>6.7999999999999996E-3</v>
      </c>
      <c r="R3140" s="476"/>
    </row>
    <row r="3141" spans="2:18" x14ac:dyDescent="0.25">
      <c r="J3141" s="1142">
        <v>42</v>
      </c>
      <c r="K3141" s="476"/>
      <c r="L3141" s="476">
        <v>10</v>
      </c>
      <c r="M3141" s="426">
        <v>15</v>
      </c>
      <c r="N3141" s="426">
        <v>300</v>
      </c>
      <c r="O3141" s="476"/>
      <c r="P3141" s="450">
        <v>1</v>
      </c>
      <c r="Q3141" s="451">
        <f t="shared" si="125"/>
        <v>4.4999999999999998E-2</v>
      </c>
      <c r="R3141" s="476"/>
    </row>
    <row r="3142" spans="2:18" x14ac:dyDescent="0.25">
      <c r="J3142" s="1055">
        <v>43</v>
      </c>
      <c r="K3142" s="476"/>
      <c r="L3142" s="476">
        <v>4.5</v>
      </c>
      <c r="M3142" s="426">
        <v>10</v>
      </c>
      <c r="N3142" s="426">
        <v>300</v>
      </c>
      <c r="O3142" s="476"/>
      <c r="P3142" s="450">
        <v>2</v>
      </c>
      <c r="Q3142" s="451">
        <f t="shared" si="125"/>
        <v>2.7E-2</v>
      </c>
      <c r="R3142" s="476"/>
    </row>
    <row r="3143" spans="2:18" x14ac:dyDescent="0.25">
      <c r="J3143" s="1142">
        <v>44</v>
      </c>
      <c r="K3143" s="476"/>
      <c r="L3143" s="476">
        <v>2.2000000000000002</v>
      </c>
      <c r="M3143" s="426">
        <v>10</v>
      </c>
      <c r="N3143" s="426">
        <v>300</v>
      </c>
      <c r="O3143" s="476"/>
      <c r="P3143" s="450">
        <v>1</v>
      </c>
      <c r="Q3143" s="451">
        <f t="shared" si="125"/>
        <v>6.6E-3</v>
      </c>
      <c r="R3143" s="476"/>
    </row>
    <row r="3144" spans="2:18" x14ac:dyDescent="0.25">
      <c r="J3144" s="1055">
        <v>45</v>
      </c>
      <c r="K3144" s="476"/>
      <c r="L3144" s="476">
        <v>1.7</v>
      </c>
      <c r="M3144" s="426">
        <v>10</v>
      </c>
      <c r="N3144" s="426">
        <v>300</v>
      </c>
      <c r="O3144" s="476"/>
      <c r="P3144" s="450">
        <v>2</v>
      </c>
      <c r="Q3144" s="451">
        <f t="shared" si="125"/>
        <v>1.0200000000000001E-2</v>
      </c>
      <c r="R3144" s="476"/>
    </row>
    <row r="3145" spans="2:18" x14ac:dyDescent="0.25">
      <c r="J3145" s="1142">
        <v>46</v>
      </c>
      <c r="K3145" s="476"/>
      <c r="L3145" s="476">
        <v>4.5</v>
      </c>
      <c r="M3145" s="426">
        <v>10</v>
      </c>
      <c r="N3145" s="426">
        <v>200</v>
      </c>
      <c r="O3145" s="476"/>
      <c r="P3145" s="450">
        <v>1</v>
      </c>
      <c r="Q3145" s="451">
        <f t="shared" si="125"/>
        <v>8.9999999999999993E-3</v>
      </c>
      <c r="R3145" s="476"/>
    </row>
    <row r="3146" spans="2:18" x14ac:dyDescent="0.25">
      <c r="J3146" s="1055">
        <v>47</v>
      </c>
      <c r="K3146" s="476"/>
      <c r="L3146" s="476">
        <v>2.2000000000000002</v>
      </c>
      <c r="M3146" s="426">
        <v>15</v>
      </c>
      <c r="N3146" s="426">
        <v>300</v>
      </c>
      <c r="O3146" s="476"/>
      <c r="P3146" s="450">
        <v>1</v>
      </c>
      <c r="Q3146" s="451">
        <f t="shared" si="125"/>
        <v>9.9000000000000008E-3</v>
      </c>
      <c r="R3146" s="476"/>
    </row>
    <row r="3147" spans="2:18" x14ac:dyDescent="0.25">
      <c r="J3147" s="1880"/>
      <c r="K3147" s="1880"/>
      <c r="L3147" s="1880"/>
      <c r="M3147" s="1880"/>
      <c r="N3147" s="1880"/>
      <c r="O3147" s="1881"/>
      <c r="P3147" s="1119">
        <f>SUM(P3100:P3146)</f>
        <v>238</v>
      </c>
      <c r="Q3147" s="1120">
        <f>SUM(Q3100:Q3146)</f>
        <v>8.970460000000001</v>
      </c>
      <c r="R3147" s="64">
        <f>SUM(Q3147/G3126)</f>
        <v>0.49228133449943484</v>
      </c>
    </row>
    <row r="3148" spans="2:18" x14ac:dyDescent="0.25">
      <c r="J3148" s="1142">
        <v>48</v>
      </c>
      <c r="K3148" s="476"/>
      <c r="L3148" s="477">
        <v>5</v>
      </c>
      <c r="M3148" s="409">
        <v>7</v>
      </c>
      <c r="N3148" s="409">
        <v>400</v>
      </c>
      <c r="O3148" s="409">
        <v>28</v>
      </c>
      <c r="P3148" s="450">
        <v>112</v>
      </c>
      <c r="Q3148" s="451">
        <f t="shared" ref="Q3148:Q3153" si="126">L3148*M3148*N3148*P3148/1000000</f>
        <v>1.5680000000000001</v>
      </c>
      <c r="R3148" s="618"/>
    </row>
    <row r="3149" spans="2:18" x14ac:dyDescent="0.25">
      <c r="J3149" s="1142">
        <v>49</v>
      </c>
      <c r="K3149" s="476"/>
      <c r="L3149" s="477">
        <v>4</v>
      </c>
      <c r="M3149" s="409">
        <v>6</v>
      </c>
      <c r="N3149" s="409">
        <v>400</v>
      </c>
      <c r="O3149" s="409">
        <v>7</v>
      </c>
      <c r="P3149" s="450">
        <v>42</v>
      </c>
      <c r="Q3149" s="451">
        <f t="shared" si="126"/>
        <v>0.4032</v>
      </c>
      <c r="R3149" s="1058"/>
    </row>
    <row r="3150" spans="2:18" x14ac:dyDescent="0.25">
      <c r="J3150" s="1142">
        <v>50</v>
      </c>
      <c r="K3150" s="476"/>
      <c r="L3150" s="477">
        <v>3</v>
      </c>
      <c r="M3150" s="409">
        <v>5</v>
      </c>
      <c r="N3150" s="409">
        <v>400</v>
      </c>
      <c r="O3150" s="409">
        <v>17</v>
      </c>
      <c r="P3150" s="450">
        <v>170</v>
      </c>
      <c r="Q3150" s="451">
        <f t="shared" si="126"/>
        <v>1.02</v>
      </c>
      <c r="R3150" s="618"/>
    </row>
    <row r="3151" spans="2:18" x14ac:dyDescent="0.25">
      <c r="J3151" s="1142">
        <v>51</v>
      </c>
      <c r="K3151" s="476"/>
      <c r="L3151" s="477">
        <v>2</v>
      </c>
      <c r="M3151" s="409">
        <v>3</v>
      </c>
      <c r="N3151" s="409">
        <v>400</v>
      </c>
      <c r="O3151" s="409">
        <v>12</v>
      </c>
      <c r="P3151" s="450">
        <v>300</v>
      </c>
      <c r="Q3151" s="451">
        <f t="shared" si="126"/>
        <v>0.72</v>
      </c>
      <c r="R3151" s="1058"/>
    </row>
    <row r="3152" spans="2:18" x14ac:dyDescent="0.25">
      <c r="J3152" s="1142">
        <v>52</v>
      </c>
      <c r="K3152" s="476"/>
      <c r="L3152" s="477">
        <v>5</v>
      </c>
      <c r="M3152" s="409">
        <v>7</v>
      </c>
      <c r="N3152" s="409">
        <v>300</v>
      </c>
      <c r="O3152" s="409">
        <v>2</v>
      </c>
      <c r="P3152" s="450">
        <v>8</v>
      </c>
      <c r="Q3152" s="451">
        <f t="shared" si="126"/>
        <v>8.4000000000000005E-2</v>
      </c>
      <c r="R3152" s="618"/>
    </row>
    <row r="3153" spans="2:18" x14ac:dyDescent="0.25">
      <c r="J3153" s="1142">
        <v>53</v>
      </c>
      <c r="K3153" s="476"/>
      <c r="L3153" s="477">
        <v>3</v>
      </c>
      <c r="M3153" s="409">
        <v>5</v>
      </c>
      <c r="N3153" s="409">
        <v>300</v>
      </c>
      <c r="O3153" s="409">
        <v>4</v>
      </c>
      <c r="P3153" s="450">
        <v>40</v>
      </c>
      <c r="Q3153" s="451">
        <f t="shared" si="126"/>
        <v>0.18</v>
      </c>
      <c r="R3153" s="1058"/>
    </row>
    <row r="3154" spans="2:18" x14ac:dyDescent="0.25">
      <c r="J3154" s="1882"/>
      <c r="K3154" s="1883"/>
      <c r="L3154" s="1883"/>
      <c r="M3154" s="1883"/>
      <c r="N3154" s="1884"/>
      <c r="O3154" s="1057">
        <f>SUM(O3148:O3153)</f>
        <v>70</v>
      </c>
      <c r="P3154" s="1119">
        <f>SUM(P3148:P3153)</f>
        <v>672</v>
      </c>
      <c r="Q3154" s="437">
        <f>SUM(Q3148:Q3153)</f>
        <v>3.9752000000000001</v>
      </c>
      <c r="R3154" s="64">
        <f>SUM(Q3154/G3126)</f>
        <v>0.21815121642615354</v>
      </c>
    </row>
    <row r="3155" spans="2:18" ht="16.5" thickBot="1" x14ac:dyDescent="0.3">
      <c r="J3155" s="112"/>
      <c r="K3155" s="112"/>
      <c r="L3155" s="112"/>
      <c r="M3155" s="112"/>
      <c r="N3155" s="112"/>
      <c r="O3155" s="455">
        <f>SUM(O3154)</f>
        <v>70</v>
      </c>
      <c r="P3155" s="47">
        <f>SUM(P3154,P3147)</f>
        <v>910</v>
      </c>
      <c r="Q3155" s="72">
        <f>SUM(Q3154,Q3147)</f>
        <v>12.94566</v>
      </c>
      <c r="R3155" s="49">
        <f>SUM(Q3155/G3126)</f>
        <v>0.71043255092558832</v>
      </c>
    </row>
    <row r="3156" spans="2:18" ht="16.5" thickTop="1" x14ac:dyDescent="0.25"/>
    <row r="3157" spans="2:18" x14ac:dyDescent="0.25">
      <c r="B3157" s="1814" t="s">
        <v>0</v>
      </c>
      <c r="C3157" s="1814"/>
      <c r="D3157" s="1814"/>
      <c r="E3157" s="1814"/>
      <c r="F3157" s="1814"/>
      <c r="G3157" s="1814"/>
      <c r="H3157" s="1814"/>
      <c r="J3157" s="1892" t="s">
        <v>22</v>
      </c>
      <c r="K3157" s="1892"/>
      <c r="L3157" s="1892"/>
      <c r="M3157" s="1892"/>
      <c r="N3157" s="1892"/>
      <c r="O3157" s="1892"/>
      <c r="P3157" s="1892"/>
      <c r="Q3157" s="1892"/>
      <c r="R3157" s="1892"/>
    </row>
    <row r="3158" spans="2:18" ht="15.75" customHeight="1" x14ac:dyDescent="0.25">
      <c r="B3158" s="1814"/>
      <c r="C3158" s="1814"/>
      <c r="D3158" s="1814"/>
      <c r="E3158" s="1814"/>
      <c r="F3158" s="1814"/>
      <c r="G3158" s="1814"/>
      <c r="H3158" s="1814"/>
      <c r="J3158" s="1892"/>
      <c r="K3158" s="1892"/>
      <c r="L3158" s="1892"/>
      <c r="M3158" s="1892"/>
      <c r="N3158" s="1892"/>
      <c r="O3158" s="1892"/>
      <c r="P3158" s="1892"/>
      <c r="Q3158" s="1892"/>
      <c r="R3158" s="1892"/>
    </row>
    <row r="3159" spans="2:18" ht="15.75" customHeight="1" x14ac:dyDescent="0.25">
      <c r="B3159" s="6" t="s">
        <v>432</v>
      </c>
      <c r="H3159" s="8"/>
      <c r="J3159" s="6" t="s">
        <v>432</v>
      </c>
      <c r="K3159" s="1051"/>
      <c r="L3159" s="1051"/>
      <c r="M3159" s="1051"/>
      <c r="N3159" s="1051"/>
      <c r="O3159" s="1893"/>
      <c r="P3159" s="1893"/>
      <c r="Q3159" s="842"/>
      <c r="R3159" s="842"/>
    </row>
    <row r="3160" spans="2:18" x14ac:dyDescent="0.25">
      <c r="B3160" s="1812" t="s">
        <v>21</v>
      </c>
      <c r="C3160" s="1812" t="s">
        <v>2</v>
      </c>
      <c r="D3160" s="1812" t="s">
        <v>3</v>
      </c>
      <c r="E3160" s="1842" t="s">
        <v>4</v>
      </c>
      <c r="F3160" s="1843"/>
      <c r="G3160" s="1844"/>
      <c r="H3160" s="1812" t="s">
        <v>5</v>
      </c>
      <c r="J3160" s="1886" t="s">
        <v>21</v>
      </c>
      <c r="K3160" s="1894" t="s">
        <v>24</v>
      </c>
      <c r="L3160" s="1867" t="s">
        <v>25</v>
      </c>
      <c r="M3160" s="1868"/>
      <c r="N3160" s="1869"/>
      <c r="O3160" s="1867" t="s">
        <v>4</v>
      </c>
      <c r="P3160" s="1868"/>
      <c r="Q3160" s="1869"/>
      <c r="R3160" s="1886" t="s">
        <v>5</v>
      </c>
    </row>
    <row r="3161" spans="2:18" x14ac:dyDescent="0.25">
      <c r="B3161" s="1813"/>
      <c r="C3161" s="1813"/>
      <c r="D3161" s="1813"/>
      <c r="E3161" s="1155" t="s">
        <v>26</v>
      </c>
      <c r="F3161" s="1155" t="s">
        <v>9</v>
      </c>
      <c r="G3161" s="1154" t="s">
        <v>10</v>
      </c>
      <c r="H3161" s="1813"/>
      <c r="J3161" s="1887"/>
      <c r="K3161" s="1895"/>
      <c r="L3161" s="1052" t="s">
        <v>27</v>
      </c>
      <c r="M3161" s="1163" t="s">
        <v>28</v>
      </c>
      <c r="N3161" s="1163" t="s">
        <v>26</v>
      </c>
      <c r="O3161" s="1163" t="s">
        <v>29</v>
      </c>
      <c r="P3161" s="1053" t="s">
        <v>30</v>
      </c>
      <c r="Q3161" s="1054" t="s">
        <v>10</v>
      </c>
      <c r="R3161" s="1887"/>
    </row>
    <row r="3162" spans="2:18" x14ac:dyDescent="0.25">
      <c r="B3162" s="409">
        <v>1</v>
      </c>
      <c r="C3162" s="1168">
        <v>5865</v>
      </c>
      <c r="D3162" s="409" t="s">
        <v>12</v>
      </c>
      <c r="E3162" s="409">
        <v>400</v>
      </c>
      <c r="F3162" s="409">
        <v>44</v>
      </c>
      <c r="G3162" s="497">
        <f t="shared" ref="G3162:G3178" si="127">0.7854*E3162*F3162*F3162/1000000</f>
        <v>0.60821376000000005</v>
      </c>
      <c r="H3162" s="616" t="s">
        <v>15</v>
      </c>
      <c r="J3162" s="1055">
        <v>1</v>
      </c>
      <c r="K3162" s="429" t="s">
        <v>32</v>
      </c>
      <c r="L3162" s="426">
        <v>7</v>
      </c>
      <c r="M3162" s="426">
        <v>30</v>
      </c>
      <c r="N3162" s="426">
        <v>400</v>
      </c>
      <c r="O3162" s="429"/>
      <c r="P3162" s="450">
        <v>1</v>
      </c>
      <c r="Q3162" s="451">
        <f t="shared" ref="Q3162:Q3197" si="128">L3162*M3162*N3162*P3162/1000000</f>
        <v>8.4000000000000005E-2</v>
      </c>
      <c r="R3162" s="1056"/>
    </row>
    <row r="3163" spans="2:18" x14ac:dyDescent="0.25">
      <c r="B3163" s="409">
        <v>2</v>
      </c>
      <c r="C3163" s="1168">
        <v>6201</v>
      </c>
      <c r="D3163" s="409" t="s">
        <v>12</v>
      </c>
      <c r="E3163" s="409">
        <v>400</v>
      </c>
      <c r="F3163" s="409">
        <v>39</v>
      </c>
      <c r="G3163" s="497">
        <f t="shared" si="127"/>
        <v>0.47783735999999993</v>
      </c>
      <c r="H3163" s="616" t="s">
        <v>16</v>
      </c>
      <c r="J3163" s="1164">
        <v>2</v>
      </c>
      <c r="K3163" s="476"/>
      <c r="L3163" s="476">
        <v>10</v>
      </c>
      <c r="M3163" s="426">
        <v>30</v>
      </c>
      <c r="N3163" s="426">
        <v>400</v>
      </c>
      <c r="O3163" s="476"/>
      <c r="P3163" s="450">
        <v>1</v>
      </c>
      <c r="Q3163" s="451">
        <f t="shared" si="128"/>
        <v>0.12</v>
      </c>
      <c r="R3163" s="476"/>
    </row>
    <row r="3164" spans="2:18" x14ac:dyDescent="0.25">
      <c r="B3164" s="409">
        <v>3</v>
      </c>
      <c r="C3164" s="1168">
        <v>6181</v>
      </c>
      <c r="D3164" s="409" t="s">
        <v>12</v>
      </c>
      <c r="E3164" s="409">
        <v>400</v>
      </c>
      <c r="F3164" s="409">
        <v>41</v>
      </c>
      <c r="G3164" s="497">
        <f t="shared" si="127"/>
        <v>0.52810296000000001</v>
      </c>
      <c r="H3164" s="616" t="s">
        <v>16</v>
      </c>
      <c r="J3164" s="1055">
        <v>3</v>
      </c>
      <c r="K3164" s="476"/>
      <c r="L3164" s="476">
        <v>13</v>
      </c>
      <c r="M3164" s="426">
        <v>30</v>
      </c>
      <c r="N3164" s="426">
        <v>400</v>
      </c>
      <c r="O3164" s="476"/>
      <c r="P3164" s="450">
        <v>1</v>
      </c>
      <c r="Q3164" s="451">
        <f t="shared" si="128"/>
        <v>0.156</v>
      </c>
      <c r="R3164" s="476"/>
    </row>
    <row r="3165" spans="2:18" x14ac:dyDescent="0.25">
      <c r="B3165" s="409">
        <v>4</v>
      </c>
      <c r="C3165" s="1168">
        <v>6425</v>
      </c>
      <c r="D3165" s="409" t="s">
        <v>12</v>
      </c>
      <c r="E3165" s="409">
        <v>400</v>
      </c>
      <c r="F3165" s="409">
        <v>50</v>
      </c>
      <c r="G3165" s="497">
        <f t="shared" si="127"/>
        <v>0.78539999999999988</v>
      </c>
      <c r="H3165" s="616" t="s">
        <v>207</v>
      </c>
      <c r="J3165" s="1164">
        <v>4</v>
      </c>
      <c r="K3165" s="476"/>
      <c r="L3165" s="476">
        <v>15</v>
      </c>
      <c r="M3165" s="426">
        <v>28</v>
      </c>
      <c r="N3165" s="426">
        <v>400</v>
      </c>
      <c r="O3165" s="476"/>
      <c r="P3165" s="450">
        <v>2</v>
      </c>
      <c r="Q3165" s="451">
        <f t="shared" si="128"/>
        <v>0.33600000000000002</v>
      </c>
      <c r="R3165" s="476"/>
    </row>
    <row r="3166" spans="2:18" x14ac:dyDescent="0.25">
      <c r="B3166" s="409">
        <v>5</v>
      </c>
      <c r="C3166" s="1168">
        <v>6435</v>
      </c>
      <c r="D3166" s="409" t="s">
        <v>12</v>
      </c>
      <c r="E3166" s="409">
        <v>400</v>
      </c>
      <c r="F3166" s="409">
        <v>41</v>
      </c>
      <c r="G3166" s="497">
        <f t="shared" si="127"/>
        <v>0.52810296000000001</v>
      </c>
      <c r="H3166" s="616" t="s">
        <v>13</v>
      </c>
      <c r="J3166" s="1055">
        <v>5</v>
      </c>
      <c r="K3166" s="476"/>
      <c r="L3166" s="476">
        <v>13</v>
      </c>
      <c r="M3166" s="426">
        <v>25</v>
      </c>
      <c r="N3166" s="426">
        <v>400</v>
      </c>
      <c r="O3166" s="476"/>
      <c r="P3166" s="450">
        <v>3</v>
      </c>
      <c r="Q3166" s="451">
        <f t="shared" si="128"/>
        <v>0.39</v>
      </c>
      <c r="R3166" s="476"/>
    </row>
    <row r="3167" spans="2:18" x14ac:dyDescent="0.25">
      <c r="B3167" s="409">
        <v>6</v>
      </c>
      <c r="C3167" s="1168">
        <v>6439</v>
      </c>
      <c r="D3167" s="409" t="s">
        <v>12</v>
      </c>
      <c r="E3167" s="409">
        <v>400</v>
      </c>
      <c r="F3167" s="409">
        <v>52</v>
      </c>
      <c r="G3167" s="497">
        <f t="shared" si="127"/>
        <v>0.84948863999999991</v>
      </c>
      <c r="H3167" s="616" t="s">
        <v>185</v>
      </c>
      <c r="J3167" s="1164">
        <v>6</v>
      </c>
      <c r="K3167" s="476"/>
      <c r="L3167" s="476">
        <v>10</v>
      </c>
      <c r="M3167" s="426">
        <v>25</v>
      </c>
      <c r="N3167" s="426">
        <v>400</v>
      </c>
      <c r="O3167" s="476"/>
      <c r="P3167" s="450">
        <v>2</v>
      </c>
      <c r="Q3167" s="451">
        <f t="shared" si="128"/>
        <v>0.2</v>
      </c>
      <c r="R3167" s="476"/>
    </row>
    <row r="3168" spans="2:18" x14ac:dyDescent="0.25">
      <c r="B3168" s="409">
        <v>7</v>
      </c>
      <c r="C3168" s="1168">
        <v>6361</v>
      </c>
      <c r="D3168" s="409" t="s">
        <v>12</v>
      </c>
      <c r="E3168" s="409">
        <v>400</v>
      </c>
      <c r="F3168" s="409">
        <v>50</v>
      </c>
      <c r="G3168" s="497">
        <f t="shared" si="127"/>
        <v>0.78539999999999988</v>
      </c>
      <c r="H3168" s="616" t="s">
        <v>185</v>
      </c>
      <c r="J3168" s="1055">
        <v>7</v>
      </c>
      <c r="K3168" s="476"/>
      <c r="L3168" s="476">
        <v>8</v>
      </c>
      <c r="M3168" s="426">
        <v>25</v>
      </c>
      <c r="N3168" s="426">
        <v>400</v>
      </c>
      <c r="O3168" s="476"/>
      <c r="P3168" s="450">
        <v>3</v>
      </c>
      <c r="Q3168" s="451">
        <f t="shared" si="128"/>
        <v>0.24</v>
      </c>
      <c r="R3168" s="476"/>
    </row>
    <row r="3169" spans="2:18" x14ac:dyDescent="0.25">
      <c r="B3169" s="409">
        <v>8</v>
      </c>
      <c r="C3169" s="1168">
        <v>6305</v>
      </c>
      <c r="D3169" s="409" t="s">
        <v>12</v>
      </c>
      <c r="E3169" s="409">
        <v>400</v>
      </c>
      <c r="F3169" s="409">
        <v>55</v>
      </c>
      <c r="G3169" s="497">
        <f t="shared" si="127"/>
        <v>0.95033400000000001</v>
      </c>
      <c r="H3169" s="616" t="s">
        <v>185</v>
      </c>
      <c r="J3169" s="1164">
        <v>8</v>
      </c>
      <c r="K3169" s="476"/>
      <c r="L3169" s="476">
        <v>7</v>
      </c>
      <c r="M3169" s="426">
        <v>25</v>
      </c>
      <c r="N3169" s="426">
        <v>400</v>
      </c>
      <c r="O3169" s="476"/>
      <c r="P3169" s="450">
        <v>5</v>
      </c>
      <c r="Q3169" s="451">
        <f t="shared" si="128"/>
        <v>0.35</v>
      </c>
      <c r="R3169" s="476"/>
    </row>
    <row r="3170" spans="2:18" x14ac:dyDescent="0.25">
      <c r="B3170" s="409">
        <v>9</v>
      </c>
      <c r="C3170" s="1168">
        <v>6458</v>
      </c>
      <c r="D3170" s="409" t="s">
        <v>12</v>
      </c>
      <c r="E3170" s="409">
        <v>400</v>
      </c>
      <c r="F3170" s="409">
        <v>63</v>
      </c>
      <c r="G3170" s="497">
        <f t="shared" si="127"/>
        <v>1.2469010399999998</v>
      </c>
      <c r="H3170" s="616" t="s">
        <v>207</v>
      </c>
      <c r="J3170" s="1055">
        <v>9</v>
      </c>
      <c r="K3170" s="476"/>
      <c r="L3170" s="476">
        <v>13</v>
      </c>
      <c r="M3170" s="426">
        <v>20</v>
      </c>
      <c r="N3170" s="426">
        <v>400</v>
      </c>
      <c r="O3170" s="476"/>
      <c r="P3170" s="450">
        <v>2</v>
      </c>
      <c r="Q3170" s="451">
        <f t="shared" si="128"/>
        <v>0.20799999999999999</v>
      </c>
      <c r="R3170" s="476"/>
    </row>
    <row r="3171" spans="2:18" x14ac:dyDescent="0.25">
      <c r="B3171" s="409">
        <v>10</v>
      </c>
      <c r="C3171" s="1168">
        <v>6533</v>
      </c>
      <c r="D3171" s="409" t="s">
        <v>12</v>
      </c>
      <c r="E3171" s="409">
        <v>400</v>
      </c>
      <c r="F3171" s="409">
        <v>34</v>
      </c>
      <c r="G3171" s="497">
        <f t="shared" si="127"/>
        <v>0.36316895999999999</v>
      </c>
      <c r="H3171" s="616" t="s">
        <v>185</v>
      </c>
      <c r="J3171" s="1164">
        <v>10</v>
      </c>
      <c r="K3171" s="476"/>
      <c r="L3171" s="476">
        <v>10</v>
      </c>
      <c r="M3171" s="426">
        <v>20</v>
      </c>
      <c r="N3171" s="426">
        <v>400</v>
      </c>
      <c r="O3171" s="476"/>
      <c r="P3171" s="450">
        <v>2</v>
      </c>
      <c r="Q3171" s="451">
        <f t="shared" si="128"/>
        <v>0.16</v>
      </c>
      <c r="R3171" s="476"/>
    </row>
    <row r="3172" spans="2:18" x14ac:dyDescent="0.25">
      <c r="B3172" s="409">
        <v>11</v>
      </c>
      <c r="C3172" s="1168">
        <v>6537</v>
      </c>
      <c r="D3172" s="409" t="s">
        <v>12</v>
      </c>
      <c r="E3172" s="409">
        <v>400</v>
      </c>
      <c r="F3172" s="409">
        <v>44</v>
      </c>
      <c r="G3172" s="497">
        <f t="shared" si="127"/>
        <v>0.60821376000000005</v>
      </c>
      <c r="H3172" s="616" t="s">
        <v>185</v>
      </c>
      <c r="J3172" s="1055">
        <v>11</v>
      </c>
      <c r="K3172" s="476"/>
      <c r="L3172" s="476">
        <v>7</v>
      </c>
      <c r="M3172" s="426">
        <v>20</v>
      </c>
      <c r="N3172" s="426">
        <v>400</v>
      </c>
      <c r="O3172" s="476"/>
      <c r="P3172" s="450">
        <v>6</v>
      </c>
      <c r="Q3172" s="451">
        <f t="shared" si="128"/>
        <v>0.33600000000000002</v>
      </c>
      <c r="R3172" s="476"/>
    </row>
    <row r="3173" spans="2:18" x14ac:dyDescent="0.25">
      <c r="B3173" s="409">
        <v>12</v>
      </c>
      <c r="C3173" s="1168">
        <v>6526</v>
      </c>
      <c r="D3173" s="409" t="s">
        <v>12</v>
      </c>
      <c r="E3173" s="409">
        <v>400</v>
      </c>
      <c r="F3173" s="409">
        <v>37</v>
      </c>
      <c r="G3173" s="497">
        <f t="shared" si="127"/>
        <v>0.43008503999999992</v>
      </c>
      <c r="H3173" s="616" t="s">
        <v>185</v>
      </c>
      <c r="J3173" s="1164">
        <v>12</v>
      </c>
      <c r="K3173" s="476"/>
      <c r="L3173" s="476">
        <v>3.5</v>
      </c>
      <c r="M3173" s="426">
        <v>20</v>
      </c>
      <c r="N3173" s="426">
        <v>400</v>
      </c>
      <c r="O3173" s="476"/>
      <c r="P3173" s="450">
        <v>2</v>
      </c>
      <c r="Q3173" s="451">
        <f t="shared" si="128"/>
        <v>5.6000000000000001E-2</v>
      </c>
      <c r="R3173" s="476"/>
    </row>
    <row r="3174" spans="2:18" x14ac:dyDescent="0.25">
      <c r="B3174" s="409">
        <v>13</v>
      </c>
      <c r="C3174" s="1168">
        <v>6590</v>
      </c>
      <c r="D3174" s="409" t="s">
        <v>12</v>
      </c>
      <c r="E3174" s="409">
        <v>400</v>
      </c>
      <c r="F3174" s="409">
        <v>43</v>
      </c>
      <c r="G3174" s="497">
        <f t="shared" si="127"/>
        <v>0.58088183999999998</v>
      </c>
      <c r="H3174" s="616" t="s">
        <v>391</v>
      </c>
      <c r="J3174" s="1055">
        <v>13</v>
      </c>
      <c r="K3174" s="476"/>
      <c r="L3174" s="476">
        <v>13</v>
      </c>
      <c r="M3174" s="426">
        <v>15</v>
      </c>
      <c r="N3174" s="426">
        <v>400</v>
      </c>
      <c r="O3174" s="476"/>
      <c r="P3174" s="450">
        <v>2</v>
      </c>
      <c r="Q3174" s="451">
        <f t="shared" si="128"/>
        <v>0.156</v>
      </c>
      <c r="R3174" s="476"/>
    </row>
    <row r="3175" spans="2:18" x14ac:dyDescent="0.25">
      <c r="B3175" s="409">
        <v>14</v>
      </c>
      <c r="C3175" s="1169">
        <v>6613</v>
      </c>
      <c r="D3175" s="409" t="s">
        <v>12</v>
      </c>
      <c r="E3175" s="409">
        <v>400</v>
      </c>
      <c r="F3175" s="409">
        <v>30</v>
      </c>
      <c r="G3175" s="497">
        <f t="shared" si="127"/>
        <v>0.282744</v>
      </c>
      <c r="H3175" s="616" t="s">
        <v>391</v>
      </c>
      <c r="J3175" s="1164">
        <v>14</v>
      </c>
      <c r="K3175" s="476"/>
      <c r="L3175" s="476">
        <v>4.5</v>
      </c>
      <c r="M3175" s="426">
        <v>15</v>
      </c>
      <c r="N3175" s="426">
        <v>400</v>
      </c>
      <c r="O3175" s="476"/>
      <c r="P3175" s="450">
        <v>4</v>
      </c>
      <c r="Q3175" s="451">
        <f t="shared" si="128"/>
        <v>0.108</v>
      </c>
      <c r="R3175" s="476"/>
    </row>
    <row r="3176" spans="2:18" x14ac:dyDescent="0.25">
      <c r="B3176" s="409">
        <v>15</v>
      </c>
      <c r="C3176" s="1168">
        <v>6534</v>
      </c>
      <c r="D3176" s="409" t="s">
        <v>12</v>
      </c>
      <c r="E3176" s="409">
        <v>400</v>
      </c>
      <c r="F3176" s="409">
        <v>45</v>
      </c>
      <c r="G3176" s="497">
        <f t="shared" si="127"/>
        <v>0.63617400000000002</v>
      </c>
      <c r="H3176" s="616" t="s">
        <v>13</v>
      </c>
      <c r="J3176" s="1055">
        <v>15</v>
      </c>
      <c r="K3176" s="476"/>
      <c r="L3176" s="476">
        <v>3.5</v>
      </c>
      <c r="M3176" s="426">
        <v>15</v>
      </c>
      <c r="N3176" s="426">
        <v>400</v>
      </c>
      <c r="O3176" s="476"/>
      <c r="P3176" s="450">
        <v>3</v>
      </c>
      <c r="Q3176" s="451">
        <f t="shared" si="128"/>
        <v>6.3E-2</v>
      </c>
      <c r="R3176" s="476"/>
    </row>
    <row r="3177" spans="2:18" x14ac:dyDescent="0.25">
      <c r="B3177" s="409">
        <v>16</v>
      </c>
      <c r="C3177" s="1168">
        <v>6565</v>
      </c>
      <c r="D3177" s="409" t="s">
        <v>12</v>
      </c>
      <c r="E3177" s="409">
        <v>400</v>
      </c>
      <c r="F3177" s="409">
        <v>45</v>
      </c>
      <c r="G3177" s="497">
        <f t="shared" si="127"/>
        <v>0.63617400000000002</v>
      </c>
      <c r="H3177" s="616" t="s">
        <v>13</v>
      </c>
      <c r="J3177" s="1164">
        <v>16</v>
      </c>
      <c r="K3177" s="476"/>
      <c r="L3177" s="476">
        <v>8</v>
      </c>
      <c r="M3177" s="426">
        <v>13</v>
      </c>
      <c r="N3177" s="426">
        <v>400</v>
      </c>
      <c r="O3177" s="476"/>
      <c r="P3177" s="450">
        <v>1</v>
      </c>
      <c r="Q3177" s="451">
        <f t="shared" si="128"/>
        <v>4.1599999999999998E-2</v>
      </c>
      <c r="R3177" s="476"/>
    </row>
    <row r="3178" spans="2:18" x14ac:dyDescent="0.25">
      <c r="B3178" s="409">
        <v>17</v>
      </c>
      <c r="C3178" s="1168">
        <v>6550</v>
      </c>
      <c r="D3178" s="409" t="s">
        <v>12</v>
      </c>
      <c r="E3178" s="409">
        <v>400</v>
      </c>
      <c r="F3178" s="409">
        <v>45</v>
      </c>
      <c r="G3178" s="497">
        <f t="shared" si="127"/>
        <v>0.63617400000000002</v>
      </c>
      <c r="H3178" s="616" t="s">
        <v>13</v>
      </c>
      <c r="J3178" s="1055">
        <v>17</v>
      </c>
      <c r="K3178" s="476"/>
      <c r="L3178" s="476">
        <v>7</v>
      </c>
      <c r="M3178" s="426">
        <v>13</v>
      </c>
      <c r="N3178" s="426">
        <v>400</v>
      </c>
      <c r="O3178" s="476"/>
      <c r="P3178" s="450">
        <v>3</v>
      </c>
      <c r="Q3178" s="451">
        <f t="shared" si="128"/>
        <v>0.10920000000000001</v>
      </c>
      <c r="R3178" s="476"/>
    </row>
    <row r="3179" spans="2:18" x14ac:dyDescent="0.25">
      <c r="G3179" s="74">
        <f>SUM(G3162:G3178)</f>
        <v>10.93339632</v>
      </c>
      <c r="H3179" s="51"/>
      <c r="J3179" s="1164">
        <v>18</v>
      </c>
      <c r="K3179" s="476"/>
      <c r="L3179" s="476">
        <v>4.5</v>
      </c>
      <c r="M3179" s="426">
        <v>13</v>
      </c>
      <c r="N3179" s="426">
        <v>400</v>
      </c>
      <c r="O3179" s="476"/>
      <c r="P3179" s="450">
        <v>5</v>
      </c>
      <c r="Q3179" s="451">
        <f t="shared" si="128"/>
        <v>0.11700000000000001</v>
      </c>
      <c r="R3179" s="476"/>
    </row>
    <row r="3180" spans="2:18" ht="16.5" thickBot="1" x14ac:dyDescent="0.3">
      <c r="G3180" s="60">
        <f>SUM(G3179)</f>
        <v>10.93339632</v>
      </c>
      <c r="H3180" s="36">
        <f>SUM(Q3205/G3180)</f>
        <v>0.71677087070049628</v>
      </c>
      <c r="J3180" s="1055">
        <v>19</v>
      </c>
      <c r="K3180" s="476"/>
      <c r="L3180" s="476">
        <v>2.2000000000000002</v>
      </c>
      <c r="M3180" s="426">
        <v>15</v>
      </c>
      <c r="N3180" s="426">
        <v>400</v>
      </c>
      <c r="O3180" s="476"/>
      <c r="P3180" s="450">
        <v>2</v>
      </c>
      <c r="Q3180" s="451">
        <f t="shared" si="128"/>
        <v>2.64E-2</v>
      </c>
      <c r="R3180" s="476"/>
    </row>
    <row r="3181" spans="2:18" ht="16.5" thickTop="1" x14ac:dyDescent="0.25">
      <c r="J3181" s="1164">
        <v>20</v>
      </c>
      <c r="K3181" s="476"/>
      <c r="L3181" s="476">
        <v>3.5</v>
      </c>
      <c r="M3181" s="426">
        <v>13</v>
      </c>
      <c r="N3181" s="426">
        <v>400</v>
      </c>
      <c r="O3181" s="476"/>
      <c r="P3181" s="450">
        <v>3</v>
      </c>
      <c r="Q3181" s="451">
        <f t="shared" si="128"/>
        <v>5.4600000000000003E-2</v>
      </c>
      <c r="R3181" s="476"/>
    </row>
    <row r="3182" spans="2:18" x14ac:dyDescent="0.25">
      <c r="B3182" s="8" t="s">
        <v>433</v>
      </c>
      <c r="J3182" s="1055">
        <v>21</v>
      </c>
      <c r="K3182" s="476"/>
      <c r="L3182" s="476">
        <v>10</v>
      </c>
      <c r="M3182" s="426">
        <v>10</v>
      </c>
      <c r="N3182" s="426">
        <v>400</v>
      </c>
      <c r="O3182" s="476"/>
      <c r="P3182" s="450">
        <v>3</v>
      </c>
      <c r="Q3182" s="451">
        <f t="shared" si="128"/>
        <v>0.12</v>
      </c>
      <c r="R3182" s="476"/>
    </row>
    <row r="3183" spans="2:18" x14ac:dyDescent="0.25">
      <c r="B3183" s="1886" t="s">
        <v>3</v>
      </c>
      <c r="C3183" s="1888" t="s">
        <v>66</v>
      </c>
      <c r="D3183" s="1889"/>
      <c r="E3183" s="1890" t="s">
        <v>48</v>
      </c>
      <c r="F3183" s="1891"/>
      <c r="G3183" s="1886" t="s">
        <v>50</v>
      </c>
      <c r="J3183" s="1164">
        <v>22</v>
      </c>
      <c r="K3183" s="476"/>
      <c r="L3183" s="476">
        <v>4.5</v>
      </c>
      <c r="M3183" s="426">
        <v>10</v>
      </c>
      <c r="N3183" s="426">
        <v>400</v>
      </c>
      <c r="O3183" s="476"/>
      <c r="P3183" s="450">
        <v>41</v>
      </c>
      <c r="Q3183" s="451">
        <f t="shared" si="128"/>
        <v>0.73799999999999999</v>
      </c>
      <c r="R3183" s="476"/>
    </row>
    <row r="3184" spans="2:18" x14ac:dyDescent="0.25">
      <c r="B3184" s="1887"/>
      <c r="C3184" s="101" t="s">
        <v>30</v>
      </c>
      <c r="D3184" s="595" t="s">
        <v>10</v>
      </c>
      <c r="E3184" s="1166" t="s">
        <v>30</v>
      </c>
      <c r="F3184" s="1166" t="s">
        <v>10</v>
      </c>
      <c r="G3184" s="1887"/>
      <c r="J3184" s="1055">
        <v>23</v>
      </c>
      <c r="K3184" s="476"/>
      <c r="L3184" s="476">
        <v>3.5</v>
      </c>
      <c r="M3184" s="426">
        <v>10</v>
      </c>
      <c r="N3184" s="426">
        <v>400</v>
      </c>
      <c r="O3184" s="476"/>
      <c r="P3184" s="450">
        <v>7</v>
      </c>
      <c r="Q3184" s="451">
        <f t="shared" si="128"/>
        <v>9.8000000000000004E-2</v>
      </c>
      <c r="R3184" s="476"/>
    </row>
    <row r="3185" spans="2:18" x14ac:dyDescent="0.25">
      <c r="B3185" s="1167" t="s">
        <v>32</v>
      </c>
      <c r="C3185" s="86">
        <f>SUM(C3133)</f>
        <v>598</v>
      </c>
      <c r="D3185" s="71">
        <f>SUM(D3133)</f>
        <v>460.0683133199999</v>
      </c>
      <c r="E3185" s="86">
        <f>SUM(E3133)</f>
        <v>30254</v>
      </c>
      <c r="F3185" s="71">
        <f>SUM(F3133)</f>
        <v>325.50898999999998</v>
      </c>
      <c r="G3185" s="88">
        <f>SUM(F3185/D3185)</f>
        <v>0.70752316683368854</v>
      </c>
      <c r="J3185" s="1164">
        <v>24</v>
      </c>
      <c r="K3185" s="476"/>
      <c r="L3185" s="476">
        <v>2.2000000000000002</v>
      </c>
      <c r="M3185" s="426">
        <v>10</v>
      </c>
      <c r="N3185" s="426">
        <v>400</v>
      </c>
      <c r="O3185" s="476"/>
      <c r="P3185" s="450">
        <v>21</v>
      </c>
      <c r="Q3185" s="451">
        <f t="shared" si="128"/>
        <v>0.18479999999999999</v>
      </c>
      <c r="R3185" s="476"/>
    </row>
    <row r="3186" spans="2:18" x14ac:dyDescent="0.25">
      <c r="B3186" s="1167" t="s">
        <v>32</v>
      </c>
      <c r="C3186" s="115">
        <f>SUM(B3178)</f>
        <v>17</v>
      </c>
      <c r="D3186" s="20">
        <f>SUM(G3180)</f>
        <v>10.93339632</v>
      </c>
      <c r="E3186" s="115">
        <f>SUM(P3205)</f>
        <v>567</v>
      </c>
      <c r="F3186" s="20">
        <f>SUM(Q3205)</f>
        <v>7.8367400000000016</v>
      </c>
      <c r="G3186" s="88">
        <f>SUM(F3186/D3186)</f>
        <v>0.71677087070049628</v>
      </c>
      <c r="J3186" s="1055">
        <v>25</v>
      </c>
      <c r="K3186" s="476"/>
      <c r="L3186" s="476">
        <v>1.7</v>
      </c>
      <c r="M3186" s="426">
        <v>10</v>
      </c>
      <c r="N3186" s="426">
        <v>400</v>
      </c>
      <c r="O3186" s="476"/>
      <c r="P3186" s="450">
        <v>6</v>
      </c>
      <c r="Q3186" s="451">
        <f t="shared" si="128"/>
        <v>4.0800000000000003E-2</v>
      </c>
      <c r="R3186" s="476"/>
    </row>
    <row r="3187" spans="2:18" ht="16.5" thickBot="1" x14ac:dyDescent="0.3">
      <c r="B3187" s="1160" t="s">
        <v>54</v>
      </c>
      <c r="C3187" s="59">
        <f>SUM(C3185:C3186)</f>
        <v>615</v>
      </c>
      <c r="D3187" s="92">
        <f>SUM(D3185:D3186)</f>
        <v>471.00170963999989</v>
      </c>
      <c r="E3187" s="59">
        <f>SUM(E3185:E3186)</f>
        <v>30821</v>
      </c>
      <c r="F3187" s="92">
        <f>SUM(F3185:F3186)</f>
        <v>333.34573</v>
      </c>
      <c r="G3187" s="93">
        <f>SUM(F3187/D3187)</f>
        <v>0.70773783444392524</v>
      </c>
      <c r="J3187" s="1164">
        <v>26</v>
      </c>
      <c r="K3187" s="476"/>
      <c r="L3187" s="476">
        <v>15</v>
      </c>
      <c r="M3187" s="426">
        <v>25</v>
      </c>
      <c r="N3187" s="426">
        <v>400</v>
      </c>
      <c r="O3187" s="476"/>
      <c r="P3187" s="450">
        <v>1</v>
      </c>
      <c r="Q3187" s="451">
        <f t="shared" si="128"/>
        <v>0.15</v>
      </c>
      <c r="R3187" s="476"/>
    </row>
    <row r="3188" spans="2:18" ht="16.5" thickTop="1" x14ac:dyDescent="0.25">
      <c r="B3188" s="89"/>
      <c r="C3188" s="90"/>
      <c r="D3188" s="91"/>
      <c r="E3188" s="82"/>
      <c r="F3188" s="83"/>
      <c r="G3188" s="83"/>
      <c r="J3188" s="1055">
        <v>27</v>
      </c>
      <c r="K3188" s="476"/>
      <c r="L3188" s="476">
        <v>8</v>
      </c>
      <c r="M3188" s="426">
        <v>20</v>
      </c>
      <c r="N3188" s="426">
        <v>400</v>
      </c>
      <c r="O3188" s="476"/>
      <c r="P3188" s="450">
        <v>5</v>
      </c>
      <c r="Q3188" s="451">
        <f t="shared" si="128"/>
        <v>0.32</v>
      </c>
      <c r="R3188" s="476"/>
    </row>
    <row r="3189" spans="2:18" x14ac:dyDescent="0.25">
      <c r="B3189" s="102" t="s">
        <v>32</v>
      </c>
      <c r="C3189" s="90"/>
      <c r="D3189" s="103">
        <f>SUM(Q3198+D3135)</f>
        <v>247.84093000000001</v>
      </c>
      <c r="E3189" s="466">
        <f>SUM(D3189/D3187)</f>
        <v>0.52619963988969798</v>
      </c>
      <c r="F3189" s="83"/>
      <c r="G3189" s="83"/>
      <c r="J3189" s="1164">
        <v>28</v>
      </c>
      <c r="K3189" s="476"/>
      <c r="L3189" s="476">
        <v>7</v>
      </c>
      <c r="M3189" s="426">
        <v>15</v>
      </c>
      <c r="N3189" s="426">
        <v>400</v>
      </c>
      <c r="O3189" s="476"/>
      <c r="P3189" s="450">
        <v>1</v>
      </c>
      <c r="Q3189" s="451">
        <f t="shared" si="128"/>
        <v>4.2000000000000003E-2</v>
      </c>
      <c r="R3189" s="476"/>
    </row>
    <row r="3190" spans="2:18" x14ac:dyDescent="0.25">
      <c r="B3190" s="102" t="s">
        <v>51</v>
      </c>
      <c r="C3190" s="89"/>
      <c r="D3190" s="103">
        <f>SUM(D3136+Q3204)</f>
        <v>85.504799999999989</v>
      </c>
      <c r="E3190" s="466">
        <f>SUM(D3190/D3187)</f>
        <v>0.18153819455422732</v>
      </c>
      <c r="F3190" s="83"/>
      <c r="G3190" s="83"/>
      <c r="J3190" s="1055">
        <v>29</v>
      </c>
      <c r="K3190" s="476"/>
      <c r="L3190" s="476">
        <v>7</v>
      </c>
      <c r="M3190" s="426">
        <v>10</v>
      </c>
      <c r="N3190" s="426">
        <v>400</v>
      </c>
      <c r="O3190" s="476"/>
      <c r="P3190" s="450">
        <v>6</v>
      </c>
      <c r="Q3190" s="451">
        <f t="shared" si="128"/>
        <v>0.16800000000000001</v>
      </c>
      <c r="R3190" s="476"/>
    </row>
    <row r="3191" spans="2:18" ht="16.5" thickBot="1" x14ac:dyDescent="0.3">
      <c r="B3191" s="89"/>
      <c r="C3191" s="89"/>
      <c r="D3191" s="1162">
        <f>SUM(D3189:D3190)</f>
        <v>333.34573</v>
      </c>
      <c r="E3191" s="467">
        <f>SUM(E3189:E3190)</f>
        <v>0.70773783444392535</v>
      </c>
      <c r="F3191" s="83"/>
      <c r="G3191" s="83"/>
      <c r="J3191" s="1164">
        <v>30</v>
      </c>
      <c r="K3191" s="476"/>
      <c r="L3191" s="476">
        <v>8</v>
      </c>
      <c r="M3191" s="426">
        <v>10</v>
      </c>
      <c r="N3191" s="426">
        <v>400</v>
      </c>
      <c r="O3191" s="476"/>
      <c r="P3191" s="450">
        <v>1</v>
      </c>
      <c r="Q3191" s="451">
        <f t="shared" si="128"/>
        <v>3.2000000000000001E-2</v>
      </c>
      <c r="R3191" s="476"/>
    </row>
    <row r="3192" spans="2:18" ht="16.5" thickTop="1" x14ac:dyDescent="0.25">
      <c r="J3192" s="1055">
        <v>31</v>
      </c>
      <c r="K3192" s="476"/>
      <c r="L3192" s="476">
        <v>10</v>
      </c>
      <c r="M3192" s="426">
        <v>13</v>
      </c>
      <c r="N3192" s="426">
        <v>400</v>
      </c>
      <c r="O3192" s="476"/>
      <c r="P3192" s="450">
        <v>2</v>
      </c>
      <c r="Q3192" s="451">
        <f t="shared" si="128"/>
        <v>0.104</v>
      </c>
      <c r="R3192" s="476"/>
    </row>
    <row r="3193" spans="2:18" x14ac:dyDescent="0.25">
      <c r="J3193" s="1164">
        <v>32</v>
      </c>
      <c r="K3193" s="476"/>
      <c r="L3193" s="476">
        <v>2.2000000000000002</v>
      </c>
      <c r="M3193" s="426">
        <v>13</v>
      </c>
      <c r="N3193" s="426">
        <v>400</v>
      </c>
      <c r="O3193" s="476"/>
      <c r="P3193" s="450">
        <v>1</v>
      </c>
      <c r="Q3193" s="451">
        <f t="shared" si="128"/>
        <v>1.1440000000000001E-2</v>
      </c>
      <c r="R3193" s="476"/>
    </row>
    <row r="3194" spans="2:18" x14ac:dyDescent="0.25">
      <c r="J3194" s="1055">
        <v>33</v>
      </c>
      <c r="K3194" s="476"/>
      <c r="L3194" s="476">
        <v>4.5</v>
      </c>
      <c r="M3194" s="426">
        <v>10</v>
      </c>
      <c r="N3194" s="426">
        <v>300</v>
      </c>
      <c r="O3194" s="476"/>
      <c r="P3194" s="450">
        <v>3</v>
      </c>
      <c r="Q3194" s="451">
        <f t="shared" si="128"/>
        <v>4.0500000000000001E-2</v>
      </c>
      <c r="R3194" s="476"/>
    </row>
    <row r="3195" spans="2:18" x14ac:dyDescent="0.25">
      <c r="J3195" s="1164">
        <v>34</v>
      </c>
      <c r="K3195" s="476"/>
      <c r="L3195" s="476">
        <v>2.2000000000000002</v>
      </c>
      <c r="M3195" s="426">
        <v>10</v>
      </c>
      <c r="N3195" s="426">
        <v>300</v>
      </c>
      <c r="O3195" s="476"/>
      <c r="P3195" s="450">
        <v>3</v>
      </c>
      <c r="Q3195" s="451">
        <f t="shared" si="128"/>
        <v>1.9800000000000002E-2</v>
      </c>
      <c r="R3195" s="476"/>
    </row>
    <row r="3196" spans="2:18" x14ac:dyDescent="0.25">
      <c r="J3196" s="1055">
        <v>35</v>
      </c>
      <c r="K3196" s="476"/>
      <c r="L3196" s="476">
        <v>4.5</v>
      </c>
      <c r="M3196" s="426">
        <v>10</v>
      </c>
      <c r="N3196" s="426">
        <v>200</v>
      </c>
      <c r="O3196" s="476"/>
      <c r="P3196" s="450">
        <v>6</v>
      </c>
      <c r="Q3196" s="451">
        <f t="shared" si="128"/>
        <v>5.3999999999999999E-2</v>
      </c>
      <c r="R3196" s="476"/>
    </row>
    <row r="3197" spans="2:18" x14ac:dyDescent="0.25">
      <c r="J3197" s="1164">
        <v>36</v>
      </c>
      <c r="K3197" s="476"/>
      <c r="L3197" s="476">
        <v>2.2000000000000002</v>
      </c>
      <c r="M3197" s="426">
        <v>10</v>
      </c>
      <c r="N3197" s="426">
        <v>200</v>
      </c>
      <c r="O3197" s="476"/>
      <c r="P3197" s="450">
        <v>3</v>
      </c>
      <c r="Q3197" s="451">
        <f t="shared" si="128"/>
        <v>1.32E-2</v>
      </c>
      <c r="R3197" s="476"/>
    </row>
    <row r="3198" spans="2:18" x14ac:dyDescent="0.25">
      <c r="J3198" s="1880"/>
      <c r="K3198" s="1880"/>
      <c r="L3198" s="1880"/>
      <c r="M3198" s="1880"/>
      <c r="N3198" s="1880"/>
      <c r="O3198" s="1881"/>
      <c r="P3198" s="1119">
        <f>SUM(P3162:P3197)</f>
        <v>163</v>
      </c>
      <c r="Q3198" s="1120">
        <f>SUM(Q3162:Q3197)</f>
        <v>5.4483400000000017</v>
      </c>
      <c r="R3198" s="64">
        <f>SUM(Q3198/G3180)</f>
        <v>0.49832090967319859</v>
      </c>
    </row>
    <row r="3199" spans="2:18" x14ac:dyDescent="0.25">
      <c r="J3199" s="1164">
        <v>37</v>
      </c>
      <c r="K3199" s="476"/>
      <c r="L3199" s="477">
        <v>5</v>
      </c>
      <c r="M3199" s="409">
        <v>7</v>
      </c>
      <c r="N3199" s="409">
        <v>400</v>
      </c>
      <c r="O3199" s="409">
        <v>17</v>
      </c>
      <c r="P3199" s="450">
        <v>68</v>
      </c>
      <c r="Q3199" s="451">
        <f>L3199*M3199*N3199*P3199/1000000</f>
        <v>0.95199999999999996</v>
      </c>
      <c r="R3199" s="618"/>
    </row>
    <row r="3200" spans="2:18" x14ac:dyDescent="0.25">
      <c r="J3200" s="1164">
        <v>38</v>
      </c>
      <c r="K3200" s="476"/>
      <c r="L3200" s="477">
        <v>4</v>
      </c>
      <c r="M3200" s="409">
        <v>6</v>
      </c>
      <c r="N3200" s="409">
        <v>400</v>
      </c>
      <c r="O3200" s="409">
        <v>4</v>
      </c>
      <c r="P3200" s="450">
        <v>24</v>
      </c>
      <c r="Q3200" s="451">
        <f>L3200*M3200*N3200*P3200/1000000</f>
        <v>0.23039999999999999</v>
      </c>
      <c r="R3200" s="1058"/>
    </row>
    <row r="3201" spans="1:19" x14ac:dyDescent="0.25">
      <c r="J3201" s="1164">
        <v>39</v>
      </c>
      <c r="K3201" s="476"/>
      <c r="L3201" s="477">
        <v>3</v>
      </c>
      <c r="M3201" s="409">
        <v>5</v>
      </c>
      <c r="N3201" s="409">
        <v>400</v>
      </c>
      <c r="O3201" s="409">
        <v>10</v>
      </c>
      <c r="P3201" s="450">
        <v>100</v>
      </c>
      <c r="Q3201" s="451">
        <f>L3201*M3201*N3201*P3201/1000000</f>
        <v>0.6</v>
      </c>
      <c r="R3201" s="618"/>
    </row>
    <row r="3202" spans="1:19" x14ac:dyDescent="0.25">
      <c r="J3202" s="1164">
        <v>50</v>
      </c>
      <c r="K3202" s="476"/>
      <c r="L3202" s="477">
        <v>2</v>
      </c>
      <c r="M3202" s="409">
        <v>3</v>
      </c>
      <c r="N3202" s="409">
        <v>400</v>
      </c>
      <c r="O3202" s="409">
        <v>8</v>
      </c>
      <c r="P3202" s="450">
        <v>200</v>
      </c>
      <c r="Q3202" s="451">
        <f>L3202*M3202*N3202*P3202/1000000</f>
        <v>0.48</v>
      </c>
      <c r="R3202" s="1058"/>
    </row>
    <row r="3203" spans="1:19" x14ac:dyDescent="0.25">
      <c r="J3203" s="1164">
        <v>51</v>
      </c>
      <c r="K3203" s="476"/>
      <c r="L3203" s="477">
        <v>5</v>
      </c>
      <c r="M3203" s="409">
        <v>7</v>
      </c>
      <c r="N3203" s="409">
        <v>300</v>
      </c>
      <c r="O3203" s="409">
        <v>3</v>
      </c>
      <c r="P3203" s="450">
        <v>12</v>
      </c>
      <c r="Q3203" s="451">
        <f>L3203*M3203*N3203*P3203/1000000</f>
        <v>0.126</v>
      </c>
      <c r="R3203" s="618"/>
    </row>
    <row r="3204" spans="1:19" x14ac:dyDescent="0.25">
      <c r="J3204" s="1882"/>
      <c r="K3204" s="1883"/>
      <c r="L3204" s="1883"/>
      <c r="M3204" s="1883"/>
      <c r="N3204" s="1884"/>
      <c r="O3204" s="1057">
        <f>SUM(O3199:O3203)</f>
        <v>42</v>
      </c>
      <c r="P3204" s="1119">
        <f>SUM(P3199:P3203)</f>
        <v>404</v>
      </c>
      <c r="Q3204" s="1120">
        <f>SUM(Q3199:Q3203)</f>
        <v>2.3883999999999999</v>
      </c>
      <c r="R3204" s="64">
        <f>SUM(Q3204/G3180)</f>
        <v>0.21844996102729769</v>
      </c>
    </row>
    <row r="3205" spans="1:19" ht="16.5" thickBot="1" x14ac:dyDescent="0.3">
      <c r="J3205" s="112"/>
      <c r="K3205" s="112"/>
      <c r="L3205" s="112"/>
      <c r="M3205" s="112"/>
      <c r="N3205" s="112"/>
      <c r="O3205" s="455">
        <f>SUM(O3204)</f>
        <v>42</v>
      </c>
      <c r="P3205" s="47">
        <f>SUM(P3204,P3198)</f>
        <v>567</v>
      </c>
      <c r="Q3205" s="72">
        <f>SUM(Q3204,Q3198)</f>
        <v>7.8367400000000016</v>
      </c>
      <c r="R3205" s="49">
        <f>SUM(Q3205/G3180)</f>
        <v>0.71677087070049628</v>
      </c>
    </row>
    <row r="3206" spans="1:19" ht="16.5" thickTop="1" x14ac:dyDescent="0.25">
      <c r="B3206" s="112"/>
      <c r="C3206" s="112"/>
      <c r="D3206" s="112"/>
      <c r="E3206" s="112"/>
      <c r="F3206" s="112"/>
      <c r="G3206" s="112"/>
      <c r="H3206" s="112"/>
      <c r="I3206" s="112"/>
      <c r="J3206" s="112"/>
      <c r="K3206" s="112"/>
      <c r="L3206" s="112"/>
      <c r="M3206" s="112"/>
      <c r="N3206" s="112"/>
      <c r="O3206" s="113"/>
      <c r="P3206" s="113"/>
      <c r="Q3206" s="114"/>
      <c r="R3206" s="77"/>
    </row>
    <row r="3207" spans="1:19" s="112" customFormat="1" x14ac:dyDescent="0.25">
      <c r="A3207" s="108"/>
      <c r="B3207" s="1814" t="s">
        <v>0</v>
      </c>
      <c r="C3207" s="1814"/>
      <c r="D3207" s="1814"/>
      <c r="E3207" s="1814"/>
      <c r="F3207" s="1814"/>
      <c r="G3207" s="1814"/>
      <c r="H3207" s="1814"/>
      <c r="I3207" s="7"/>
      <c r="J3207" s="1892" t="s">
        <v>22</v>
      </c>
      <c r="K3207" s="1892"/>
      <c r="L3207" s="1892"/>
      <c r="M3207" s="1892"/>
      <c r="N3207" s="1892"/>
      <c r="O3207" s="1892"/>
      <c r="P3207" s="1892"/>
      <c r="Q3207" s="1892"/>
      <c r="R3207" s="1892"/>
      <c r="S3207" s="127"/>
    </row>
    <row r="3208" spans="1:19" ht="15.75" customHeight="1" x14ac:dyDescent="0.25">
      <c r="B3208" s="1814"/>
      <c r="C3208" s="1814"/>
      <c r="D3208" s="1814"/>
      <c r="E3208" s="1814"/>
      <c r="F3208" s="1814"/>
      <c r="G3208" s="1814"/>
      <c r="H3208" s="1814"/>
      <c r="J3208" s="1892"/>
      <c r="K3208" s="1892"/>
      <c r="L3208" s="1892"/>
      <c r="M3208" s="1892"/>
      <c r="N3208" s="1892"/>
      <c r="O3208" s="1892"/>
      <c r="P3208" s="1892"/>
      <c r="Q3208" s="1892"/>
      <c r="R3208" s="1892"/>
    </row>
    <row r="3209" spans="1:19" ht="15.75" customHeight="1" x14ac:dyDescent="0.25">
      <c r="B3209" s="6" t="s">
        <v>435</v>
      </c>
      <c r="H3209" s="8"/>
      <c r="J3209" s="6" t="s">
        <v>435</v>
      </c>
      <c r="K3209" s="1051"/>
      <c r="L3209" s="1051"/>
      <c r="M3209" s="1051"/>
      <c r="N3209" s="1051"/>
      <c r="O3209" s="1893"/>
      <c r="P3209" s="1893"/>
      <c r="Q3209" s="842"/>
      <c r="R3209" s="842"/>
    </row>
    <row r="3210" spans="1:19" x14ac:dyDescent="0.25">
      <c r="B3210" s="1812" t="s">
        <v>21</v>
      </c>
      <c r="C3210" s="1812" t="s">
        <v>2</v>
      </c>
      <c r="D3210" s="1812" t="s">
        <v>3</v>
      </c>
      <c r="E3210" s="1842" t="s">
        <v>4</v>
      </c>
      <c r="F3210" s="1843"/>
      <c r="G3210" s="1844"/>
      <c r="H3210" s="1812" t="s">
        <v>5</v>
      </c>
      <c r="J3210" s="1886" t="s">
        <v>21</v>
      </c>
      <c r="K3210" s="1894" t="s">
        <v>24</v>
      </c>
      <c r="L3210" s="1867" t="s">
        <v>25</v>
      </c>
      <c r="M3210" s="1868"/>
      <c r="N3210" s="1869"/>
      <c r="O3210" s="1867" t="s">
        <v>4</v>
      </c>
      <c r="P3210" s="1868"/>
      <c r="Q3210" s="1869"/>
      <c r="R3210" s="1886" t="s">
        <v>5</v>
      </c>
    </row>
    <row r="3211" spans="1:19" x14ac:dyDescent="0.25">
      <c r="B3211" s="1813"/>
      <c r="C3211" s="1813"/>
      <c r="D3211" s="1813"/>
      <c r="E3211" s="1172" t="s">
        <v>26</v>
      </c>
      <c r="F3211" s="1172" t="s">
        <v>9</v>
      </c>
      <c r="G3211" s="1171" t="s">
        <v>10</v>
      </c>
      <c r="H3211" s="1813"/>
      <c r="J3211" s="1887"/>
      <c r="K3211" s="1895"/>
      <c r="L3211" s="1052" t="s">
        <v>27</v>
      </c>
      <c r="M3211" s="1174" t="s">
        <v>28</v>
      </c>
      <c r="N3211" s="1174" t="s">
        <v>26</v>
      </c>
      <c r="O3211" s="1174" t="s">
        <v>29</v>
      </c>
      <c r="P3211" s="1053" t="s">
        <v>30</v>
      </c>
      <c r="Q3211" s="1054" t="s">
        <v>10</v>
      </c>
      <c r="R3211" s="1887"/>
    </row>
    <row r="3212" spans="1:19" x14ac:dyDescent="0.25">
      <c r="B3212" s="409">
        <v>1</v>
      </c>
      <c r="C3212" s="409">
        <v>5856</v>
      </c>
      <c r="D3212" s="409" t="s">
        <v>12</v>
      </c>
      <c r="E3212" s="409">
        <v>400</v>
      </c>
      <c r="F3212" s="409">
        <v>41</v>
      </c>
      <c r="G3212" s="497">
        <f t="shared" ref="G3212:G3228" si="129">0.7854*E3212*F3212*F3212/1000000</f>
        <v>0.52810296000000001</v>
      </c>
      <c r="H3212" s="616" t="s">
        <v>15</v>
      </c>
      <c r="J3212" s="1055">
        <v>1</v>
      </c>
      <c r="K3212" s="429" t="s">
        <v>32</v>
      </c>
      <c r="L3212" s="426">
        <v>10</v>
      </c>
      <c r="M3212" s="426">
        <v>30</v>
      </c>
      <c r="N3212" s="426">
        <v>400</v>
      </c>
      <c r="O3212" s="429"/>
      <c r="P3212" s="450">
        <v>1</v>
      </c>
      <c r="Q3212" s="451">
        <f t="shared" ref="Q3212:Q3247" si="130">L3212*M3212*N3212*P3212/1000000</f>
        <v>0.12</v>
      </c>
      <c r="R3212" s="1056"/>
    </row>
    <row r="3213" spans="1:19" x14ac:dyDescent="0.25">
      <c r="B3213" s="409">
        <v>2</v>
      </c>
      <c r="C3213" s="409">
        <v>6217</v>
      </c>
      <c r="D3213" s="409" t="s">
        <v>12</v>
      </c>
      <c r="E3213" s="409">
        <v>400</v>
      </c>
      <c r="F3213" s="409">
        <v>50</v>
      </c>
      <c r="G3213" s="497">
        <f t="shared" si="129"/>
        <v>0.78539999999999988</v>
      </c>
      <c r="H3213" s="616" t="s">
        <v>13</v>
      </c>
      <c r="J3213" s="1175">
        <v>2</v>
      </c>
      <c r="K3213" s="476"/>
      <c r="L3213" s="476">
        <v>8</v>
      </c>
      <c r="M3213" s="426">
        <v>30</v>
      </c>
      <c r="N3213" s="426">
        <v>400</v>
      </c>
      <c r="O3213" s="476"/>
      <c r="P3213" s="450">
        <v>1</v>
      </c>
      <c r="Q3213" s="451">
        <f t="shared" si="130"/>
        <v>9.6000000000000002E-2</v>
      </c>
      <c r="R3213" s="476"/>
    </row>
    <row r="3214" spans="1:19" x14ac:dyDescent="0.25">
      <c r="B3214" s="409">
        <v>3</v>
      </c>
      <c r="C3214" s="409">
        <v>6254</v>
      </c>
      <c r="D3214" s="409" t="s">
        <v>12</v>
      </c>
      <c r="E3214" s="409">
        <v>400</v>
      </c>
      <c r="F3214" s="409">
        <v>45</v>
      </c>
      <c r="G3214" s="497">
        <f t="shared" si="129"/>
        <v>0.63617400000000002</v>
      </c>
      <c r="H3214" s="616" t="s">
        <v>13</v>
      </c>
      <c r="J3214" s="1055">
        <v>3</v>
      </c>
      <c r="K3214" s="476"/>
      <c r="L3214" s="476">
        <v>7</v>
      </c>
      <c r="M3214" s="426">
        <v>30</v>
      </c>
      <c r="N3214" s="426">
        <v>400</v>
      </c>
      <c r="O3214" s="476"/>
      <c r="P3214" s="450">
        <v>2</v>
      </c>
      <c r="Q3214" s="451">
        <f t="shared" si="130"/>
        <v>0.16800000000000001</v>
      </c>
      <c r="R3214" s="476"/>
    </row>
    <row r="3215" spans="1:19" x14ac:dyDescent="0.25">
      <c r="B3215" s="409">
        <v>4</v>
      </c>
      <c r="C3215" s="409">
        <v>6289</v>
      </c>
      <c r="D3215" s="409" t="s">
        <v>12</v>
      </c>
      <c r="E3215" s="409">
        <v>400</v>
      </c>
      <c r="F3215" s="409">
        <v>43</v>
      </c>
      <c r="G3215" s="497">
        <f t="shared" si="129"/>
        <v>0.58088183999999998</v>
      </c>
      <c r="H3215" s="616" t="s">
        <v>13</v>
      </c>
      <c r="J3215" s="1175">
        <v>4</v>
      </c>
      <c r="K3215" s="476"/>
      <c r="L3215" s="476">
        <v>15</v>
      </c>
      <c r="M3215" s="426">
        <v>25</v>
      </c>
      <c r="N3215" s="426">
        <v>400</v>
      </c>
      <c r="O3215" s="476"/>
      <c r="P3215" s="450">
        <v>1</v>
      </c>
      <c r="Q3215" s="451">
        <f t="shared" si="130"/>
        <v>0.15</v>
      </c>
      <c r="R3215" s="476"/>
    </row>
    <row r="3216" spans="1:19" x14ac:dyDescent="0.25">
      <c r="B3216" s="409">
        <v>5</v>
      </c>
      <c r="C3216" s="409">
        <v>6401</v>
      </c>
      <c r="D3216" s="409" t="s">
        <v>12</v>
      </c>
      <c r="E3216" s="409">
        <v>400</v>
      </c>
      <c r="F3216" s="409">
        <v>50</v>
      </c>
      <c r="G3216" s="497">
        <f t="shared" si="129"/>
        <v>0.78539999999999988</v>
      </c>
      <c r="H3216" s="616" t="s">
        <v>207</v>
      </c>
      <c r="J3216" s="1055">
        <v>5</v>
      </c>
      <c r="K3216" s="476"/>
      <c r="L3216" s="476">
        <v>13</v>
      </c>
      <c r="M3216" s="426">
        <v>25</v>
      </c>
      <c r="N3216" s="426">
        <v>400</v>
      </c>
      <c r="O3216" s="476"/>
      <c r="P3216" s="450">
        <v>1</v>
      </c>
      <c r="Q3216" s="451">
        <f t="shared" si="130"/>
        <v>0.13</v>
      </c>
      <c r="R3216" s="476"/>
    </row>
    <row r="3217" spans="2:18" x14ac:dyDescent="0.25">
      <c r="B3217" s="409">
        <v>6</v>
      </c>
      <c r="C3217" s="1008">
        <v>6519</v>
      </c>
      <c r="D3217" s="409" t="s">
        <v>12</v>
      </c>
      <c r="E3217" s="409">
        <v>400</v>
      </c>
      <c r="F3217" s="409">
        <v>55</v>
      </c>
      <c r="G3217" s="497">
        <f t="shared" si="129"/>
        <v>0.95033400000000001</v>
      </c>
      <c r="H3217" s="616" t="s">
        <v>389</v>
      </c>
      <c r="J3217" s="1175">
        <v>6</v>
      </c>
      <c r="K3217" s="476"/>
      <c r="L3217" s="476">
        <v>10</v>
      </c>
      <c r="M3217" s="426">
        <v>25</v>
      </c>
      <c r="N3217" s="426">
        <v>400</v>
      </c>
      <c r="O3217" s="476"/>
      <c r="P3217" s="450">
        <v>6</v>
      </c>
      <c r="Q3217" s="451">
        <f t="shared" si="130"/>
        <v>0.6</v>
      </c>
      <c r="R3217" s="476"/>
    </row>
    <row r="3218" spans="2:18" x14ac:dyDescent="0.25">
      <c r="B3218" s="409">
        <v>7</v>
      </c>
      <c r="C3218" s="409">
        <v>6552</v>
      </c>
      <c r="D3218" s="409" t="s">
        <v>12</v>
      </c>
      <c r="E3218" s="409">
        <v>400</v>
      </c>
      <c r="F3218" s="409">
        <v>60</v>
      </c>
      <c r="G3218" s="497">
        <f t="shared" si="129"/>
        <v>1.130976</v>
      </c>
      <c r="H3218" s="616" t="s">
        <v>391</v>
      </c>
      <c r="J3218" s="1055">
        <v>7</v>
      </c>
      <c r="K3218" s="476"/>
      <c r="L3218" s="476">
        <v>8</v>
      </c>
      <c r="M3218" s="426">
        <v>25</v>
      </c>
      <c r="N3218" s="426">
        <v>400</v>
      </c>
      <c r="O3218" s="476"/>
      <c r="P3218" s="450">
        <v>3</v>
      </c>
      <c r="Q3218" s="451">
        <f t="shared" si="130"/>
        <v>0.24</v>
      </c>
      <c r="R3218" s="476"/>
    </row>
    <row r="3219" spans="2:18" x14ac:dyDescent="0.25">
      <c r="B3219" s="409">
        <v>8</v>
      </c>
      <c r="C3219" s="409">
        <v>6563</v>
      </c>
      <c r="D3219" s="409" t="s">
        <v>12</v>
      </c>
      <c r="E3219" s="409">
        <v>400</v>
      </c>
      <c r="F3219" s="409">
        <v>57</v>
      </c>
      <c r="G3219" s="497">
        <f t="shared" si="129"/>
        <v>1.02070584</v>
      </c>
      <c r="H3219" s="616" t="s">
        <v>391</v>
      </c>
      <c r="J3219" s="1175">
        <v>8</v>
      </c>
      <c r="K3219" s="476"/>
      <c r="L3219" s="476">
        <v>7</v>
      </c>
      <c r="M3219" s="426">
        <v>25</v>
      </c>
      <c r="N3219" s="426">
        <v>400</v>
      </c>
      <c r="O3219" s="476"/>
      <c r="P3219" s="450">
        <v>3</v>
      </c>
      <c r="Q3219" s="451">
        <f t="shared" si="130"/>
        <v>0.21</v>
      </c>
      <c r="R3219" s="476"/>
    </row>
    <row r="3220" spans="2:18" x14ac:dyDescent="0.25">
      <c r="B3220" s="409">
        <v>9</v>
      </c>
      <c r="C3220" s="409">
        <v>6588</v>
      </c>
      <c r="D3220" s="409" t="s">
        <v>12</v>
      </c>
      <c r="E3220" s="409">
        <v>400</v>
      </c>
      <c r="F3220" s="409">
        <v>60</v>
      </c>
      <c r="G3220" s="497">
        <f t="shared" si="129"/>
        <v>1.130976</v>
      </c>
      <c r="H3220" s="616" t="s">
        <v>391</v>
      </c>
      <c r="J3220" s="1055">
        <v>9</v>
      </c>
      <c r="K3220" s="476"/>
      <c r="L3220" s="476">
        <v>4.5</v>
      </c>
      <c r="M3220" s="426">
        <v>25</v>
      </c>
      <c r="N3220" s="426">
        <v>400</v>
      </c>
      <c r="O3220" s="476"/>
      <c r="P3220" s="450">
        <v>5</v>
      </c>
      <c r="Q3220" s="451">
        <f t="shared" si="130"/>
        <v>0.22500000000000001</v>
      </c>
      <c r="R3220" s="476"/>
    </row>
    <row r="3221" spans="2:18" x14ac:dyDescent="0.25">
      <c r="B3221" s="409">
        <v>10</v>
      </c>
      <c r="C3221" s="409">
        <v>6517</v>
      </c>
      <c r="D3221" s="409" t="s">
        <v>12</v>
      </c>
      <c r="E3221" s="409">
        <v>400</v>
      </c>
      <c r="F3221" s="409">
        <v>25</v>
      </c>
      <c r="G3221" s="497">
        <f t="shared" si="129"/>
        <v>0.19634999999999997</v>
      </c>
      <c r="H3221" s="616" t="s">
        <v>391</v>
      </c>
      <c r="J3221" s="1175">
        <v>10</v>
      </c>
      <c r="K3221" s="476"/>
      <c r="L3221" s="476">
        <v>4.5</v>
      </c>
      <c r="M3221" s="426">
        <v>23</v>
      </c>
      <c r="N3221" s="426">
        <v>400</v>
      </c>
      <c r="O3221" s="476"/>
      <c r="P3221" s="450">
        <v>1</v>
      </c>
      <c r="Q3221" s="451">
        <f t="shared" si="130"/>
        <v>4.1399999999999999E-2</v>
      </c>
      <c r="R3221" s="476"/>
    </row>
    <row r="3222" spans="2:18" x14ac:dyDescent="0.25">
      <c r="B3222" s="409">
        <v>11</v>
      </c>
      <c r="C3222" s="409">
        <v>6571</v>
      </c>
      <c r="D3222" s="409" t="s">
        <v>12</v>
      </c>
      <c r="E3222" s="409">
        <v>400</v>
      </c>
      <c r="F3222" s="409">
        <v>34</v>
      </c>
      <c r="G3222" s="497">
        <f t="shared" si="129"/>
        <v>0.36316895999999999</v>
      </c>
      <c r="H3222" s="616" t="s">
        <v>391</v>
      </c>
      <c r="J3222" s="1055">
        <v>11</v>
      </c>
      <c r="K3222" s="476"/>
      <c r="L3222" s="476">
        <v>10</v>
      </c>
      <c r="M3222" s="426">
        <v>23</v>
      </c>
      <c r="N3222" s="426">
        <v>400</v>
      </c>
      <c r="O3222" s="476"/>
      <c r="P3222" s="450">
        <v>1</v>
      </c>
      <c r="Q3222" s="451">
        <f t="shared" si="130"/>
        <v>9.1999999999999998E-2</v>
      </c>
      <c r="R3222" s="476"/>
    </row>
    <row r="3223" spans="2:18" x14ac:dyDescent="0.25">
      <c r="B3223" s="409">
        <v>12</v>
      </c>
      <c r="C3223" s="409">
        <v>6530</v>
      </c>
      <c r="D3223" s="409" t="s">
        <v>12</v>
      </c>
      <c r="E3223" s="409">
        <v>400</v>
      </c>
      <c r="F3223" s="409">
        <v>48</v>
      </c>
      <c r="G3223" s="497">
        <f t="shared" si="129"/>
        <v>0.72382463999999991</v>
      </c>
      <c r="H3223" s="616" t="s">
        <v>391</v>
      </c>
      <c r="J3223" s="1175">
        <v>12</v>
      </c>
      <c r="K3223" s="476"/>
      <c r="L3223" s="476">
        <v>10</v>
      </c>
      <c r="M3223" s="426">
        <v>20</v>
      </c>
      <c r="N3223" s="426">
        <v>400</v>
      </c>
      <c r="O3223" s="476"/>
      <c r="P3223" s="450">
        <v>1</v>
      </c>
      <c r="Q3223" s="451">
        <f t="shared" si="130"/>
        <v>0.08</v>
      </c>
      <c r="R3223" s="476"/>
    </row>
    <row r="3224" spans="2:18" x14ac:dyDescent="0.25">
      <c r="B3224" s="409">
        <v>13</v>
      </c>
      <c r="C3224" s="409">
        <v>6696</v>
      </c>
      <c r="D3224" s="409" t="s">
        <v>12</v>
      </c>
      <c r="E3224" s="409">
        <v>400</v>
      </c>
      <c r="F3224" s="409">
        <v>46</v>
      </c>
      <c r="G3224" s="497">
        <f t="shared" si="129"/>
        <v>0.66476255999999989</v>
      </c>
      <c r="H3224" s="616" t="s">
        <v>13</v>
      </c>
      <c r="J3224" s="1055">
        <v>13</v>
      </c>
      <c r="K3224" s="476"/>
      <c r="L3224" s="476">
        <v>8</v>
      </c>
      <c r="M3224" s="426">
        <v>20</v>
      </c>
      <c r="N3224" s="426">
        <v>400</v>
      </c>
      <c r="O3224" s="476"/>
      <c r="P3224" s="450">
        <v>1</v>
      </c>
      <c r="Q3224" s="451">
        <f t="shared" si="130"/>
        <v>6.4000000000000001E-2</v>
      </c>
      <c r="R3224" s="476"/>
    </row>
    <row r="3225" spans="2:18" x14ac:dyDescent="0.25">
      <c r="B3225" s="409">
        <v>14</v>
      </c>
      <c r="C3225" s="1008">
        <v>6705</v>
      </c>
      <c r="D3225" s="409" t="s">
        <v>12</v>
      </c>
      <c r="E3225" s="409">
        <v>400</v>
      </c>
      <c r="F3225" s="409">
        <v>40</v>
      </c>
      <c r="G3225" s="497">
        <f t="shared" si="129"/>
        <v>0.50265599999999988</v>
      </c>
      <c r="H3225" s="616" t="s">
        <v>13</v>
      </c>
      <c r="J3225" s="1175">
        <v>14</v>
      </c>
      <c r="K3225" s="476"/>
      <c r="L3225" s="476">
        <v>7</v>
      </c>
      <c r="M3225" s="426">
        <v>20</v>
      </c>
      <c r="N3225" s="426">
        <v>400</v>
      </c>
      <c r="O3225" s="476"/>
      <c r="P3225" s="450">
        <v>6</v>
      </c>
      <c r="Q3225" s="451">
        <f t="shared" si="130"/>
        <v>0.33600000000000002</v>
      </c>
      <c r="R3225" s="476"/>
    </row>
    <row r="3226" spans="2:18" x14ac:dyDescent="0.25">
      <c r="B3226" s="409">
        <v>15</v>
      </c>
      <c r="C3226" s="409">
        <v>6745</v>
      </c>
      <c r="D3226" s="409" t="s">
        <v>12</v>
      </c>
      <c r="E3226" s="409">
        <v>400</v>
      </c>
      <c r="F3226" s="409">
        <v>40</v>
      </c>
      <c r="G3226" s="497">
        <f t="shared" si="129"/>
        <v>0.50265599999999988</v>
      </c>
      <c r="H3226" s="616" t="s">
        <v>13</v>
      </c>
      <c r="J3226" s="1055">
        <v>15</v>
      </c>
      <c r="K3226" s="476"/>
      <c r="L3226" s="476">
        <v>4.5</v>
      </c>
      <c r="M3226" s="426">
        <v>20</v>
      </c>
      <c r="N3226" s="426">
        <v>400</v>
      </c>
      <c r="O3226" s="476"/>
      <c r="P3226" s="450">
        <v>1</v>
      </c>
      <c r="Q3226" s="451">
        <f t="shared" si="130"/>
        <v>3.5999999999999997E-2</v>
      </c>
      <c r="R3226" s="476"/>
    </row>
    <row r="3227" spans="2:18" x14ac:dyDescent="0.25">
      <c r="B3227" s="409">
        <v>16</v>
      </c>
      <c r="C3227" s="409">
        <v>6682</v>
      </c>
      <c r="D3227" s="409" t="s">
        <v>12</v>
      </c>
      <c r="E3227" s="409">
        <v>400</v>
      </c>
      <c r="F3227" s="409">
        <v>42</v>
      </c>
      <c r="G3227" s="497">
        <f t="shared" si="129"/>
        <v>0.55417824000000004</v>
      </c>
      <c r="H3227" s="616" t="s">
        <v>13</v>
      </c>
      <c r="J3227" s="1175">
        <v>16</v>
      </c>
      <c r="K3227" s="476"/>
      <c r="L3227" s="476">
        <v>2.2000000000000002</v>
      </c>
      <c r="M3227" s="426">
        <v>20</v>
      </c>
      <c r="N3227" s="426">
        <v>400</v>
      </c>
      <c r="O3227" s="476"/>
      <c r="P3227" s="450">
        <v>1</v>
      </c>
      <c r="Q3227" s="451">
        <f t="shared" si="130"/>
        <v>1.7600000000000001E-2</v>
      </c>
      <c r="R3227" s="476"/>
    </row>
    <row r="3228" spans="2:18" x14ac:dyDescent="0.25">
      <c r="B3228" s="409">
        <v>17</v>
      </c>
      <c r="C3228" s="409">
        <v>6693</v>
      </c>
      <c r="D3228" s="409" t="s">
        <v>12</v>
      </c>
      <c r="E3228" s="409">
        <v>400</v>
      </c>
      <c r="F3228" s="409">
        <v>40</v>
      </c>
      <c r="G3228" s="497">
        <f t="shared" si="129"/>
        <v>0.50265599999999988</v>
      </c>
      <c r="H3228" s="616" t="s">
        <v>13</v>
      </c>
      <c r="J3228" s="1055">
        <v>17</v>
      </c>
      <c r="K3228" s="476"/>
      <c r="L3228" s="476">
        <v>15</v>
      </c>
      <c r="M3228" s="426">
        <v>15</v>
      </c>
      <c r="N3228" s="426">
        <v>400</v>
      </c>
      <c r="O3228" s="476"/>
      <c r="P3228" s="450">
        <v>1</v>
      </c>
      <c r="Q3228" s="451">
        <f t="shared" si="130"/>
        <v>0.09</v>
      </c>
      <c r="R3228" s="476"/>
    </row>
    <row r="3229" spans="2:18" x14ac:dyDescent="0.25">
      <c r="G3229" s="74">
        <f>SUM(G3212:G3228)</f>
        <v>11.55920304</v>
      </c>
      <c r="H3229" s="51"/>
      <c r="J3229" s="1175">
        <v>18</v>
      </c>
      <c r="K3229" s="476"/>
      <c r="L3229" s="476">
        <v>13</v>
      </c>
      <c r="M3229" s="426">
        <v>15</v>
      </c>
      <c r="N3229" s="426">
        <v>400</v>
      </c>
      <c r="O3229" s="476"/>
      <c r="P3229" s="450">
        <v>1</v>
      </c>
      <c r="Q3229" s="451">
        <f t="shared" si="130"/>
        <v>7.8E-2</v>
      </c>
      <c r="R3229" s="476"/>
    </row>
    <row r="3230" spans="2:18" ht="16.5" thickBot="1" x14ac:dyDescent="0.3">
      <c r="G3230" s="60">
        <f>SUM(G3229)</f>
        <v>11.55920304</v>
      </c>
      <c r="H3230" s="36">
        <f>SUM(Q3260/G3230)</f>
        <v>0</v>
      </c>
      <c r="J3230" s="1055">
        <v>19</v>
      </c>
      <c r="K3230" s="476"/>
      <c r="L3230" s="476">
        <v>10</v>
      </c>
      <c r="M3230" s="426">
        <v>15</v>
      </c>
      <c r="N3230" s="426">
        <v>400</v>
      </c>
      <c r="O3230" s="476"/>
      <c r="P3230" s="450">
        <v>2</v>
      </c>
      <c r="Q3230" s="451">
        <f t="shared" si="130"/>
        <v>0.12</v>
      </c>
      <c r="R3230" s="476"/>
    </row>
    <row r="3231" spans="2:18" ht="16.5" thickTop="1" x14ac:dyDescent="0.25">
      <c r="J3231" s="1175">
        <v>20</v>
      </c>
      <c r="K3231" s="476"/>
      <c r="L3231" s="476">
        <v>7</v>
      </c>
      <c r="M3231" s="426">
        <v>15</v>
      </c>
      <c r="N3231" s="426">
        <v>400</v>
      </c>
      <c r="O3231" s="476"/>
      <c r="P3231" s="450">
        <v>5</v>
      </c>
      <c r="Q3231" s="451">
        <f t="shared" si="130"/>
        <v>0.21</v>
      </c>
      <c r="R3231" s="476"/>
    </row>
    <row r="3232" spans="2:18" x14ac:dyDescent="0.25">
      <c r="B3232" s="8" t="s">
        <v>436</v>
      </c>
      <c r="J3232" s="1055">
        <v>21</v>
      </c>
      <c r="K3232" s="476"/>
      <c r="L3232" s="476">
        <v>4.5</v>
      </c>
      <c r="M3232" s="426">
        <v>15</v>
      </c>
      <c r="N3232" s="426">
        <v>400</v>
      </c>
      <c r="O3232" s="476"/>
      <c r="P3232" s="450">
        <v>6</v>
      </c>
      <c r="Q3232" s="451">
        <f t="shared" si="130"/>
        <v>0.16200000000000001</v>
      </c>
      <c r="R3232" s="476"/>
    </row>
    <row r="3233" spans="2:18" x14ac:dyDescent="0.25">
      <c r="B3233" s="1886" t="s">
        <v>3</v>
      </c>
      <c r="C3233" s="1888" t="s">
        <v>66</v>
      </c>
      <c r="D3233" s="1889"/>
      <c r="E3233" s="1890" t="s">
        <v>48</v>
      </c>
      <c r="F3233" s="1891"/>
      <c r="G3233" s="1886" t="s">
        <v>50</v>
      </c>
      <c r="J3233" s="1175">
        <v>22</v>
      </c>
      <c r="K3233" s="476"/>
      <c r="L3233" s="476">
        <v>3.5</v>
      </c>
      <c r="M3233" s="426">
        <v>15</v>
      </c>
      <c r="N3233" s="426">
        <v>400</v>
      </c>
      <c r="O3233" s="476"/>
      <c r="P3233" s="450">
        <v>2</v>
      </c>
      <c r="Q3233" s="451">
        <f t="shared" si="130"/>
        <v>4.2000000000000003E-2</v>
      </c>
      <c r="R3233" s="476"/>
    </row>
    <row r="3234" spans="2:18" x14ac:dyDescent="0.25">
      <c r="B3234" s="1887"/>
      <c r="C3234" s="101" t="s">
        <v>30</v>
      </c>
      <c r="D3234" s="595" t="s">
        <v>10</v>
      </c>
      <c r="E3234" s="1177" t="s">
        <v>30</v>
      </c>
      <c r="F3234" s="1177" t="s">
        <v>10</v>
      </c>
      <c r="G3234" s="1887"/>
      <c r="J3234" s="1055">
        <v>23</v>
      </c>
      <c r="K3234" s="476"/>
      <c r="L3234" s="476">
        <v>2.2000000000000002</v>
      </c>
      <c r="M3234" s="426">
        <v>15</v>
      </c>
      <c r="N3234" s="426">
        <v>400</v>
      </c>
      <c r="O3234" s="476"/>
      <c r="P3234" s="450">
        <v>1</v>
      </c>
      <c r="Q3234" s="451">
        <f t="shared" si="130"/>
        <v>1.32E-2</v>
      </c>
      <c r="R3234" s="476"/>
    </row>
    <row r="3235" spans="2:18" x14ac:dyDescent="0.25">
      <c r="B3235" s="1178" t="s">
        <v>32</v>
      </c>
      <c r="C3235" s="86">
        <f>SUM(C3187)</f>
        <v>615</v>
      </c>
      <c r="D3235" s="71">
        <f>SUM(D3187)</f>
        <v>471.00170963999989</v>
      </c>
      <c r="E3235" s="86">
        <f>SUM(E3187)</f>
        <v>30821</v>
      </c>
      <c r="F3235" s="71">
        <f>SUM(F3187)</f>
        <v>333.34573</v>
      </c>
      <c r="G3235" s="88">
        <f>SUM(F3235/D3235)</f>
        <v>0.70773783444392524</v>
      </c>
      <c r="J3235" s="1175">
        <v>24</v>
      </c>
      <c r="K3235" s="476"/>
      <c r="L3235" s="476">
        <v>10</v>
      </c>
      <c r="M3235" s="426">
        <v>13</v>
      </c>
      <c r="N3235" s="426">
        <v>400</v>
      </c>
      <c r="O3235" s="476"/>
      <c r="P3235" s="450">
        <v>1</v>
      </c>
      <c r="Q3235" s="451">
        <f t="shared" si="130"/>
        <v>5.1999999999999998E-2</v>
      </c>
      <c r="R3235" s="476"/>
    </row>
    <row r="3236" spans="2:18" x14ac:dyDescent="0.25">
      <c r="B3236" s="1178" t="s">
        <v>32</v>
      </c>
      <c r="C3236" s="115">
        <f>SUM(B3228)</f>
        <v>17</v>
      </c>
      <c r="D3236" s="20">
        <f>SUM(G3230)</f>
        <v>11.55920304</v>
      </c>
      <c r="E3236" s="115">
        <f>SUM(P3257)</f>
        <v>618</v>
      </c>
      <c r="F3236" s="20">
        <f>SUM(Q3257)</f>
        <v>7.9025599999999985</v>
      </c>
      <c r="G3236" s="88">
        <f>SUM(F3236/D3236)</f>
        <v>0.68365958904377877</v>
      </c>
      <c r="J3236" s="1055">
        <v>25</v>
      </c>
      <c r="K3236" s="476"/>
      <c r="L3236" s="476">
        <v>4.5</v>
      </c>
      <c r="M3236" s="426">
        <v>13</v>
      </c>
      <c r="N3236" s="426">
        <v>400</v>
      </c>
      <c r="O3236" s="476"/>
      <c r="P3236" s="450">
        <v>8</v>
      </c>
      <c r="Q3236" s="451">
        <f t="shared" si="130"/>
        <v>0.18720000000000001</v>
      </c>
      <c r="R3236" s="476"/>
    </row>
    <row r="3237" spans="2:18" ht="16.5" thickBot="1" x14ac:dyDescent="0.3">
      <c r="B3237" s="1170" t="s">
        <v>54</v>
      </c>
      <c r="C3237" s="59">
        <f>SUM(C3235:C3236)</f>
        <v>632</v>
      </c>
      <c r="D3237" s="92">
        <f>SUM(D3235:D3236)</f>
        <v>482.56091267999989</v>
      </c>
      <c r="E3237" s="59">
        <f>SUM(E3235:E3236)</f>
        <v>31439</v>
      </c>
      <c r="F3237" s="92">
        <f>SUM(F3235:F3236)</f>
        <v>341.24829</v>
      </c>
      <c r="G3237" s="93">
        <f>SUM(F3237/D3237)</f>
        <v>0.70716106720042538</v>
      </c>
      <c r="J3237" s="1175">
        <v>26</v>
      </c>
      <c r="K3237" s="476"/>
      <c r="L3237" s="476">
        <v>3.5</v>
      </c>
      <c r="M3237" s="426">
        <v>13</v>
      </c>
      <c r="N3237" s="426">
        <v>400</v>
      </c>
      <c r="O3237" s="476"/>
      <c r="P3237" s="450">
        <v>3</v>
      </c>
      <c r="Q3237" s="451">
        <f t="shared" si="130"/>
        <v>5.4600000000000003E-2</v>
      </c>
      <c r="R3237" s="476"/>
    </row>
    <row r="3238" spans="2:18" ht="16.5" thickTop="1" x14ac:dyDescent="0.25">
      <c r="B3238" s="89"/>
      <c r="C3238" s="90"/>
      <c r="D3238" s="91"/>
      <c r="E3238" s="82"/>
      <c r="F3238" s="83"/>
      <c r="G3238" s="83"/>
      <c r="J3238" s="1055">
        <v>27</v>
      </c>
      <c r="K3238" s="476"/>
      <c r="L3238" s="476">
        <v>2.2000000000000002</v>
      </c>
      <c r="M3238" s="426">
        <v>13</v>
      </c>
      <c r="N3238" s="426">
        <v>400</v>
      </c>
      <c r="O3238" s="476"/>
      <c r="P3238" s="450">
        <v>4</v>
      </c>
      <c r="Q3238" s="451">
        <f t="shared" si="130"/>
        <v>4.5760000000000002E-2</v>
      </c>
      <c r="R3238" s="476"/>
    </row>
    <row r="3239" spans="2:18" x14ac:dyDescent="0.25">
      <c r="B3239" s="102" t="s">
        <v>32</v>
      </c>
      <c r="C3239" s="90"/>
      <c r="D3239" s="103">
        <f>SUM(Q3248+D3189)</f>
        <v>252.78189</v>
      </c>
      <c r="E3239" s="466">
        <f>SUM(D3239/D3237)</f>
        <v>0.52383415929011845</v>
      </c>
      <c r="F3239" s="83"/>
      <c r="G3239" s="83"/>
      <c r="J3239" s="1175">
        <v>28</v>
      </c>
      <c r="K3239" s="476"/>
      <c r="L3239" s="476">
        <v>10</v>
      </c>
      <c r="M3239" s="426">
        <v>10</v>
      </c>
      <c r="N3239" s="426">
        <v>400</v>
      </c>
      <c r="O3239" s="476"/>
      <c r="P3239" s="450">
        <v>4</v>
      </c>
      <c r="Q3239" s="451">
        <f t="shared" si="130"/>
        <v>0.16</v>
      </c>
      <c r="R3239" s="476"/>
    </row>
    <row r="3240" spans="2:18" x14ac:dyDescent="0.25">
      <c r="B3240" s="102" t="s">
        <v>51</v>
      </c>
      <c r="C3240" s="89"/>
      <c r="D3240" s="103">
        <f>SUM(Q3256+D3190)</f>
        <v>88.466399999999993</v>
      </c>
      <c r="E3240" s="466">
        <f>SUM(D3240/D3237)</f>
        <v>0.1833269079103069</v>
      </c>
      <c r="F3240" s="83"/>
      <c r="G3240" s="83"/>
      <c r="J3240" s="1055">
        <v>29</v>
      </c>
      <c r="K3240" s="476"/>
      <c r="L3240" s="476">
        <v>8</v>
      </c>
      <c r="M3240" s="426">
        <v>10</v>
      </c>
      <c r="N3240" s="426">
        <v>400</v>
      </c>
      <c r="O3240" s="476"/>
      <c r="P3240" s="450">
        <v>3</v>
      </c>
      <c r="Q3240" s="451">
        <f t="shared" si="130"/>
        <v>9.6000000000000002E-2</v>
      </c>
      <c r="R3240" s="476"/>
    </row>
    <row r="3241" spans="2:18" ht="16.5" thickBot="1" x14ac:dyDescent="0.3">
      <c r="B3241" s="89"/>
      <c r="C3241" s="89"/>
      <c r="D3241" s="1173">
        <f>SUM(D3239:D3240)</f>
        <v>341.24829</v>
      </c>
      <c r="E3241" s="467">
        <f>SUM(E3239:E3240)</f>
        <v>0.70716106720042538</v>
      </c>
      <c r="F3241" s="83"/>
      <c r="G3241" s="83"/>
      <c r="J3241" s="1175">
        <v>30</v>
      </c>
      <c r="K3241" s="476"/>
      <c r="L3241" s="476">
        <v>7</v>
      </c>
      <c r="M3241" s="426">
        <v>10</v>
      </c>
      <c r="N3241" s="426">
        <v>400</v>
      </c>
      <c r="O3241" s="476"/>
      <c r="P3241" s="450">
        <v>4</v>
      </c>
      <c r="Q3241" s="451">
        <f t="shared" si="130"/>
        <v>0.112</v>
      </c>
      <c r="R3241" s="476"/>
    </row>
    <row r="3242" spans="2:18" ht="16.5" thickTop="1" x14ac:dyDescent="0.25">
      <c r="J3242" s="1055">
        <v>31</v>
      </c>
      <c r="K3242" s="476"/>
      <c r="L3242" s="476">
        <v>4.5</v>
      </c>
      <c r="M3242" s="426">
        <v>10</v>
      </c>
      <c r="N3242" s="426">
        <v>400</v>
      </c>
      <c r="O3242" s="476"/>
      <c r="P3242" s="450">
        <v>27</v>
      </c>
      <c r="Q3242" s="451">
        <f t="shared" si="130"/>
        <v>0.48599999999999999</v>
      </c>
      <c r="R3242" s="476"/>
    </row>
    <row r="3243" spans="2:18" x14ac:dyDescent="0.25">
      <c r="J3243" s="1175">
        <v>32</v>
      </c>
      <c r="K3243" s="476"/>
      <c r="L3243" s="476">
        <v>3.5</v>
      </c>
      <c r="M3243" s="426">
        <v>10</v>
      </c>
      <c r="N3243" s="426">
        <v>400</v>
      </c>
      <c r="O3243" s="476"/>
      <c r="P3243" s="450">
        <v>11</v>
      </c>
      <c r="Q3243" s="451">
        <f t="shared" si="130"/>
        <v>0.154</v>
      </c>
      <c r="R3243" s="476"/>
    </row>
    <row r="3244" spans="2:18" x14ac:dyDescent="0.25">
      <c r="J3244" s="1055">
        <v>33</v>
      </c>
      <c r="K3244" s="476"/>
      <c r="L3244" s="476">
        <v>2.2000000000000002</v>
      </c>
      <c r="M3244" s="426">
        <v>10</v>
      </c>
      <c r="N3244" s="426">
        <v>400</v>
      </c>
      <c r="O3244" s="476"/>
      <c r="P3244" s="450">
        <v>15</v>
      </c>
      <c r="Q3244" s="451">
        <f t="shared" si="130"/>
        <v>0.13200000000000001</v>
      </c>
      <c r="R3244" s="476"/>
    </row>
    <row r="3245" spans="2:18" x14ac:dyDescent="0.25">
      <c r="J3245" s="1175">
        <v>34</v>
      </c>
      <c r="K3245" s="476"/>
      <c r="L3245" s="476">
        <v>1.7</v>
      </c>
      <c r="M3245" s="426">
        <v>10</v>
      </c>
      <c r="N3245" s="426">
        <v>400</v>
      </c>
      <c r="O3245" s="476"/>
      <c r="P3245" s="450">
        <v>5</v>
      </c>
      <c r="Q3245" s="451">
        <f t="shared" si="130"/>
        <v>3.4000000000000002E-2</v>
      </c>
      <c r="R3245" s="476"/>
    </row>
    <row r="3246" spans="2:18" x14ac:dyDescent="0.25">
      <c r="J3246" s="1055">
        <v>35</v>
      </c>
      <c r="K3246" s="476"/>
      <c r="L3246" s="476">
        <v>4.5</v>
      </c>
      <c r="M3246" s="426">
        <v>10</v>
      </c>
      <c r="N3246" s="426">
        <v>300</v>
      </c>
      <c r="O3246" s="476"/>
      <c r="P3246" s="450">
        <v>2</v>
      </c>
      <c r="Q3246" s="451">
        <f t="shared" si="130"/>
        <v>2.7E-2</v>
      </c>
      <c r="R3246" s="476"/>
    </row>
    <row r="3247" spans="2:18" x14ac:dyDescent="0.25">
      <c r="J3247" s="1175">
        <v>36</v>
      </c>
      <c r="K3247" s="476"/>
      <c r="L3247" s="476">
        <v>2.2000000000000002</v>
      </c>
      <c r="M3247" s="426">
        <v>10</v>
      </c>
      <c r="N3247" s="426">
        <v>300</v>
      </c>
      <c r="O3247" s="476"/>
      <c r="P3247" s="450">
        <v>12</v>
      </c>
      <c r="Q3247" s="451">
        <f t="shared" si="130"/>
        <v>7.9200000000000007E-2</v>
      </c>
      <c r="R3247" s="476"/>
    </row>
    <row r="3248" spans="2:18" x14ac:dyDescent="0.25">
      <c r="J3248" s="1880"/>
      <c r="K3248" s="1880"/>
      <c r="L3248" s="1880"/>
      <c r="M3248" s="1880"/>
      <c r="N3248" s="1880"/>
      <c r="O3248" s="1881"/>
      <c r="P3248" s="1266">
        <f>SUM(P3212:P3247)</f>
        <v>152</v>
      </c>
      <c r="Q3248" s="1267">
        <f>SUM(Q3212:Q3247)</f>
        <v>4.9409599999999987</v>
      </c>
      <c r="R3248" s="64">
        <f>SUM(Q3248/G3230)</f>
        <v>0.42744815389971719</v>
      </c>
    </row>
    <row r="3249" spans="2:18" x14ac:dyDescent="0.25">
      <c r="J3249" s="1175">
        <v>37</v>
      </c>
      <c r="K3249" s="476"/>
      <c r="L3249" s="477">
        <v>5</v>
      </c>
      <c r="M3249" s="409">
        <v>7</v>
      </c>
      <c r="N3249" s="409">
        <v>400</v>
      </c>
      <c r="O3249" s="409">
        <v>24</v>
      </c>
      <c r="P3249" s="450">
        <v>96</v>
      </c>
      <c r="Q3249" s="451">
        <f t="shared" ref="Q3249:Q3255" si="131">L3249*M3249*N3249*P3249/1000000</f>
        <v>1.3440000000000001</v>
      </c>
      <c r="R3249" s="618"/>
    </row>
    <row r="3250" spans="2:18" x14ac:dyDescent="0.25">
      <c r="J3250" s="1175">
        <v>38</v>
      </c>
      <c r="K3250" s="476"/>
      <c r="L3250" s="477">
        <v>4</v>
      </c>
      <c r="M3250" s="409">
        <v>6</v>
      </c>
      <c r="N3250" s="409">
        <v>400</v>
      </c>
      <c r="O3250" s="409">
        <v>6</v>
      </c>
      <c r="P3250" s="450">
        <v>36</v>
      </c>
      <c r="Q3250" s="451">
        <f t="shared" si="131"/>
        <v>0.34560000000000002</v>
      </c>
      <c r="R3250" s="1058"/>
    </row>
    <row r="3251" spans="2:18" x14ac:dyDescent="0.25">
      <c r="J3251" s="1175">
        <v>39</v>
      </c>
      <c r="K3251" s="476"/>
      <c r="L3251" s="477">
        <v>3</v>
      </c>
      <c r="M3251" s="409">
        <v>5</v>
      </c>
      <c r="N3251" s="409">
        <v>400</v>
      </c>
      <c r="O3251" s="409">
        <v>12</v>
      </c>
      <c r="P3251" s="450">
        <v>120</v>
      </c>
      <c r="Q3251" s="451">
        <f t="shared" si="131"/>
        <v>0.72</v>
      </c>
      <c r="R3251" s="618"/>
    </row>
    <row r="3252" spans="2:18" x14ac:dyDescent="0.25">
      <c r="J3252" s="1175">
        <v>40</v>
      </c>
      <c r="K3252" s="476"/>
      <c r="L3252" s="477">
        <v>2</v>
      </c>
      <c r="M3252" s="409">
        <v>3</v>
      </c>
      <c r="N3252" s="409">
        <v>400</v>
      </c>
      <c r="O3252" s="409">
        <v>7</v>
      </c>
      <c r="P3252" s="450">
        <v>175</v>
      </c>
      <c r="Q3252" s="451">
        <f t="shared" si="131"/>
        <v>0.42</v>
      </c>
      <c r="R3252" s="618"/>
    </row>
    <row r="3253" spans="2:18" x14ac:dyDescent="0.25">
      <c r="J3253" s="1175">
        <v>41</v>
      </c>
      <c r="K3253" s="476"/>
      <c r="L3253" s="477">
        <v>5</v>
      </c>
      <c r="M3253" s="409">
        <v>7</v>
      </c>
      <c r="N3253" s="409">
        <v>300</v>
      </c>
      <c r="O3253" s="409">
        <v>1</v>
      </c>
      <c r="P3253" s="450">
        <v>4</v>
      </c>
      <c r="Q3253" s="451">
        <f t="shared" si="131"/>
        <v>4.2000000000000003E-2</v>
      </c>
      <c r="R3253" s="618"/>
    </row>
    <row r="3254" spans="2:18" x14ac:dyDescent="0.25">
      <c r="J3254" s="1175">
        <v>42</v>
      </c>
      <c r="K3254" s="476"/>
      <c r="L3254" s="477">
        <v>3</v>
      </c>
      <c r="M3254" s="409">
        <v>5</v>
      </c>
      <c r="N3254" s="409">
        <v>300</v>
      </c>
      <c r="O3254" s="409">
        <v>1</v>
      </c>
      <c r="P3254" s="450">
        <v>10</v>
      </c>
      <c r="Q3254" s="451">
        <f t="shared" si="131"/>
        <v>4.4999999999999998E-2</v>
      </c>
      <c r="R3254" s="1058"/>
    </row>
    <row r="3255" spans="2:18" x14ac:dyDescent="0.25">
      <c r="J3255" s="1175">
        <v>43</v>
      </c>
      <c r="K3255" s="476"/>
      <c r="L3255" s="477">
        <v>2</v>
      </c>
      <c r="M3255" s="409">
        <v>3</v>
      </c>
      <c r="N3255" s="409">
        <v>300</v>
      </c>
      <c r="O3255" s="409">
        <v>1</v>
      </c>
      <c r="P3255" s="450">
        <v>25</v>
      </c>
      <c r="Q3255" s="451">
        <f t="shared" si="131"/>
        <v>4.4999999999999998E-2</v>
      </c>
      <c r="R3255" s="618"/>
    </row>
    <row r="3256" spans="2:18" x14ac:dyDescent="0.25">
      <c r="J3256" s="1882"/>
      <c r="K3256" s="1883"/>
      <c r="L3256" s="1883"/>
      <c r="M3256" s="1883"/>
      <c r="N3256" s="1884"/>
      <c r="O3256" s="1057">
        <f>SUM(O3249:O3255)</f>
        <v>52</v>
      </c>
      <c r="P3256" s="1266">
        <f>SUM(P3249:P3255)</f>
        <v>466</v>
      </c>
      <c r="Q3256" s="1267">
        <f>SUM(Q3249:Q3255)</f>
        <v>2.9615999999999998</v>
      </c>
      <c r="R3256" s="64">
        <f>SUM(Q3256/G3230)</f>
        <v>0.25621143514406164</v>
      </c>
    </row>
    <row r="3257" spans="2:18" ht="16.5" thickBot="1" x14ac:dyDescent="0.3">
      <c r="J3257" s="112"/>
      <c r="K3257" s="112"/>
      <c r="L3257" s="112"/>
      <c r="M3257" s="112"/>
      <c r="N3257" s="112"/>
      <c r="O3257" s="455">
        <f>SUM(O3256)</f>
        <v>52</v>
      </c>
      <c r="P3257" s="47">
        <f>SUM(P3256,P3248)</f>
        <v>618</v>
      </c>
      <c r="Q3257" s="72">
        <f>SUM(Q3256,Q3248)</f>
        <v>7.9025599999999985</v>
      </c>
      <c r="R3257" s="49">
        <f>SUM(Q3257/G3230)</f>
        <v>0.68365958904377877</v>
      </c>
    </row>
    <row r="3258" spans="2:18" ht="16.5" thickTop="1" x14ac:dyDescent="0.25"/>
    <row r="3259" spans="2:18" x14ac:dyDescent="0.25">
      <c r="B3259" s="1814" t="s">
        <v>0</v>
      </c>
      <c r="C3259" s="1814"/>
      <c r="D3259" s="1814"/>
      <c r="E3259" s="1814"/>
      <c r="F3259" s="1814"/>
      <c r="G3259" s="1814"/>
      <c r="H3259" s="1814"/>
      <c r="J3259" s="1892" t="s">
        <v>22</v>
      </c>
      <c r="K3259" s="1892"/>
      <c r="L3259" s="1892"/>
      <c r="M3259" s="1892"/>
      <c r="N3259" s="1892"/>
      <c r="O3259" s="1892"/>
      <c r="P3259" s="1892"/>
      <c r="Q3259" s="1892"/>
      <c r="R3259" s="1892"/>
    </row>
    <row r="3260" spans="2:18" ht="15.75" customHeight="1" x14ac:dyDescent="0.25">
      <c r="B3260" s="1814"/>
      <c r="C3260" s="1814"/>
      <c r="D3260" s="1814"/>
      <c r="E3260" s="1814"/>
      <c r="F3260" s="1814"/>
      <c r="G3260" s="1814"/>
      <c r="H3260" s="1814"/>
      <c r="J3260" s="1892"/>
      <c r="K3260" s="1892"/>
      <c r="L3260" s="1892"/>
      <c r="M3260" s="1892"/>
      <c r="N3260" s="1892"/>
      <c r="O3260" s="1892"/>
      <c r="P3260" s="1892"/>
      <c r="Q3260" s="1892"/>
      <c r="R3260" s="1892"/>
    </row>
    <row r="3261" spans="2:18" ht="15.75" customHeight="1" x14ac:dyDescent="0.25">
      <c r="B3261" s="6" t="s">
        <v>442</v>
      </c>
      <c r="H3261" s="8"/>
      <c r="J3261" s="6" t="s">
        <v>442</v>
      </c>
      <c r="K3261" s="1051"/>
      <c r="L3261" s="1051"/>
      <c r="M3261" s="1051"/>
      <c r="N3261" s="1051"/>
      <c r="O3261" s="1893"/>
      <c r="P3261" s="1893"/>
      <c r="Q3261" s="842"/>
      <c r="R3261" s="842"/>
    </row>
    <row r="3262" spans="2:18" x14ac:dyDescent="0.25">
      <c r="B3262" s="1812" t="s">
        <v>21</v>
      </c>
      <c r="C3262" s="1812" t="s">
        <v>2</v>
      </c>
      <c r="D3262" s="1812" t="s">
        <v>3</v>
      </c>
      <c r="E3262" s="1842" t="s">
        <v>4</v>
      </c>
      <c r="F3262" s="1843"/>
      <c r="G3262" s="1844"/>
      <c r="H3262" s="1812" t="s">
        <v>5</v>
      </c>
      <c r="J3262" s="1886" t="s">
        <v>21</v>
      </c>
      <c r="K3262" s="1894" t="s">
        <v>24</v>
      </c>
      <c r="L3262" s="1867" t="s">
        <v>25</v>
      </c>
      <c r="M3262" s="1868"/>
      <c r="N3262" s="1869"/>
      <c r="O3262" s="1867" t="s">
        <v>4</v>
      </c>
      <c r="P3262" s="1868"/>
      <c r="Q3262" s="1869"/>
      <c r="R3262" s="1886" t="s">
        <v>5</v>
      </c>
    </row>
    <row r="3263" spans="2:18" x14ac:dyDescent="0.25">
      <c r="B3263" s="1813"/>
      <c r="C3263" s="1813"/>
      <c r="D3263" s="1813"/>
      <c r="E3263" s="1189" t="s">
        <v>26</v>
      </c>
      <c r="F3263" s="1189" t="s">
        <v>9</v>
      </c>
      <c r="G3263" s="1188" t="s">
        <v>10</v>
      </c>
      <c r="H3263" s="1813"/>
      <c r="J3263" s="1887"/>
      <c r="K3263" s="1895"/>
      <c r="L3263" s="1052" t="s">
        <v>27</v>
      </c>
      <c r="M3263" s="1191" t="s">
        <v>28</v>
      </c>
      <c r="N3263" s="1191" t="s">
        <v>26</v>
      </c>
      <c r="O3263" s="1191" t="s">
        <v>29</v>
      </c>
      <c r="P3263" s="1053" t="s">
        <v>30</v>
      </c>
      <c r="Q3263" s="1054" t="s">
        <v>10</v>
      </c>
      <c r="R3263" s="1887"/>
    </row>
    <row r="3264" spans="2:18" x14ac:dyDescent="0.25">
      <c r="B3264" s="409">
        <v>1</v>
      </c>
      <c r="C3264" s="409">
        <v>6135</v>
      </c>
      <c r="D3264" s="409" t="s">
        <v>12</v>
      </c>
      <c r="E3264" s="409">
        <v>400</v>
      </c>
      <c r="F3264" s="409">
        <v>45</v>
      </c>
      <c r="G3264" s="497">
        <f t="shared" ref="G3264:G3270" si="132">0.7854*E3264*F3264*F3264/1000000</f>
        <v>0.63617400000000002</v>
      </c>
      <c r="H3264" s="616" t="s">
        <v>15</v>
      </c>
      <c r="J3264" s="1055">
        <v>1</v>
      </c>
      <c r="K3264" s="429" t="s">
        <v>32</v>
      </c>
      <c r="L3264" s="426">
        <v>15</v>
      </c>
      <c r="M3264" s="426">
        <v>30</v>
      </c>
      <c r="N3264" s="426">
        <v>400</v>
      </c>
      <c r="O3264" s="429"/>
      <c r="P3264" s="450">
        <v>1</v>
      </c>
      <c r="Q3264" s="451">
        <f t="shared" ref="Q3264:Q3290" si="133">L3264*M3264*N3264*P3264/1000000</f>
        <v>0.18</v>
      </c>
      <c r="R3264" s="1056"/>
    </row>
    <row r="3265" spans="2:18" x14ac:dyDescent="0.25">
      <c r="B3265" s="409">
        <v>2</v>
      </c>
      <c r="C3265" s="409">
        <v>5898</v>
      </c>
      <c r="D3265" s="409" t="s">
        <v>12</v>
      </c>
      <c r="E3265" s="409">
        <v>400</v>
      </c>
      <c r="F3265" s="409">
        <v>41</v>
      </c>
      <c r="G3265" s="497">
        <f t="shared" si="132"/>
        <v>0.52810296000000001</v>
      </c>
      <c r="H3265" s="616" t="s">
        <v>15</v>
      </c>
      <c r="J3265" s="1192">
        <v>2</v>
      </c>
      <c r="K3265" s="476"/>
      <c r="L3265" s="476">
        <v>12</v>
      </c>
      <c r="M3265" s="426">
        <v>30</v>
      </c>
      <c r="N3265" s="426">
        <v>400</v>
      </c>
      <c r="O3265" s="476"/>
      <c r="P3265" s="450">
        <v>1</v>
      </c>
      <c r="Q3265" s="451">
        <f t="shared" si="133"/>
        <v>0.14399999999999999</v>
      </c>
      <c r="R3265" s="476"/>
    </row>
    <row r="3266" spans="2:18" x14ac:dyDescent="0.25">
      <c r="B3266" s="409">
        <v>3</v>
      </c>
      <c r="C3266" s="409">
        <v>6152</v>
      </c>
      <c r="D3266" s="409" t="s">
        <v>12</v>
      </c>
      <c r="E3266" s="409">
        <v>400</v>
      </c>
      <c r="F3266" s="409">
        <v>48</v>
      </c>
      <c r="G3266" s="497">
        <f t="shared" si="132"/>
        <v>0.72382463999999991</v>
      </c>
      <c r="H3266" s="616" t="s">
        <v>15</v>
      </c>
      <c r="J3266" s="1055">
        <v>3</v>
      </c>
      <c r="K3266" s="476"/>
      <c r="L3266" s="476">
        <v>10</v>
      </c>
      <c r="M3266" s="426">
        <v>30</v>
      </c>
      <c r="N3266" s="426">
        <v>400</v>
      </c>
      <c r="O3266" s="476"/>
      <c r="P3266" s="450">
        <v>1</v>
      </c>
      <c r="Q3266" s="451">
        <f t="shared" si="133"/>
        <v>0.12</v>
      </c>
      <c r="R3266" s="476"/>
    </row>
    <row r="3267" spans="2:18" x14ac:dyDescent="0.25">
      <c r="B3267" s="409">
        <v>4</v>
      </c>
      <c r="C3267" s="409">
        <v>5868</v>
      </c>
      <c r="D3267" s="409" t="s">
        <v>12</v>
      </c>
      <c r="E3267" s="409">
        <v>400</v>
      </c>
      <c r="F3267" s="409">
        <v>43</v>
      </c>
      <c r="G3267" s="497">
        <f t="shared" si="132"/>
        <v>0.58088183999999998</v>
      </c>
      <c r="H3267" s="616" t="s">
        <v>15</v>
      </c>
      <c r="J3267" s="1192">
        <v>4</v>
      </c>
      <c r="K3267" s="476"/>
      <c r="L3267" s="476">
        <v>4.5</v>
      </c>
      <c r="M3267" s="426">
        <v>30</v>
      </c>
      <c r="N3267" s="426">
        <v>400</v>
      </c>
      <c r="O3267" s="476"/>
      <c r="P3267" s="450">
        <v>1</v>
      </c>
      <c r="Q3267" s="451">
        <f t="shared" si="133"/>
        <v>5.3999999999999999E-2</v>
      </c>
      <c r="R3267" s="476"/>
    </row>
    <row r="3268" spans="2:18" x14ac:dyDescent="0.25">
      <c r="B3268" s="409">
        <v>5</v>
      </c>
      <c r="C3268" s="409">
        <v>5863</v>
      </c>
      <c r="D3268" s="409" t="s">
        <v>12</v>
      </c>
      <c r="E3268" s="409">
        <v>400</v>
      </c>
      <c r="F3268" s="409">
        <v>51</v>
      </c>
      <c r="G3268" s="497">
        <f t="shared" si="132"/>
        <v>0.81713015999999994</v>
      </c>
      <c r="H3268" s="616" t="s">
        <v>15</v>
      </c>
      <c r="J3268" s="1055">
        <v>5</v>
      </c>
      <c r="K3268" s="476"/>
      <c r="L3268" s="476">
        <v>15</v>
      </c>
      <c r="M3268" s="426">
        <v>25</v>
      </c>
      <c r="N3268" s="426">
        <v>400</v>
      </c>
      <c r="O3268" s="476"/>
      <c r="P3268" s="450">
        <v>1</v>
      </c>
      <c r="Q3268" s="451">
        <f t="shared" si="133"/>
        <v>0.15</v>
      </c>
      <c r="R3268" s="476"/>
    </row>
    <row r="3269" spans="2:18" x14ac:dyDescent="0.25">
      <c r="B3269" s="409">
        <v>6</v>
      </c>
      <c r="C3269" s="409">
        <v>5852</v>
      </c>
      <c r="D3269" s="409" t="s">
        <v>12</v>
      </c>
      <c r="E3269" s="409">
        <v>400</v>
      </c>
      <c r="F3269" s="409">
        <v>41</v>
      </c>
      <c r="G3269" s="497">
        <f t="shared" si="132"/>
        <v>0.52810296000000001</v>
      </c>
      <c r="H3269" s="616" t="s">
        <v>15</v>
      </c>
      <c r="J3269" s="1192">
        <v>6</v>
      </c>
      <c r="K3269" s="476"/>
      <c r="L3269" s="476">
        <v>13</v>
      </c>
      <c r="M3269" s="426">
        <v>25</v>
      </c>
      <c r="N3269" s="426">
        <v>400</v>
      </c>
      <c r="O3269" s="476"/>
      <c r="P3269" s="450">
        <v>2</v>
      </c>
      <c r="Q3269" s="451">
        <f t="shared" si="133"/>
        <v>0.26</v>
      </c>
      <c r="R3269" s="476"/>
    </row>
    <row r="3270" spans="2:18" x14ac:dyDescent="0.25">
      <c r="B3270" s="409">
        <v>7</v>
      </c>
      <c r="C3270" s="409">
        <v>6214</v>
      </c>
      <c r="D3270" s="409" t="s">
        <v>12</v>
      </c>
      <c r="E3270" s="409">
        <v>400</v>
      </c>
      <c r="F3270" s="409">
        <v>60</v>
      </c>
      <c r="G3270" s="497">
        <f t="shared" si="132"/>
        <v>1.130976</v>
      </c>
      <c r="H3270" s="616" t="s">
        <v>207</v>
      </c>
      <c r="J3270" s="1055">
        <v>7</v>
      </c>
      <c r="K3270" s="476"/>
      <c r="L3270" s="476">
        <v>10</v>
      </c>
      <c r="M3270" s="426">
        <v>25</v>
      </c>
      <c r="N3270" s="426">
        <v>400</v>
      </c>
      <c r="O3270" s="476"/>
      <c r="P3270" s="450">
        <v>1</v>
      </c>
      <c r="Q3270" s="451">
        <f t="shared" si="133"/>
        <v>0.1</v>
      </c>
      <c r="R3270" s="476"/>
    </row>
    <row r="3271" spans="2:18" x14ac:dyDescent="0.25">
      <c r="G3271" s="74">
        <f>SUM(G3264:G3270)</f>
        <v>4.9451925599999997</v>
      </c>
      <c r="H3271" s="51"/>
      <c r="J3271" s="1192">
        <v>8</v>
      </c>
      <c r="K3271" s="476"/>
      <c r="L3271" s="476">
        <v>8</v>
      </c>
      <c r="M3271" s="426">
        <v>25</v>
      </c>
      <c r="N3271" s="426">
        <v>400</v>
      </c>
      <c r="O3271" s="476"/>
      <c r="P3271" s="450">
        <v>4</v>
      </c>
      <c r="Q3271" s="451">
        <f t="shared" si="133"/>
        <v>0.32</v>
      </c>
      <c r="R3271" s="476"/>
    </row>
    <row r="3272" spans="2:18" ht="16.5" thickBot="1" x14ac:dyDescent="0.3">
      <c r="G3272" s="60">
        <f>SUM(G3271)</f>
        <v>4.9451925599999997</v>
      </c>
      <c r="H3272" s="36">
        <f>SUM(Q3293/G3272)</f>
        <v>3.4943027577474153E-2</v>
      </c>
      <c r="J3272" s="1055">
        <v>9</v>
      </c>
      <c r="K3272" s="476"/>
      <c r="L3272" s="476">
        <v>10</v>
      </c>
      <c r="M3272" s="426">
        <v>20</v>
      </c>
      <c r="N3272" s="426">
        <v>400</v>
      </c>
      <c r="O3272" s="476"/>
      <c r="P3272" s="450">
        <v>1</v>
      </c>
      <c r="Q3272" s="451">
        <f t="shared" si="133"/>
        <v>0.08</v>
      </c>
      <c r="R3272" s="476"/>
    </row>
    <row r="3273" spans="2:18" ht="16.5" thickTop="1" x14ac:dyDescent="0.25">
      <c r="J3273" s="1192">
        <v>10</v>
      </c>
      <c r="K3273" s="476"/>
      <c r="L3273" s="476">
        <v>8</v>
      </c>
      <c r="M3273" s="426">
        <v>20</v>
      </c>
      <c r="N3273" s="426">
        <v>400</v>
      </c>
      <c r="O3273" s="476"/>
      <c r="P3273" s="450">
        <v>1</v>
      </c>
      <c r="Q3273" s="451">
        <f t="shared" si="133"/>
        <v>6.4000000000000001E-2</v>
      </c>
      <c r="R3273" s="476"/>
    </row>
    <row r="3274" spans="2:18" x14ac:dyDescent="0.25">
      <c r="B3274" s="8" t="s">
        <v>444</v>
      </c>
      <c r="J3274" s="1055">
        <v>11</v>
      </c>
      <c r="K3274" s="476"/>
      <c r="L3274" s="476">
        <v>4.5</v>
      </c>
      <c r="M3274" s="426">
        <v>20</v>
      </c>
      <c r="N3274" s="426">
        <v>400</v>
      </c>
      <c r="O3274" s="476"/>
      <c r="P3274" s="450">
        <v>4</v>
      </c>
      <c r="Q3274" s="451">
        <f t="shared" si="133"/>
        <v>0.14399999999999999</v>
      </c>
      <c r="R3274" s="476"/>
    </row>
    <row r="3275" spans="2:18" x14ac:dyDescent="0.25">
      <c r="B3275" s="1886" t="s">
        <v>3</v>
      </c>
      <c r="C3275" s="1888" t="s">
        <v>66</v>
      </c>
      <c r="D3275" s="1889"/>
      <c r="E3275" s="1890" t="s">
        <v>48</v>
      </c>
      <c r="F3275" s="1891"/>
      <c r="G3275" s="1886" t="s">
        <v>50</v>
      </c>
      <c r="J3275" s="1192">
        <v>12</v>
      </c>
      <c r="K3275" s="476"/>
      <c r="L3275" s="476">
        <v>2.2000000000000002</v>
      </c>
      <c r="M3275" s="426">
        <v>20</v>
      </c>
      <c r="N3275" s="426">
        <v>400</v>
      </c>
      <c r="O3275" s="476"/>
      <c r="P3275" s="450">
        <v>1</v>
      </c>
      <c r="Q3275" s="451">
        <f t="shared" si="133"/>
        <v>1.7600000000000001E-2</v>
      </c>
      <c r="R3275" s="476"/>
    </row>
    <row r="3276" spans="2:18" x14ac:dyDescent="0.25">
      <c r="B3276" s="1887"/>
      <c r="C3276" s="101" t="s">
        <v>30</v>
      </c>
      <c r="D3276" s="595" t="s">
        <v>10</v>
      </c>
      <c r="E3276" s="1194" t="s">
        <v>30</v>
      </c>
      <c r="F3276" s="1194" t="s">
        <v>10</v>
      </c>
      <c r="G3276" s="1887"/>
      <c r="J3276" s="1055">
        <v>13</v>
      </c>
      <c r="K3276" s="476"/>
      <c r="L3276" s="476">
        <v>15</v>
      </c>
      <c r="M3276" s="426">
        <v>15</v>
      </c>
      <c r="N3276" s="426">
        <v>400</v>
      </c>
      <c r="O3276" s="476"/>
      <c r="P3276" s="450">
        <v>2</v>
      </c>
      <c r="Q3276" s="451">
        <f t="shared" si="133"/>
        <v>0.18</v>
      </c>
      <c r="R3276" s="476"/>
    </row>
    <row r="3277" spans="2:18" x14ac:dyDescent="0.25">
      <c r="B3277" s="1195" t="s">
        <v>32</v>
      </c>
      <c r="C3277" s="86">
        <f>SUM(C3237)</f>
        <v>632</v>
      </c>
      <c r="D3277" s="71">
        <f>SUM(D3237)</f>
        <v>482.56091267999989</v>
      </c>
      <c r="E3277" s="86">
        <f>SUM(E3237)</f>
        <v>31439</v>
      </c>
      <c r="F3277" s="71">
        <f>SUM(F3237)</f>
        <v>341.24829</v>
      </c>
      <c r="G3277" s="88">
        <f>SUM(F3277/D3277)</f>
        <v>0.70716106720042538</v>
      </c>
      <c r="J3277" s="1192">
        <v>14</v>
      </c>
      <c r="K3277" s="476"/>
      <c r="L3277" s="476">
        <v>8</v>
      </c>
      <c r="M3277" s="426">
        <v>15</v>
      </c>
      <c r="N3277" s="426">
        <v>400</v>
      </c>
      <c r="O3277" s="476"/>
      <c r="P3277" s="450">
        <v>1</v>
      </c>
      <c r="Q3277" s="451">
        <f t="shared" si="133"/>
        <v>4.8000000000000001E-2</v>
      </c>
      <c r="R3277" s="476"/>
    </row>
    <row r="3278" spans="2:18" x14ac:dyDescent="0.25">
      <c r="B3278" s="1195" t="s">
        <v>32</v>
      </c>
      <c r="C3278" s="115">
        <f>SUM(B3270)</f>
        <v>7</v>
      </c>
      <c r="D3278" s="71">
        <f>SUM(G3272)</f>
        <v>4.9451925599999997</v>
      </c>
      <c r="E3278" s="115">
        <f>SUM(P3297)</f>
        <v>237</v>
      </c>
      <c r="F3278" s="71">
        <f>SUM(Q3297)</f>
        <v>3.90184</v>
      </c>
      <c r="G3278" s="88">
        <f>SUM(F3278/D3278)</f>
        <v>0.78901679816488279</v>
      </c>
      <c r="J3278" s="1055">
        <v>15</v>
      </c>
      <c r="K3278" s="476"/>
      <c r="L3278" s="476">
        <v>7</v>
      </c>
      <c r="M3278" s="426">
        <v>13</v>
      </c>
      <c r="N3278" s="426">
        <v>400</v>
      </c>
      <c r="O3278" s="476"/>
      <c r="P3278" s="450">
        <v>3</v>
      </c>
      <c r="Q3278" s="451">
        <f t="shared" si="133"/>
        <v>0.10920000000000001</v>
      </c>
      <c r="R3278" s="476"/>
    </row>
    <row r="3279" spans="2:18" ht="16.5" thickBot="1" x14ac:dyDescent="0.3">
      <c r="B3279" s="1190" t="s">
        <v>54</v>
      </c>
      <c r="C3279" s="59">
        <f>SUM(C3277:C3278)</f>
        <v>639</v>
      </c>
      <c r="D3279" s="92">
        <f>SUM(D3277:D3278)</f>
        <v>487.5061052399999</v>
      </c>
      <c r="E3279" s="59">
        <f>SUM(E3277:E3278)</f>
        <v>31676</v>
      </c>
      <c r="F3279" s="92">
        <f>SUM(F3277:F3278)</f>
        <v>345.15012999999999</v>
      </c>
      <c r="G3279" s="93">
        <f>SUM(F3279/D3279)</f>
        <v>0.70799140008735306</v>
      </c>
      <c r="J3279" s="1192">
        <v>16</v>
      </c>
      <c r="K3279" s="476"/>
      <c r="L3279" s="476">
        <v>4.5</v>
      </c>
      <c r="M3279" s="426">
        <v>15</v>
      </c>
      <c r="N3279" s="426">
        <v>400</v>
      </c>
      <c r="O3279" s="476"/>
      <c r="P3279" s="450">
        <v>9</v>
      </c>
      <c r="Q3279" s="451">
        <f t="shared" si="133"/>
        <v>0.24299999999999999</v>
      </c>
      <c r="R3279" s="476"/>
    </row>
    <row r="3280" spans="2:18" ht="16.5" thickTop="1" x14ac:dyDescent="0.25">
      <c r="B3280" s="89"/>
      <c r="C3280" s="90"/>
      <c r="D3280" s="91"/>
      <c r="E3280" s="82"/>
      <c r="F3280" s="83"/>
      <c r="G3280" s="83"/>
      <c r="J3280" s="1055">
        <v>17</v>
      </c>
      <c r="K3280" s="476"/>
      <c r="L3280" s="476">
        <v>3.5</v>
      </c>
      <c r="M3280" s="426">
        <v>15</v>
      </c>
      <c r="N3280" s="426">
        <v>400</v>
      </c>
      <c r="O3280" s="476"/>
      <c r="P3280" s="450">
        <v>3</v>
      </c>
      <c r="Q3280" s="451">
        <f t="shared" si="133"/>
        <v>6.3E-2</v>
      </c>
      <c r="R3280" s="476"/>
    </row>
    <row r="3281" spans="2:18" x14ac:dyDescent="0.25">
      <c r="B3281" s="102" t="s">
        <v>32</v>
      </c>
      <c r="C3281" s="90"/>
      <c r="D3281" s="103">
        <f>SUM(Q3291+D3239)</f>
        <v>255.75093000000001</v>
      </c>
      <c r="E3281" s="466">
        <f>SUM(D3281/D3279)</f>
        <v>0.52461072230899242</v>
      </c>
      <c r="F3281" s="83"/>
      <c r="G3281" s="83"/>
      <c r="J3281" s="1192">
        <v>18</v>
      </c>
      <c r="K3281" s="476"/>
      <c r="L3281" s="476">
        <v>1.7</v>
      </c>
      <c r="M3281" s="426">
        <v>15</v>
      </c>
      <c r="N3281" s="426">
        <v>400</v>
      </c>
      <c r="O3281" s="476"/>
      <c r="P3281" s="450">
        <v>2</v>
      </c>
      <c r="Q3281" s="451">
        <f t="shared" si="133"/>
        <v>2.0400000000000001E-2</v>
      </c>
      <c r="R3281" s="476"/>
    </row>
    <row r="3282" spans="2:18" x14ac:dyDescent="0.25">
      <c r="B3282" s="102" t="s">
        <v>51</v>
      </c>
      <c r="C3282" s="89"/>
      <c r="D3282" s="103">
        <f>SUM(Q3296+D3240)</f>
        <v>89.399199999999993</v>
      </c>
      <c r="E3282" s="466">
        <f>SUM(D3282/D3279)</f>
        <v>0.18338067777836065</v>
      </c>
      <c r="F3282" s="83"/>
      <c r="G3282" s="83"/>
      <c r="J3282" s="1055">
        <v>19</v>
      </c>
      <c r="K3282" s="476"/>
      <c r="L3282" s="476">
        <v>4.5</v>
      </c>
      <c r="M3282" s="426">
        <v>13</v>
      </c>
      <c r="N3282" s="426">
        <v>400</v>
      </c>
      <c r="O3282" s="476"/>
      <c r="P3282" s="450">
        <v>3</v>
      </c>
      <c r="Q3282" s="451">
        <f t="shared" si="133"/>
        <v>7.0199999999999999E-2</v>
      </c>
      <c r="R3282" s="476"/>
    </row>
    <row r="3283" spans="2:18" ht="16.5" thickBot="1" x14ac:dyDescent="0.3">
      <c r="B3283" s="89"/>
      <c r="C3283" s="89"/>
      <c r="D3283" s="1187">
        <f>SUM(D3281:D3282)</f>
        <v>345.15012999999999</v>
      </c>
      <c r="E3283" s="467">
        <f>SUM(E3281:E3282)</f>
        <v>0.70799140008735306</v>
      </c>
      <c r="F3283" s="83"/>
      <c r="G3283" s="83"/>
      <c r="J3283" s="1192">
        <v>20</v>
      </c>
      <c r="K3283" s="476"/>
      <c r="L3283" s="476">
        <v>3.5</v>
      </c>
      <c r="M3283" s="426">
        <v>13</v>
      </c>
      <c r="N3283" s="426">
        <v>400</v>
      </c>
      <c r="O3283" s="476"/>
      <c r="P3283" s="450">
        <v>1</v>
      </c>
      <c r="Q3283" s="451">
        <f t="shared" si="133"/>
        <v>1.8200000000000001E-2</v>
      </c>
      <c r="R3283" s="476"/>
    </row>
    <row r="3284" spans="2:18" ht="16.5" thickTop="1" x14ac:dyDescent="0.25">
      <c r="J3284" s="1055">
        <v>21</v>
      </c>
      <c r="K3284" s="476"/>
      <c r="L3284" s="476">
        <v>2.2000000000000002</v>
      </c>
      <c r="M3284" s="426">
        <v>13</v>
      </c>
      <c r="N3284" s="426">
        <v>400</v>
      </c>
      <c r="O3284" s="476"/>
      <c r="P3284" s="450">
        <v>1</v>
      </c>
      <c r="Q3284" s="451">
        <f t="shared" si="133"/>
        <v>1.1440000000000001E-2</v>
      </c>
      <c r="R3284" s="476"/>
    </row>
    <row r="3285" spans="2:18" x14ac:dyDescent="0.25">
      <c r="J3285" s="1192">
        <v>22</v>
      </c>
      <c r="K3285" s="476"/>
      <c r="L3285" s="476">
        <v>10</v>
      </c>
      <c r="M3285" s="426">
        <v>10</v>
      </c>
      <c r="N3285" s="426">
        <v>400</v>
      </c>
      <c r="O3285" s="476"/>
      <c r="P3285" s="450">
        <v>1</v>
      </c>
      <c r="Q3285" s="451">
        <f t="shared" si="133"/>
        <v>0.04</v>
      </c>
      <c r="R3285" s="476"/>
    </row>
    <row r="3286" spans="2:18" x14ac:dyDescent="0.25">
      <c r="J3286" s="1055">
        <v>23</v>
      </c>
      <c r="K3286" s="476"/>
      <c r="L3286" s="476">
        <v>8</v>
      </c>
      <c r="M3286" s="426">
        <v>10</v>
      </c>
      <c r="N3286" s="426">
        <v>400</v>
      </c>
      <c r="O3286" s="476"/>
      <c r="P3286" s="450">
        <v>3</v>
      </c>
      <c r="Q3286" s="451">
        <f t="shared" si="133"/>
        <v>9.6000000000000002E-2</v>
      </c>
      <c r="R3286" s="476"/>
    </row>
    <row r="3287" spans="2:18" x14ac:dyDescent="0.25">
      <c r="J3287" s="1192">
        <v>24</v>
      </c>
      <c r="K3287" s="476"/>
      <c r="L3287" s="476">
        <v>7</v>
      </c>
      <c r="M3287" s="426">
        <v>10</v>
      </c>
      <c r="N3287" s="426">
        <v>400</v>
      </c>
      <c r="O3287" s="476"/>
      <c r="P3287" s="450">
        <v>7</v>
      </c>
      <c r="Q3287" s="451">
        <f t="shared" si="133"/>
        <v>0.19600000000000001</v>
      </c>
      <c r="R3287" s="476"/>
    </row>
    <row r="3288" spans="2:18" x14ac:dyDescent="0.25">
      <c r="J3288" s="1055">
        <v>25</v>
      </c>
      <c r="K3288" s="476"/>
      <c r="L3288" s="476">
        <v>4.5</v>
      </c>
      <c r="M3288" s="426">
        <v>10</v>
      </c>
      <c r="N3288" s="426">
        <v>400</v>
      </c>
      <c r="O3288" s="476"/>
      <c r="P3288" s="450">
        <v>9</v>
      </c>
      <c r="Q3288" s="451">
        <f t="shared" si="133"/>
        <v>0.16200000000000001</v>
      </c>
      <c r="R3288" s="476"/>
    </row>
    <row r="3289" spans="2:18" x14ac:dyDescent="0.25">
      <c r="J3289" s="1192">
        <v>26</v>
      </c>
      <c r="K3289" s="476"/>
      <c r="L3289" s="476">
        <v>2.2000000000000002</v>
      </c>
      <c r="M3289" s="426">
        <v>10</v>
      </c>
      <c r="N3289" s="426">
        <v>400</v>
      </c>
      <c r="O3289" s="476"/>
      <c r="P3289" s="450">
        <v>5</v>
      </c>
      <c r="Q3289" s="451">
        <f t="shared" si="133"/>
        <v>4.3999999999999997E-2</v>
      </c>
      <c r="R3289" s="476"/>
    </row>
    <row r="3290" spans="2:18" x14ac:dyDescent="0.25">
      <c r="J3290" s="1055">
        <v>27</v>
      </c>
      <c r="K3290" s="476"/>
      <c r="L3290" s="476">
        <v>1.7</v>
      </c>
      <c r="M3290" s="426">
        <v>10</v>
      </c>
      <c r="N3290" s="426">
        <v>400</v>
      </c>
      <c r="O3290" s="476"/>
      <c r="P3290" s="450">
        <v>5</v>
      </c>
      <c r="Q3290" s="451">
        <f t="shared" si="133"/>
        <v>3.4000000000000002E-2</v>
      </c>
      <c r="R3290" s="476"/>
    </row>
    <row r="3291" spans="2:18" x14ac:dyDescent="0.25">
      <c r="J3291" s="1880"/>
      <c r="K3291" s="1880"/>
      <c r="L3291" s="1880"/>
      <c r="M3291" s="1880"/>
      <c r="N3291" s="1880"/>
      <c r="O3291" s="1881"/>
      <c r="P3291" s="1266">
        <f>SUM(P3264:P3290)</f>
        <v>74</v>
      </c>
      <c r="Q3291" s="1267">
        <f>SUM(Q3264:Q3290)</f>
        <v>2.9690400000000001</v>
      </c>
      <c r="R3291" s="64">
        <f>SUM(Q3291/G3272)</f>
        <v>0.60038915855685104</v>
      </c>
    </row>
    <row r="3292" spans="2:18" x14ac:dyDescent="0.25">
      <c r="J3292" s="1192">
        <v>28</v>
      </c>
      <c r="K3292" s="476"/>
      <c r="L3292" s="477">
        <v>5</v>
      </c>
      <c r="M3292" s="409">
        <v>7</v>
      </c>
      <c r="N3292" s="409">
        <v>400</v>
      </c>
      <c r="O3292" s="409">
        <v>5</v>
      </c>
      <c r="P3292" s="450">
        <v>20</v>
      </c>
      <c r="Q3292" s="451">
        <f>L3292*M3292*N3292*P3292/1000000</f>
        <v>0.28000000000000003</v>
      </c>
      <c r="R3292" s="618"/>
    </row>
    <row r="3293" spans="2:18" x14ac:dyDescent="0.25">
      <c r="J3293" s="1192">
        <v>29</v>
      </c>
      <c r="K3293" s="476"/>
      <c r="L3293" s="477">
        <v>4</v>
      </c>
      <c r="M3293" s="409">
        <v>6</v>
      </c>
      <c r="N3293" s="409">
        <v>400</v>
      </c>
      <c r="O3293" s="409">
        <v>3</v>
      </c>
      <c r="P3293" s="450">
        <v>18</v>
      </c>
      <c r="Q3293" s="451">
        <f>L3293*M3293*N3293*P3293/1000000</f>
        <v>0.17280000000000001</v>
      </c>
      <c r="R3293" s="1058"/>
    </row>
    <row r="3294" spans="2:18" x14ac:dyDescent="0.25">
      <c r="J3294" s="1192">
        <v>30</v>
      </c>
      <c r="K3294" s="476"/>
      <c r="L3294" s="477">
        <v>3</v>
      </c>
      <c r="M3294" s="409">
        <v>5</v>
      </c>
      <c r="N3294" s="409">
        <v>400</v>
      </c>
      <c r="O3294" s="409">
        <v>5</v>
      </c>
      <c r="P3294" s="450">
        <v>50</v>
      </c>
      <c r="Q3294" s="451">
        <f>L3294*M3294*N3294*P3294/1000000</f>
        <v>0.3</v>
      </c>
      <c r="R3294" s="618"/>
    </row>
    <row r="3295" spans="2:18" x14ac:dyDescent="0.25">
      <c r="J3295" s="1192">
        <v>31</v>
      </c>
      <c r="K3295" s="476"/>
      <c r="L3295" s="477">
        <v>2</v>
      </c>
      <c r="M3295" s="409">
        <v>3</v>
      </c>
      <c r="N3295" s="409">
        <v>400</v>
      </c>
      <c r="O3295" s="409">
        <v>3</v>
      </c>
      <c r="P3295" s="450">
        <v>75</v>
      </c>
      <c r="Q3295" s="451">
        <f>L3295*M3295*N3295*P3295/1000000</f>
        <v>0.18</v>
      </c>
      <c r="R3295" s="618"/>
    </row>
    <row r="3296" spans="2:18" x14ac:dyDescent="0.25">
      <c r="J3296" s="1882"/>
      <c r="K3296" s="1883"/>
      <c r="L3296" s="1883"/>
      <c r="M3296" s="1883"/>
      <c r="N3296" s="1884"/>
      <c r="O3296" s="1057">
        <f>SUM(O3292:O3295)</f>
        <v>16</v>
      </c>
      <c r="P3296" s="1268">
        <f>SUM(P3292:P3295)</f>
        <v>163</v>
      </c>
      <c r="Q3296" s="1269">
        <f>SUM(Q3292:Q3295)</f>
        <v>0.93280000000000007</v>
      </c>
      <c r="R3296" s="64">
        <f>SUM(Q3296/G3272)</f>
        <v>0.18862763960803178</v>
      </c>
    </row>
    <row r="3297" spans="2:18" ht="16.5" thickBot="1" x14ac:dyDescent="0.3">
      <c r="J3297" s="112"/>
      <c r="K3297" s="112"/>
      <c r="L3297" s="112"/>
      <c r="M3297" s="112"/>
      <c r="N3297" s="112"/>
      <c r="O3297" s="455">
        <f>SUM(O3296)</f>
        <v>16</v>
      </c>
      <c r="P3297" s="47">
        <f>SUM(P3296,P3291)</f>
        <v>237</v>
      </c>
      <c r="Q3297" s="72">
        <f>SUM(Q3296,Q3291)</f>
        <v>3.90184</v>
      </c>
      <c r="R3297" s="49">
        <f>SUM(Q3297/G3272)</f>
        <v>0.78901679816488279</v>
      </c>
    </row>
    <row r="3298" spans="2:18" ht="16.5" thickTop="1" x14ac:dyDescent="0.25"/>
    <row r="3300" spans="2:18" ht="15.75" customHeight="1" x14ac:dyDescent="0.25">
      <c r="B3300" s="1814" t="s">
        <v>0</v>
      </c>
      <c r="C3300" s="1814"/>
      <c r="D3300" s="1814"/>
      <c r="E3300" s="1814"/>
      <c r="F3300" s="1814"/>
      <c r="G3300" s="1814"/>
      <c r="H3300" s="1814"/>
      <c r="J3300" s="1892" t="s">
        <v>22</v>
      </c>
      <c r="K3300" s="1892"/>
      <c r="L3300" s="1892"/>
      <c r="M3300" s="1892"/>
      <c r="N3300" s="1892"/>
      <c r="O3300" s="1892"/>
      <c r="P3300" s="1892"/>
      <c r="Q3300" s="1892"/>
      <c r="R3300" s="1892"/>
    </row>
    <row r="3301" spans="2:18" ht="15.75" customHeight="1" x14ac:dyDescent="0.25">
      <c r="B3301" s="1814"/>
      <c r="C3301" s="1814"/>
      <c r="D3301" s="1814"/>
      <c r="E3301" s="1814"/>
      <c r="F3301" s="1814"/>
      <c r="G3301" s="1814"/>
      <c r="H3301" s="1814"/>
      <c r="J3301" s="1892"/>
      <c r="K3301" s="1892"/>
      <c r="L3301" s="1892"/>
      <c r="M3301" s="1892"/>
      <c r="N3301" s="1892"/>
      <c r="O3301" s="1892"/>
      <c r="P3301" s="1892"/>
      <c r="Q3301" s="1892"/>
      <c r="R3301" s="1892"/>
    </row>
    <row r="3302" spans="2:18" ht="15.75" customHeight="1" x14ac:dyDescent="0.25">
      <c r="B3302" s="6" t="s">
        <v>442</v>
      </c>
      <c r="H3302" s="8"/>
      <c r="J3302" s="6" t="s">
        <v>442</v>
      </c>
      <c r="K3302" s="1051"/>
      <c r="L3302" s="1051"/>
      <c r="M3302" s="1051"/>
      <c r="N3302" s="1051"/>
      <c r="O3302" s="1893"/>
      <c r="P3302" s="1893"/>
      <c r="Q3302" s="842"/>
      <c r="R3302" s="842"/>
    </row>
    <row r="3303" spans="2:18" x14ac:dyDescent="0.25">
      <c r="B3303" s="1812" t="s">
        <v>21</v>
      </c>
      <c r="C3303" s="1812" t="s">
        <v>2</v>
      </c>
      <c r="D3303" s="1812" t="s">
        <v>3</v>
      </c>
      <c r="E3303" s="1842" t="s">
        <v>4</v>
      </c>
      <c r="F3303" s="1843"/>
      <c r="G3303" s="1844"/>
      <c r="H3303" s="1812" t="s">
        <v>5</v>
      </c>
      <c r="J3303" s="1886" t="s">
        <v>21</v>
      </c>
      <c r="K3303" s="1894" t="s">
        <v>24</v>
      </c>
      <c r="L3303" s="1867" t="s">
        <v>25</v>
      </c>
      <c r="M3303" s="1868"/>
      <c r="N3303" s="1869"/>
      <c r="O3303" s="1867" t="s">
        <v>4</v>
      </c>
      <c r="P3303" s="1868"/>
      <c r="Q3303" s="1869"/>
      <c r="R3303" s="1886" t="s">
        <v>5</v>
      </c>
    </row>
    <row r="3304" spans="2:18" x14ac:dyDescent="0.25">
      <c r="B3304" s="1813"/>
      <c r="C3304" s="1813"/>
      <c r="D3304" s="1813"/>
      <c r="E3304" s="1189" t="s">
        <v>26</v>
      </c>
      <c r="F3304" s="1189" t="s">
        <v>9</v>
      </c>
      <c r="G3304" s="1188" t="s">
        <v>10</v>
      </c>
      <c r="H3304" s="1813"/>
      <c r="J3304" s="1887"/>
      <c r="K3304" s="1895"/>
      <c r="L3304" s="1052" t="s">
        <v>27</v>
      </c>
      <c r="M3304" s="1191" t="s">
        <v>28</v>
      </c>
      <c r="N3304" s="1191" t="s">
        <v>26</v>
      </c>
      <c r="O3304" s="1191" t="s">
        <v>29</v>
      </c>
      <c r="P3304" s="1053" t="s">
        <v>30</v>
      </c>
      <c r="Q3304" s="1054" t="s">
        <v>10</v>
      </c>
      <c r="R3304" s="1887"/>
    </row>
    <row r="3305" spans="2:18" x14ac:dyDescent="0.25">
      <c r="B3305" s="409">
        <v>1</v>
      </c>
      <c r="C3305" s="141">
        <v>6598</v>
      </c>
      <c r="D3305" s="409" t="s">
        <v>12</v>
      </c>
      <c r="E3305" s="409">
        <v>400</v>
      </c>
      <c r="F3305" s="409">
        <v>49</v>
      </c>
      <c r="G3305" s="497">
        <f t="shared" ref="G3305:G3313" si="134">0.7854*E3305*F3305*F3305/1000000</f>
        <v>0.75429815999999994</v>
      </c>
      <c r="H3305" s="616" t="s">
        <v>391</v>
      </c>
      <c r="J3305" s="1055">
        <v>1</v>
      </c>
      <c r="K3305" s="429" t="s">
        <v>32</v>
      </c>
      <c r="L3305" s="426">
        <v>10</v>
      </c>
      <c r="M3305" s="426">
        <v>30</v>
      </c>
      <c r="N3305" s="426">
        <v>400</v>
      </c>
      <c r="O3305" s="429"/>
      <c r="P3305" s="450">
        <v>2</v>
      </c>
      <c r="Q3305" s="451">
        <f t="shared" ref="Q3305:Q3339" si="135">L3305*M3305*N3305*P3305/1000000</f>
        <v>0.24</v>
      </c>
      <c r="R3305" s="1056"/>
    </row>
    <row r="3306" spans="2:18" x14ac:dyDescent="0.25">
      <c r="B3306" s="409">
        <v>2</v>
      </c>
      <c r="C3306" s="141">
        <v>6596</v>
      </c>
      <c r="D3306" s="409" t="s">
        <v>12</v>
      </c>
      <c r="E3306" s="409">
        <v>400</v>
      </c>
      <c r="F3306" s="409">
        <v>61</v>
      </c>
      <c r="G3306" s="497">
        <f t="shared" si="134"/>
        <v>1.1689893599999999</v>
      </c>
      <c r="H3306" s="616" t="s">
        <v>391</v>
      </c>
      <c r="J3306" s="1192">
        <v>2</v>
      </c>
      <c r="K3306" s="476"/>
      <c r="L3306" s="476">
        <v>15</v>
      </c>
      <c r="M3306" s="426">
        <v>25</v>
      </c>
      <c r="N3306" s="426">
        <v>400</v>
      </c>
      <c r="O3306" s="476"/>
      <c r="P3306" s="450">
        <v>2</v>
      </c>
      <c r="Q3306" s="451">
        <f t="shared" si="135"/>
        <v>0.3</v>
      </c>
      <c r="R3306" s="476"/>
    </row>
    <row r="3307" spans="2:18" x14ac:dyDescent="0.25">
      <c r="B3307" s="409">
        <v>3</v>
      </c>
      <c r="C3307" s="141">
        <v>5857</v>
      </c>
      <c r="D3307" s="409" t="s">
        <v>12</v>
      </c>
      <c r="E3307" s="409">
        <v>400</v>
      </c>
      <c r="F3307" s="409">
        <v>54</v>
      </c>
      <c r="G3307" s="497">
        <f t="shared" si="134"/>
        <v>0.91609055999999989</v>
      </c>
      <c r="H3307" s="616" t="s">
        <v>15</v>
      </c>
      <c r="J3307" s="1055">
        <v>3</v>
      </c>
      <c r="K3307" s="476"/>
      <c r="L3307" s="476">
        <v>13</v>
      </c>
      <c r="M3307" s="426">
        <v>25</v>
      </c>
      <c r="N3307" s="426">
        <v>400</v>
      </c>
      <c r="O3307" s="476"/>
      <c r="P3307" s="450">
        <v>2</v>
      </c>
      <c r="Q3307" s="451">
        <f t="shared" si="135"/>
        <v>0.26</v>
      </c>
      <c r="R3307" s="476"/>
    </row>
    <row r="3308" spans="2:18" x14ac:dyDescent="0.25">
      <c r="B3308" s="409">
        <v>4</v>
      </c>
      <c r="C3308" s="141">
        <v>6561</v>
      </c>
      <c r="D3308" s="409" t="s">
        <v>12</v>
      </c>
      <c r="E3308" s="409">
        <v>400</v>
      </c>
      <c r="F3308" s="409">
        <v>50</v>
      </c>
      <c r="G3308" s="497">
        <f t="shared" si="134"/>
        <v>0.78539999999999988</v>
      </c>
      <c r="H3308" s="616" t="s">
        <v>391</v>
      </c>
      <c r="J3308" s="1192">
        <v>4</v>
      </c>
      <c r="K3308" s="476"/>
      <c r="L3308" s="476">
        <v>10</v>
      </c>
      <c r="M3308" s="426">
        <v>25</v>
      </c>
      <c r="N3308" s="426">
        <v>400</v>
      </c>
      <c r="O3308" s="476"/>
      <c r="P3308" s="450">
        <v>4</v>
      </c>
      <c r="Q3308" s="451">
        <f t="shared" si="135"/>
        <v>0.4</v>
      </c>
      <c r="R3308" s="476"/>
    </row>
    <row r="3309" spans="2:18" x14ac:dyDescent="0.25">
      <c r="B3309" s="409">
        <v>5</v>
      </c>
      <c r="C3309" s="141">
        <v>6499</v>
      </c>
      <c r="D3309" s="409" t="s">
        <v>12</v>
      </c>
      <c r="E3309" s="409">
        <v>400</v>
      </c>
      <c r="F3309" s="409">
        <v>41</v>
      </c>
      <c r="G3309" s="497">
        <f t="shared" si="134"/>
        <v>0.52810296000000001</v>
      </c>
      <c r="H3309" s="616" t="s">
        <v>185</v>
      </c>
      <c r="J3309" s="1055">
        <v>5</v>
      </c>
      <c r="K3309" s="476"/>
      <c r="L3309" s="476">
        <v>8</v>
      </c>
      <c r="M3309" s="426">
        <v>25</v>
      </c>
      <c r="N3309" s="426">
        <v>400</v>
      </c>
      <c r="O3309" s="476"/>
      <c r="P3309" s="450">
        <v>1</v>
      </c>
      <c r="Q3309" s="451">
        <f t="shared" si="135"/>
        <v>0.08</v>
      </c>
      <c r="R3309" s="476"/>
    </row>
    <row r="3310" spans="2:18" x14ac:dyDescent="0.25">
      <c r="B3310" s="409">
        <v>6</v>
      </c>
      <c r="C3310" s="141">
        <v>6656</v>
      </c>
      <c r="D3310" s="409" t="s">
        <v>12</v>
      </c>
      <c r="E3310" s="409">
        <v>400</v>
      </c>
      <c r="F3310" s="409">
        <v>63</v>
      </c>
      <c r="G3310" s="497">
        <f t="shared" si="134"/>
        <v>1.2469010399999998</v>
      </c>
      <c r="H3310" s="616" t="s">
        <v>207</v>
      </c>
      <c r="J3310" s="1192">
        <v>6</v>
      </c>
      <c r="K3310" s="476"/>
      <c r="L3310" s="476">
        <v>7</v>
      </c>
      <c r="M3310" s="426">
        <v>25</v>
      </c>
      <c r="N3310" s="426">
        <v>400</v>
      </c>
      <c r="O3310" s="476"/>
      <c r="P3310" s="450">
        <v>3</v>
      </c>
      <c r="Q3310" s="451">
        <f t="shared" si="135"/>
        <v>0.21</v>
      </c>
      <c r="R3310" s="476"/>
    </row>
    <row r="3311" spans="2:18" x14ac:dyDescent="0.25">
      <c r="B3311" s="409">
        <v>7</v>
      </c>
      <c r="C3311" s="141">
        <v>6650</v>
      </c>
      <c r="D3311" s="409" t="s">
        <v>12</v>
      </c>
      <c r="E3311" s="409">
        <v>400</v>
      </c>
      <c r="F3311" s="409">
        <v>60</v>
      </c>
      <c r="G3311" s="497">
        <f t="shared" si="134"/>
        <v>1.130976</v>
      </c>
      <c r="H3311" s="616" t="s">
        <v>207</v>
      </c>
      <c r="J3311" s="1055">
        <v>7</v>
      </c>
      <c r="K3311" s="476"/>
      <c r="L3311" s="476">
        <v>4.5</v>
      </c>
      <c r="M3311" s="426">
        <v>25</v>
      </c>
      <c r="N3311" s="426">
        <v>400</v>
      </c>
      <c r="O3311" s="476"/>
      <c r="P3311" s="450">
        <v>1</v>
      </c>
      <c r="Q3311" s="451">
        <f t="shared" si="135"/>
        <v>4.4999999999999998E-2</v>
      </c>
      <c r="R3311" s="476"/>
    </row>
    <row r="3312" spans="2:18" x14ac:dyDescent="0.25">
      <c r="B3312" s="409">
        <v>8</v>
      </c>
      <c r="C3312" s="141">
        <v>6652</v>
      </c>
      <c r="D3312" s="409" t="s">
        <v>12</v>
      </c>
      <c r="E3312" s="409">
        <v>400</v>
      </c>
      <c r="F3312" s="409">
        <v>43</v>
      </c>
      <c r="G3312" s="497">
        <f t="shared" si="134"/>
        <v>0.58088183999999998</v>
      </c>
      <c r="H3312" s="616" t="s">
        <v>207</v>
      </c>
      <c r="J3312" s="1192">
        <v>8</v>
      </c>
      <c r="K3312" s="476"/>
      <c r="L3312" s="476">
        <v>10</v>
      </c>
      <c r="M3312" s="426">
        <v>23</v>
      </c>
      <c r="N3312" s="426">
        <v>400</v>
      </c>
      <c r="O3312" s="476"/>
      <c r="P3312" s="450">
        <v>1</v>
      </c>
      <c r="Q3312" s="451">
        <f t="shared" si="135"/>
        <v>9.1999999999999998E-2</v>
      </c>
      <c r="R3312" s="476"/>
    </row>
    <row r="3313" spans="2:18" x14ac:dyDescent="0.25">
      <c r="B3313" s="409">
        <v>9</v>
      </c>
      <c r="C3313" s="982">
        <v>6638</v>
      </c>
      <c r="D3313" s="409" t="s">
        <v>12</v>
      </c>
      <c r="E3313" s="409">
        <v>400</v>
      </c>
      <c r="F3313" s="409">
        <v>48</v>
      </c>
      <c r="G3313" s="497">
        <f t="shared" si="134"/>
        <v>0.72382463999999991</v>
      </c>
      <c r="H3313" s="616" t="s">
        <v>207</v>
      </c>
      <c r="J3313" s="1055">
        <v>9</v>
      </c>
      <c r="K3313" s="476"/>
      <c r="L3313" s="476">
        <v>15</v>
      </c>
      <c r="M3313" s="426">
        <v>20</v>
      </c>
      <c r="N3313" s="426">
        <v>400</v>
      </c>
      <c r="O3313" s="476"/>
      <c r="P3313" s="450">
        <v>1</v>
      </c>
      <c r="Q3313" s="451">
        <f t="shared" si="135"/>
        <v>0.12</v>
      </c>
      <c r="R3313" s="476"/>
    </row>
    <row r="3314" spans="2:18" x14ac:dyDescent="0.25">
      <c r="G3314" s="74">
        <f>SUM(G3305:G3313)</f>
        <v>7.8354645600000001</v>
      </c>
      <c r="H3314" s="51"/>
      <c r="J3314" s="1192">
        <v>10</v>
      </c>
      <c r="K3314" s="476"/>
      <c r="L3314" s="476">
        <v>10</v>
      </c>
      <c r="M3314" s="426">
        <v>20</v>
      </c>
      <c r="N3314" s="426">
        <v>400</v>
      </c>
      <c r="O3314" s="476"/>
      <c r="P3314" s="450">
        <v>3</v>
      </c>
      <c r="Q3314" s="451">
        <f t="shared" si="135"/>
        <v>0.24</v>
      </c>
      <c r="R3314" s="476"/>
    </row>
    <row r="3315" spans="2:18" ht="16.5" thickBot="1" x14ac:dyDescent="0.3">
      <c r="G3315" s="60">
        <f>SUM(G3314)</f>
        <v>7.8354645600000001</v>
      </c>
      <c r="H3315" s="36">
        <f>SUM(Q3348/G3315)</f>
        <v>0.69889282991026636</v>
      </c>
      <c r="J3315" s="1055">
        <v>11</v>
      </c>
      <c r="K3315" s="476"/>
      <c r="L3315" s="476">
        <v>8</v>
      </c>
      <c r="M3315" s="426">
        <v>20</v>
      </c>
      <c r="N3315" s="426">
        <v>400</v>
      </c>
      <c r="O3315" s="476"/>
      <c r="P3315" s="450">
        <v>1</v>
      </c>
      <c r="Q3315" s="451">
        <f t="shared" si="135"/>
        <v>6.4000000000000001E-2</v>
      </c>
      <c r="R3315" s="476"/>
    </row>
    <row r="3316" spans="2:18" ht="16.5" thickTop="1" x14ac:dyDescent="0.25">
      <c r="J3316" s="1192">
        <v>12</v>
      </c>
      <c r="K3316" s="476"/>
      <c r="L3316" s="476">
        <v>7</v>
      </c>
      <c r="M3316" s="426">
        <v>20</v>
      </c>
      <c r="N3316" s="426">
        <v>400</v>
      </c>
      <c r="O3316" s="476"/>
      <c r="P3316" s="450">
        <v>5</v>
      </c>
      <c r="Q3316" s="451">
        <f t="shared" si="135"/>
        <v>0.28000000000000003</v>
      </c>
      <c r="R3316" s="476"/>
    </row>
    <row r="3317" spans="2:18" x14ac:dyDescent="0.25">
      <c r="B3317" s="8" t="s">
        <v>444</v>
      </c>
      <c r="J3317" s="1055">
        <v>13</v>
      </c>
      <c r="K3317" s="476"/>
      <c r="L3317" s="476">
        <v>4.5</v>
      </c>
      <c r="M3317" s="426">
        <v>20</v>
      </c>
      <c r="N3317" s="426">
        <v>400</v>
      </c>
      <c r="O3317" s="476"/>
      <c r="P3317" s="450">
        <v>2</v>
      </c>
      <c r="Q3317" s="451">
        <f t="shared" si="135"/>
        <v>7.1999999999999995E-2</v>
      </c>
      <c r="R3317" s="476"/>
    </row>
    <row r="3318" spans="2:18" x14ac:dyDescent="0.25">
      <c r="B3318" s="1886" t="s">
        <v>3</v>
      </c>
      <c r="C3318" s="1888" t="s">
        <v>66</v>
      </c>
      <c r="D3318" s="1889"/>
      <c r="E3318" s="1890" t="s">
        <v>48</v>
      </c>
      <c r="F3318" s="1891"/>
      <c r="G3318" s="1886" t="s">
        <v>50</v>
      </c>
      <c r="J3318" s="1192">
        <v>14</v>
      </c>
      <c r="K3318" s="476"/>
      <c r="L3318" s="476">
        <v>3.5</v>
      </c>
      <c r="M3318" s="426">
        <v>20</v>
      </c>
      <c r="N3318" s="426">
        <v>400</v>
      </c>
      <c r="O3318" s="476"/>
      <c r="P3318" s="450">
        <v>2</v>
      </c>
      <c r="Q3318" s="451">
        <f t="shared" si="135"/>
        <v>5.6000000000000001E-2</v>
      </c>
      <c r="R3318" s="476"/>
    </row>
    <row r="3319" spans="2:18" x14ac:dyDescent="0.25">
      <c r="B3319" s="1887"/>
      <c r="C3319" s="101" t="s">
        <v>30</v>
      </c>
      <c r="D3319" s="595" t="s">
        <v>10</v>
      </c>
      <c r="E3319" s="1194" t="s">
        <v>30</v>
      </c>
      <c r="F3319" s="1194" t="s">
        <v>10</v>
      </c>
      <c r="G3319" s="1887"/>
      <c r="J3319" s="1055">
        <v>15</v>
      </c>
      <c r="K3319" s="476"/>
      <c r="L3319" s="476">
        <v>2.2000000000000002</v>
      </c>
      <c r="M3319" s="426">
        <v>20</v>
      </c>
      <c r="N3319" s="426">
        <v>400</v>
      </c>
      <c r="O3319" s="476"/>
      <c r="P3319" s="450">
        <v>3</v>
      </c>
      <c r="Q3319" s="451">
        <f t="shared" si="135"/>
        <v>5.28E-2</v>
      </c>
      <c r="R3319" s="476"/>
    </row>
    <row r="3320" spans="2:18" x14ac:dyDescent="0.25">
      <c r="B3320" s="1195" t="s">
        <v>32</v>
      </c>
      <c r="C3320" s="86">
        <f>SUM(C3279)</f>
        <v>639</v>
      </c>
      <c r="D3320" s="71">
        <f>SUM(D3279)</f>
        <v>487.5061052399999</v>
      </c>
      <c r="E3320" s="86">
        <f>SUM(E3279)</f>
        <v>31676</v>
      </c>
      <c r="F3320" s="71">
        <f>SUM(F3279)</f>
        <v>345.15012999999999</v>
      </c>
      <c r="G3320" s="88">
        <f>SUM(F3320/D3320)</f>
        <v>0.70799140008735306</v>
      </c>
      <c r="J3320" s="1192">
        <v>16</v>
      </c>
      <c r="K3320" s="476"/>
      <c r="L3320" s="476">
        <v>15</v>
      </c>
      <c r="M3320" s="426">
        <v>15</v>
      </c>
      <c r="N3320" s="426">
        <v>400</v>
      </c>
      <c r="O3320" s="476"/>
      <c r="P3320" s="450">
        <v>2</v>
      </c>
      <c r="Q3320" s="451">
        <f t="shared" si="135"/>
        <v>0.18</v>
      </c>
      <c r="R3320" s="476"/>
    </row>
    <row r="3321" spans="2:18" x14ac:dyDescent="0.25">
      <c r="B3321" s="1195" t="s">
        <v>32</v>
      </c>
      <c r="C3321" s="115">
        <f>SUM(B3313)</f>
        <v>9</v>
      </c>
      <c r="D3321" s="71">
        <f>SUM(G3315)</f>
        <v>7.8354645600000001</v>
      </c>
      <c r="E3321" s="115">
        <f>SUM(P3348)</f>
        <v>354</v>
      </c>
      <c r="F3321" s="20">
        <f>SUM(Q3348)</f>
        <v>5.4761500000000005</v>
      </c>
      <c r="G3321" s="88">
        <f>SUM(F3321/D3321)</f>
        <v>0.69889282991026636</v>
      </c>
      <c r="J3321" s="1055">
        <v>17</v>
      </c>
      <c r="K3321" s="476"/>
      <c r="L3321" s="476">
        <v>13</v>
      </c>
      <c r="M3321" s="426">
        <v>15</v>
      </c>
      <c r="N3321" s="426">
        <v>400</v>
      </c>
      <c r="O3321" s="476"/>
      <c r="P3321" s="450">
        <v>1</v>
      </c>
      <c r="Q3321" s="451">
        <f t="shared" si="135"/>
        <v>7.8E-2</v>
      </c>
      <c r="R3321" s="476"/>
    </row>
    <row r="3322" spans="2:18" ht="16.5" thickBot="1" x14ac:dyDescent="0.3">
      <c r="B3322" s="1190" t="s">
        <v>54</v>
      </c>
      <c r="C3322" s="59">
        <f>SUM(C3320:C3321)</f>
        <v>648</v>
      </c>
      <c r="D3322" s="92">
        <f>SUM(D3320:D3321)</f>
        <v>495.34156979999989</v>
      </c>
      <c r="E3322" s="59">
        <f>SUM(E3320:E3321)</f>
        <v>32030</v>
      </c>
      <c r="F3322" s="92">
        <f>SUM(F3320:F3321)</f>
        <v>350.62628000000001</v>
      </c>
      <c r="G3322" s="93">
        <f>SUM(F3322/D3322)</f>
        <v>0.70784747611949783</v>
      </c>
      <c r="J3322" s="1192">
        <v>18</v>
      </c>
      <c r="K3322" s="476"/>
      <c r="L3322" s="476">
        <v>4.5</v>
      </c>
      <c r="M3322" s="426">
        <v>15</v>
      </c>
      <c r="N3322" s="426">
        <v>400</v>
      </c>
      <c r="O3322" s="476"/>
      <c r="P3322" s="450">
        <v>7</v>
      </c>
      <c r="Q3322" s="451">
        <f t="shared" si="135"/>
        <v>0.189</v>
      </c>
      <c r="R3322" s="476"/>
    </row>
    <row r="3323" spans="2:18" ht="16.5" thickTop="1" x14ac:dyDescent="0.25">
      <c r="B3323" s="89"/>
      <c r="C3323" s="90"/>
      <c r="D3323" s="91"/>
      <c r="E3323" s="82"/>
      <c r="F3323" s="83"/>
      <c r="G3323" s="83"/>
      <c r="J3323" s="1055">
        <v>19</v>
      </c>
      <c r="K3323" s="476"/>
      <c r="L3323" s="476">
        <v>3.5</v>
      </c>
      <c r="M3323" s="426">
        <v>15</v>
      </c>
      <c r="N3323" s="426">
        <v>400</v>
      </c>
      <c r="O3323" s="476"/>
      <c r="P3323" s="450">
        <v>1</v>
      </c>
      <c r="Q3323" s="451">
        <f t="shared" si="135"/>
        <v>2.1000000000000001E-2</v>
      </c>
      <c r="R3323" s="476"/>
    </row>
    <row r="3324" spans="2:18" x14ac:dyDescent="0.25">
      <c r="B3324" s="102" t="s">
        <v>32</v>
      </c>
      <c r="C3324" s="90"/>
      <c r="D3324" s="103">
        <f>SUM(Q3340+D3281)</f>
        <v>259.59487999999999</v>
      </c>
      <c r="E3324" s="466">
        <f>SUM(D3324/D3322)</f>
        <v>0.52407247004287272</v>
      </c>
      <c r="F3324" s="83"/>
      <c r="G3324" s="83"/>
      <c r="J3324" s="1192">
        <v>20</v>
      </c>
      <c r="K3324" s="476"/>
      <c r="L3324" s="476">
        <v>7</v>
      </c>
      <c r="M3324" s="426">
        <v>15</v>
      </c>
      <c r="N3324" s="426">
        <v>400</v>
      </c>
      <c r="O3324" s="476"/>
      <c r="P3324" s="450">
        <v>1</v>
      </c>
      <c r="Q3324" s="451">
        <f t="shared" si="135"/>
        <v>4.2000000000000003E-2</v>
      </c>
      <c r="R3324" s="476"/>
    </row>
    <row r="3325" spans="2:18" x14ac:dyDescent="0.25">
      <c r="B3325" s="102" t="s">
        <v>51</v>
      </c>
      <c r="C3325" s="89"/>
      <c r="D3325" s="103">
        <f>SUM(Q3347+D3282)</f>
        <v>91.031399999999991</v>
      </c>
      <c r="E3325" s="466">
        <f>SUM(D3325/D3322)</f>
        <v>0.18377500607662509</v>
      </c>
      <c r="F3325" s="83"/>
      <c r="G3325" s="83"/>
      <c r="J3325" s="1055">
        <v>21</v>
      </c>
      <c r="K3325" s="476"/>
      <c r="L3325" s="476">
        <v>10</v>
      </c>
      <c r="M3325" s="426">
        <v>13</v>
      </c>
      <c r="N3325" s="426">
        <v>400</v>
      </c>
      <c r="O3325" s="476"/>
      <c r="P3325" s="450">
        <v>1</v>
      </c>
      <c r="Q3325" s="451">
        <f t="shared" si="135"/>
        <v>5.1999999999999998E-2</v>
      </c>
      <c r="R3325" s="476"/>
    </row>
    <row r="3326" spans="2:18" ht="16.5" thickBot="1" x14ac:dyDescent="0.3">
      <c r="B3326" s="89"/>
      <c r="C3326" s="89"/>
      <c r="D3326" s="1187">
        <f>SUM(D3324:D3325)</f>
        <v>350.62627999999995</v>
      </c>
      <c r="E3326" s="467">
        <f>SUM(E3324:E3325)</f>
        <v>0.70784747611949783</v>
      </c>
      <c r="F3326" s="83"/>
      <c r="G3326" s="83"/>
      <c r="J3326" s="1192">
        <v>22</v>
      </c>
      <c r="K3326" s="476"/>
      <c r="L3326" s="476">
        <v>7</v>
      </c>
      <c r="M3326" s="426">
        <v>13</v>
      </c>
      <c r="N3326" s="426">
        <v>400</v>
      </c>
      <c r="O3326" s="476"/>
      <c r="P3326" s="450">
        <v>1</v>
      </c>
      <c r="Q3326" s="451">
        <f t="shared" si="135"/>
        <v>3.6400000000000002E-2</v>
      </c>
      <c r="R3326" s="476"/>
    </row>
    <row r="3327" spans="2:18" ht="16.5" thickTop="1" x14ac:dyDescent="0.25">
      <c r="J3327" s="1055">
        <v>23</v>
      </c>
      <c r="K3327" s="476"/>
      <c r="L3327" s="476">
        <v>4.5</v>
      </c>
      <c r="M3327" s="426">
        <v>13</v>
      </c>
      <c r="N3327" s="426">
        <v>400</v>
      </c>
      <c r="O3327" s="476"/>
      <c r="P3327" s="450">
        <v>1</v>
      </c>
      <c r="Q3327" s="451">
        <f t="shared" si="135"/>
        <v>2.3400000000000001E-2</v>
      </c>
      <c r="R3327" s="476"/>
    </row>
    <row r="3328" spans="2:18" x14ac:dyDescent="0.25">
      <c r="J3328" s="1192">
        <v>24</v>
      </c>
      <c r="K3328" s="476"/>
      <c r="L3328" s="476">
        <v>3.5</v>
      </c>
      <c r="M3328" s="426">
        <v>13</v>
      </c>
      <c r="N3328" s="426">
        <v>400</v>
      </c>
      <c r="O3328" s="476"/>
      <c r="P3328" s="450">
        <v>1</v>
      </c>
      <c r="Q3328" s="451">
        <f t="shared" si="135"/>
        <v>1.8200000000000001E-2</v>
      </c>
      <c r="R3328" s="476"/>
    </row>
    <row r="3329" spans="10:18" x14ac:dyDescent="0.25">
      <c r="J3329" s="1055">
        <v>25</v>
      </c>
      <c r="K3329" s="476"/>
      <c r="L3329" s="476">
        <v>7</v>
      </c>
      <c r="M3329" s="426">
        <v>10</v>
      </c>
      <c r="N3329" s="426">
        <v>400</v>
      </c>
      <c r="O3329" s="476"/>
      <c r="P3329" s="450">
        <v>3</v>
      </c>
      <c r="Q3329" s="451">
        <f t="shared" si="135"/>
        <v>8.4000000000000005E-2</v>
      </c>
      <c r="R3329" s="476"/>
    </row>
    <row r="3330" spans="10:18" x14ac:dyDescent="0.25">
      <c r="J3330" s="1192">
        <v>26</v>
      </c>
      <c r="K3330" s="476"/>
      <c r="L3330" s="476">
        <v>8</v>
      </c>
      <c r="M3330" s="426">
        <v>10</v>
      </c>
      <c r="N3330" s="426">
        <v>400</v>
      </c>
      <c r="O3330" s="476"/>
      <c r="P3330" s="450">
        <v>1</v>
      </c>
      <c r="Q3330" s="451">
        <f t="shared" si="135"/>
        <v>3.2000000000000001E-2</v>
      </c>
      <c r="R3330" s="476"/>
    </row>
    <row r="3331" spans="10:18" x14ac:dyDescent="0.25">
      <c r="J3331" s="1055">
        <v>27</v>
      </c>
      <c r="K3331" s="476"/>
      <c r="L3331" s="476">
        <v>4.5</v>
      </c>
      <c r="M3331" s="426">
        <v>10</v>
      </c>
      <c r="N3331" s="426">
        <v>400</v>
      </c>
      <c r="O3331" s="476"/>
      <c r="P3331" s="450">
        <v>16</v>
      </c>
      <c r="Q3331" s="451">
        <f t="shared" si="135"/>
        <v>0.28799999999999998</v>
      </c>
      <c r="R3331" s="476"/>
    </row>
    <row r="3332" spans="10:18" x14ac:dyDescent="0.25">
      <c r="J3332" s="1192">
        <v>28</v>
      </c>
      <c r="K3332" s="476"/>
      <c r="L3332" s="476">
        <v>3.5</v>
      </c>
      <c r="M3332" s="426">
        <v>10</v>
      </c>
      <c r="N3332" s="426">
        <v>400</v>
      </c>
      <c r="O3332" s="476"/>
      <c r="P3332" s="450">
        <v>5</v>
      </c>
      <c r="Q3332" s="451">
        <f t="shared" si="135"/>
        <v>7.0000000000000007E-2</v>
      </c>
      <c r="R3332" s="476"/>
    </row>
    <row r="3333" spans="10:18" x14ac:dyDescent="0.25">
      <c r="J3333" s="1055">
        <v>29</v>
      </c>
      <c r="K3333" s="476"/>
      <c r="L3333" s="476">
        <v>2.2000000000000002</v>
      </c>
      <c r="M3333" s="426">
        <v>10</v>
      </c>
      <c r="N3333" s="426">
        <v>400</v>
      </c>
      <c r="O3333" s="476"/>
      <c r="P3333" s="450">
        <v>4</v>
      </c>
      <c r="Q3333" s="451">
        <f t="shared" si="135"/>
        <v>3.5200000000000002E-2</v>
      </c>
      <c r="R3333" s="476"/>
    </row>
    <row r="3334" spans="10:18" x14ac:dyDescent="0.25">
      <c r="J3334" s="1192">
        <v>30</v>
      </c>
      <c r="K3334" s="476"/>
      <c r="L3334" s="476">
        <v>1.7</v>
      </c>
      <c r="M3334" s="426">
        <v>10</v>
      </c>
      <c r="N3334" s="426">
        <v>400</v>
      </c>
      <c r="O3334" s="476"/>
      <c r="P3334" s="450">
        <v>8</v>
      </c>
      <c r="Q3334" s="451">
        <f t="shared" si="135"/>
        <v>5.4399999999999997E-2</v>
      </c>
      <c r="R3334" s="476"/>
    </row>
    <row r="3335" spans="10:18" x14ac:dyDescent="0.25">
      <c r="J3335" s="1055">
        <v>31</v>
      </c>
      <c r="K3335" s="476"/>
      <c r="L3335" s="476">
        <v>3.5</v>
      </c>
      <c r="M3335" s="426">
        <v>25</v>
      </c>
      <c r="N3335" s="426">
        <v>300</v>
      </c>
      <c r="O3335" s="476"/>
      <c r="P3335" s="450">
        <v>1</v>
      </c>
      <c r="Q3335" s="451">
        <f t="shared" si="135"/>
        <v>2.6249999999999999E-2</v>
      </c>
      <c r="R3335" s="476"/>
    </row>
    <row r="3336" spans="10:18" x14ac:dyDescent="0.25">
      <c r="J3336" s="1192">
        <v>32</v>
      </c>
      <c r="K3336" s="476"/>
      <c r="L3336" s="476">
        <v>4.5</v>
      </c>
      <c r="M3336" s="426">
        <v>10</v>
      </c>
      <c r="N3336" s="426">
        <v>300</v>
      </c>
      <c r="O3336" s="476"/>
      <c r="P3336" s="450">
        <v>1</v>
      </c>
      <c r="Q3336" s="451">
        <f t="shared" si="135"/>
        <v>1.35E-2</v>
      </c>
      <c r="R3336" s="476"/>
    </row>
    <row r="3337" spans="10:18" x14ac:dyDescent="0.25">
      <c r="J3337" s="1055">
        <v>33</v>
      </c>
      <c r="K3337" s="476"/>
      <c r="L3337" s="476">
        <v>2.2000000000000002</v>
      </c>
      <c r="M3337" s="426">
        <v>10</v>
      </c>
      <c r="N3337" s="426">
        <v>300</v>
      </c>
      <c r="O3337" s="476"/>
      <c r="P3337" s="450">
        <v>4</v>
      </c>
      <c r="Q3337" s="451">
        <f t="shared" si="135"/>
        <v>2.64E-2</v>
      </c>
      <c r="R3337" s="476"/>
    </row>
    <row r="3338" spans="10:18" x14ac:dyDescent="0.25">
      <c r="J3338" s="1192">
        <v>34</v>
      </c>
      <c r="K3338" s="476"/>
      <c r="L3338" s="476">
        <v>1.7</v>
      </c>
      <c r="M3338" s="426">
        <v>10</v>
      </c>
      <c r="N3338" s="426">
        <v>300</v>
      </c>
      <c r="O3338" s="476"/>
      <c r="P3338" s="450">
        <v>9</v>
      </c>
      <c r="Q3338" s="451">
        <f t="shared" si="135"/>
        <v>4.5900000000000003E-2</v>
      </c>
      <c r="R3338" s="476"/>
    </row>
    <row r="3339" spans="10:18" x14ac:dyDescent="0.25">
      <c r="J3339" s="1055">
        <v>35</v>
      </c>
      <c r="K3339" s="476"/>
      <c r="L3339" s="476">
        <v>2.2000000000000002</v>
      </c>
      <c r="M3339" s="426">
        <v>25</v>
      </c>
      <c r="N3339" s="426">
        <v>300</v>
      </c>
      <c r="O3339" s="476"/>
      <c r="P3339" s="450">
        <v>1</v>
      </c>
      <c r="Q3339" s="451">
        <f t="shared" si="135"/>
        <v>1.6500000000000004E-2</v>
      </c>
      <c r="R3339" s="476"/>
    </row>
    <row r="3340" spans="10:18" x14ac:dyDescent="0.25">
      <c r="J3340" s="1880"/>
      <c r="K3340" s="1880"/>
      <c r="L3340" s="1880"/>
      <c r="M3340" s="1880"/>
      <c r="N3340" s="1880"/>
      <c r="O3340" s="1881"/>
      <c r="P3340" s="1266">
        <f>SUM(P3305:P3339)</f>
        <v>102</v>
      </c>
      <c r="Q3340" s="1267">
        <f>SUM(Q3305:Q3339)</f>
        <v>3.8439500000000009</v>
      </c>
      <c r="R3340" s="64">
        <f>SUM(Q3340/G3315)</f>
        <v>0.49058354748017657</v>
      </c>
    </row>
    <row r="3341" spans="10:18" x14ac:dyDescent="0.25">
      <c r="J3341" s="1192">
        <v>36</v>
      </c>
      <c r="K3341" s="476"/>
      <c r="L3341" s="477">
        <v>5</v>
      </c>
      <c r="M3341" s="409">
        <v>7</v>
      </c>
      <c r="N3341" s="409">
        <v>400</v>
      </c>
      <c r="O3341" s="409">
        <v>13</v>
      </c>
      <c r="P3341" s="450">
        <v>52</v>
      </c>
      <c r="Q3341" s="451">
        <f t="shared" ref="Q3341:Q3346" si="136">L3341*M3341*N3341*P3341/1000000</f>
        <v>0.72799999999999998</v>
      </c>
      <c r="R3341" s="618"/>
    </row>
    <row r="3342" spans="10:18" x14ac:dyDescent="0.25">
      <c r="J3342" s="1192">
        <v>37</v>
      </c>
      <c r="K3342" s="476"/>
      <c r="L3342" s="477">
        <v>4</v>
      </c>
      <c r="M3342" s="409">
        <v>6</v>
      </c>
      <c r="N3342" s="409">
        <v>400</v>
      </c>
      <c r="O3342" s="409">
        <v>2</v>
      </c>
      <c r="P3342" s="450">
        <v>12</v>
      </c>
      <c r="Q3342" s="451">
        <f t="shared" si="136"/>
        <v>0.1152</v>
      </c>
      <c r="R3342" s="1058"/>
    </row>
    <row r="3343" spans="10:18" x14ac:dyDescent="0.25">
      <c r="J3343" s="1192">
        <v>38</v>
      </c>
      <c r="K3343" s="476"/>
      <c r="L3343" s="477">
        <v>3</v>
      </c>
      <c r="M3343" s="409">
        <v>5</v>
      </c>
      <c r="N3343" s="409">
        <v>400</v>
      </c>
      <c r="O3343" s="409">
        <v>7</v>
      </c>
      <c r="P3343" s="450">
        <v>70</v>
      </c>
      <c r="Q3343" s="451">
        <f t="shared" si="136"/>
        <v>0.42</v>
      </c>
      <c r="R3343" s="618"/>
    </row>
    <row r="3344" spans="10:18" x14ac:dyDescent="0.25">
      <c r="J3344" s="1192">
        <v>39</v>
      </c>
      <c r="K3344" s="476"/>
      <c r="L3344" s="477">
        <v>2</v>
      </c>
      <c r="M3344" s="409">
        <v>3</v>
      </c>
      <c r="N3344" s="409">
        <v>400</v>
      </c>
      <c r="O3344" s="409">
        <v>4</v>
      </c>
      <c r="P3344" s="450">
        <v>100</v>
      </c>
      <c r="Q3344" s="451">
        <f t="shared" si="136"/>
        <v>0.24</v>
      </c>
      <c r="R3344" s="618"/>
    </row>
    <row r="3345" spans="2:18" x14ac:dyDescent="0.25">
      <c r="J3345" s="1192">
        <v>40</v>
      </c>
      <c r="K3345" s="476"/>
      <c r="L3345" s="477">
        <v>5</v>
      </c>
      <c r="M3345" s="409">
        <v>7</v>
      </c>
      <c r="N3345" s="409">
        <v>300</v>
      </c>
      <c r="O3345" s="409">
        <v>2</v>
      </c>
      <c r="P3345" s="450">
        <v>8</v>
      </c>
      <c r="Q3345" s="451">
        <f t="shared" si="136"/>
        <v>8.4000000000000005E-2</v>
      </c>
      <c r="R3345" s="618"/>
    </row>
    <row r="3346" spans="2:18" x14ac:dyDescent="0.25">
      <c r="J3346" s="1192">
        <v>41</v>
      </c>
      <c r="K3346" s="476"/>
      <c r="L3346" s="477">
        <v>3</v>
      </c>
      <c r="M3346" s="409">
        <v>5</v>
      </c>
      <c r="N3346" s="409">
        <v>300</v>
      </c>
      <c r="O3346" s="409">
        <v>1</v>
      </c>
      <c r="P3346" s="450">
        <v>10</v>
      </c>
      <c r="Q3346" s="451">
        <f t="shared" si="136"/>
        <v>4.4999999999999998E-2</v>
      </c>
      <c r="R3346" s="618"/>
    </row>
    <row r="3347" spans="2:18" x14ac:dyDescent="0.25">
      <c r="J3347" s="1882"/>
      <c r="K3347" s="1883"/>
      <c r="L3347" s="1883"/>
      <c r="M3347" s="1883"/>
      <c r="N3347" s="1884"/>
      <c r="O3347" s="1057">
        <f>SUM(O3341:O3346)</f>
        <v>29</v>
      </c>
      <c r="P3347" s="1268">
        <f>SUM(P3341:P3346)</f>
        <v>252</v>
      </c>
      <c r="Q3347" s="1269">
        <f>SUM(Q3341:Q3346)</f>
        <v>1.6321999999999999</v>
      </c>
      <c r="R3347" s="64">
        <f>SUM(Q3347/G3315)</f>
        <v>0.20830928243008986</v>
      </c>
    </row>
    <row r="3348" spans="2:18" ht="16.5" thickBot="1" x14ac:dyDescent="0.3">
      <c r="J3348" s="112"/>
      <c r="K3348" s="112"/>
      <c r="L3348" s="112"/>
      <c r="M3348" s="112"/>
      <c r="N3348" s="112"/>
      <c r="O3348" s="455">
        <f>SUM(O3347)</f>
        <v>29</v>
      </c>
      <c r="P3348" s="47">
        <f>SUM(P3347,P3340)</f>
        <v>354</v>
      </c>
      <c r="Q3348" s="72">
        <f>SUM(Q3347,Q3340)</f>
        <v>5.4761500000000005</v>
      </c>
      <c r="R3348" s="49">
        <f>SUM(Q3348/G3315)</f>
        <v>0.69889282991026636</v>
      </c>
    </row>
    <row r="3349" spans="2:18" ht="16.5" thickTop="1" x14ac:dyDescent="0.25"/>
    <row r="3350" spans="2:18" x14ac:dyDescent="0.25">
      <c r="B3350" s="1814" t="s">
        <v>0</v>
      </c>
      <c r="C3350" s="1814"/>
      <c r="D3350" s="1814"/>
      <c r="E3350" s="1814"/>
      <c r="F3350" s="1814"/>
      <c r="G3350" s="1814"/>
      <c r="H3350" s="1814"/>
      <c r="J3350" s="1892" t="s">
        <v>22</v>
      </c>
      <c r="K3350" s="1892"/>
      <c r="L3350" s="1892"/>
      <c r="M3350" s="1892"/>
      <c r="N3350" s="1892"/>
      <c r="O3350" s="1892"/>
      <c r="P3350" s="1892"/>
      <c r="Q3350" s="1892"/>
      <c r="R3350" s="1892"/>
    </row>
    <row r="3351" spans="2:18" ht="15.75" customHeight="1" x14ac:dyDescent="0.25">
      <c r="B3351" s="1814"/>
      <c r="C3351" s="1814"/>
      <c r="D3351" s="1814"/>
      <c r="E3351" s="1814"/>
      <c r="F3351" s="1814"/>
      <c r="G3351" s="1814"/>
      <c r="H3351" s="1814"/>
      <c r="J3351" s="1892"/>
      <c r="K3351" s="1892"/>
      <c r="L3351" s="1892"/>
      <c r="M3351" s="1892"/>
      <c r="N3351" s="1892"/>
      <c r="O3351" s="1892"/>
      <c r="P3351" s="1892"/>
      <c r="Q3351" s="1892"/>
      <c r="R3351" s="1892"/>
    </row>
    <row r="3352" spans="2:18" ht="15.75" customHeight="1" x14ac:dyDescent="0.25">
      <c r="B3352" s="6" t="s">
        <v>443</v>
      </c>
      <c r="H3352" s="8"/>
      <c r="J3352" s="6" t="s">
        <v>443</v>
      </c>
      <c r="K3352" s="1051"/>
      <c r="L3352" s="1051"/>
      <c r="M3352" s="1051"/>
      <c r="N3352" s="1051"/>
      <c r="O3352" s="1893"/>
      <c r="P3352" s="1893"/>
      <c r="Q3352" s="842"/>
      <c r="R3352" s="842"/>
    </row>
    <row r="3353" spans="2:18" x14ac:dyDescent="0.25">
      <c r="B3353" s="1812" t="s">
        <v>21</v>
      </c>
      <c r="C3353" s="1812" t="s">
        <v>2</v>
      </c>
      <c r="D3353" s="1812" t="s">
        <v>3</v>
      </c>
      <c r="E3353" s="1842" t="s">
        <v>4</v>
      </c>
      <c r="F3353" s="1843"/>
      <c r="G3353" s="1844"/>
      <c r="H3353" s="1812" t="s">
        <v>5</v>
      </c>
      <c r="J3353" s="1886" t="s">
        <v>21</v>
      </c>
      <c r="K3353" s="1894" t="s">
        <v>24</v>
      </c>
      <c r="L3353" s="1867" t="s">
        <v>25</v>
      </c>
      <c r="M3353" s="1868"/>
      <c r="N3353" s="1869"/>
      <c r="O3353" s="1867" t="s">
        <v>4</v>
      </c>
      <c r="P3353" s="1868"/>
      <c r="Q3353" s="1869"/>
      <c r="R3353" s="1886" t="s">
        <v>5</v>
      </c>
    </row>
    <row r="3354" spans="2:18" x14ac:dyDescent="0.25">
      <c r="B3354" s="1813"/>
      <c r="C3354" s="1813"/>
      <c r="D3354" s="1813"/>
      <c r="E3354" s="1199" t="s">
        <v>26</v>
      </c>
      <c r="F3354" s="1199" t="s">
        <v>9</v>
      </c>
      <c r="G3354" s="1198" t="s">
        <v>10</v>
      </c>
      <c r="H3354" s="1813"/>
      <c r="J3354" s="1887"/>
      <c r="K3354" s="1895"/>
      <c r="L3354" s="1052" t="s">
        <v>27</v>
      </c>
      <c r="M3354" s="1201" t="s">
        <v>28</v>
      </c>
      <c r="N3354" s="1201" t="s">
        <v>26</v>
      </c>
      <c r="O3354" s="1201" t="s">
        <v>29</v>
      </c>
      <c r="P3354" s="1053" t="s">
        <v>30</v>
      </c>
      <c r="Q3354" s="1054" t="s">
        <v>10</v>
      </c>
      <c r="R3354" s="1887"/>
    </row>
    <row r="3355" spans="2:18" x14ac:dyDescent="0.25">
      <c r="B3355" s="1209">
        <v>1</v>
      </c>
      <c r="C3355" s="78">
        <v>5899</v>
      </c>
      <c r="D3355" s="409" t="s">
        <v>12</v>
      </c>
      <c r="E3355" s="409">
        <v>400</v>
      </c>
      <c r="F3355" s="409">
        <v>67</v>
      </c>
      <c r="G3355" s="497">
        <f t="shared" ref="G3355:G3360" si="137">0.7854*E3355*F3355*F3355/1000000</f>
        <v>1.4102642399999998</v>
      </c>
      <c r="H3355" s="616" t="s">
        <v>15</v>
      </c>
      <c r="J3355" s="1055">
        <v>1</v>
      </c>
      <c r="K3355" s="429" t="s">
        <v>32</v>
      </c>
      <c r="L3355" s="426">
        <v>13</v>
      </c>
      <c r="M3355" s="426">
        <v>30</v>
      </c>
      <c r="N3355" s="426">
        <v>400</v>
      </c>
      <c r="O3355" s="429"/>
      <c r="P3355" s="450">
        <v>2</v>
      </c>
      <c r="Q3355" s="451">
        <f t="shared" ref="Q3355:Q3377" si="138">L3355*M3355*N3355*P3355/1000000</f>
        <v>0.312</v>
      </c>
      <c r="R3355" s="1056"/>
    </row>
    <row r="3356" spans="2:18" x14ac:dyDescent="0.25">
      <c r="B3356" s="1209">
        <v>2</v>
      </c>
      <c r="C3356" s="78">
        <v>5893</v>
      </c>
      <c r="D3356" s="409" t="s">
        <v>12</v>
      </c>
      <c r="E3356" s="409">
        <v>400</v>
      </c>
      <c r="F3356" s="409">
        <v>65</v>
      </c>
      <c r="G3356" s="497">
        <f t="shared" si="137"/>
        <v>1.3273259999999998</v>
      </c>
      <c r="H3356" s="616" t="s">
        <v>13</v>
      </c>
      <c r="J3356" s="1202">
        <v>2</v>
      </c>
      <c r="K3356" s="476"/>
      <c r="L3356" s="476">
        <v>10</v>
      </c>
      <c r="M3356" s="426">
        <v>30</v>
      </c>
      <c r="N3356" s="426">
        <v>400</v>
      </c>
      <c r="O3356" s="476"/>
      <c r="P3356" s="450">
        <v>3</v>
      </c>
      <c r="Q3356" s="451">
        <f t="shared" si="138"/>
        <v>0.36</v>
      </c>
      <c r="R3356" s="476"/>
    </row>
    <row r="3357" spans="2:18" x14ac:dyDescent="0.25">
      <c r="B3357" s="1209">
        <v>3</v>
      </c>
      <c r="C3357" s="78">
        <v>6119</v>
      </c>
      <c r="D3357" s="409" t="s">
        <v>12</v>
      </c>
      <c r="E3357" s="409">
        <v>400</v>
      </c>
      <c r="F3357" s="409">
        <v>40</v>
      </c>
      <c r="G3357" s="497">
        <f t="shared" si="137"/>
        <v>0.50265599999999988</v>
      </c>
      <c r="H3357" s="616" t="s">
        <v>15</v>
      </c>
      <c r="J3357" s="1055">
        <v>3</v>
      </c>
      <c r="K3357" s="476"/>
      <c r="L3357" s="476">
        <v>15</v>
      </c>
      <c r="M3357" s="426">
        <v>25</v>
      </c>
      <c r="N3357" s="426">
        <v>400</v>
      </c>
      <c r="O3357" s="476"/>
      <c r="P3357" s="450">
        <v>1</v>
      </c>
      <c r="Q3357" s="451">
        <f t="shared" si="138"/>
        <v>0.15</v>
      </c>
      <c r="R3357" s="476"/>
    </row>
    <row r="3358" spans="2:18" x14ac:dyDescent="0.25">
      <c r="B3358" s="1209">
        <v>4</v>
      </c>
      <c r="C3358" s="78">
        <v>6225</v>
      </c>
      <c r="D3358" s="409" t="s">
        <v>12</v>
      </c>
      <c r="E3358" s="409">
        <v>400</v>
      </c>
      <c r="F3358" s="409">
        <v>40</v>
      </c>
      <c r="G3358" s="497">
        <f t="shared" si="137"/>
        <v>0.50265599999999988</v>
      </c>
      <c r="H3358" s="616" t="s">
        <v>207</v>
      </c>
      <c r="J3358" s="1202">
        <v>4</v>
      </c>
      <c r="K3358" s="476"/>
      <c r="L3358" s="476">
        <v>10</v>
      </c>
      <c r="M3358" s="426">
        <v>25</v>
      </c>
      <c r="N3358" s="426">
        <v>400</v>
      </c>
      <c r="O3358" s="476"/>
      <c r="P3358" s="450">
        <v>1</v>
      </c>
      <c r="Q3358" s="451">
        <f t="shared" si="138"/>
        <v>0.1</v>
      </c>
      <c r="R3358" s="476"/>
    </row>
    <row r="3359" spans="2:18" x14ac:dyDescent="0.25">
      <c r="B3359" s="1209">
        <v>5</v>
      </c>
      <c r="C3359" s="78">
        <v>6020</v>
      </c>
      <c r="D3359" s="409" t="s">
        <v>12</v>
      </c>
      <c r="E3359" s="409">
        <v>400</v>
      </c>
      <c r="F3359" s="409">
        <v>40</v>
      </c>
      <c r="G3359" s="497">
        <f t="shared" si="137"/>
        <v>0.50265599999999988</v>
      </c>
      <c r="H3359" s="616" t="s">
        <v>15</v>
      </c>
      <c r="J3359" s="1055">
        <v>5</v>
      </c>
      <c r="K3359" s="476"/>
      <c r="L3359" s="476">
        <v>10</v>
      </c>
      <c r="M3359" s="426">
        <v>20</v>
      </c>
      <c r="N3359" s="426">
        <v>400</v>
      </c>
      <c r="O3359" s="476"/>
      <c r="P3359" s="450">
        <v>5</v>
      </c>
      <c r="Q3359" s="451">
        <f t="shared" si="138"/>
        <v>0.4</v>
      </c>
      <c r="R3359" s="476"/>
    </row>
    <row r="3360" spans="2:18" x14ac:dyDescent="0.25">
      <c r="B3360" s="1209">
        <v>6</v>
      </c>
      <c r="C3360" s="78">
        <v>6157</v>
      </c>
      <c r="D3360" s="409" t="s">
        <v>12</v>
      </c>
      <c r="E3360" s="409">
        <v>400</v>
      </c>
      <c r="F3360" s="409">
        <v>43</v>
      </c>
      <c r="G3360" s="497">
        <f t="shared" si="137"/>
        <v>0.58088183999999998</v>
      </c>
      <c r="H3360" s="616" t="s">
        <v>207</v>
      </c>
      <c r="J3360" s="1202">
        <v>6</v>
      </c>
      <c r="K3360" s="476"/>
      <c r="L3360" s="476">
        <v>7</v>
      </c>
      <c r="M3360" s="426">
        <v>20</v>
      </c>
      <c r="N3360" s="426">
        <v>400</v>
      </c>
      <c r="O3360" s="476"/>
      <c r="P3360" s="450">
        <v>1</v>
      </c>
      <c r="Q3360" s="451">
        <f t="shared" si="138"/>
        <v>5.6000000000000001E-2</v>
      </c>
      <c r="R3360" s="476"/>
    </row>
    <row r="3361" spans="2:18" x14ac:dyDescent="0.25">
      <c r="G3361" s="74">
        <f>SUM(G3355:G3360)</f>
        <v>4.8264400799999994</v>
      </c>
      <c r="H3361" s="51"/>
      <c r="J3361" s="1055">
        <v>7</v>
      </c>
      <c r="K3361" s="476"/>
      <c r="L3361" s="476">
        <v>4.5</v>
      </c>
      <c r="M3361" s="426">
        <v>20</v>
      </c>
      <c r="N3361" s="426">
        <v>400</v>
      </c>
      <c r="O3361" s="476"/>
      <c r="P3361" s="450">
        <v>4</v>
      </c>
      <c r="Q3361" s="451">
        <f t="shared" si="138"/>
        <v>0.14399999999999999</v>
      </c>
      <c r="R3361" s="476"/>
    </row>
    <row r="3362" spans="2:18" ht="16.5" thickBot="1" x14ac:dyDescent="0.3">
      <c r="G3362" s="60">
        <f>SUM(G3361)</f>
        <v>4.8264400799999994</v>
      </c>
      <c r="H3362" s="36">
        <f>SUM(Q3385/G3362)</f>
        <v>0.73271395508550496</v>
      </c>
      <c r="J3362" s="1202">
        <v>8</v>
      </c>
      <c r="K3362" s="476"/>
      <c r="L3362" s="476">
        <v>3.5</v>
      </c>
      <c r="M3362" s="426">
        <v>20</v>
      </c>
      <c r="N3362" s="426">
        <v>400</v>
      </c>
      <c r="O3362" s="476"/>
      <c r="P3362" s="450">
        <v>1</v>
      </c>
      <c r="Q3362" s="451">
        <f t="shared" si="138"/>
        <v>2.8000000000000001E-2</v>
      </c>
      <c r="R3362" s="476"/>
    </row>
    <row r="3363" spans="2:18" ht="16.5" thickTop="1" x14ac:dyDescent="0.25">
      <c r="J3363" s="1055">
        <v>9</v>
      </c>
      <c r="K3363" s="476"/>
      <c r="L3363" s="476">
        <v>2.2000000000000002</v>
      </c>
      <c r="M3363" s="426">
        <v>20</v>
      </c>
      <c r="N3363" s="426">
        <v>400</v>
      </c>
      <c r="O3363" s="476"/>
      <c r="P3363" s="450">
        <v>1</v>
      </c>
      <c r="Q3363" s="451">
        <f t="shared" si="138"/>
        <v>1.7600000000000001E-2</v>
      </c>
      <c r="R3363" s="476"/>
    </row>
    <row r="3364" spans="2:18" x14ac:dyDescent="0.25">
      <c r="B3364" s="8" t="s">
        <v>445</v>
      </c>
      <c r="J3364" s="1202">
        <v>10</v>
      </c>
      <c r="K3364" s="476"/>
      <c r="L3364" s="476">
        <v>15</v>
      </c>
      <c r="M3364" s="426">
        <v>15</v>
      </c>
      <c r="N3364" s="426">
        <v>400</v>
      </c>
      <c r="O3364" s="476"/>
      <c r="P3364" s="450">
        <v>1</v>
      </c>
      <c r="Q3364" s="451">
        <f t="shared" si="138"/>
        <v>0.09</v>
      </c>
      <c r="R3364" s="476"/>
    </row>
    <row r="3365" spans="2:18" x14ac:dyDescent="0.25">
      <c r="B3365" s="1886" t="s">
        <v>3</v>
      </c>
      <c r="C3365" s="1888" t="s">
        <v>66</v>
      </c>
      <c r="D3365" s="1889"/>
      <c r="E3365" s="1890" t="s">
        <v>48</v>
      </c>
      <c r="F3365" s="1891"/>
      <c r="G3365" s="1886" t="s">
        <v>50</v>
      </c>
      <c r="J3365" s="1055">
        <v>11</v>
      </c>
      <c r="K3365" s="476"/>
      <c r="L3365" s="476">
        <v>13</v>
      </c>
      <c r="M3365" s="426">
        <v>15</v>
      </c>
      <c r="N3365" s="426">
        <v>400</v>
      </c>
      <c r="O3365" s="476"/>
      <c r="P3365" s="450">
        <v>1</v>
      </c>
      <c r="Q3365" s="451">
        <f t="shared" si="138"/>
        <v>7.8E-2</v>
      </c>
      <c r="R3365" s="476"/>
    </row>
    <row r="3366" spans="2:18" x14ac:dyDescent="0.25">
      <c r="B3366" s="1887"/>
      <c r="C3366" s="101" t="s">
        <v>30</v>
      </c>
      <c r="D3366" s="595" t="s">
        <v>10</v>
      </c>
      <c r="E3366" s="1203" t="s">
        <v>30</v>
      </c>
      <c r="F3366" s="1203" t="s">
        <v>10</v>
      </c>
      <c r="G3366" s="1887"/>
      <c r="J3366" s="1202">
        <v>12</v>
      </c>
      <c r="K3366" s="476"/>
      <c r="L3366" s="476">
        <v>10</v>
      </c>
      <c r="M3366" s="426">
        <v>15</v>
      </c>
      <c r="N3366" s="426">
        <v>400</v>
      </c>
      <c r="O3366" s="476"/>
      <c r="P3366" s="450">
        <v>2</v>
      </c>
      <c r="Q3366" s="451">
        <f t="shared" si="138"/>
        <v>0.12</v>
      </c>
      <c r="R3366" s="476"/>
    </row>
    <row r="3367" spans="2:18" x14ac:dyDescent="0.25">
      <c r="B3367" s="1204" t="s">
        <v>32</v>
      </c>
      <c r="C3367" s="86">
        <f>SUM(C3322)</f>
        <v>648</v>
      </c>
      <c r="D3367" s="71">
        <f>SUM(D3322)</f>
        <v>495.34156979999989</v>
      </c>
      <c r="E3367" s="86">
        <f>SUM(E3322)</f>
        <v>32030</v>
      </c>
      <c r="F3367" s="71">
        <f>SUM(F3322)</f>
        <v>350.62628000000001</v>
      </c>
      <c r="G3367" s="88">
        <f>SUM(F3367/D3367)</f>
        <v>0.70784747611949783</v>
      </c>
      <c r="J3367" s="1055">
        <v>13</v>
      </c>
      <c r="K3367" s="476"/>
      <c r="L3367" s="476">
        <v>4.5</v>
      </c>
      <c r="M3367" s="426">
        <v>15</v>
      </c>
      <c r="N3367" s="426">
        <v>400</v>
      </c>
      <c r="O3367" s="476"/>
      <c r="P3367" s="450">
        <v>2</v>
      </c>
      <c r="Q3367" s="451">
        <f t="shared" si="138"/>
        <v>5.3999999999999999E-2</v>
      </c>
      <c r="R3367" s="476"/>
    </row>
    <row r="3368" spans="2:18" x14ac:dyDescent="0.25">
      <c r="B3368" s="1204" t="s">
        <v>32</v>
      </c>
      <c r="C3368" s="115">
        <f>SUM(B3360)</f>
        <v>6</v>
      </c>
      <c r="D3368" s="71">
        <f>SUM(G3362)</f>
        <v>4.8264400799999994</v>
      </c>
      <c r="E3368" s="115">
        <f>SUM(P3385)</f>
        <v>228</v>
      </c>
      <c r="F3368" s="20">
        <f>SUM(Q3385)</f>
        <v>3.5364000000000004</v>
      </c>
      <c r="G3368" s="88">
        <f>SUM(F3368/D3368)</f>
        <v>0.73271395508550496</v>
      </c>
      <c r="J3368" s="1202">
        <v>14</v>
      </c>
      <c r="K3368" s="476"/>
      <c r="L3368" s="476">
        <v>2.2000000000000002</v>
      </c>
      <c r="M3368" s="426">
        <v>15</v>
      </c>
      <c r="N3368" s="426">
        <v>400</v>
      </c>
      <c r="O3368" s="476"/>
      <c r="P3368" s="450">
        <v>1</v>
      </c>
      <c r="Q3368" s="451">
        <f t="shared" si="138"/>
        <v>1.32E-2</v>
      </c>
      <c r="R3368" s="476"/>
    </row>
    <row r="3369" spans="2:18" ht="16.5" thickBot="1" x14ac:dyDescent="0.3">
      <c r="B3369" s="1197" t="s">
        <v>54</v>
      </c>
      <c r="C3369" s="59">
        <f>SUM(C3367:C3368)</f>
        <v>654</v>
      </c>
      <c r="D3369" s="92">
        <f>SUM(D3367:D3368)</f>
        <v>500.16800987999989</v>
      </c>
      <c r="E3369" s="59">
        <f>SUM(E3367:E3368)</f>
        <v>32258</v>
      </c>
      <c r="F3369" s="92">
        <f>SUM(F3367:F3368)</f>
        <v>354.16268000000002</v>
      </c>
      <c r="G3369" s="93">
        <f>SUM(F3369/D3369)</f>
        <v>0.70808742863217222</v>
      </c>
      <c r="J3369" s="1055">
        <v>15</v>
      </c>
      <c r="K3369" s="476"/>
      <c r="L3369" s="476">
        <v>10</v>
      </c>
      <c r="M3369" s="426">
        <v>13</v>
      </c>
      <c r="N3369" s="426">
        <v>400</v>
      </c>
      <c r="O3369" s="476"/>
      <c r="P3369" s="450">
        <v>1</v>
      </c>
      <c r="Q3369" s="451">
        <f t="shared" si="138"/>
        <v>5.1999999999999998E-2</v>
      </c>
      <c r="R3369" s="476"/>
    </row>
    <row r="3370" spans="2:18" ht="16.5" thickTop="1" x14ac:dyDescent="0.25">
      <c r="B3370" s="89"/>
      <c r="C3370" s="90"/>
      <c r="D3370" s="91"/>
      <c r="E3370" s="82"/>
      <c r="F3370" s="83"/>
      <c r="G3370" s="83"/>
      <c r="J3370" s="1202">
        <v>16</v>
      </c>
      <c r="K3370" s="476"/>
      <c r="L3370" s="476">
        <v>4.5</v>
      </c>
      <c r="M3370" s="426">
        <v>13</v>
      </c>
      <c r="N3370" s="426">
        <v>400</v>
      </c>
      <c r="O3370" s="476"/>
      <c r="P3370" s="450">
        <v>1</v>
      </c>
      <c r="Q3370" s="451">
        <f t="shared" si="138"/>
        <v>2.3400000000000001E-2</v>
      </c>
      <c r="R3370" s="476"/>
    </row>
    <row r="3371" spans="2:18" x14ac:dyDescent="0.25">
      <c r="B3371" s="102" t="s">
        <v>32</v>
      </c>
      <c r="C3371" s="90"/>
      <c r="D3371" s="103">
        <f>SUM(Q3378+D3324)</f>
        <v>262.25907999999998</v>
      </c>
      <c r="E3371" s="466">
        <f>SUM(D3371/D3369)</f>
        <v>0.52434197073683519</v>
      </c>
      <c r="F3371" s="83"/>
      <c r="G3371" s="83"/>
      <c r="J3371" s="1055">
        <v>17</v>
      </c>
      <c r="K3371" s="476"/>
      <c r="L3371" s="476">
        <v>10</v>
      </c>
      <c r="M3371" s="426">
        <v>10</v>
      </c>
      <c r="N3371" s="426">
        <v>400</v>
      </c>
      <c r="O3371" s="476"/>
      <c r="P3371" s="450">
        <v>3</v>
      </c>
      <c r="Q3371" s="451">
        <f t="shared" si="138"/>
        <v>0.12</v>
      </c>
      <c r="R3371" s="476"/>
    </row>
    <row r="3372" spans="2:18" x14ac:dyDescent="0.25">
      <c r="B3372" s="102" t="s">
        <v>51</v>
      </c>
      <c r="C3372" s="89"/>
      <c r="D3372" s="103">
        <f>SUM(Q3384+D3325)</f>
        <v>91.903599999999997</v>
      </c>
      <c r="E3372" s="466">
        <f>SUM(D3372/D3369)</f>
        <v>0.18374545789533694</v>
      </c>
      <c r="F3372" s="83"/>
      <c r="G3372" s="83"/>
      <c r="J3372" s="1202">
        <v>18</v>
      </c>
      <c r="K3372" s="476"/>
      <c r="L3372" s="476">
        <v>7</v>
      </c>
      <c r="M3372" s="426">
        <v>10</v>
      </c>
      <c r="N3372" s="426">
        <v>400</v>
      </c>
      <c r="O3372" s="476"/>
      <c r="P3372" s="450">
        <v>1</v>
      </c>
      <c r="Q3372" s="451">
        <f t="shared" si="138"/>
        <v>2.8000000000000001E-2</v>
      </c>
      <c r="R3372" s="476"/>
    </row>
    <row r="3373" spans="2:18" ht="16.5" thickBot="1" x14ac:dyDescent="0.3">
      <c r="B3373" s="89"/>
      <c r="C3373" s="89"/>
      <c r="D3373" s="1200">
        <f>SUM(D3371:D3372)</f>
        <v>354.16267999999997</v>
      </c>
      <c r="E3373" s="467">
        <f>SUM(E3371:E3372)</f>
        <v>0.70808742863217211</v>
      </c>
      <c r="F3373" s="83"/>
      <c r="G3373" s="83"/>
      <c r="J3373" s="1055">
        <v>19</v>
      </c>
      <c r="K3373" s="476"/>
      <c r="L3373" s="476">
        <v>4.5</v>
      </c>
      <c r="M3373" s="426">
        <v>10</v>
      </c>
      <c r="N3373" s="426">
        <v>400</v>
      </c>
      <c r="O3373" s="476"/>
      <c r="P3373" s="450">
        <v>19</v>
      </c>
      <c r="Q3373" s="451">
        <f t="shared" si="138"/>
        <v>0.34200000000000003</v>
      </c>
      <c r="R3373" s="476"/>
    </row>
    <row r="3374" spans="2:18" ht="16.5" thickTop="1" x14ac:dyDescent="0.25">
      <c r="J3374" s="1202">
        <v>20</v>
      </c>
      <c r="K3374" s="476"/>
      <c r="L3374" s="476">
        <v>3.5</v>
      </c>
      <c r="M3374" s="426">
        <v>10</v>
      </c>
      <c r="N3374" s="426">
        <v>400</v>
      </c>
      <c r="O3374" s="476"/>
      <c r="P3374" s="450">
        <v>3</v>
      </c>
      <c r="Q3374" s="451">
        <f t="shared" si="138"/>
        <v>4.2000000000000003E-2</v>
      </c>
      <c r="R3374" s="476"/>
    </row>
    <row r="3375" spans="2:18" x14ac:dyDescent="0.25">
      <c r="J3375" s="1055">
        <v>21</v>
      </c>
      <c r="K3375" s="476"/>
      <c r="L3375" s="476">
        <v>2.2000000000000002</v>
      </c>
      <c r="M3375" s="426">
        <v>10</v>
      </c>
      <c r="N3375" s="426">
        <v>400</v>
      </c>
      <c r="O3375" s="476"/>
      <c r="P3375" s="450">
        <v>6</v>
      </c>
      <c r="Q3375" s="451">
        <f t="shared" si="138"/>
        <v>5.28E-2</v>
      </c>
      <c r="R3375" s="476"/>
    </row>
    <row r="3376" spans="2:18" x14ac:dyDescent="0.25">
      <c r="J3376" s="1202">
        <v>22</v>
      </c>
      <c r="K3376" s="476"/>
      <c r="L3376" s="476">
        <v>1.7</v>
      </c>
      <c r="M3376" s="426">
        <v>10</v>
      </c>
      <c r="N3376" s="426">
        <v>400</v>
      </c>
      <c r="O3376" s="476"/>
      <c r="P3376" s="450">
        <v>4</v>
      </c>
      <c r="Q3376" s="451">
        <f t="shared" si="138"/>
        <v>2.7199999999999998E-2</v>
      </c>
      <c r="R3376" s="476"/>
    </row>
    <row r="3377" spans="2:18" x14ac:dyDescent="0.25">
      <c r="J3377" s="1055">
        <v>23</v>
      </c>
      <c r="K3377" s="476"/>
      <c r="L3377" s="476">
        <v>4.5</v>
      </c>
      <c r="M3377" s="426">
        <v>10</v>
      </c>
      <c r="N3377" s="426">
        <v>300</v>
      </c>
      <c r="O3377" s="476"/>
      <c r="P3377" s="450">
        <v>4</v>
      </c>
      <c r="Q3377" s="451">
        <f t="shared" si="138"/>
        <v>5.3999999999999999E-2</v>
      </c>
      <c r="R3377" s="476"/>
    </row>
    <row r="3378" spans="2:18" x14ac:dyDescent="0.25">
      <c r="J3378" s="1880"/>
      <c r="K3378" s="1880"/>
      <c r="L3378" s="1880"/>
      <c r="M3378" s="1880"/>
      <c r="N3378" s="1880"/>
      <c r="O3378" s="1881"/>
      <c r="P3378" s="1119">
        <f>SUM(P3355:P3377)</f>
        <v>68</v>
      </c>
      <c r="Q3378" s="1120">
        <f>SUM(Q3355:Q3377)</f>
        <v>2.6642000000000006</v>
      </c>
      <c r="R3378" s="64">
        <f>SUM(Q3378/G3362)</f>
        <v>0.55200105167368019</v>
      </c>
    </row>
    <row r="3379" spans="2:18" x14ac:dyDescent="0.25">
      <c r="J3379" s="1202">
        <v>24</v>
      </c>
      <c r="K3379" s="476"/>
      <c r="L3379" s="477">
        <v>5</v>
      </c>
      <c r="M3379" s="409">
        <v>7</v>
      </c>
      <c r="N3379" s="409">
        <v>400</v>
      </c>
      <c r="O3379" s="409">
        <v>2</v>
      </c>
      <c r="P3379" s="450">
        <v>8</v>
      </c>
      <c r="Q3379" s="451">
        <f>L3379*M3379*N3379*P3379/1000000</f>
        <v>0.112</v>
      </c>
      <c r="R3379" s="618"/>
    </row>
    <row r="3380" spans="2:18" x14ac:dyDescent="0.25">
      <c r="J3380" s="1202">
        <v>25</v>
      </c>
      <c r="K3380" s="476"/>
      <c r="L3380" s="477">
        <v>4</v>
      </c>
      <c r="M3380" s="409">
        <v>6</v>
      </c>
      <c r="N3380" s="409">
        <v>400</v>
      </c>
      <c r="O3380" s="409">
        <v>2</v>
      </c>
      <c r="P3380" s="450">
        <v>12</v>
      </c>
      <c r="Q3380" s="451">
        <f>L3380*M3380*N3380*P3380/1000000</f>
        <v>0.1152</v>
      </c>
      <c r="R3380" s="1058"/>
    </row>
    <row r="3381" spans="2:18" x14ac:dyDescent="0.25">
      <c r="J3381" s="1202">
        <v>26</v>
      </c>
      <c r="K3381" s="476"/>
      <c r="L3381" s="477">
        <v>3</v>
      </c>
      <c r="M3381" s="409">
        <v>5</v>
      </c>
      <c r="N3381" s="409">
        <v>400</v>
      </c>
      <c r="O3381" s="409">
        <v>8</v>
      </c>
      <c r="P3381" s="450">
        <v>80</v>
      </c>
      <c r="Q3381" s="451">
        <f>L3381*M3381*N3381*P3381/1000000</f>
        <v>0.48</v>
      </c>
      <c r="R3381" s="618"/>
    </row>
    <row r="3382" spans="2:18" x14ac:dyDescent="0.25">
      <c r="J3382" s="1202">
        <v>27</v>
      </c>
      <c r="K3382" s="476"/>
      <c r="L3382" s="477">
        <v>2</v>
      </c>
      <c r="M3382" s="409">
        <v>3</v>
      </c>
      <c r="N3382" s="409">
        <v>400</v>
      </c>
      <c r="O3382" s="409">
        <v>2</v>
      </c>
      <c r="P3382" s="450">
        <v>50</v>
      </c>
      <c r="Q3382" s="451">
        <f>L3382*M3382*N3382*P3382/1000000</f>
        <v>0.12</v>
      </c>
      <c r="R3382" s="618"/>
    </row>
    <row r="3383" spans="2:18" x14ac:dyDescent="0.25">
      <c r="J3383" s="1202">
        <v>28</v>
      </c>
      <c r="K3383" s="476"/>
      <c r="L3383" s="477">
        <v>3</v>
      </c>
      <c r="M3383" s="409">
        <v>5</v>
      </c>
      <c r="N3383" s="409">
        <v>300</v>
      </c>
      <c r="O3383" s="409">
        <v>1</v>
      </c>
      <c r="P3383" s="450">
        <v>10</v>
      </c>
      <c r="Q3383" s="451">
        <f>L3383*M3383*N3383*P3383/1000000</f>
        <v>4.4999999999999998E-2</v>
      </c>
      <c r="R3383" s="618"/>
    </row>
    <row r="3384" spans="2:18" x14ac:dyDescent="0.25">
      <c r="J3384" s="1882"/>
      <c r="K3384" s="1883"/>
      <c r="L3384" s="1883"/>
      <c r="M3384" s="1883"/>
      <c r="N3384" s="1884"/>
      <c r="O3384" s="1057">
        <f>SUM(O3379:O3383)</f>
        <v>15</v>
      </c>
      <c r="P3384" s="1057">
        <f>SUM(P3379:P3383)</f>
        <v>160</v>
      </c>
      <c r="Q3384" s="1121">
        <f>SUM(Q3379:Q3383)</f>
        <v>0.87220000000000009</v>
      </c>
      <c r="R3384" s="64">
        <f>SUM(Q3384/G3362)</f>
        <v>0.18071290341182486</v>
      </c>
    </row>
    <row r="3385" spans="2:18" ht="16.5" thickBot="1" x14ac:dyDescent="0.3">
      <c r="J3385" s="112"/>
      <c r="K3385" s="112"/>
      <c r="L3385" s="112"/>
      <c r="M3385" s="112"/>
      <c r="N3385" s="112"/>
      <c r="O3385" s="455">
        <f>SUM(O3384)</f>
        <v>15</v>
      </c>
      <c r="P3385" s="47">
        <f>SUM(P3384,P3378)</f>
        <v>228</v>
      </c>
      <c r="Q3385" s="72">
        <f>SUM(Q3384,Q3378)</f>
        <v>3.5364000000000004</v>
      </c>
      <c r="R3385" s="49">
        <f>SUM(Q3385/G3362)</f>
        <v>0.73271395508550496</v>
      </c>
    </row>
    <row r="3386" spans="2:18" ht="16.5" thickTop="1" x14ac:dyDescent="0.25"/>
    <row r="3387" spans="2:18" x14ac:dyDescent="0.25">
      <c r="B3387" s="1814" t="s">
        <v>0</v>
      </c>
      <c r="C3387" s="1814"/>
      <c r="D3387" s="1814"/>
      <c r="E3387" s="1814"/>
      <c r="F3387" s="1814"/>
      <c r="G3387" s="1814"/>
      <c r="H3387" s="1814"/>
      <c r="J3387" s="1892" t="s">
        <v>22</v>
      </c>
      <c r="K3387" s="1892"/>
      <c r="L3387" s="1892"/>
      <c r="M3387" s="1892"/>
      <c r="N3387" s="1892"/>
      <c r="O3387" s="1892"/>
      <c r="P3387" s="1892"/>
      <c r="Q3387" s="1892"/>
      <c r="R3387" s="1892"/>
    </row>
    <row r="3388" spans="2:18" ht="15.75" customHeight="1" x14ac:dyDescent="0.25">
      <c r="B3388" s="1814"/>
      <c r="C3388" s="1814"/>
      <c r="D3388" s="1814"/>
      <c r="E3388" s="1814"/>
      <c r="F3388" s="1814"/>
      <c r="G3388" s="1814"/>
      <c r="H3388" s="1814"/>
      <c r="J3388" s="1892"/>
      <c r="K3388" s="1892"/>
      <c r="L3388" s="1892"/>
      <c r="M3388" s="1892"/>
      <c r="N3388" s="1892"/>
      <c r="O3388" s="1892"/>
      <c r="P3388" s="1892"/>
      <c r="Q3388" s="1892"/>
      <c r="R3388" s="1892"/>
    </row>
    <row r="3389" spans="2:18" ht="15.75" customHeight="1" x14ac:dyDescent="0.25">
      <c r="B3389" s="6" t="s">
        <v>443</v>
      </c>
      <c r="H3389" s="8"/>
      <c r="J3389" s="6" t="s">
        <v>443</v>
      </c>
      <c r="K3389" s="1051"/>
      <c r="L3389" s="1051"/>
      <c r="M3389" s="1051"/>
      <c r="N3389" s="1051"/>
      <c r="O3389" s="1893"/>
      <c r="P3389" s="1893"/>
      <c r="Q3389" s="842"/>
      <c r="R3389" s="842"/>
    </row>
    <row r="3390" spans="2:18" x14ac:dyDescent="0.25">
      <c r="B3390" s="1812" t="s">
        <v>21</v>
      </c>
      <c r="C3390" s="1812" t="s">
        <v>2</v>
      </c>
      <c r="D3390" s="1812" t="s">
        <v>3</v>
      </c>
      <c r="E3390" s="1842" t="s">
        <v>4</v>
      </c>
      <c r="F3390" s="1843"/>
      <c r="G3390" s="1844"/>
      <c r="H3390" s="1812" t="s">
        <v>5</v>
      </c>
      <c r="J3390" s="1886" t="s">
        <v>21</v>
      </c>
      <c r="K3390" s="1894" t="s">
        <v>24</v>
      </c>
      <c r="L3390" s="1867" t="s">
        <v>25</v>
      </c>
      <c r="M3390" s="1868"/>
      <c r="N3390" s="1869"/>
      <c r="O3390" s="1867" t="s">
        <v>4</v>
      </c>
      <c r="P3390" s="1868"/>
      <c r="Q3390" s="1869"/>
      <c r="R3390" s="1886" t="s">
        <v>5</v>
      </c>
    </row>
    <row r="3391" spans="2:18" x14ac:dyDescent="0.25">
      <c r="B3391" s="1813"/>
      <c r="C3391" s="1813"/>
      <c r="D3391" s="1813"/>
      <c r="E3391" s="1199" t="s">
        <v>26</v>
      </c>
      <c r="F3391" s="1199" t="s">
        <v>9</v>
      </c>
      <c r="G3391" s="1198" t="s">
        <v>10</v>
      </c>
      <c r="H3391" s="1813"/>
      <c r="J3391" s="1887"/>
      <c r="K3391" s="1895"/>
      <c r="L3391" s="1052" t="s">
        <v>27</v>
      </c>
      <c r="M3391" s="1201" t="s">
        <v>28</v>
      </c>
      <c r="N3391" s="1201" t="s">
        <v>26</v>
      </c>
      <c r="O3391" s="1201" t="s">
        <v>29</v>
      </c>
      <c r="P3391" s="1053" t="s">
        <v>30</v>
      </c>
      <c r="Q3391" s="1054" t="s">
        <v>10</v>
      </c>
      <c r="R3391" s="1887"/>
    </row>
    <row r="3392" spans="2:18" x14ac:dyDescent="0.25">
      <c r="B3392" s="1209">
        <v>1</v>
      </c>
      <c r="C3392" s="409">
        <v>6657</v>
      </c>
      <c r="D3392" s="409" t="s">
        <v>12</v>
      </c>
      <c r="E3392" s="409">
        <v>400</v>
      </c>
      <c r="F3392" s="409">
        <v>52</v>
      </c>
      <c r="G3392" s="497">
        <f t="shared" ref="G3392:G3399" si="139">0.7854*E3392*F3392*F3392/1000000</f>
        <v>0.84948863999999991</v>
      </c>
      <c r="H3392" s="616" t="s">
        <v>207</v>
      </c>
      <c r="J3392" s="1055">
        <v>1</v>
      </c>
      <c r="K3392" s="429" t="s">
        <v>32</v>
      </c>
      <c r="L3392" s="426">
        <v>15</v>
      </c>
      <c r="M3392" s="426">
        <v>30</v>
      </c>
      <c r="N3392" s="426">
        <v>400</v>
      </c>
      <c r="O3392" s="429"/>
      <c r="P3392" s="450">
        <v>1</v>
      </c>
      <c r="Q3392" s="451">
        <f t="shared" ref="Q3392:Q3424" si="140">L3392*M3392*N3392*P3392/1000000</f>
        <v>0.18</v>
      </c>
      <c r="R3392" s="1056"/>
    </row>
    <row r="3393" spans="2:18" x14ac:dyDescent="0.25">
      <c r="B3393" s="1209">
        <v>2</v>
      </c>
      <c r="C3393" s="409">
        <v>6669</v>
      </c>
      <c r="D3393" s="409" t="s">
        <v>12</v>
      </c>
      <c r="E3393" s="409">
        <v>400</v>
      </c>
      <c r="F3393" s="409">
        <v>50</v>
      </c>
      <c r="G3393" s="497">
        <f t="shared" si="139"/>
        <v>0.78539999999999988</v>
      </c>
      <c r="H3393" s="616" t="s">
        <v>207</v>
      </c>
      <c r="J3393" s="1202">
        <v>2</v>
      </c>
      <c r="K3393" s="476"/>
      <c r="L3393" s="476">
        <v>13</v>
      </c>
      <c r="M3393" s="426">
        <v>30</v>
      </c>
      <c r="N3393" s="426">
        <v>400</v>
      </c>
      <c r="O3393" s="476"/>
      <c r="P3393" s="450">
        <v>1</v>
      </c>
      <c r="Q3393" s="451">
        <f t="shared" si="140"/>
        <v>0.156</v>
      </c>
      <c r="R3393" s="476"/>
    </row>
    <row r="3394" spans="2:18" x14ac:dyDescent="0.25">
      <c r="B3394" s="1209">
        <v>3</v>
      </c>
      <c r="C3394" s="409">
        <v>6732</v>
      </c>
      <c r="D3394" s="409" t="s">
        <v>12</v>
      </c>
      <c r="E3394" s="409">
        <v>400</v>
      </c>
      <c r="F3394" s="409">
        <v>60</v>
      </c>
      <c r="G3394" s="497">
        <f t="shared" si="139"/>
        <v>1.130976</v>
      </c>
      <c r="H3394" s="616" t="s">
        <v>207</v>
      </c>
      <c r="J3394" s="1055">
        <v>3</v>
      </c>
      <c r="K3394" s="476"/>
      <c r="L3394" s="476">
        <v>8</v>
      </c>
      <c r="M3394" s="426">
        <v>30</v>
      </c>
      <c r="N3394" s="426">
        <v>400</v>
      </c>
      <c r="O3394" s="476"/>
      <c r="P3394" s="450">
        <v>2</v>
      </c>
      <c r="Q3394" s="451">
        <f t="shared" si="140"/>
        <v>0.192</v>
      </c>
      <c r="R3394" s="476"/>
    </row>
    <row r="3395" spans="2:18" x14ac:dyDescent="0.25">
      <c r="B3395" s="1209">
        <v>4</v>
      </c>
      <c r="C3395" s="409">
        <v>6728</v>
      </c>
      <c r="D3395" s="409" t="s">
        <v>12</v>
      </c>
      <c r="E3395" s="409">
        <v>400</v>
      </c>
      <c r="F3395" s="409">
        <v>35</v>
      </c>
      <c r="G3395" s="497">
        <f t="shared" si="139"/>
        <v>0.38484599999999997</v>
      </c>
      <c r="H3395" s="616" t="s">
        <v>207</v>
      </c>
      <c r="J3395" s="1202">
        <v>4</v>
      </c>
      <c r="K3395" s="476"/>
      <c r="L3395" s="476">
        <v>7</v>
      </c>
      <c r="M3395" s="426">
        <v>30</v>
      </c>
      <c r="N3395" s="426">
        <v>400</v>
      </c>
      <c r="O3395" s="476"/>
      <c r="P3395" s="450">
        <v>1</v>
      </c>
      <c r="Q3395" s="451">
        <f t="shared" si="140"/>
        <v>8.4000000000000005E-2</v>
      </c>
      <c r="R3395" s="476"/>
    </row>
    <row r="3396" spans="2:18" x14ac:dyDescent="0.25">
      <c r="B3396" s="1209">
        <v>5</v>
      </c>
      <c r="C3396" s="409">
        <v>6720</v>
      </c>
      <c r="D3396" s="409" t="s">
        <v>12</v>
      </c>
      <c r="E3396" s="409">
        <v>300</v>
      </c>
      <c r="F3396" s="409">
        <v>40</v>
      </c>
      <c r="G3396" s="497">
        <f t="shared" si="139"/>
        <v>0.37699199999999999</v>
      </c>
      <c r="H3396" s="616" t="s">
        <v>207</v>
      </c>
      <c r="J3396" s="1055">
        <v>5</v>
      </c>
      <c r="K3396" s="476"/>
      <c r="L3396" s="476">
        <v>2.2000000000000002</v>
      </c>
      <c r="M3396" s="426">
        <v>30</v>
      </c>
      <c r="N3396" s="426">
        <v>400</v>
      </c>
      <c r="O3396" s="476"/>
      <c r="P3396" s="450">
        <v>1</v>
      </c>
      <c r="Q3396" s="451">
        <f t="shared" si="140"/>
        <v>2.64E-2</v>
      </c>
      <c r="R3396" s="476"/>
    </row>
    <row r="3397" spans="2:18" x14ac:dyDescent="0.25">
      <c r="B3397" s="1209">
        <v>6</v>
      </c>
      <c r="C3397" s="409">
        <v>6639</v>
      </c>
      <c r="D3397" s="409" t="s">
        <v>12</v>
      </c>
      <c r="E3397" s="409">
        <v>400</v>
      </c>
      <c r="F3397" s="409">
        <v>51</v>
      </c>
      <c r="G3397" s="497">
        <f t="shared" si="139"/>
        <v>0.81713015999999994</v>
      </c>
      <c r="H3397" s="616" t="s">
        <v>207</v>
      </c>
      <c r="J3397" s="1202">
        <v>6</v>
      </c>
      <c r="K3397" s="476"/>
      <c r="L3397" s="476">
        <v>13</v>
      </c>
      <c r="M3397" s="426">
        <v>25</v>
      </c>
      <c r="N3397" s="426">
        <v>400</v>
      </c>
      <c r="O3397" s="476"/>
      <c r="P3397" s="450">
        <v>2</v>
      </c>
      <c r="Q3397" s="451">
        <f t="shared" si="140"/>
        <v>0.26</v>
      </c>
      <c r="R3397" s="476"/>
    </row>
    <row r="3398" spans="2:18" x14ac:dyDescent="0.25">
      <c r="B3398" s="1209">
        <v>7</v>
      </c>
      <c r="C3398" s="409">
        <v>6647</v>
      </c>
      <c r="D3398" s="409" t="s">
        <v>12</v>
      </c>
      <c r="E3398" s="409">
        <v>400</v>
      </c>
      <c r="F3398" s="409">
        <v>51</v>
      </c>
      <c r="G3398" s="497">
        <f t="shared" si="139"/>
        <v>0.81713015999999994</v>
      </c>
      <c r="H3398" s="616" t="s">
        <v>207</v>
      </c>
      <c r="J3398" s="1055">
        <v>7</v>
      </c>
      <c r="K3398" s="476"/>
      <c r="L3398" s="476">
        <v>10</v>
      </c>
      <c r="M3398" s="426">
        <v>25</v>
      </c>
      <c r="N3398" s="426">
        <v>400</v>
      </c>
      <c r="O3398" s="476"/>
      <c r="P3398" s="450">
        <v>1</v>
      </c>
      <c r="Q3398" s="451">
        <f t="shared" si="140"/>
        <v>0.1</v>
      </c>
      <c r="R3398" s="476"/>
    </row>
    <row r="3399" spans="2:18" x14ac:dyDescent="0.25">
      <c r="B3399" s="1209">
        <v>8</v>
      </c>
      <c r="C3399" s="409">
        <v>6729</v>
      </c>
      <c r="D3399" s="409" t="s">
        <v>12</v>
      </c>
      <c r="E3399" s="409">
        <v>400</v>
      </c>
      <c r="F3399" s="409">
        <v>58</v>
      </c>
      <c r="G3399" s="497">
        <f t="shared" si="139"/>
        <v>1.0568342399999999</v>
      </c>
      <c r="H3399" s="616" t="s">
        <v>207</v>
      </c>
      <c r="J3399" s="1202">
        <v>8</v>
      </c>
      <c r="K3399" s="476"/>
      <c r="L3399" s="476">
        <v>8</v>
      </c>
      <c r="M3399" s="426">
        <v>25</v>
      </c>
      <c r="N3399" s="426">
        <v>400</v>
      </c>
      <c r="O3399" s="476"/>
      <c r="P3399" s="450">
        <v>2</v>
      </c>
      <c r="Q3399" s="451">
        <f t="shared" si="140"/>
        <v>0.16</v>
      </c>
      <c r="R3399" s="476"/>
    </row>
    <row r="3400" spans="2:18" x14ac:dyDescent="0.25">
      <c r="G3400" s="74">
        <f>SUM(G3392:G3399)</f>
        <v>6.2187971999999991</v>
      </c>
      <c r="H3400" s="51"/>
      <c r="J3400" s="1055">
        <v>9</v>
      </c>
      <c r="K3400" s="476"/>
      <c r="L3400" s="476">
        <v>13</v>
      </c>
      <c r="M3400" s="426">
        <v>23</v>
      </c>
      <c r="N3400" s="426">
        <v>400</v>
      </c>
      <c r="O3400" s="476"/>
      <c r="P3400" s="450">
        <v>1</v>
      </c>
      <c r="Q3400" s="451">
        <f t="shared" si="140"/>
        <v>0.1196</v>
      </c>
      <c r="R3400" s="476"/>
    </row>
    <row r="3401" spans="2:18" ht="16.5" thickBot="1" x14ac:dyDescent="0.3">
      <c r="G3401" s="60">
        <f>SUM(G3400)</f>
        <v>6.2187971999999991</v>
      </c>
      <c r="H3401" s="36">
        <f>SUM(Q3431/G3401)</f>
        <v>0.76586996597991663</v>
      </c>
      <c r="J3401" s="1202">
        <v>10</v>
      </c>
      <c r="K3401" s="476"/>
      <c r="L3401" s="476">
        <v>10</v>
      </c>
      <c r="M3401" s="426">
        <v>20</v>
      </c>
      <c r="N3401" s="426">
        <v>400</v>
      </c>
      <c r="O3401" s="476"/>
      <c r="P3401" s="450">
        <v>2</v>
      </c>
      <c r="Q3401" s="451">
        <f t="shared" si="140"/>
        <v>0.16</v>
      </c>
      <c r="R3401" s="476"/>
    </row>
    <row r="3402" spans="2:18" ht="16.5" thickTop="1" x14ac:dyDescent="0.25">
      <c r="J3402" s="1055">
        <v>11</v>
      </c>
      <c r="K3402" s="476"/>
      <c r="L3402" s="476">
        <v>8</v>
      </c>
      <c r="M3402" s="426">
        <v>20</v>
      </c>
      <c r="N3402" s="426">
        <v>400</v>
      </c>
      <c r="O3402" s="476"/>
      <c r="P3402" s="450">
        <v>1</v>
      </c>
      <c r="Q3402" s="451">
        <f t="shared" si="140"/>
        <v>6.4000000000000001E-2</v>
      </c>
      <c r="R3402" s="476"/>
    </row>
    <row r="3403" spans="2:18" x14ac:dyDescent="0.25">
      <c r="B3403" s="8" t="s">
        <v>445</v>
      </c>
      <c r="J3403" s="1202">
        <v>12</v>
      </c>
      <c r="K3403" s="476"/>
      <c r="L3403" s="476">
        <v>7</v>
      </c>
      <c r="M3403" s="426">
        <v>20</v>
      </c>
      <c r="N3403" s="426">
        <v>400</v>
      </c>
      <c r="O3403" s="476"/>
      <c r="P3403" s="450">
        <v>5</v>
      </c>
      <c r="Q3403" s="451">
        <f t="shared" si="140"/>
        <v>0.28000000000000003</v>
      </c>
      <c r="R3403" s="476"/>
    </row>
    <row r="3404" spans="2:18" x14ac:dyDescent="0.25">
      <c r="B3404" s="1886" t="s">
        <v>3</v>
      </c>
      <c r="C3404" s="1888" t="s">
        <v>66</v>
      </c>
      <c r="D3404" s="1889"/>
      <c r="E3404" s="1890" t="s">
        <v>48</v>
      </c>
      <c r="F3404" s="1891"/>
      <c r="G3404" s="1886" t="s">
        <v>50</v>
      </c>
      <c r="J3404" s="1055">
        <v>13</v>
      </c>
      <c r="K3404" s="476"/>
      <c r="L3404" s="476">
        <v>13</v>
      </c>
      <c r="M3404" s="426">
        <v>15</v>
      </c>
      <c r="N3404" s="426">
        <v>400</v>
      </c>
      <c r="O3404" s="476"/>
      <c r="P3404" s="450">
        <v>1</v>
      </c>
      <c r="Q3404" s="451">
        <f t="shared" si="140"/>
        <v>7.8E-2</v>
      </c>
      <c r="R3404" s="476"/>
    </row>
    <row r="3405" spans="2:18" x14ac:dyDescent="0.25">
      <c r="B3405" s="1887"/>
      <c r="C3405" s="101" t="s">
        <v>30</v>
      </c>
      <c r="D3405" s="595" t="s">
        <v>10</v>
      </c>
      <c r="E3405" s="1203" t="s">
        <v>30</v>
      </c>
      <c r="F3405" s="1203" t="s">
        <v>10</v>
      </c>
      <c r="G3405" s="1887"/>
      <c r="J3405" s="1202">
        <v>14</v>
      </c>
      <c r="K3405" s="476"/>
      <c r="L3405" s="476">
        <v>10</v>
      </c>
      <c r="M3405" s="426">
        <v>15</v>
      </c>
      <c r="N3405" s="426">
        <v>400</v>
      </c>
      <c r="O3405" s="476"/>
      <c r="P3405" s="450">
        <v>1</v>
      </c>
      <c r="Q3405" s="451">
        <f t="shared" si="140"/>
        <v>0.06</v>
      </c>
      <c r="R3405" s="476"/>
    </row>
    <row r="3406" spans="2:18" x14ac:dyDescent="0.25">
      <c r="B3406" s="1204" t="s">
        <v>32</v>
      </c>
      <c r="C3406" s="86">
        <f>SUM(C3369)</f>
        <v>654</v>
      </c>
      <c r="D3406" s="71">
        <f>SUM(D3369)</f>
        <v>500.16800987999989</v>
      </c>
      <c r="E3406" s="86">
        <f>SUM(E3369)</f>
        <v>32258</v>
      </c>
      <c r="F3406" s="71">
        <f>SUM(F3369)</f>
        <v>354.16268000000002</v>
      </c>
      <c r="G3406" s="88">
        <f>SUM(F3406/D3406)</f>
        <v>0.70808742863217222</v>
      </c>
      <c r="J3406" s="1055">
        <v>15</v>
      </c>
      <c r="K3406" s="476"/>
      <c r="L3406" s="476">
        <v>8</v>
      </c>
      <c r="M3406" s="426">
        <v>15</v>
      </c>
      <c r="N3406" s="426">
        <v>400</v>
      </c>
      <c r="O3406" s="476"/>
      <c r="P3406" s="450">
        <v>1</v>
      </c>
      <c r="Q3406" s="451">
        <f t="shared" si="140"/>
        <v>4.8000000000000001E-2</v>
      </c>
      <c r="R3406" s="476"/>
    </row>
    <row r="3407" spans="2:18" x14ac:dyDescent="0.25">
      <c r="B3407" s="1204" t="s">
        <v>32</v>
      </c>
      <c r="C3407" s="115">
        <f>SUM(B3399)</f>
        <v>8</v>
      </c>
      <c r="D3407" s="71">
        <f>SUM(G3401)</f>
        <v>6.2187971999999991</v>
      </c>
      <c r="E3407" s="115">
        <f>SUM(P3431)</f>
        <v>356</v>
      </c>
      <c r="F3407" s="20">
        <f>SUM(Q3431)</f>
        <v>4.7627899999999999</v>
      </c>
      <c r="G3407" s="88">
        <f>SUM(F3407/D3407)</f>
        <v>0.76586996597991663</v>
      </c>
      <c r="J3407" s="1202">
        <v>16</v>
      </c>
      <c r="K3407" s="476"/>
      <c r="L3407" s="476">
        <v>4.5</v>
      </c>
      <c r="M3407" s="426">
        <v>15</v>
      </c>
      <c r="N3407" s="426">
        <v>400</v>
      </c>
      <c r="O3407" s="476"/>
      <c r="P3407" s="450">
        <v>1</v>
      </c>
      <c r="Q3407" s="451">
        <f t="shared" si="140"/>
        <v>2.7E-2</v>
      </c>
      <c r="R3407" s="476"/>
    </row>
    <row r="3408" spans="2:18" ht="16.5" thickBot="1" x14ac:dyDescent="0.3">
      <c r="B3408" s="1197" t="s">
        <v>54</v>
      </c>
      <c r="C3408" s="59">
        <f>SUM(C3406:C3407)</f>
        <v>662</v>
      </c>
      <c r="D3408" s="92">
        <f>SUM(D3406:D3407)</f>
        <v>506.38680707999987</v>
      </c>
      <c r="E3408" s="59">
        <f>SUM(E3406:E3407)</f>
        <v>32614</v>
      </c>
      <c r="F3408" s="60">
        <f>SUM(F3406:F3407)</f>
        <v>358.92547000000002</v>
      </c>
      <c r="G3408" s="93">
        <f>SUM(F3408/D3408)</f>
        <v>0.70879704009211353</v>
      </c>
      <c r="J3408" s="1055">
        <v>17</v>
      </c>
      <c r="K3408" s="476"/>
      <c r="L3408" s="476">
        <v>3.5</v>
      </c>
      <c r="M3408" s="426">
        <v>15</v>
      </c>
      <c r="N3408" s="426">
        <v>400</v>
      </c>
      <c r="O3408" s="476"/>
      <c r="P3408" s="450">
        <v>1</v>
      </c>
      <c r="Q3408" s="451">
        <f t="shared" si="140"/>
        <v>2.1000000000000001E-2</v>
      </c>
      <c r="R3408" s="476"/>
    </row>
    <row r="3409" spans="2:18" ht="16.5" thickTop="1" x14ac:dyDescent="0.25">
      <c r="B3409" s="89"/>
      <c r="C3409" s="90"/>
      <c r="D3409" s="91"/>
      <c r="E3409" s="82"/>
      <c r="F3409" s="83"/>
      <c r="G3409" s="83"/>
      <c r="J3409" s="1202">
        <v>18</v>
      </c>
      <c r="K3409" s="476"/>
      <c r="L3409" s="476">
        <v>2.2000000000000002</v>
      </c>
      <c r="M3409" s="426">
        <v>15</v>
      </c>
      <c r="N3409" s="426">
        <v>400</v>
      </c>
      <c r="O3409" s="476"/>
      <c r="P3409" s="450">
        <v>2</v>
      </c>
      <c r="Q3409" s="451">
        <f t="shared" si="140"/>
        <v>2.64E-2</v>
      </c>
      <c r="R3409" s="476"/>
    </row>
    <row r="3410" spans="2:18" x14ac:dyDescent="0.25">
      <c r="B3410" s="102" t="s">
        <v>32</v>
      </c>
      <c r="C3410" s="90"/>
      <c r="D3410" s="103">
        <f>SUM(Q3425+D3371)</f>
        <v>265.35307</v>
      </c>
      <c r="E3410" s="466">
        <f>SUM(D3410/D3408)</f>
        <v>0.52401260516662529</v>
      </c>
      <c r="F3410" s="83"/>
      <c r="G3410" s="83"/>
      <c r="J3410" s="1055">
        <v>19</v>
      </c>
      <c r="K3410" s="476"/>
      <c r="L3410" s="476">
        <v>13</v>
      </c>
      <c r="M3410" s="426">
        <v>13</v>
      </c>
      <c r="N3410" s="426">
        <v>400</v>
      </c>
      <c r="O3410" s="476"/>
      <c r="P3410" s="450">
        <v>1</v>
      </c>
      <c r="Q3410" s="451">
        <f t="shared" si="140"/>
        <v>6.7599999999999993E-2</v>
      </c>
      <c r="R3410" s="476"/>
    </row>
    <row r="3411" spans="2:18" x14ac:dyDescent="0.25">
      <c r="B3411" s="102" t="s">
        <v>51</v>
      </c>
      <c r="C3411" s="89"/>
      <c r="D3411" s="103">
        <f>SUM(Q3430+D3372)</f>
        <v>93.572400000000002</v>
      </c>
      <c r="E3411" s="466">
        <f>SUM(D3411/D3408)</f>
        <v>0.18478443492548824</v>
      </c>
      <c r="F3411" s="83"/>
      <c r="G3411" s="83"/>
      <c r="J3411" s="1202">
        <v>20</v>
      </c>
      <c r="K3411" s="476"/>
      <c r="L3411" s="476">
        <v>4.5</v>
      </c>
      <c r="M3411" s="426">
        <v>13</v>
      </c>
      <c r="N3411" s="426">
        <v>400</v>
      </c>
      <c r="O3411" s="476"/>
      <c r="P3411" s="450">
        <v>1</v>
      </c>
      <c r="Q3411" s="451">
        <f t="shared" si="140"/>
        <v>2.3400000000000001E-2</v>
      </c>
      <c r="R3411" s="476"/>
    </row>
    <row r="3412" spans="2:18" ht="16.5" thickBot="1" x14ac:dyDescent="0.3">
      <c r="B3412" s="89"/>
      <c r="C3412" s="89"/>
      <c r="D3412" s="1200">
        <f>SUM(D3410:D3411)</f>
        <v>358.92547000000002</v>
      </c>
      <c r="E3412" s="467">
        <f>SUM(E3410:E3411)</f>
        <v>0.70879704009211353</v>
      </c>
      <c r="F3412" s="83"/>
      <c r="G3412" s="83"/>
      <c r="J3412" s="1055">
        <v>21</v>
      </c>
      <c r="K3412" s="476"/>
      <c r="L3412" s="476">
        <v>2.2000000000000002</v>
      </c>
      <c r="M3412" s="426">
        <v>13</v>
      </c>
      <c r="N3412" s="426">
        <v>400</v>
      </c>
      <c r="O3412" s="476"/>
      <c r="P3412" s="450">
        <v>1</v>
      </c>
      <c r="Q3412" s="451">
        <f t="shared" si="140"/>
        <v>1.1440000000000001E-2</v>
      </c>
      <c r="R3412" s="476"/>
    </row>
    <row r="3413" spans="2:18" ht="16.5" thickTop="1" x14ac:dyDescent="0.25">
      <c r="J3413" s="1202">
        <v>22</v>
      </c>
      <c r="K3413" s="476"/>
      <c r="L3413" s="476">
        <v>7</v>
      </c>
      <c r="M3413" s="426">
        <v>15</v>
      </c>
      <c r="N3413" s="426">
        <v>400</v>
      </c>
      <c r="O3413" s="476"/>
      <c r="P3413" s="450">
        <v>1</v>
      </c>
      <c r="Q3413" s="451">
        <f t="shared" si="140"/>
        <v>4.2000000000000003E-2</v>
      </c>
      <c r="R3413" s="476"/>
    </row>
    <row r="3414" spans="2:18" x14ac:dyDescent="0.25">
      <c r="J3414" s="1055">
        <v>23</v>
      </c>
      <c r="K3414" s="476"/>
      <c r="L3414" s="476">
        <v>10</v>
      </c>
      <c r="M3414" s="426">
        <v>10</v>
      </c>
      <c r="N3414" s="426">
        <v>400</v>
      </c>
      <c r="O3414" s="476"/>
      <c r="P3414" s="450">
        <v>1</v>
      </c>
      <c r="Q3414" s="451">
        <f t="shared" si="140"/>
        <v>0.04</v>
      </c>
      <c r="R3414" s="476"/>
    </row>
    <row r="3415" spans="2:18" x14ac:dyDescent="0.25">
      <c r="J3415" s="1202">
        <v>24</v>
      </c>
      <c r="K3415" s="476"/>
      <c r="L3415" s="476">
        <v>8</v>
      </c>
      <c r="M3415" s="426">
        <v>10</v>
      </c>
      <c r="N3415" s="426">
        <v>400</v>
      </c>
      <c r="O3415" s="476"/>
      <c r="P3415" s="450">
        <v>2</v>
      </c>
      <c r="Q3415" s="451">
        <f t="shared" si="140"/>
        <v>6.4000000000000001E-2</v>
      </c>
      <c r="R3415" s="476"/>
    </row>
    <row r="3416" spans="2:18" x14ac:dyDescent="0.25">
      <c r="J3416" s="1055">
        <v>25</v>
      </c>
      <c r="K3416" s="476"/>
      <c r="L3416" s="476">
        <v>7</v>
      </c>
      <c r="M3416" s="426">
        <v>10</v>
      </c>
      <c r="N3416" s="426">
        <v>400</v>
      </c>
      <c r="O3416" s="476"/>
      <c r="P3416" s="450">
        <v>3</v>
      </c>
      <c r="Q3416" s="451">
        <f t="shared" si="140"/>
        <v>8.4000000000000005E-2</v>
      </c>
      <c r="R3416" s="476"/>
    </row>
    <row r="3417" spans="2:18" x14ac:dyDescent="0.25">
      <c r="J3417" s="1202">
        <v>26</v>
      </c>
      <c r="K3417" s="476"/>
      <c r="L3417" s="476">
        <v>4.5</v>
      </c>
      <c r="M3417" s="426">
        <v>10</v>
      </c>
      <c r="N3417" s="426">
        <v>400</v>
      </c>
      <c r="O3417" s="476"/>
      <c r="P3417" s="450">
        <v>16</v>
      </c>
      <c r="Q3417" s="451">
        <f t="shared" si="140"/>
        <v>0.28799999999999998</v>
      </c>
      <c r="R3417" s="476"/>
    </row>
    <row r="3418" spans="2:18" x14ac:dyDescent="0.25">
      <c r="J3418" s="1055">
        <v>27</v>
      </c>
      <c r="K3418" s="476"/>
      <c r="L3418" s="476">
        <v>3.5</v>
      </c>
      <c r="M3418" s="426">
        <v>10</v>
      </c>
      <c r="N3418" s="426">
        <v>400</v>
      </c>
      <c r="O3418" s="476"/>
      <c r="P3418" s="450">
        <v>4</v>
      </c>
      <c r="Q3418" s="451">
        <f t="shared" si="140"/>
        <v>5.6000000000000001E-2</v>
      </c>
      <c r="R3418" s="476"/>
    </row>
    <row r="3419" spans="2:18" x14ac:dyDescent="0.25">
      <c r="J3419" s="1202">
        <v>28</v>
      </c>
      <c r="K3419" s="476"/>
      <c r="L3419" s="476">
        <v>2.2000000000000002</v>
      </c>
      <c r="M3419" s="426">
        <v>10</v>
      </c>
      <c r="N3419" s="426">
        <v>400</v>
      </c>
      <c r="O3419" s="476"/>
      <c r="P3419" s="450">
        <v>16</v>
      </c>
      <c r="Q3419" s="451">
        <f t="shared" si="140"/>
        <v>0.14080000000000001</v>
      </c>
      <c r="R3419" s="476"/>
    </row>
    <row r="3420" spans="2:18" x14ac:dyDescent="0.25">
      <c r="J3420" s="1055">
        <v>29</v>
      </c>
      <c r="K3420" s="476"/>
      <c r="L3420" s="476">
        <v>1.7</v>
      </c>
      <c r="M3420" s="426">
        <v>10</v>
      </c>
      <c r="N3420" s="426">
        <v>400</v>
      </c>
      <c r="O3420" s="476"/>
      <c r="P3420" s="450">
        <v>4</v>
      </c>
      <c r="Q3420" s="451">
        <f t="shared" si="140"/>
        <v>2.7199999999999998E-2</v>
      </c>
      <c r="R3420" s="476"/>
    </row>
    <row r="3421" spans="2:18" x14ac:dyDescent="0.25">
      <c r="J3421" s="1202">
        <v>30</v>
      </c>
      <c r="K3421" s="476"/>
      <c r="L3421" s="476">
        <v>7</v>
      </c>
      <c r="M3421" s="426">
        <v>13</v>
      </c>
      <c r="N3421" s="426">
        <v>400</v>
      </c>
      <c r="O3421" s="476"/>
      <c r="P3421" s="450">
        <v>1</v>
      </c>
      <c r="Q3421" s="451">
        <f t="shared" si="140"/>
        <v>3.6400000000000002E-2</v>
      </c>
      <c r="R3421" s="476"/>
    </row>
    <row r="3422" spans="2:18" x14ac:dyDescent="0.25">
      <c r="J3422" s="1055">
        <v>31</v>
      </c>
      <c r="K3422" s="476"/>
      <c r="L3422" s="476">
        <v>1.7</v>
      </c>
      <c r="M3422" s="426">
        <v>10</v>
      </c>
      <c r="N3422" s="426">
        <v>300</v>
      </c>
      <c r="O3422" s="476"/>
      <c r="P3422" s="450">
        <v>15</v>
      </c>
      <c r="Q3422" s="451">
        <f t="shared" si="140"/>
        <v>7.6499999999999999E-2</v>
      </c>
      <c r="R3422" s="476"/>
    </row>
    <row r="3423" spans="2:18" x14ac:dyDescent="0.25">
      <c r="J3423" s="1202">
        <v>32</v>
      </c>
      <c r="K3423" s="476"/>
      <c r="L3423" s="476">
        <v>1.7</v>
      </c>
      <c r="M3423" s="426">
        <v>10</v>
      </c>
      <c r="N3423" s="426">
        <v>250</v>
      </c>
      <c r="O3423" s="476"/>
      <c r="P3423" s="450">
        <v>1</v>
      </c>
      <c r="Q3423" s="451">
        <f t="shared" si="140"/>
        <v>4.2500000000000003E-3</v>
      </c>
      <c r="R3423" s="476"/>
    </row>
    <row r="3424" spans="2:18" x14ac:dyDescent="0.25">
      <c r="J3424" s="1055">
        <v>33</v>
      </c>
      <c r="K3424" s="476"/>
      <c r="L3424" s="476">
        <v>4.5</v>
      </c>
      <c r="M3424" s="426">
        <v>10</v>
      </c>
      <c r="N3424" s="426">
        <v>400</v>
      </c>
      <c r="O3424" s="476"/>
      <c r="P3424" s="450">
        <v>5</v>
      </c>
      <c r="Q3424" s="451">
        <f t="shared" si="140"/>
        <v>0.09</v>
      </c>
      <c r="R3424" s="476"/>
    </row>
    <row r="3425" spans="2:18" x14ac:dyDescent="0.25">
      <c r="J3425" s="1880"/>
      <c r="K3425" s="1880"/>
      <c r="L3425" s="1880"/>
      <c r="M3425" s="1880"/>
      <c r="N3425" s="1880"/>
      <c r="O3425" s="1881"/>
      <c r="P3425" s="1119">
        <f>SUM(P3392:P3424)</f>
        <v>99</v>
      </c>
      <c r="Q3425" s="1120">
        <f>SUM(Q3392:Q3424)</f>
        <v>3.0939899999999998</v>
      </c>
      <c r="R3425" s="64">
        <f>SUM(Q3425/G3401)</f>
        <v>0.49752225398184718</v>
      </c>
    </row>
    <row r="3426" spans="2:18" x14ac:dyDescent="0.25">
      <c r="J3426" s="1202">
        <v>35</v>
      </c>
      <c r="K3426" s="476"/>
      <c r="L3426" s="477">
        <v>5</v>
      </c>
      <c r="M3426" s="409">
        <v>7</v>
      </c>
      <c r="N3426" s="409">
        <v>400</v>
      </c>
      <c r="O3426" s="409">
        <v>16</v>
      </c>
      <c r="P3426" s="450">
        <v>64</v>
      </c>
      <c r="Q3426" s="451">
        <f>L3426*M3426*N3426*P3426/1000000</f>
        <v>0.89600000000000002</v>
      </c>
      <c r="R3426" s="618"/>
    </row>
    <row r="3427" spans="2:18" x14ac:dyDescent="0.25">
      <c r="J3427" s="1202">
        <v>36</v>
      </c>
      <c r="K3427" s="476"/>
      <c r="L3427" s="477">
        <v>4</v>
      </c>
      <c r="M3427" s="409">
        <v>6</v>
      </c>
      <c r="N3427" s="409">
        <v>400</v>
      </c>
      <c r="O3427" s="409">
        <v>3</v>
      </c>
      <c r="P3427" s="450">
        <v>18</v>
      </c>
      <c r="Q3427" s="451">
        <f>L3427*M3427*N3427*P3427/1000000</f>
        <v>0.17280000000000001</v>
      </c>
      <c r="R3427" s="1058"/>
    </row>
    <row r="3428" spans="2:18" x14ac:dyDescent="0.25">
      <c r="J3428" s="1202">
        <v>37</v>
      </c>
      <c r="K3428" s="476"/>
      <c r="L3428" s="477">
        <v>3</v>
      </c>
      <c r="M3428" s="409">
        <v>5</v>
      </c>
      <c r="N3428" s="409">
        <v>400</v>
      </c>
      <c r="O3428" s="409">
        <v>5</v>
      </c>
      <c r="P3428" s="450">
        <v>50</v>
      </c>
      <c r="Q3428" s="451">
        <f>L3428*M3428*N3428*P3428/1000000</f>
        <v>0.3</v>
      </c>
      <c r="R3428" s="618"/>
    </row>
    <row r="3429" spans="2:18" x14ac:dyDescent="0.25">
      <c r="J3429" s="1202">
        <v>38</v>
      </c>
      <c r="K3429" s="476"/>
      <c r="L3429" s="477">
        <v>2</v>
      </c>
      <c r="M3429" s="409">
        <v>3</v>
      </c>
      <c r="N3429" s="409">
        <v>400</v>
      </c>
      <c r="O3429" s="409">
        <v>5</v>
      </c>
      <c r="P3429" s="450">
        <v>125</v>
      </c>
      <c r="Q3429" s="451">
        <f>L3429*M3429*N3429*P3429/1000000</f>
        <v>0.3</v>
      </c>
      <c r="R3429" s="618"/>
    </row>
    <row r="3430" spans="2:18" x14ac:dyDescent="0.25">
      <c r="J3430" s="1882"/>
      <c r="K3430" s="1883"/>
      <c r="L3430" s="1883"/>
      <c r="M3430" s="1883"/>
      <c r="N3430" s="1884"/>
      <c r="O3430" s="1057">
        <f>SUM(O3426:O3429)</f>
        <v>29</v>
      </c>
      <c r="P3430" s="1057">
        <f>SUM(P3426:P3429)</f>
        <v>257</v>
      </c>
      <c r="Q3430" s="1121">
        <f>SUM(Q3426:Q3429)</f>
        <v>1.6688000000000001</v>
      </c>
      <c r="R3430" s="64">
        <f>SUM(Q3430/G3401)</f>
        <v>0.26834771199806939</v>
      </c>
    </row>
    <row r="3431" spans="2:18" ht="16.5" thickBot="1" x14ac:dyDescent="0.3">
      <c r="J3431" s="112"/>
      <c r="K3431" s="112"/>
      <c r="L3431" s="112"/>
      <c r="M3431" s="112"/>
      <c r="N3431" s="112"/>
      <c r="O3431" s="455">
        <f>SUM(O3430)</f>
        <v>29</v>
      </c>
      <c r="P3431" s="47">
        <f>SUM(P3430,P3425)</f>
        <v>356</v>
      </c>
      <c r="Q3431" s="72">
        <f>SUM(Q3430,Q3425)</f>
        <v>4.7627899999999999</v>
      </c>
      <c r="R3431" s="49">
        <f>SUM(Q3431/G3401)</f>
        <v>0.76586996597991663</v>
      </c>
    </row>
    <row r="3432" spans="2:18" ht="16.5" thickTop="1" x14ac:dyDescent="0.25"/>
    <row r="3433" spans="2:18" x14ac:dyDescent="0.25">
      <c r="B3433" s="1814" t="s">
        <v>0</v>
      </c>
      <c r="C3433" s="1814"/>
      <c r="D3433" s="1814"/>
      <c r="E3433" s="1814"/>
      <c r="F3433" s="1814"/>
      <c r="G3433" s="1814"/>
      <c r="H3433" s="1814"/>
      <c r="J3433" s="1892" t="s">
        <v>22</v>
      </c>
      <c r="K3433" s="1892"/>
      <c r="L3433" s="1892"/>
      <c r="M3433" s="1892"/>
      <c r="N3433" s="1892"/>
      <c r="O3433" s="1892"/>
      <c r="P3433" s="1892"/>
      <c r="Q3433" s="1892"/>
      <c r="R3433" s="1892"/>
    </row>
    <row r="3434" spans="2:18" ht="15.75" customHeight="1" x14ac:dyDescent="0.25">
      <c r="B3434" s="1814"/>
      <c r="C3434" s="1814"/>
      <c r="D3434" s="1814"/>
      <c r="E3434" s="1814"/>
      <c r="F3434" s="1814"/>
      <c r="G3434" s="1814"/>
      <c r="H3434" s="1814"/>
      <c r="J3434" s="1892"/>
      <c r="K3434" s="1892"/>
      <c r="L3434" s="1892"/>
      <c r="M3434" s="1892"/>
      <c r="N3434" s="1892"/>
      <c r="O3434" s="1892"/>
      <c r="P3434" s="1892"/>
      <c r="Q3434" s="1892"/>
      <c r="R3434" s="1892"/>
    </row>
    <row r="3435" spans="2:18" ht="15.75" customHeight="1" x14ac:dyDescent="0.25">
      <c r="B3435" s="6" t="s">
        <v>459</v>
      </c>
      <c r="H3435" s="8"/>
      <c r="J3435" s="6" t="s">
        <v>459</v>
      </c>
      <c r="K3435" s="1051"/>
      <c r="L3435" s="1051"/>
      <c r="M3435" s="1051"/>
      <c r="N3435" s="1051"/>
      <c r="O3435" s="1893"/>
      <c r="P3435" s="1893"/>
      <c r="Q3435" s="842"/>
      <c r="R3435" s="842"/>
    </row>
    <row r="3436" spans="2:18" x14ac:dyDescent="0.25">
      <c r="B3436" s="1812" t="s">
        <v>21</v>
      </c>
      <c r="C3436" s="1812" t="s">
        <v>2</v>
      </c>
      <c r="D3436" s="1812" t="s">
        <v>3</v>
      </c>
      <c r="E3436" s="1842" t="s">
        <v>4</v>
      </c>
      <c r="F3436" s="1843"/>
      <c r="G3436" s="1844"/>
      <c r="H3436" s="1812" t="s">
        <v>5</v>
      </c>
      <c r="J3436" s="1886" t="s">
        <v>21</v>
      </c>
      <c r="K3436" s="1894" t="s">
        <v>24</v>
      </c>
      <c r="L3436" s="1867" t="s">
        <v>25</v>
      </c>
      <c r="M3436" s="1868"/>
      <c r="N3436" s="1869"/>
      <c r="O3436" s="1867" t="s">
        <v>4</v>
      </c>
      <c r="P3436" s="1868"/>
      <c r="Q3436" s="1869"/>
      <c r="R3436" s="1886" t="s">
        <v>5</v>
      </c>
    </row>
    <row r="3437" spans="2:18" x14ac:dyDescent="0.25">
      <c r="B3437" s="1813"/>
      <c r="C3437" s="1813"/>
      <c r="D3437" s="1813"/>
      <c r="E3437" s="1220" t="s">
        <v>26</v>
      </c>
      <c r="F3437" s="1220" t="s">
        <v>9</v>
      </c>
      <c r="G3437" s="1218" t="s">
        <v>10</v>
      </c>
      <c r="H3437" s="1813"/>
      <c r="J3437" s="1887"/>
      <c r="K3437" s="1895"/>
      <c r="L3437" s="1052" t="s">
        <v>27</v>
      </c>
      <c r="M3437" s="1224" t="s">
        <v>28</v>
      </c>
      <c r="N3437" s="1224" t="s">
        <v>26</v>
      </c>
      <c r="O3437" s="1224" t="s">
        <v>29</v>
      </c>
      <c r="P3437" s="1053" t="s">
        <v>30</v>
      </c>
      <c r="Q3437" s="1054" t="s">
        <v>10</v>
      </c>
      <c r="R3437" s="1887"/>
    </row>
    <row r="3438" spans="2:18" x14ac:dyDescent="0.25">
      <c r="B3438" s="1209">
        <v>1</v>
      </c>
      <c r="C3438" s="141">
        <v>6210</v>
      </c>
      <c r="D3438" s="409" t="s">
        <v>12</v>
      </c>
      <c r="E3438" s="409">
        <v>400</v>
      </c>
      <c r="F3438" s="409">
        <v>60</v>
      </c>
      <c r="G3438" s="497">
        <f t="shared" ref="G3438:G3444" si="141">0.7854*E3438*F3438*F3438/1000000</f>
        <v>1.130976</v>
      </c>
      <c r="H3438" s="616" t="s">
        <v>13</v>
      </c>
      <c r="J3438" s="1055">
        <v>1</v>
      </c>
      <c r="K3438" s="429" t="s">
        <v>32</v>
      </c>
      <c r="L3438" s="426">
        <v>15</v>
      </c>
      <c r="M3438" s="426">
        <v>30</v>
      </c>
      <c r="N3438" s="426">
        <v>400</v>
      </c>
      <c r="O3438" s="429"/>
      <c r="P3438" s="450">
        <v>1</v>
      </c>
      <c r="Q3438" s="451">
        <f t="shared" ref="Q3438:Q3463" si="142">L3438*M3438*N3438*P3438/1000000</f>
        <v>0.18</v>
      </c>
      <c r="R3438" s="1056"/>
    </row>
    <row r="3439" spans="2:18" x14ac:dyDescent="0.25">
      <c r="B3439" s="1209">
        <v>2</v>
      </c>
      <c r="C3439" s="141">
        <v>6156</v>
      </c>
      <c r="D3439" s="409" t="s">
        <v>12</v>
      </c>
      <c r="E3439" s="409">
        <v>400</v>
      </c>
      <c r="F3439" s="409">
        <v>57</v>
      </c>
      <c r="G3439" s="497">
        <f t="shared" si="141"/>
        <v>1.02070584</v>
      </c>
      <c r="H3439" s="616" t="s">
        <v>13</v>
      </c>
      <c r="J3439" s="1223">
        <v>2</v>
      </c>
      <c r="K3439" s="476"/>
      <c r="L3439" s="476">
        <v>10</v>
      </c>
      <c r="M3439" s="426">
        <v>30</v>
      </c>
      <c r="N3439" s="426">
        <v>400</v>
      </c>
      <c r="O3439" s="476"/>
      <c r="P3439" s="450">
        <v>1</v>
      </c>
      <c r="Q3439" s="451">
        <f t="shared" si="142"/>
        <v>0.12</v>
      </c>
      <c r="R3439" s="476"/>
    </row>
    <row r="3440" spans="2:18" x14ac:dyDescent="0.25">
      <c r="B3440" s="1209">
        <v>3</v>
      </c>
      <c r="C3440" s="141">
        <v>6014</v>
      </c>
      <c r="D3440" s="409" t="s">
        <v>12</v>
      </c>
      <c r="E3440" s="409">
        <v>400</v>
      </c>
      <c r="F3440" s="409">
        <v>66</v>
      </c>
      <c r="G3440" s="497">
        <f t="shared" si="141"/>
        <v>1.3684809599999999</v>
      </c>
      <c r="H3440" s="616" t="s">
        <v>13</v>
      </c>
      <c r="J3440" s="1055">
        <v>3</v>
      </c>
      <c r="K3440" s="476"/>
      <c r="L3440" s="476">
        <v>15</v>
      </c>
      <c r="M3440" s="426">
        <v>25</v>
      </c>
      <c r="N3440" s="426">
        <v>400</v>
      </c>
      <c r="O3440" s="476"/>
      <c r="P3440" s="450">
        <v>1</v>
      </c>
      <c r="Q3440" s="451">
        <f t="shared" si="142"/>
        <v>0.15</v>
      </c>
      <c r="R3440" s="476"/>
    </row>
    <row r="3441" spans="2:18" x14ac:dyDescent="0.25">
      <c r="B3441" s="1209">
        <v>4</v>
      </c>
      <c r="C3441" s="141">
        <v>6236</v>
      </c>
      <c r="D3441" s="409" t="s">
        <v>12</v>
      </c>
      <c r="E3441" s="409">
        <v>400</v>
      </c>
      <c r="F3441" s="409">
        <v>62</v>
      </c>
      <c r="G3441" s="497">
        <f t="shared" si="141"/>
        <v>1.2076310399999999</v>
      </c>
      <c r="H3441" s="616" t="s">
        <v>207</v>
      </c>
      <c r="J3441" s="1223">
        <v>4</v>
      </c>
      <c r="K3441" s="476"/>
      <c r="L3441" s="476">
        <v>13</v>
      </c>
      <c r="M3441" s="426">
        <v>25</v>
      </c>
      <c r="N3441" s="426">
        <v>400</v>
      </c>
      <c r="O3441" s="476"/>
      <c r="P3441" s="450">
        <v>8</v>
      </c>
      <c r="Q3441" s="451">
        <f t="shared" si="142"/>
        <v>1.04</v>
      </c>
      <c r="R3441" s="476"/>
    </row>
    <row r="3442" spans="2:18" x14ac:dyDescent="0.25">
      <c r="B3442" s="1209">
        <v>5</v>
      </c>
      <c r="C3442" s="141">
        <v>6205</v>
      </c>
      <c r="D3442" s="409" t="s">
        <v>12</v>
      </c>
      <c r="E3442" s="409">
        <v>400</v>
      </c>
      <c r="F3442" s="409">
        <v>45</v>
      </c>
      <c r="G3442" s="497">
        <f t="shared" si="141"/>
        <v>0.63617400000000002</v>
      </c>
      <c r="H3442" s="616" t="s">
        <v>207</v>
      </c>
      <c r="J3442" s="1055">
        <v>5</v>
      </c>
      <c r="K3442" s="476"/>
      <c r="L3442" s="476">
        <v>7</v>
      </c>
      <c r="M3442" s="426">
        <v>25</v>
      </c>
      <c r="N3442" s="426">
        <v>400</v>
      </c>
      <c r="O3442" s="476"/>
      <c r="P3442" s="450">
        <v>1</v>
      </c>
      <c r="Q3442" s="451">
        <f t="shared" si="142"/>
        <v>7.0000000000000007E-2</v>
      </c>
      <c r="R3442" s="476"/>
    </row>
    <row r="3443" spans="2:18" x14ac:dyDescent="0.25">
      <c r="B3443" s="1209">
        <v>6</v>
      </c>
      <c r="C3443" s="141">
        <v>5890</v>
      </c>
      <c r="D3443" s="409" t="s">
        <v>12</v>
      </c>
      <c r="E3443" s="409">
        <v>400</v>
      </c>
      <c r="F3443" s="409">
        <v>40</v>
      </c>
      <c r="G3443" s="497">
        <f t="shared" si="141"/>
        <v>0.50265599999999988</v>
      </c>
      <c r="H3443" s="616" t="s">
        <v>207</v>
      </c>
      <c r="J3443" s="1223">
        <v>6</v>
      </c>
      <c r="K3443" s="476"/>
      <c r="L3443" s="476">
        <v>15</v>
      </c>
      <c r="M3443" s="426">
        <v>20</v>
      </c>
      <c r="N3443" s="426">
        <v>400</v>
      </c>
      <c r="O3443" s="476"/>
      <c r="P3443" s="450">
        <v>5</v>
      </c>
      <c r="Q3443" s="451">
        <f t="shared" si="142"/>
        <v>0.6</v>
      </c>
      <c r="R3443" s="476"/>
    </row>
    <row r="3444" spans="2:18" x14ac:dyDescent="0.25">
      <c r="B3444" s="1209">
        <v>7</v>
      </c>
      <c r="C3444" s="141">
        <v>5961</v>
      </c>
      <c r="D3444" s="409" t="s">
        <v>12</v>
      </c>
      <c r="E3444" s="409">
        <v>400</v>
      </c>
      <c r="F3444" s="409">
        <v>80</v>
      </c>
      <c r="G3444" s="497">
        <f t="shared" si="141"/>
        <v>2.0106239999999995</v>
      </c>
      <c r="H3444" s="616" t="s">
        <v>15</v>
      </c>
      <c r="J3444" s="1055">
        <v>7</v>
      </c>
      <c r="K3444" s="476"/>
      <c r="L3444" s="476">
        <v>13</v>
      </c>
      <c r="M3444" s="426">
        <v>20</v>
      </c>
      <c r="N3444" s="426">
        <v>400</v>
      </c>
      <c r="O3444" s="476"/>
      <c r="P3444" s="450">
        <v>4</v>
      </c>
      <c r="Q3444" s="451">
        <f t="shared" si="142"/>
        <v>0.41599999999999998</v>
      </c>
      <c r="R3444" s="476"/>
    </row>
    <row r="3445" spans="2:18" x14ac:dyDescent="0.25">
      <c r="G3445" s="74">
        <f>SUM(G3438:G3444)</f>
        <v>7.8772478400000008</v>
      </c>
      <c r="H3445" s="51"/>
      <c r="J3445" s="1223">
        <v>8</v>
      </c>
      <c r="K3445" s="476"/>
      <c r="L3445" s="476">
        <v>10</v>
      </c>
      <c r="M3445" s="426">
        <v>20</v>
      </c>
      <c r="N3445" s="426">
        <v>400</v>
      </c>
      <c r="O3445" s="476"/>
      <c r="P3445" s="450">
        <v>1</v>
      </c>
      <c r="Q3445" s="451">
        <f t="shared" si="142"/>
        <v>0.08</v>
      </c>
      <c r="R3445" s="476"/>
    </row>
    <row r="3446" spans="2:18" ht="16.5" thickBot="1" x14ac:dyDescent="0.3">
      <c r="G3446" s="60">
        <f>SUM(G3445)</f>
        <v>7.8772478400000008</v>
      </c>
      <c r="H3446" s="36">
        <f>SUM(Q3470/G3446)</f>
        <v>0.73563002176658698</v>
      </c>
      <c r="J3446" s="1055">
        <v>9</v>
      </c>
      <c r="K3446" s="476"/>
      <c r="L3446" s="476">
        <v>7</v>
      </c>
      <c r="M3446" s="426">
        <v>20</v>
      </c>
      <c r="N3446" s="426">
        <v>400</v>
      </c>
      <c r="O3446" s="476"/>
      <c r="P3446" s="450">
        <v>1</v>
      </c>
      <c r="Q3446" s="451">
        <f t="shared" si="142"/>
        <v>5.6000000000000001E-2</v>
      </c>
      <c r="R3446" s="476"/>
    </row>
    <row r="3447" spans="2:18" ht="16.5" thickTop="1" x14ac:dyDescent="0.25">
      <c r="J3447" s="1223">
        <v>10</v>
      </c>
      <c r="K3447" s="476"/>
      <c r="L3447" s="476">
        <v>4.5</v>
      </c>
      <c r="M3447" s="426">
        <v>20</v>
      </c>
      <c r="N3447" s="426">
        <v>400</v>
      </c>
      <c r="O3447" s="476"/>
      <c r="P3447" s="450">
        <v>2</v>
      </c>
      <c r="Q3447" s="451">
        <f t="shared" si="142"/>
        <v>7.1999999999999995E-2</v>
      </c>
      <c r="R3447" s="476"/>
    </row>
    <row r="3448" spans="2:18" x14ac:dyDescent="0.25">
      <c r="B3448" s="8" t="s">
        <v>461</v>
      </c>
      <c r="J3448" s="1055">
        <v>11</v>
      </c>
      <c r="K3448" s="476"/>
      <c r="L3448" s="476">
        <v>13</v>
      </c>
      <c r="M3448" s="426">
        <v>15</v>
      </c>
      <c r="N3448" s="426">
        <v>400</v>
      </c>
      <c r="O3448" s="476"/>
      <c r="P3448" s="450">
        <v>2</v>
      </c>
      <c r="Q3448" s="451">
        <f t="shared" si="142"/>
        <v>0.156</v>
      </c>
      <c r="R3448" s="476"/>
    </row>
    <row r="3449" spans="2:18" x14ac:dyDescent="0.25">
      <c r="B3449" s="1886" t="s">
        <v>3</v>
      </c>
      <c r="C3449" s="1888" t="s">
        <v>66</v>
      </c>
      <c r="D3449" s="1889"/>
      <c r="E3449" s="1890" t="s">
        <v>48</v>
      </c>
      <c r="F3449" s="1891"/>
      <c r="G3449" s="1886" t="s">
        <v>50</v>
      </c>
      <c r="J3449" s="1223">
        <v>12</v>
      </c>
      <c r="K3449" s="476"/>
      <c r="L3449" s="476">
        <v>10</v>
      </c>
      <c r="M3449" s="426">
        <v>15</v>
      </c>
      <c r="N3449" s="426">
        <v>400</v>
      </c>
      <c r="O3449" s="476"/>
      <c r="P3449" s="450">
        <v>3</v>
      </c>
      <c r="Q3449" s="451">
        <f t="shared" si="142"/>
        <v>0.18</v>
      </c>
      <c r="R3449" s="476"/>
    </row>
    <row r="3450" spans="2:18" x14ac:dyDescent="0.25">
      <c r="B3450" s="1887"/>
      <c r="C3450" s="101" t="s">
        <v>30</v>
      </c>
      <c r="D3450" s="595" t="s">
        <v>10</v>
      </c>
      <c r="E3450" s="1226" t="s">
        <v>30</v>
      </c>
      <c r="F3450" s="1226" t="s">
        <v>10</v>
      </c>
      <c r="G3450" s="1887"/>
      <c r="J3450" s="1055">
        <v>13</v>
      </c>
      <c r="K3450" s="476"/>
      <c r="L3450" s="476">
        <v>7</v>
      </c>
      <c r="M3450" s="426">
        <v>15</v>
      </c>
      <c r="N3450" s="426">
        <v>400</v>
      </c>
      <c r="O3450" s="476"/>
      <c r="P3450" s="450">
        <v>1</v>
      </c>
      <c r="Q3450" s="451">
        <f t="shared" si="142"/>
        <v>4.2000000000000003E-2</v>
      </c>
      <c r="R3450" s="476"/>
    </row>
    <row r="3451" spans="2:18" x14ac:dyDescent="0.25">
      <c r="B3451" s="1227" t="s">
        <v>32</v>
      </c>
      <c r="C3451" s="86">
        <f>SUM(C3408)</f>
        <v>662</v>
      </c>
      <c r="D3451" s="71">
        <f>SUM(D3408)</f>
        <v>506.38680707999987</v>
      </c>
      <c r="E3451" s="86">
        <f>SUM(E3408)</f>
        <v>32614</v>
      </c>
      <c r="F3451" s="71">
        <f>SUM(F3408)</f>
        <v>358.92547000000002</v>
      </c>
      <c r="G3451" s="88">
        <f>SUM(F3451/D3451)</f>
        <v>0.70879704009211353</v>
      </c>
      <c r="J3451" s="1223">
        <v>14</v>
      </c>
      <c r="K3451" s="476"/>
      <c r="L3451" s="476">
        <v>4.5</v>
      </c>
      <c r="M3451" s="426">
        <v>15</v>
      </c>
      <c r="N3451" s="426">
        <v>400</v>
      </c>
      <c r="O3451" s="476"/>
      <c r="P3451" s="450">
        <v>9</v>
      </c>
      <c r="Q3451" s="451">
        <f t="shared" si="142"/>
        <v>0.24299999999999999</v>
      </c>
      <c r="R3451" s="476"/>
    </row>
    <row r="3452" spans="2:18" x14ac:dyDescent="0.25">
      <c r="B3452" s="1227" t="s">
        <v>32</v>
      </c>
      <c r="C3452" s="115">
        <f>SUM(B3444)</f>
        <v>7</v>
      </c>
      <c r="D3452" s="71">
        <f>SUM(G3446)</f>
        <v>7.8772478400000008</v>
      </c>
      <c r="E3452" s="115">
        <f>SUM(P3470)</f>
        <v>354</v>
      </c>
      <c r="F3452" s="20">
        <f>SUM(Q3470)</f>
        <v>5.7947400000000009</v>
      </c>
      <c r="G3452" s="88">
        <f>SUM(F3452/D3452)</f>
        <v>0.73563002176658698</v>
      </c>
      <c r="J3452" s="1055">
        <v>15</v>
      </c>
      <c r="K3452" s="476"/>
      <c r="L3452" s="476">
        <v>2.2000000000000002</v>
      </c>
      <c r="M3452" s="426">
        <v>15</v>
      </c>
      <c r="N3452" s="426">
        <v>400</v>
      </c>
      <c r="O3452" s="476"/>
      <c r="P3452" s="450">
        <v>1</v>
      </c>
      <c r="Q3452" s="451">
        <f t="shared" si="142"/>
        <v>1.32E-2</v>
      </c>
      <c r="R3452" s="476"/>
    </row>
    <row r="3453" spans="2:18" ht="16.5" thickBot="1" x14ac:dyDescent="0.3">
      <c r="B3453" s="1222" t="s">
        <v>54</v>
      </c>
      <c r="C3453" s="59">
        <f>SUM(C3451:C3452)</f>
        <v>669</v>
      </c>
      <c r="D3453" s="92">
        <f>SUM(D3451:D3452)</f>
        <v>514.26405491999992</v>
      </c>
      <c r="E3453" s="59">
        <f>SUM(E3451:E3452)</f>
        <v>32968</v>
      </c>
      <c r="F3453" s="60">
        <f>SUM(F3451:F3452)</f>
        <v>364.72021000000001</v>
      </c>
      <c r="G3453" s="93">
        <f>SUM(F3453/D3453)</f>
        <v>0.70920805471565906</v>
      </c>
      <c r="J3453" s="1223">
        <v>16</v>
      </c>
      <c r="K3453" s="476"/>
      <c r="L3453" s="476">
        <v>7</v>
      </c>
      <c r="M3453" s="426">
        <v>13</v>
      </c>
      <c r="N3453" s="426">
        <v>400</v>
      </c>
      <c r="O3453" s="476"/>
      <c r="P3453" s="450">
        <v>4</v>
      </c>
      <c r="Q3453" s="451">
        <f t="shared" si="142"/>
        <v>0.14560000000000001</v>
      </c>
      <c r="R3453" s="476"/>
    </row>
    <row r="3454" spans="2:18" ht="16.5" thickTop="1" x14ac:dyDescent="0.25">
      <c r="B3454" s="89"/>
      <c r="C3454" s="90"/>
      <c r="D3454" s="91"/>
      <c r="E3454" s="82"/>
      <c r="F3454" s="83"/>
      <c r="G3454" s="83"/>
      <c r="J3454" s="1055">
        <v>17</v>
      </c>
      <c r="K3454" s="476"/>
      <c r="L3454" s="476">
        <v>8</v>
      </c>
      <c r="M3454" s="426">
        <v>13</v>
      </c>
      <c r="N3454" s="426">
        <v>400</v>
      </c>
      <c r="O3454" s="476"/>
      <c r="P3454" s="450">
        <v>1</v>
      </c>
      <c r="Q3454" s="451">
        <f t="shared" si="142"/>
        <v>4.1599999999999998E-2</v>
      </c>
      <c r="R3454" s="476"/>
    </row>
    <row r="3455" spans="2:18" x14ac:dyDescent="0.25">
      <c r="B3455" s="102" t="s">
        <v>32</v>
      </c>
      <c r="C3455" s="90"/>
      <c r="D3455" s="103">
        <f>SUM(Q3464+D3410)</f>
        <v>269.86221</v>
      </c>
      <c r="E3455" s="466">
        <f>SUM(D3455/D3453)</f>
        <v>0.5247541752494842</v>
      </c>
      <c r="F3455" s="83"/>
      <c r="G3455" s="83"/>
      <c r="J3455" s="1223">
        <v>18</v>
      </c>
      <c r="K3455" s="476"/>
      <c r="L3455" s="476">
        <v>4.5</v>
      </c>
      <c r="M3455" s="426">
        <v>13</v>
      </c>
      <c r="N3455" s="426">
        <v>400</v>
      </c>
      <c r="O3455" s="476"/>
      <c r="P3455" s="450">
        <v>1</v>
      </c>
      <c r="Q3455" s="451">
        <f t="shared" si="142"/>
        <v>2.3400000000000001E-2</v>
      </c>
      <c r="R3455" s="476"/>
    </row>
    <row r="3456" spans="2:18" x14ac:dyDescent="0.25">
      <c r="B3456" s="102" t="s">
        <v>51</v>
      </c>
      <c r="C3456" s="89"/>
      <c r="D3456" s="103">
        <f>SUM(Q3469+D3411)</f>
        <v>94.858000000000004</v>
      </c>
      <c r="E3456" s="466">
        <f>SUM(D3456/D3453)</f>
        <v>0.18445387946617489</v>
      </c>
      <c r="F3456" s="83"/>
      <c r="G3456" s="83"/>
      <c r="J3456" s="1055">
        <v>19</v>
      </c>
      <c r="K3456" s="476"/>
      <c r="L3456" s="476">
        <v>2.2000000000000002</v>
      </c>
      <c r="M3456" s="426">
        <v>13</v>
      </c>
      <c r="N3456" s="426">
        <v>400</v>
      </c>
      <c r="O3456" s="476"/>
      <c r="P3456" s="450">
        <v>1</v>
      </c>
      <c r="Q3456" s="451">
        <f t="shared" si="142"/>
        <v>1.1440000000000001E-2</v>
      </c>
      <c r="R3456" s="476"/>
    </row>
    <row r="3457" spans="2:18" ht="16.5" thickBot="1" x14ac:dyDescent="0.3">
      <c r="B3457" s="89"/>
      <c r="C3457" s="89"/>
      <c r="D3457" s="1217">
        <f>SUM(D3455:D3456)</f>
        <v>364.72021000000001</v>
      </c>
      <c r="E3457" s="467">
        <f>SUM(E3455:E3456)</f>
        <v>0.70920805471565906</v>
      </c>
      <c r="F3457" s="83"/>
      <c r="G3457" s="83"/>
      <c r="J3457" s="1223">
        <v>20</v>
      </c>
      <c r="K3457" s="476"/>
      <c r="L3457" s="476">
        <v>4.5</v>
      </c>
      <c r="M3457" s="426">
        <v>10</v>
      </c>
      <c r="N3457" s="426">
        <v>400</v>
      </c>
      <c r="O3457" s="476"/>
      <c r="P3457" s="450">
        <v>34</v>
      </c>
      <c r="Q3457" s="451">
        <f t="shared" si="142"/>
        <v>0.61199999999999999</v>
      </c>
      <c r="R3457" s="476"/>
    </row>
    <row r="3458" spans="2:18" ht="16.5" thickTop="1" x14ac:dyDescent="0.25">
      <c r="J3458" s="1055">
        <v>21</v>
      </c>
      <c r="K3458" s="476"/>
      <c r="L3458" s="476">
        <v>3.5</v>
      </c>
      <c r="M3458" s="426">
        <v>10</v>
      </c>
      <c r="N3458" s="426">
        <v>400</v>
      </c>
      <c r="O3458" s="476"/>
      <c r="P3458" s="450">
        <v>1</v>
      </c>
      <c r="Q3458" s="451">
        <f t="shared" si="142"/>
        <v>1.4E-2</v>
      </c>
      <c r="R3458" s="476"/>
    </row>
    <row r="3459" spans="2:18" x14ac:dyDescent="0.25">
      <c r="J3459" s="1223">
        <v>22</v>
      </c>
      <c r="K3459" s="476"/>
      <c r="L3459" s="476">
        <v>2.2000000000000002</v>
      </c>
      <c r="M3459" s="426">
        <v>10</v>
      </c>
      <c r="N3459" s="426">
        <v>400</v>
      </c>
      <c r="O3459" s="476"/>
      <c r="P3459" s="450">
        <v>10</v>
      </c>
      <c r="Q3459" s="451">
        <f t="shared" si="142"/>
        <v>8.7999999999999995E-2</v>
      </c>
      <c r="R3459" s="476"/>
    </row>
    <row r="3460" spans="2:18" x14ac:dyDescent="0.25">
      <c r="J3460" s="1055">
        <v>23</v>
      </c>
      <c r="K3460" s="476"/>
      <c r="L3460" s="476">
        <v>1.7</v>
      </c>
      <c r="M3460" s="426">
        <v>10</v>
      </c>
      <c r="N3460" s="426">
        <v>400</v>
      </c>
      <c r="O3460" s="476"/>
      <c r="P3460" s="450">
        <v>8</v>
      </c>
      <c r="Q3460" s="451">
        <f t="shared" si="142"/>
        <v>5.4399999999999997E-2</v>
      </c>
      <c r="R3460" s="476"/>
    </row>
    <row r="3461" spans="2:18" x14ac:dyDescent="0.25">
      <c r="J3461" s="1223">
        <v>24</v>
      </c>
      <c r="K3461" s="476"/>
      <c r="L3461" s="476">
        <v>4.5</v>
      </c>
      <c r="M3461" s="426">
        <v>10</v>
      </c>
      <c r="N3461" s="426">
        <v>300</v>
      </c>
      <c r="O3461" s="476"/>
      <c r="P3461" s="450">
        <v>4</v>
      </c>
      <c r="Q3461" s="451">
        <f t="shared" si="142"/>
        <v>5.3999999999999999E-2</v>
      </c>
      <c r="R3461" s="476"/>
    </row>
    <row r="3462" spans="2:18" x14ac:dyDescent="0.25">
      <c r="J3462" s="1055">
        <v>25</v>
      </c>
      <c r="K3462" s="476"/>
      <c r="L3462" s="476">
        <v>4.5</v>
      </c>
      <c r="M3462" s="426">
        <v>10</v>
      </c>
      <c r="N3462" s="426">
        <v>250</v>
      </c>
      <c r="O3462" s="476"/>
      <c r="P3462" s="450">
        <v>3</v>
      </c>
      <c r="Q3462" s="451">
        <f t="shared" si="142"/>
        <v>3.3750000000000002E-2</v>
      </c>
      <c r="R3462" s="476"/>
    </row>
    <row r="3463" spans="2:18" x14ac:dyDescent="0.25">
      <c r="J3463" s="1223">
        <v>26</v>
      </c>
      <c r="K3463" s="476"/>
      <c r="L3463" s="476">
        <v>1.7</v>
      </c>
      <c r="M3463" s="426">
        <v>10</v>
      </c>
      <c r="N3463" s="426">
        <v>250</v>
      </c>
      <c r="O3463" s="476"/>
      <c r="P3463" s="450">
        <v>3</v>
      </c>
      <c r="Q3463" s="451">
        <f t="shared" si="142"/>
        <v>1.2749999999999999E-2</v>
      </c>
      <c r="R3463" s="476"/>
    </row>
    <row r="3464" spans="2:18" x14ac:dyDescent="0.25">
      <c r="J3464" s="1880"/>
      <c r="K3464" s="1880"/>
      <c r="L3464" s="1880"/>
      <c r="M3464" s="1880"/>
      <c r="N3464" s="1880"/>
      <c r="O3464" s="1881"/>
      <c r="P3464" s="1119">
        <f>SUM(P3438:P3463)</f>
        <v>111</v>
      </c>
      <c r="Q3464" s="1120">
        <f>SUM(Q3438:Q3463)</f>
        <v>4.5091400000000004</v>
      </c>
      <c r="R3464" s="64">
        <f>SUM(Q3464/G3446)</f>
        <v>0.57242581312510787</v>
      </c>
    </row>
    <row r="3465" spans="2:18" x14ac:dyDescent="0.25">
      <c r="J3465" s="1223">
        <v>27</v>
      </c>
      <c r="K3465" s="476"/>
      <c r="L3465" s="477">
        <v>5</v>
      </c>
      <c r="M3465" s="409">
        <v>7</v>
      </c>
      <c r="N3465" s="409">
        <v>400</v>
      </c>
      <c r="O3465" s="409">
        <v>8</v>
      </c>
      <c r="P3465" s="450">
        <v>32</v>
      </c>
      <c r="Q3465" s="451">
        <f>L3465*M3465*N3465*P3465/1000000</f>
        <v>0.44800000000000001</v>
      </c>
      <c r="R3465" s="618"/>
    </row>
    <row r="3466" spans="2:18" x14ac:dyDescent="0.25">
      <c r="J3466" s="1223">
        <v>28</v>
      </c>
      <c r="K3466" s="476"/>
      <c r="L3466" s="477">
        <v>4</v>
      </c>
      <c r="M3466" s="409">
        <v>6</v>
      </c>
      <c r="N3466" s="409">
        <v>400</v>
      </c>
      <c r="O3466" s="409">
        <v>1</v>
      </c>
      <c r="P3466" s="450">
        <v>6</v>
      </c>
      <c r="Q3466" s="451">
        <f>L3466*M3466*N3466*P3466/1000000</f>
        <v>5.7599999999999998E-2</v>
      </c>
      <c r="R3466" s="1058"/>
    </row>
    <row r="3467" spans="2:18" x14ac:dyDescent="0.25">
      <c r="J3467" s="1223">
        <v>29</v>
      </c>
      <c r="K3467" s="476"/>
      <c r="L3467" s="477">
        <v>3</v>
      </c>
      <c r="M3467" s="409">
        <v>5</v>
      </c>
      <c r="N3467" s="409">
        <v>400</v>
      </c>
      <c r="O3467" s="409">
        <v>8</v>
      </c>
      <c r="P3467" s="450">
        <v>80</v>
      </c>
      <c r="Q3467" s="451">
        <f>L3467*M3467*N3467*P3467/1000000</f>
        <v>0.48</v>
      </c>
      <c r="R3467" s="618"/>
    </row>
    <row r="3468" spans="2:18" x14ac:dyDescent="0.25">
      <c r="J3468" s="1223">
        <v>30</v>
      </c>
      <c r="K3468" s="476"/>
      <c r="L3468" s="477">
        <v>2</v>
      </c>
      <c r="M3468" s="409">
        <v>3</v>
      </c>
      <c r="N3468" s="409">
        <v>400</v>
      </c>
      <c r="O3468" s="409">
        <v>5</v>
      </c>
      <c r="P3468" s="450">
        <v>125</v>
      </c>
      <c r="Q3468" s="451">
        <f>L3468*M3468*N3468*P3468/1000000</f>
        <v>0.3</v>
      </c>
      <c r="R3468" s="618"/>
    </row>
    <row r="3469" spans="2:18" x14ac:dyDescent="0.25">
      <c r="J3469" s="1882"/>
      <c r="K3469" s="1883"/>
      <c r="L3469" s="1883"/>
      <c r="M3469" s="1883"/>
      <c r="N3469" s="1884"/>
      <c r="O3469" s="1057">
        <f>SUM(O3465:O3468)</f>
        <v>22</v>
      </c>
      <c r="P3469" s="1057">
        <f>SUM(P3465:P3468)</f>
        <v>243</v>
      </c>
      <c r="Q3469" s="1121">
        <f>SUM(Q3465:Q3468)</f>
        <v>1.2856000000000001</v>
      </c>
      <c r="R3469" s="64">
        <f>SUM(Q3469/G3446)</f>
        <v>0.16320420864147903</v>
      </c>
    </row>
    <row r="3470" spans="2:18" ht="16.5" thickBot="1" x14ac:dyDescent="0.3">
      <c r="J3470" s="112"/>
      <c r="K3470" s="112"/>
      <c r="L3470" s="112"/>
      <c r="M3470" s="112"/>
      <c r="N3470" s="112"/>
      <c r="O3470" s="455">
        <f>SUM(O3469)</f>
        <v>22</v>
      </c>
      <c r="P3470" s="47">
        <f>SUM(P3469,P3464)</f>
        <v>354</v>
      </c>
      <c r="Q3470" s="72">
        <f>SUM(Q3469,Q3464)</f>
        <v>5.7947400000000009</v>
      </c>
      <c r="R3470" s="49">
        <f>SUM(Q3470/G3446)</f>
        <v>0.73563002176658698</v>
      </c>
    </row>
    <row r="3471" spans="2:18" ht="16.5" thickTop="1" x14ac:dyDescent="0.25"/>
    <row r="3472" spans="2:18" x14ac:dyDescent="0.25">
      <c r="B3472" s="1814" t="s">
        <v>0</v>
      </c>
      <c r="C3472" s="1814"/>
      <c r="D3472" s="1814"/>
      <c r="E3472" s="1814"/>
      <c r="F3472" s="1814"/>
      <c r="G3472" s="1814"/>
      <c r="H3472" s="1814"/>
      <c r="J3472" s="1892" t="s">
        <v>22</v>
      </c>
      <c r="K3472" s="1892"/>
      <c r="L3472" s="1892"/>
      <c r="M3472" s="1892"/>
      <c r="N3472" s="1892"/>
      <c r="O3472" s="1892"/>
      <c r="P3472" s="1892"/>
      <c r="Q3472" s="1892"/>
      <c r="R3472" s="1892"/>
    </row>
    <row r="3473" spans="2:18" ht="15.75" customHeight="1" x14ac:dyDescent="0.25">
      <c r="B3473" s="1814"/>
      <c r="C3473" s="1814"/>
      <c r="D3473" s="1814"/>
      <c r="E3473" s="1814"/>
      <c r="F3473" s="1814"/>
      <c r="G3473" s="1814"/>
      <c r="H3473" s="1814"/>
      <c r="J3473" s="1892"/>
      <c r="K3473" s="1892"/>
      <c r="L3473" s="1892"/>
      <c r="M3473" s="1892"/>
      <c r="N3473" s="1892"/>
      <c r="O3473" s="1892"/>
      <c r="P3473" s="1892"/>
      <c r="Q3473" s="1892"/>
      <c r="R3473" s="1892"/>
    </row>
    <row r="3474" spans="2:18" ht="15.75" customHeight="1" x14ac:dyDescent="0.25">
      <c r="B3474" s="6" t="s">
        <v>459</v>
      </c>
      <c r="H3474" s="8"/>
      <c r="J3474" s="6" t="s">
        <v>459</v>
      </c>
      <c r="K3474" s="1051"/>
      <c r="L3474" s="1051"/>
      <c r="M3474" s="1051"/>
      <c r="N3474" s="1051"/>
      <c r="O3474" s="1893"/>
      <c r="P3474" s="1893"/>
      <c r="Q3474" s="842"/>
      <c r="R3474" s="842"/>
    </row>
    <row r="3475" spans="2:18" x14ac:dyDescent="0.25">
      <c r="B3475" s="1812" t="s">
        <v>21</v>
      </c>
      <c r="C3475" s="1812" t="s">
        <v>2</v>
      </c>
      <c r="D3475" s="1812" t="s">
        <v>3</v>
      </c>
      <c r="E3475" s="1842" t="s">
        <v>4</v>
      </c>
      <c r="F3475" s="1843"/>
      <c r="G3475" s="1844"/>
      <c r="H3475" s="1812" t="s">
        <v>5</v>
      </c>
      <c r="J3475" s="1886" t="s">
        <v>21</v>
      </c>
      <c r="K3475" s="1894" t="s">
        <v>24</v>
      </c>
      <c r="L3475" s="1867" t="s">
        <v>25</v>
      </c>
      <c r="M3475" s="1868"/>
      <c r="N3475" s="1869"/>
      <c r="O3475" s="1867" t="s">
        <v>4</v>
      </c>
      <c r="P3475" s="1868"/>
      <c r="Q3475" s="1869"/>
      <c r="R3475" s="1886" t="s">
        <v>5</v>
      </c>
    </row>
    <row r="3476" spans="2:18" x14ac:dyDescent="0.25">
      <c r="B3476" s="1813"/>
      <c r="C3476" s="1813"/>
      <c r="D3476" s="1813"/>
      <c r="E3476" s="1220" t="s">
        <v>26</v>
      </c>
      <c r="F3476" s="1220" t="s">
        <v>9</v>
      </c>
      <c r="G3476" s="1218" t="s">
        <v>10</v>
      </c>
      <c r="H3476" s="1813"/>
      <c r="J3476" s="1887"/>
      <c r="K3476" s="1895"/>
      <c r="L3476" s="1052" t="s">
        <v>27</v>
      </c>
      <c r="M3476" s="1224" t="s">
        <v>28</v>
      </c>
      <c r="N3476" s="1224" t="s">
        <v>26</v>
      </c>
      <c r="O3476" s="1224" t="s">
        <v>29</v>
      </c>
      <c r="P3476" s="1053" t="s">
        <v>30</v>
      </c>
      <c r="Q3476" s="1054" t="s">
        <v>10</v>
      </c>
      <c r="R3476" s="1887"/>
    </row>
    <row r="3477" spans="2:18" x14ac:dyDescent="0.25">
      <c r="B3477" s="1209">
        <v>1</v>
      </c>
      <c r="C3477" s="73">
        <v>6645</v>
      </c>
      <c r="D3477" s="409" t="s">
        <v>12</v>
      </c>
      <c r="E3477" s="409">
        <v>400</v>
      </c>
      <c r="F3477" s="409">
        <v>41</v>
      </c>
      <c r="G3477" s="497">
        <f t="shared" ref="G3477:G3497" si="143">0.7854*E3477*F3477*F3477/1000000</f>
        <v>0.52810296000000001</v>
      </c>
      <c r="H3477" s="616" t="s">
        <v>185</v>
      </c>
      <c r="J3477" s="1055">
        <v>1</v>
      </c>
      <c r="K3477" s="429" t="s">
        <v>32</v>
      </c>
      <c r="L3477" s="426">
        <v>10</v>
      </c>
      <c r="M3477" s="426">
        <v>25</v>
      </c>
      <c r="N3477" s="426">
        <v>400</v>
      </c>
      <c r="O3477" s="429"/>
      <c r="P3477" s="450">
        <v>5</v>
      </c>
      <c r="Q3477" s="451">
        <f t="shared" ref="Q3477:Q3520" si="144">L3477*M3477*N3477*P3477/1000000</f>
        <v>0.5</v>
      </c>
      <c r="R3477" s="1056"/>
    </row>
    <row r="3478" spans="2:18" x14ac:dyDescent="0.25">
      <c r="B3478" s="1209">
        <v>2</v>
      </c>
      <c r="C3478" s="73">
        <v>6727</v>
      </c>
      <c r="D3478" s="409" t="s">
        <v>12</v>
      </c>
      <c r="E3478" s="409">
        <v>400</v>
      </c>
      <c r="F3478" s="409">
        <v>44</v>
      </c>
      <c r="G3478" s="497">
        <f t="shared" si="143"/>
        <v>0.60821376000000005</v>
      </c>
      <c r="H3478" s="616" t="s">
        <v>164</v>
      </c>
      <c r="J3478" s="1223">
        <v>2</v>
      </c>
      <c r="K3478" s="476"/>
      <c r="L3478" s="476">
        <v>8</v>
      </c>
      <c r="M3478" s="426">
        <v>25</v>
      </c>
      <c r="N3478" s="426">
        <v>400</v>
      </c>
      <c r="O3478" s="476"/>
      <c r="P3478" s="450">
        <v>2</v>
      </c>
      <c r="Q3478" s="451">
        <f t="shared" si="144"/>
        <v>0.16</v>
      </c>
      <c r="R3478" s="476"/>
    </row>
    <row r="3479" spans="2:18" x14ac:dyDescent="0.25">
      <c r="B3479" s="1209">
        <v>3</v>
      </c>
      <c r="C3479" s="73">
        <v>6734</v>
      </c>
      <c r="D3479" s="409" t="s">
        <v>12</v>
      </c>
      <c r="E3479" s="409">
        <v>400</v>
      </c>
      <c r="F3479" s="409">
        <v>42</v>
      </c>
      <c r="G3479" s="497">
        <f t="shared" si="143"/>
        <v>0.55417824000000004</v>
      </c>
      <c r="H3479" s="616" t="s">
        <v>207</v>
      </c>
      <c r="J3479" s="1055">
        <v>3</v>
      </c>
      <c r="K3479" s="476"/>
      <c r="L3479" s="476">
        <v>7</v>
      </c>
      <c r="M3479" s="426">
        <v>25</v>
      </c>
      <c r="N3479" s="426">
        <v>400</v>
      </c>
      <c r="O3479" s="476"/>
      <c r="P3479" s="450">
        <v>4</v>
      </c>
      <c r="Q3479" s="451">
        <f t="shared" si="144"/>
        <v>0.28000000000000003</v>
      </c>
      <c r="R3479" s="476"/>
    </row>
    <row r="3480" spans="2:18" x14ac:dyDescent="0.25">
      <c r="B3480" s="1209">
        <v>4</v>
      </c>
      <c r="C3480" s="73">
        <v>6746</v>
      </c>
      <c r="D3480" s="409" t="s">
        <v>12</v>
      </c>
      <c r="E3480" s="409">
        <v>400</v>
      </c>
      <c r="F3480" s="409">
        <v>38</v>
      </c>
      <c r="G3480" s="497">
        <f t="shared" si="143"/>
        <v>0.45364703999999995</v>
      </c>
      <c r="H3480" s="616" t="s">
        <v>207</v>
      </c>
      <c r="J3480" s="1223">
        <v>4</v>
      </c>
      <c r="K3480" s="476"/>
      <c r="L3480" s="476">
        <v>2.2000000000000002</v>
      </c>
      <c r="M3480" s="426">
        <v>25</v>
      </c>
      <c r="N3480" s="426">
        <v>400</v>
      </c>
      <c r="O3480" s="476"/>
      <c r="P3480" s="450">
        <v>2</v>
      </c>
      <c r="Q3480" s="451">
        <f t="shared" si="144"/>
        <v>4.4000000000000004E-2</v>
      </c>
      <c r="R3480" s="476"/>
    </row>
    <row r="3481" spans="2:18" x14ac:dyDescent="0.25">
      <c r="B3481" s="1209">
        <v>5</v>
      </c>
      <c r="C3481" s="73">
        <v>6523</v>
      </c>
      <c r="D3481" s="409" t="s">
        <v>12</v>
      </c>
      <c r="E3481" s="409">
        <v>400</v>
      </c>
      <c r="F3481" s="409">
        <v>40</v>
      </c>
      <c r="G3481" s="497">
        <f t="shared" si="143"/>
        <v>0.50265599999999988</v>
      </c>
      <c r="H3481" s="616" t="s">
        <v>207</v>
      </c>
      <c r="J3481" s="1055">
        <v>5</v>
      </c>
      <c r="K3481" s="476"/>
      <c r="L3481" s="476">
        <v>13</v>
      </c>
      <c r="M3481" s="426">
        <v>20</v>
      </c>
      <c r="N3481" s="426">
        <v>400</v>
      </c>
      <c r="O3481" s="476"/>
      <c r="P3481" s="450">
        <v>2</v>
      </c>
      <c r="Q3481" s="451">
        <f t="shared" si="144"/>
        <v>0.20799999999999999</v>
      </c>
      <c r="R3481" s="476"/>
    </row>
    <row r="3482" spans="2:18" x14ac:dyDescent="0.25">
      <c r="B3482" s="1209">
        <v>6</v>
      </c>
      <c r="C3482" s="73">
        <v>6699</v>
      </c>
      <c r="D3482" s="409" t="s">
        <v>12</v>
      </c>
      <c r="E3482" s="409">
        <v>400</v>
      </c>
      <c r="F3482" s="409">
        <v>35</v>
      </c>
      <c r="G3482" s="497">
        <f t="shared" si="143"/>
        <v>0.38484599999999997</v>
      </c>
      <c r="H3482" s="616" t="s">
        <v>207</v>
      </c>
      <c r="J3482" s="1223">
        <v>6</v>
      </c>
      <c r="K3482" s="476"/>
      <c r="L3482" s="476">
        <v>10</v>
      </c>
      <c r="M3482" s="426">
        <v>20</v>
      </c>
      <c r="N3482" s="426">
        <v>400</v>
      </c>
      <c r="O3482" s="476"/>
      <c r="P3482" s="450">
        <v>6</v>
      </c>
      <c r="Q3482" s="451">
        <f t="shared" si="144"/>
        <v>0.48</v>
      </c>
      <c r="R3482" s="476"/>
    </row>
    <row r="3483" spans="2:18" x14ac:dyDescent="0.25">
      <c r="B3483" s="1209">
        <v>7</v>
      </c>
      <c r="C3483" s="73">
        <v>6637</v>
      </c>
      <c r="D3483" s="409" t="s">
        <v>12</v>
      </c>
      <c r="E3483" s="409">
        <v>400</v>
      </c>
      <c r="F3483" s="409">
        <v>47</v>
      </c>
      <c r="G3483" s="497">
        <f t="shared" si="143"/>
        <v>0.69397943999999989</v>
      </c>
      <c r="H3483" s="616" t="s">
        <v>17</v>
      </c>
      <c r="J3483" s="1055">
        <v>7</v>
      </c>
      <c r="K3483" s="476"/>
      <c r="L3483" s="476">
        <v>8</v>
      </c>
      <c r="M3483" s="426">
        <v>20</v>
      </c>
      <c r="N3483" s="426">
        <v>400</v>
      </c>
      <c r="O3483" s="476"/>
      <c r="P3483" s="450">
        <v>5</v>
      </c>
      <c r="Q3483" s="451">
        <f t="shared" si="144"/>
        <v>0.32</v>
      </c>
      <c r="R3483" s="476"/>
    </row>
    <row r="3484" spans="2:18" x14ac:dyDescent="0.25">
      <c r="B3484" s="1209">
        <v>8</v>
      </c>
      <c r="C3484" s="73">
        <v>6670</v>
      </c>
      <c r="D3484" s="409" t="s">
        <v>12</v>
      </c>
      <c r="E3484" s="409">
        <v>400</v>
      </c>
      <c r="F3484" s="409">
        <v>43</v>
      </c>
      <c r="G3484" s="497">
        <f t="shared" si="143"/>
        <v>0.58088183999999998</v>
      </c>
      <c r="H3484" s="616" t="s">
        <v>17</v>
      </c>
      <c r="J3484" s="1223">
        <v>8</v>
      </c>
      <c r="K3484" s="476"/>
      <c r="L3484" s="476">
        <v>7</v>
      </c>
      <c r="M3484" s="426">
        <v>20</v>
      </c>
      <c r="N3484" s="426">
        <v>400</v>
      </c>
      <c r="O3484" s="476"/>
      <c r="P3484" s="450">
        <v>8</v>
      </c>
      <c r="Q3484" s="451">
        <f t="shared" si="144"/>
        <v>0.44800000000000001</v>
      </c>
      <c r="R3484" s="476"/>
    </row>
    <row r="3485" spans="2:18" x14ac:dyDescent="0.25">
      <c r="B3485" s="1209">
        <v>9</v>
      </c>
      <c r="C3485" s="73">
        <v>6739</v>
      </c>
      <c r="D3485" s="409" t="s">
        <v>12</v>
      </c>
      <c r="E3485" s="409">
        <v>400</v>
      </c>
      <c r="F3485" s="409">
        <v>60</v>
      </c>
      <c r="G3485" s="497">
        <f t="shared" si="143"/>
        <v>1.130976</v>
      </c>
      <c r="H3485" s="616" t="s">
        <v>207</v>
      </c>
      <c r="J3485" s="1055">
        <v>9</v>
      </c>
      <c r="K3485" s="476"/>
      <c r="L3485" s="476">
        <v>4.5</v>
      </c>
      <c r="M3485" s="426">
        <v>20</v>
      </c>
      <c r="N3485" s="426">
        <v>400</v>
      </c>
      <c r="O3485" s="476"/>
      <c r="P3485" s="450">
        <v>5</v>
      </c>
      <c r="Q3485" s="451">
        <f t="shared" si="144"/>
        <v>0.18</v>
      </c>
      <c r="R3485" s="476"/>
    </row>
    <row r="3486" spans="2:18" x14ac:dyDescent="0.25">
      <c r="B3486" s="1209">
        <v>10</v>
      </c>
      <c r="C3486" s="73">
        <v>6661</v>
      </c>
      <c r="D3486" s="409" t="s">
        <v>12</v>
      </c>
      <c r="E3486" s="409">
        <v>400</v>
      </c>
      <c r="F3486" s="409">
        <v>40</v>
      </c>
      <c r="G3486" s="497">
        <f t="shared" si="143"/>
        <v>0.50265599999999988</v>
      </c>
      <c r="H3486" s="616" t="s">
        <v>207</v>
      </c>
      <c r="J3486" s="1223">
        <v>10</v>
      </c>
      <c r="K3486" s="476"/>
      <c r="L3486" s="476">
        <v>2.2000000000000002</v>
      </c>
      <c r="M3486" s="426">
        <v>20</v>
      </c>
      <c r="N3486" s="426">
        <v>400</v>
      </c>
      <c r="O3486" s="476"/>
      <c r="P3486" s="450">
        <v>2</v>
      </c>
      <c r="Q3486" s="451">
        <f t="shared" si="144"/>
        <v>3.5200000000000002E-2</v>
      </c>
      <c r="R3486" s="476"/>
    </row>
    <row r="3487" spans="2:18" x14ac:dyDescent="0.25">
      <c r="B3487" s="1209">
        <v>11</v>
      </c>
      <c r="C3487" s="73">
        <v>6628</v>
      </c>
      <c r="D3487" s="409" t="s">
        <v>12</v>
      </c>
      <c r="E3487" s="409">
        <v>400</v>
      </c>
      <c r="F3487" s="409">
        <v>34</v>
      </c>
      <c r="G3487" s="497">
        <f t="shared" si="143"/>
        <v>0.36316895999999999</v>
      </c>
      <c r="H3487" s="616" t="s">
        <v>207</v>
      </c>
      <c r="J3487" s="1055">
        <v>11</v>
      </c>
      <c r="K3487" s="476"/>
      <c r="L3487" s="476">
        <v>8</v>
      </c>
      <c r="M3487" s="426">
        <v>15</v>
      </c>
      <c r="N3487" s="426">
        <v>400</v>
      </c>
      <c r="O3487" s="476"/>
      <c r="P3487" s="450">
        <v>1</v>
      </c>
      <c r="Q3487" s="451">
        <f t="shared" si="144"/>
        <v>4.8000000000000001E-2</v>
      </c>
      <c r="R3487" s="476"/>
    </row>
    <row r="3488" spans="2:18" x14ac:dyDescent="0.25">
      <c r="B3488" s="1209">
        <v>12</v>
      </c>
      <c r="C3488" s="73">
        <v>6730</v>
      </c>
      <c r="D3488" s="409" t="s">
        <v>12</v>
      </c>
      <c r="E3488" s="409">
        <v>400</v>
      </c>
      <c r="F3488" s="409">
        <v>44</v>
      </c>
      <c r="G3488" s="497">
        <f t="shared" si="143"/>
        <v>0.60821376000000005</v>
      </c>
      <c r="H3488" s="616" t="s">
        <v>207</v>
      </c>
      <c r="J3488" s="1223">
        <v>12</v>
      </c>
      <c r="K3488" s="476"/>
      <c r="L3488" s="476">
        <v>7</v>
      </c>
      <c r="M3488" s="426">
        <v>15</v>
      </c>
      <c r="N3488" s="426">
        <v>400</v>
      </c>
      <c r="O3488" s="476"/>
      <c r="P3488" s="450">
        <v>2</v>
      </c>
      <c r="Q3488" s="451">
        <f t="shared" si="144"/>
        <v>8.4000000000000005E-2</v>
      </c>
      <c r="R3488" s="476"/>
    </row>
    <row r="3489" spans="2:18" x14ac:dyDescent="0.25">
      <c r="B3489" s="1209">
        <v>13</v>
      </c>
      <c r="C3489" s="73">
        <v>6752</v>
      </c>
      <c r="D3489" s="409" t="s">
        <v>12</v>
      </c>
      <c r="E3489" s="409">
        <v>400</v>
      </c>
      <c r="F3489" s="409">
        <v>47</v>
      </c>
      <c r="G3489" s="497">
        <f t="shared" si="143"/>
        <v>0.69397943999999989</v>
      </c>
      <c r="H3489" s="616" t="s">
        <v>207</v>
      </c>
      <c r="J3489" s="1055">
        <v>13</v>
      </c>
      <c r="K3489" s="476"/>
      <c r="L3489" s="476">
        <v>4.5</v>
      </c>
      <c r="M3489" s="426">
        <v>15</v>
      </c>
      <c r="N3489" s="426">
        <v>400</v>
      </c>
      <c r="O3489" s="476"/>
      <c r="P3489" s="450">
        <v>7</v>
      </c>
      <c r="Q3489" s="451">
        <f t="shared" si="144"/>
        <v>0.189</v>
      </c>
      <c r="R3489" s="476"/>
    </row>
    <row r="3490" spans="2:18" x14ac:dyDescent="0.25">
      <c r="B3490" s="1209">
        <v>14</v>
      </c>
      <c r="C3490" s="73">
        <v>6664</v>
      </c>
      <c r="D3490" s="409" t="s">
        <v>12</v>
      </c>
      <c r="E3490" s="409">
        <v>400</v>
      </c>
      <c r="F3490" s="409">
        <v>41</v>
      </c>
      <c r="G3490" s="497">
        <f t="shared" si="143"/>
        <v>0.52810296000000001</v>
      </c>
      <c r="H3490" s="616" t="s">
        <v>207</v>
      </c>
      <c r="J3490" s="1223">
        <v>14</v>
      </c>
      <c r="K3490" s="476"/>
      <c r="L3490" s="476">
        <v>3.5</v>
      </c>
      <c r="M3490" s="426">
        <v>15</v>
      </c>
      <c r="N3490" s="426">
        <v>400</v>
      </c>
      <c r="O3490" s="476"/>
      <c r="P3490" s="450">
        <v>6</v>
      </c>
      <c r="Q3490" s="451">
        <f t="shared" si="144"/>
        <v>0.126</v>
      </c>
      <c r="R3490" s="476"/>
    </row>
    <row r="3491" spans="2:18" x14ac:dyDescent="0.25">
      <c r="B3491" s="1209">
        <v>15</v>
      </c>
      <c r="C3491" s="73">
        <v>6755</v>
      </c>
      <c r="D3491" s="409" t="s">
        <v>12</v>
      </c>
      <c r="E3491" s="409">
        <v>400</v>
      </c>
      <c r="F3491" s="409">
        <v>44</v>
      </c>
      <c r="G3491" s="497">
        <f t="shared" si="143"/>
        <v>0.60821376000000005</v>
      </c>
      <c r="H3491" s="616" t="s">
        <v>207</v>
      </c>
      <c r="J3491" s="1055">
        <v>15</v>
      </c>
      <c r="K3491" s="476"/>
      <c r="L3491" s="476">
        <v>2.2000000000000002</v>
      </c>
      <c r="M3491" s="426">
        <v>15</v>
      </c>
      <c r="N3491" s="426">
        <v>400</v>
      </c>
      <c r="O3491" s="476"/>
      <c r="P3491" s="450">
        <v>5</v>
      </c>
      <c r="Q3491" s="451">
        <f t="shared" si="144"/>
        <v>6.6000000000000003E-2</v>
      </c>
      <c r="R3491" s="476"/>
    </row>
    <row r="3492" spans="2:18" x14ac:dyDescent="0.25">
      <c r="B3492" s="1209">
        <v>16</v>
      </c>
      <c r="C3492" s="73">
        <v>6754</v>
      </c>
      <c r="D3492" s="409" t="s">
        <v>12</v>
      </c>
      <c r="E3492" s="409">
        <v>400</v>
      </c>
      <c r="F3492" s="409">
        <v>43</v>
      </c>
      <c r="G3492" s="497">
        <f t="shared" si="143"/>
        <v>0.58088183999999998</v>
      </c>
      <c r="H3492" s="616" t="s">
        <v>207</v>
      </c>
      <c r="J3492" s="1223">
        <v>16</v>
      </c>
      <c r="K3492" s="476"/>
      <c r="L3492" s="476">
        <v>4.5</v>
      </c>
      <c r="M3492" s="426">
        <v>13</v>
      </c>
      <c r="N3492" s="426">
        <v>400</v>
      </c>
      <c r="O3492" s="476"/>
      <c r="P3492" s="450">
        <v>8</v>
      </c>
      <c r="Q3492" s="451">
        <f t="shared" si="144"/>
        <v>0.18720000000000001</v>
      </c>
      <c r="R3492" s="476"/>
    </row>
    <row r="3493" spans="2:18" x14ac:dyDescent="0.25">
      <c r="B3493" s="1209">
        <v>17</v>
      </c>
      <c r="C3493" s="73">
        <v>6753</v>
      </c>
      <c r="D3493" s="409" t="s">
        <v>12</v>
      </c>
      <c r="E3493" s="409">
        <v>400</v>
      </c>
      <c r="F3493" s="409">
        <v>35</v>
      </c>
      <c r="G3493" s="497">
        <f t="shared" si="143"/>
        <v>0.38484599999999997</v>
      </c>
      <c r="H3493" s="616" t="s">
        <v>207</v>
      </c>
      <c r="J3493" s="1055">
        <v>17</v>
      </c>
      <c r="K3493" s="476"/>
      <c r="L3493" s="476">
        <v>2.2000000000000002</v>
      </c>
      <c r="M3493" s="426">
        <v>13</v>
      </c>
      <c r="N3493" s="426">
        <v>400</v>
      </c>
      <c r="O3493" s="476"/>
      <c r="P3493" s="450">
        <v>5</v>
      </c>
      <c r="Q3493" s="451">
        <f t="shared" si="144"/>
        <v>5.7200000000000001E-2</v>
      </c>
      <c r="R3493" s="476"/>
    </row>
    <row r="3494" spans="2:18" x14ac:dyDescent="0.25">
      <c r="B3494" s="1209">
        <v>18</v>
      </c>
      <c r="C3494" s="959">
        <v>6619</v>
      </c>
      <c r="D3494" s="409" t="s">
        <v>12</v>
      </c>
      <c r="E3494" s="409">
        <v>400</v>
      </c>
      <c r="F3494" s="409">
        <v>30</v>
      </c>
      <c r="G3494" s="497">
        <f t="shared" si="143"/>
        <v>0.282744</v>
      </c>
      <c r="H3494" s="616" t="s">
        <v>207</v>
      </c>
      <c r="J3494" s="1223">
        <v>18</v>
      </c>
      <c r="K3494" s="476"/>
      <c r="L3494" s="476">
        <v>3.5</v>
      </c>
      <c r="M3494" s="426">
        <v>13</v>
      </c>
      <c r="N3494" s="426">
        <v>400</v>
      </c>
      <c r="O3494" s="476"/>
      <c r="P3494" s="450">
        <v>4</v>
      </c>
      <c r="Q3494" s="451">
        <f t="shared" si="144"/>
        <v>7.2800000000000004E-2</v>
      </c>
      <c r="R3494" s="476"/>
    </row>
    <row r="3495" spans="2:18" x14ac:dyDescent="0.25">
      <c r="B3495" s="1209">
        <v>19</v>
      </c>
      <c r="C3495" s="73">
        <v>6708</v>
      </c>
      <c r="D3495" s="409" t="s">
        <v>12</v>
      </c>
      <c r="E3495" s="409">
        <v>400</v>
      </c>
      <c r="F3495" s="409">
        <v>81</v>
      </c>
      <c r="G3495" s="497">
        <f t="shared" si="143"/>
        <v>2.0612037600000002</v>
      </c>
      <c r="H3495" s="616" t="s">
        <v>17</v>
      </c>
      <c r="J3495" s="1055">
        <v>19</v>
      </c>
      <c r="K3495" s="476"/>
      <c r="L3495" s="476">
        <v>10</v>
      </c>
      <c r="M3495" s="426">
        <v>15</v>
      </c>
      <c r="N3495" s="426">
        <v>400</v>
      </c>
      <c r="O3495" s="476"/>
      <c r="P3495" s="450">
        <v>2</v>
      </c>
      <c r="Q3495" s="451">
        <f t="shared" si="144"/>
        <v>0.12</v>
      </c>
      <c r="R3495" s="476"/>
    </row>
    <row r="3496" spans="2:18" x14ac:dyDescent="0.25">
      <c r="B3496" s="1209">
        <v>20</v>
      </c>
      <c r="C3496" s="73">
        <v>6733</v>
      </c>
      <c r="D3496" s="409" t="s">
        <v>12</v>
      </c>
      <c r="E3496" s="409">
        <v>400</v>
      </c>
      <c r="F3496" s="409">
        <v>41</v>
      </c>
      <c r="G3496" s="497">
        <f t="shared" si="143"/>
        <v>0.52810296000000001</v>
      </c>
      <c r="H3496" s="616" t="s">
        <v>185</v>
      </c>
      <c r="J3496" s="1223">
        <v>20</v>
      </c>
      <c r="K3496" s="476"/>
      <c r="L3496" s="476">
        <v>10</v>
      </c>
      <c r="M3496" s="426">
        <v>30</v>
      </c>
      <c r="N3496" s="426">
        <v>400</v>
      </c>
      <c r="O3496" s="476"/>
      <c r="P3496" s="450">
        <v>1</v>
      </c>
      <c r="Q3496" s="451">
        <f t="shared" si="144"/>
        <v>0.12</v>
      </c>
      <c r="R3496" s="476"/>
    </row>
    <row r="3497" spans="2:18" x14ac:dyDescent="0.25">
      <c r="B3497" s="1209">
        <v>21</v>
      </c>
      <c r="C3497" s="73">
        <v>6644</v>
      </c>
      <c r="D3497" s="409" t="s">
        <v>12</v>
      </c>
      <c r="E3497" s="409">
        <v>400</v>
      </c>
      <c r="F3497" s="409">
        <v>50</v>
      </c>
      <c r="G3497" s="497">
        <f t="shared" si="143"/>
        <v>0.78539999999999988</v>
      </c>
      <c r="H3497" s="616" t="s">
        <v>207</v>
      </c>
      <c r="J3497" s="1055">
        <v>21</v>
      </c>
      <c r="K3497" s="476"/>
      <c r="L3497" s="476">
        <v>10</v>
      </c>
      <c r="M3497" s="426">
        <v>33</v>
      </c>
      <c r="N3497" s="426">
        <v>400</v>
      </c>
      <c r="O3497" s="476"/>
      <c r="P3497" s="450">
        <v>1</v>
      </c>
      <c r="Q3497" s="451">
        <f t="shared" si="144"/>
        <v>0.13200000000000001</v>
      </c>
      <c r="R3497" s="476"/>
    </row>
    <row r="3498" spans="2:18" x14ac:dyDescent="0.25">
      <c r="G3498" s="74">
        <f>SUM(G3477:G3497)</f>
        <v>13.364994719999999</v>
      </c>
      <c r="H3498" s="51"/>
      <c r="J3498" s="1223">
        <v>22</v>
      </c>
      <c r="K3498" s="476"/>
      <c r="L3498" s="476">
        <v>15</v>
      </c>
      <c r="M3498" s="426">
        <v>20</v>
      </c>
      <c r="N3498" s="426">
        <v>400</v>
      </c>
      <c r="O3498" s="476"/>
      <c r="P3498" s="450">
        <v>3</v>
      </c>
      <c r="Q3498" s="451">
        <f t="shared" si="144"/>
        <v>0.36</v>
      </c>
      <c r="R3498" s="476"/>
    </row>
    <row r="3499" spans="2:18" ht="16.5" thickBot="1" x14ac:dyDescent="0.3">
      <c r="G3499" s="60">
        <f>SUM(G3498)</f>
        <v>13.364994719999999</v>
      </c>
      <c r="H3499" s="36">
        <f>SUM(Q3529/G3499)</f>
        <v>0.75629584685687046</v>
      </c>
      <c r="J3499" s="1055">
        <v>23</v>
      </c>
      <c r="K3499" s="476"/>
      <c r="L3499" s="476">
        <v>15</v>
      </c>
      <c r="M3499" s="426">
        <v>25</v>
      </c>
      <c r="N3499" s="426">
        <v>400</v>
      </c>
      <c r="O3499" s="476"/>
      <c r="P3499" s="450">
        <v>1</v>
      </c>
      <c r="Q3499" s="451">
        <f t="shared" si="144"/>
        <v>0.15</v>
      </c>
      <c r="R3499" s="476"/>
    </row>
    <row r="3500" spans="2:18" ht="16.5" thickTop="1" x14ac:dyDescent="0.25">
      <c r="J3500" s="1223">
        <v>24</v>
      </c>
      <c r="K3500" s="476"/>
      <c r="L3500" s="476">
        <v>13</v>
      </c>
      <c r="M3500" s="426">
        <v>25</v>
      </c>
      <c r="N3500" s="426">
        <v>400</v>
      </c>
      <c r="O3500" s="476"/>
      <c r="P3500" s="450">
        <v>2</v>
      </c>
      <c r="Q3500" s="451">
        <f t="shared" si="144"/>
        <v>0.26</v>
      </c>
      <c r="R3500" s="476"/>
    </row>
    <row r="3501" spans="2:18" x14ac:dyDescent="0.25">
      <c r="B3501" s="8" t="s">
        <v>461</v>
      </c>
      <c r="J3501" s="1055">
        <v>25</v>
      </c>
      <c r="K3501" s="476"/>
      <c r="L3501" s="476">
        <v>2.2000000000000002</v>
      </c>
      <c r="M3501" s="426">
        <v>32</v>
      </c>
      <c r="N3501" s="426">
        <v>400</v>
      </c>
      <c r="O3501" s="476"/>
      <c r="P3501" s="450">
        <v>1</v>
      </c>
      <c r="Q3501" s="451">
        <f t="shared" si="144"/>
        <v>2.8160000000000004E-2</v>
      </c>
      <c r="R3501" s="476"/>
    </row>
    <row r="3502" spans="2:18" x14ac:dyDescent="0.25">
      <c r="B3502" s="1886" t="s">
        <v>3</v>
      </c>
      <c r="C3502" s="1888" t="s">
        <v>66</v>
      </c>
      <c r="D3502" s="1889"/>
      <c r="E3502" s="1890" t="s">
        <v>48</v>
      </c>
      <c r="F3502" s="1891"/>
      <c r="G3502" s="1886" t="s">
        <v>50</v>
      </c>
      <c r="J3502" s="1223">
        <v>26</v>
      </c>
      <c r="K3502" s="476"/>
      <c r="L3502" s="476">
        <v>10</v>
      </c>
      <c r="M3502" s="426">
        <v>32</v>
      </c>
      <c r="N3502" s="426">
        <v>400</v>
      </c>
      <c r="O3502" s="476"/>
      <c r="P3502" s="450">
        <v>1</v>
      </c>
      <c r="Q3502" s="451">
        <f t="shared" si="144"/>
        <v>0.128</v>
      </c>
      <c r="R3502" s="476"/>
    </row>
    <row r="3503" spans="2:18" x14ac:dyDescent="0.25">
      <c r="B3503" s="1887"/>
      <c r="C3503" s="101" t="s">
        <v>30</v>
      </c>
      <c r="D3503" s="595" t="s">
        <v>10</v>
      </c>
      <c r="E3503" s="1226" t="s">
        <v>30</v>
      </c>
      <c r="F3503" s="1226" t="s">
        <v>10</v>
      </c>
      <c r="G3503" s="1887"/>
      <c r="J3503" s="1055">
        <v>27</v>
      </c>
      <c r="K3503" s="476"/>
      <c r="L3503" s="476">
        <v>15</v>
      </c>
      <c r="M3503" s="426">
        <v>15</v>
      </c>
      <c r="N3503" s="426">
        <v>400</v>
      </c>
      <c r="O3503" s="476"/>
      <c r="P3503" s="450">
        <v>1</v>
      </c>
      <c r="Q3503" s="451">
        <f t="shared" si="144"/>
        <v>0.09</v>
      </c>
      <c r="R3503" s="476"/>
    </row>
    <row r="3504" spans="2:18" x14ac:dyDescent="0.25">
      <c r="B3504" s="1227" t="s">
        <v>32</v>
      </c>
      <c r="C3504" s="86">
        <f>SUM(C3453)</f>
        <v>669</v>
      </c>
      <c r="D3504" s="71">
        <f>SUM(D3453)</f>
        <v>514.26405491999992</v>
      </c>
      <c r="E3504" s="86">
        <f>SUM(E3453)</f>
        <v>32968</v>
      </c>
      <c r="F3504" s="71">
        <f>SUM(F3453)</f>
        <v>364.72021000000001</v>
      </c>
      <c r="G3504" s="88">
        <f>SUM(F3504/D3504)</f>
        <v>0.70920805471565906</v>
      </c>
      <c r="J3504" s="1223">
        <v>28</v>
      </c>
      <c r="K3504" s="476"/>
      <c r="L3504" s="476">
        <v>1.7</v>
      </c>
      <c r="M3504" s="426">
        <v>15</v>
      </c>
      <c r="N3504" s="426">
        <v>400</v>
      </c>
      <c r="O3504" s="476"/>
      <c r="P3504" s="450">
        <v>1</v>
      </c>
      <c r="Q3504" s="451">
        <f t="shared" si="144"/>
        <v>1.0200000000000001E-2</v>
      </c>
      <c r="R3504" s="476"/>
    </row>
    <row r="3505" spans="2:18" x14ac:dyDescent="0.25">
      <c r="B3505" s="1227" t="s">
        <v>32</v>
      </c>
      <c r="C3505" s="115">
        <f>SUM(B3497)</f>
        <v>21</v>
      </c>
      <c r="D3505" s="71">
        <f>SUM(G3499)</f>
        <v>13.364994719999999</v>
      </c>
      <c r="E3505" s="115">
        <f>SUM(P3529)</f>
        <v>748</v>
      </c>
      <c r="F3505" s="20">
        <f>SUM(Q3529)</f>
        <v>10.107890000000001</v>
      </c>
      <c r="G3505" s="88">
        <f>SUM(F3505/D3505)</f>
        <v>0.75629584685687046</v>
      </c>
      <c r="J3505" s="1055">
        <v>29</v>
      </c>
      <c r="K3505" s="476"/>
      <c r="L3505" s="476">
        <v>7</v>
      </c>
      <c r="M3505" s="426">
        <v>13</v>
      </c>
      <c r="N3505" s="426">
        <v>400</v>
      </c>
      <c r="O3505" s="476"/>
      <c r="P3505" s="450">
        <v>1</v>
      </c>
      <c r="Q3505" s="451">
        <f t="shared" si="144"/>
        <v>3.6400000000000002E-2</v>
      </c>
      <c r="R3505" s="476"/>
    </row>
    <row r="3506" spans="2:18" ht="16.5" thickBot="1" x14ac:dyDescent="0.3">
      <c r="B3506" s="1222" t="s">
        <v>54</v>
      </c>
      <c r="C3506" s="59">
        <f>SUM(C3504:C3505)</f>
        <v>690</v>
      </c>
      <c r="D3506" s="92">
        <f>SUM(D3504:D3505)</f>
        <v>527.62904963999995</v>
      </c>
      <c r="E3506" s="59">
        <f>SUM(E3504:E3505)</f>
        <v>33716</v>
      </c>
      <c r="F3506" s="60">
        <f>SUM(F3504:F3505)</f>
        <v>374.82810000000001</v>
      </c>
      <c r="G3506" s="93">
        <f>SUM(F3506/D3506)</f>
        <v>0.71040080195687549</v>
      </c>
      <c r="J3506" s="1223">
        <v>30</v>
      </c>
      <c r="K3506" s="476"/>
      <c r="L3506" s="476">
        <v>10</v>
      </c>
      <c r="M3506" s="426">
        <v>10</v>
      </c>
      <c r="N3506" s="426">
        <v>400</v>
      </c>
      <c r="O3506" s="476"/>
      <c r="P3506" s="450">
        <v>2</v>
      </c>
      <c r="Q3506" s="451">
        <f t="shared" si="144"/>
        <v>0.08</v>
      </c>
      <c r="R3506" s="476"/>
    </row>
    <row r="3507" spans="2:18" ht="16.5" thickTop="1" x14ac:dyDescent="0.25">
      <c r="B3507" s="89"/>
      <c r="C3507" s="90"/>
      <c r="D3507" s="91"/>
      <c r="E3507" s="82"/>
      <c r="F3507" s="83"/>
      <c r="G3507" s="83"/>
      <c r="J3507" s="1055">
        <v>31</v>
      </c>
      <c r="K3507" s="476"/>
      <c r="L3507" s="476">
        <v>4.5</v>
      </c>
      <c r="M3507" s="426">
        <v>10</v>
      </c>
      <c r="N3507" s="426">
        <v>400</v>
      </c>
      <c r="O3507" s="476"/>
      <c r="P3507" s="450">
        <v>47</v>
      </c>
      <c r="Q3507" s="451">
        <f t="shared" si="144"/>
        <v>0.84599999999999997</v>
      </c>
      <c r="R3507" s="476"/>
    </row>
    <row r="3508" spans="2:18" x14ac:dyDescent="0.25">
      <c r="B3508" s="102" t="s">
        <v>32</v>
      </c>
      <c r="C3508" s="90"/>
      <c r="D3508" s="103">
        <f>SUM(Q3521+D3455)</f>
        <v>276.4239</v>
      </c>
      <c r="E3508" s="466">
        <f>SUM(D3508/D3506)</f>
        <v>0.52389818223352824</v>
      </c>
      <c r="F3508" s="83"/>
      <c r="G3508" s="83"/>
      <c r="J3508" s="1223">
        <v>32</v>
      </c>
      <c r="K3508" s="476"/>
      <c r="L3508" s="476">
        <v>2.2000000000000002</v>
      </c>
      <c r="M3508" s="426">
        <v>10</v>
      </c>
      <c r="N3508" s="426">
        <v>400</v>
      </c>
      <c r="O3508" s="476"/>
      <c r="P3508" s="450">
        <v>27</v>
      </c>
      <c r="Q3508" s="451">
        <f t="shared" si="144"/>
        <v>0.23760000000000001</v>
      </c>
      <c r="R3508" s="476"/>
    </row>
    <row r="3509" spans="2:18" x14ac:dyDescent="0.25">
      <c r="B3509" s="102" t="s">
        <v>51</v>
      </c>
      <c r="C3509" s="89"/>
      <c r="D3509" s="103">
        <f>SUM(Q3528+D3456)</f>
        <v>98.404200000000003</v>
      </c>
      <c r="E3509" s="466">
        <f>SUM(D3509/D3506)</f>
        <v>0.18650261972334722</v>
      </c>
      <c r="F3509" s="83"/>
      <c r="G3509" s="83"/>
      <c r="J3509" s="1055">
        <v>33</v>
      </c>
      <c r="K3509" s="476"/>
      <c r="L3509" s="476">
        <v>1.7</v>
      </c>
      <c r="M3509" s="426">
        <v>10</v>
      </c>
      <c r="N3509" s="426">
        <v>400</v>
      </c>
      <c r="O3509" s="476"/>
      <c r="P3509" s="450">
        <v>2</v>
      </c>
      <c r="Q3509" s="451">
        <f t="shared" si="144"/>
        <v>1.3599999999999999E-2</v>
      </c>
      <c r="R3509" s="476"/>
    </row>
    <row r="3510" spans="2:18" ht="16.5" thickBot="1" x14ac:dyDescent="0.3">
      <c r="B3510" s="89"/>
      <c r="C3510" s="89"/>
      <c r="D3510" s="1217">
        <f>SUM(D3508:D3509)</f>
        <v>374.82810000000001</v>
      </c>
      <c r="E3510" s="467">
        <f>SUM(E3508:E3509)</f>
        <v>0.71040080195687549</v>
      </c>
      <c r="F3510" s="83"/>
      <c r="G3510" s="83"/>
      <c r="J3510" s="1223">
        <v>34</v>
      </c>
      <c r="K3510" s="476"/>
      <c r="L3510" s="476">
        <v>3.5</v>
      </c>
      <c r="M3510" s="426">
        <v>10</v>
      </c>
      <c r="N3510" s="426">
        <v>400</v>
      </c>
      <c r="O3510" s="476"/>
      <c r="P3510" s="450">
        <v>6</v>
      </c>
      <c r="Q3510" s="451">
        <f t="shared" si="144"/>
        <v>8.4000000000000005E-2</v>
      </c>
      <c r="R3510" s="476"/>
    </row>
    <row r="3511" spans="2:18" ht="16.5" thickTop="1" x14ac:dyDescent="0.25">
      <c r="J3511" s="1055">
        <v>35</v>
      </c>
      <c r="K3511" s="476"/>
      <c r="L3511" s="476">
        <v>7</v>
      </c>
      <c r="M3511" s="426">
        <v>10</v>
      </c>
      <c r="N3511" s="426">
        <v>400</v>
      </c>
      <c r="O3511" s="476"/>
      <c r="P3511" s="450">
        <v>2</v>
      </c>
      <c r="Q3511" s="451">
        <f t="shared" si="144"/>
        <v>5.6000000000000001E-2</v>
      </c>
      <c r="R3511" s="476"/>
    </row>
    <row r="3512" spans="2:18" x14ac:dyDescent="0.25">
      <c r="J3512" s="1223">
        <v>36</v>
      </c>
      <c r="K3512" s="476"/>
      <c r="L3512" s="476">
        <v>8</v>
      </c>
      <c r="M3512" s="426">
        <v>10</v>
      </c>
      <c r="N3512" s="426">
        <v>400</v>
      </c>
      <c r="O3512" s="476"/>
      <c r="P3512" s="450">
        <v>3</v>
      </c>
      <c r="Q3512" s="451">
        <f t="shared" si="144"/>
        <v>9.6000000000000002E-2</v>
      </c>
      <c r="R3512" s="476"/>
    </row>
    <row r="3513" spans="2:18" x14ac:dyDescent="0.25">
      <c r="J3513" s="1055">
        <v>37</v>
      </c>
      <c r="K3513" s="476"/>
      <c r="L3513" s="476">
        <v>4.5</v>
      </c>
      <c r="M3513" s="426">
        <v>10</v>
      </c>
      <c r="N3513" s="426">
        <v>300</v>
      </c>
      <c r="O3513" s="476"/>
      <c r="P3513" s="450">
        <v>3</v>
      </c>
      <c r="Q3513" s="451">
        <f t="shared" si="144"/>
        <v>4.0500000000000001E-2</v>
      </c>
      <c r="R3513" s="476"/>
    </row>
    <row r="3514" spans="2:18" x14ac:dyDescent="0.25">
      <c r="J3514" s="1223">
        <v>38</v>
      </c>
      <c r="K3514" s="476"/>
      <c r="L3514" s="476">
        <v>4.5</v>
      </c>
      <c r="M3514" s="426">
        <v>10</v>
      </c>
      <c r="N3514" s="426">
        <v>250</v>
      </c>
      <c r="O3514" s="476"/>
      <c r="P3514" s="450">
        <v>1</v>
      </c>
      <c r="Q3514" s="451">
        <f t="shared" si="144"/>
        <v>1.125E-2</v>
      </c>
      <c r="R3514" s="476"/>
    </row>
    <row r="3515" spans="2:18" x14ac:dyDescent="0.25">
      <c r="J3515" s="1055">
        <v>39</v>
      </c>
      <c r="K3515" s="476"/>
      <c r="L3515" s="476">
        <v>4.5</v>
      </c>
      <c r="M3515" s="426">
        <v>10</v>
      </c>
      <c r="N3515" s="426">
        <v>200</v>
      </c>
      <c r="O3515" s="476"/>
      <c r="P3515" s="450">
        <v>4</v>
      </c>
      <c r="Q3515" s="451">
        <f t="shared" si="144"/>
        <v>3.5999999999999997E-2</v>
      </c>
      <c r="R3515" s="476"/>
    </row>
    <row r="3516" spans="2:18" x14ac:dyDescent="0.25">
      <c r="J3516" s="1223">
        <v>40</v>
      </c>
      <c r="K3516" s="476"/>
      <c r="L3516" s="476">
        <v>2.2000000000000002</v>
      </c>
      <c r="M3516" s="426">
        <v>10</v>
      </c>
      <c r="N3516" s="426">
        <v>300</v>
      </c>
      <c r="O3516" s="476"/>
      <c r="P3516" s="450">
        <v>13</v>
      </c>
      <c r="Q3516" s="451">
        <f t="shared" si="144"/>
        <v>8.5800000000000001E-2</v>
      </c>
      <c r="R3516" s="476"/>
    </row>
    <row r="3517" spans="2:18" x14ac:dyDescent="0.25">
      <c r="J3517" s="1055">
        <v>41</v>
      </c>
      <c r="K3517" s="476"/>
      <c r="L3517" s="476">
        <v>2.2000000000000002</v>
      </c>
      <c r="M3517" s="426">
        <v>10</v>
      </c>
      <c r="N3517" s="426">
        <v>250</v>
      </c>
      <c r="O3517" s="476"/>
      <c r="P3517" s="450">
        <v>5</v>
      </c>
      <c r="Q3517" s="451">
        <f t="shared" si="144"/>
        <v>2.75E-2</v>
      </c>
      <c r="R3517" s="476"/>
    </row>
    <row r="3518" spans="2:18" x14ac:dyDescent="0.25">
      <c r="J3518" s="1223">
        <v>42</v>
      </c>
      <c r="K3518" s="476"/>
      <c r="L3518" s="476">
        <v>2.2000000000000002</v>
      </c>
      <c r="M3518" s="426">
        <v>10</v>
      </c>
      <c r="N3518" s="426">
        <v>200</v>
      </c>
      <c r="O3518" s="476"/>
      <c r="P3518" s="450">
        <v>2</v>
      </c>
      <c r="Q3518" s="451">
        <f t="shared" si="144"/>
        <v>8.8000000000000005E-3</v>
      </c>
      <c r="R3518" s="476"/>
    </row>
    <row r="3519" spans="2:18" x14ac:dyDescent="0.25">
      <c r="J3519" s="1055">
        <v>43</v>
      </c>
      <c r="K3519" s="476"/>
      <c r="L3519" s="476">
        <v>2.2000000000000002</v>
      </c>
      <c r="M3519" s="426">
        <v>13</v>
      </c>
      <c r="N3519" s="426">
        <v>300</v>
      </c>
      <c r="O3519" s="476"/>
      <c r="P3519" s="450">
        <v>1</v>
      </c>
      <c r="Q3519" s="451">
        <f t="shared" si="144"/>
        <v>8.5800000000000008E-3</v>
      </c>
      <c r="R3519" s="476"/>
    </row>
    <row r="3520" spans="2:18" x14ac:dyDescent="0.25">
      <c r="J3520" s="1223">
        <v>44</v>
      </c>
      <c r="K3520" s="476"/>
      <c r="L3520" s="476">
        <v>2.2000000000000002</v>
      </c>
      <c r="M3520" s="426">
        <v>15</v>
      </c>
      <c r="N3520" s="426">
        <v>300</v>
      </c>
      <c r="O3520" s="476"/>
      <c r="P3520" s="450">
        <v>1</v>
      </c>
      <c r="Q3520" s="451">
        <f t="shared" si="144"/>
        <v>9.9000000000000008E-3</v>
      </c>
      <c r="R3520" s="476"/>
    </row>
    <row r="3521" spans="2:18" x14ac:dyDescent="0.25">
      <c r="J3521" s="1880"/>
      <c r="K3521" s="1880"/>
      <c r="L3521" s="1880"/>
      <c r="M3521" s="1880"/>
      <c r="N3521" s="1880"/>
      <c r="O3521" s="1881"/>
      <c r="P3521" s="1119">
        <f>SUM(P3477:P3520)</f>
        <v>213</v>
      </c>
      <c r="Q3521" s="1120">
        <f>SUM(Q3477:Q3520)</f>
        <v>6.5616900000000005</v>
      </c>
      <c r="R3521" s="64">
        <f>SUM(Q3521/G3499)</f>
        <v>0.4909609122539183</v>
      </c>
    </row>
    <row r="3522" spans="2:18" x14ac:dyDescent="0.25">
      <c r="J3522" s="1223">
        <v>45</v>
      </c>
      <c r="K3522" s="476"/>
      <c r="L3522" s="477">
        <v>5</v>
      </c>
      <c r="M3522" s="409">
        <v>7</v>
      </c>
      <c r="N3522" s="409">
        <v>400</v>
      </c>
      <c r="O3522" s="409">
        <v>31</v>
      </c>
      <c r="P3522" s="450">
        <v>124</v>
      </c>
      <c r="Q3522" s="451">
        <f t="shared" ref="Q3522:Q3527" si="145">L3522*M3522*N3522*P3522/1000000</f>
        <v>1.736</v>
      </c>
      <c r="R3522" s="618"/>
    </row>
    <row r="3523" spans="2:18" x14ac:dyDescent="0.25">
      <c r="J3523" s="1223">
        <v>46</v>
      </c>
      <c r="K3523" s="476"/>
      <c r="L3523" s="477">
        <v>4</v>
      </c>
      <c r="M3523" s="409">
        <v>6</v>
      </c>
      <c r="N3523" s="409">
        <v>400</v>
      </c>
      <c r="O3523" s="409">
        <v>7</v>
      </c>
      <c r="P3523" s="450">
        <v>42</v>
      </c>
      <c r="Q3523" s="451">
        <f t="shared" si="145"/>
        <v>0.4032</v>
      </c>
      <c r="R3523" s="1058"/>
    </row>
    <row r="3524" spans="2:18" x14ac:dyDescent="0.25">
      <c r="J3524" s="1223">
        <v>47</v>
      </c>
      <c r="K3524" s="476"/>
      <c r="L3524" s="477">
        <v>3</v>
      </c>
      <c r="M3524" s="409">
        <v>5</v>
      </c>
      <c r="N3524" s="409">
        <v>400</v>
      </c>
      <c r="O3524" s="409">
        <v>13</v>
      </c>
      <c r="P3524" s="450">
        <v>130</v>
      </c>
      <c r="Q3524" s="451">
        <f t="shared" si="145"/>
        <v>0.78</v>
      </c>
      <c r="R3524" s="618"/>
    </row>
    <row r="3525" spans="2:18" x14ac:dyDescent="0.25">
      <c r="J3525" s="1223">
        <v>48</v>
      </c>
      <c r="K3525" s="476"/>
      <c r="L3525" s="477">
        <v>2</v>
      </c>
      <c r="M3525" s="409">
        <v>3</v>
      </c>
      <c r="N3525" s="409">
        <v>400</v>
      </c>
      <c r="O3525" s="409">
        <v>9</v>
      </c>
      <c r="P3525" s="450">
        <v>225</v>
      </c>
      <c r="Q3525" s="451">
        <f t="shared" si="145"/>
        <v>0.54</v>
      </c>
      <c r="R3525" s="618"/>
    </row>
    <row r="3526" spans="2:18" x14ac:dyDescent="0.25">
      <c r="J3526" s="1223">
        <v>49</v>
      </c>
      <c r="K3526" s="476"/>
      <c r="L3526" s="477">
        <v>5</v>
      </c>
      <c r="M3526" s="409">
        <v>7</v>
      </c>
      <c r="N3526" s="409">
        <v>300</v>
      </c>
      <c r="O3526" s="409">
        <v>1</v>
      </c>
      <c r="P3526" s="450">
        <v>4</v>
      </c>
      <c r="Q3526" s="451">
        <f t="shared" si="145"/>
        <v>4.2000000000000003E-2</v>
      </c>
      <c r="R3526" s="618"/>
    </row>
    <row r="3527" spans="2:18" x14ac:dyDescent="0.25">
      <c r="J3527" s="1223">
        <v>50</v>
      </c>
      <c r="K3527" s="476"/>
      <c r="L3527" s="477">
        <v>3</v>
      </c>
      <c r="M3527" s="409">
        <v>5</v>
      </c>
      <c r="N3527" s="409">
        <v>300</v>
      </c>
      <c r="O3527" s="409">
        <v>1</v>
      </c>
      <c r="P3527" s="450">
        <v>10</v>
      </c>
      <c r="Q3527" s="451">
        <f t="shared" si="145"/>
        <v>4.4999999999999998E-2</v>
      </c>
      <c r="R3527" s="618"/>
    </row>
    <row r="3528" spans="2:18" x14ac:dyDescent="0.25">
      <c r="J3528" s="1882"/>
      <c r="K3528" s="1883"/>
      <c r="L3528" s="1883"/>
      <c r="M3528" s="1883"/>
      <c r="N3528" s="1884"/>
      <c r="O3528" s="1057">
        <f>SUM(O3522:O3527)</f>
        <v>62</v>
      </c>
      <c r="P3528" s="1057">
        <f>SUM(P3522:P3527)</f>
        <v>535</v>
      </c>
      <c r="Q3528" s="1121">
        <f>SUM(Q3522:Q3527)</f>
        <v>3.5461999999999998</v>
      </c>
      <c r="R3528" s="64">
        <f>SUM(Q3528/G3499)</f>
        <v>0.2653349346029521</v>
      </c>
    </row>
    <row r="3529" spans="2:18" ht="16.5" thickBot="1" x14ac:dyDescent="0.3">
      <c r="J3529" s="112"/>
      <c r="K3529" s="112"/>
      <c r="L3529" s="112"/>
      <c r="M3529" s="112"/>
      <c r="N3529" s="112"/>
      <c r="O3529" s="455">
        <f>SUM(O3528)</f>
        <v>62</v>
      </c>
      <c r="P3529" s="47">
        <f>SUM(P3528,P3521)</f>
        <v>748</v>
      </c>
      <c r="Q3529" s="72">
        <f>SUM(Q3528,Q3521)</f>
        <v>10.107890000000001</v>
      </c>
      <c r="R3529" s="49">
        <f>SUM(Q3529/G3499)</f>
        <v>0.75629584685687046</v>
      </c>
    </row>
    <row r="3530" spans="2:18" ht="16.5" thickTop="1" x14ac:dyDescent="0.25"/>
    <row r="3531" spans="2:18" x14ac:dyDescent="0.25">
      <c r="B3531" s="1814" t="s">
        <v>0</v>
      </c>
      <c r="C3531" s="1814"/>
      <c r="D3531" s="1814"/>
      <c r="E3531" s="1814"/>
      <c r="F3531" s="1814"/>
      <c r="G3531" s="1814"/>
      <c r="H3531" s="1814"/>
      <c r="J3531" s="1892" t="s">
        <v>22</v>
      </c>
      <c r="K3531" s="1892"/>
      <c r="L3531" s="1892"/>
      <c r="M3531" s="1892"/>
      <c r="N3531" s="1892"/>
      <c r="O3531" s="1892"/>
      <c r="P3531" s="1892"/>
      <c r="Q3531" s="1892"/>
      <c r="R3531" s="1892"/>
    </row>
    <row r="3532" spans="2:18" ht="15.75" customHeight="1" x14ac:dyDescent="0.25">
      <c r="B3532" s="1814"/>
      <c r="C3532" s="1814"/>
      <c r="D3532" s="1814"/>
      <c r="E3532" s="1814"/>
      <c r="F3532" s="1814"/>
      <c r="G3532" s="1814"/>
      <c r="H3532" s="1814"/>
      <c r="J3532" s="1892"/>
      <c r="K3532" s="1892"/>
      <c r="L3532" s="1892"/>
      <c r="M3532" s="1892"/>
      <c r="N3532" s="1892"/>
      <c r="O3532" s="1892"/>
      <c r="P3532" s="1892"/>
      <c r="Q3532" s="1892"/>
      <c r="R3532" s="1892"/>
    </row>
    <row r="3533" spans="2:18" ht="15.75" customHeight="1" x14ac:dyDescent="0.25">
      <c r="B3533" s="6" t="s">
        <v>462</v>
      </c>
      <c r="H3533" s="8"/>
      <c r="J3533" s="6" t="s">
        <v>462</v>
      </c>
      <c r="K3533" s="1051"/>
      <c r="L3533" s="1051"/>
      <c r="M3533" s="1051"/>
      <c r="N3533" s="1051"/>
      <c r="O3533" s="1893"/>
      <c r="P3533" s="1893"/>
      <c r="Q3533" s="842"/>
      <c r="R3533" s="842"/>
    </row>
    <row r="3534" spans="2:18" x14ac:dyDescent="0.25">
      <c r="B3534" s="1812" t="s">
        <v>21</v>
      </c>
      <c r="C3534" s="1812" t="s">
        <v>2</v>
      </c>
      <c r="D3534" s="1812" t="s">
        <v>3</v>
      </c>
      <c r="E3534" s="1842" t="s">
        <v>4</v>
      </c>
      <c r="F3534" s="1843"/>
      <c r="G3534" s="1844"/>
      <c r="H3534" s="1812" t="s">
        <v>5</v>
      </c>
      <c r="J3534" s="1886" t="s">
        <v>21</v>
      </c>
      <c r="K3534" s="1894" t="s">
        <v>24</v>
      </c>
      <c r="L3534" s="1867" t="s">
        <v>25</v>
      </c>
      <c r="M3534" s="1868"/>
      <c r="N3534" s="1869"/>
      <c r="O3534" s="1867" t="s">
        <v>4</v>
      </c>
      <c r="P3534" s="1868"/>
      <c r="Q3534" s="1869"/>
      <c r="R3534" s="1886" t="s">
        <v>5</v>
      </c>
    </row>
    <row r="3535" spans="2:18" x14ac:dyDescent="0.25">
      <c r="B3535" s="1813"/>
      <c r="C3535" s="1813"/>
      <c r="D3535" s="1813"/>
      <c r="E3535" s="1230" t="s">
        <v>26</v>
      </c>
      <c r="F3535" s="1230" t="s">
        <v>9</v>
      </c>
      <c r="G3535" s="1229" t="s">
        <v>10</v>
      </c>
      <c r="H3535" s="1813"/>
      <c r="J3535" s="1887"/>
      <c r="K3535" s="1895"/>
      <c r="L3535" s="1052" t="s">
        <v>27</v>
      </c>
      <c r="M3535" s="1234" t="s">
        <v>28</v>
      </c>
      <c r="N3535" s="1234" t="s">
        <v>26</v>
      </c>
      <c r="O3535" s="1234" t="s">
        <v>29</v>
      </c>
      <c r="P3535" s="1053" t="s">
        <v>30</v>
      </c>
      <c r="Q3535" s="1054" t="s">
        <v>10</v>
      </c>
      <c r="R3535" s="1887"/>
    </row>
    <row r="3536" spans="2:18" x14ac:dyDescent="0.25">
      <c r="B3536" s="1209">
        <v>1</v>
      </c>
      <c r="C3536" s="1148">
        <v>6233</v>
      </c>
      <c r="D3536" s="409" t="s">
        <v>12</v>
      </c>
      <c r="E3536" s="409">
        <v>400</v>
      </c>
      <c r="F3536" s="409">
        <v>55</v>
      </c>
      <c r="G3536" s="497">
        <f>0.7854*E3536*F3536*F3536/1000000</f>
        <v>0.95033400000000001</v>
      </c>
      <c r="H3536" s="616" t="s">
        <v>207</v>
      </c>
      <c r="J3536" s="1055">
        <v>1</v>
      </c>
      <c r="K3536" s="429" t="s">
        <v>32</v>
      </c>
      <c r="L3536" s="426">
        <v>10</v>
      </c>
      <c r="M3536" s="426">
        <v>30</v>
      </c>
      <c r="N3536" s="426">
        <v>400</v>
      </c>
      <c r="O3536" s="429"/>
      <c r="P3536" s="450">
        <v>2</v>
      </c>
      <c r="Q3536" s="451">
        <f t="shared" ref="Q3536:Q3553" si="146">L3536*M3536*N3536*P3536/1000000</f>
        <v>0.24</v>
      </c>
      <c r="R3536" s="1056"/>
    </row>
    <row r="3537" spans="2:18" x14ac:dyDescent="0.25">
      <c r="B3537" s="1209">
        <v>2</v>
      </c>
      <c r="C3537" s="1148">
        <v>6128</v>
      </c>
      <c r="D3537" s="409" t="s">
        <v>12</v>
      </c>
      <c r="E3537" s="409">
        <v>400</v>
      </c>
      <c r="F3537" s="409">
        <v>60</v>
      </c>
      <c r="G3537" s="497">
        <f>0.7854*E3537*F3537*F3537/1000000</f>
        <v>1.130976</v>
      </c>
      <c r="H3537" s="616" t="s">
        <v>207</v>
      </c>
      <c r="J3537" s="1232">
        <v>2</v>
      </c>
      <c r="K3537" s="476"/>
      <c r="L3537" s="476">
        <v>15</v>
      </c>
      <c r="M3537" s="426">
        <v>25</v>
      </c>
      <c r="N3537" s="426">
        <v>400</v>
      </c>
      <c r="O3537" s="476"/>
      <c r="P3537" s="450">
        <v>3</v>
      </c>
      <c r="Q3537" s="451">
        <f t="shared" si="146"/>
        <v>0.45</v>
      </c>
      <c r="R3537" s="476"/>
    </row>
    <row r="3538" spans="2:18" x14ac:dyDescent="0.25">
      <c r="B3538" s="1209">
        <v>3</v>
      </c>
      <c r="C3538" s="1148">
        <v>6231</v>
      </c>
      <c r="D3538" s="409" t="s">
        <v>12</v>
      </c>
      <c r="E3538" s="409">
        <v>400</v>
      </c>
      <c r="F3538" s="409">
        <v>47</v>
      </c>
      <c r="G3538" s="497">
        <f>0.7854*E3538*F3538*F3538/1000000</f>
        <v>0.69397943999999989</v>
      </c>
      <c r="H3538" s="616" t="s">
        <v>207</v>
      </c>
      <c r="J3538" s="1055">
        <v>3</v>
      </c>
      <c r="K3538" s="476"/>
      <c r="L3538" s="476">
        <v>13</v>
      </c>
      <c r="M3538" s="426">
        <v>25</v>
      </c>
      <c r="N3538" s="426">
        <v>400</v>
      </c>
      <c r="O3538" s="476"/>
      <c r="P3538" s="450">
        <v>2</v>
      </c>
      <c r="Q3538" s="451">
        <f t="shared" si="146"/>
        <v>0.26</v>
      </c>
      <c r="R3538" s="476"/>
    </row>
    <row r="3539" spans="2:18" x14ac:dyDescent="0.25">
      <c r="B3539" s="1209">
        <v>4</v>
      </c>
      <c r="C3539" s="1148">
        <v>6238</v>
      </c>
      <c r="D3539" s="409" t="s">
        <v>12</v>
      </c>
      <c r="E3539" s="409">
        <v>400</v>
      </c>
      <c r="F3539" s="409">
        <v>50</v>
      </c>
      <c r="G3539" s="497">
        <f>0.7854*E3539*F3539*F3539/1000000</f>
        <v>0.78539999999999988</v>
      </c>
      <c r="H3539" s="616" t="s">
        <v>207</v>
      </c>
      <c r="J3539" s="1232">
        <v>4</v>
      </c>
      <c r="K3539" s="476"/>
      <c r="L3539" s="476">
        <v>10</v>
      </c>
      <c r="M3539" s="426">
        <v>25</v>
      </c>
      <c r="N3539" s="426">
        <v>400</v>
      </c>
      <c r="O3539" s="476"/>
      <c r="P3539" s="450">
        <v>1</v>
      </c>
      <c r="Q3539" s="451">
        <f t="shared" si="146"/>
        <v>0.1</v>
      </c>
      <c r="R3539" s="476"/>
    </row>
    <row r="3540" spans="2:18" x14ac:dyDescent="0.25">
      <c r="B3540" s="1209">
        <v>5</v>
      </c>
      <c r="C3540" s="1148">
        <v>6161</v>
      </c>
      <c r="D3540" s="409" t="s">
        <v>12</v>
      </c>
      <c r="E3540" s="409">
        <v>400</v>
      </c>
      <c r="F3540" s="409">
        <v>40</v>
      </c>
      <c r="G3540" s="497">
        <f>0.7854*E3540*F3540*F3540/1000000</f>
        <v>0.50265599999999988</v>
      </c>
      <c r="H3540" s="616" t="s">
        <v>207</v>
      </c>
      <c r="J3540" s="1055">
        <v>5</v>
      </c>
      <c r="K3540" s="476"/>
      <c r="L3540" s="476">
        <v>7</v>
      </c>
      <c r="M3540" s="426">
        <v>25</v>
      </c>
      <c r="N3540" s="426">
        <v>400</v>
      </c>
      <c r="O3540" s="476"/>
      <c r="P3540" s="450">
        <v>1</v>
      </c>
      <c r="Q3540" s="451">
        <f t="shared" si="146"/>
        <v>7.0000000000000007E-2</v>
      </c>
      <c r="R3540" s="476"/>
    </row>
    <row r="3541" spans="2:18" x14ac:dyDescent="0.25">
      <c r="G3541" s="74">
        <f>SUM(G3536:G3540)</f>
        <v>4.06334544</v>
      </c>
      <c r="H3541" s="51"/>
      <c r="J3541" s="1232">
        <v>6</v>
      </c>
      <c r="K3541" s="476"/>
      <c r="L3541" s="476">
        <v>15</v>
      </c>
      <c r="M3541" s="426">
        <v>20</v>
      </c>
      <c r="N3541" s="426">
        <v>400</v>
      </c>
      <c r="O3541" s="476"/>
      <c r="P3541" s="450">
        <v>1</v>
      </c>
      <c r="Q3541" s="451">
        <f t="shared" si="146"/>
        <v>0.12</v>
      </c>
      <c r="R3541" s="476"/>
    </row>
    <row r="3542" spans="2:18" ht="16.5" thickBot="1" x14ac:dyDescent="0.3">
      <c r="G3542" s="60">
        <f>SUM(G3541)</f>
        <v>4.06334544</v>
      </c>
      <c r="H3542" s="36">
        <f>SUM(Q3561/G3542)</f>
        <v>0.74421435357954724</v>
      </c>
      <c r="J3542" s="1055">
        <v>7</v>
      </c>
      <c r="K3542" s="476"/>
      <c r="L3542" s="476">
        <v>10</v>
      </c>
      <c r="M3542" s="426">
        <v>20</v>
      </c>
      <c r="N3542" s="426">
        <v>400</v>
      </c>
      <c r="O3542" s="476"/>
      <c r="P3542" s="450">
        <v>2</v>
      </c>
      <c r="Q3542" s="451">
        <f t="shared" si="146"/>
        <v>0.16</v>
      </c>
      <c r="R3542" s="476"/>
    </row>
    <row r="3543" spans="2:18" ht="16.5" thickTop="1" x14ac:dyDescent="0.25">
      <c r="J3543" s="1232">
        <v>8</v>
      </c>
      <c r="K3543" s="476"/>
      <c r="L3543" s="476">
        <v>7</v>
      </c>
      <c r="M3543" s="426">
        <v>20</v>
      </c>
      <c r="N3543" s="426">
        <v>400</v>
      </c>
      <c r="O3543" s="476"/>
      <c r="P3543" s="450">
        <v>2</v>
      </c>
      <c r="Q3543" s="451">
        <f t="shared" si="146"/>
        <v>0.112</v>
      </c>
      <c r="R3543" s="476"/>
    </row>
    <row r="3544" spans="2:18" x14ac:dyDescent="0.25">
      <c r="B3544" s="8" t="s">
        <v>461</v>
      </c>
      <c r="J3544" s="1055">
        <v>9</v>
      </c>
      <c r="K3544" s="476"/>
      <c r="L3544" s="476">
        <v>10</v>
      </c>
      <c r="M3544" s="426">
        <v>15</v>
      </c>
      <c r="N3544" s="426">
        <v>400</v>
      </c>
      <c r="O3544" s="476"/>
      <c r="P3544" s="450">
        <v>1</v>
      </c>
      <c r="Q3544" s="451">
        <f t="shared" si="146"/>
        <v>0.06</v>
      </c>
      <c r="R3544" s="476"/>
    </row>
    <row r="3545" spans="2:18" x14ac:dyDescent="0.25">
      <c r="B3545" s="1886" t="s">
        <v>3</v>
      </c>
      <c r="C3545" s="1888" t="s">
        <v>66</v>
      </c>
      <c r="D3545" s="1889"/>
      <c r="E3545" s="1890" t="s">
        <v>48</v>
      </c>
      <c r="F3545" s="1891"/>
      <c r="G3545" s="1886" t="s">
        <v>50</v>
      </c>
      <c r="J3545" s="1232">
        <v>10</v>
      </c>
      <c r="K3545" s="476"/>
      <c r="L3545" s="476">
        <v>7</v>
      </c>
      <c r="M3545" s="426">
        <v>15</v>
      </c>
      <c r="N3545" s="426">
        <v>400</v>
      </c>
      <c r="O3545" s="476"/>
      <c r="P3545" s="450">
        <v>1</v>
      </c>
      <c r="Q3545" s="451">
        <f t="shared" si="146"/>
        <v>4.2000000000000003E-2</v>
      </c>
      <c r="R3545" s="476"/>
    </row>
    <row r="3546" spans="2:18" x14ac:dyDescent="0.25">
      <c r="B3546" s="1887"/>
      <c r="C3546" s="101" t="s">
        <v>30</v>
      </c>
      <c r="D3546" s="595" t="s">
        <v>10</v>
      </c>
      <c r="E3546" s="1235" t="s">
        <v>30</v>
      </c>
      <c r="F3546" s="1235" t="s">
        <v>10</v>
      </c>
      <c r="G3546" s="1887"/>
      <c r="J3546" s="1055">
        <v>11</v>
      </c>
      <c r="K3546" s="476"/>
      <c r="L3546" s="476">
        <v>4.5</v>
      </c>
      <c r="M3546" s="426">
        <v>15</v>
      </c>
      <c r="N3546" s="426">
        <v>400</v>
      </c>
      <c r="O3546" s="476"/>
      <c r="P3546" s="450">
        <v>3</v>
      </c>
      <c r="Q3546" s="451">
        <f t="shared" si="146"/>
        <v>8.1000000000000003E-2</v>
      </c>
      <c r="R3546" s="476"/>
    </row>
    <row r="3547" spans="2:18" x14ac:dyDescent="0.25">
      <c r="B3547" s="1236" t="s">
        <v>32</v>
      </c>
      <c r="C3547" s="86">
        <f>SUM(C3506)</f>
        <v>690</v>
      </c>
      <c r="D3547" s="71">
        <f>SUM(D3506)</f>
        <v>527.62904963999995</v>
      </c>
      <c r="E3547" s="86">
        <f>SUM(E3506)</f>
        <v>33716</v>
      </c>
      <c r="F3547" s="71">
        <f>SUM(F3506)</f>
        <v>374.82810000000001</v>
      </c>
      <c r="G3547" s="88">
        <f>SUM(F3547/D3547)</f>
        <v>0.71040080195687549</v>
      </c>
      <c r="J3547" s="1232">
        <v>12</v>
      </c>
      <c r="K3547" s="476"/>
      <c r="L3547" s="476">
        <v>4.5</v>
      </c>
      <c r="M3547" s="426">
        <v>13</v>
      </c>
      <c r="N3547" s="426">
        <v>400</v>
      </c>
      <c r="O3547" s="476"/>
      <c r="P3547" s="450">
        <v>1</v>
      </c>
      <c r="Q3547" s="451">
        <f t="shared" si="146"/>
        <v>2.3400000000000001E-2</v>
      </c>
      <c r="R3547" s="476"/>
    </row>
    <row r="3548" spans="2:18" x14ac:dyDescent="0.25">
      <c r="B3548" s="1236" t="s">
        <v>32</v>
      </c>
      <c r="C3548" s="115">
        <f>SUM(B3540)</f>
        <v>5</v>
      </c>
      <c r="D3548" s="71">
        <f>SUM(G3542)</f>
        <v>4.06334544</v>
      </c>
      <c r="E3548" s="115">
        <f>SUM(P3561)</f>
        <v>182</v>
      </c>
      <c r="F3548" s="20">
        <f>SUM(Q3561)</f>
        <v>3.0240000000000009</v>
      </c>
      <c r="G3548" s="88">
        <f>SUM(F3548/D3548)</f>
        <v>0.74421435357954724</v>
      </c>
      <c r="J3548" s="1055">
        <v>13</v>
      </c>
      <c r="K3548" s="476"/>
      <c r="L3548" s="476">
        <v>8</v>
      </c>
      <c r="M3548" s="426">
        <v>25</v>
      </c>
      <c r="N3548" s="426">
        <v>400</v>
      </c>
      <c r="O3548" s="476"/>
      <c r="P3548" s="450">
        <v>1</v>
      </c>
      <c r="Q3548" s="451">
        <f t="shared" si="146"/>
        <v>0.08</v>
      </c>
      <c r="R3548" s="476"/>
    </row>
    <row r="3549" spans="2:18" ht="16.5" thickBot="1" x14ac:dyDescent="0.3">
      <c r="B3549" s="1231" t="s">
        <v>54</v>
      </c>
      <c r="C3549" s="59">
        <f>SUM(C3547:C3548)</f>
        <v>695</v>
      </c>
      <c r="D3549" s="92">
        <f>SUM(D3547:D3548)</f>
        <v>531.69239507999998</v>
      </c>
      <c r="E3549" s="59">
        <f>SUM(E3547:E3548)</f>
        <v>33898</v>
      </c>
      <c r="F3549" s="60">
        <f>SUM(F3547:F3548)</f>
        <v>377.85210000000001</v>
      </c>
      <c r="G3549" s="93">
        <f>SUM(F3549/D3549)</f>
        <v>0.71065921479495164</v>
      </c>
      <c r="J3549" s="1232">
        <v>14</v>
      </c>
      <c r="K3549" s="476"/>
      <c r="L3549" s="476">
        <v>8</v>
      </c>
      <c r="M3549" s="426">
        <v>10</v>
      </c>
      <c r="N3549" s="426">
        <v>400</v>
      </c>
      <c r="O3549" s="476"/>
      <c r="P3549" s="450">
        <v>1</v>
      </c>
      <c r="Q3549" s="451">
        <f t="shared" si="146"/>
        <v>3.2000000000000001E-2</v>
      </c>
      <c r="R3549" s="476"/>
    </row>
    <row r="3550" spans="2:18" ht="16.5" thickTop="1" x14ac:dyDescent="0.25">
      <c r="B3550" s="89"/>
      <c r="C3550" s="90"/>
      <c r="D3550" s="91"/>
      <c r="E3550" s="82"/>
      <c r="F3550" s="83"/>
      <c r="G3550" s="83"/>
      <c r="J3550" s="1055">
        <v>15</v>
      </c>
      <c r="K3550" s="476"/>
      <c r="L3550" s="476">
        <v>4.5</v>
      </c>
      <c r="M3550" s="426">
        <v>10</v>
      </c>
      <c r="N3550" s="426">
        <v>400</v>
      </c>
      <c r="O3550" s="476"/>
      <c r="P3550" s="450">
        <v>17</v>
      </c>
      <c r="Q3550" s="451">
        <f t="shared" si="146"/>
        <v>0.30599999999999999</v>
      </c>
      <c r="R3550" s="476"/>
    </row>
    <row r="3551" spans="2:18" x14ac:dyDescent="0.25">
      <c r="B3551" s="102" t="s">
        <v>32</v>
      </c>
      <c r="C3551" s="90"/>
      <c r="D3551" s="103">
        <f>SUM(Q3554+D3508)</f>
        <v>278.63029999999998</v>
      </c>
      <c r="E3551" s="466">
        <f>SUM(D3551/D3549)</f>
        <v>0.52404417023507821</v>
      </c>
      <c r="F3551" s="83"/>
      <c r="G3551" s="83"/>
      <c r="J3551" s="1232">
        <v>16</v>
      </c>
      <c r="K3551" s="476"/>
      <c r="L3551" s="476">
        <v>3.5</v>
      </c>
      <c r="M3551" s="426">
        <v>10</v>
      </c>
      <c r="N3551" s="426">
        <v>400</v>
      </c>
      <c r="O3551" s="476"/>
      <c r="P3551" s="450">
        <v>2</v>
      </c>
      <c r="Q3551" s="451">
        <f t="shared" si="146"/>
        <v>2.8000000000000001E-2</v>
      </c>
      <c r="R3551" s="476"/>
    </row>
    <row r="3552" spans="2:18" x14ac:dyDescent="0.25">
      <c r="B3552" s="102" t="s">
        <v>51</v>
      </c>
      <c r="C3552" s="89"/>
      <c r="D3552" s="103">
        <f>SUM(Q3560+D3509)</f>
        <v>99.221800000000002</v>
      </c>
      <c r="E3552" s="466">
        <f>SUM(D3552/D3549)</f>
        <v>0.18661504455987338</v>
      </c>
      <c r="F3552" s="83"/>
      <c r="G3552" s="83"/>
      <c r="J3552" s="1055">
        <v>17</v>
      </c>
      <c r="K3552" s="476"/>
      <c r="L3552" s="476">
        <v>2.2000000000000002</v>
      </c>
      <c r="M3552" s="426">
        <v>10</v>
      </c>
      <c r="N3552" s="426">
        <v>400</v>
      </c>
      <c r="O3552" s="476"/>
      <c r="P3552" s="450">
        <v>4</v>
      </c>
      <c r="Q3552" s="451">
        <f t="shared" si="146"/>
        <v>3.5200000000000002E-2</v>
      </c>
      <c r="R3552" s="476"/>
    </row>
    <row r="3553" spans="2:18" ht="16.5" thickBot="1" x14ac:dyDescent="0.3">
      <c r="B3553" s="89"/>
      <c r="C3553" s="89"/>
      <c r="D3553" s="1228">
        <f>SUM(D3551:D3552)</f>
        <v>377.85209999999995</v>
      </c>
      <c r="E3553" s="467">
        <f>SUM(E3551:E3552)</f>
        <v>0.71065921479495153</v>
      </c>
      <c r="F3553" s="83"/>
      <c r="G3553" s="83"/>
      <c r="J3553" s="1232">
        <v>18</v>
      </c>
      <c r="K3553" s="476"/>
      <c r="L3553" s="476">
        <v>1.7</v>
      </c>
      <c r="M3553" s="426">
        <v>10</v>
      </c>
      <c r="N3553" s="426">
        <v>400</v>
      </c>
      <c r="O3553" s="476"/>
      <c r="P3553" s="450">
        <v>1</v>
      </c>
      <c r="Q3553" s="451">
        <f t="shared" si="146"/>
        <v>6.7999999999999996E-3</v>
      </c>
      <c r="R3553" s="476"/>
    </row>
    <row r="3554" spans="2:18" ht="16.5" thickTop="1" x14ac:dyDescent="0.25">
      <c r="J3554" s="1880"/>
      <c r="K3554" s="1880"/>
      <c r="L3554" s="1880"/>
      <c r="M3554" s="1880"/>
      <c r="N3554" s="1880"/>
      <c r="O3554" s="1881"/>
      <c r="P3554" s="1119">
        <f>SUM(P3536:P3553)</f>
        <v>46</v>
      </c>
      <c r="Q3554" s="1120">
        <f>SUM(Q3536:Q3553)</f>
        <v>2.2064000000000008</v>
      </c>
      <c r="R3554" s="64">
        <f>SUM(Q3554/G3542)</f>
        <v>0.54300084316729935</v>
      </c>
    </row>
    <row r="3555" spans="2:18" x14ac:dyDescent="0.25">
      <c r="J3555" s="1232">
        <v>19</v>
      </c>
      <c r="K3555" s="476"/>
      <c r="L3555" s="477">
        <v>5</v>
      </c>
      <c r="M3555" s="409">
        <v>7</v>
      </c>
      <c r="N3555" s="409">
        <v>400</v>
      </c>
      <c r="O3555" s="409">
        <v>10</v>
      </c>
      <c r="P3555" s="450">
        <v>20</v>
      </c>
      <c r="Q3555" s="451">
        <f>L3555*M3555*N3555*P3555/1000000</f>
        <v>0.28000000000000003</v>
      </c>
      <c r="R3555" s="618"/>
    </row>
    <row r="3556" spans="2:18" x14ac:dyDescent="0.25">
      <c r="J3556" s="1232">
        <v>20</v>
      </c>
      <c r="K3556" s="476"/>
      <c r="L3556" s="477">
        <v>4</v>
      </c>
      <c r="M3556" s="409">
        <v>6</v>
      </c>
      <c r="N3556" s="409">
        <v>400</v>
      </c>
      <c r="O3556" s="409">
        <v>1</v>
      </c>
      <c r="P3556" s="450">
        <v>6</v>
      </c>
      <c r="Q3556" s="451">
        <f>L3556*M3556*N3556*P3556/1000000</f>
        <v>5.7599999999999998E-2</v>
      </c>
      <c r="R3556" s="1058"/>
    </row>
    <row r="3557" spans="2:18" x14ac:dyDescent="0.25">
      <c r="J3557" s="1232">
        <v>21</v>
      </c>
      <c r="K3557" s="476"/>
      <c r="L3557" s="477">
        <v>3</v>
      </c>
      <c r="M3557" s="409">
        <v>5</v>
      </c>
      <c r="N3557" s="409">
        <v>400</v>
      </c>
      <c r="O3557" s="409">
        <v>5</v>
      </c>
      <c r="P3557" s="450">
        <v>50</v>
      </c>
      <c r="Q3557" s="451">
        <f>L3557*M3557*N3557*P3557/1000000</f>
        <v>0.3</v>
      </c>
      <c r="R3557" s="618"/>
    </row>
    <row r="3558" spans="2:18" x14ac:dyDescent="0.25">
      <c r="J3558" s="1232">
        <v>22</v>
      </c>
      <c r="K3558" s="476"/>
      <c r="L3558" s="477">
        <v>2</v>
      </c>
      <c r="M3558" s="409">
        <v>3</v>
      </c>
      <c r="N3558" s="409">
        <v>400</v>
      </c>
      <c r="O3558" s="409">
        <v>2</v>
      </c>
      <c r="P3558" s="450">
        <v>50</v>
      </c>
      <c r="Q3558" s="451">
        <f>L3558*M3558*N3558*P3558/1000000</f>
        <v>0.12</v>
      </c>
      <c r="R3558" s="618"/>
    </row>
    <row r="3559" spans="2:18" x14ac:dyDescent="0.25">
      <c r="J3559" s="1232">
        <v>23</v>
      </c>
      <c r="K3559" s="476"/>
      <c r="L3559" s="477">
        <v>3</v>
      </c>
      <c r="M3559" s="409">
        <v>5</v>
      </c>
      <c r="N3559" s="409">
        <v>400</v>
      </c>
      <c r="O3559" s="409">
        <v>1</v>
      </c>
      <c r="P3559" s="450">
        <v>10</v>
      </c>
      <c r="Q3559" s="451">
        <f>L3559*M3559*N3559*P3559/1000000</f>
        <v>0.06</v>
      </c>
      <c r="R3559" s="618"/>
    </row>
    <row r="3560" spans="2:18" x14ac:dyDescent="0.25">
      <c r="J3560" s="1882"/>
      <c r="K3560" s="1883"/>
      <c r="L3560" s="1883"/>
      <c r="M3560" s="1883"/>
      <c r="N3560" s="1884"/>
      <c r="O3560" s="1057">
        <f>SUM(O3555:O3559)</f>
        <v>19</v>
      </c>
      <c r="P3560" s="1057">
        <f>SUM(P3555:P3559)</f>
        <v>136</v>
      </c>
      <c r="Q3560" s="1121">
        <f>SUM(Q3555:Q3559)</f>
        <v>0.81759999999999988</v>
      </c>
      <c r="R3560" s="64">
        <f>SUM(Q3560/G3542)</f>
        <v>0.20121351041224786</v>
      </c>
    </row>
    <row r="3561" spans="2:18" ht="16.5" thickBot="1" x14ac:dyDescent="0.3">
      <c r="J3561" s="112"/>
      <c r="K3561" s="112"/>
      <c r="L3561" s="112"/>
      <c r="M3561" s="112"/>
      <c r="N3561" s="112"/>
      <c r="O3561" s="455">
        <f>SUM(O3560)</f>
        <v>19</v>
      </c>
      <c r="P3561" s="47">
        <f>SUM(P3560,P3554)</f>
        <v>182</v>
      </c>
      <c r="Q3561" s="72">
        <f>SUM(Q3560,Q3554)</f>
        <v>3.0240000000000009</v>
      </c>
      <c r="R3561" s="49">
        <f>SUM(Q3561/G3542)</f>
        <v>0.74421435357954724</v>
      </c>
    </row>
    <row r="3562" spans="2:18" ht="16.5" thickTop="1" x14ac:dyDescent="0.25"/>
    <row r="3563" spans="2:18" ht="16.5" customHeight="1" x14ac:dyDescent="0.25"/>
    <row r="3564" spans="2:18" x14ac:dyDescent="0.25">
      <c r="B3564" s="1814" t="s">
        <v>0</v>
      </c>
      <c r="C3564" s="1814"/>
      <c r="D3564" s="1814"/>
      <c r="E3564" s="1814"/>
      <c r="F3564" s="1814"/>
      <c r="G3564" s="1814"/>
      <c r="H3564" s="1814"/>
      <c r="J3564" s="1892" t="s">
        <v>22</v>
      </c>
      <c r="K3564" s="1892"/>
      <c r="L3564" s="1892"/>
      <c r="M3564" s="1892"/>
      <c r="N3564" s="1892"/>
      <c r="O3564" s="1892"/>
      <c r="P3564" s="1892"/>
      <c r="Q3564" s="1892"/>
      <c r="R3564" s="1892"/>
    </row>
    <row r="3565" spans="2:18" ht="15.75" customHeight="1" x14ac:dyDescent="0.25">
      <c r="B3565" s="1814"/>
      <c r="C3565" s="1814"/>
      <c r="D3565" s="1814"/>
      <c r="E3565" s="1814"/>
      <c r="F3565" s="1814"/>
      <c r="G3565" s="1814"/>
      <c r="H3565" s="1814"/>
      <c r="J3565" s="1892"/>
      <c r="K3565" s="1892"/>
      <c r="L3565" s="1892"/>
      <c r="M3565" s="1892"/>
      <c r="N3565" s="1892"/>
      <c r="O3565" s="1892"/>
      <c r="P3565" s="1892"/>
      <c r="Q3565" s="1892"/>
      <c r="R3565" s="1892"/>
    </row>
    <row r="3566" spans="2:18" ht="15.75" customHeight="1" x14ac:dyDescent="0.25">
      <c r="B3566" s="6" t="s">
        <v>462</v>
      </c>
      <c r="H3566" s="8"/>
      <c r="J3566" s="6" t="s">
        <v>462</v>
      </c>
      <c r="K3566" s="1051"/>
      <c r="L3566" s="1051"/>
      <c r="M3566" s="1051"/>
      <c r="N3566" s="1051"/>
      <c r="O3566" s="1893"/>
      <c r="P3566" s="1893"/>
      <c r="Q3566" s="842"/>
      <c r="R3566" s="842"/>
    </row>
    <row r="3567" spans="2:18" x14ac:dyDescent="0.25">
      <c r="B3567" s="1812" t="s">
        <v>21</v>
      </c>
      <c r="C3567" s="1812" t="s">
        <v>2</v>
      </c>
      <c r="D3567" s="1812" t="s">
        <v>3</v>
      </c>
      <c r="E3567" s="1842" t="s">
        <v>4</v>
      </c>
      <c r="F3567" s="1843"/>
      <c r="G3567" s="1844"/>
      <c r="H3567" s="1812" t="s">
        <v>5</v>
      </c>
      <c r="J3567" s="1886" t="s">
        <v>21</v>
      </c>
      <c r="K3567" s="1894" t="s">
        <v>24</v>
      </c>
      <c r="L3567" s="1867" t="s">
        <v>25</v>
      </c>
      <c r="M3567" s="1868"/>
      <c r="N3567" s="1869"/>
      <c r="O3567" s="1867" t="s">
        <v>4</v>
      </c>
      <c r="P3567" s="1868"/>
      <c r="Q3567" s="1869"/>
      <c r="R3567" s="1886" t="s">
        <v>5</v>
      </c>
    </row>
    <row r="3568" spans="2:18" x14ac:dyDescent="0.25">
      <c r="B3568" s="1813"/>
      <c r="C3568" s="1813"/>
      <c r="D3568" s="1813"/>
      <c r="E3568" s="1239" t="s">
        <v>26</v>
      </c>
      <c r="F3568" s="1239" t="s">
        <v>9</v>
      </c>
      <c r="G3568" s="1238" t="s">
        <v>10</v>
      </c>
      <c r="H3568" s="1813"/>
      <c r="J3568" s="1887"/>
      <c r="K3568" s="1895"/>
      <c r="L3568" s="1052" t="s">
        <v>27</v>
      </c>
      <c r="M3568" s="1242" t="s">
        <v>28</v>
      </c>
      <c r="N3568" s="1242" t="s">
        <v>26</v>
      </c>
      <c r="O3568" s="1242" t="s">
        <v>29</v>
      </c>
      <c r="P3568" s="1053" t="s">
        <v>30</v>
      </c>
      <c r="Q3568" s="1054" t="s">
        <v>10</v>
      </c>
      <c r="R3568" s="1887"/>
    </row>
    <row r="3569" spans="2:18" x14ac:dyDescent="0.25">
      <c r="B3569" s="1209">
        <v>1</v>
      </c>
      <c r="C3569" s="679">
        <v>6625</v>
      </c>
      <c r="D3569" s="409" t="s">
        <v>12</v>
      </c>
      <c r="E3569" s="409">
        <v>400</v>
      </c>
      <c r="F3569" s="409">
        <v>47</v>
      </c>
      <c r="G3569" s="497">
        <f t="shared" ref="G3569:G3576" si="147">0.7854*E3569*F3569*F3569/1000000</f>
        <v>0.69397943999999989</v>
      </c>
      <c r="H3569" s="616" t="s">
        <v>185</v>
      </c>
      <c r="J3569" s="1055">
        <v>1</v>
      </c>
      <c r="K3569" s="429" t="s">
        <v>32</v>
      </c>
      <c r="L3569" s="426">
        <v>13</v>
      </c>
      <c r="M3569" s="426">
        <v>23</v>
      </c>
      <c r="N3569" s="426">
        <v>400</v>
      </c>
      <c r="O3569" s="429"/>
      <c r="P3569" s="450">
        <v>1</v>
      </c>
      <c r="Q3569" s="451">
        <f t="shared" ref="Q3569:Q3590" si="148">L3569*M3569*N3569*P3569/1000000</f>
        <v>0.1196</v>
      </c>
      <c r="R3569" s="1056"/>
    </row>
    <row r="3570" spans="2:18" x14ac:dyDescent="0.25">
      <c r="B3570" s="1209">
        <v>2</v>
      </c>
      <c r="C3570" s="679">
        <v>6643</v>
      </c>
      <c r="D3570" s="409" t="s">
        <v>12</v>
      </c>
      <c r="E3570" s="409">
        <v>400</v>
      </c>
      <c r="F3570" s="409">
        <v>51</v>
      </c>
      <c r="G3570" s="497">
        <f t="shared" si="147"/>
        <v>0.81713015999999994</v>
      </c>
      <c r="H3570" s="616" t="s">
        <v>185</v>
      </c>
      <c r="J3570" s="1241">
        <v>2</v>
      </c>
      <c r="K3570" s="476"/>
      <c r="L3570" s="476">
        <v>10</v>
      </c>
      <c r="M3570" s="426">
        <v>25</v>
      </c>
      <c r="N3570" s="426">
        <v>400</v>
      </c>
      <c r="O3570" s="476"/>
      <c r="P3570" s="450">
        <v>4</v>
      </c>
      <c r="Q3570" s="451">
        <f t="shared" si="148"/>
        <v>0.4</v>
      </c>
      <c r="R3570" s="476"/>
    </row>
    <row r="3571" spans="2:18" x14ac:dyDescent="0.25">
      <c r="B3571" s="1209">
        <v>3</v>
      </c>
      <c r="C3571" s="679">
        <v>6681</v>
      </c>
      <c r="D3571" s="409" t="s">
        <v>12</v>
      </c>
      <c r="E3571" s="409">
        <v>400</v>
      </c>
      <c r="F3571" s="409">
        <v>62</v>
      </c>
      <c r="G3571" s="497">
        <f t="shared" si="147"/>
        <v>1.2076310399999999</v>
      </c>
      <c r="H3571" s="616" t="s">
        <v>16</v>
      </c>
      <c r="J3571" s="1055">
        <v>3</v>
      </c>
      <c r="K3571" s="476"/>
      <c r="L3571" s="476">
        <v>13</v>
      </c>
      <c r="M3571" s="426">
        <v>20</v>
      </c>
      <c r="N3571" s="426">
        <v>400</v>
      </c>
      <c r="O3571" s="476"/>
      <c r="P3571" s="450">
        <v>1</v>
      </c>
      <c r="Q3571" s="451">
        <f t="shared" si="148"/>
        <v>0.104</v>
      </c>
      <c r="R3571" s="476"/>
    </row>
    <row r="3572" spans="2:18" x14ac:dyDescent="0.25">
      <c r="B3572" s="1209">
        <v>4</v>
      </c>
      <c r="C3572" s="679">
        <v>6633</v>
      </c>
      <c r="D3572" s="409" t="s">
        <v>12</v>
      </c>
      <c r="E3572" s="409">
        <v>400</v>
      </c>
      <c r="F3572" s="409">
        <v>37</v>
      </c>
      <c r="G3572" s="497">
        <f t="shared" si="147"/>
        <v>0.43008503999999992</v>
      </c>
      <c r="H3572" s="616" t="s">
        <v>207</v>
      </c>
      <c r="J3572" s="1241">
        <v>4</v>
      </c>
      <c r="K3572" s="476"/>
      <c r="L3572" s="476">
        <v>10</v>
      </c>
      <c r="M3572" s="426">
        <v>20</v>
      </c>
      <c r="N3572" s="426">
        <v>400</v>
      </c>
      <c r="O3572" s="476"/>
      <c r="P3572" s="450">
        <v>1</v>
      </c>
      <c r="Q3572" s="451">
        <f t="shared" si="148"/>
        <v>0.08</v>
      </c>
      <c r="R3572" s="476"/>
    </row>
    <row r="3573" spans="2:18" x14ac:dyDescent="0.25">
      <c r="B3573" s="1209">
        <v>5</v>
      </c>
      <c r="C3573" s="679">
        <v>6690</v>
      </c>
      <c r="D3573" s="409" t="s">
        <v>12</v>
      </c>
      <c r="E3573" s="409">
        <v>400</v>
      </c>
      <c r="F3573" s="409">
        <v>35</v>
      </c>
      <c r="G3573" s="497">
        <f t="shared" si="147"/>
        <v>0.38484599999999997</v>
      </c>
      <c r="H3573" s="616" t="s">
        <v>207</v>
      </c>
      <c r="J3573" s="1055">
        <v>5</v>
      </c>
      <c r="K3573" s="476"/>
      <c r="L3573" s="476">
        <v>8</v>
      </c>
      <c r="M3573" s="426">
        <v>15</v>
      </c>
      <c r="N3573" s="426">
        <v>400</v>
      </c>
      <c r="O3573" s="476"/>
      <c r="P3573" s="450">
        <v>2</v>
      </c>
      <c r="Q3573" s="451">
        <f t="shared" si="148"/>
        <v>9.6000000000000002E-2</v>
      </c>
      <c r="R3573" s="476"/>
    </row>
    <row r="3574" spans="2:18" x14ac:dyDescent="0.25">
      <c r="B3574" s="1209">
        <v>6</v>
      </c>
      <c r="C3574" s="679">
        <v>6740</v>
      </c>
      <c r="D3574" s="409" t="s">
        <v>12</v>
      </c>
      <c r="E3574" s="409">
        <v>400</v>
      </c>
      <c r="F3574" s="409">
        <v>33</v>
      </c>
      <c r="G3574" s="497">
        <f t="shared" si="147"/>
        <v>0.34212023999999996</v>
      </c>
      <c r="H3574" s="616" t="s">
        <v>207</v>
      </c>
      <c r="J3574" s="1241">
        <v>6</v>
      </c>
      <c r="K3574" s="476"/>
      <c r="L3574" s="476">
        <v>7</v>
      </c>
      <c r="M3574" s="426">
        <v>15</v>
      </c>
      <c r="N3574" s="426">
        <v>400</v>
      </c>
      <c r="O3574" s="476"/>
      <c r="P3574" s="450">
        <v>4</v>
      </c>
      <c r="Q3574" s="451">
        <f t="shared" si="148"/>
        <v>0.16800000000000001</v>
      </c>
      <c r="R3574" s="476"/>
    </row>
    <row r="3575" spans="2:18" x14ac:dyDescent="0.25">
      <c r="B3575" s="1209">
        <v>7</v>
      </c>
      <c r="C3575" s="679">
        <v>6702</v>
      </c>
      <c r="D3575" s="409" t="s">
        <v>12</v>
      </c>
      <c r="E3575" s="409">
        <v>400</v>
      </c>
      <c r="F3575" s="409">
        <v>30</v>
      </c>
      <c r="G3575" s="497">
        <f t="shared" si="147"/>
        <v>0.282744</v>
      </c>
      <c r="H3575" s="616" t="s">
        <v>207</v>
      </c>
      <c r="J3575" s="1055">
        <v>7</v>
      </c>
      <c r="K3575" s="476"/>
      <c r="L3575" s="476">
        <v>4.5</v>
      </c>
      <c r="M3575" s="426">
        <v>15</v>
      </c>
      <c r="N3575" s="426">
        <v>400</v>
      </c>
      <c r="O3575" s="476"/>
      <c r="P3575" s="450">
        <v>4</v>
      </c>
      <c r="Q3575" s="451">
        <f t="shared" si="148"/>
        <v>0.108</v>
      </c>
      <c r="R3575" s="476"/>
    </row>
    <row r="3576" spans="2:18" x14ac:dyDescent="0.25">
      <c r="B3576" s="1209">
        <v>8</v>
      </c>
      <c r="C3576" s="679">
        <v>6741</v>
      </c>
      <c r="D3576" s="409" t="s">
        <v>12</v>
      </c>
      <c r="E3576" s="409">
        <v>400</v>
      </c>
      <c r="F3576" s="409">
        <v>33</v>
      </c>
      <c r="G3576" s="497">
        <f t="shared" si="147"/>
        <v>0.34212023999999996</v>
      </c>
      <c r="H3576" s="616" t="s">
        <v>207</v>
      </c>
      <c r="J3576" s="1241">
        <v>8</v>
      </c>
      <c r="K3576" s="476"/>
      <c r="L3576" s="476">
        <v>7</v>
      </c>
      <c r="M3576" s="426">
        <v>13</v>
      </c>
      <c r="N3576" s="426">
        <v>400</v>
      </c>
      <c r="O3576" s="476"/>
      <c r="P3576" s="450">
        <v>1</v>
      </c>
      <c r="Q3576" s="451">
        <f t="shared" si="148"/>
        <v>3.6400000000000002E-2</v>
      </c>
      <c r="R3576" s="476"/>
    </row>
    <row r="3577" spans="2:18" x14ac:dyDescent="0.25">
      <c r="G3577" s="74">
        <f>SUM(G3569:G3576)</f>
        <v>4.5006561599999992</v>
      </c>
      <c r="H3577" s="51"/>
      <c r="J3577" s="1055">
        <v>9</v>
      </c>
      <c r="K3577" s="476"/>
      <c r="L3577" s="476">
        <v>4.5</v>
      </c>
      <c r="M3577" s="426">
        <v>13</v>
      </c>
      <c r="N3577" s="426">
        <v>400</v>
      </c>
      <c r="O3577" s="476"/>
      <c r="P3577" s="450">
        <v>3</v>
      </c>
      <c r="Q3577" s="451">
        <f t="shared" si="148"/>
        <v>7.0199999999999999E-2</v>
      </c>
      <c r="R3577" s="476"/>
    </row>
    <row r="3578" spans="2:18" ht="16.5" thickBot="1" x14ac:dyDescent="0.3">
      <c r="G3578" s="60">
        <f>SUM(G3577)</f>
        <v>4.5006561599999992</v>
      </c>
      <c r="H3578" s="36">
        <f>SUM(Q3597/G3578)</f>
        <v>0.7193484427390695</v>
      </c>
      <c r="J3578" s="1241">
        <v>10</v>
      </c>
      <c r="K3578" s="476"/>
      <c r="L3578" s="476">
        <v>8</v>
      </c>
      <c r="M3578" s="426">
        <v>10</v>
      </c>
      <c r="N3578" s="426">
        <v>400</v>
      </c>
      <c r="O3578" s="476"/>
      <c r="P3578" s="450">
        <v>2</v>
      </c>
      <c r="Q3578" s="451">
        <f t="shared" si="148"/>
        <v>6.4000000000000001E-2</v>
      </c>
      <c r="R3578" s="476"/>
    </row>
    <row r="3579" spans="2:18" ht="16.5" thickTop="1" x14ac:dyDescent="0.25">
      <c r="J3579" s="1055">
        <v>11</v>
      </c>
      <c r="K3579" s="476"/>
      <c r="L3579" s="476">
        <v>7</v>
      </c>
      <c r="M3579" s="426">
        <v>10</v>
      </c>
      <c r="N3579" s="426">
        <v>400</v>
      </c>
      <c r="O3579" s="476"/>
      <c r="P3579" s="450">
        <v>3</v>
      </c>
      <c r="Q3579" s="451">
        <f t="shared" si="148"/>
        <v>8.4000000000000005E-2</v>
      </c>
      <c r="R3579" s="476"/>
    </row>
    <row r="3580" spans="2:18" x14ac:dyDescent="0.25">
      <c r="B3580" s="8" t="s">
        <v>461</v>
      </c>
      <c r="J3580" s="1241">
        <v>12</v>
      </c>
      <c r="K3580" s="476"/>
      <c r="L3580" s="476">
        <v>4.5</v>
      </c>
      <c r="M3580" s="426">
        <v>10</v>
      </c>
      <c r="N3580" s="426">
        <v>400</v>
      </c>
      <c r="O3580" s="476"/>
      <c r="P3580" s="450">
        <v>20</v>
      </c>
      <c r="Q3580" s="451">
        <f t="shared" si="148"/>
        <v>0.36</v>
      </c>
      <c r="R3580" s="476"/>
    </row>
    <row r="3581" spans="2:18" x14ac:dyDescent="0.25">
      <c r="B3581" s="1886" t="s">
        <v>3</v>
      </c>
      <c r="C3581" s="1888" t="s">
        <v>66</v>
      </c>
      <c r="D3581" s="1889"/>
      <c r="E3581" s="1890" t="s">
        <v>48</v>
      </c>
      <c r="F3581" s="1891"/>
      <c r="G3581" s="1886" t="s">
        <v>50</v>
      </c>
      <c r="J3581" s="1055">
        <v>13</v>
      </c>
      <c r="K3581" s="476"/>
      <c r="L3581" s="476">
        <v>3.5</v>
      </c>
      <c r="M3581" s="426">
        <v>10</v>
      </c>
      <c r="N3581" s="426">
        <v>400</v>
      </c>
      <c r="O3581" s="476"/>
      <c r="P3581" s="450">
        <v>4</v>
      </c>
      <c r="Q3581" s="451">
        <f t="shared" si="148"/>
        <v>5.6000000000000001E-2</v>
      </c>
      <c r="R3581" s="476"/>
    </row>
    <row r="3582" spans="2:18" x14ac:dyDescent="0.25">
      <c r="B3582" s="1887"/>
      <c r="C3582" s="101" t="s">
        <v>30</v>
      </c>
      <c r="D3582" s="595" t="s">
        <v>10</v>
      </c>
      <c r="E3582" s="1243" t="s">
        <v>30</v>
      </c>
      <c r="F3582" s="1243" t="s">
        <v>10</v>
      </c>
      <c r="G3582" s="1887"/>
      <c r="J3582" s="1241">
        <v>14</v>
      </c>
      <c r="K3582" s="476"/>
      <c r="L3582" s="476">
        <v>2.2000000000000002</v>
      </c>
      <c r="M3582" s="426">
        <v>10</v>
      </c>
      <c r="N3582" s="426">
        <v>400</v>
      </c>
      <c r="O3582" s="476"/>
      <c r="P3582" s="450">
        <v>4</v>
      </c>
      <c r="Q3582" s="451">
        <f t="shared" si="148"/>
        <v>3.5200000000000002E-2</v>
      </c>
      <c r="R3582" s="476"/>
    </row>
    <row r="3583" spans="2:18" x14ac:dyDescent="0.25">
      <c r="B3583" s="1244" t="s">
        <v>32</v>
      </c>
      <c r="C3583" s="86">
        <f>SUM(C3549)</f>
        <v>695</v>
      </c>
      <c r="D3583" s="71">
        <f>SUM(D3549)</f>
        <v>531.69239507999998</v>
      </c>
      <c r="E3583" s="86">
        <f>SUM(E3549)</f>
        <v>33898</v>
      </c>
      <c r="F3583" s="71">
        <f>SUM(F3549)</f>
        <v>377.85210000000001</v>
      </c>
      <c r="G3583" s="88">
        <f>SUM(F3583/D3583)</f>
        <v>0.71065921479495164</v>
      </c>
      <c r="J3583" s="1055">
        <v>15</v>
      </c>
      <c r="K3583" s="476"/>
      <c r="L3583" s="476">
        <v>13</v>
      </c>
      <c r="M3583" s="426">
        <v>15</v>
      </c>
      <c r="N3583" s="426">
        <v>400</v>
      </c>
      <c r="O3583" s="476"/>
      <c r="P3583" s="450">
        <v>1</v>
      </c>
      <c r="Q3583" s="451">
        <f t="shared" si="148"/>
        <v>7.8E-2</v>
      </c>
      <c r="R3583" s="476"/>
    </row>
    <row r="3584" spans="2:18" x14ac:dyDescent="0.25">
      <c r="B3584" s="1244" t="s">
        <v>32</v>
      </c>
      <c r="C3584" s="115">
        <f>SUM(B3576)</f>
        <v>8</v>
      </c>
      <c r="D3584" s="71">
        <f>SUM(G3578)</f>
        <v>4.5006561599999992</v>
      </c>
      <c r="E3584" s="115">
        <f>SUM(P3597)</f>
        <v>258</v>
      </c>
      <c r="F3584" s="20">
        <f>SUM(Q3597)</f>
        <v>3.2375400000000001</v>
      </c>
      <c r="G3584" s="88">
        <f>SUM(F3584/D3584)</f>
        <v>0.7193484427390695</v>
      </c>
      <c r="J3584" s="1241">
        <v>16</v>
      </c>
      <c r="K3584" s="476"/>
      <c r="L3584" s="476">
        <v>10</v>
      </c>
      <c r="M3584" s="426">
        <v>15</v>
      </c>
      <c r="N3584" s="426">
        <v>400</v>
      </c>
      <c r="O3584" s="476"/>
      <c r="P3584" s="450">
        <v>2</v>
      </c>
      <c r="Q3584" s="451">
        <f t="shared" si="148"/>
        <v>0.12</v>
      </c>
      <c r="R3584" s="476"/>
    </row>
    <row r="3585" spans="2:18" ht="16.5" thickBot="1" x14ac:dyDescent="0.3">
      <c r="B3585" s="1237" t="s">
        <v>54</v>
      </c>
      <c r="C3585" s="59">
        <f>SUM(C3583:C3584)</f>
        <v>703</v>
      </c>
      <c r="D3585" s="92">
        <f>SUM(D3583:D3584)</f>
        <v>536.19305123999993</v>
      </c>
      <c r="E3585" s="59">
        <f>SUM(E3583:E3584)</f>
        <v>34156</v>
      </c>
      <c r="F3585" s="60">
        <f>SUM(F3583:F3584)</f>
        <v>381.08964000000003</v>
      </c>
      <c r="G3585" s="93">
        <f>SUM(F3585/D3585)</f>
        <v>0.7107321497708563</v>
      </c>
      <c r="J3585" s="1055">
        <v>17</v>
      </c>
      <c r="K3585" s="476"/>
      <c r="L3585" s="476">
        <v>2.2000000000000002</v>
      </c>
      <c r="M3585" s="426">
        <v>13</v>
      </c>
      <c r="N3585" s="426">
        <v>400</v>
      </c>
      <c r="O3585" s="476"/>
      <c r="P3585" s="450">
        <v>1</v>
      </c>
      <c r="Q3585" s="451">
        <f t="shared" si="148"/>
        <v>1.1440000000000001E-2</v>
      </c>
      <c r="R3585" s="476"/>
    </row>
    <row r="3586" spans="2:18" ht="16.5" thickTop="1" x14ac:dyDescent="0.25">
      <c r="B3586" s="89"/>
      <c r="C3586" s="90"/>
      <c r="D3586" s="91"/>
      <c r="E3586" s="82"/>
      <c r="F3586" s="83"/>
      <c r="G3586" s="83"/>
      <c r="J3586" s="1241">
        <v>18</v>
      </c>
      <c r="K3586" s="476"/>
      <c r="L3586" s="476">
        <v>8</v>
      </c>
      <c r="M3586" s="426">
        <v>13</v>
      </c>
      <c r="N3586" s="426">
        <v>400</v>
      </c>
      <c r="O3586" s="476"/>
      <c r="P3586" s="450">
        <v>2</v>
      </c>
      <c r="Q3586" s="451">
        <f t="shared" si="148"/>
        <v>8.3199999999999996E-2</v>
      </c>
      <c r="R3586" s="476"/>
    </row>
    <row r="3587" spans="2:18" x14ac:dyDescent="0.25">
      <c r="B3587" s="102" t="s">
        <v>32</v>
      </c>
      <c r="C3587" s="90"/>
      <c r="D3587" s="103">
        <f>SUM(Q3591+D3551)</f>
        <v>280.76463999999999</v>
      </c>
      <c r="E3587" s="466">
        <f>SUM(D3587/D3585)</f>
        <v>0.52362603236036676</v>
      </c>
      <c r="F3587" s="83"/>
      <c r="G3587" s="83"/>
      <c r="J3587" s="1055">
        <v>19</v>
      </c>
      <c r="K3587" s="476"/>
      <c r="L3587" s="476">
        <v>2.2000000000000002</v>
      </c>
      <c r="M3587" s="426">
        <v>25</v>
      </c>
      <c r="N3587" s="426">
        <v>400</v>
      </c>
      <c r="O3587" s="476"/>
      <c r="P3587" s="450">
        <v>1</v>
      </c>
      <c r="Q3587" s="451">
        <f t="shared" si="148"/>
        <v>2.2000000000000002E-2</v>
      </c>
      <c r="R3587" s="476"/>
    </row>
    <row r="3588" spans="2:18" x14ac:dyDescent="0.25">
      <c r="B3588" s="102" t="s">
        <v>51</v>
      </c>
      <c r="C3588" s="89"/>
      <c r="D3588" s="103">
        <f>SUM(Q3596+D3552)</f>
        <v>100.325</v>
      </c>
      <c r="E3588" s="466">
        <f>SUM(D3588/D3585)</f>
        <v>0.18710611741048944</v>
      </c>
      <c r="F3588" s="83"/>
      <c r="G3588" s="83"/>
      <c r="J3588" s="1241">
        <v>20</v>
      </c>
      <c r="K3588" s="476"/>
      <c r="L3588" s="476">
        <v>1.7</v>
      </c>
      <c r="M3588" s="426">
        <v>10</v>
      </c>
      <c r="N3588" s="426">
        <v>400</v>
      </c>
      <c r="O3588" s="476"/>
      <c r="P3588" s="450">
        <v>1</v>
      </c>
      <c r="Q3588" s="451">
        <f t="shared" si="148"/>
        <v>6.7999999999999996E-3</v>
      </c>
      <c r="R3588" s="476"/>
    </row>
    <row r="3589" spans="2:18" ht="16.5" thickBot="1" x14ac:dyDescent="0.3">
      <c r="B3589" s="89"/>
      <c r="C3589" s="89"/>
      <c r="D3589" s="1240">
        <f>SUM(D3587:D3588)</f>
        <v>381.08963999999997</v>
      </c>
      <c r="E3589" s="467">
        <f>SUM(E3587:E3588)</f>
        <v>0.71073214977085619</v>
      </c>
      <c r="F3589" s="83"/>
      <c r="G3589" s="83"/>
      <c r="J3589" s="1055">
        <v>21</v>
      </c>
      <c r="K3589" s="476"/>
      <c r="L3589" s="476">
        <v>4.5</v>
      </c>
      <c r="M3589" s="426">
        <v>10</v>
      </c>
      <c r="N3589" s="426">
        <v>250</v>
      </c>
      <c r="O3589" s="476"/>
      <c r="P3589" s="450">
        <v>1</v>
      </c>
      <c r="Q3589" s="451">
        <f t="shared" si="148"/>
        <v>1.125E-2</v>
      </c>
      <c r="R3589" s="476"/>
    </row>
    <row r="3590" spans="2:18" ht="16.5" thickTop="1" x14ac:dyDescent="0.25">
      <c r="J3590" s="1241">
        <v>22</v>
      </c>
      <c r="K3590" s="476"/>
      <c r="L3590" s="476">
        <v>4.5</v>
      </c>
      <c r="M3590" s="426">
        <v>15</v>
      </c>
      <c r="N3590" s="426">
        <v>300</v>
      </c>
      <c r="O3590" s="476"/>
      <c r="P3590" s="450">
        <v>1</v>
      </c>
      <c r="Q3590" s="451">
        <f t="shared" si="148"/>
        <v>2.0250000000000001E-2</v>
      </c>
      <c r="R3590" s="476"/>
    </row>
    <row r="3591" spans="2:18" x14ac:dyDescent="0.25">
      <c r="J3591" s="1880"/>
      <c r="K3591" s="1880"/>
      <c r="L3591" s="1880"/>
      <c r="M3591" s="1880"/>
      <c r="N3591" s="1880"/>
      <c r="O3591" s="1881"/>
      <c r="P3591" s="1119">
        <f>SUM(P3569:P3590)</f>
        <v>64</v>
      </c>
      <c r="Q3591" s="1120">
        <f>SUM(Q3569:Q3590)</f>
        <v>2.1343400000000003</v>
      </c>
      <c r="R3591" s="64">
        <f>SUM(Q3591/G3578)</f>
        <v>0.47422862892063294</v>
      </c>
    </row>
    <row r="3592" spans="2:18" x14ac:dyDescent="0.25">
      <c r="J3592" s="1241">
        <v>23</v>
      </c>
      <c r="K3592" s="476"/>
      <c r="L3592" s="477">
        <v>5</v>
      </c>
      <c r="M3592" s="409">
        <v>7</v>
      </c>
      <c r="N3592" s="409">
        <v>400</v>
      </c>
      <c r="O3592" s="409">
        <v>8</v>
      </c>
      <c r="P3592" s="450">
        <v>32</v>
      </c>
      <c r="Q3592" s="451">
        <f>L3592*M3592*N3592*P3592/1000000</f>
        <v>0.44800000000000001</v>
      </c>
      <c r="R3592" s="618"/>
    </row>
    <row r="3593" spans="2:18" x14ac:dyDescent="0.25">
      <c r="J3593" s="1241">
        <v>24</v>
      </c>
      <c r="K3593" s="476"/>
      <c r="L3593" s="477">
        <v>4</v>
      </c>
      <c r="M3593" s="409">
        <v>6</v>
      </c>
      <c r="N3593" s="409">
        <v>400</v>
      </c>
      <c r="O3593" s="409">
        <v>2</v>
      </c>
      <c r="P3593" s="450">
        <v>12</v>
      </c>
      <c r="Q3593" s="451">
        <f>L3593*M3593*N3593*P3593/1000000</f>
        <v>0.1152</v>
      </c>
      <c r="R3593" s="1058"/>
    </row>
    <row r="3594" spans="2:18" x14ac:dyDescent="0.25">
      <c r="J3594" s="1241">
        <v>25</v>
      </c>
      <c r="K3594" s="476"/>
      <c r="L3594" s="477">
        <v>3</v>
      </c>
      <c r="M3594" s="409">
        <v>5</v>
      </c>
      <c r="N3594" s="409">
        <v>400</v>
      </c>
      <c r="O3594" s="409">
        <v>5</v>
      </c>
      <c r="P3594" s="450">
        <v>50</v>
      </c>
      <c r="Q3594" s="451">
        <f>L3594*M3594*N3594*P3594/1000000</f>
        <v>0.3</v>
      </c>
      <c r="R3594" s="618"/>
    </row>
    <row r="3595" spans="2:18" x14ac:dyDescent="0.25">
      <c r="J3595" s="1241">
        <v>26</v>
      </c>
      <c r="K3595" s="476"/>
      <c r="L3595" s="477">
        <v>2</v>
      </c>
      <c r="M3595" s="409">
        <v>3</v>
      </c>
      <c r="N3595" s="409">
        <v>400</v>
      </c>
      <c r="O3595" s="409">
        <v>4</v>
      </c>
      <c r="P3595" s="450">
        <v>100</v>
      </c>
      <c r="Q3595" s="451">
        <f>L3595*M3595*N3595*P3595/1000000</f>
        <v>0.24</v>
      </c>
      <c r="R3595" s="618"/>
    </row>
    <row r="3596" spans="2:18" x14ac:dyDescent="0.25">
      <c r="J3596" s="1882"/>
      <c r="K3596" s="1883"/>
      <c r="L3596" s="1883"/>
      <c r="M3596" s="1883"/>
      <c r="N3596" s="1884"/>
      <c r="O3596" s="1057">
        <f>SUM(O3592:O3595)</f>
        <v>19</v>
      </c>
      <c r="P3596" s="1057">
        <f>SUM(P3592:P3595)</f>
        <v>194</v>
      </c>
      <c r="Q3596" s="1121">
        <f>SUM(Q3592:Q3595)</f>
        <v>1.1032</v>
      </c>
      <c r="R3596" s="64">
        <f>SUM(Q3596/G3578)</f>
        <v>0.24511981381843667</v>
      </c>
    </row>
    <row r="3597" spans="2:18" ht="16.5" thickBot="1" x14ac:dyDescent="0.3">
      <c r="J3597" s="112"/>
      <c r="K3597" s="112"/>
      <c r="L3597" s="112"/>
      <c r="M3597" s="112"/>
      <c r="N3597" s="112"/>
      <c r="O3597" s="455">
        <f>SUM(O3596)</f>
        <v>19</v>
      </c>
      <c r="P3597" s="47">
        <f>SUM(P3596,P3591)</f>
        <v>258</v>
      </c>
      <c r="Q3597" s="72">
        <f>SUM(Q3596,Q3591)</f>
        <v>3.2375400000000001</v>
      </c>
      <c r="R3597" s="49">
        <f>SUM(Q3597/G3578)</f>
        <v>0.7193484427390695</v>
      </c>
    </row>
    <row r="3598" spans="2:18" ht="16.5" thickTop="1" x14ac:dyDescent="0.25">
      <c r="B3598" s="1814" t="s">
        <v>0</v>
      </c>
      <c r="C3598" s="1814"/>
      <c r="D3598" s="1814"/>
      <c r="E3598" s="1814"/>
      <c r="F3598" s="1814"/>
      <c r="G3598" s="1814"/>
      <c r="H3598" s="1814"/>
      <c r="J3598" s="1892" t="s">
        <v>22</v>
      </c>
      <c r="K3598" s="1892"/>
      <c r="L3598" s="1892"/>
      <c r="M3598" s="1892"/>
      <c r="N3598" s="1892"/>
      <c r="O3598" s="1892"/>
      <c r="P3598" s="1892"/>
      <c r="Q3598" s="1892"/>
      <c r="R3598" s="1892"/>
    </row>
    <row r="3599" spans="2:18" ht="16.5" customHeight="1" x14ac:dyDescent="0.25">
      <c r="B3599" s="1814"/>
      <c r="C3599" s="1814"/>
      <c r="D3599" s="1814"/>
      <c r="E3599" s="1814"/>
      <c r="F3599" s="1814"/>
      <c r="G3599" s="1814"/>
      <c r="H3599" s="1814"/>
      <c r="J3599" s="1892"/>
      <c r="K3599" s="1892"/>
      <c r="L3599" s="1892"/>
      <c r="M3599" s="1892"/>
      <c r="N3599" s="1892"/>
      <c r="O3599" s="1892"/>
      <c r="P3599" s="1892"/>
      <c r="Q3599" s="1892"/>
      <c r="R3599" s="1892"/>
    </row>
    <row r="3600" spans="2:18" ht="15.75" customHeight="1" x14ac:dyDescent="0.25">
      <c r="B3600" s="6" t="s">
        <v>469</v>
      </c>
      <c r="H3600" s="8"/>
      <c r="J3600" s="6" t="s">
        <v>469</v>
      </c>
      <c r="K3600" s="1051"/>
      <c r="L3600" s="1051"/>
      <c r="M3600" s="1051"/>
      <c r="N3600" s="1051"/>
      <c r="O3600" s="1893"/>
      <c r="P3600" s="1893"/>
      <c r="Q3600" s="842"/>
      <c r="R3600" s="842"/>
    </row>
    <row r="3601" spans="2:18" x14ac:dyDescent="0.25">
      <c r="B3601" s="1812" t="s">
        <v>21</v>
      </c>
      <c r="C3601" s="1812" t="s">
        <v>2</v>
      </c>
      <c r="D3601" s="1812" t="s">
        <v>3</v>
      </c>
      <c r="E3601" s="1842" t="s">
        <v>4</v>
      </c>
      <c r="F3601" s="1843"/>
      <c r="G3601" s="1844"/>
      <c r="H3601" s="1812" t="s">
        <v>5</v>
      </c>
      <c r="J3601" s="1886" t="s">
        <v>21</v>
      </c>
      <c r="K3601" s="1894" t="s">
        <v>24</v>
      </c>
      <c r="L3601" s="1867" t="s">
        <v>25</v>
      </c>
      <c r="M3601" s="1868"/>
      <c r="N3601" s="1869"/>
      <c r="O3601" s="1867" t="s">
        <v>4</v>
      </c>
      <c r="P3601" s="1868"/>
      <c r="Q3601" s="1869"/>
      <c r="R3601" s="1886" t="s">
        <v>5</v>
      </c>
    </row>
    <row r="3602" spans="2:18" x14ac:dyDescent="0.25">
      <c r="B3602" s="1813"/>
      <c r="C3602" s="1813"/>
      <c r="D3602" s="1813"/>
      <c r="E3602" s="1249" t="s">
        <v>26</v>
      </c>
      <c r="F3602" s="1249" t="s">
        <v>9</v>
      </c>
      <c r="G3602" s="1248" t="s">
        <v>10</v>
      </c>
      <c r="H3602" s="1813"/>
      <c r="J3602" s="1887"/>
      <c r="K3602" s="1895"/>
      <c r="L3602" s="1052" t="s">
        <v>27</v>
      </c>
      <c r="M3602" s="1251" t="s">
        <v>28</v>
      </c>
      <c r="N3602" s="1251" t="s">
        <v>26</v>
      </c>
      <c r="O3602" s="1251" t="s">
        <v>29</v>
      </c>
      <c r="P3602" s="1053" t="s">
        <v>30</v>
      </c>
      <c r="Q3602" s="1054" t="s">
        <v>10</v>
      </c>
      <c r="R3602" s="1887"/>
    </row>
    <row r="3603" spans="2:18" x14ac:dyDescent="0.25">
      <c r="B3603" s="1209">
        <v>1</v>
      </c>
      <c r="C3603" s="78">
        <v>6853</v>
      </c>
      <c r="D3603" s="409" t="s">
        <v>12</v>
      </c>
      <c r="E3603" s="409">
        <v>400</v>
      </c>
      <c r="F3603" s="409">
        <v>46</v>
      </c>
      <c r="G3603" s="497">
        <f t="shared" ref="G3603:G3613" si="149">0.7854*E3603*F3603*F3603/1000000</f>
        <v>0.66476255999999989</v>
      </c>
      <c r="H3603" s="616" t="s">
        <v>185</v>
      </c>
      <c r="J3603" s="1055">
        <v>1</v>
      </c>
      <c r="K3603" s="429" t="s">
        <v>32</v>
      </c>
      <c r="L3603" s="426">
        <v>15</v>
      </c>
      <c r="M3603" s="426">
        <v>33</v>
      </c>
      <c r="N3603" s="426">
        <v>400</v>
      </c>
      <c r="O3603" s="429"/>
      <c r="P3603" s="450">
        <v>6</v>
      </c>
      <c r="Q3603" s="451">
        <f t="shared" ref="Q3603:Q3647" si="150">L3603*M3603*N3603*P3603/1000000</f>
        <v>1.1879999999999999</v>
      </c>
      <c r="R3603" s="1056"/>
    </row>
    <row r="3604" spans="2:18" x14ac:dyDescent="0.25">
      <c r="B3604" s="1209">
        <v>2</v>
      </c>
      <c r="C3604" s="78">
        <v>6838</v>
      </c>
      <c r="D3604" s="409" t="s">
        <v>12</v>
      </c>
      <c r="E3604" s="409">
        <v>400</v>
      </c>
      <c r="F3604" s="409">
        <v>67</v>
      </c>
      <c r="G3604" s="497">
        <f t="shared" si="149"/>
        <v>1.4102642399999998</v>
      </c>
      <c r="H3604" s="616" t="s">
        <v>185</v>
      </c>
      <c r="J3604" s="1252">
        <v>2</v>
      </c>
      <c r="K3604" s="476"/>
      <c r="L3604" s="476">
        <v>13</v>
      </c>
      <c r="M3604" s="426">
        <v>33</v>
      </c>
      <c r="N3604" s="426">
        <v>400</v>
      </c>
      <c r="O3604" s="476"/>
      <c r="P3604" s="450">
        <v>2</v>
      </c>
      <c r="Q3604" s="451">
        <f t="shared" si="150"/>
        <v>0.34320000000000001</v>
      </c>
      <c r="R3604" s="476"/>
    </row>
    <row r="3605" spans="2:18" x14ac:dyDescent="0.25">
      <c r="B3605" s="1209">
        <v>3</v>
      </c>
      <c r="C3605" s="78">
        <v>6840</v>
      </c>
      <c r="D3605" s="409" t="s">
        <v>12</v>
      </c>
      <c r="E3605" s="409">
        <v>400</v>
      </c>
      <c r="F3605" s="409">
        <v>58</v>
      </c>
      <c r="G3605" s="497">
        <f t="shared" si="149"/>
        <v>1.0568342399999999</v>
      </c>
      <c r="H3605" s="616" t="s">
        <v>172</v>
      </c>
      <c r="J3605" s="1055">
        <v>3</v>
      </c>
      <c r="K3605" s="476"/>
      <c r="L3605" s="476">
        <v>10</v>
      </c>
      <c r="M3605" s="426">
        <v>33</v>
      </c>
      <c r="N3605" s="426">
        <v>400</v>
      </c>
      <c r="O3605" s="476"/>
      <c r="P3605" s="450">
        <v>2</v>
      </c>
      <c r="Q3605" s="451">
        <f t="shared" si="150"/>
        <v>0.26400000000000001</v>
      </c>
      <c r="R3605" s="476"/>
    </row>
    <row r="3606" spans="2:18" x14ac:dyDescent="0.25">
      <c r="B3606" s="1209">
        <v>4</v>
      </c>
      <c r="C3606" s="78">
        <v>6844</v>
      </c>
      <c r="D3606" s="409" t="s">
        <v>12</v>
      </c>
      <c r="E3606" s="409">
        <v>400</v>
      </c>
      <c r="F3606" s="409">
        <v>63</v>
      </c>
      <c r="G3606" s="497">
        <f t="shared" si="149"/>
        <v>1.2469010399999998</v>
      </c>
      <c r="H3606" s="616" t="s">
        <v>172</v>
      </c>
      <c r="J3606" s="1252">
        <v>4</v>
      </c>
      <c r="K3606" s="476"/>
      <c r="L3606" s="476">
        <v>7</v>
      </c>
      <c r="M3606" s="426">
        <v>33</v>
      </c>
      <c r="N3606" s="426">
        <v>400</v>
      </c>
      <c r="O3606" s="476"/>
      <c r="P3606" s="450">
        <v>2</v>
      </c>
      <c r="Q3606" s="451">
        <f t="shared" si="150"/>
        <v>0.18479999999999999</v>
      </c>
      <c r="R3606" s="476"/>
    </row>
    <row r="3607" spans="2:18" x14ac:dyDescent="0.25">
      <c r="B3607" s="1209">
        <v>5</v>
      </c>
      <c r="C3607" s="78">
        <v>6837</v>
      </c>
      <c r="D3607" s="409" t="s">
        <v>12</v>
      </c>
      <c r="E3607" s="409">
        <v>400</v>
      </c>
      <c r="F3607" s="409">
        <v>70</v>
      </c>
      <c r="G3607" s="497">
        <f t="shared" si="149"/>
        <v>1.5393839999999999</v>
      </c>
      <c r="H3607" s="616" t="s">
        <v>172</v>
      </c>
      <c r="J3607" s="1055">
        <v>5</v>
      </c>
      <c r="K3607" s="476"/>
      <c r="L3607" s="476">
        <v>15</v>
      </c>
      <c r="M3607" s="426">
        <v>30</v>
      </c>
      <c r="N3607" s="426">
        <v>400</v>
      </c>
      <c r="O3607" s="476"/>
      <c r="P3607" s="450">
        <v>1</v>
      </c>
      <c r="Q3607" s="451">
        <f t="shared" si="150"/>
        <v>0.18</v>
      </c>
      <c r="R3607" s="476"/>
    </row>
    <row r="3608" spans="2:18" x14ac:dyDescent="0.25">
      <c r="B3608" s="1209">
        <v>6</v>
      </c>
      <c r="C3608" s="78">
        <v>6848</v>
      </c>
      <c r="D3608" s="409" t="s">
        <v>12</v>
      </c>
      <c r="E3608" s="409">
        <v>400</v>
      </c>
      <c r="F3608" s="409">
        <v>56</v>
      </c>
      <c r="G3608" s="497">
        <f t="shared" si="149"/>
        <v>0.98520576000000004</v>
      </c>
      <c r="H3608" s="616" t="s">
        <v>172</v>
      </c>
      <c r="J3608" s="1252">
        <v>6</v>
      </c>
      <c r="K3608" s="476"/>
      <c r="L3608" s="476">
        <v>3.5</v>
      </c>
      <c r="M3608" s="426">
        <v>33</v>
      </c>
      <c r="N3608" s="426">
        <v>400</v>
      </c>
      <c r="O3608" s="476"/>
      <c r="P3608" s="450">
        <v>1</v>
      </c>
      <c r="Q3608" s="451">
        <f t="shared" si="150"/>
        <v>4.6199999999999998E-2</v>
      </c>
      <c r="R3608" s="476"/>
    </row>
    <row r="3609" spans="2:18" x14ac:dyDescent="0.25">
      <c r="B3609" s="1209">
        <v>7</v>
      </c>
      <c r="C3609" s="78">
        <v>6797</v>
      </c>
      <c r="D3609" s="409" t="s">
        <v>12</v>
      </c>
      <c r="E3609" s="409">
        <v>400</v>
      </c>
      <c r="F3609" s="409">
        <v>52</v>
      </c>
      <c r="G3609" s="497">
        <f t="shared" si="149"/>
        <v>0.84948863999999991</v>
      </c>
      <c r="H3609" s="616" t="s">
        <v>465</v>
      </c>
      <c r="J3609" s="1055">
        <v>7</v>
      </c>
      <c r="K3609" s="476"/>
      <c r="L3609" s="476">
        <v>10</v>
      </c>
      <c r="M3609" s="426">
        <v>28</v>
      </c>
      <c r="N3609" s="426">
        <v>400</v>
      </c>
      <c r="O3609" s="476"/>
      <c r="P3609" s="450">
        <v>1</v>
      </c>
      <c r="Q3609" s="451">
        <f t="shared" si="150"/>
        <v>0.112</v>
      </c>
      <c r="R3609" s="476"/>
    </row>
    <row r="3610" spans="2:18" x14ac:dyDescent="0.25">
      <c r="B3610" s="1209">
        <v>8</v>
      </c>
      <c r="C3610" s="78">
        <v>6771</v>
      </c>
      <c r="D3610" s="409" t="s">
        <v>12</v>
      </c>
      <c r="E3610" s="409">
        <v>400</v>
      </c>
      <c r="F3610" s="409">
        <v>73</v>
      </c>
      <c r="G3610" s="497">
        <f t="shared" si="149"/>
        <v>1.6741586399999997</v>
      </c>
      <c r="H3610" s="616" t="s">
        <v>465</v>
      </c>
      <c r="J3610" s="1252">
        <v>8</v>
      </c>
      <c r="K3610" s="476"/>
      <c r="L3610" s="476">
        <v>13</v>
      </c>
      <c r="M3610" s="426">
        <v>25</v>
      </c>
      <c r="N3610" s="426">
        <v>400</v>
      </c>
      <c r="O3610" s="476"/>
      <c r="P3610" s="450">
        <v>4</v>
      </c>
      <c r="Q3610" s="451">
        <f t="shared" si="150"/>
        <v>0.52</v>
      </c>
      <c r="R3610" s="476"/>
    </row>
    <row r="3611" spans="2:18" x14ac:dyDescent="0.25">
      <c r="B3611" s="1209">
        <v>9</v>
      </c>
      <c r="C3611" s="78">
        <v>6784</v>
      </c>
      <c r="D3611" s="409" t="s">
        <v>12</v>
      </c>
      <c r="E3611" s="409">
        <v>400</v>
      </c>
      <c r="F3611" s="409">
        <v>70</v>
      </c>
      <c r="G3611" s="497">
        <f t="shared" si="149"/>
        <v>1.5393839999999999</v>
      </c>
      <c r="H3611" s="616" t="s">
        <v>465</v>
      </c>
      <c r="J3611" s="1055">
        <v>9</v>
      </c>
      <c r="K3611" s="476"/>
      <c r="L3611" s="476">
        <v>10</v>
      </c>
      <c r="M3611" s="426">
        <v>25</v>
      </c>
      <c r="N3611" s="426">
        <v>400</v>
      </c>
      <c r="O3611" s="476"/>
      <c r="P3611" s="450">
        <v>5</v>
      </c>
      <c r="Q3611" s="451">
        <f t="shared" si="150"/>
        <v>0.5</v>
      </c>
      <c r="R3611" s="476"/>
    </row>
    <row r="3612" spans="2:18" x14ac:dyDescent="0.25">
      <c r="B3612" s="1209">
        <v>10</v>
      </c>
      <c r="C3612" s="78">
        <v>6770</v>
      </c>
      <c r="D3612" s="409" t="s">
        <v>12</v>
      </c>
      <c r="E3612" s="409">
        <v>400</v>
      </c>
      <c r="F3612" s="409">
        <v>80</v>
      </c>
      <c r="G3612" s="497">
        <f t="shared" si="149"/>
        <v>2.0106239999999995</v>
      </c>
      <c r="H3612" s="616" t="s">
        <v>465</v>
      </c>
      <c r="J3612" s="1252">
        <v>10</v>
      </c>
      <c r="K3612" s="476"/>
      <c r="L3612" s="476">
        <v>4.5</v>
      </c>
      <c r="M3612" s="426">
        <v>25</v>
      </c>
      <c r="N3612" s="426">
        <v>400</v>
      </c>
      <c r="O3612" s="476"/>
      <c r="P3612" s="450">
        <v>1</v>
      </c>
      <c r="Q3612" s="451">
        <f t="shared" si="150"/>
        <v>4.4999999999999998E-2</v>
      </c>
      <c r="R3612" s="476"/>
    </row>
    <row r="3613" spans="2:18" x14ac:dyDescent="0.25">
      <c r="B3613" s="1209">
        <v>11</v>
      </c>
      <c r="C3613" s="78">
        <v>6779</v>
      </c>
      <c r="D3613" s="409" t="s">
        <v>12</v>
      </c>
      <c r="E3613" s="409">
        <v>400</v>
      </c>
      <c r="F3613" s="409">
        <v>51</v>
      </c>
      <c r="G3613" s="497">
        <f t="shared" si="149"/>
        <v>0.81713015999999994</v>
      </c>
      <c r="H3613" s="616" t="s">
        <v>465</v>
      </c>
      <c r="J3613" s="1055">
        <v>11</v>
      </c>
      <c r="K3613" s="476"/>
      <c r="L3613" s="476">
        <v>10</v>
      </c>
      <c r="M3613" s="426">
        <v>30</v>
      </c>
      <c r="N3613" s="426">
        <v>400</v>
      </c>
      <c r="O3613" s="476"/>
      <c r="P3613" s="450">
        <v>1</v>
      </c>
      <c r="Q3613" s="451">
        <f t="shared" si="150"/>
        <v>0.12</v>
      </c>
      <c r="R3613" s="476"/>
    </row>
    <row r="3614" spans="2:18" x14ac:dyDescent="0.25">
      <c r="G3614" s="74">
        <f>SUM(G3603:G3613)</f>
        <v>13.794137279999999</v>
      </c>
      <c r="H3614" s="51"/>
      <c r="J3614" s="1252">
        <v>12</v>
      </c>
      <c r="K3614" s="476"/>
      <c r="L3614" s="476">
        <v>15</v>
      </c>
      <c r="M3614" s="426">
        <v>20</v>
      </c>
      <c r="N3614" s="426">
        <v>400</v>
      </c>
      <c r="O3614" s="476"/>
      <c r="P3614" s="450">
        <v>1</v>
      </c>
      <c r="Q3614" s="451">
        <f t="shared" si="150"/>
        <v>0.12</v>
      </c>
      <c r="R3614" s="476"/>
    </row>
    <row r="3615" spans="2:18" ht="16.5" thickBot="1" x14ac:dyDescent="0.3">
      <c r="G3615" s="60">
        <f>SUM(G3614)</f>
        <v>13.794137279999999</v>
      </c>
      <c r="H3615" s="36">
        <f>SUM(Q3655/G3615)</f>
        <v>0.70243755033877686</v>
      </c>
      <c r="J3615" s="1055">
        <v>13</v>
      </c>
      <c r="K3615" s="476"/>
      <c r="L3615" s="476">
        <v>8</v>
      </c>
      <c r="M3615" s="426">
        <v>20</v>
      </c>
      <c r="N3615" s="426">
        <v>400</v>
      </c>
      <c r="O3615" s="476"/>
      <c r="P3615" s="450">
        <v>2</v>
      </c>
      <c r="Q3615" s="451">
        <f t="shared" si="150"/>
        <v>0.128</v>
      </c>
      <c r="R3615" s="476"/>
    </row>
    <row r="3616" spans="2:18" ht="16.5" thickTop="1" x14ac:dyDescent="0.25">
      <c r="J3616" s="1252">
        <v>14</v>
      </c>
      <c r="K3616" s="476"/>
      <c r="L3616" s="476">
        <v>3.5</v>
      </c>
      <c r="M3616" s="426">
        <v>20</v>
      </c>
      <c r="N3616" s="426">
        <v>400</v>
      </c>
      <c r="O3616" s="476"/>
      <c r="P3616" s="450">
        <v>1</v>
      </c>
      <c r="Q3616" s="451">
        <f t="shared" si="150"/>
        <v>2.8000000000000001E-2</v>
      </c>
      <c r="R3616" s="476"/>
    </row>
    <row r="3617" spans="2:18" x14ac:dyDescent="0.25">
      <c r="B3617" s="8" t="s">
        <v>470</v>
      </c>
      <c r="J3617" s="1055">
        <v>15</v>
      </c>
      <c r="K3617" s="476"/>
      <c r="L3617" s="476">
        <v>2.2000000000000002</v>
      </c>
      <c r="M3617" s="426">
        <v>20</v>
      </c>
      <c r="N3617" s="426">
        <v>400</v>
      </c>
      <c r="O3617" s="476"/>
      <c r="P3617" s="450">
        <v>1</v>
      </c>
      <c r="Q3617" s="451">
        <f t="shared" si="150"/>
        <v>1.7600000000000001E-2</v>
      </c>
      <c r="R3617" s="476"/>
    </row>
    <row r="3618" spans="2:18" x14ac:dyDescent="0.25">
      <c r="B3618" s="1886" t="s">
        <v>3</v>
      </c>
      <c r="C3618" s="1888" t="s">
        <v>66</v>
      </c>
      <c r="D3618" s="1889"/>
      <c r="E3618" s="1890" t="s">
        <v>48</v>
      </c>
      <c r="F3618" s="1891"/>
      <c r="G3618" s="1886" t="s">
        <v>50</v>
      </c>
      <c r="J3618" s="1252">
        <v>16</v>
      </c>
      <c r="K3618" s="476"/>
      <c r="L3618" s="476">
        <v>13</v>
      </c>
      <c r="M3618" s="426">
        <v>15</v>
      </c>
      <c r="N3618" s="426">
        <v>400</v>
      </c>
      <c r="O3618" s="476"/>
      <c r="P3618" s="450">
        <v>3</v>
      </c>
      <c r="Q3618" s="451">
        <f t="shared" si="150"/>
        <v>0.23400000000000001</v>
      </c>
      <c r="R3618" s="476"/>
    </row>
    <row r="3619" spans="2:18" x14ac:dyDescent="0.25">
      <c r="B3619" s="1887"/>
      <c r="C3619" s="101" t="s">
        <v>30</v>
      </c>
      <c r="D3619" s="595" t="s">
        <v>10</v>
      </c>
      <c r="E3619" s="1253" t="s">
        <v>30</v>
      </c>
      <c r="F3619" s="1253" t="s">
        <v>10</v>
      </c>
      <c r="G3619" s="1887"/>
      <c r="J3619" s="1055">
        <v>17</v>
      </c>
      <c r="K3619" s="476"/>
      <c r="L3619" s="476">
        <v>10</v>
      </c>
      <c r="M3619" s="426">
        <v>15</v>
      </c>
      <c r="N3619" s="426">
        <v>400</v>
      </c>
      <c r="O3619" s="476"/>
      <c r="P3619" s="450">
        <v>3</v>
      </c>
      <c r="Q3619" s="451">
        <f t="shared" si="150"/>
        <v>0.18</v>
      </c>
      <c r="R3619" s="476"/>
    </row>
    <row r="3620" spans="2:18" x14ac:dyDescent="0.25">
      <c r="B3620" s="1254" t="s">
        <v>32</v>
      </c>
      <c r="C3620" s="86">
        <f>SUM(C3585)</f>
        <v>703</v>
      </c>
      <c r="D3620" s="71">
        <f>SUM(D3585)</f>
        <v>536.19305123999993</v>
      </c>
      <c r="E3620" s="86">
        <f>SUM(E3585)</f>
        <v>34156</v>
      </c>
      <c r="F3620" s="71">
        <f>SUM(F3585)</f>
        <v>381.08964000000003</v>
      </c>
      <c r="G3620" s="88">
        <f>SUM(F3620/D3620)</f>
        <v>0.7107321497708563</v>
      </c>
      <c r="J3620" s="1252">
        <v>18</v>
      </c>
      <c r="K3620" s="476"/>
      <c r="L3620" s="476">
        <v>8</v>
      </c>
      <c r="M3620" s="426">
        <v>15</v>
      </c>
      <c r="N3620" s="426">
        <v>400</v>
      </c>
      <c r="O3620" s="476"/>
      <c r="P3620" s="450">
        <v>2</v>
      </c>
      <c r="Q3620" s="451">
        <f t="shared" si="150"/>
        <v>9.6000000000000002E-2</v>
      </c>
      <c r="R3620" s="476"/>
    </row>
    <row r="3621" spans="2:18" x14ac:dyDescent="0.25">
      <c r="B3621" s="1254" t="s">
        <v>32</v>
      </c>
      <c r="C3621" s="115">
        <f>SUM(B3613)</f>
        <v>11</v>
      </c>
      <c r="D3621" s="71">
        <f>SUM(G3615)</f>
        <v>13.794137279999999</v>
      </c>
      <c r="E3621" s="115">
        <f>SUM(P3655)</f>
        <v>582</v>
      </c>
      <c r="F3621" s="20">
        <f>SUM(Q3655)</f>
        <v>9.6895199999999981</v>
      </c>
      <c r="G3621" s="88">
        <f>SUM(F3621/D3621)</f>
        <v>0.70243755033877686</v>
      </c>
      <c r="J3621" s="1055">
        <v>19</v>
      </c>
      <c r="K3621" s="476"/>
      <c r="L3621" s="476">
        <v>4.5</v>
      </c>
      <c r="M3621" s="426">
        <v>15</v>
      </c>
      <c r="N3621" s="426">
        <v>400</v>
      </c>
      <c r="O3621" s="476"/>
      <c r="P3621" s="450">
        <v>4</v>
      </c>
      <c r="Q3621" s="451">
        <f t="shared" si="150"/>
        <v>0.108</v>
      </c>
      <c r="R3621" s="476"/>
    </row>
    <row r="3622" spans="2:18" ht="16.5" thickBot="1" x14ac:dyDescent="0.3">
      <c r="B3622" s="1247" t="s">
        <v>54</v>
      </c>
      <c r="C3622" s="59">
        <f>SUM(C3620:C3621)</f>
        <v>714</v>
      </c>
      <c r="D3622" s="92">
        <f>SUM(D3620:D3621)</f>
        <v>549.9871885199999</v>
      </c>
      <c r="E3622" s="59">
        <f>SUM(E3620:E3621)</f>
        <v>34738</v>
      </c>
      <c r="F3622" s="60">
        <f>SUM(F3620:F3621)</f>
        <v>390.77916000000005</v>
      </c>
      <c r="G3622" s="93">
        <f>SUM(F3622/D3622)</f>
        <v>0.7105241143008727</v>
      </c>
      <c r="J3622" s="1252">
        <v>20</v>
      </c>
      <c r="K3622" s="476"/>
      <c r="L3622" s="476">
        <v>3.5</v>
      </c>
      <c r="M3622" s="426">
        <v>15</v>
      </c>
      <c r="N3622" s="426">
        <v>400</v>
      </c>
      <c r="O3622" s="476"/>
      <c r="P3622" s="450">
        <v>2</v>
      </c>
      <c r="Q3622" s="451">
        <f t="shared" si="150"/>
        <v>4.2000000000000003E-2</v>
      </c>
      <c r="R3622" s="476"/>
    </row>
    <row r="3623" spans="2:18" ht="16.5" thickTop="1" x14ac:dyDescent="0.25">
      <c r="B3623" s="89"/>
      <c r="C3623" s="90"/>
      <c r="D3623" s="91"/>
      <c r="E3623" s="82"/>
      <c r="F3623" s="83"/>
      <c r="G3623" s="83"/>
      <c r="J3623" s="1055">
        <v>21</v>
      </c>
      <c r="K3623" s="476"/>
      <c r="L3623" s="476">
        <v>2.2000000000000002</v>
      </c>
      <c r="M3623" s="426">
        <v>15</v>
      </c>
      <c r="N3623" s="426">
        <v>400</v>
      </c>
      <c r="O3623" s="476"/>
      <c r="P3623" s="450">
        <v>2</v>
      </c>
      <c r="Q3623" s="451">
        <f t="shared" si="150"/>
        <v>2.64E-2</v>
      </c>
      <c r="R3623" s="476"/>
    </row>
    <row r="3624" spans="2:18" x14ac:dyDescent="0.25">
      <c r="B3624" s="102" t="s">
        <v>32</v>
      </c>
      <c r="C3624" s="90"/>
      <c r="D3624" s="103">
        <f>SUM(Q3648+D3587)</f>
        <v>287.64355999999998</v>
      </c>
      <c r="E3624" s="466">
        <f>SUM(D3624/D3622)</f>
        <v>0.52300047347291989</v>
      </c>
      <c r="F3624" s="83"/>
      <c r="G3624" s="83"/>
      <c r="J3624" s="1252">
        <v>22</v>
      </c>
      <c r="K3624" s="476"/>
      <c r="L3624" s="476">
        <v>1.7</v>
      </c>
      <c r="M3624" s="426">
        <v>15</v>
      </c>
      <c r="N3624" s="426">
        <v>400</v>
      </c>
      <c r="O3624" s="476"/>
      <c r="P3624" s="450">
        <v>1</v>
      </c>
      <c r="Q3624" s="451">
        <f t="shared" si="150"/>
        <v>1.0200000000000001E-2</v>
      </c>
      <c r="R3624" s="476"/>
    </row>
    <row r="3625" spans="2:18" x14ac:dyDescent="0.25">
      <c r="B3625" s="102" t="s">
        <v>51</v>
      </c>
      <c r="C3625" s="89"/>
      <c r="D3625" s="103">
        <f>SUM(Q3654+D3588)</f>
        <v>103.1356</v>
      </c>
      <c r="E3625" s="466">
        <f>SUM(D3625/D3622)</f>
        <v>0.18752364082795275</v>
      </c>
      <c r="F3625" s="83"/>
      <c r="G3625" s="83"/>
      <c r="J3625" s="1055">
        <v>23</v>
      </c>
      <c r="K3625" s="476"/>
      <c r="L3625" s="476">
        <v>2.2000000000000002</v>
      </c>
      <c r="M3625" s="426">
        <v>33</v>
      </c>
      <c r="N3625" s="426">
        <v>400</v>
      </c>
      <c r="O3625" s="476"/>
      <c r="P3625" s="450">
        <v>1</v>
      </c>
      <c r="Q3625" s="451">
        <f t="shared" si="150"/>
        <v>2.9040000000000003E-2</v>
      </c>
      <c r="R3625" s="476"/>
    </row>
    <row r="3626" spans="2:18" ht="16.5" thickBot="1" x14ac:dyDescent="0.3">
      <c r="B3626" s="89"/>
      <c r="C3626" s="89"/>
      <c r="D3626" s="1250">
        <f>SUM(D3624:D3625)</f>
        <v>390.77915999999999</v>
      </c>
      <c r="E3626" s="467">
        <f>SUM(E3624:E3625)</f>
        <v>0.7105241143008727</v>
      </c>
      <c r="F3626" s="83"/>
      <c r="J3626" s="1252">
        <v>24</v>
      </c>
      <c r="K3626" s="476"/>
      <c r="L3626" s="476">
        <v>10</v>
      </c>
      <c r="M3626" s="426">
        <v>20</v>
      </c>
      <c r="N3626" s="426">
        <v>400</v>
      </c>
      <c r="O3626" s="476"/>
      <c r="P3626" s="450">
        <v>1</v>
      </c>
      <c r="Q3626" s="451">
        <f t="shared" si="150"/>
        <v>0.08</v>
      </c>
      <c r="R3626" s="476"/>
    </row>
    <row r="3627" spans="2:18" ht="16.5" thickTop="1" x14ac:dyDescent="0.25">
      <c r="F3627" s="83"/>
      <c r="J3627" s="1055">
        <v>25</v>
      </c>
      <c r="K3627" s="476"/>
      <c r="L3627" s="476">
        <v>4.5</v>
      </c>
      <c r="M3627" s="426">
        <v>20</v>
      </c>
      <c r="N3627" s="426">
        <v>400</v>
      </c>
      <c r="O3627" s="476"/>
      <c r="P3627" s="450">
        <v>1</v>
      </c>
      <c r="Q3627" s="451">
        <f t="shared" si="150"/>
        <v>3.5999999999999997E-2</v>
      </c>
      <c r="R3627" s="476"/>
    </row>
    <row r="3628" spans="2:18" x14ac:dyDescent="0.25">
      <c r="J3628" s="1252">
        <v>26</v>
      </c>
      <c r="K3628" s="476"/>
      <c r="L3628" s="476">
        <v>7</v>
      </c>
      <c r="M3628" s="426">
        <v>25</v>
      </c>
      <c r="N3628" s="426">
        <v>400</v>
      </c>
      <c r="O3628" s="476"/>
      <c r="P3628" s="450">
        <v>2</v>
      </c>
      <c r="Q3628" s="451">
        <f t="shared" si="150"/>
        <v>0.14000000000000001</v>
      </c>
      <c r="R3628" s="476"/>
    </row>
    <row r="3629" spans="2:18" x14ac:dyDescent="0.25">
      <c r="J3629" s="1055">
        <v>27</v>
      </c>
      <c r="K3629" s="476"/>
      <c r="L3629" s="476">
        <v>7</v>
      </c>
      <c r="M3629" s="426">
        <v>13</v>
      </c>
      <c r="N3629" s="426">
        <v>400</v>
      </c>
      <c r="O3629" s="476"/>
      <c r="P3629" s="450">
        <v>2</v>
      </c>
      <c r="Q3629" s="451">
        <f t="shared" si="150"/>
        <v>7.2800000000000004E-2</v>
      </c>
      <c r="R3629" s="476"/>
    </row>
    <row r="3630" spans="2:18" x14ac:dyDescent="0.25">
      <c r="J3630" s="1252">
        <v>28</v>
      </c>
      <c r="K3630" s="476"/>
      <c r="L3630" s="476">
        <v>4.5</v>
      </c>
      <c r="M3630" s="426">
        <v>13</v>
      </c>
      <c r="N3630" s="426">
        <v>400</v>
      </c>
      <c r="O3630" s="476"/>
      <c r="P3630" s="450">
        <v>4</v>
      </c>
      <c r="Q3630" s="451">
        <f t="shared" si="150"/>
        <v>9.3600000000000003E-2</v>
      </c>
      <c r="R3630" s="476"/>
    </row>
    <row r="3631" spans="2:18" x14ac:dyDescent="0.25">
      <c r="J3631" s="1055">
        <v>29</v>
      </c>
      <c r="K3631" s="476"/>
      <c r="L3631" s="476">
        <v>3.5</v>
      </c>
      <c r="M3631" s="426">
        <v>13</v>
      </c>
      <c r="N3631" s="426">
        <v>400</v>
      </c>
      <c r="O3631" s="476"/>
      <c r="P3631" s="450">
        <v>1</v>
      </c>
      <c r="Q3631" s="451">
        <f t="shared" si="150"/>
        <v>1.8200000000000001E-2</v>
      </c>
      <c r="R3631" s="476"/>
    </row>
    <row r="3632" spans="2:18" x14ac:dyDescent="0.25">
      <c r="J3632" s="1252">
        <v>30</v>
      </c>
      <c r="K3632" s="476"/>
      <c r="L3632" s="476">
        <v>2.2000000000000002</v>
      </c>
      <c r="M3632" s="426">
        <v>13</v>
      </c>
      <c r="N3632" s="426">
        <v>400</v>
      </c>
      <c r="O3632" s="476"/>
      <c r="P3632" s="450">
        <v>2</v>
      </c>
      <c r="Q3632" s="451">
        <f t="shared" si="150"/>
        <v>2.2880000000000001E-2</v>
      </c>
      <c r="R3632" s="476"/>
    </row>
    <row r="3633" spans="10:18" x14ac:dyDescent="0.25">
      <c r="J3633" s="1055">
        <v>31</v>
      </c>
      <c r="K3633" s="476"/>
      <c r="L3633" s="476">
        <v>10</v>
      </c>
      <c r="M3633" s="426">
        <v>10</v>
      </c>
      <c r="N3633" s="426">
        <v>400</v>
      </c>
      <c r="O3633" s="476"/>
      <c r="P3633" s="450">
        <v>6</v>
      </c>
      <c r="Q3633" s="451">
        <f t="shared" si="150"/>
        <v>0.24</v>
      </c>
      <c r="R3633" s="476"/>
    </row>
    <row r="3634" spans="10:18" x14ac:dyDescent="0.25">
      <c r="J3634" s="1252">
        <v>32</v>
      </c>
      <c r="K3634" s="476"/>
      <c r="L3634" s="476">
        <v>4.5</v>
      </c>
      <c r="M3634" s="426">
        <v>10</v>
      </c>
      <c r="N3634" s="426">
        <v>400</v>
      </c>
      <c r="O3634" s="476"/>
      <c r="P3634" s="450">
        <v>60</v>
      </c>
      <c r="Q3634" s="451">
        <f t="shared" si="150"/>
        <v>1.08</v>
      </c>
      <c r="R3634" s="476"/>
    </row>
    <row r="3635" spans="10:18" x14ac:dyDescent="0.25">
      <c r="J3635" s="1055">
        <v>33</v>
      </c>
      <c r="K3635" s="476"/>
      <c r="L3635" s="476">
        <v>3.5</v>
      </c>
      <c r="M3635" s="426">
        <v>10</v>
      </c>
      <c r="N3635" s="426">
        <v>400</v>
      </c>
      <c r="O3635" s="476"/>
      <c r="P3635" s="450">
        <v>4</v>
      </c>
      <c r="Q3635" s="451">
        <f t="shared" si="150"/>
        <v>5.6000000000000001E-2</v>
      </c>
      <c r="R3635" s="476"/>
    </row>
    <row r="3636" spans="10:18" x14ac:dyDescent="0.25">
      <c r="J3636" s="1252">
        <v>34</v>
      </c>
      <c r="K3636" s="476"/>
      <c r="L3636" s="476">
        <v>2.2000000000000002</v>
      </c>
      <c r="M3636" s="426">
        <v>10</v>
      </c>
      <c r="N3636" s="426">
        <v>400</v>
      </c>
      <c r="O3636" s="476"/>
      <c r="P3636" s="450">
        <v>21</v>
      </c>
      <c r="Q3636" s="451">
        <f t="shared" si="150"/>
        <v>0.18479999999999999</v>
      </c>
      <c r="R3636" s="476"/>
    </row>
    <row r="3637" spans="10:18" x14ac:dyDescent="0.25">
      <c r="J3637" s="1055">
        <v>35</v>
      </c>
      <c r="K3637" s="476"/>
      <c r="L3637" s="476">
        <v>8</v>
      </c>
      <c r="M3637" s="426">
        <v>10</v>
      </c>
      <c r="N3637" s="426">
        <v>400</v>
      </c>
      <c r="O3637" s="476"/>
      <c r="P3637" s="450">
        <v>3</v>
      </c>
      <c r="Q3637" s="451">
        <f t="shared" si="150"/>
        <v>9.6000000000000002E-2</v>
      </c>
      <c r="R3637" s="476"/>
    </row>
    <row r="3638" spans="10:18" x14ac:dyDescent="0.25">
      <c r="J3638" s="1252">
        <v>36</v>
      </c>
      <c r="K3638" s="476"/>
      <c r="L3638" s="476">
        <v>4.5</v>
      </c>
      <c r="M3638" s="426">
        <v>10</v>
      </c>
      <c r="N3638" s="426">
        <v>300</v>
      </c>
      <c r="O3638" s="476"/>
      <c r="P3638" s="450">
        <v>6</v>
      </c>
      <c r="Q3638" s="451">
        <f t="shared" si="150"/>
        <v>8.1000000000000003E-2</v>
      </c>
      <c r="R3638" s="476"/>
    </row>
    <row r="3639" spans="10:18" x14ac:dyDescent="0.25">
      <c r="J3639" s="1055">
        <v>37</v>
      </c>
      <c r="K3639" s="476"/>
      <c r="L3639" s="476">
        <v>4.5</v>
      </c>
      <c r="M3639" s="426">
        <v>10</v>
      </c>
      <c r="N3639" s="426">
        <v>200</v>
      </c>
      <c r="O3639" s="476"/>
      <c r="P3639" s="450">
        <v>2</v>
      </c>
      <c r="Q3639" s="451">
        <f t="shared" si="150"/>
        <v>1.7999999999999999E-2</v>
      </c>
      <c r="R3639" s="476"/>
    </row>
    <row r="3640" spans="10:18" x14ac:dyDescent="0.25">
      <c r="J3640" s="1252">
        <v>38</v>
      </c>
      <c r="K3640" s="476"/>
      <c r="L3640" s="476">
        <v>2.2000000000000002</v>
      </c>
      <c r="M3640" s="426">
        <v>10</v>
      </c>
      <c r="N3640" s="426">
        <v>200</v>
      </c>
      <c r="O3640" s="476"/>
      <c r="P3640" s="450">
        <v>3</v>
      </c>
      <c r="Q3640" s="451">
        <f t="shared" si="150"/>
        <v>1.32E-2</v>
      </c>
      <c r="R3640" s="476"/>
    </row>
    <row r="3641" spans="10:18" x14ac:dyDescent="0.25">
      <c r="J3641" s="1055">
        <v>39</v>
      </c>
      <c r="K3641" s="476"/>
      <c r="L3641" s="476">
        <v>7</v>
      </c>
      <c r="M3641" s="426">
        <v>10</v>
      </c>
      <c r="N3641" s="426">
        <v>400</v>
      </c>
      <c r="O3641" s="476"/>
      <c r="P3641" s="450">
        <v>1</v>
      </c>
      <c r="Q3641" s="451">
        <f t="shared" si="150"/>
        <v>2.8000000000000001E-2</v>
      </c>
      <c r="R3641" s="476"/>
    </row>
    <row r="3642" spans="10:18" x14ac:dyDescent="0.25">
      <c r="J3642" s="1252">
        <v>40</v>
      </c>
      <c r="K3642" s="476"/>
      <c r="L3642" s="476">
        <v>2.2000000000000002</v>
      </c>
      <c r="M3642" s="426">
        <v>10</v>
      </c>
      <c r="N3642" s="426">
        <v>300</v>
      </c>
      <c r="O3642" s="476"/>
      <c r="P3642" s="450">
        <v>1</v>
      </c>
      <c r="Q3642" s="451">
        <f t="shared" si="150"/>
        <v>6.6E-3</v>
      </c>
      <c r="R3642" s="476"/>
    </row>
    <row r="3643" spans="10:18" x14ac:dyDescent="0.25">
      <c r="J3643" s="1055">
        <v>41</v>
      </c>
      <c r="K3643" s="476"/>
      <c r="L3643" s="476">
        <v>4.5</v>
      </c>
      <c r="M3643" s="426">
        <v>15</v>
      </c>
      <c r="N3643" s="426">
        <v>300</v>
      </c>
      <c r="O3643" s="476"/>
      <c r="P3643" s="450">
        <v>1</v>
      </c>
      <c r="Q3643" s="451">
        <f t="shared" si="150"/>
        <v>2.0250000000000001E-2</v>
      </c>
      <c r="R3643" s="476"/>
    </row>
    <row r="3644" spans="10:18" x14ac:dyDescent="0.25">
      <c r="J3644" s="1252">
        <v>42</v>
      </c>
      <c r="K3644" s="476"/>
      <c r="L3644" s="476">
        <v>2.2000000000000002</v>
      </c>
      <c r="M3644" s="426">
        <v>15</v>
      </c>
      <c r="N3644" s="426">
        <v>300</v>
      </c>
      <c r="O3644" s="476"/>
      <c r="P3644" s="450">
        <v>1</v>
      </c>
      <c r="Q3644" s="451">
        <f t="shared" si="150"/>
        <v>9.9000000000000008E-3</v>
      </c>
      <c r="R3644" s="476"/>
    </row>
    <row r="3645" spans="10:18" x14ac:dyDescent="0.25">
      <c r="J3645" s="1055">
        <v>43</v>
      </c>
      <c r="K3645" s="476"/>
      <c r="L3645" s="476">
        <v>2.2000000000000002</v>
      </c>
      <c r="M3645" s="426">
        <v>10</v>
      </c>
      <c r="N3645" s="426">
        <v>250</v>
      </c>
      <c r="O3645" s="476"/>
      <c r="P3645" s="450">
        <v>3</v>
      </c>
      <c r="Q3645" s="451">
        <f t="shared" si="150"/>
        <v>1.6500000000000001E-2</v>
      </c>
      <c r="R3645" s="476"/>
    </row>
    <row r="3646" spans="10:18" x14ac:dyDescent="0.25">
      <c r="J3646" s="1252">
        <v>44</v>
      </c>
      <c r="K3646" s="476"/>
      <c r="L3646" s="476">
        <v>3.5</v>
      </c>
      <c r="M3646" s="426">
        <v>25</v>
      </c>
      <c r="N3646" s="426">
        <v>300</v>
      </c>
      <c r="O3646" s="476"/>
      <c r="P3646" s="450">
        <v>1</v>
      </c>
      <c r="Q3646" s="451">
        <f t="shared" si="150"/>
        <v>2.6249999999999999E-2</v>
      </c>
      <c r="R3646" s="476"/>
    </row>
    <row r="3647" spans="10:18" x14ac:dyDescent="0.25">
      <c r="J3647" s="1055">
        <v>45</v>
      </c>
      <c r="K3647" s="476"/>
      <c r="L3647" s="476">
        <v>2.2000000000000002</v>
      </c>
      <c r="M3647" s="426">
        <v>25</v>
      </c>
      <c r="N3647" s="426">
        <v>300</v>
      </c>
      <c r="O3647" s="476"/>
      <c r="P3647" s="450">
        <v>1</v>
      </c>
      <c r="Q3647" s="451">
        <f t="shared" si="150"/>
        <v>1.6500000000000004E-2</v>
      </c>
      <c r="R3647" s="476"/>
    </row>
    <row r="3648" spans="10:18" x14ac:dyDescent="0.25">
      <c r="J3648" s="1880"/>
      <c r="K3648" s="1880"/>
      <c r="L3648" s="1880"/>
      <c r="M3648" s="1880"/>
      <c r="N3648" s="1880"/>
      <c r="O3648" s="1881"/>
      <c r="P3648" s="1119">
        <f>SUM(P3603:P3647)</f>
        <v>176</v>
      </c>
      <c r="Q3648" s="1120">
        <f>SUM(Q3603:Q3647)</f>
        <v>6.878919999999999</v>
      </c>
      <c r="R3648" s="64">
        <f>SUM(Q3648/G3615)</f>
        <v>0.49868432221373393</v>
      </c>
    </row>
    <row r="3649" spans="2:18" x14ac:dyDescent="0.25">
      <c r="J3649" s="1252">
        <v>46</v>
      </c>
      <c r="K3649" s="476"/>
      <c r="L3649" s="477">
        <v>5</v>
      </c>
      <c r="M3649" s="409">
        <v>7</v>
      </c>
      <c r="N3649" s="409">
        <v>400</v>
      </c>
      <c r="O3649" s="409">
        <v>25</v>
      </c>
      <c r="P3649" s="450">
        <v>100</v>
      </c>
      <c r="Q3649" s="451">
        <f>L3649*M3649*N3649*P3649/1000000</f>
        <v>1.4</v>
      </c>
      <c r="R3649" s="618"/>
    </row>
    <row r="3650" spans="2:18" x14ac:dyDescent="0.25">
      <c r="J3650" s="1252">
        <v>47</v>
      </c>
      <c r="K3650" s="476"/>
      <c r="L3650" s="477">
        <v>4</v>
      </c>
      <c r="M3650" s="409">
        <v>6</v>
      </c>
      <c r="N3650" s="409">
        <v>400</v>
      </c>
      <c r="O3650" s="409">
        <v>6</v>
      </c>
      <c r="P3650" s="450">
        <v>36</v>
      </c>
      <c r="Q3650" s="451">
        <f>L3650*M3650*N3650*P3650/1000000</f>
        <v>0.34560000000000002</v>
      </c>
      <c r="R3650" s="1058"/>
    </row>
    <row r="3651" spans="2:18" x14ac:dyDescent="0.25">
      <c r="J3651" s="1252">
        <v>48</v>
      </c>
      <c r="K3651" s="476"/>
      <c r="L3651" s="477">
        <v>3</v>
      </c>
      <c r="M3651" s="409">
        <v>5</v>
      </c>
      <c r="N3651" s="409">
        <v>400</v>
      </c>
      <c r="O3651" s="409">
        <v>11</v>
      </c>
      <c r="P3651" s="450">
        <v>110</v>
      </c>
      <c r="Q3651" s="451">
        <f>L3651*M3651*N3651*P3651/1000000</f>
        <v>0.66</v>
      </c>
      <c r="R3651" s="618"/>
    </row>
    <row r="3652" spans="2:18" x14ac:dyDescent="0.25">
      <c r="J3652" s="1252">
        <v>49</v>
      </c>
      <c r="K3652" s="476"/>
      <c r="L3652" s="477">
        <v>2</v>
      </c>
      <c r="M3652" s="409">
        <v>3</v>
      </c>
      <c r="N3652" s="409">
        <v>400</v>
      </c>
      <c r="O3652" s="409">
        <v>6</v>
      </c>
      <c r="P3652" s="450">
        <v>150</v>
      </c>
      <c r="Q3652" s="451">
        <f>L3652*M3652*N3652*P3652/1000000</f>
        <v>0.36</v>
      </c>
      <c r="R3652" s="618"/>
    </row>
    <row r="3653" spans="2:18" x14ac:dyDescent="0.25">
      <c r="J3653" s="1252">
        <v>50</v>
      </c>
      <c r="K3653" s="476"/>
      <c r="L3653" s="477">
        <v>3</v>
      </c>
      <c r="M3653" s="409">
        <v>5</v>
      </c>
      <c r="N3653" s="409">
        <v>300</v>
      </c>
      <c r="O3653" s="409">
        <v>1</v>
      </c>
      <c r="P3653" s="450">
        <v>10</v>
      </c>
      <c r="Q3653" s="451">
        <f>L3653*M3653*N3653*P3653/1000000</f>
        <v>4.4999999999999998E-2</v>
      </c>
      <c r="R3653" s="618"/>
    </row>
    <row r="3654" spans="2:18" x14ac:dyDescent="0.25">
      <c r="J3654" s="1882"/>
      <c r="K3654" s="1883"/>
      <c r="L3654" s="1883"/>
      <c r="M3654" s="1883"/>
      <c r="N3654" s="1884"/>
      <c r="O3654" s="1057">
        <f>SUM(O3649:O3653)</f>
        <v>49</v>
      </c>
      <c r="P3654" s="1057">
        <f>SUM(P3649:P3653)</f>
        <v>406</v>
      </c>
      <c r="Q3654" s="1121">
        <f>SUM(Q3649:Q3653)</f>
        <v>2.8106</v>
      </c>
      <c r="R3654" s="64">
        <f>SUM(Q3654/G3615)</f>
        <v>0.20375322812504301</v>
      </c>
    </row>
    <row r="3655" spans="2:18" ht="16.5" thickBot="1" x14ac:dyDescent="0.3">
      <c r="J3655" s="112"/>
      <c r="K3655" s="112"/>
      <c r="L3655" s="112"/>
      <c r="M3655" s="112"/>
      <c r="N3655" s="112"/>
      <c r="O3655" s="455">
        <f>SUM(O3654)</f>
        <v>49</v>
      </c>
      <c r="P3655" s="47">
        <f>SUM(P3654,P3648)</f>
        <v>582</v>
      </c>
      <c r="Q3655" s="72">
        <f>SUM(Q3654,Q3648)</f>
        <v>9.6895199999999981</v>
      </c>
      <c r="R3655" s="49">
        <f>SUM(Q3655/G3615)</f>
        <v>0.70243755033877686</v>
      </c>
    </row>
    <row r="3656" spans="2:18" ht="16.5" thickTop="1" x14ac:dyDescent="0.25"/>
    <row r="3657" spans="2:18" x14ac:dyDescent="0.25">
      <c r="B3657" s="1814" t="s">
        <v>0</v>
      </c>
      <c r="C3657" s="1814"/>
      <c r="D3657" s="1814"/>
      <c r="E3657" s="1814"/>
      <c r="F3657" s="1814"/>
      <c r="G3657" s="1814"/>
      <c r="H3657" s="1814"/>
      <c r="J3657" s="1892" t="s">
        <v>22</v>
      </c>
      <c r="K3657" s="1892"/>
      <c r="L3657" s="1892"/>
      <c r="M3657" s="1892"/>
      <c r="N3657" s="1892"/>
      <c r="O3657" s="1892"/>
      <c r="P3657" s="1892"/>
      <c r="Q3657" s="1892"/>
      <c r="R3657" s="1892"/>
    </row>
    <row r="3658" spans="2:18" ht="15.75" customHeight="1" x14ac:dyDescent="0.25">
      <c r="B3658" s="1814"/>
      <c r="C3658" s="1814"/>
      <c r="D3658" s="1814"/>
      <c r="E3658" s="1814"/>
      <c r="F3658" s="1814"/>
      <c r="G3658" s="1814"/>
      <c r="H3658" s="1814"/>
      <c r="J3658" s="1892"/>
      <c r="K3658" s="1892"/>
      <c r="L3658" s="1892"/>
      <c r="M3658" s="1892"/>
      <c r="N3658" s="1892"/>
      <c r="O3658" s="1892"/>
      <c r="P3658" s="1892"/>
      <c r="Q3658" s="1892"/>
      <c r="R3658" s="1892"/>
    </row>
    <row r="3659" spans="2:18" ht="15.75" customHeight="1" x14ac:dyDescent="0.25">
      <c r="B3659" s="6" t="s">
        <v>469</v>
      </c>
      <c r="H3659" s="8"/>
      <c r="J3659" s="6" t="s">
        <v>469</v>
      </c>
      <c r="K3659" s="1051"/>
      <c r="L3659" s="1051"/>
      <c r="M3659" s="1051"/>
      <c r="N3659" s="1051"/>
      <c r="O3659" s="1893"/>
      <c r="P3659" s="1893"/>
      <c r="Q3659" s="842"/>
      <c r="R3659" s="842"/>
    </row>
    <row r="3660" spans="2:18" x14ac:dyDescent="0.25">
      <c r="B3660" s="1812" t="s">
        <v>21</v>
      </c>
      <c r="C3660" s="1812" t="s">
        <v>2</v>
      </c>
      <c r="D3660" s="1812" t="s">
        <v>3</v>
      </c>
      <c r="E3660" s="1842" t="s">
        <v>4</v>
      </c>
      <c r="F3660" s="1843"/>
      <c r="G3660" s="1844"/>
      <c r="H3660" s="1812" t="s">
        <v>5</v>
      </c>
      <c r="J3660" s="1886" t="s">
        <v>21</v>
      </c>
      <c r="K3660" s="1894" t="s">
        <v>24</v>
      </c>
      <c r="L3660" s="1867" t="s">
        <v>25</v>
      </c>
      <c r="M3660" s="1868"/>
      <c r="N3660" s="1869"/>
      <c r="O3660" s="1867" t="s">
        <v>4</v>
      </c>
      <c r="P3660" s="1868"/>
      <c r="Q3660" s="1869"/>
      <c r="R3660" s="1886" t="s">
        <v>5</v>
      </c>
    </row>
    <row r="3661" spans="2:18" x14ac:dyDescent="0.25">
      <c r="B3661" s="1813"/>
      <c r="C3661" s="1813"/>
      <c r="D3661" s="1813"/>
      <c r="E3661" s="1249" t="s">
        <v>26</v>
      </c>
      <c r="F3661" s="1249" t="s">
        <v>9</v>
      </c>
      <c r="G3661" s="1248" t="s">
        <v>10</v>
      </c>
      <c r="H3661" s="1813"/>
      <c r="J3661" s="1887"/>
      <c r="K3661" s="1895"/>
      <c r="L3661" s="1052" t="s">
        <v>27</v>
      </c>
      <c r="M3661" s="1251" t="s">
        <v>28</v>
      </c>
      <c r="N3661" s="1251" t="s">
        <v>26</v>
      </c>
      <c r="O3661" s="1251" t="s">
        <v>29</v>
      </c>
      <c r="P3661" s="1053" t="s">
        <v>30</v>
      </c>
      <c r="Q3661" s="1054" t="s">
        <v>10</v>
      </c>
      <c r="R3661" s="1887"/>
    </row>
    <row r="3662" spans="2:18" x14ac:dyDescent="0.25">
      <c r="B3662" s="1209">
        <v>1</v>
      </c>
      <c r="C3662" s="78">
        <v>5960</v>
      </c>
      <c r="D3662" s="409" t="s">
        <v>12</v>
      </c>
      <c r="E3662" s="409">
        <v>400</v>
      </c>
      <c r="F3662" s="409">
        <v>38</v>
      </c>
      <c r="G3662" s="497">
        <f>0.7854*E3662*F3662*F3662/1000000</f>
        <v>0.45364703999999995</v>
      </c>
      <c r="H3662" s="616" t="s">
        <v>15</v>
      </c>
      <c r="J3662" s="1055">
        <v>1</v>
      </c>
      <c r="K3662" s="429" t="s">
        <v>32</v>
      </c>
      <c r="L3662" s="426">
        <v>13</v>
      </c>
      <c r="M3662" s="426">
        <v>25</v>
      </c>
      <c r="N3662" s="426">
        <v>400</v>
      </c>
      <c r="O3662" s="429"/>
      <c r="P3662" s="450">
        <v>1</v>
      </c>
      <c r="Q3662" s="451">
        <f t="shared" ref="Q3662:Q3670" si="151">L3662*M3662*N3662*P3662/1000000</f>
        <v>0.13</v>
      </c>
      <c r="R3662" s="1056"/>
    </row>
    <row r="3663" spans="2:18" x14ac:dyDescent="0.25">
      <c r="B3663" s="1209">
        <v>2</v>
      </c>
      <c r="C3663" s="78">
        <v>6281</v>
      </c>
      <c r="D3663" s="409" t="s">
        <v>12</v>
      </c>
      <c r="E3663" s="409">
        <v>400</v>
      </c>
      <c r="F3663" s="409">
        <v>45</v>
      </c>
      <c r="G3663" s="497">
        <f>0.7854*E3663*F3663*F3663/1000000</f>
        <v>0.63617400000000002</v>
      </c>
      <c r="H3663" s="616" t="s">
        <v>207</v>
      </c>
      <c r="J3663" s="1252">
        <v>2</v>
      </c>
      <c r="K3663" s="476"/>
      <c r="L3663" s="476">
        <v>4.5</v>
      </c>
      <c r="M3663" s="426">
        <v>25</v>
      </c>
      <c r="N3663" s="426">
        <v>400</v>
      </c>
      <c r="O3663" s="476"/>
      <c r="P3663" s="450">
        <v>2</v>
      </c>
      <c r="Q3663" s="451">
        <f t="shared" si="151"/>
        <v>0.09</v>
      </c>
      <c r="R3663" s="476"/>
    </row>
    <row r="3664" spans="2:18" x14ac:dyDescent="0.25">
      <c r="B3664" s="1209">
        <v>3</v>
      </c>
      <c r="C3664" s="78">
        <v>5889</v>
      </c>
      <c r="D3664" s="409" t="s">
        <v>12</v>
      </c>
      <c r="E3664" s="409">
        <v>400</v>
      </c>
      <c r="F3664" s="409">
        <v>32</v>
      </c>
      <c r="G3664" s="497">
        <f>0.7854*E3664*F3664*F3664/1000000</f>
        <v>0.32169983999999996</v>
      </c>
      <c r="H3664" s="616" t="s">
        <v>15</v>
      </c>
      <c r="J3664" s="1055">
        <v>3</v>
      </c>
      <c r="K3664" s="476"/>
      <c r="L3664" s="476">
        <v>7</v>
      </c>
      <c r="M3664" s="426">
        <v>20</v>
      </c>
      <c r="N3664" s="426">
        <v>400</v>
      </c>
      <c r="O3664" s="476"/>
      <c r="P3664" s="450">
        <v>1</v>
      </c>
      <c r="Q3664" s="451">
        <f t="shared" si="151"/>
        <v>5.6000000000000001E-2</v>
      </c>
      <c r="R3664" s="476"/>
    </row>
    <row r="3665" spans="1:18" x14ac:dyDescent="0.25">
      <c r="G3665" s="74">
        <f>SUM(G3662:G3664)</f>
        <v>1.4115208799999999</v>
      </c>
      <c r="H3665" s="51"/>
      <c r="J3665" s="1252">
        <v>4</v>
      </c>
      <c r="K3665" s="476"/>
      <c r="L3665" s="476">
        <v>15</v>
      </c>
      <c r="M3665" s="426">
        <v>15</v>
      </c>
      <c r="N3665" s="426">
        <v>400</v>
      </c>
      <c r="O3665" s="476"/>
      <c r="P3665" s="450">
        <v>1</v>
      </c>
      <c r="Q3665" s="451">
        <f t="shared" si="151"/>
        <v>0.09</v>
      </c>
      <c r="R3665" s="476"/>
    </row>
    <row r="3666" spans="1:18" ht="16.5" thickBot="1" x14ac:dyDescent="0.3">
      <c r="G3666" s="60">
        <f>SUM(G3665)</f>
        <v>1.4115208799999999</v>
      </c>
      <c r="H3666" s="36" t="e">
        <f>SUM(#REF!/G3666)</f>
        <v>#REF!</v>
      </c>
      <c r="J3666" s="1055">
        <v>5</v>
      </c>
      <c r="K3666" s="476"/>
      <c r="L3666" s="476">
        <v>7</v>
      </c>
      <c r="M3666" s="426">
        <v>15</v>
      </c>
      <c r="N3666" s="426">
        <v>400</v>
      </c>
      <c r="O3666" s="476"/>
      <c r="P3666" s="450">
        <v>3</v>
      </c>
      <c r="Q3666" s="451">
        <f t="shared" si="151"/>
        <v>0.126</v>
      </c>
      <c r="R3666" s="476"/>
    </row>
    <row r="3667" spans="1:18" ht="16.5" thickTop="1" x14ac:dyDescent="0.25">
      <c r="J3667" s="1252">
        <v>6</v>
      </c>
      <c r="K3667" s="476"/>
      <c r="L3667" s="476">
        <v>2.2000000000000002</v>
      </c>
      <c r="M3667" s="426">
        <v>15</v>
      </c>
      <c r="N3667" s="426">
        <v>400</v>
      </c>
      <c r="O3667" s="476"/>
      <c r="P3667" s="450">
        <v>1</v>
      </c>
      <c r="Q3667" s="451">
        <f t="shared" si="151"/>
        <v>1.32E-2</v>
      </c>
      <c r="R3667" s="476"/>
    </row>
    <row r="3668" spans="1:18" x14ac:dyDescent="0.25">
      <c r="B3668" s="1886" t="s">
        <v>3</v>
      </c>
      <c r="C3668" s="1888" t="s">
        <v>66</v>
      </c>
      <c r="D3668" s="1889"/>
      <c r="E3668" s="1890" t="s">
        <v>48</v>
      </c>
      <c r="F3668" s="1891"/>
      <c r="G3668" s="1886" t="s">
        <v>50</v>
      </c>
      <c r="J3668" s="1055">
        <v>7</v>
      </c>
      <c r="K3668" s="476"/>
      <c r="L3668" s="476">
        <v>4.5</v>
      </c>
      <c r="M3668" s="426">
        <v>13</v>
      </c>
      <c r="N3668" s="426">
        <v>400</v>
      </c>
      <c r="O3668" s="476"/>
      <c r="P3668" s="450">
        <v>2</v>
      </c>
      <c r="Q3668" s="451">
        <f t="shared" si="151"/>
        <v>4.6800000000000001E-2</v>
      </c>
      <c r="R3668" s="476"/>
    </row>
    <row r="3669" spans="1:18" x14ac:dyDescent="0.25">
      <c r="B3669" s="1887"/>
      <c r="C3669" s="101" t="s">
        <v>30</v>
      </c>
      <c r="D3669" s="595" t="s">
        <v>10</v>
      </c>
      <c r="E3669" s="1253" t="s">
        <v>30</v>
      </c>
      <c r="F3669" s="1253" t="s">
        <v>10</v>
      </c>
      <c r="G3669" s="1887"/>
      <c r="J3669" s="1252">
        <v>8</v>
      </c>
      <c r="K3669" s="476"/>
      <c r="L3669" s="476">
        <v>4.5</v>
      </c>
      <c r="M3669" s="426">
        <v>10</v>
      </c>
      <c r="N3669" s="426">
        <v>400</v>
      </c>
      <c r="O3669" s="476"/>
      <c r="P3669" s="450">
        <v>6</v>
      </c>
      <c r="Q3669" s="451">
        <f t="shared" si="151"/>
        <v>0.108</v>
      </c>
      <c r="R3669" s="476"/>
    </row>
    <row r="3670" spans="1:18" x14ac:dyDescent="0.25">
      <c r="B3670" s="1254" t="s">
        <v>32</v>
      </c>
      <c r="C3670" s="86">
        <f>SUM(C3622)</f>
        <v>714</v>
      </c>
      <c r="D3670" s="71">
        <f>SUM(D3622)</f>
        <v>549.9871885199999</v>
      </c>
      <c r="E3670" s="86">
        <f>SUM(E3622)</f>
        <v>34738</v>
      </c>
      <c r="F3670" s="71">
        <f>SUM(F3622)</f>
        <v>390.77916000000005</v>
      </c>
      <c r="G3670" s="88">
        <f>SUM(F3670/D3670)</f>
        <v>0.7105241143008727</v>
      </c>
      <c r="J3670" s="1055">
        <v>9</v>
      </c>
      <c r="K3670" s="476"/>
      <c r="L3670" s="476">
        <v>2.2000000000000002</v>
      </c>
      <c r="M3670" s="426">
        <v>10</v>
      </c>
      <c r="N3670" s="426">
        <v>400</v>
      </c>
      <c r="O3670" s="476"/>
      <c r="P3670" s="450">
        <v>4</v>
      </c>
      <c r="Q3670" s="451">
        <f t="shared" si="151"/>
        <v>3.5200000000000002E-2</v>
      </c>
      <c r="R3670" s="476"/>
    </row>
    <row r="3671" spans="1:18" x14ac:dyDescent="0.25">
      <c r="B3671" s="1254" t="s">
        <v>32</v>
      </c>
      <c r="C3671" s="115">
        <f>SUM(B3664)</f>
        <v>3</v>
      </c>
      <c r="D3671" s="71">
        <f>SUM(G3665)</f>
        <v>1.4115208799999999</v>
      </c>
      <c r="E3671" s="115">
        <f>SUM(P3677)</f>
        <v>95</v>
      </c>
      <c r="F3671" s="20">
        <f>SUM(Q3677)</f>
        <v>1.0448</v>
      </c>
      <c r="G3671" s="88">
        <f>SUM(F3671/D3671)</f>
        <v>0.74019450565973921</v>
      </c>
      <c r="J3671" s="1880"/>
      <c r="K3671" s="1880"/>
      <c r="L3671" s="1880"/>
      <c r="M3671" s="1880"/>
      <c r="N3671" s="1880"/>
      <c r="O3671" s="1881"/>
      <c r="P3671" s="1119">
        <f>SUM(P3662:P3670)</f>
        <v>21</v>
      </c>
      <c r="Q3671" s="1120">
        <f>SUM(Q3662:Q3670)</f>
        <v>0.69519999999999993</v>
      </c>
      <c r="R3671" s="64">
        <f>SUM(Q3671/G3666)</f>
        <v>0.49251839618553855</v>
      </c>
    </row>
    <row r="3672" spans="1:18" ht="16.5" thickBot="1" x14ac:dyDescent="0.3">
      <c r="B3672" s="1247" t="s">
        <v>54</v>
      </c>
      <c r="C3672" s="59">
        <f>SUM(C3670:C3671)</f>
        <v>717</v>
      </c>
      <c r="D3672" s="92">
        <f>SUM(D3670:D3671)</f>
        <v>551.39870939999992</v>
      </c>
      <c r="E3672" s="59">
        <f>SUM(E3670:E3671)</f>
        <v>34833</v>
      </c>
      <c r="F3672" s="60">
        <f>SUM(F3670:F3671)</f>
        <v>391.82396000000006</v>
      </c>
      <c r="G3672" s="93">
        <f>SUM(F3672/D3672)</f>
        <v>0.71060006728408953</v>
      </c>
      <c r="J3672" s="1252">
        <v>10</v>
      </c>
      <c r="K3672" s="476"/>
      <c r="L3672" s="477">
        <v>5</v>
      </c>
      <c r="M3672" s="409">
        <v>7</v>
      </c>
      <c r="N3672" s="409">
        <v>400</v>
      </c>
      <c r="O3672" s="409">
        <v>2</v>
      </c>
      <c r="P3672" s="450">
        <v>8</v>
      </c>
      <c r="Q3672" s="451">
        <f>L3672*M3672*N3672*P3672/1000000</f>
        <v>0.112</v>
      </c>
      <c r="R3672" s="618"/>
    </row>
    <row r="3673" spans="1:18" ht="16.5" thickTop="1" x14ac:dyDescent="0.25">
      <c r="B3673" s="89"/>
      <c r="C3673" s="90"/>
      <c r="D3673" s="91"/>
      <c r="E3673" s="82"/>
      <c r="F3673" s="83"/>
      <c r="G3673" s="83"/>
      <c r="J3673" s="1252">
        <v>11</v>
      </c>
      <c r="K3673" s="476"/>
      <c r="L3673" s="477">
        <v>4</v>
      </c>
      <c r="M3673" s="409">
        <v>6</v>
      </c>
      <c r="N3673" s="409">
        <v>400</v>
      </c>
      <c r="O3673" s="409">
        <v>1</v>
      </c>
      <c r="P3673" s="450">
        <v>6</v>
      </c>
      <c r="Q3673" s="451">
        <f>L3673*M3673*N3673*P3673/1000000</f>
        <v>5.7599999999999998E-2</v>
      </c>
      <c r="R3673" s="1058"/>
    </row>
    <row r="3674" spans="1:18" x14ac:dyDescent="0.25">
      <c r="B3674" s="102" t="s">
        <v>32</v>
      </c>
      <c r="C3674" s="90"/>
      <c r="D3674" s="103">
        <f>SUM(Q3671+D3624)</f>
        <v>288.33875999999998</v>
      </c>
      <c r="E3674" s="466">
        <f>SUM(D3674/D3672)</f>
        <v>0.52292244266177823</v>
      </c>
      <c r="F3674" s="83"/>
      <c r="G3674" s="83"/>
      <c r="J3674" s="1252">
        <v>12</v>
      </c>
      <c r="K3674" s="476"/>
      <c r="L3674" s="477">
        <v>3</v>
      </c>
      <c r="M3674" s="409">
        <v>5</v>
      </c>
      <c r="N3674" s="409">
        <v>400</v>
      </c>
      <c r="O3674" s="409">
        <v>1</v>
      </c>
      <c r="P3674" s="450">
        <v>10</v>
      </c>
      <c r="Q3674" s="451">
        <f>L3674*M3674*N3674*P3674/1000000</f>
        <v>0.06</v>
      </c>
      <c r="R3674" s="618"/>
    </row>
    <row r="3675" spans="1:18" x14ac:dyDescent="0.25">
      <c r="B3675" s="102" t="s">
        <v>51</v>
      </c>
      <c r="C3675" s="89"/>
      <c r="D3675" s="103">
        <f>SUM(Q3676+D3625)</f>
        <v>103.48519999999999</v>
      </c>
      <c r="E3675" s="466">
        <f>SUM(D3675/D3672)</f>
        <v>0.18767762462231111</v>
      </c>
      <c r="F3675" s="83"/>
      <c r="G3675" s="83"/>
      <c r="J3675" s="1252">
        <v>13</v>
      </c>
      <c r="K3675" s="476"/>
      <c r="L3675" s="477">
        <v>2</v>
      </c>
      <c r="M3675" s="409">
        <v>3</v>
      </c>
      <c r="N3675" s="409">
        <v>400</v>
      </c>
      <c r="O3675" s="409">
        <v>2</v>
      </c>
      <c r="P3675" s="450">
        <v>50</v>
      </c>
      <c r="Q3675" s="451">
        <f>L3675*M3675*N3675*P3675/1000000</f>
        <v>0.12</v>
      </c>
      <c r="R3675" s="618"/>
    </row>
    <row r="3676" spans="1:18" ht="16.5" thickBot="1" x14ac:dyDescent="0.3">
      <c r="B3676" s="89"/>
      <c r="C3676" s="89"/>
      <c r="D3676" s="1250">
        <f>SUM(D3674:D3675)</f>
        <v>391.82395999999994</v>
      </c>
      <c r="E3676" s="467">
        <f>SUM(E3674:E3675)</f>
        <v>0.71060006728408931</v>
      </c>
      <c r="F3676" s="83"/>
      <c r="J3676" s="1882"/>
      <c r="K3676" s="1883"/>
      <c r="L3676" s="1883"/>
      <c r="M3676" s="1883"/>
      <c r="N3676" s="1884"/>
      <c r="O3676" s="1057">
        <f>SUM(O3672:O3675)</f>
        <v>6</v>
      </c>
      <c r="P3676" s="1057">
        <f>SUM(P3672:P3675)</f>
        <v>74</v>
      </c>
      <c r="Q3676" s="1121">
        <f>SUM(Q3672:Q3675)</f>
        <v>0.34960000000000002</v>
      </c>
      <c r="R3676" s="64">
        <f>SUM(Q3676/G3666)</f>
        <v>0.24767610947420066</v>
      </c>
    </row>
    <row r="3677" spans="1:18" ht="17.25" thickTop="1" thickBot="1" x14ac:dyDescent="0.3">
      <c r="F3677" s="83"/>
      <c r="J3677" s="112"/>
      <c r="K3677" s="112"/>
      <c r="L3677" s="112"/>
      <c r="M3677" s="112"/>
      <c r="N3677" s="112"/>
      <c r="O3677" s="455">
        <f>SUM(O3676)</f>
        <v>6</v>
      </c>
      <c r="P3677" s="47">
        <f>SUM(P3676,P3671)</f>
        <v>95</v>
      </c>
      <c r="Q3677" s="72">
        <f>SUM(Q3676,Q3671)</f>
        <v>1.0448</v>
      </c>
      <c r="R3677" s="49">
        <f>SUM(Q3677/G3666)</f>
        <v>0.74019450565973921</v>
      </c>
    </row>
    <row r="3678" spans="1:18" ht="16.5" thickTop="1" x14ac:dyDescent="0.25"/>
    <row r="3679" spans="1:18" x14ac:dyDescent="0.25">
      <c r="A3679" s="1291"/>
      <c r="B3679" s="444"/>
      <c r="C3679" s="444"/>
      <c r="D3679" s="444"/>
      <c r="E3679" s="444"/>
      <c r="F3679" s="444"/>
      <c r="G3679" s="444"/>
      <c r="H3679" s="444"/>
      <c r="I3679" s="444"/>
      <c r="J3679" s="444"/>
      <c r="K3679" s="444"/>
      <c r="L3679" s="444"/>
      <c r="M3679" s="444"/>
      <c r="N3679" s="444"/>
      <c r="O3679" s="444"/>
      <c r="P3679" s="444"/>
      <c r="Q3679" s="444"/>
      <c r="R3679" s="444"/>
    </row>
    <row r="3680" spans="1:18" s="444" customFormat="1" x14ac:dyDescent="0.25">
      <c r="A3680" s="108"/>
      <c r="B3680" s="1814" t="s">
        <v>0</v>
      </c>
      <c r="C3680" s="1814"/>
      <c r="D3680" s="1814"/>
      <c r="E3680" s="1814"/>
      <c r="F3680" s="1814"/>
      <c r="G3680" s="1814"/>
      <c r="H3680" s="1814"/>
      <c r="I3680" s="7"/>
      <c r="J3680" s="1892" t="s">
        <v>22</v>
      </c>
      <c r="K3680" s="1892"/>
      <c r="L3680" s="1892"/>
      <c r="M3680" s="1892"/>
      <c r="N3680" s="1892"/>
      <c r="O3680" s="1892"/>
      <c r="P3680" s="1892"/>
      <c r="Q3680" s="1892"/>
      <c r="R3680" s="1892"/>
    </row>
    <row r="3681" spans="2:18" ht="15.75" customHeight="1" x14ac:dyDescent="0.25">
      <c r="B3681" s="1814"/>
      <c r="C3681" s="1814"/>
      <c r="D3681" s="1814"/>
      <c r="E3681" s="1814"/>
      <c r="F3681" s="1814"/>
      <c r="G3681" s="1814"/>
      <c r="H3681" s="1814"/>
      <c r="J3681" s="1892"/>
      <c r="K3681" s="1892"/>
      <c r="L3681" s="1892"/>
      <c r="M3681" s="1892"/>
      <c r="N3681" s="1892"/>
      <c r="O3681" s="1892"/>
      <c r="P3681" s="1892"/>
      <c r="Q3681" s="1892"/>
      <c r="R3681" s="1892"/>
    </row>
    <row r="3682" spans="2:18" ht="15.75" customHeight="1" x14ac:dyDescent="0.25">
      <c r="B3682" s="6" t="s">
        <v>472</v>
      </c>
      <c r="H3682" s="8"/>
      <c r="J3682" s="6" t="s">
        <v>472</v>
      </c>
      <c r="K3682" s="1051"/>
      <c r="L3682" s="1051"/>
      <c r="M3682" s="1051"/>
      <c r="N3682" s="1051"/>
      <c r="O3682" s="1893"/>
      <c r="P3682" s="1893"/>
      <c r="Q3682" s="842"/>
      <c r="R3682" s="842"/>
    </row>
    <row r="3683" spans="2:18" x14ac:dyDescent="0.25">
      <c r="B3683" s="1812" t="s">
        <v>21</v>
      </c>
      <c r="C3683" s="1812" t="s">
        <v>2</v>
      </c>
      <c r="D3683" s="1812" t="s">
        <v>3</v>
      </c>
      <c r="E3683" s="1842" t="s">
        <v>4</v>
      </c>
      <c r="F3683" s="1843"/>
      <c r="G3683" s="1844"/>
      <c r="H3683" s="1812" t="s">
        <v>5</v>
      </c>
      <c r="J3683" s="1886" t="s">
        <v>21</v>
      </c>
      <c r="K3683" s="1894" t="s">
        <v>24</v>
      </c>
      <c r="L3683" s="1867" t="s">
        <v>25</v>
      </c>
      <c r="M3683" s="1868"/>
      <c r="N3683" s="1869"/>
      <c r="O3683" s="1867" t="s">
        <v>4</v>
      </c>
      <c r="P3683" s="1868"/>
      <c r="Q3683" s="1869"/>
      <c r="R3683" s="1886" t="s">
        <v>5</v>
      </c>
    </row>
    <row r="3684" spans="2:18" x14ac:dyDescent="0.25">
      <c r="B3684" s="1813"/>
      <c r="C3684" s="1813"/>
      <c r="D3684" s="1813"/>
      <c r="E3684" s="1274" t="s">
        <v>26</v>
      </c>
      <c r="F3684" s="1274" t="s">
        <v>9</v>
      </c>
      <c r="G3684" s="1272" t="s">
        <v>10</v>
      </c>
      <c r="H3684" s="1813"/>
      <c r="J3684" s="1887"/>
      <c r="K3684" s="1895"/>
      <c r="L3684" s="1052" t="s">
        <v>27</v>
      </c>
      <c r="M3684" s="1277" t="s">
        <v>28</v>
      </c>
      <c r="N3684" s="1277" t="s">
        <v>26</v>
      </c>
      <c r="O3684" s="1277" t="s">
        <v>29</v>
      </c>
      <c r="P3684" s="1053" t="s">
        <v>30</v>
      </c>
      <c r="Q3684" s="1054" t="s">
        <v>10</v>
      </c>
      <c r="R3684" s="1887"/>
    </row>
    <row r="3685" spans="2:18" x14ac:dyDescent="0.25">
      <c r="B3685" s="1209">
        <v>1</v>
      </c>
      <c r="C3685" s="78">
        <v>6665</v>
      </c>
      <c r="D3685" s="409" t="s">
        <v>12</v>
      </c>
      <c r="E3685" s="409">
        <v>400</v>
      </c>
      <c r="F3685" s="409">
        <v>50</v>
      </c>
      <c r="G3685" s="497">
        <f>0.7854*E3685*F3685*F3685/1000000</f>
        <v>0.78539999999999988</v>
      </c>
      <c r="H3685" s="616" t="s">
        <v>164</v>
      </c>
      <c r="J3685" s="1055">
        <v>1</v>
      </c>
      <c r="K3685" s="429" t="s">
        <v>32</v>
      </c>
      <c r="L3685" s="426">
        <v>10</v>
      </c>
      <c r="M3685" s="426">
        <v>25</v>
      </c>
      <c r="N3685" s="426">
        <v>400</v>
      </c>
      <c r="O3685" s="429"/>
      <c r="P3685" s="450">
        <v>3</v>
      </c>
      <c r="Q3685" s="451">
        <f t="shared" ref="Q3685:Q3701" si="152">L3685*M3685*N3685*P3685/1000000</f>
        <v>0.3</v>
      </c>
      <c r="R3685" s="1056"/>
    </row>
    <row r="3686" spans="2:18" x14ac:dyDescent="0.25">
      <c r="B3686" s="1209">
        <v>2</v>
      </c>
      <c r="C3686" s="78">
        <v>6712</v>
      </c>
      <c r="D3686" s="409" t="s">
        <v>12</v>
      </c>
      <c r="E3686" s="409">
        <v>400</v>
      </c>
      <c r="F3686" s="409">
        <v>46</v>
      </c>
      <c r="G3686" s="497">
        <f>0.7854*E3686*F3686*F3686/1000000</f>
        <v>0.66476255999999989</v>
      </c>
      <c r="H3686" s="616" t="s">
        <v>164</v>
      </c>
      <c r="J3686" s="1276">
        <v>2</v>
      </c>
      <c r="K3686" s="476"/>
      <c r="L3686" s="476">
        <v>13</v>
      </c>
      <c r="M3686" s="426">
        <v>25</v>
      </c>
      <c r="N3686" s="426">
        <v>400</v>
      </c>
      <c r="O3686" s="476"/>
      <c r="P3686" s="450">
        <v>1</v>
      </c>
      <c r="Q3686" s="451">
        <f t="shared" si="152"/>
        <v>0.13</v>
      </c>
      <c r="R3686" s="476"/>
    </row>
    <row r="3687" spans="2:18" x14ac:dyDescent="0.25">
      <c r="G3687" s="74">
        <f>SUM(G3685:G3686)</f>
        <v>1.4501625599999999</v>
      </c>
      <c r="H3687" s="51"/>
      <c r="J3687" s="1055">
        <v>3</v>
      </c>
      <c r="K3687" s="476"/>
      <c r="L3687" s="476">
        <v>10</v>
      </c>
      <c r="M3687" s="426">
        <v>20</v>
      </c>
      <c r="N3687" s="426">
        <v>400</v>
      </c>
      <c r="O3687" s="476"/>
      <c r="P3687" s="450">
        <v>2</v>
      </c>
      <c r="Q3687" s="451">
        <f t="shared" si="152"/>
        <v>0.16</v>
      </c>
      <c r="R3687" s="476"/>
    </row>
    <row r="3688" spans="2:18" ht="16.5" thickBot="1" x14ac:dyDescent="0.3">
      <c r="G3688" s="60">
        <f>SUM(G3687)</f>
        <v>1.4501625599999999</v>
      </c>
      <c r="H3688" s="36">
        <f>SUM(Q3708/G3688)</f>
        <v>0.89647880579677919</v>
      </c>
      <c r="J3688" s="1276">
        <v>4</v>
      </c>
      <c r="K3688" s="476"/>
      <c r="L3688" s="476">
        <v>4.5</v>
      </c>
      <c r="M3688" s="426">
        <v>20</v>
      </c>
      <c r="N3688" s="426">
        <v>400</v>
      </c>
      <c r="O3688" s="476"/>
      <c r="P3688" s="450">
        <v>1</v>
      </c>
      <c r="Q3688" s="451">
        <f t="shared" si="152"/>
        <v>3.5999999999999997E-2</v>
      </c>
      <c r="R3688" s="476"/>
    </row>
    <row r="3689" spans="2:18" ht="16.5" thickTop="1" x14ac:dyDescent="0.25">
      <c r="J3689" s="1055">
        <v>5</v>
      </c>
      <c r="K3689" s="476"/>
      <c r="L3689" s="476">
        <v>3.5</v>
      </c>
      <c r="M3689" s="426">
        <v>20</v>
      </c>
      <c r="N3689" s="426">
        <v>400</v>
      </c>
      <c r="O3689" s="476"/>
      <c r="P3689" s="450">
        <v>1</v>
      </c>
      <c r="Q3689" s="451">
        <f t="shared" si="152"/>
        <v>2.8000000000000001E-2</v>
      </c>
      <c r="R3689" s="476"/>
    </row>
    <row r="3690" spans="2:18" x14ac:dyDescent="0.25">
      <c r="B3690" s="1886" t="s">
        <v>3</v>
      </c>
      <c r="C3690" s="1888" t="s">
        <v>66</v>
      </c>
      <c r="D3690" s="1889"/>
      <c r="E3690" s="1890" t="s">
        <v>48</v>
      </c>
      <c r="F3690" s="1891"/>
      <c r="G3690" s="1886" t="s">
        <v>50</v>
      </c>
      <c r="J3690" s="1276">
        <v>6</v>
      </c>
      <c r="K3690" s="476"/>
      <c r="L3690" s="476">
        <v>2.2000000000000002</v>
      </c>
      <c r="M3690" s="426">
        <v>20</v>
      </c>
      <c r="N3690" s="426">
        <v>400</v>
      </c>
      <c r="O3690" s="476"/>
      <c r="P3690" s="450">
        <v>2</v>
      </c>
      <c r="Q3690" s="451">
        <f t="shared" si="152"/>
        <v>3.5200000000000002E-2</v>
      </c>
      <c r="R3690" s="476"/>
    </row>
    <row r="3691" spans="2:18" x14ac:dyDescent="0.25">
      <c r="B3691" s="1887"/>
      <c r="C3691" s="101" t="s">
        <v>30</v>
      </c>
      <c r="D3691" s="595" t="s">
        <v>10</v>
      </c>
      <c r="E3691" s="1279" t="s">
        <v>30</v>
      </c>
      <c r="F3691" s="1279" t="s">
        <v>10</v>
      </c>
      <c r="G3691" s="1887"/>
      <c r="J3691" s="1055">
        <v>7</v>
      </c>
      <c r="K3691" s="476"/>
      <c r="L3691" s="476">
        <v>10</v>
      </c>
      <c r="M3691" s="426">
        <v>15</v>
      </c>
      <c r="N3691" s="426">
        <v>400</v>
      </c>
      <c r="O3691" s="476"/>
      <c r="P3691" s="450">
        <v>1</v>
      </c>
      <c r="Q3691" s="451">
        <f t="shared" si="152"/>
        <v>0.06</v>
      </c>
      <c r="R3691" s="476"/>
    </row>
    <row r="3692" spans="2:18" x14ac:dyDescent="0.25">
      <c r="B3692" s="1280" t="s">
        <v>32</v>
      </c>
      <c r="C3692" s="86">
        <f>SUM(C3672)</f>
        <v>717</v>
      </c>
      <c r="D3692" s="71">
        <f>SUM(D3672)</f>
        <v>551.39870939999992</v>
      </c>
      <c r="E3692" s="86">
        <f>SUM(E3672)</f>
        <v>34833</v>
      </c>
      <c r="F3692" s="71">
        <f>SUM(F3672)</f>
        <v>391.82396000000006</v>
      </c>
      <c r="G3692" s="88">
        <f>SUM(F3692/D3692)</f>
        <v>0.71060006728408953</v>
      </c>
      <c r="J3692" s="1276">
        <v>8</v>
      </c>
      <c r="K3692" s="476"/>
      <c r="L3692" s="476">
        <v>7</v>
      </c>
      <c r="M3692" s="426">
        <v>15</v>
      </c>
      <c r="N3692" s="426">
        <v>400</v>
      </c>
      <c r="O3692" s="476"/>
      <c r="P3692" s="450">
        <v>1</v>
      </c>
      <c r="Q3692" s="451">
        <f t="shared" si="152"/>
        <v>4.2000000000000003E-2</v>
      </c>
      <c r="R3692" s="476"/>
    </row>
    <row r="3693" spans="2:18" x14ac:dyDescent="0.25">
      <c r="B3693" s="1280" t="s">
        <v>32</v>
      </c>
      <c r="C3693" s="115">
        <f>SUM(B3686)</f>
        <v>2</v>
      </c>
      <c r="D3693" s="71">
        <f>SUM(G3687)</f>
        <v>1.4501625599999999</v>
      </c>
      <c r="E3693" s="115">
        <f>SUM(P3708)</f>
        <v>77</v>
      </c>
      <c r="F3693" s="20">
        <f>SUM(Q3708)</f>
        <v>1.3000400000000001</v>
      </c>
      <c r="G3693" s="88">
        <f>SUM(F3693/D3693)</f>
        <v>0.89647880579677919</v>
      </c>
      <c r="J3693" s="1055">
        <v>9</v>
      </c>
      <c r="K3693" s="476"/>
      <c r="L3693" s="476">
        <v>4.5</v>
      </c>
      <c r="M3693" s="426">
        <v>15</v>
      </c>
      <c r="N3693" s="426">
        <v>400</v>
      </c>
      <c r="O3693" s="476"/>
      <c r="P3693" s="450">
        <v>1</v>
      </c>
      <c r="Q3693" s="451">
        <f t="shared" si="152"/>
        <v>2.7E-2</v>
      </c>
      <c r="R3693" s="476"/>
    </row>
    <row r="3694" spans="2:18" ht="16.5" thickBot="1" x14ac:dyDescent="0.3">
      <c r="B3694" s="1271" t="s">
        <v>54</v>
      </c>
      <c r="C3694" s="59">
        <f>SUM(C3692:C3693)</f>
        <v>719</v>
      </c>
      <c r="D3694" s="92">
        <f>SUM(D3692:D3693)</f>
        <v>552.84887195999988</v>
      </c>
      <c r="E3694" s="59">
        <f>SUM(E3692:E3693)</f>
        <v>34910</v>
      </c>
      <c r="F3694" s="60">
        <f>SUM(F3692:F3693)</f>
        <v>393.12400000000008</v>
      </c>
      <c r="G3694" s="93">
        <f>SUM(F3694/D3694)</f>
        <v>0.71108764065352681</v>
      </c>
      <c r="J3694" s="1276">
        <v>10</v>
      </c>
      <c r="K3694" s="476"/>
      <c r="L3694" s="476">
        <v>3.5</v>
      </c>
      <c r="M3694" s="426">
        <v>15</v>
      </c>
      <c r="N3694" s="426">
        <v>400</v>
      </c>
      <c r="O3694" s="476"/>
      <c r="P3694" s="450">
        <v>1</v>
      </c>
      <c r="Q3694" s="451">
        <f t="shared" si="152"/>
        <v>2.1000000000000001E-2</v>
      </c>
      <c r="R3694" s="476"/>
    </row>
    <row r="3695" spans="2:18" ht="16.5" thickTop="1" x14ac:dyDescent="0.25">
      <c r="B3695" s="89"/>
      <c r="C3695" s="90"/>
      <c r="D3695" s="91"/>
      <c r="E3695" s="82"/>
      <c r="F3695" s="83"/>
      <c r="G3695" s="83"/>
      <c r="J3695" s="1055">
        <v>11</v>
      </c>
      <c r="K3695" s="476"/>
      <c r="L3695" s="476">
        <v>4.5</v>
      </c>
      <c r="M3695" s="426">
        <v>13</v>
      </c>
      <c r="N3695" s="426">
        <v>400</v>
      </c>
      <c r="O3695" s="476"/>
      <c r="P3695" s="450">
        <v>1</v>
      </c>
      <c r="Q3695" s="451">
        <f t="shared" si="152"/>
        <v>2.3400000000000001E-2</v>
      </c>
      <c r="R3695" s="476"/>
    </row>
    <row r="3696" spans="2:18" x14ac:dyDescent="0.25">
      <c r="B3696" s="102" t="s">
        <v>32</v>
      </c>
      <c r="C3696" s="90"/>
      <c r="D3696" s="103">
        <f>SUM(Q3702+D3674)</f>
        <v>289.3476</v>
      </c>
      <c r="E3696" s="466">
        <f>SUM(D3696/D3694)</f>
        <v>0.52337558178274635</v>
      </c>
      <c r="F3696" s="83"/>
      <c r="G3696" s="83"/>
      <c r="J3696" s="1276">
        <v>12</v>
      </c>
      <c r="K3696" s="476"/>
      <c r="L3696" s="476">
        <v>3.5</v>
      </c>
      <c r="M3696" s="426">
        <v>13</v>
      </c>
      <c r="N3696" s="426">
        <v>400</v>
      </c>
      <c r="O3696" s="476"/>
      <c r="P3696" s="450">
        <v>1</v>
      </c>
      <c r="Q3696" s="451">
        <f t="shared" si="152"/>
        <v>1.8200000000000001E-2</v>
      </c>
      <c r="R3696" s="476"/>
    </row>
    <row r="3697" spans="2:18" x14ac:dyDescent="0.25">
      <c r="B3697" s="102" t="s">
        <v>51</v>
      </c>
      <c r="C3697" s="89"/>
      <c r="D3697" s="103">
        <f>SUM(Q3707+D3675)</f>
        <v>103.7764</v>
      </c>
      <c r="E3697" s="466">
        <f>SUM(D3697/D3694)</f>
        <v>0.18771205887078032</v>
      </c>
      <c r="F3697" s="83"/>
      <c r="G3697" s="83"/>
      <c r="J3697" s="1055">
        <v>13</v>
      </c>
      <c r="K3697" s="476"/>
      <c r="L3697" s="476">
        <v>1.7</v>
      </c>
      <c r="M3697" s="426">
        <v>13</v>
      </c>
      <c r="N3697" s="426">
        <v>400</v>
      </c>
      <c r="O3697" s="476"/>
      <c r="P3697" s="450">
        <v>1</v>
      </c>
      <c r="Q3697" s="451">
        <f t="shared" si="152"/>
        <v>8.8400000000000006E-3</v>
      </c>
      <c r="R3697" s="476"/>
    </row>
    <row r="3698" spans="2:18" ht="16.5" thickBot="1" x14ac:dyDescent="0.3">
      <c r="B3698" s="89"/>
      <c r="C3698" s="89"/>
      <c r="D3698" s="1275">
        <f>SUM(D3696:D3697)</f>
        <v>393.12400000000002</v>
      </c>
      <c r="E3698" s="467">
        <f>SUM(E3696:E3697)</f>
        <v>0.7110876406535267</v>
      </c>
      <c r="F3698" s="83"/>
      <c r="J3698" s="1276">
        <v>14</v>
      </c>
      <c r="K3698" s="476"/>
      <c r="L3698" s="476">
        <v>4.5</v>
      </c>
      <c r="M3698" s="426">
        <v>10</v>
      </c>
      <c r="N3698" s="426">
        <v>400</v>
      </c>
      <c r="O3698" s="476"/>
      <c r="P3698" s="450">
        <v>4</v>
      </c>
      <c r="Q3698" s="451">
        <f t="shared" si="152"/>
        <v>7.1999999999999995E-2</v>
      </c>
      <c r="R3698" s="476"/>
    </row>
    <row r="3699" spans="2:18" ht="16.5" thickTop="1" x14ac:dyDescent="0.25">
      <c r="J3699" s="1055">
        <v>15</v>
      </c>
      <c r="K3699" s="476"/>
      <c r="L3699" s="476">
        <v>3.5</v>
      </c>
      <c r="M3699" s="426">
        <v>10</v>
      </c>
      <c r="N3699" s="426">
        <v>400</v>
      </c>
      <c r="O3699" s="476"/>
      <c r="P3699" s="450">
        <v>1</v>
      </c>
      <c r="Q3699" s="451">
        <f t="shared" si="152"/>
        <v>1.4E-2</v>
      </c>
      <c r="R3699" s="476"/>
    </row>
    <row r="3700" spans="2:18" x14ac:dyDescent="0.25">
      <c r="J3700" s="1276">
        <v>16</v>
      </c>
      <c r="K3700" s="476"/>
      <c r="L3700" s="476">
        <v>2.2000000000000002</v>
      </c>
      <c r="M3700" s="426">
        <v>10</v>
      </c>
      <c r="N3700" s="426">
        <v>400</v>
      </c>
      <c r="O3700" s="476"/>
      <c r="P3700" s="450">
        <v>3</v>
      </c>
      <c r="Q3700" s="451">
        <f t="shared" si="152"/>
        <v>2.64E-2</v>
      </c>
      <c r="R3700" s="476"/>
    </row>
    <row r="3701" spans="2:18" x14ac:dyDescent="0.25">
      <c r="J3701" s="1055">
        <v>17</v>
      </c>
      <c r="K3701" s="476"/>
      <c r="L3701" s="476">
        <v>1.7</v>
      </c>
      <c r="M3701" s="426">
        <v>10</v>
      </c>
      <c r="N3701" s="426">
        <v>400</v>
      </c>
      <c r="O3701" s="476"/>
      <c r="P3701" s="450">
        <v>1</v>
      </c>
      <c r="Q3701" s="451">
        <f t="shared" si="152"/>
        <v>6.7999999999999996E-3</v>
      </c>
      <c r="R3701" s="476"/>
    </row>
    <row r="3702" spans="2:18" x14ac:dyDescent="0.25">
      <c r="J3702" s="1880"/>
      <c r="K3702" s="1880"/>
      <c r="L3702" s="1880"/>
      <c r="M3702" s="1880"/>
      <c r="N3702" s="1880"/>
      <c r="O3702" s="1881"/>
      <c r="P3702" s="1119">
        <f>SUM(P3685:P3701)</f>
        <v>26</v>
      </c>
      <c r="Q3702" s="1120">
        <f>SUM(Q3685:Q3701)</f>
        <v>1.00884</v>
      </c>
      <c r="R3702" s="64">
        <f>SUM(Q3702/G3688)</f>
        <v>0.69567373191595849</v>
      </c>
    </row>
    <row r="3703" spans="2:18" x14ac:dyDescent="0.25">
      <c r="J3703" s="1276">
        <v>18</v>
      </c>
      <c r="K3703" s="476"/>
      <c r="L3703" s="477">
        <v>5</v>
      </c>
      <c r="M3703" s="409">
        <v>7</v>
      </c>
      <c r="N3703" s="409">
        <v>400</v>
      </c>
      <c r="O3703" s="409">
        <v>1</v>
      </c>
      <c r="P3703" s="450">
        <v>4</v>
      </c>
      <c r="Q3703" s="451">
        <f>L3703*M3703*N3703*P3703/1000000</f>
        <v>5.6000000000000001E-2</v>
      </c>
      <c r="R3703" s="618"/>
    </row>
    <row r="3704" spans="2:18" x14ac:dyDescent="0.25">
      <c r="J3704" s="1276">
        <v>19</v>
      </c>
      <c r="K3704" s="476"/>
      <c r="L3704" s="477">
        <v>4</v>
      </c>
      <c r="M3704" s="409">
        <v>6</v>
      </c>
      <c r="N3704" s="409">
        <v>400</v>
      </c>
      <c r="O3704" s="409">
        <v>2</v>
      </c>
      <c r="P3704" s="450">
        <v>12</v>
      </c>
      <c r="Q3704" s="451">
        <f>L3704*M3704*N3704*P3704/1000000</f>
        <v>0.1152</v>
      </c>
      <c r="R3704" s="1058"/>
    </row>
    <row r="3705" spans="2:18" x14ac:dyDescent="0.25">
      <c r="J3705" s="1276">
        <v>20</v>
      </c>
      <c r="K3705" s="476"/>
      <c r="L3705" s="477">
        <v>3</v>
      </c>
      <c r="M3705" s="409">
        <v>5</v>
      </c>
      <c r="N3705" s="409">
        <v>400</v>
      </c>
      <c r="O3705" s="409">
        <v>1</v>
      </c>
      <c r="P3705" s="450">
        <v>10</v>
      </c>
      <c r="Q3705" s="451">
        <f>L3705*M3705*N3705*P3705/1000000</f>
        <v>0.06</v>
      </c>
      <c r="R3705" s="618"/>
    </row>
    <row r="3706" spans="2:18" x14ac:dyDescent="0.25">
      <c r="J3706" s="1276">
        <v>21</v>
      </c>
      <c r="K3706" s="476"/>
      <c r="L3706" s="477">
        <v>2</v>
      </c>
      <c r="M3706" s="409">
        <v>3</v>
      </c>
      <c r="N3706" s="409">
        <v>400</v>
      </c>
      <c r="O3706" s="409">
        <v>1</v>
      </c>
      <c r="P3706" s="450">
        <v>25</v>
      </c>
      <c r="Q3706" s="451">
        <f>L3706*M3706*N3706*P3706/1000000</f>
        <v>0.06</v>
      </c>
      <c r="R3706" s="618"/>
    </row>
    <row r="3707" spans="2:18" x14ac:dyDescent="0.25">
      <c r="J3707" s="1882"/>
      <c r="K3707" s="1883"/>
      <c r="L3707" s="1883"/>
      <c r="M3707" s="1883"/>
      <c r="N3707" s="1884"/>
      <c r="O3707" s="1057">
        <f>SUM(O3703:O3706)</f>
        <v>5</v>
      </c>
      <c r="P3707" s="1057">
        <f>SUM(P3703:P3706)</f>
        <v>51</v>
      </c>
      <c r="Q3707" s="1121">
        <f>SUM(Q3703:Q3706)</f>
        <v>0.29120000000000001</v>
      </c>
      <c r="R3707" s="64">
        <f>SUM(Q3707/G3688)</f>
        <v>0.20080507388082067</v>
      </c>
    </row>
    <row r="3708" spans="2:18" ht="16.5" thickBot="1" x14ac:dyDescent="0.3">
      <c r="J3708" s="112"/>
      <c r="K3708" s="112"/>
      <c r="L3708" s="112"/>
      <c r="M3708" s="112"/>
      <c r="N3708" s="112"/>
      <c r="O3708" s="455">
        <f>SUM(O3707)</f>
        <v>5</v>
      </c>
      <c r="P3708" s="47">
        <f>SUM(P3707,P3702)</f>
        <v>77</v>
      </c>
      <c r="Q3708" s="72">
        <f>SUM(Q3707,Q3702)</f>
        <v>1.3000400000000001</v>
      </c>
      <c r="R3708" s="49">
        <f>SUM(Q3708/G3688)</f>
        <v>0.89647880579677919</v>
      </c>
    </row>
    <row r="3709" spans="2:18" ht="16.5" thickTop="1" x14ac:dyDescent="0.25"/>
    <row r="3710" spans="2:18" x14ac:dyDescent="0.25">
      <c r="B3710" s="1814" t="s">
        <v>0</v>
      </c>
      <c r="C3710" s="1814"/>
      <c r="D3710" s="1814"/>
      <c r="E3710" s="1814"/>
      <c r="F3710" s="1814"/>
      <c r="G3710" s="1814"/>
      <c r="H3710" s="1814"/>
      <c r="J3710" s="1892" t="s">
        <v>22</v>
      </c>
      <c r="K3710" s="1892"/>
      <c r="L3710" s="1892"/>
      <c r="M3710" s="1892"/>
      <c r="N3710" s="1892"/>
      <c r="O3710" s="1892"/>
      <c r="P3710" s="1892"/>
      <c r="Q3710" s="1892"/>
      <c r="R3710" s="1892"/>
    </row>
    <row r="3711" spans="2:18" ht="15.75" customHeight="1" x14ac:dyDescent="0.25">
      <c r="B3711" s="1814"/>
      <c r="C3711" s="1814"/>
      <c r="D3711" s="1814"/>
      <c r="E3711" s="1814"/>
      <c r="F3711" s="1814"/>
      <c r="G3711" s="1814"/>
      <c r="H3711" s="1814"/>
      <c r="J3711" s="1892"/>
      <c r="K3711" s="1892"/>
      <c r="L3711" s="1892"/>
      <c r="M3711" s="1892"/>
      <c r="N3711" s="1892"/>
      <c r="O3711" s="1892"/>
      <c r="P3711" s="1892"/>
      <c r="Q3711" s="1892"/>
      <c r="R3711" s="1892"/>
    </row>
    <row r="3712" spans="2:18" ht="15.75" customHeight="1" x14ac:dyDescent="0.25">
      <c r="B3712" s="6" t="s">
        <v>472</v>
      </c>
      <c r="H3712" s="8"/>
      <c r="J3712" s="6" t="s">
        <v>472</v>
      </c>
      <c r="K3712" s="1051"/>
      <c r="L3712" s="1051"/>
      <c r="M3712" s="1051"/>
      <c r="N3712" s="1051"/>
      <c r="O3712" s="1893"/>
      <c r="P3712" s="1893"/>
      <c r="Q3712" s="842"/>
      <c r="R3712" s="842"/>
    </row>
    <row r="3713" spans="2:18" x14ac:dyDescent="0.25">
      <c r="B3713" s="1812" t="s">
        <v>21</v>
      </c>
      <c r="C3713" s="1812" t="s">
        <v>2</v>
      </c>
      <c r="D3713" s="1812" t="s">
        <v>3</v>
      </c>
      <c r="E3713" s="1842" t="s">
        <v>4</v>
      </c>
      <c r="F3713" s="1843"/>
      <c r="G3713" s="1844"/>
      <c r="H3713" s="1812" t="s">
        <v>5</v>
      </c>
      <c r="J3713" s="1886" t="s">
        <v>21</v>
      </c>
      <c r="K3713" s="1894" t="s">
        <v>24</v>
      </c>
      <c r="L3713" s="1867" t="s">
        <v>25</v>
      </c>
      <c r="M3713" s="1868"/>
      <c r="N3713" s="1869"/>
      <c r="O3713" s="1867" t="s">
        <v>4</v>
      </c>
      <c r="P3713" s="1868"/>
      <c r="Q3713" s="1869"/>
      <c r="R3713" s="1886" t="s">
        <v>5</v>
      </c>
    </row>
    <row r="3714" spans="2:18" x14ac:dyDescent="0.25">
      <c r="B3714" s="1813"/>
      <c r="C3714" s="1813"/>
      <c r="D3714" s="1813"/>
      <c r="E3714" s="1274" t="s">
        <v>26</v>
      </c>
      <c r="F3714" s="1274" t="s">
        <v>9</v>
      </c>
      <c r="G3714" s="1272" t="s">
        <v>10</v>
      </c>
      <c r="H3714" s="1813"/>
      <c r="J3714" s="1887"/>
      <c r="K3714" s="1895"/>
      <c r="L3714" s="1052" t="s">
        <v>27</v>
      </c>
      <c r="M3714" s="1277" t="s">
        <v>28</v>
      </c>
      <c r="N3714" s="1277" t="s">
        <v>26</v>
      </c>
      <c r="O3714" s="1277" t="s">
        <v>29</v>
      </c>
      <c r="P3714" s="1053" t="s">
        <v>30</v>
      </c>
      <c r="Q3714" s="1054" t="s">
        <v>10</v>
      </c>
      <c r="R3714" s="1887"/>
    </row>
    <row r="3715" spans="2:18" x14ac:dyDescent="0.25">
      <c r="B3715" s="1209">
        <v>1</v>
      </c>
      <c r="C3715" s="409">
        <v>6235</v>
      </c>
      <c r="D3715" s="409" t="s">
        <v>12</v>
      </c>
      <c r="E3715" s="409">
        <v>400</v>
      </c>
      <c r="F3715" s="409">
        <v>81</v>
      </c>
      <c r="G3715" s="497">
        <f t="shared" ref="G3715:G3722" si="153">0.7854*E3715*F3715*F3715/1000000</f>
        <v>2.0612037600000002</v>
      </c>
      <c r="H3715" s="616" t="s">
        <v>15</v>
      </c>
      <c r="J3715" s="1055">
        <v>1</v>
      </c>
      <c r="K3715" s="429" t="s">
        <v>32</v>
      </c>
      <c r="L3715" s="426">
        <v>13</v>
      </c>
      <c r="M3715" s="426">
        <v>25</v>
      </c>
      <c r="N3715" s="426">
        <v>400</v>
      </c>
      <c r="O3715" s="429"/>
      <c r="P3715" s="450">
        <v>1</v>
      </c>
      <c r="Q3715" s="451">
        <f t="shared" ref="Q3715:Q3735" si="154">L3715*M3715*N3715*P3715/1000000</f>
        <v>0.13</v>
      </c>
      <c r="R3715" s="1056"/>
    </row>
    <row r="3716" spans="2:18" x14ac:dyDescent="0.25">
      <c r="B3716" s="1209">
        <v>2</v>
      </c>
      <c r="C3716" s="409">
        <v>6033</v>
      </c>
      <c r="D3716" s="409" t="s">
        <v>12</v>
      </c>
      <c r="E3716" s="409">
        <v>400</v>
      </c>
      <c r="F3716" s="409">
        <v>50</v>
      </c>
      <c r="G3716" s="497">
        <f t="shared" si="153"/>
        <v>0.78539999999999988</v>
      </c>
      <c r="H3716" s="616" t="s">
        <v>15</v>
      </c>
      <c r="J3716" s="1276">
        <v>2</v>
      </c>
      <c r="K3716" s="476"/>
      <c r="L3716" s="476">
        <v>10</v>
      </c>
      <c r="M3716" s="426">
        <v>25</v>
      </c>
      <c r="N3716" s="426">
        <v>400</v>
      </c>
      <c r="O3716" s="476"/>
      <c r="P3716" s="450">
        <v>1</v>
      </c>
      <c r="Q3716" s="451">
        <f t="shared" si="154"/>
        <v>0.1</v>
      </c>
      <c r="R3716" s="476"/>
    </row>
    <row r="3717" spans="2:18" x14ac:dyDescent="0.25">
      <c r="B3717" s="1209">
        <v>3</v>
      </c>
      <c r="C3717" s="409">
        <v>5909</v>
      </c>
      <c r="D3717" s="409" t="s">
        <v>12</v>
      </c>
      <c r="E3717" s="409">
        <v>400</v>
      </c>
      <c r="F3717" s="409">
        <v>44</v>
      </c>
      <c r="G3717" s="497">
        <f t="shared" si="153"/>
        <v>0.60821376000000005</v>
      </c>
      <c r="H3717" s="616" t="s">
        <v>15</v>
      </c>
      <c r="J3717" s="1055">
        <v>3</v>
      </c>
      <c r="K3717" s="476"/>
      <c r="L3717" s="476">
        <v>13</v>
      </c>
      <c r="M3717" s="426">
        <v>20</v>
      </c>
      <c r="N3717" s="426">
        <v>400</v>
      </c>
      <c r="O3717" s="476"/>
      <c r="P3717" s="450">
        <v>2</v>
      </c>
      <c r="Q3717" s="451">
        <f t="shared" si="154"/>
        <v>0.20799999999999999</v>
      </c>
      <c r="R3717" s="476"/>
    </row>
    <row r="3718" spans="2:18" x14ac:dyDescent="0.25">
      <c r="B3718" s="1209">
        <v>4</v>
      </c>
      <c r="C3718" s="409">
        <v>5975</v>
      </c>
      <c r="D3718" s="409" t="s">
        <v>12</v>
      </c>
      <c r="E3718" s="409">
        <v>400</v>
      </c>
      <c r="F3718" s="409">
        <v>33</v>
      </c>
      <c r="G3718" s="497">
        <f t="shared" si="153"/>
        <v>0.34212023999999996</v>
      </c>
      <c r="H3718" s="616" t="s">
        <v>15</v>
      </c>
      <c r="J3718" s="1276">
        <v>4</v>
      </c>
      <c r="K3718" s="476"/>
      <c r="L3718" s="476">
        <v>10</v>
      </c>
      <c r="M3718" s="426">
        <v>20</v>
      </c>
      <c r="N3718" s="426">
        <v>400</v>
      </c>
      <c r="O3718" s="476"/>
      <c r="P3718" s="450">
        <v>7</v>
      </c>
      <c r="Q3718" s="451">
        <f t="shared" si="154"/>
        <v>0.56000000000000005</v>
      </c>
      <c r="R3718" s="476"/>
    </row>
    <row r="3719" spans="2:18" x14ac:dyDescent="0.25">
      <c r="B3719" s="1209">
        <v>5</v>
      </c>
      <c r="C3719" s="409">
        <v>5877</v>
      </c>
      <c r="D3719" s="409" t="s">
        <v>12</v>
      </c>
      <c r="E3719" s="409">
        <v>400</v>
      </c>
      <c r="F3719" s="409">
        <v>42</v>
      </c>
      <c r="G3719" s="497">
        <f t="shared" si="153"/>
        <v>0.55417824000000004</v>
      </c>
      <c r="H3719" s="616" t="s">
        <v>15</v>
      </c>
      <c r="J3719" s="1055">
        <v>5</v>
      </c>
      <c r="K3719" s="476"/>
      <c r="L3719" s="476">
        <v>7</v>
      </c>
      <c r="M3719" s="426">
        <v>20</v>
      </c>
      <c r="N3719" s="426">
        <v>400</v>
      </c>
      <c r="O3719" s="476"/>
      <c r="P3719" s="450">
        <v>2</v>
      </c>
      <c r="Q3719" s="451">
        <f t="shared" si="154"/>
        <v>0.112</v>
      </c>
      <c r="R3719" s="476"/>
    </row>
    <row r="3720" spans="2:18" x14ac:dyDescent="0.25">
      <c r="B3720" s="1209">
        <v>6</v>
      </c>
      <c r="C3720" s="409">
        <v>6158</v>
      </c>
      <c r="D3720" s="409" t="s">
        <v>12</v>
      </c>
      <c r="E3720" s="409">
        <v>400</v>
      </c>
      <c r="F3720" s="409">
        <v>40</v>
      </c>
      <c r="G3720" s="497">
        <f t="shared" si="153"/>
        <v>0.50265599999999988</v>
      </c>
      <c r="H3720" s="616" t="s">
        <v>15</v>
      </c>
      <c r="J3720" s="1276">
        <v>6</v>
      </c>
      <c r="K3720" s="476"/>
      <c r="L3720" s="476">
        <v>4.5</v>
      </c>
      <c r="M3720" s="426">
        <v>20</v>
      </c>
      <c r="N3720" s="426">
        <v>400</v>
      </c>
      <c r="O3720" s="476"/>
      <c r="P3720" s="450">
        <v>1</v>
      </c>
      <c r="Q3720" s="451">
        <f t="shared" si="154"/>
        <v>3.5999999999999997E-2</v>
      </c>
      <c r="R3720" s="476"/>
    </row>
    <row r="3721" spans="2:18" x14ac:dyDescent="0.25">
      <c r="B3721" s="1209">
        <v>7</v>
      </c>
      <c r="C3721" s="409">
        <v>5876</v>
      </c>
      <c r="D3721" s="409" t="s">
        <v>12</v>
      </c>
      <c r="E3721" s="409">
        <v>400</v>
      </c>
      <c r="F3721" s="409">
        <v>68</v>
      </c>
      <c r="G3721" s="497">
        <f t="shared" si="153"/>
        <v>1.4526758399999999</v>
      </c>
      <c r="H3721" s="616" t="s">
        <v>15</v>
      </c>
      <c r="J3721" s="1055">
        <v>7</v>
      </c>
      <c r="K3721" s="476"/>
      <c r="L3721" s="476">
        <v>15</v>
      </c>
      <c r="M3721" s="426">
        <v>15</v>
      </c>
      <c r="N3721" s="426">
        <v>400</v>
      </c>
      <c r="O3721" s="476"/>
      <c r="P3721" s="450">
        <v>1</v>
      </c>
      <c r="Q3721" s="451">
        <f t="shared" si="154"/>
        <v>0.09</v>
      </c>
      <c r="R3721" s="476"/>
    </row>
    <row r="3722" spans="2:18" x14ac:dyDescent="0.25">
      <c r="B3722" s="1209">
        <v>8</v>
      </c>
      <c r="C3722" s="409">
        <v>5871</v>
      </c>
      <c r="D3722" s="409" t="s">
        <v>12</v>
      </c>
      <c r="E3722" s="409">
        <v>400</v>
      </c>
      <c r="F3722" s="409">
        <v>38</v>
      </c>
      <c r="G3722" s="497">
        <f t="shared" si="153"/>
        <v>0.45364703999999995</v>
      </c>
      <c r="H3722" s="616" t="s">
        <v>15</v>
      </c>
      <c r="J3722" s="1276">
        <v>8</v>
      </c>
      <c r="K3722" s="476"/>
      <c r="L3722" s="476">
        <v>13</v>
      </c>
      <c r="M3722" s="426">
        <v>15</v>
      </c>
      <c r="N3722" s="426">
        <v>400</v>
      </c>
      <c r="O3722" s="476"/>
      <c r="P3722" s="450">
        <v>2</v>
      </c>
      <c r="Q3722" s="451">
        <f t="shared" si="154"/>
        <v>0.156</v>
      </c>
      <c r="R3722" s="476"/>
    </row>
    <row r="3723" spans="2:18" x14ac:dyDescent="0.25">
      <c r="G3723" s="74">
        <f>SUM(G3715:G3722)</f>
        <v>6.7600948799999987</v>
      </c>
      <c r="H3723" s="51"/>
      <c r="J3723" s="1055">
        <v>9</v>
      </c>
      <c r="K3723" s="476"/>
      <c r="L3723" s="476">
        <v>10</v>
      </c>
      <c r="M3723" s="426">
        <v>15</v>
      </c>
      <c r="N3723" s="426">
        <v>400</v>
      </c>
      <c r="O3723" s="476"/>
      <c r="P3723" s="450">
        <v>2</v>
      </c>
      <c r="Q3723" s="451">
        <f t="shared" si="154"/>
        <v>0.12</v>
      </c>
      <c r="R3723" s="476"/>
    </row>
    <row r="3724" spans="2:18" ht="16.5" thickBot="1" x14ac:dyDescent="0.3">
      <c r="G3724" s="60">
        <f>SUM(G3723)</f>
        <v>6.7600948799999987</v>
      </c>
      <c r="H3724" s="36">
        <f>SUM(Q3743/G3724)</f>
        <v>0.68099635903335143</v>
      </c>
      <c r="J3724" s="1276">
        <v>10</v>
      </c>
      <c r="K3724" s="476"/>
      <c r="L3724" s="476">
        <v>4.5</v>
      </c>
      <c r="M3724" s="426">
        <v>15</v>
      </c>
      <c r="N3724" s="426">
        <v>400</v>
      </c>
      <c r="O3724" s="476"/>
      <c r="P3724" s="450">
        <v>2</v>
      </c>
      <c r="Q3724" s="451">
        <f t="shared" si="154"/>
        <v>5.3999999999999999E-2</v>
      </c>
      <c r="R3724" s="476"/>
    </row>
    <row r="3725" spans="2:18" ht="16.5" thickTop="1" x14ac:dyDescent="0.25">
      <c r="J3725" s="1055">
        <v>11</v>
      </c>
      <c r="K3725" s="476"/>
      <c r="L3725" s="476">
        <v>2.2000000000000002</v>
      </c>
      <c r="M3725" s="426">
        <v>15</v>
      </c>
      <c r="N3725" s="426">
        <v>400</v>
      </c>
      <c r="O3725" s="476"/>
      <c r="P3725" s="450">
        <v>1</v>
      </c>
      <c r="Q3725" s="451">
        <f t="shared" si="154"/>
        <v>1.32E-2</v>
      </c>
      <c r="R3725" s="476"/>
    </row>
    <row r="3726" spans="2:18" x14ac:dyDescent="0.25">
      <c r="B3726" s="1886" t="s">
        <v>3</v>
      </c>
      <c r="C3726" s="1888" t="s">
        <v>66</v>
      </c>
      <c r="D3726" s="1889"/>
      <c r="E3726" s="1890" t="s">
        <v>48</v>
      </c>
      <c r="F3726" s="1891"/>
      <c r="G3726" s="1886" t="s">
        <v>50</v>
      </c>
      <c r="J3726" s="1276">
        <v>12</v>
      </c>
      <c r="K3726" s="476"/>
      <c r="L3726" s="476">
        <v>10</v>
      </c>
      <c r="M3726" s="426">
        <v>13</v>
      </c>
      <c r="N3726" s="426">
        <v>400</v>
      </c>
      <c r="O3726" s="476"/>
      <c r="P3726" s="450">
        <v>1</v>
      </c>
      <c r="Q3726" s="451">
        <f t="shared" si="154"/>
        <v>5.1999999999999998E-2</v>
      </c>
      <c r="R3726" s="476"/>
    </row>
    <row r="3727" spans="2:18" x14ac:dyDescent="0.25">
      <c r="B3727" s="1887"/>
      <c r="C3727" s="101" t="s">
        <v>30</v>
      </c>
      <c r="D3727" s="595" t="s">
        <v>10</v>
      </c>
      <c r="E3727" s="1279" t="s">
        <v>30</v>
      </c>
      <c r="F3727" s="1279" t="s">
        <v>10</v>
      </c>
      <c r="G3727" s="1887"/>
      <c r="J3727" s="1055">
        <v>13</v>
      </c>
      <c r="K3727" s="476"/>
      <c r="L3727" s="476">
        <v>4.5</v>
      </c>
      <c r="M3727" s="426">
        <v>13</v>
      </c>
      <c r="N3727" s="426">
        <v>400</v>
      </c>
      <c r="O3727" s="476"/>
      <c r="P3727" s="450">
        <v>1</v>
      </c>
      <c r="Q3727" s="451">
        <f t="shared" si="154"/>
        <v>2.3400000000000001E-2</v>
      </c>
      <c r="R3727" s="476"/>
    </row>
    <row r="3728" spans="2:18" x14ac:dyDescent="0.25">
      <c r="B3728" s="1280" t="s">
        <v>32</v>
      </c>
      <c r="C3728" s="86">
        <f>SUM(C3694)</f>
        <v>719</v>
      </c>
      <c r="D3728" s="71">
        <f>SUM(D3694)</f>
        <v>552.84887195999988</v>
      </c>
      <c r="E3728" s="86">
        <f>SUM(E3694)</f>
        <v>34910</v>
      </c>
      <c r="F3728" s="71">
        <f>SUM(F3694)</f>
        <v>393.12400000000008</v>
      </c>
      <c r="G3728" s="88">
        <f>SUM(F3728/D3728)</f>
        <v>0.71108764065352681</v>
      </c>
      <c r="J3728" s="1276">
        <v>14</v>
      </c>
      <c r="K3728" s="476"/>
      <c r="L3728" s="476">
        <v>7</v>
      </c>
      <c r="M3728" s="426">
        <v>15</v>
      </c>
      <c r="N3728" s="426">
        <v>400</v>
      </c>
      <c r="O3728" s="476"/>
      <c r="P3728" s="450">
        <v>1</v>
      </c>
      <c r="Q3728" s="451">
        <f t="shared" si="154"/>
        <v>4.2000000000000003E-2</v>
      </c>
      <c r="R3728" s="476"/>
    </row>
    <row r="3729" spans="2:18" x14ac:dyDescent="0.25">
      <c r="B3729" s="1280" t="s">
        <v>32</v>
      </c>
      <c r="C3729" s="115">
        <f>SUM(B3722)</f>
        <v>8</v>
      </c>
      <c r="D3729" s="71">
        <f>SUM(G3723)</f>
        <v>6.7600948799999987</v>
      </c>
      <c r="E3729" s="115">
        <f>SUM(P3743)</f>
        <v>352</v>
      </c>
      <c r="F3729" s="20">
        <f>SUM(Q3743)</f>
        <v>4.6036000000000001</v>
      </c>
      <c r="G3729" s="88">
        <f>SUM(F3729/D3729)</f>
        <v>0.68099635903335143</v>
      </c>
      <c r="J3729" s="1055">
        <v>15</v>
      </c>
      <c r="K3729" s="476"/>
      <c r="L3729" s="476">
        <v>15</v>
      </c>
      <c r="M3729" s="426">
        <v>25</v>
      </c>
      <c r="N3729" s="426">
        <v>400</v>
      </c>
      <c r="O3729" s="476"/>
      <c r="P3729" s="450">
        <v>1</v>
      </c>
      <c r="Q3729" s="451">
        <f t="shared" si="154"/>
        <v>0.15</v>
      </c>
      <c r="R3729" s="476"/>
    </row>
    <row r="3730" spans="2:18" ht="16.5" thickBot="1" x14ac:dyDescent="0.3">
      <c r="B3730" s="1271" t="s">
        <v>54</v>
      </c>
      <c r="C3730" s="59">
        <f>SUM(C3728:C3729)</f>
        <v>727</v>
      </c>
      <c r="D3730" s="92">
        <f>SUM(D3728:D3729)</f>
        <v>559.60896683999988</v>
      </c>
      <c r="E3730" s="59">
        <f>SUM(E3728:E3729)</f>
        <v>35262</v>
      </c>
      <c r="F3730" s="60">
        <f>SUM(F3728:F3729)</f>
        <v>397.72760000000005</v>
      </c>
      <c r="G3730" s="93">
        <f>SUM(F3730/D3730)</f>
        <v>0.71072413697351633</v>
      </c>
      <c r="J3730" s="1276">
        <v>16</v>
      </c>
      <c r="K3730" s="476"/>
      <c r="L3730" s="476">
        <v>15</v>
      </c>
      <c r="M3730" s="426">
        <v>20</v>
      </c>
      <c r="N3730" s="426">
        <v>400</v>
      </c>
      <c r="O3730" s="476"/>
      <c r="P3730" s="450">
        <v>1</v>
      </c>
      <c r="Q3730" s="451">
        <f t="shared" si="154"/>
        <v>0.12</v>
      </c>
      <c r="R3730" s="476"/>
    </row>
    <row r="3731" spans="2:18" ht="16.5" thickTop="1" x14ac:dyDescent="0.25">
      <c r="B3731" s="89"/>
      <c r="C3731" s="90"/>
      <c r="D3731" s="91"/>
      <c r="E3731" s="82"/>
      <c r="F3731" s="83"/>
      <c r="G3731" s="83"/>
      <c r="J3731" s="1055">
        <v>17</v>
      </c>
      <c r="K3731" s="476"/>
      <c r="L3731" s="476">
        <v>4.5</v>
      </c>
      <c r="M3731" s="426">
        <v>10</v>
      </c>
      <c r="N3731" s="426">
        <v>400</v>
      </c>
      <c r="O3731" s="476"/>
      <c r="P3731" s="450">
        <v>40</v>
      </c>
      <c r="Q3731" s="451">
        <f t="shared" si="154"/>
        <v>0.72</v>
      </c>
      <c r="R3731" s="476"/>
    </row>
    <row r="3732" spans="2:18" x14ac:dyDescent="0.25">
      <c r="B3732" s="102" t="s">
        <v>32</v>
      </c>
      <c r="C3732" s="90"/>
      <c r="D3732" s="103">
        <f>SUM(Q3736+D3696)</f>
        <v>292.21339999999998</v>
      </c>
      <c r="E3732" s="466">
        <f>SUM(D3732/D3730)</f>
        <v>0.52217426330759265</v>
      </c>
      <c r="F3732" s="83"/>
      <c r="G3732" s="83"/>
      <c r="J3732" s="1276">
        <v>18</v>
      </c>
      <c r="K3732" s="476"/>
      <c r="L3732" s="476">
        <v>3.5</v>
      </c>
      <c r="M3732" s="426">
        <v>10</v>
      </c>
      <c r="N3732" s="426">
        <v>400</v>
      </c>
      <c r="O3732" s="476"/>
      <c r="P3732" s="450">
        <v>3</v>
      </c>
      <c r="Q3732" s="451">
        <f t="shared" si="154"/>
        <v>4.2000000000000003E-2</v>
      </c>
      <c r="R3732" s="476"/>
    </row>
    <row r="3733" spans="2:18" x14ac:dyDescent="0.25">
      <c r="B3733" s="102" t="s">
        <v>51</v>
      </c>
      <c r="C3733" s="89"/>
      <c r="D3733" s="103">
        <f>SUM(Q3742+D3697)</f>
        <v>105.51419999999999</v>
      </c>
      <c r="E3733" s="466">
        <f>SUM(D3733/D3730)</f>
        <v>0.18854987366592357</v>
      </c>
      <c r="F3733" s="83"/>
      <c r="G3733" s="83"/>
      <c r="J3733" s="1055">
        <v>19</v>
      </c>
      <c r="K3733" s="476"/>
      <c r="L3733" s="476">
        <v>2.2000000000000002</v>
      </c>
      <c r="M3733" s="426">
        <v>10</v>
      </c>
      <c r="N3733" s="426">
        <v>400</v>
      </c>
      <c r="O3733" s="476"/>
      <c r="P3733" s="450">
        <v>6</v>
      </c>
      <c r="Q3733" s="451">
        <f t="shared" si="154"/>
        <v>5.28E-2</v>
      </c>
      <c r="R3733" s="476"/>
    </row>
    <row r="3734" spans="2:18" ht="16.5" thickBot="1" x14ac:dyDescent="0.3">
      <c r="B3734" s="89"/>
      <c r="C3734" s="89"/>
      <c r="D3734" s="1275">
        <f>SUM(D3732:D3733)</f>
        <v>397.72759999999994</v>
      </c>
      <c r="E3734" s="467">
        <f>SUM(E3732:E3733)</f>
        <v>0.71072413697351622</v>
      </c>
      <c r="F3734" s="83"/>
      <c r="J3734" s="1276">
        <v>20</v>
      </c>
      <c r="K3734" s="476"/>
      <c r="L3734" s="476">
        <v>1.7</v>
      </c>
      <c r="M3734" s="426">
        <v>10</v>
      </c>
      <c r="N3734" s="426">
        <v>400</v>
      </c>
      <c r="O3734" s="476"/>
      <c r="P3734" s="450">
        <v>3</v>
      </c>
      <c r="Q3734" s="451">
        <f t="shared" si="154"/>
        <v>2.0400000000000001E-2</v>
      </c>
      <c r="R3734" s="476"/>
    </row>
    <row r="3735" spans="2:18" ht="16.5" thickTop="1" x14ac:dyDescent="0.25">
      <c r="J3735" s="1055">
        <v>21</v>
      </c>
      <c r="K3735" s="476"/>
      <c r="L3735" s="476">
        <v>8</v>
      </c>
      <c r="M3735" s="426">
        <v>10</v>
      </c>
      <c r="N3735" s="426">
        <v>400</v>
      </c>
      <c r="O3735" s="476"/>
      <c r="P3735" s="450">
        <v>2</v>
      </c>
      <c r="Q3735" s="451">
        <f t="shared" si="154"/>
        <v>6.4000000000000001E-2</v>
      </c>
      <c r="R3735" s="476"/>
    </row>
    <row r="3736" spans="2:18" x14ac:dyDescent="0.25">
      <c r="J3736" s="1880"/>
      <c r="K3736" s="1880"/>
      <c r="L3736" s="1880"/>
      <c r="M3736" s="1880"/>
      <c r="N3736" s="1880"/>
      <c r="O3736" s="1881"/>
      <c r="P3736" s="1119">
        <f>SUM(P3715:P3735)</f>
        <v>81</v>
      </c>
      <c r="Q3736" s="1120">
        <f>SUM(Q3715:Q3735)</f>
        <v>2.8658000000000001</v>
      </c>
      <c r="R3736" s="64">
        <f>SUM(Q3736/G3724)</f>
        <v>0.42392896118641471</v>
      </c>
    </row>
    <row r="3737" spans="2:18" x14ac:dyDescent="0.25">
      <c r="J3737" s="1276">
        <v>22</v>
      </c>
      <c r="K3737" s="476"/>
      <c r="L3737" s="477">
        <v>5</v>
      </c>
      <c r="M3737" s="409">
        <v>7</v>
      </c>
      <c r="N3737" s="409">
        <v>400</v>
      </c>
      <c r="O3737" s="409">
        <v>7</v>
      </c>
      <c r="P3737" s="450">
        <v>28</v>
      </c>
      <c r="Q3737" s="451">
        <f>L3737*M3737*N3737*P3737/1000000</f>
        <v>0.39200000000000002</v>
      </c>
      <c r="R3737" s="618"/>
    </row>
    <row r="3738" spans="2:18" x14ac:dyDescent="0.25">
      <c r="J3738" s="1276">
        <v>23</v>
      </c>
      <c r="K3738" s="476"/>
      <c r="L3738" s="477">
        <v>4</v>
      </c>
      <c r="M3738" s="409">
        <v>6</v>
      </c>
      <c r="N3738" s="409">
        <v>400</v>
      </c>
      <c r="O3738" s="409">
        <v>8</v>
      </c>
      <c r="P3738" s="450">
        <v>48</v>
      </c>
      <c r="Q3738" s="451">
        <f>L3738*M3738*N3738*P3738/1000000</f>
        <v>0.46079999999999999</v>
      </c>
      <c r="R3738" s="1058"/>
    </row>
    <row r="3739" spans="2:18" x14ac:dyDescent="0.25">
      <c r="J3739" s="1276">
        <v>24</v>
      </c>
      <c r="K3739" s="476"/>
      <c r="L3739" s="477">
        <v>3</v>
      </c>
      <c r="M3739" s="409">
        <v>5</v>
      </c>
      <c r="N3739" s="409">
        <v>400</v>
      </c>
      <c r="O3739" s="409">
        <v>11</v>
      </c>
      <c r="P3739" s="450">
        <v>110</v>
      </c>
      <c r="Q3739" s="451">
        <f>L3739*M3739*N3739*P3739/1000000</f>
        <v>0.66</v>
      </c>
      <c r="R3739" s="618"/>
    </row>
    <row r="3740" spans="2:18" x14ac:dyDescent="0.25">
      <c r="J3740" s="1276">
        <v>25</v>
      </c>
      <c r="K3740" s="476"/>
      <c r="L3740" s="477">
        <v>2</v>
      </c>
      <c r="M3740" s="409">
        <v>3</v>
      </c>
      <c r="N3740" s="409">
        <v>400</v>
      </c>
      <c r="O3740" s="409">
        <v>3</v>
      </c>
      <c r="P3740" s="450">
        <v>75</v>
      </c>
      <c r="Q3740" s="451">
        <f>L3740*M3740*N3740*P3740/1000000</f>
        <v>0.18</v>
      </c>
      <c r="R3740" s="1058"/>
    </row>
    <row r="3741" spans="2:18" x14ac:dyDescent="0.25">
      <c r="J3741" s="1276">
        <v>26</v>
      </c>
      <c r="K3741" s="476"/>
      <c r="L3741" s="477">
        <v>3</v>
      </c>
      <c r="M3741" s="409">
        <v>5</v>
      </c>
      <c r="N3741" s="409">
        <v>300</v>
      </c>
      <c r="O3741" s="409">
        <v>1</v>
      </c>
      <c r="P3741" s="450">
        <v>10</v>
      </c>
      <c r="Q3741" s="451">
        <f>L3741*M3741*N3741*P3741/1000000</f>
        <v>4.4999999999999998E-2</v>
      </c>
      <c r="R3741" s="618"/>
    </row>
    <row r="3742" spans="2:18" x14ac:dyDescent="0.25">
      <c r="J3742" s="1882"/>
      <c r="K3742" s="1883"/>
      <c r="L3742" s="1883"/>
      <c r="M3742" s="1883"/>
      <c r="N3742" s="1884"/>
      <c r="O3742" s="1057">
        <f>SUM(O3737:O3741)</f>
        <v>30</v>
      </c>
      <c r="P3742" s="1057">
        <f>SUM(P3737:P3741)</f>
        <v>271</v>
      </c>
      <c r="Q3742" s="1121">
        <f>SUM(Q3737:Q3741)</f>
        <v>1.7377999999999998</v>
      </c>
      <c r="R3742" s="64">
        <f>SUM(Q3742/G3724)</f>
        <v>0.25706739784693677</v>
      </c>
    </row>
    <row r="3743" spans="2:18" ht="16.5" thickBot="1" x14ac:dyDescent="0.3">
      <c r="J3743" s="112"/>
      <c r="K3743" s="112"/>
      <c r="L3743" s="112"/>
      <c r="M3743" s="112"/>
      <c r="N3743" s="112"/>
      <c r="O3743" s="455">
        <f>SUM(O3742)</f>
        <v>30</v>
      </c>
      <c r="P3743" s="47">
        <f>SUM(P3742,P3736)</f>
        <v>352</v>
      </c>
      <c r="Q3743" s="72">
        <f>SUM(Q3742,Q3736)</f>
        <v>4.6036000000000001</v>
      </c>
      <c r="R3743" s="49">
        <f>SUM(Q3743/G3724)</f>
        <v>0.68099635903335143</v>
      </c>
    </row>
    <row r="3744" spans="2:18" ht="16.5" thickTop="1" x14ac:dyDescent="0.25"/>
    <row r="3745" spans="2:18" ht="16.5" customHeight="1" x14ac:dyDescent="0.25">
      <c r="B3745" s="1814" t="s">
        <v>0</v>
      </c>
      <c r="C3745" s="1814"/>
      <c r="D3745" s="1814"/>
      <c r="E3745" s="1814"/>
      <c r="F3745" s="1814"/>
      <c r="G3745" s="1814"/>
      <c r="H3745" s="1814"/>
      <c r="J3745" s="1892" t="s">
        <v>22</v>
      </c>
      <c r="K3745" s="1892"/>
      <c r="L3745" s="1892"/>
      <c r="M3745" s="1892"/>
      <c r="N3745" s="1892"/>
      <c r="O3745" s="1892"/>
      <c r="P3745" s="1892"/>
      <c r="Q3745" s="1892"/>
      <c r="R3745" s="1892"/>
    </row>
    <row r="3746" spans="2:18" ht="15.75" customHeight="1" x14ac:dyDescent="0.25">
      <c r="B3746" s="1814"/>
      <c r="C3746" s="1814"/>
      <c r="D3746" s="1814"/>
      <c r="E3746" s="1814"/>
      <c r="F3746" s="1814"/>
      <c r="G3746" s="1814"/>
      <c r="H3746" s="1814"/>
      <c r="J3746" s="1892"/>
      <c r="K3746" s="1892"/>
      <c r="L3746" s="1892"/>
      <c r="M3746" s="1892"/>
      <c r="N3746" s="1892"/>
      <c r="O3746" s="1892"/>
      <c r="P3746" s="1892"/>
      <c r="Q3746" s="1892"/>
      <c r="R3746" s="1892"/>
    </row>
    <row r="3747" spans="2:18" ht="15.75" customHeight="1" x14ac:dyDescent="0.25">
      <c r="B3747" s="6" t="s">
        <v>472</v>
      </c>
      <c r="H3747" s="8"/>
      <c r="J3747" s="6" t="s">
        <v>472</v>
      </c>
      <c r="K3747" s="1051"/>
      <c r="L3747" s="1051"/>
      <c r="M3747" s="1051"/>
      <c r="N3747" s="1051"/>
      <c r="O3747" s="1893"/>
      <c r="P3747" s="1893"/>
      <c r="Q3747" s="842"/>
      <c r="R3747" s="842"/>
    </row>
    <row r="3748" spans="2:18" x14ac:dyDescent="0.25">
      <c r="B3748" s="1812" t="s">
        <v>21</v>
      </c>
      <c r="C3748" s="1812" t="s">
        <v>2</v>
      </c>
      <c r="D3748" s="1812" t="s">
        <v>3</v>
      </c>
      <c r="E3748" s="1842" t="s">
        <v>4</v>
      </c>
      <c r="F3748" s="1843"/>
      <c r="G3748" s="1844"/>
      <c r="H3748" s="1812" t="s">
        <v>5</v>
      </c>
      <c r="J3748" s="1886" t="s">
        <v>21</v>
      </c>
      <c r="K3748" s="1894" t="s">
        <v>24</v>
      </c>
      <c r="L3748" s="1867" t="s">
        <v>25</v>
      </c>
      <c r="M3748" s="1868"/>
      <c r="N3748" s="1869"/>
      <c r="O3748" s="1867" t="s">
        <v>4</v>
      </c>
      <c r="P3748" s="1868"/>
      <c r="Q3748" s="1869"/>
      <c r="R3748" s="1886" t="s">
        <v>5</v>
      </c>
    </row>
    <row r="3749" spans="2:18" x14ac:dyDescent="0.25">
      <c r="B3749" s="1813"/>
      <c r="C3749" s="1813"/>
      <c r="D3749" s="1813"/>
      <c r="E3749" s="1274" t="s">
        <v>26</v>
      </c>
      <c r="F3749" s="1274" t="s">
        <v>9</v>
      </c>
      <c r="G3749" s="1272" t="s">
        <v>10</v>
      </c>
      <c r="H3749" s="1813"/>
      <c r="J3749" s="1887"/>
      <c r="K3749" s="1895"/>
      <c r="L3749" s="1052" t="s">
        <v>27</v>
      </c>
      <c r="M3749" s="1277" t="s">
        <v>28</v>
      </c>
      <c r="N3749" s="1277" t="s">
        <v>26</v>
      </c>
      <c r="O3749" s="1277" t="s">
        <v>29</v>
      </c>
      <c r="P3749" s="1053" t="s">
        <v>30</v>
      </c>
      <c r="Q3749" s="1054" t="s">
        <v>10</v>
      </c>
      <c r="R3749" s="1887"/>
    </row>
    <row r="3750" spans="2:18" x14ac:dyDescent="0.25">
      <c r="B3750" s="1209">
        <v>1</v>
      </c>
      <c r="C3750" s="141">
        <v>6634</v>
      </c>
      <c r="D3750" s="409" t="s">
        <v>12</v>
      </c>
      <c r="E3750" s="409">
        <v>400</v>
      </c>
      <c r="F3750" s="409">
        <v>35</v>
      </c>
      <c r="G3750" s="497">
        <f t="shared" ref="G3750:G3757" si="155">0.7854*E3750*F3750*F3750/1000000</f>
        <v>0.38484599999999997</v>
      </c>
      <c r="H3750" s="616" t="s">
        <v>164</v>
      </c>
      <c r="J3750" s="1055">
        <v>1</v>
      </c>
      <c r="K3750" s="429" t="s">
        <v>32</v>
      </c>
      <c r="L3750" s="426">
        <v>15</v>
      </c>
      <c r="M3750" s="426">
        <v>33</v>
      </c>
      <c r="N3750" s="426">
        <v>400</v>
      </c>
      <c r="O3750" s="429"/>
      <c r="P3750" s="450">
        <v>1</v>
      </c>
      <c r="Q3750" s="451">
        <f t="shared" ref="Q3750:Q3784" si="156">L3750*M3750*N3750*P3750/1000000</f>
        <v>0.19800000000000001</v>
      </c>
      <c r="R3750" s="1056"/>
    </row>
    <row r="3751" spans="2:18" x14ac:dyDescent="0.25">
      <c r="B3751" s="1209">
        <v>2</v>
      </c>
      <c r="C3751" s="141">
        <v>6737</v>
      </c>
      <c r="D3751" s="409" t="s">
        <v>12</v>
      </c>
      <c r="E3751" s="409">
        <v>300</v>
      </c>
      <c r="F3751" s="409">
        <v>30</v>
      </c>
      <c r="G3751" s="497">
        <f t="shared" si="155"/>
        <v>0.212058</v>
      </c>
      <c r="H3751" s="616" t="s">
        <v>164</v>
      </c>
      <c r="J3751" s="1276">
        <v>2</v>
      </c>
      <c r="K3751" s="476"/>
      <c r="L3751" s="476">
        <v>13</v>
      </c>
      <c r="M3751" s="426">
        <v>33</v>
      </c>
      <c r="N3751" s="426">
        <v>400</v>
      </c>
      <c r="O3751" s="476"/>
      <c r="P3751" s="450">
        <v>1</v>
      </c>
      <c r="Q3751" s="451">
        <f t="shared" si="156"/>
        <v>0.1716</v>
      </c>
      <c r="R3751" s="476"/>
    </row>
    <row r="3752" spans="2:18" x14ac:dyDescent="0.25">
      <c r="B3752" s="1209">
        <v>3</v>
      </c>
      <c r="C3752" s="141">
        <v>6829</v>
      </c>
      <c r="D3752" s="409" t="s">
        <v>12</v>
      </c>
      <c r="E3752" s="409">
        <v>400</v>
      </c>
      <c r="F3752" s="409">
        <v>46</v>
      </c>
      <c r="G3752" s="497">
        <f t="shared" si="155"/>
        <v>0.66476255999999989</v>
      </c>
      <c r="H3752" s="616" t="s">
        <v>207</v>
      </c>
      <c r="J3752" s="1055">
        <v>3</v>
      </c>
      <c r="K3752" s="476"/>
      <c r="L3752" s="476">
        <v>10</v>
      </c>
      <c r="M3752" s="426">
        <v>30</v>
      </c>
      <c r="N3752" s="426">
        <v>400</v>
      </c>
      <c r="O3752" s="476"/>
      <c r="P3752" s="450">
        <v>2</v>
      </c>
      <c r="Q3752" s="451">
        <f t="shared" si="156"/>
        <v>0.24</v>
      </c>
      <c r="R3752" s="476"/>
    </row>
    <row r="3753" spans="2:18" x14ac:dyDescent="0.25">
      <c r="B3753" s="1209">
        <v>4</v>
      </c>
      <c r="C3753" s="141">
        <v>6834</v>
      </c>
      <c r="D3753" s="409" t="s">
        <v>12</v>
      </c>
      <c r="E3753" s="409">
        <v>400</v>
      </c>
      <c r="F3753" s="409">
        <v>39</v>
      </c>
      <c r="G3753" s="497">
        <f t="shared" si="155"/>
        <v>0.47783735999999993</v>
      </c>
      <c r="H3753" s="616" t="s">
        <v>185</v>
      </c>
      <c r="J3753" s="1276">
        <v>4</v>
      </c>
      <c r="K3753" s="476"/>
      <c r="L3753" s="476">
        <v>13</v>
      </c>
      <c r="M3753" s="426">
        <v>25</v>
      </c>
      <c r="N3753" s="426">
        <v>400</v>
      </c>
      <c r="O3753" s="476"/>
      <c r="P3753" s="450">
        <v>2</v>
      </c>
      <c r="Q3753" s="451">
        <f t="shared" si="156"/>
        <v>0.26</v>
      </c>
      <c r="R3753" s="476"/>
    </row>
    <row r="3754" spans="2:18" x14ac:dyDescent="0.25">
      <c r="B3754" s="1209">
        <v>5</v>
      </c>
      <c r="C3754" s="141">
        <v>6764</v>
      </c>
      <c r="D3754" s="409" t="s">
        <v>12</v>
      </c>
      <c r="E3754" s="409">
        <v>400</v>
      </c>
      <c r="F3754" s="409">
        <v>55</v>
      </c>
      <c r="G3754" s="497">
        <f t="shared" si="155"/>
        <v>0.95033400000000001</v>
      </c>
      <c r="H3754" s="616" t="s">
        <v>465</v>
      </c>
      <c r="J3754" s="1055">
        <v>5</v>
      </c>
      <c r="K3754" s="476"/>
      <c r="L3754" s="476">
        <v>10</v>
      </c>
      <c r="M3754" s="426">
        <v>25</v>
      </c>
      <c r="N3754" s="426">
        <v>400</v>
      </c>
      <c r="O3754" s="476"/>
      <c r="P3754" s="450">
        <v>4</v>
      </c>
      <c r="Q3754" s="451">
        <f t="shared" si="156"/>
        <v>0.4</v>
      </c>
      <c r="R3754" s="476"/>
    </row>
    <row r="3755" spans="2:18" x14ac:dyDescent="0.25">
      <c r="B3755" s="1209">
        <v>6</v>
      </c>
      <c r="C3755" s="141">
        <v>6854</v>
      </c>
      <c r="D3755" s="409" t="s">
        <v>12</v>
      </c>
      <c r="E3755" s="409">
        <v>400</v>
      </c>
      <c r="F3755" s="409">
        <v>75</v>
      </c>
      <c r="G3755" s="497">
        <f t="shared" si="155"/>
        <v>1.7671499999999998</v>
      </c>
      <c r="H3755" s="616" t="s">
        <v>467</v>
      </c>
      <c r="J3755" s="1276">
        <v>6</v>
      </c>
      <c r="K3755" s="476"/>
      <c r="L3755" s="476">
        <v>7</v>
      </c>
      <c r="M3755" s="426">
        <v>25</v>
      </c>
      <c r="N3755" s="426">
        <v>400</v>
      </c>
      <c r="O3755" s="476"/>
      <c r="P3755" s="450">
        <v>1</v>
      </c>
      <c r="Q3755" s="451">
        <f t="shared" si="156"/>
        <v>7.0000000000000007E-2</v>
      </c>
      <c r="R3755" s="476"/>
    </row>
    <row r="3756" spans="2:18" x14ac:dyDescent="0.25">
      <c r="B3756" s="1209">
        <v>7</v>
      </c>
      <c r="C3756" s="141">
        <v>6772</v>
      </c>
      <c r="D3756" s="409" t="s">
        <v>12</v>
      </c>
      <c r="E3756" s="409">
        <v>400</v>
      </c>
      <c r="F3756" s="409">
        <v>70</v>
      </c>
      <c r="G3756" s="497">
        <f t="shared" si="155"/>
        <v>1.5393839999999999</v>
      </c>
      <c r="H3756" s="616" t="s">
        <v>467</v>
      </c>
      <c r="J3756" s="1055">
        <v>7</v>
      </c>
      <c r="K3756" s="476"/>
      <c r="L3756" s="476">
        <v>4.5</v>
      </c>
      <c r="M3756" s="426">
        <v>25</v>
      </c>
      <c r="N3756" s="426">
        <v>400</v>
      </c>
      <c r="O3756" s="476"/>
      <c r="P3756" s="450">
        <v>1</v>
      </c>
      <c r="Q3756" s="451">
        <f t="shared" si="156"/>
        <v>4.4999999999999998E-2</v>
      </c>
      <c r="R3756" s="476"/>
    </row>
    <row r="3757" spans="2:18" x14ac:dyDescent="0.25">
      <c r="B3757" s="1209">
        <v>8</v>
      </c>
      <c r="C3757" s="141">
        <v>6766</v>
      </c>
      <c r="D3757" s="409" t="s">
        <v>12</v>
      </c>
      <c r="E3757" s="409">
        <v>400</v>
      </c>
      <c r="F3757" s="409">
        <v>62</v>
      </c>
      <c r="G3757" s="497">
        <f t="shared" si="155"/>
        <v>1.2076310399999999</v>
      </c>
      <c r="H3757" s="616" t="s">
        <v>468</v>
      </c>
      <c r="J3757" s="1276">
        <v>8</v>
      </c>
      <c r="K3757" s="476"/>
      <c r="L3757" s="476">
        <v>3.5</v>
      </c>
      <c r="M3757" s="426">
        <v>25</v>
      </c>
      <c r="N3757" s="426">
        <v>400</v>
      </c>
      <c r="O3757" s="476"/>
      <c r="P3757" s="450">
        <v>1</v>
      </c>
      <c r="Q3757" s="451">
        <f t="shared" si="156"/>
        <v>3.5000000000000003E-2</v>
      </c>
      <c r="R3757" s="476"/>
    </row>
    <row r="3758" spans="2:18" x14ac:dyDescent="0.25">
      <c r="G3758" s="74">
        <f>SUM(G3750:G3757)</f>
        <v>7.2040029599999995</v>
      </c>
      <c r="H3758" s="51"/>
      <c r="J3758" s="1055">
        <v>9</v>
      </c>
      <c r="K3758" s="476"/>
      <c r="L3758" s="476">
        <v>2.2000000000000002</v>
      </c>
      <c r="M3758" s="426">
        <v>25</v>
      </c>
      <c r="N3758" s="426">
        <v>400</v>
      </c>
      <c r="O3758" s="476"/>
      <c r="P3758" s="450">
        <v>1</v>
      </c>
      <c r="Q3758" s="451">
        <f t="shared" si="156"/>
        <v>2.2000000000000002E-2</v>
      </c>
      <c r="R3758" s="476"/>
    </row>
    <row r="3759" spans="2:18" ht="16.5" thickBot="1" x14ac:dyDescent="0.3">
      <c r="G3759" s="60">
        <f>SUM(G3758)</f>
        <v>7.2040029599999995</v>
      </c>
      <c r="H3759" s="36">
        <f>SUM(Q3792/G3759)</f>
        <v>0.71767044360015086</v>
      </c>
      <c r="J3759" s="1276">
        <v>10</v>
      </c>
      <c r="K3759" s="476"/>
      <c r="L3759" s="476">
        <v>15</v>
      </c>
      <c r="M3759" s="426">
        <v>20</v>
      </c>
      <c r="N3759" s="426">
        <v>400</v>
      </c>
      <c r="O3759" s="476"/>
      <c r="P3759" s="450">
        <v>2</v>
      </c>
      <c r="Q3759" s="451">
        <f t="shared" si="156"/>
        <v>0.24</v>
      </c>
      <c r="R3759" s="476"/>
    </row>
    <row r="3760" spans="2:18" ht="16.5" thickTop="1" x14ac:dyDescent="0.25">
      <c r="J3760" s="1055">
        <v>11</v>
      </c>
      <c r="K3760" s="476"/>
      <c r="L3760" s="476">
        <v>10</v>
      </c>
      <c r="M3760" s="426">
        <v>20</v>
      </c>
      <c r="N3760" s="426">
        <v>400</v>
      </c>
      <c r="O3760" s="476"/>
      <c r="P3760" s="450">
        <v>3</v>
      </c>
      <c r="Q3760" s="451">
        <f t="shared" si="156"/>
        <v>0.24</v>
      </c>
      <c r="R3760" s="476"/>
    </row>
    <row r="3761" spans="2:18" x14ac:dyDescent="0.25">
      <c r="B3761" s="1886" t="s">
        <v>3</v>
      </c>
      <c r="C3761" s="1888" t="s">
        <v>66</v>
      </c>
      <c r="D3761" s="1889"/>
      <c r="E3761" s="1890" t="s">
        <v>48</v>
      </c>
      <c r="F3761" s="1891"/>
      <c r="G3761" s="1886" t="s">
        <v>50</v>
      </c>
      <c r="J3761" s="1276">
        <v>12</v>
      </c>
      <c r="K3761" s="476"/>
      <c r="L3761" s="476">
        <v>8</v>
      </c>
      <c r="M3761" s="426">
        <v>20</v>
      </c>
      <c r="N3761" s="426">
        <v>400</v>
      </c>
      <c r="O3761" s="476"/>
      <c r="P3761" s="450">
        <v>1</v>
      </c>
      <c r="Q3761" s="451">
        <f t="shared" si="156"/>
        <v>6.4000000000000001E-2</v>
      </c>
      <c r="R3761" s="476"/>
    </row>
    <row r="3762" spans="2:18" x14ac:dyDescent="0.25">
      <c r="B3762" s="1887"/>
      <c r="C3762" s="101" t="s">
        <v>30</v>
      </c>
      <c r="D3762" s="595" t="s">
        <v>10</v>
      </c>
      <c r="E3762" s="1279" t="s">
        <v>30</v>
      </c>
      <c r="F3762" s="1279" t="s">
        <v>10</v>
      </c>
      <c r="G3762" s="1887"/>
      <c r="J3762" s="1055">
        <v>13</v>
      </c>
      <c r="K3762" s="476"/>
      <c r="L3762" s="476">
        <v>4.5</v>
      </c>
      <c r="M3762" s="426">
        <v>20</v>
      </c>
      <c r="N3762" s="426">
        <v>400</v>
      </c>
      <c r="O3762" s="476"/>
      <c r="P3762" s="450">
        <v>4</v>
      </c>
      <c r="Q3762" s="451">
        <f t="shared" si="156"/>
        <v>0.14399999999999999</v>
      </c>
      <c r="R3762" s="476"/>
    </row>
    <row r="3763" spans="2:18" x14ac:dyDescent="0.25">
      <c r="B3763" s="1280" t="s">
        <v>32</v>
      </c>
      <c r="C3763" s="86">
        <f>SUM(C3730)</f>
        <v>727</v>
      </c>
      <c r="D3763" s="71">
        <f>SUM(D3730)</f>
        <v>559.60896683999988</v>
      </c>
      <c r="E3763" s="86">
        <f>SUM(E3730)</f>
        <v>35262</v>
      </c>
      <c r="F3763" s="71">
        <f>SUM(F3730)</f>
        <v>397.72760000000005</v>
      </c>
      <c r="G3763" s="88">
        <f>SUM(F3763/D3763)</f>
        <v>0.71072413697351633</v>
      </c>
      <c r="J3763" s="1276">
        <v>14</v>
      </c>
      <c r="K3763" s="476"/>
      <c r="L3763" s="476">
        <v>2.2000000000000002</v>
      </c>
      <c r="M3763" s="426">
        <v>20</v>
      </c>
      <c r="N3763" s="426">
        <v>400</v>
      </c>
      <c r="O3763" s="476"/>
      <c r="P3763" s="450">
        <v>1</v>
      </c>
      <c r="Q3763" s="451">
        <f t="shared" si="156"/>
        <v>1.7600000000000001E-2</v>
      </c>
      <c r="R3763" s="476"/>
    </row>
    <row r="3764" spans="2:18" x14ac:dyDescent="0.25">
      <c r="B3764" s="1280" t="s">
        <v>32</v>
      </c>
      <c r="C3764" s="115">
        <f>SUM(B3757)</f>
        <v>8</v>
      </c>
      <c r="D3764" s="71">
        <f>SUM(G3758)</f>
        <v>7.2040029599999995</v>
      </c>
      <c r="E3764" s="115">
        <f>SUM(P3792)</f>
        <v>307</v>
      </c>
      <c r="F3764" s="20">
        <f>SUM(Q3792)</f>
        <v>5.1700999999999997</v>
      </c>
      <c r="G3764" s="88">
        <f>SUM(F3764/D3764)</f>
        <v>0.71767044360015086</v>
      </c>
      <c r="J3764" s="1055">
        <v>15</v>
      </c>
      <c r="K3764" s="476"/>
      <c r="L3764" s="476">
        <v>13</v>
      </c>
      <c r="M3764" s="426">
        <v>15</v>
      </c>
      <c r="N3764" s="426">
        <v>400</v>
      </c>
      <c r="O3764" s="476"/>
      <c r="P3764" s="450">
        <v>1</v>
      </c>
      <c r="Q3764" s="451">
        <f t="shared" si="156"/>
        <v>7.8E-2</v>
      </c>
      <c r="R3764" s="476"/>
    </row>
    <row r="3765" spans="2:18" ht="16.5" thickBot="1" x14ac:dyDescent="0.3">
      <c r="B3765" s="1271" t="s">
        <v>54</v>
      </c>
      <c r="C3765" s="59">
        <f>SUM(C3763:C3764)</f>
        <v>735</v>
      </c>
      <c r="D3765" s="92">
        <f>SUM(D3763:D3764)</f>
        <v>566.81296979999991</v>
      </c>
      <c r="E3765" s="59">
        <f>SUM(E3763:E3764)</f>
        <v>35569</v>
      </c>
      <c r="F3765" s="60">
        <f>SUM(F3763:F3764)</f>
        <v>402.89770000000004</v>
      </c>
      <c r="G3765" s="93">
        <f>SUM(F3765/D3765)</f>
        <v>0.71081242220368135</v>
      </c>
      <c r="J3765" s="1276">
        <v>16</v>
      </c>
      <c r="K3765" s="476"/>
      <c r="L3765" s="476">
        <v>10</v>
      </c>
      <c r="M3765" s="426">
        <v>15</v>
      </c>
      <c r="N3765" s="426">
        <v>400</v>
      </c>
      <c r="O3765" s="476"/>
      <c r="P3765" s="450">
        <v>2</v>
      </c>
      <c r="Q3765" s="451">
        <f t="shared" si="156"/>
        <v>0.12</v>
      </c>
      <c r="R3765" s="476"/>
    </row>
    <row r="3766" spans="2:18" ht="16.5" thickTop="1" x14ac:dyDescent="0.25">
      <c r="B3766" s="89"/>
      <c r="C3766" s="90"/>
      <c r="D3766" s="91"/>
      <c r="E3766" s="82"/>
      <c r="F3766" s="83"/>
      <c r="G3766" s="83"/>
      <c r="J3766" s="1055">
        <v>17</v>
      </c>
      <c r="K3766" s="476"/>
      <c r="L3766" s="476">
        <v>4.5</v>
      </c>
      <c r="M3766" s="426">
        <v>15</v>
      </c>
      <c r="N3766" s="426">
        <v>400</v>
      </c>
      <c r="O3766" s="476"/>
      <c r="P3766" s="450">
        <v>5</v>
      </c>
      <c r="Q3766" s="451">
        <f t="shared" si="156"/>
        <v>0.13500000000000001</v>
      </c>
      <c r="R3766" s="476"/>
    </row>
    <row r="3767" spans="2:18" x14ac:dyDescent="0.25">
      <c r="B3767" s="102" t="s">
        <v>32</v>
      </c>
      <c r="C3767" s="90"/>
      <c r="D3767" s="103">
        <f>SUM(Q3785+D3732)</f>
        <v>295.93469999999996</v>
      </c>
      <c r="E3767" s="466">
        <f>SUM(D3767/D3765)</f>
        <v>0.52210290830927986</v>
      </c>
      <c r="F3767" s="83"/>
      <c r="G3767" s="83"/>
      <c r="J3767" s="1276">
        <v>18</v>
      </c>
      <c r="K3767" s="476"/>
      <c r="L3767" s="476">
        <v>3.5</v>
      </c>
      <c r="M3767" s="426">
        <v>15</v>
      </c>
      <c r="N3767" s="426">
        <v>400</v>
      </c>
      <c r="O3767" s="476"/>
      <c r="P3767" s="450">
        <v>1</v>
      </c>
      <c r="Q3767" s="451">
        <f t="shared" si="156"/>
        <v>2.1000000000000001E-2</v>
      </c>
      <c r="R3767" s="476"/>
    </row>
    <row r="3768" spans="2:18" x14ac:dyDescent="0.25">
      <c r="B3768" s="102" t="s">
        <v>51</v>
      </c>
      <c r="C3768" s="89"/>
      <c r="D3768" s="103">
        <f>SUM(Q3791+D3733)</f>
        <v>106.96299999999999</v>
      </c>
      <c r="E3768" s="466">
        <f>SUM(D3768/D3765)</f>
        <v>0.18870951389440138</v>
      </c>
      <c r="F3768" s="83"/>
      <c r="G3768" s="83"/>
      <c r="J3768" s="1055">
        <v>19</v>
      </c>
      <c r="K3768" s="476"/>
      <c r="L3768" s="476">
        <v>2.2000000000000002</v>
      </c>
      <c r="M3768" s="426">
        <v>15</v>
      </c>
      <c r="N3768" s="426">
        <v>400</v>
      </c>
      <c r="O3768" s="476"/>
      <c r="P3768" s="450">
        <v>3</v>
      </c>
      <c r="Q3768" s="451">
        <f t="shared" si="156"/>
        <v>3.9600000000000003E-2</v>
      </c>
      <c r="R3768" s="476"/>
    </row>
    <row r="3769" spans="2:18" ht="16.5" thickBot="1" x14ac:dyDescent="0.3">
      <c r="B3769" s="89"/>
      <c r="C3769" s="89"/>
      <c r="D3769" s="1275">
        <f>SUM(D3767:D3768)</f>
        <v>402.89769999999999</v>
      </c>
      <c r="E3769" s="467">
        <f>SUM(E3767:E3768)</f>
        <v>0.71081242220368124</v>
      </c>
      <c r="F3769" s="83"/>
      <c r="J3769" s="1276">
        <v>20</v>
      </c>
      <c r="K3769" s="476"/>
      <c r="L3769" s="476">
        <v>15</v>
      </c>
      <c r="M3769" s="426">
        <v>25</v>
      </c>
      <c r="N3769" s="426">
        <v>400</v>
      </c>
      <c r="O3769" s="476"/>
      <c r="P3769" s="450">
        <v>1</v>
      </c>
      <c r="Q3769" s="451">
        <f t="shared" si="156"/>
        <v>0.15</v>
      </c>
      <c r="R3769" s="476"/>
    </row>
    <row r="3770" spans="2:18" ht="16.5" thickTop="1" x14ac:dyDescent="0.25">
      <c r="J3770" s="1055">
        <v>21</v>
      </c>
      <c r="K3770" s="476"/>
      <c r="L3770" s="476">
        <v>7</v>
      </c>
      <c r="M3770" s="426">
        <v>20</v>
      </c>
      <c r="N3770" s="426">
        <v>400</v>
      </c>
      <c r="O3770" s="476"/>
      <c r="P3770" s="450">
        <v>2</v>
      </c>
      <c r="Q3770" s="451">
        <f t="shared" si="156"/>
        <v>0.112</v>
      </c>
      <c r="R3770" s="476"/>
    </row>
    <row r="3771" spans="2:18" x14ac:dyDescent="0.25">
      <c r="J3771" s="1276">
        <v>22</v>
      </c>
      <c r="K3771" s="476"/>
      <c r="L3771" s="476">
        <v>8</v>
      </c>
      <c r="M3771" s="426">
        <v>25</v>
      </c>
      <c r="N3771" s="426">
        <v>400</v>
      </c>
      <c r="O3771" s="476"/>
      <c r="P3771" s="450">
        <v>1</v>
      </c>
      <c r="Q3771" s="451">
        <f t="shared" si="156"/>
        <v>0.08</v>
      </c>
      <c r="R3771" s="476"/>
    </row>
    <row r="3772" spans="2:18" x14ac:dyDescent="0.25">
      <c r="J3772" s="1055">
        <v>23</v>
      </c>
      <c r="K3772" s="476"/>
      <c r="L3772" s="476">
        <v>10</v>
      </c>
      <c r="M3772" s="426">
        <v>13</v>
      </c>
      <c r="N3772" s="426">
        <v>400</v>
      </c>
      <c r="O3772" s="476"/>
      <c r="P3772" s="450">
        <v>1</v>
      </c>
      <c r="Q3772" s="451">
        <f t="shared" si="156"/>
        <v>5.1999999999999998E-2</v>
      </c>
      <c r="R3772" s="476"/>
    </row>
    <row r="3773" spans="2:18" x14ac:dyDescent="0.25">
      <c r="J3773" s="1276">
        <v>24</v>
      </c>
      <c r="K3773" s="476"/>
      <c r="L3773" s="476">
        <v>4.5</v>
      </c>
      <c r="M3773" s="426">
        <v>13</v>
      </c>
      <c r="N3773" s="426">
        <v>400</v>
      </c>
      <c r="O3773" s="476"/>
      <c r="P3773" s="450">
        <v>1</v>
      </c>
      <c r="Q3773" s="451">
        <f t="shared" si="156"/>
        <v>2.3400000000000001E-2</v>
      </c>
      <c r="R3773" s="476"/>
    </row>
    <row r="3774" spans="2:18" x14ac:dyDescent="0.25">
      <c r="J3774" s="1055">
        <v>25</v>
      </c>
      <c r="K3774" s="476"/>
      <c r="L3774" s="476">
        <v>3.5</v>
      </c>
      <c r="M3774" s="426">
        <v>13</v>
      </c>
      <c r="N3774" s="426">
        <v>400</v>
      </c>
      <c r="O3774" s="476"/>
      <c r="P3774" s="450">
        <v>2</v>
      </c>
      <c r="Q3774" s="451">
        <f t="shared" si="156"/>
        <v>3.6400000000000002E-2</v>
      </c>
      <c r="R3774" s="476"/>
    </row>
    <row r="3775" spans="2:18" x14ac:dyDescent="0.25">
      <c r="J3775" s="1276">
        <v>26</v>
      </c>
      <c r="K3775" s="476"/>
      <c r="L3775" s="476">
        <v>10</v>
      </c>
      <c r="M3775" s="426">
        <v>10</v>
      </c>
      <c r="N3775" s="426">
        <v>400</v>
      </c>
      <c r="O3775" s="476"/>
      <c r="P3775" s="450">
        <v>1</v>
      </c>
      <c r="Q3775" s="451">
        <f t="shared" si="156"/>
        <v>0.04</v>
      </c>
      <c r="R3775" s="476"/>
    </row>
    <row r="3776" spans="2:18" x14ac:dyDescent="0.25">
      <c r="J3776" s="1055">
        <v>27</v>
      </c>
      <c r="K3776" s="476"/>
      <c r="L3776" s="476">
        <v>8</v>
      </c>
      <c r="M3776" s="426">
        <v>10</v>
      </c>
      <c r="N3776" s="426">
        <v>400</v>
      </c>
      <c r="O3776" s="476"/>
      <c r="P3776" s="450">
        <v>4</v>
      </c>
      <c r="Q3776" s="451">
        <f t="shared" si="156"/>
        <v>0.128</v>
      </c>
      <c r="R3776" s="476"/>
    </row>
    <row r="3777" spans="10:18" x14ac:dyDescent="0.25">
      <c r="J3777" s="1276">
        <v>28</v>
      </c>
      <c r="K3777" s="476"/>
      <c r="L3777" s="476">
        <v>7</v>
      </c>
      <c r="M3777" s="426">
        <v>10</v>
      </c>
      <c r="N3777" s="426">
        <v>400</v>
      </c>
      <c r="O3777" s="476"/>
      <c r="P3777" s="450">
        <v>1</v>
      </c>
      <c r="Q3777" s="451">
        <f t="shared" si="156"/>
        <v>2.8000000000000001E-2</v>
      </c>
      <c r="R3777" s="476"/>
    </row>
    <row r="3778" spans="10:18" x14ac:dyDescent="0.25">
      <c r="J3778" s="1055">
        <v>29</v>
      </c>
      <c r="K3778" s="476"/>
      <c r="L3778" s="476">
        <v>4.5</v>
      </c>
      <c r="M3778" s="426">
        <v>10</v>
      </c>
      <c r="N3778" s="426">
        <v>400</v>
      </c>
      <c r="O3778" s="476"/>
      <c r="P3778" s="450">
        <v>17</v>
      </c>
      <c r="Q3778" s="451">
        <f t="shared" si="156"/>
        <v>0.30599999999999999</v>
      </c>
      <c r="R3778" s="476"/>
    </row>
    <row r="3779" spans="10:18" x14ac:dyDescent="0.25">
      <c r="J3779" s="1276">
        <v>30</v>
      </c>
      <c r="K3779" s="476"/>
      <c r="L3779" s="476">
        <v>3.5</v>
      </c>
      <c r="M3779" s="426">
        <v>10</v>
      </c>
      <c r="N3779" s="426">
        <v>400</v>
      </c>
      <c r="O3779" s="476"/>
      <c r="P3779" s="450">
        <v>5</v>
      </c>
      <c r="Q3779" s="451">
        <f t="shared" si="156"/>
        <v>7.0000000000000007E-2</v>
      </c>
      <c r="R3779" s="476"/>
    </row>
    <row r="3780" spans="10:18" x14ac:dyDescent="0.25">
      <c r="J3780" s="1055">
        <v>31</v>
      </c>
      <c r="K3780" s="476"/>
      <c r="L3780" s="476">
        <v>2.2000000000000002</v>
      </c>
      <c r="M3780" s="426">
        <v>10</v>
      </c>
      <c r="N3780" s="426">
        <v>400</v>
      </c>
      <c r="O3780" s="476"/>
      <c r="P3780" s="450">
        <v>7</v>
      </c>
      <c r="Q3780" s="451">
        <f t="shared" si="156"/>
        <v>6.1600000000000002E-2</v>
      </c>
      <c r="R3780" s="476"/>
    </row>
    <row r="3781" spans="10:18" x14ac:dyDescent="0.25">
      <c r="J3781" s="1276">
        <v>32</v>
      </c>
      <c r="K3781" s="476"/>
      <c r="L3781" s="476">
        <v>1.7</v>
      </c>
      <c r="M3781" s="426">
        <v>10</v>
      </c>
      <c r="N3781" s="426">
        <v>400</v>
      </c>
      <c r="O3781" s="476"/>
      <c r="P3781" s="450">
        <v>3</v>
      </c>
      <c r="Q3781" s="451">
        <f t="shared" si="156"/>
        <v>2.0400000000000001E-2</v>
      </c>
      <c r="R3781" s="476"/>
    </row>
    <row r="3782" spans="10:18" x14ac:dyDescent="0.25">
      <c r="J3782" s="1055">
        <v>33</v>
      </c>
      <c r="K3782" s="476"/>
      <c r="L3782" s="476">
        <v>4.5</v>
      </c>
      <c r="M3782" s="426">
        <v>10</v>
      </c>
      <c r="N3782" s="426">
        <v>300</v>
      </c>
      <c r="O3782" s="476"/>
      <c r="P3782" s="450">
        <v>4</v>
      </c>
      <c r="Q3782" s="451">
        <f t="shared" si="156"/>
        <v>5.3999999999999999E-2</v>
      </c>
      <c r="R3782" s="476"/>
    </row>
    <row r="3783" spans="10:18" x14ac:dyDescent="0.25">
      <c r="J3783" s="1276">
        <v>34</v>
      </c>
      <c r="K3783" s="476"/>
      <c r="L3783" s="476">
        <v>2.2000000000000002</v>
      </c>
      <c r="M3783" s="426">
        <v>10</v>
      </c>
      <c r="N3783" s="426">
        <v>300</v>
      </c>
      <c r="O3783" s="476"/>
      <c r="P3783" s="450">
        <v>2</v>
      </c>
      <c r="Q3783" s="451">
        <f t="shared" si="156"/>
        <v>1.32E-2</v>
      </c>
      <c r="R3783" s="476"/>
    </row>
    <row r="3784" spans="10:18" x14ac:dyDescent="0.25">
      <c r="J3784" s="1055">
        <v>35</v>
      </c>
      <c r="K3784" s="476"/>
      <c r="L3784" s="476">
        <v>2.2000000000000002</v>
      </c>
      <c r="M3784" s="426">
        <v>10</v>
      </c>
      <c r="N3784" s="426">
        <v>250</v>
      </c>
      <c r="O3784" s="476"/>
      <c r="P3784" s="450">
        <v>1</v>
      </c>
      <c r="Q3784" s="451">
        <f t="shared" si="156"/>
        <v>5.4999999999999997E-3</v>
      </c>
      <c r="R3784" s="476"/>
    </row>
    <row r="3785" spans="10:18" x14ac:dyDescent="0.25">
      <c r="J3785" s="1880"/>
      <c r="K3785" s="1880"/>
      <c r="L3785" s="1880"/>
      <c r="M3785" s="1880"/>
      <c r="N3785" s="1880"/>
      <c r="O3785" s="1881"/>
      <c r="P3785" s="1119">
        <f>SUM(P3750:P3784)</f>
        <v>90</v>
      </c>
      <c r="Q3785" s="1120">
        <f>SUM(Q3750:Q3784)</f>
        <v>3.7212999999999998</v>
      </c>
      <c r="R3785" s="64">
        <f>SUM(Q3785/G3759)</f>
        <v>0.51656003206306289</v>
      </c>
    </row>
    <row r="3786" spans="10:18" x14ac:dyDescent="0.25">
      <c r="J3786" s="1276">
        <v>36</v>
      </c>
      <c r="K3786" s="476"/>
      <c r="L3786" s="477">
        <v>5</v>
      </c>
      <c r="M3786" s="409">
        <v>7</v>
      </c>
      <c r="N3786" s="409">
        <v>400</v>
      </c>
      <c r="O3786" s="409">
        <v>11</v>
      </c>
      <c r="P3786" s="450">
        <v>44</v>
      </c>
      <c r="Q3786" s="451">
        <f>L3786*M3786*N3786*P3786/1000000</f>
        <v>0.61599999999999999</v>
      </c>
      <c r="R3786" s="618"/>
    </row>
    <row r="3787" spans="10:18" x14ac:dyDescent="0.25">
      <c r="J3787" s="1276">
        <v>37</v>
      </c>
      <c r="K3787" s="476"/>
      <c r="L3787" s="477">
        <v>4</v>
      </c>
      <c r="M3787" s="409">
        <v>6</v>
      </c>
      <c r="N3787" s="409">
        <v>400</v>
      </c>
      <c r="O3787" s="409">
        <v>3</v>
      </c>
      <c r="P3787" s="450">
        <v>18</v>
      </c>
      <c r="Q3787" s="451">
        <f>L3787*M3787*N3787*P3787/1000000</f>
        <v>0.17280000000000001</v>
      </c>
      <c r="R3787" s="1058"/>
    </row>
    <row r="3788" spans="10:18" x14ac:dyDescent="0.25">
      <c r="J3788" s="1276">
        <v>38</v>
      </c>
      <c r="K3788" s="476"/>
      <c r="L3788" s="477">
        <v>3</v>
      </c>
      <c r="M3788" s="409">
        <v>5</v>
      </c>
      <c r="N3788" s="409">
        <v>400</v>
      </c>
      <c r="O3788" s="409">
        <v>7</v>
      </c>
      <c r="P3788" s="450">
        <v>70</v>
      </c>
      <c r="Q3788" s="451">
        <f>L3788*M3788*N3788*P3788/1000000</f>
        <v>0.42</v>
      </c>
      <c r="R3788" s="618"/>
    </row>
    <row r="3789" spans="10:18" x14ac:dyDescent="0.25">
      <c r="J3789" s="1276">
        <v>39</v>
      </c>
      <c r="K3789" s="476"/>
      <c r="L3789" s="477">
        <v>2</v>
      </c>
      <c r="M3789" s="409">
        <v>3</v>
      </c>
      <c r="N3789" s="409">
        <v>400</v>
      </c>
      <c r="O3789" s="409">
        <v>3</v>
      </c>
      <c r="P3789" s="450">
        <v>75</v>
      </c>
      <c r="Q3789" s="451">
        <f>L3789*M3789*N3789*P3789/1000000</f>
        <v>0.18</v>
      </c>
      <c r="R3789" s="1058"/>
    </row>
    <row r="3790" spans="10:18" x14ac:dyDescent="0.25">
      <c r="J3790" s="1276">
        <v>40</v>
      </c>
      <c r="K3790" s="476"/>
      <c r="L3790" s="477">
        <v>3</v>
      </c>
      <c r="M3790" s="409">
        <v>5</v>
      </c>
      <c r="N3790" s="409">
        <v>400</v>
      </c>
      <c r="O3790" s="409">
        <v>1</v>
      </c>
      <c r="P3790" s="450">
        <v>10</v>
      </c>
      <c r="Q3790" s="451">
        <f>L3790*M3790*N3790*P3790/1000000</f>
        <v>0.06</v>
      </c>
      <c r="R3790" s="618"/>
    </row>
    <row r="3791" spans="10:18" x14ac:dyDescent="0.25">
      <c r="J3791" s="1882"/>
      <c r="K3791" s="1883"/>
      <c r="L3791" s="1883"/>
      <c r="M3791" s="1883"/>
      <c r="N3791" s="1884"/>
      <c r="O3791" s="1057">
        <f>SUM(O3786:O3790)</f>
        <v>25</v>
      </c>
      <c r="P3791" s="1057">
        <f>SUM(P3786:P3790)</f>
        <v>217</v>
      </c>
      <c r="Q3791" s="1121">
        <f>SUM(Q3786:Q3790)</f>
        <v>1.4487999999999999</v>
      </c>
      <c r="R3791" s="64">
        <f>SUM(Q3791/G3759)</f>
        <v>0.20111041153708797</v>
      </c>
    </row>
    <row r="3792" spans="10:18" ht="16.5" thickBot="1" x14ac:dyDescent="0.3">
      <c r="J3792" s="112"/>
      <c r="K3792" s="112"/>
      <c r="L3792" s="112"/>
      <c r="M3792" s="112"/>
      <c r="N3792" s="112"/>
      <c r="O3792" s="455">
        <f>SUM(O3791)</f>
        <v>25</v>
      </c>
      <c r="P3792" s="47">
        <f>SUM(P3791,P3785)</f>
        <v>307</v>
      </c>
      <c r="Q3792" s="72">
        <f>SUM(Q3791,Q3785)</f>
        <v>5.1700999999999997</v>
      </c>
      <c r="R3792" s="49">
        <f>SUM(Q3792/G3759)</f>
        <v>0.71767044360015086</v>
      </c>
    </row>
    <row r="3793" spans="2:18" ht="16.5" thickTop="1" x14ac:dyDescent="0.25"/>
    <row r="3794" spans="2:18" x14ac:dyDescent="0.25">
      <c r="B3794" s="1814" t="s">
        <v>0</v>
      </c>
      <c r="C3794" s="1814"/>
      <c r="D3794" s="1814"/>
      <c r="E3794" s="1814"/>
      <c r="F3794" s="1814"/>
      <c r="G3794" s="1814"/>
      <c r="H3794" s="1814"/>
      <c r="J3794" s="1892" t="s">
        <v>22</v>
      </c>
      <c r="K3794" s="1892"/>
      <c r="L3794" s="1892"/>
      <c r="M3794" s="1892"/>
      <c r="N3794" s="1892"/>
      <c r="O3794" s="1892"/>
      <c r="P3794" s="1892"/>
      <c r="Q3794" s="1892"/>
      <c r="R3794" s="1892"/>
    </row>
    <row r="3795" spans="2:18" ht="15.75" customHeight="1" x14ac:dyDescent="0.25">
      <c r="B3795" s="1814"/>
      <c r="C3795" s="1814"/>
      <c r="D3795" s="1814"/>
      <c r="E3795" s="1814"/>
      <c r="F3795" s="1814"/>
      <c r="G3795" s="1814"/>
      <c r="H3795" s="1814"/>
      <c r="J3795" s="1892"/>
      <c r="K3795" s="1892"/>
      <c r="L3795" s="1892"/>
      <c r="M3795" s="1892"/>
      <c r="N3795" s="1892"/>
      <c r="O3795" s="1892"/>
      <c r="P3795" s="1892"/>
      <c r="Q3795" s="1892"/>
      <c r="R3795" s="1892"/>
    </row>
    <row r="3796" spans="2:18" ht="15.75" customHeight="1" x14ac:dyDescent="0.25">
      <c r="B3796" s="6" t="s">
        <v>478</v>
      </c>
      <c r="H3796" s="8"/>
      <c r="J3796" s="6" t="s">
        <v>478</v>
      </c>
      <c r="K3796" s="1051"/>
      <c r="L3796" s="1051"/>
      <c r="M3796" s="1051"/>
      <c r="N3796" s="1051"/>
      <c r="O3796" s="1893"/>
      <c r="P3796" s="1893"/>
      <c r="Q3796" s="842"/>
      <c r="R3796" s="842"/>
    </row>
    <row r="3797" spans="2:18" x14ac:dyDescent="0.25">
      <c r="B3797" s="1812" t="s">
        <v>21</v>
      </c>
      <c r="C3797" s="1812" t="s">
        <v>2</v>
      </c>
      <c r="D3797" s="1812" t="s">
        <v>3</v>
      </c>
      <c r="E3797" s="1842" t="s">
        <v>4</v>
      </c>
      <c r="F3797" s="1843"/>
      <c r="G3797" s="1844"/>
      <c r="H3797" s="1812" t="s">
        <v>5</v>
      </c>
      <c r="J3797" s="1886" t="s">
        <v>21</v>
      </c>
      <c r="K3797" s="1894" t="s">
        <v>24</v>
      </c>
      <c r="L3797" s="1867" t="s">
        <v>25</v>
      </c>
      <c r="M3797" s="1868"/>
      <c r="N3797" s="1869"/>
      <c r="O3797" s="1867" t="s">
        <v>4</v>
      </c>
      <c r="P3797" s="1868"/>
      <c r="Q3797" s="1869"/>
      <c r="R3797" s="1886" t="s">
        <v>5</v>
      </c>
    </row>
    <row r="3798" spans="2:18" x14ac:dyDescent="0.25">
      <c r="B3798" s="1813"/>
      <c r="C3798" s="1813"/>
      <c r="D3798" s="1813"/>
      <c r="E3798" s="1284" t="s">
        <v>26</v>
      </c>
      <c r="F3798" s="1284" t="s">
        <v>9</v>
      </c>
      <c r="G3798" s="1283" t="s">
        <v>10</v>
      </c>
      <c r="H3798" s="1813"/>
      <c r="J3798" s="1887"/>
      <c r="K3798" s="1895"/>
      <c r="L3798" s="1052" t="s">
        <v>27</v>
      </c>
      <c r="M3798" s="1287" t="s">
        <v>28</v>
      </c>
      <c r="N3798" s="1287" t="s">
        <v>26</v>
      </c>
      <c r="O3798" s="1287" t="s">
        <v>29</v>
      </c>
      <c r="P3798" s="1053" t="s">
        <v>30</v>
      </c>
      <c r="Q3798" s="1054" t="s">
        <v>10</v>
      </c>
      <c r="R3798" s="1887"/>
    </row>
    <row r="3799" spans="2:18" x14ac:dyDescent="0.25">
      <c r="B3799" s="1209">
        <v>1</v>
      </c>
      <c r="C3799" s="78">
        <v>6411</v>
      </c>
      <c r="D3799" s="409" t="s">
        <v>12</v>
      </c>
      <c r="E3799" s="409">
        <v>400</v>
      </c>
      <c r="F3799" s="409">
        <v>60</v>
      </c>
      <c r="G3799" s="497">
        <f t="shared" ref="G3799:G3806" si="157">0.7854*E3799*F3799*F3799/1000000</f>
        <v>1.130976</v>
      </c>
      <c r="H3799" s="616" t="s">
        <v>207</v>
      </c>
      <c r="J3799" s="1055">
        <v>1</v>
      </c>
      <c r="K3799" s="429" t="s">
        <v>32</v>
      </c>
      <c r="L3799" s="426">
        <v>13</v>
      </c>
      <c r="M3799" s="426">
        <v>30</v>
      </c>
      <c r="N3799" s="426">
        <v>400</v>
      </c>
      <c r="O3799" s="429"/>
      <c r="P3799" s="450">
        <v>4</v>
      </c>
      <c r="Q3799" s="451">
        <f t="shared" ref="Q3799:Q3824" si="158">L3799*M3799*N3799*P3799/1000000</f>
        <v>0.624</v>
      </c>
      <c r="R3799" s="1056"/>
    </row>
    <row r="3800" spans="2:18" x14ac:dyDescent="0.25">
      <c r="B3800" s="1209">
        <v>2</v>
      </c>
      <c r="C3800" s="78">
        <v>5870</v>
      </c>
      <c r="D3800" s="409" t="s">
        <v>12</v>
      </c>
      <c r="E3800" s="409">
        <v>400</v>
      </c>
      <c r="F3800" s="409">
        <v>64</v>
      </c>
      <c r="G3800" s="497">
        <f t="shared" si="157"/>
        <v>1.2867993599999998</v>
      </c>
      <c r="H3800" s="616" t="s">
        <v>15</v>
      </c>
      <c r="J3800" s="1286">
        <v>2</v>
      </c>
      <c r="K3800" s="476"/>
      <c r="L3800" s="476">
        <v>13</v>
      </c>
      <c r="M3800" s="426">
        <v>25</v>
      </c>
      <c r="N3800" s="426">
        <v>400</v>
      </c>
      <c r="O3800" s="476"/>
      <c r="P3800" s="450">
        <v>3</v>
      </c>
      <c r="Q3800" s="451">
        <f t="shared" si="158"/>
        <v>0.39</v>
      </c>
      <c r="R3800" s="476"/>
    </row>
    <row r="3801" spans="2:18" x14ac:dyDescent="0.25">
      <c r="B3801" s="1209">
        <v>3</v>
      </c>
      <c r="C3801" s="78">
        <v>5867</v>
      </c>
      <c r="D3801" s="409" t="s">
        <v>12</v>
      </c>
      <c r="E3801" s="409">
        <v>400</v>
      </c>
      <c r="F3801" s="409">
        <v>70</v>
      </c>
      <c r="G3801" s="497">
        <f t="shared" si="157"/>
        <v>1.5393839999999999</v>
      </c>
      <c r="H3801" s="616" t="s">
        <v>15</v>
      </c>
      <c r="J3801" s="1055">
        <v>3</v>
      </c>
      <c r="K3801" s="476"/>
      <c r="L3801" s="476">
        <v>15</v>
      </c>
      <c r="M3801" s="426">
        <v>25</v>
      </c>
      <c r="N3801" s="426">
        <v>400</v>
      </c>
      <c r="O3801" s="476"/>
      <c r="P3801" s="450">
        <v>3</v>
      </c>
      <c r="Q3801" s="451">
        <f t="shared" si="158"/>
        <v>0.45</v>
      </c>
      <c r="R3801" s="476"/>
    </row>
    <row r="3802" spans="2:18" x14ac:dyDescent="0.25">
      <c r="B3802" s="1209">
        <v>4</v>
      </c>
      <c r="C3802" s="78">
        <v>6419</v>
      </c>
      <c r="D3802" s="409" t="s">
        <v>12</v>
      </c>
      <c r="E3802" s="409">
        <v>400</v>
      </c>
      <c r="F3802" s="409">
        <v>50</v>
      </c>
      <c r="G3802" s="497">
        <f t="shared" si="157"/>
        <v>0.78539999999999988</v>
      </c>
      <c r="H3802" s="616" t="s">
        <v>207</v>
      </c>
      <c r="J3802" s="1286">
        <v>4</v>
      </c>
      <c r="K3802" s="476"/>
      <c r="L3802" s="476">
        <v>10</v>
      </c>
      <c r="M3802" s="426">
        <v>25</v>
      </c>
      <c r="N3802" s="426">
        <v>400</v>
      </c>
      <c r="O3802" s="476"/>
      <c r="P3802" s="450">
        <v>4</v>
      </c>
      <c r="Q3802" s="451">
        <f t="shared" si="158"/>
        <v>0.4</v>
      </c>
      <c r="R3802" s="476"/>
    </row>
    <row r="3803" spans="2:18" x14ac:dyDescent="0.25">
      <c r="B3803" s="1209">
        <v>5</v>
      </c>
      <c r="C3803" s="78">
        <v>6141</v>
      </c>
      <c r="D3803" s="409" t="s">
        <v>12</v>
      </c>
      <c r="E3803" s="409">
        <v>400</v>
      </c>
      <c r="F3803" s="409">
        <v>70</v>
      </c>
      <c r="G3803" s="497">
        <f t="shared" si="157"/>
        <v>1.5393839999999999</v>
      </c>
      <c r="H3803" s="616" t="s">
        <v>15</v>
      </c>
      <c r="J3803" s="1055">
        <v>5</v>
      </c>
      <c r="K3803" s="476"/>
      <c r="L3803" s="476">
        <v>8</v>
      </c>
      <c r="M3803" s="426">
        <v>25</v>
      </c>
      <c r="N3803" s="426">
        <v>400</v>
      </c>
      <c r="O3803" s="476"/>
      <c r="P3803" s="450">
        <v>3</v>
      </c>
      <c r="Q3803" s="451">
        <f t="shared" si="158"/>
        <v>0.24</v>
      </c>
      <c r="R3803" s="476"/>
    </row>
    <row r="3804" spans="2:18" x14ac:dyDescent="0.25">
      <c r="B3804" s="1209">
        <v>6</v>
      </c>
      <c r="C3804" s="78">
        <v>5838</v>
      </c>
      <c r="D3804" s="409" t="s">
        <v>12</v>
      </c>
      <c r="E3804" s="409">
        <v>400</v>
      </c>
      <c r="F3804" s="409">
        <v>40</v>
      </c>
      <c r="G3804" s="497">
        <f t="shared" si="157"/>
        <v>0.50265599999999988</v>
      </c>
      <c r="H3804" s="616" t="s">
        <v>15</v>
      </c>
      <c r="J3804" s="1286">
        <v>6</v>
      </c>
      <c r="K3804" s="476"/>
      <c r="L3804" s="476">
        <v>4.5</v>
      </c>
      <c r="M3804" s="426">
        <v>25</v>
      </c>
      <c r="N3804" s="426">
        <v>400</v>
      </c>
      <c r="O3804" s="476"/>
      <c r="P3804" s="450">
        <v>1</v>
      </c>
      <c r="Q3804" s="451">
        <f t="shared" si="158"/>
        <v>4.4999999999999998E-2</v>
      </c>
      <c r="R3804" s="476"/>
    </row>
    <row r="3805" spans="2:18" x14ac:dyDescent="0.25">
      <c r="B3805" s="1209">
        <v>7</v>
      </c>
      <c r="C3805" s="78">
        <v>5885</v>
      </c>
      <c r="D3805" s="409" t="s">
        <v>12</v>
      </c>
      <c r="E3805" s="409">
        <v>400</v>
      </c>
      <c r="F3805" s="409">
        <v>45</v>
      </c>
      <c r="G3805" s="497">
        <f t="shared" si="157"/>
        <v>0.63617400000000002</v>
      </c>
      <c r="H3805" s="616" t="s">
        <v>15</v>
      </c>
      <c r="J3805" s="1055">
        <v>7</v>
      </c>
      <c r="K3805" s="476"/>
      <c r="L3805" s="476">
        <v>13</v>
      </c>
      <c r="M3805" s="426">
        <v>20</v>
      </c>
      <c r="N3805" s="426">
        <v>400</v>
      </c>
      <c r="O3805" s="476"/>
      <c r="P3805" s="450">
        <v>2</v>
      </c>
      <c r="Q3805" s="451">
        <f t="shared" si="158"/>
        <v>0.20799999999999999</v>
      </c>
      <c r="R3805" s="476"/>
    </row>
    <row r="3806" spans="2:18" x14ac:dyDescent="0.25">
      <c r="B3806" s="1209">
        <v>8</v>
      </c>
      <c r="C3806" s="78">
        <v>6350</v>
      </c>
      <c r="D3806" s="409" t="s">
        <v>12</v>
      </c>
      <c r="E3806" s="409">
        <v>400</v>
      </c>
      <c r="F3806" s="409">
        <v>30</v>
      </c>
      <c r="G3806" s="497">
        <f t="shared" si="157"/>
        <v>0.282744</v>
      </c>
      <c r="H3806" s="616" t="s">
        <v>391</v>
      </c>
      <c r="J3806" s="1286">
        <v>8</v>
      </c>
      <c r="K3806" s="476"/>
      <c r="L3806" s="476">
        <v>10</v>
      </c>
      <c r="M3806" s="426">
        <v>20</v>
      </c>
      <c r="N3806" s="426">
        <v>400</v>
      </c>
      <c r="O3806" s="476"/>
      <c r="P3806" s="450">
        <v>7</v>
      </c>
      <c r="Q3806" s="451">
        <f t="shared" si="158"/>
        <v>0.56000000000000005</v>
      </c>
      <c r="R3806" s="476"/>
    </row>
    <row r="3807" spans="2:18" x14ac:dyDescent="0.25">
      <c r="G3807" s="74">
        <f>SUM(G3799:G3806)</f>
        <v>7.7035173600000002</v>
      </c>
      <c r="H3807" s="51"/>
      <c r="J3807" s="1055">
        <v>9</v>
      </c>
      <c r="K3807" s="476"/>
      <c r="L3807" s="476">
        <v>7</v>
      </c>
      <c r="M3807" s="426">
        <v>20</v>
      </c>
      <c r="N3807" s="426">
        <v>400</v>
      </c>
      <c r="O3807" s="476"/>
      <c r="P3807" s="450">
        <v>1</v>
      </c>
      <c r="Q3807" s="451">
        <f t="shared" si="158"/>
        <v>5.6000000000000001E-2</v>
      </c>
      <c r="R3807" s="476"/>
    </row>
    <row r="3808" spans="2:18" ht="16.5" thickBot="1" x14ac:dyDescent="0.3">
      <c r="G3808" s="60">
        <f>SUM(G3807)</f>
        <v>7.7035173600000002</v>
      </c>
      <c r="H3808" s="36">
        <f>SUM(Q3831/G3808)</f>
        <v>0.70257516755956273</v>
      </c>
      <c r="J3808" s="1286">
        <v>10</v>
      </c>
      <c r="K3808" s="476"/>
      <c r="L3808" s="476">
        <v>2.2000000000000002</v>
      </c>
      <c r="M3808" s="426">
        <v>25</v>
      </c>
      <c r="N3808" s="426">
        <v>400</v>
      </c>
      <c r="O3808" s="476"/>
      <c r="P3808" s="450">
        <v>1</v>
      </c>
      <c r="Q3808" s="451">
        <f t="shared" si="158"/>
        <v>2.2000000000000002E-2</v>
      </c>
      <c r="R3808" s="476"/>
    </row>
    <row r="3809" spans="2:18" ht="16.5" thickTop="1" x14ac:dyDescent="0.25">
      <c r="J3809" s="1055">
        <v>11</v>
      </c>
      <c r="K3809" s="476"/>
      <c r="L3809" s="476">
        <v>4.5</v>
      </c>
      <c r="M3809" s="426">
        <v>20</v>
      </c>
      <c r="N3809" s="426">
        <v>400</v>
      </c>
      <c r="O3809" s="476"/>
      <c r="P3809" s="450">
        <v>4</v>
      </c>
      <c r="Q3809" s="451">
        <f t="shared" si="158"/>
        <v>0.14399999999999999</v>
      </c>
      <c r="R3809" s="476"/>
    </row>
    <row r="3810" spans="2:18" x14ac:dyDescent="0.25">
      <c r="B3810" s="1886" t="s">
        <v>3</v>
      </c>
      <c r="C3810" s="1888" t="s">
        <v>66</v>
      </c>
      <c r="D3810" s="1889"/>
      <c r="E3810" s="1890" t="s">
        <v>48</v>
      </c>
      <c r="F3810" s="1891"/>
      <c r="G3810" s="1886" t="s">
        <v>50</v>
      </c>
      <c r="J3810" s="1286">
        <v>12</v>
      </c>
      <c r="K3810" s="476"/>
      <c r="L3810" s="476">
        <v>2.2000000000000002</v>
      </c>
      <c r="M3810" s="426">
        <v>20</v>
      </c>
      <c r="N3810" s="426">
        <v>400</v>
      </c>
      <c r="O3810" s="476"/>
      <c r="P3810" s="450">
        <v>1</v>
      </c>
      <c r="Q3810" s="451">
        <f t="shared" si="158"/>
        <v>1.7600000000000001E-2</v>
      </c>
      <c r="R3810" s="476"/>
    </row>
    <row r="3811" spans="2:18" x14ac:dyDescent="0.25">
      <c r="B3811" s="1887"/>
      <c r="C3811" s="101" t="s">
        <v>30</v>
      </c>
      <c r="D3811" s="595" t="s">
        <v>10</v>
      </c>
      <c r="E3811" s="1288" t="s">
        <v>30</v>
      </c>
      <c r="F3811" s="1288" t="s">
        <v>10</v>
      </c>
      <c r="G3811" s="1887"/>
      <c r="J3811" s="1055">
        <v>13</v>
      </c>
      <c r="K3811" s="476"/>
      <c r="L3811" s="476">
        <v>13</v>
      </c>
      <c r="M3811" s="426">
        <v>15</v>
      </c>
      <c r="N3811" s="426">
        <v>400</v>
      </c>
      <c r="O3811" s="476"/>
      <c r="P3811" s="450">
        <v>2</v>
      </c>
      <c r="Q3811" s="451">
        <f t="shared" si="158"/>
        <v>0.156</v>
      </c>
      <c r="R3811" s="476"/>
    </row>
    <row r="3812" spans="2:18" x14ac:dyDescent="0.25">
      <c r="B3812" s="1289" t="s">
        <v>32</v>
      </c>
      <c r="C3812" s="86">
        <f>SUM(C3765)</f>
        <v>735</v>
      </c>
      <c r="D3812" s="71">
        <f>SUM(D3765)</f>
        <v>566.81296979999991</v>
      </c>
      <c r="E3812" s="86">
        <f>SUM(E3765)</f>
        <v>35569</v>
      </c>
      <c r="F3812" s="71">
        <f>SUM(F3765)</f>
        <v>402.89770000000004</v>
      </c>
      <c r="G3812" s="88">
        <f>SUM(F3812/D3812)</f>
        <v>0.71081242220368135</v>
      </c>
      <c r="J3812" s="1286">
        <v>14</v>
      </c>
      <c r="K3812" s="476"/>
      <c r="L3812" s="476">
        <v>4.5</v>
      </c>
      <c r="M3812" s="426">
        <v>15</v>
      </c>
      <c r="N3812" s="426">
        <v>400</v>
      </c>
      <c r="O3812" s="476"/>
      <c r="P3812" s="450">
        <v>2</v>
      </c>
      <c r="Q3812" s="451">
        <f t="shared" si="158"/>
        <v>5.3999999999999999E-2</v>
      </c>
      <c r="R3812" s="476"/>
    </row>
    <row r="3813" spans="2:18" x14ac:dyDescent="0.25">
      <c r="B3813" s="1289" t="s">
        <v>32</v>
      </c>
      <c r="C3813" s="115">
        <f>SUM(B3806)</f>
        <v>8</v>
      </c>
      <c r="D3813" s="71">
        <f>SUM(G3807)</f>
        <v>7.7035173600000002</v>
      </c>
      <c r="E3813" s="115">
        <f>SUM(P3831)</f>
        <v>279</v>
      </c>
      <c r="F3813" s="20">
        <f>SUM(Q3831)</f>
        <v>5.4123000000000001</v>
      </c>
      <c r="G3813" s="88">
        <f>SUM(F3813/D3813)</f>
        <v>0.70257516755956273</v>
      </c>
      <c r="J3813" s="1055">
        <v>15</v>
      </c>
      <c r="K3813" s="476"/>
      <c r="L3813" s="476">
        <v>2.2000000000000002</v>
      </c>
      <c r="M3813" s="426">
        <v>15</v>
      </c>
      <c r="N3813" s="426">
        <v>400</v>
      </c>
      <c r="O3813" s="476"/>
      <c r="P3813" s="450">
        <v>2</v>
      </c>
      <c r="Q3813" s="451">
        <f t="shared" si="158"/>
        <v>2.64E-2</v>
      </c>
      <c r="R3813" s="476"/>
    </row>
    <row r="3814" spans="2:18" ht="16.5" thickBot="1" x14ac:dyDescent="0.3">
      <c r="B3814" s="1285" t="s">
        <v>54</v>
      </c>
      <c r="C3814" s="59">
        <f>SUM(C3812:C3813)</f>
        <v>743</v>
      </c>
      <c r="D3814" s="92">
        <f>SUM(D3812:D3813)</f>
        <v>574.51648715999988</v>
      </c>
      <c r="E3814" s="59">
        <f>SUM(E3812:E3813)</f>
        <v>35848</v>
      </c>
      <c r="F3814" s="60">
        <f>SUM(F3812:F3813)</f>
        <v>408.31000000000006</v>
      </c>
      <c r="G3814" s="93">
        <f>SUM(F3814/D3814)</f>
        <v>0.7107019713540228</v>
      </c>
      <c r="J3814" s="1286">
        <v>16</v>
      </c>
      <c r="K3814" s="476"/>
      <c r="L3814" s="476">
        <v>10</v>
      </c>
      <c r="M3814" s="426">
        <v>13</v>
      </c>
      <c r="N3814" s="426">
        <v>400</v>
      </c>
      <c r="O3814" s="476"/>
      <c r="P3814" s="450">
        <v>1</v>
      </c>
      <c r="Q3814" s="451">
        <f t="shared" si="158"/>
        <v>5.1999999999999998E-2</v>
      </c>
      <c r="R3814" s="476"/>
    </row>
    <row r="3815" spans="2:18" ht="16.5" thickTop="1" x14ac:dyDescent="0.25">
      <c r="B3815" s="89"/>
      <c r="C3815" s="90"/>
      <c r="D3815" s="91"/>
      <c r="E3815" s="82"/>
      <c r="F3815" s="83"/>
      <c r="G3815" s="83"/>
      <c r="J3815" s="1055">
        <v>17</v>
      </c>
      <c r="K3815" s="476"/>
      <c r="L3815" s="476">
        <v>7</v>
      </c>
      <c r="M3815" s="426">
        <v>13</v>
      </c>
      <c r="N3815" s="426">
        <v>400</v>
      </c>
      <c r="O3815" s="476"/>
      <c r="P3815" s="450">
        <v>3</v>
      </c>
      <c r="Q3815" s="451">
        <f t="shared" si="158"/>
        <v>0.10920000000000001</v>
      </c>
      <c r="R3815" s="476"/>
    </row>
    <row r="3816" spans="2:18" x14ac:dyDescent="0.25">
      <c r="B3816" s="102" t="s">
        <v>32</v>
      </c>
      <c r="C3816" s="90"/>
      <c r="D3816" s="103">
        <f>SUM(Q3825+D3767)</f>
        <v>300.23659999999995</v>
      </c>
      <c r="E3816" s="466">
        <f>SUM(D3816/D3814)</f>
        <v>0.52259005043381046</v>
      </c>
      <c r="F3816" s="83"/>
      <c r="G3816" s="83"/>
      <c r="J3816" s="1286">
        <v>18</v>
      </c>
      <c r="K3816" s="476"/>
      <c r="L3816" s="476">
        <v>8</v>
      </c>
      <c r="M3816" s="426">
        <v>15</v>
      </c>
      <c r="N3816" s="426">
        <v>400</v>
      </c>
      <c r="O3816" s="476"/>
      <c r="P3816" s="450">
        <v>1</v>
      </c>
      <c r="Q3816" s="451">
        <f t="shared" si="158"/>
        <v>4.8000000000000001E-2</v>
      </c>
      <c r="R3816" s="476"/>
    </row>
    <row r="3817" spans="2:18" x14ac:dyDescent="0.25">
      <c r="B3817" s="102" t="s">
        <v>51</v>
      </c>
      <c r="C3817" s="89"/>
      <c r="D3817" s="103">
        <f>SUM(Q3830+D3768)</f>
        <v>108.07339999999999</v>
      </c>
      <c r="E3817" s="466">
        <f>SUM(D3817/D3814)</f>
        <v>0.18811192092021217</v>
      </c>
      <c r="F3817" s="83"/>
      <c r="G3817" s="83"/>
      <c r="J3817" s="1055">
        <v>19</v>
      </c>
      <c r="K3817" s="476"/>
      <c r="L3817" s="476">
        <v>4.5</v>
      </c>
      <c r="M3817" s="426">
        <v>13</v>
      </c>
      <c r="N3817" s="426">
        <v>400</v>
      </c>
      <c r="O3817" s="476"/>
      <c r="P3817" s="450">
        <v>1</v>
      </c>
      <c r="Q3817" s="451">
        <f t="shared" si="158"/>
        <v>2.3400000000000001E-2</v>
      </c>
      <c r="R3817" s="476"/>
    </row>
    <row r="3818" spans="2:18" ht="16.5" thickBot="1" x14ac:dyDescent="0.3">
      <c r="B3818" s="89"/>
      <c r="C3818" s="89"/>
      <c r="D3818" s="1282">
        <f>SUM(D3816:D3817)</f>
        <v>408.30999999999995</v>
      </c>
      <c r="E3818" s="467">
        <f>SUM(E3816:E3817)</f>
        <v>0.71070197135402258</v>
      </c>
      <c r="F3818" s="83"/>
      <c r="J3818" s="1286">
        <v>20</v>
      </c>
      <c r="K3818" s="476"/>
      <c r="L3818" s="476">
        <v>10</v>
      </c>
      <c r="M3818" s="426">
        <v>10</v>
      </c>
      <c r="N3818" s="426">
        <v>400</v>
      </c>
      <c r="O3818" s="476"/>
      <c r="P3818" s="450">
        <v>1</v>
      </c>
      <c r="Q3818" s="451">
        <f t="shared" si="158"/>
        <v>0.04</v>
      </c>
      <c r="R3818" s="476"/>
    </row>
    <row r="3819" spans="2:18" ht="16.5" thickTop="1" x14ac:dyDescent="0.25">
      <c r="J3819" s="1055">
        <v>21</v>
      </c>
      <c r="K3819" s="476"/>
      <c r="L3819" s="476">
        <v>4.5</v>
      </c>
      <c r="M3819" s="426">
        <v>10</v>
      </c>
      <c r="N3819" s="426">
        <v>400</v>
      </c>
      <c r="O3819" s="476"/>
      <c r="P3819" s="450">
        <v>26</v>
      </c>
      <c r="Q3819" s="451">
        <f t="shared" si="158"/>
        <v>0.46800000000000003</v>
      </c>
      <c r="R3819" s="476"/>
    </row>
    <row r="3820" spans="2:18" x14ac:dyDescent="0.25">
      <c r="J3820" s="1286">
        <v>22</v>
      </c>
      <c r="K3820" s="476"/>
      <c r="L3820" s="476">
        <v>3.5</v>
      </c>
      <c r="M3820" s="426">
        <v>10</v>
      </c>
      <c r="N3820" s="426">
        <v>400</v>
      </c>
      <c r="O3820" s="476"/>
      <c r="P3820" s="450">
        <v>1</v>
      </c>
      <c r="Q3820" s="451">
        <f t="shared" si="158"/>
        <v>1.4E-2</v>
      </c>
      <c r="R3820" s="476"/>
    </row>
    <row r="3821" spans="2:18" x14ac:dyDescent="0.25">
      <c r="J3821" s="1055">
        <v>23</v>
      </c>
      <c r="K3821" s="476"/>
      <c r="L3821" s="476">
        <v>2.2000000000000002</v>
      </c>
      <c r="M3821" s="426">
        <v>10</v>
      </c>
      <c r="N3821" s="426">
        <v>400</v>
      </c>
      <c r="O3821" s="476"/>
      <c r="P3821" s="450">
        <v>11</v>
      </c>
      <c r="Q3821" s="451">
        <f t="shared" si="158"/>
        <v>9.6799999999999997E-2</v>
      </c>
      <c r="R3821" s="476"/>
    </row>
    <row r="3822" spans="2:18" x14ac:dyDescent="0.25">
      <c r="J3822" s="1286">
        <v>24</v>
      </c>
      <c r="K3822" s="476"/>
      <c r="L3822" s="476">
        <v>1.7</v>
      </c>
      <c r="M3822" s="426">
        <v>10</v>
      </c>
      <c r="N3822" s="426">
        <v>400</v>
      </c>
      <c r="O3822" s="476"/>
      <c r="P3822" s="450">
        <v>3</v>
      </c>
      <c r="Q3822" s="451">
        <f t="shared" si="158"/>
        <v>2.0400000000000001E-2</v>
      </c>
      <c r="R3822" s="476"/>
    </row>
    <row r="3823" spans="2:18" x14ac:dyDescent="0.25">
      <c r="J3823" s="1055">
        <v>25</v>
      </c>
      <c r="K3823" s="476"/>
      <c r="L3823" s="476">
        <v>1.7</v>
      </c>
      <c r="M3823" s="426">
        <v>10</v>
      </c>
      <c r="N3823" s="426">
        <v>300</v>
      </c>
      <c r="O3823" s="476"/>
      <c r="P3823" s="450">
        <v>1</v>
      </c>
      <c r="Q3823" s="451">
        <f t="shared" si="158"/>
        <v>5.1000000000000004E-3</v>
      </c>
      <c r="R3823" s="476"/>
    </row>
    <row r="3824" spans="2:18" x14ac:dyDescent="0.25">
      <c r="J3824" s="1286">
        <v>26</v>
      </c>
      <c r="K3824" s="476"/>
      <c r="L3824" s="476">
        <v>8</v>
      </c>
      <c r="M3824" s="426">
        <v>10</v>
      </c>
      <c r="N3824" s="426">
        <v>400</v>
      </c>
      <c r="O3824" s="476"/>
      <c r="P3824" s="450">
        <v>1</v>
      </c>
      <c r="Q3824" s="451">
        <f t="shared" si="158"/>
        <v>3.2000000000000001E-2</v>
      </c>
      <c r="R3824" s="476"/>
    </row>
    <row r="3825" spans="2:18" x14ac:dyDescent="0.25">
      <c r="J3825" s="1880"/>
      <c r="K3825" s="1880"/>
      <c r="L3825" s="1880"/>
      <c r="M3825" s="1880"/>
      <c r="N3825" s="1880"/>
      <c r="O3825" s="1881"/>
      <c r="P3825" s="1119">
        <f>SUM(P3799:P3824)</f>
        <v>90</v>
      </c>
      <c r="Q3825" s="1120">
        <f>SUM(Q3799:Q3824)</f>
        <v>4.3019000000000007</v>
      </c>
      <c r="R3825" s="64">
        <f>SUM(Q3825/G3808)</f>
        <v>0.55843321939369273</v>
      </c>
    </row>
    <row r="3826" spans="2:18" x14ac:dyDescent="0.25">
      <c r="J3826" s="1286">
        <v>27</v>
      </c>
      <c r="K3826" s="476"/>
      <c r="L3826" s="477">
        <v>5</v>
      </c>
      <c r="M3826" s="409">
        <v>7</v>
      </c>
      <c r="N3826" s="409">
        <v>400</v>
      </c>
      <c r="O3826" s="409">
        <v>5</v>
      </c>
      <c r="P3826" s="450">
        <v>20</v>
      </c>
      <c r="Q3826" s="451">
        <f>L3826*M3826*N3826*P3826/1000000</f>
        <v>0.28000000000000003</v>
      </c>
      <c r="R3826" s="618"/>
    </row>
    <row r="3827" spans="2:18" x14ac:dyDescent="0.25">
      <c r="J3827" s="1286">
        <v>28</v>
      </c>
      <c r="K3827" s="476"/>
      <c r="L3827" s="477">
        <v>4</v>
      </c>
      <c r="M3827" s="409">
        <v>6</v>
      </c>
      <c r="N3827" s="409">
        <v>400</v>
      </c>
      <c r="O3827" s="409">
        <v>4</v>
      </c>
      <c r="P3827" s="450">
        <v>24</v>
      </c>
      <c r="Q3827" s="451">
        <f>L3827*M3827*N3827*P3827/1000000</f>
        <v>0.23039999999999999</v>
      </c>
      <c r="R3827" s="1058"/>
    </row>
    <row r="3828" spans="2:18" x14ac:dyDescent="0.25">
      <c r="J3828" s="1286">
        <v>29</v>
      </c>
      <c r="K3828" s="476"/>
      <c r="L3828" s="477">
        <v>3</v>
      </c>
      <c r="M3828" s="409">
        <v>5</v>
      </c>
      <c r="N3828" s="409">
        <v>400</v>
      </c>
      <c r="O3828" s="409">
        <v>7</v>
      </c>
      <c r="P3828" s="450">
        <v>70</v>
      </c>
      <c r="Q3828" s="451">
        <f>L3828*M3828*N3828*P3828/1000000</f>
        <v>0.42</v>
      </c>
      <c r="R3828" s="618"/>
    </row>
    <row r="3829" spans="2:18" x14ac:dyDescent="0.25">
      <c r="J3829" s="1286">
        <v>30</v>
      </c>
      <c r="K3829" s="476"/>
      <c r="L3829" s="477">
        <v>2</v>
      </c>
      <c r="M3829" s="409">
        <v>3</v>
      </c>
      <c r="N3829" s="409">
        <v>400</v>
      </c>
      <c r="O3829" s="409">
        <v>3</v>
      </c>
      <c r="P3829" s="450">
        <v>75</v>
      </c>
      <c r="Q3829" s="451">
        <f>L3829*M3829*N3829*P3829/1000000</f>
        <v>0.18</v>
      </c>
      <c r="R3829" s="1058"/>
    </row>
    <row r="3830" spans="2:18" x14ac:dyDescent="0.25">
      <c r="J3830" s="1882"/>
      <c r="K3830" s="1883"/>
      <c r="L3830" s="1883"/>
      <c r="M3830" s="1883"/>
      <c r="N3830" s="1884"/>
      <c r="O3830" s="1057">
        <f>SUM(O3826:O3829)</f>
        <v>19</v>
      </c>
      <c r="P3830" s="1057">
        <f>SUM(P3826:P3829)</f>
        <v>189</v>
      </c>
      <c r="Q3830" s="1121">
        <f>SUM(Q3826:Q3829)</f>
        <v>1.1103999999999998</v>
      </c>
      <c r="R3830" s="64">
        <f>SUM(Q3830/G3808)</f>
        <v>0.14414194816587</v>
      </c>
    </row>
    <row r="3831" spans="2:18" ht="16.5" thickBot="1" x14ac:dyDescent="0.3">
      <c r="J3831" s="112"/>
      <c r="K3831" s="112"/>
      <c r="L3831" s="112"/>
      <c r="M3831" s="112"/>
      <c r="N3831" s="112"/>
      <c r="O3831" s="455">
        <f>SUM(O3830)</f>
        <v>19</v>
      </c>
      <c r="P3831" s="47">
        <f>SUM(P3830,P3825)</f>
        <v>279</v>
      </c>
      <c r="Q3831" s="72">
        <f>SUM(Q3830,Q3825)</f>
        <v>5.4123000000000001</v>
      </c>
      <c r="R3831" s="49">
        <f>SUM(Q3831/G3808)</f>
        <v>0.70257516755956273</v>
      </c>
    </row>
    <row r="3832" spans="2:18" ht="16.5" thickTop="1" x14ac:dyDescent="0.25"/>
    <row r="3834" spans="2:18" x14ac:dyDescent="0.25">
      <c r="B3834" s="1814" t="s">
        <v>0</v>
      </c>
      <c r="C3834" s="1814"/>
      <c r="D3834" s="1814"/>
      <c r="E3834" s="1814"/>
      <c r="F3834" s="1814"/>
      <c r="G3834" s="1814"/>
      <c r="H3834" s="1814"/>
      <c r="J3834" s="1892" t="s">
        <v>22</v>
      </c>
      <c r="K3834" s="1892"/>
      <c r="L3834" s="1892"/>
      <c r="M3834" s="1892"/>
      <c r="N3834" s="1892"/>
      <c r="O3834" s="1892"/>
      <c r="P3834" s="1892"/>
      <c r="Q3834" s="1892"/>
      <c r="R3834" s="1892"/>
    </row>
    <row r="3835" spans="2:18" ht="15.75" customHeight="1" x14ac:dyDescent="0.25">
      <c r="B3835" s="1814"/>
      <c r="C3835" s="1814"/>
      <c r="D3835" s="1814"/>
      <c r="E3835" s="1814"/>
      <c r="F3835" s="1814"/>
      <c r="G3835" s="1814"/>
      <c r="H3835" s="1814"/>
      <c r="J3835" s="1892"/>
      <c r="K3835" s="1892"/>
      <c r="L3835" s="1892"/>
      <c r="M3835" s="1892"/>
      <c r="N3835" s="1892"/>
      <c r="O3835" s="1892"/>
      <c r="P3835" s="1892"/>
      <c r="Q3835" s="1892"/>
      <c r="R3835" s="1892"/>
    </row>
    <row r="3836" spans="2:18" ht="15.75" customHeight="1" x14ac:dyDescent="0.25">
      <c r="B3836" s="6" t="s">
        <v>478</v>
      </c>
      <c r="H3836" s="8"/>
      <c r="J3836" s="6" t="s">
        <v>478</v>
      </c>
      <c r="K3836" s="1051"/>
      <c r="L3836" s="1051"/>
      <c r="M3836" s="1051"/>
      <c r="N3836" s="1051"/>
      <c r="O3836" s="1893"/>
      <c r="P3836" s="1893"/>
      <c r="Q3836" s="842"/>
      <c r="R3836" s="842"/>
    </row>
    <row r="3837" spans="2:18" x14ac:dyDescent="0.25">
      <c r="B3837" s="1812" t="s">
        <v>21</v>
      </c>
      <c r="C3837" s="1812" t="s">
        <v>2</v>
      </c>
      <c r="D3837" s="1812" t="s">
        <v>3</v>
      </c>
      <c r="E3837" s="1842" t="s">
        <v>4</v>
      </c>
      <c r="F3837" s="1843"/>
      <c r="G3837" s="1844"/>
      <c r="H3837" s="1812" t="s">
        <v>5</v>
      </c>
      <c r="J3837" s="1886" t="s">
        <v>21</v>
      </c>
      <c r="K3837" s="1894" t="s">
        <v>24</v>
      </c>
      <c r="L3837" s="1867" t="s">
        <v>25</v>
      </c>
      <c r="M3837" s="1868"/>
      <c r="N3837" s="1869"/>
      <c r="O3837" s="1867" t="s">
        <v>4</v>
      </c>
      <c r="P3837" s="1868"/>
      <c r="Q3837" s="1869"/>
      <c r="R3837" s="1886" t="s">
        <v>5</v>
      </c>
    </row>
    <row r="3838" spans="2:18" x14ac:dyDescent="0.25">
      <c r="B3838" s="1813"/>
      <c r="C3838" s="1813"/>
      <c r="D3838" s="1813"/>
      <c r="E3838" s="1284" t="s">
        <v>26</v>
      </c>
      <c r="F3838" s="1284" t="s">
        <v>9</v>
      </c>
      <c r="G3838" s="1283" t="s">
        <v>10</v>
      </c>
      <c r="H3838" s="1813"/>
      <c r="J3838" s="1887"/>
      <c r="K3838" s="1895"/>
      <c r="L3838" s="1052" t="s">
        <v>27</v>
      </c>
      <c r="M3838" s="1287" t="s">
        <v>28</v>
      </c>
      <c r="N3838" s="1287" t="s">
        <v>26</v>
      </c>
      <c r="O3838" s="1287" t="s">
        <v>29</v>
      </c>
      <c r="P3838" s="1053" t="s">
        <v>30</v>
      </c>
      <c r="Q3838" s="1054" t="s">
        <v>10</v>
      </c>
      <c r="R3838" s="1887"/>
    </row>
    <row r="3839" spans="2:18" x14ac:dyDescent="0.25">
      <c r="B3839" s="1209">
        <v>1</v>
      </c>
      <c r="C3839" s="424">
        <v>6756</v>
      </c>
      <c r="D3839" s="409" t="s">
        <v>12</v>
      </c>
      <c r="E3839" s="409">
        <v>400</v>
      </c>
      <c r="F3839" s="409">
        <v>34</v>
      </c>
      <c r="G3839" s="497">
        <f t="shared" ref="G3839:G3846" si="159">0.7854*E3839*F3839*F3839/1000000</f>
        <v>0.36316895999999999</v>
      </c>
      <c r="H3839" s="616" t="s">
        <v>164</v>
      </c>
      <c r="J3839" s="1055">
        <v>1</v>
      </c>
      <c r="K3839" s="429" t="s">
        <v>32</v>
      </c>
      <c r="L3839" s="426">
        <v>8</v>
      </c>
      <c r="M3839" s="426">
        <v>30</v>
      </c>
      <c r="N3839" s="426">
        <v>400</v>
      </c>
      <c r="O3839" s="429"/>
      <c r="P3839" s="450">
        <v>1</v>
      </c>
      <c r="Q3839" s="451">
        <f t="shared" ref="Q3839:Q3861" si="160">L3839*M3839*N3839*P3839/1000000</f>
        <v>9.6000000000000002E-2</v>
      </c>
      <c r="R3839" s="1056"/>
    </row>
    <row r="3840" spans="2:18" x14ac:dyDescent="0.25">
      <c r="B3840" s="1209">
        <v>2</v>
      </c>
      <c r="C3840" s="424">
        <v>6735</v>
      </c>
      <c r="D3840" s="409" t="s">
        <v>12</v>
      </c>
      <c r="E3840" s="409">
        <v>400</v>
      </c>
      <c r="F3840" s="409">
        <v>55</v>
      </c>
      <c r="G3840" s="497">
        <f t="shared" si="159"/>
        <v>0.95033400000000001</v>
      </c>
      <c r="H3840" s="616" t="s">
        <v>164</v>
      </c>
      <c r="J3840" s="1286">
        <v>2</v>
      </c>
      <c r="K3840" s="476"/>
      <c r="L3840" s="476">
        <v>15</v>
      </c>
      <c r="M3840" s="426">
        <v>25</v>
      </c>
      <c r="N3840" s="426">
        <v>400</v>
      </c>
      <c r="O3840" s="476"/>
      <c r="P3840" s="450">
        <v>2</v>
      </c>
      <c r="Q3840" s="451">
        <f t="shared" si="160"/>
        <v>0.3</v>
      </c>
      <c r="R3840" s="476"/>
    </row>
    <row r="3841" spans="2:18" x14ac:dyDescent="0.25">
      <c r="B3841" s="1209">
        <v>3</v>
      </c>
      <c r="C3841" s="424">
        <v>6654</v>
      </c>
      <c r="D3841" s="409" t="s">
        <v>12</v>
      </c>
      <c r="E3841" s="409">
        <v>400</v>
      </c>
      <c r="F3841" s="409">
        <v>40</v>
      </c>
      <c r="G3841" s="497">
        <f t="shared" si="159"/>
        <v>0.50265599999999988</v>
      </c>
      <c r="H3841" s="616" t="s">
        <v>164</v>
      </c>
      <c r="J3841" s="1055">
        <v>3</v>
      </c>
      <c r="K3841" s="476"/>
      <c r="L3841" s="476">
        <v>13</v>
      </c>
      <c r="M3841" s="426">
        <v>25</v>
      </c>
      <c r="N3841" s="426">
        <v>400</v>
      </c>
      <c r="O3841" s="476"/>
      <c r="P3841" s="450">
        <v>1</v>
      </c>
      <c r="Q3841" s="451">
        <f t="shared" si="160"/>
        <v>0.13</v>
      </c>
      <c r="R3841" s="476"/>
    </row>
    <row r="3842" spans="2:18" x14ac:dyDescent="0.25">
      <c r="B3842" s="1209">
        <v>4</v>
      </c>
      <c r="C3842" s="424">
        <v>6721</v>
      </c>
      <c r="D3842" s="409" t="s">
        <v>12</v>
      </c>
      <c r="E3842" s="409">
        <v>400</v>
      </c>
      <c r="F3842" s="409">
        <v>34</v>
      </c>
      <c r="G3842" s="497">
        <f t="shared" si="159"/>
        <v>0.36316895999999999</v>
      </c>
      <c r="H3842" s="616" t="s">
        <v>164</v>
      </c>
      <c r="J3842" s="1286">
        <v>4</v>
      </c>
      <c r="K3842" s="476"/>
      <c r="L3842" s="476">
        <v>10</v>
      </c>
      <c r="M3842" s="426">
        <v>25</v>
      </c>
      <c r="N3842" s="426">
        <v>400</v>
      </c>
      <c r="O3842" s="476"/>
      <c r="P3842" s="450">
        <v>3</v>
      </c>
      <c r="Q3842" s="451">
        <f t="shared" si="160"/>
        <v>0.3</v>
      </c>
      <c r="R3842" s="476"/>
    </row>
    <row r="3843" spans="2:18" x14ac:dyDescent="0.25">
      <c r="B3843" s="1209">
        <v>5</v>
      </c>
      <c r="C3843" s="424">
        <v>6336</v>
      </c>
      <c r="D3843" s="409" t="s">
        <v>12</v>
      </c>
      <c r="E3843" s="409">
        <v>400</v>
      </c>
      <c r="F3843" s="409">
        <v>46</v>
      </c>
      <c r="G3843" s="497">
        <f t="shared" si="159"/>
        <v>0.66476255999999989</v>
      </c>
      <c r="H3843" s="616" t="s">
        <v>207</v>
      </c>
      <c r="J3843" s="1055">
        <v>5</v>
      </c>
      <c r="K3843" s="476"/>
      <c r="L3843" s="476">
        <v>7</v>
      </c>
      <c r="M3843" s="426">
        <v>25</v>
      </c>
      <c r="N3843" s="426">
        <v>400</v>
      </c>
      <c r="O3843" s="476"/>
      <c r="P3843" s="450">
        <v>1</v>
      </c>
      <c r="Q3843" s="451">
        <f t="shared" si="160"/>
        <v>7.0000000000000007E-2</v>
      </c>
      <c r="R3843" s="476"/>
    </row>
    <row r="3844" spans="2:18" x14ac:dyDescent="0.25">
      <c r="B3844" s="1209">
        <v>6</v>
      </c>
      <c r="C3844" s="424">
        <v>6319</v>
      </c>
      <c r="D3844" s="409" t="s">
        <v>12</v>
      </c>
      <c r="E3844" s="409">
        <v>400</v>
      </c>
      <c r="F3844" s="409">
        <v>34</v>
      </c>
      <c r="G3844" s="497">
        <f t="shared" si="159"/>
        <v>0.36316895999999999</v>
      </c>
      <c r="H3844" s="616" t="s">
        <v>207</v>
      </c>
      <c r="J3844" s="1286">
        <v>6</v>
      </c>
      <c r="K3844" s="476"/>
      <c r="L3844" s="476">
        <v>10</v>
      </c>
      <c r="M3844" s="426">
        <v>20</v>
      </c>
      <c r="N3844" s="426">
        <v>400</v>
      </c>
      <c r="O3844" s="476"/>
      <c r="P3844" s="450">
        <v>3</v>
      </c>
      <c r="Q3844" s="451">
        <f t="shared" si="160"/>
        <v>0.24</v>
      </c>
      <c r="R3844" s="476"/>
    </row>
    <row r="3845" spans="2:18" x14ac:dyDescent="0.25">
      <c r="B3845" s="1209">
        <v>7</v>
      </c>
      <c r="C3845" s="424">
        <v>6757</v>
      </c>
      <c r="D3845" s="409" t="s">
        <v>12</v>
      </c>
      <c r="E3845" s="409">
        <v>400</v>
      </c>
      <c r="F3845" s="409">
        <v>60</v>
      </c>
      <c r="G3845" s="497">
        <f t="shared" si="159"/>
        <v>1.130976</v>
      </c>
      <c r="H3845" s="616" t="s">
        <v>164</v>
      </c>
      <c r="J3845" s="1055">
        <v>7</v>
      </c>
      <c r="K3845" s="476"/>
      <c r="L3845" s="476">
        <v>4.5</v>
      </c>
      <c r="M3845" s="426">
        <v>23</v>
      </c>
      <c r="N3845" s="426">
        <v>400</v>
      </c>
      <c r="O3845" s="476"/>
      <c r="P3845" s="450">
        <v>1</v>
      </c>
      <c r="Q3845" s="451">
        <f t="shared" si="160"/>
        <v>4.1399999999999999E-2</v>
      </c>
      <c r="R3845" s="476"/>
    </row>
    <row r="3846" spans="2:18" x14ac:dyDescent="0.25">
      <c r="B3846" s="1209">
        <v>8</v>
      </c>
      <c r="C3846" s="424">
        <v>6747</v>
      </c>
      <c r="D3846" s="409" t="s">
        <v>12</v>
      </c>
      <c r="E3846" s="409">
        <v>400</v>
      </c>
      <c r="F3846" s="409">
        <v>40</v>
      </c>
      <c r="G3846" s="497">
        <f t="shared" si="159"/>
        <v>0.50265599999999988</v>
      </c>
      <c r="H3846" s="616" t="s">
        <v>164</v>
      </c>
      <c r="J3846" s="1286">
        <v>8</v>
      </c>
      <c r="K3846" s="476"/>
      <c r="L3846" s="476">
        <v>15</v>
      </c>
      <c r="M3846" s="426">
        <v>15</v>
      </c>
      <c r="N3846" s="426">
        <v>400</v>
      </c>
      <c r="O3846" s="476"/>
      <c r="P3846" s="450">
        <v>1</v>
      </c>
      <c r="Q3846" s="451">
        <f t="shared" si="160"/>
        <v>0.09</v>
      </c>
      <c r="R3846" s="476"/>
    </row>
    <row r="3847" spans="2:18" x14ac:dyDescent="0.25">
      <c r="G3847" s="74">
        <f>SUM(G3839:G3846)</f>
        <v>4.84089144</v>
      </c>
      <c r="H3847" s="51"/>
      <c r="J3847" s="1055">
        <v>9</v>
      </c>
      <c r="K3847" s="476"/>
      <c r="L3847" s="476">
        <v>2.2000000000000002</v>
      </c>
      <c r="M3847" s="426">
        <v>15</v>
      </c>
      <c r="N3847" s="426">
        <v>400</v>
      </c>
      <c r="O3847" s="476"/>
      <c r="P3847" s="450">
        <v>1</v>
      </c>
      <c r="Q3847" s="451">
        <f t="shared" si="160"/>
        <v>1.32E-2</v>
      </c>
      <c r="R3847" s="476"/>
    </row>
    <row r="3848" spans="2:18" ht="16.5" thickBot="1" x14ac:dyDescent="0.3">
      <c r="G3848" s="60">
        <f>SUM(G3847)</f>
        <v>4.84089144</v>
      </c>
      <c r="H3848" s="36">
        <f>SUM(Q3868/G3848)</f>
        <v>0.74847371499824422</v>
      </c>
      <c r="J3848" s="1286">
        <v>10</v>
      </c>
      <c r="K3848" s="476"/>
      <c r="L3848" s="476">
        <v>10</v>
      </c>
      <c r="M3848" s="426">
        <v>13</v>
      </c>
      <c r="N3848" s="426">
        <v>400</v>
      </c>
      <c r="O3848" s="476"/>
      <c r="P3848" s="450">
        <v>2</v>
      </c>
      <c r="Q3848" s="451">
        <f t="shared" si="160"/>
        <v>0.104</v>
      </c>
      <c r="R3848" s="476"/>
    </row>
    <row r="3849" spans="2:18" ht="16.5" thickTop="1" x14ac:dyDescent="0.25">
      <c r="J3849" s="1055">
        <v>11</v>
      </c>
      <c r="K3849" s="476"/>
      <c r="L3849" s="476">
        <v>8</v>
      </c>
      <c r="M3849" s="426">
        <v>13</v>
      </c>
      <c r="N3849" s="426">
        <v>400</v>
      </c>
      <c r="O3849" s="476"/>
      <c r="P3849" s="450">
        <v>2</v>
      </c>
      <c r="Q3849" s="451">
        <f t="shared" si="160"/>
        <v>8.3199999999999996E-2</v>
      </c>
      <c r="R3849" s="476"/>
    </row>
    <row r="3850" spans="2:18" x14ac:dyDescent="0.25">
      <c r="B3850" s="1886" t="s">
        <v>3</v>
      </c>
      <c r="C3850" s="1888" t="s">
        <v>66</v>
      </c>
      <c r="D3850" s="1889"/>
      <c r="E3850" s="1890" t="s">
        <v>48</v>
      </c>
      <c r="F3850" s="1891"/>
      <c r="G3850" s="1886" t="s">
        <v>50</v>
      </c>
      <c r="J3850" s="1286">
        <v>12</v>
      </c>
      <c r="K3850" s="476"/>
      <c r="L3850" s="476">
        <v>4.5</v>
      </c>
      <c r="M3850" s="426">
        <v>13</v>
      </c>
      <c r="N3850" s="426">
        <v>400</v>
      </c>
      <c r="O3850" s="476"/>
      <c r="P3850" s="450">
        <v>5</v>
      </c>
      <c r="Q3850" s="451">
        <f t="shared" si="160"/>
        <v>0.11700000000000001</v>
      </c>
      <c r="R3850" s="476"/>
    </row>
    <row r="3851" spans="2:18" x14ac:dyDescent="0.25">
      <c r="B3851" s="1887"/>
      <c r="C3851" s="101" t="s">
        <v>30</v>
      </c>
      <c r="D3851" s="595" t="s">
        <v>10</v>
      </c>
      <c r="E3851" s="1288" t="s">
        <v>30</v>
      </c>
      <c r="F3851" s="1288" t="s">
        <v>10</v>
      </c>
      <c r="G3851" s="1887"/>
      <c r="J3851" s="1055">
        <v>13</v>
      </c>
      <c r="K3851" s="476"/>
      <c r="L3851" s="476">
        <v>2.2000000000000002</v>
      </c>
      <c r="M3851" s="426">
        <v>20</v>
      </c>
      <c r="N3851" s="426">
        <v>400</v>
      </c>
      <c r="O3851" s="476"/>
      <c r="P3851" s="450">
        <v>1</v>
      </c>
      <c r="Q3851" s="451">
        <f t="shared" si="160"/>
        <v>1.7600000000000001E-2</v>
      </c>
      <c r="R3851" s="476"/>
    </row>
    <row r="3852" spans="2:18" x14ac:dyDescent="0.25">
      <c r="B3852" s="1289" t="s">
        <v>32</v>
      </c>
      <c r="C3852" s="86">
        <f>SUM(C3814)</f>
        <v>743</v>
      </c>
      <c r="D3852" s="71">
        <f>SUM(D3814)</f>
        <v>574.51648715999988</v>
      </c>
      <c r="E3852" s="86">
        <f>SUM(E3814)</f>
        <v>35848</v>
      </c>
      <c r="F3852" s="71">
        <f>SUM(F3814)</f>
        <v>408.31000000000006</v>
      </c>
      <c r="G3852" s="88">
        <f>SUM(F3852/D3852)</f>
        <v>0.7107019713540228</v>
      </c>
      <c r="J3852" s="1286">
        <v>14</v>
      </c>
      <c r="K3852" s="476"/>
      <c r="L3852" s="476">
        <v>4.5</v>
      </c>
      <c r="M3852" s="426">
        <v>15</v>
      </c>
      <c r="N3852" s="426">
        <v>400</v>
      </c>
      <c r="O3852" s="476"/>
      <c r="P3852" s="450">
        <v>2</v>
      </c>
      <c r="Q3852" s="451">
        <f t="shared" si="160"/>
        <v>5.3999999999999999E-2</v>
      </c>
      <c r="R3852" s="476"/>
    </row>
    <row r="3853" spans="2:18" x14ac:dyDescent="0.25">
      <c r="B3853" s="1289" t="s">
        <v>32</v>
      </c>
      <c r="C3853" s="115">
        <f>SUM(B3846)</f>
        <v>8</v>
      </c>
      <c r="D3853" s="71">
        <f>SUM(G3847)</f>
        <v>4.84089144</v>
      </c>
      <c r="E3853" s="115">
        <f>SUM(P3868)</f>
        <v>262</v>
      </c>
      <c r="F3853" s="20">
        <f>SUM(Q3868)</f>
        <v>3.6232800000000003</v>
      </c>
      <c r="G3853" s="88">
        <f>SUM(F3853/D3853)</f>
        <v>0.74847371499824422</v>
      </c>
      <c r="J3853" s="1055">
        <v>15</v>
      </c>
      <c r="K3853" s="476"/>
      <c r="L3853" s="476">
        <v>10</v>
      </c>
      <c r="M3853" s="426">
        <v>15</v>
      </c>
      <c r="N3853" s="426">
        <v>400</v>
      </c>
      <c r="O3853" s="476"/>
      <c r="P3853" s="450">
        <v>1</v>
      </c>
      <c r="Q3853" s="451">
        <f t="shared" si="160"/>
        <v>0.06</v>
      </c>
      <c r="R3853" s="476"/>
    </row>
    <row r="3854" spans="2:18" ht="16.5" thickBot="1" x14ac:dyDescent="0.3">
      <c r="B3854" s="1285" t="s">
        <v>54</v>
      </c>
      <c r="C3854" s="59">
        <f>SUM(C3852:C3853)</f>
        <v>751</v>
      </c>
      <c r="D3854" s="92">
        <f>SUM(D3852:D3853)</f>
        <v>579.35737859999983</v>
      </c>
      <c r="E3854" s="59">
        <f>SUM(E3852:E3853)</f>
        <v>36110</v>
      </c>
      <c r="F3854" s="60">
        <f>SUM(F3852:F3853)</f>
        <v>411.93328000000008</v>
      </c>
      <c r="G3854" s="93">
        <f>SUM(F3854/D3854)</f>
        <v>0.71101757777802854</v>
      </c>
      <c r="J3854" s="1286">
        <v>16</v>
      </c>
      <c r="K3854" s="476"/>
      <c r="L3854" s="476">
        <v>8</v>
      </c>
      <c r="M3854" s="426">
        <v>10</v>
      </c>
      <c r="N3854" s="426">
        <v>400</v>
      </c>
      <c r="O3854" s="476"/>
      <c r="P3854" s="450">
        <v>2</v>
      </c>
      <c r="Q3854" s="451">
        <f t="shared" si="160"/>
        <v>6.4000000000000001E-2</v>
      </c>
      <c r="R3854" s="476"/>
    </row>
    <row r="3855" spans="2:18" ht="16.5" thickTop="1" x14ac:dyDescent="0.25">
      <c r="B3855" s="89"/>
      <c r="C3855" s="90"/>
      <c r="D3855" s="91"/>
      <c r="E3855" s="82"/>
      <c r="F3855" s="83"/>
      <c r="G3855" s="83"/>
      <c r="J3855" s="1055">
        <v>17</v>
      </c>
      <c r="K3855" s="476"/>
      <c r="L3855" s="476">
        <v>7</v>
      </c>
      <c r="M3855" s="426">
        <v>10</v>
      </c>
      <c r="N3855" s="426">
        <v>400</v>
      </c>
      <c r="O3855" s="476"/>
      <c r="P3855" s="450">
        <v>5</v>
      </c>
      <c r="Q3855" s="451">
        <f t="shared" si="160"/>
        <v>0.14000000000000001</v>
      </c>
      <c r="R3855" s="476"/>
    </row>
    <row r="3856" spans="2:18" x14ac:dyDescent="0.25">
      <c r="B3856" s="102" t="s">
        <v>32</v>
      </c>
      <c r="C3856" s="90"/>
      <c r="D3856" s="103">
        <f>SUM(Q3862+D3816)</f>
        <v>302.52867999999995</v>
      </c>
      <c r="E3856" s="466">
        <f>SUM(D3856/D3854)</f>
        <v>0.52217973080976665</v>
      </c>
      <c r="F3856" s="83"/>
      <c r="G3856" s="83"/>
      <c r="J3856" s="1286">
        <v>18</v>
      </c>
      <c r="K3856" s="476"/>
      <c r="L3856" s="476">
        <v>4.5</v>
      </c>
      <c r="M3856" s="426">
        <v>10</v>
      </c>
      <c r="N3856" s="426">
        <v>400</v>
      </c>
      <c r="O3856" s="476"/>
      <c r="P3856" s="450">
        <v>14</v>
      </c>
      <c r="Q3856" s="451">
        <f t="shared" si="160"/>
        <v>0.252</v>
      </c>
      <c r="R3856" s="476"/>
    </row>
    <row r="3857" spans="2:18" x14ac:dyDescent="0.25">
      <c r="B3857" s="102" t="s">
        <v>51</v>
      </c>
      <c r="C3857" s="89"/>
      <c r="D3857" s="103">
        <f>SUM(Q3867,D3817)</f>
        <v>109.40459999999999</v>
      </c>
      <c r="E3857" s="466">
        <f>SUM(D3857/D3854)</f>
        <v>0.18883784696826164</v>
      </c>
      <c r="F3857" s="83"/>
      <c r="G3857" s="83"/>
      <c r="J3857" s="1055">
        <v>19</v>
      </c>
      <c r="K3857" s="476"/>
      <c r="L3857" s="476">
        <v>3.5</v>
      </c>
      <c r="M3857" s="426">
        <v>10</v>
      </c>
      <c r="N3857" s="426">
        <v>400</v>
      </c>
      <c r="O3857" s="476"/>
      <c r="P3857" s="450">
        <v>2</v>
      </c>
      <c r="Q3857" s="451">
        <f t="shared" si="160"/>
        <v>2.8000000000000001E-2</v>
      </c>
      <c r="R3857" s="476"/>
    </row>
    <row r="3858" spans="2:18" ht="16.5" thickBot="1" x14ac:dyDescent="0.3">
      <c r="B3858" s="89"/>
      <c r="C3858" s="89"/>
      <c r="D3858" s="1282">
        <f>SUM(D3856:D3857)</f>
        <v>411.93327999999997</v>
      </c>
      <c r="E3858" s="467">
        <f>SUM(E3856:E3857)</f>
        <v>0.71101757777802832</v>
      </c>
      <c r="F3858" s="83"/>
      <c r="J3858" s="1286">
        <v>20</v>
      </c>
      <c r="K3858" s="476"/>
      <c r="L3858" s="476">
        <v>2.2000000000000002</v>
      </c>
      <c r="M3858" s="426">
        <v>10</v>
      </c>
      <c r="N3858" s="426">
        <v>400</v>
      </c>
      <c r="O3858" s="476"/>
      <c r="P3858" s="450">
        <v>6</v>
      </c>
      <c r="Q3858" s="451">
        <f t="shared" si="160"/>
        <v>5.28E-2</v>
      </c>
      <c r="R3858" s="476"/>
    </row>
    <row r="3859" spans="2:18" ht="16.5" thickTop="1" x14ac:dyDescent="0.25">
      <c r="J3859" s="1055">
        <v>21</v>
      </c>
      <c r="K3859" s="476"/>
      <c r="L3859" s="476">
        <v>2.2000000000000002</v>
      </c>
      <c r="M3859" s="426">
        <v>13</v>
      </c>
      <c r="N3859" s="426">
        <v>300</v>
      </c>
      <c r="O3859" s="476"/>
      <c r="P3859" s="450">
        <v>1</v>
      </c>
      <c r="Q3859" s="451">
        <f t="shared" si="160"/>
        <v>8.5800000000000008E-3</v>
      </c>
      <c r="R3859" s="476"/>
    </row>
    <row r="3860" spans="2:18" x14ac:dyDescent="0.25">
      <c r="J3860" s="1286">
        <v>22</v>
      </c>
      <c r="K3860" s="476"/>
      <c r="L3860" s="476">
        <v>3.5</v>
      </c>
      <c r="M3860" s="426">
        <v>10</v>
      </c>
      <c r="N3860" s="426">
        <v>300</v>
      </c>
      <c r="O3860" s="476"/>
      <c r="P3860" s="450">
        <v>1</v>
      </c>
      <c r="Q3860" s="451">
        <f t="shared" si="160"/>
        <v>1.0500000000000001E-2</v>
      </c>
      <c r="R3860" s="476"/>
    </row>
    <row r="3861" spans="2:18" x14ac:dyDescent="0.25">
      <c r="J3861" s="1055">
        <v>23</v>
      </c>
      <c r="K3861" s="476"/>
      <c r="L3861" s="476">
        <v>2.2000000000000002</v>
      </c>
      <c r="M3861" s="426">
        <v>10</v>
      </c>
      <c r="N3861" s="426">
        <v>300</v>
      </c>
      <c r="O3861" s="476"/>
      <c r="P3861" s="450">
        <v>3</v>
      </c>
      <c r="Q3861" s="451">
        <f t="shared" si="160"/>
        <v>1.9800000000000002E-2</v>
      </c>
      <c r="R3861" s="476"/>
    </row>
    <row r="3862" spans="2:18" x14ac:dyDescent="0.25">
      <c r="J3862" s="1880"/>
      <c r="K3862" s="1880"/>
      <c r="L3862" s="1880"/>
      <c r="M3862" s="1880"/>
      <c r="N3862" s="1880"/>
      <c r="O3862" s="1881"/>
      <c r="P3862" s="1119">
        <f>SUM(P3839:P3861)</f>
        <v>61</v>
      </c>
      <c r="Q3862" s="1120">
        <f>SUM(Q3839:Q3861)</f>
        <v>2.2920800000000003</v>
      </c>
      <c r="R3862" s="64">
        <f>SUM(Q3862/G3848)</f>
        <v>0.47348304096652089</v>
      </c>
    </row>
    <row r="3863" spans="2:18" x14ac:dyDescent="0.25">
      <c r="J3863" s="1286">
        <v>24</v>
      </c>
      <c r="K3863" s="476"/>
      <c r="L3863" s="477">
        <v>5</v>
      </c>
      <c r="M3863" s="409">
        <v>7</v>
      </c>
      <c r="N3863" s="409">
        <v>400</v>
      </c>
      <c r="O3863" s="409">
        <v>11</v>
      </c>
      <c r="P3863" s="450">
        <v>44</v>
      </c>
      <c r="Q3863" s="451">
        <f>L3863*M3863*N3863*P3863/1000000</f>
        <v>0.61599999999999999</v>
      </c>
      <c r="R3863" s="618"/>
    </row>
    <row r="3864" spans="2:18" x14ac:dyDescent="0.25">
      <c r="J3864" s="1286">
        <v>24</v>
      </c>
      <c r="K3864" s="476"/>
      <c r="L3864" s="477">
        <v>4</v>
      </c>
      <c r="M3864" s="409">
        <v>6</v>
      </c>
      <c r="N3864" s="409">
        <v>400</v>
      </c>
      <c r="O3864" s="409">
        <v>2</v>
      </c>
      <c r="P3864" s="450">
        <v>12</v>
      </c>
      <c r="Q3864" s="451">
        <f>L3864*M3864*N3864*P3864/1000000</f>
        <v>0.1152</v>
      </c>
      <c r="R3864" s="1058"/>
    </row>
    <row r="3865" spans="2:18" x14ac:dyDescent="0.25">
      <c r="J3865" s="1286">
        <v>26</v>
      </c>
      <c r="K3865" s="476"/>
      <c r="L3865" s="477">
        <v>3</v>
      </c>
      <c r="M3865" s="409">
        <v>5</v>
      </c>
      <c r="N3865" s="409">
        <v>400</v>
      </c>
      <c r="O3865" s="409">
        <v>7</v>
      </c>
      <c r="P3865" s="450">
        <v>70</v>
      </c>
      <c r="Q3865" s="451">
        <f>L3865*M3865*N3865*P3865/1000000</f>
        <v>0.42</v>
      </c>
      <c r="R3865" s="618"/>
    </row>
    <row r="3866" spans="2:18" x14ac:dyDescent="0.25">
      <c r="J3866" s="1286">
        <v>27</v>
      </c>
      <c r="K3866" s="476"/>
      <c r="L3866" s="477">
        <v>2</v>
      </c>
      <c r="M3866" s="409">
        <v>3</v>
      </c>
      <c r="N3866" s="409">
        <v>400</v>
      </c>
      <c r="O3866" s="409">
        <v>3</v>
      </c>
      <c r="P3866" s="450">
        <v>75</v>
      </c>
      <c r="Q3866" s="451">
        <f>L3866*M3866*N3866*P3866/1000000</f>
        <v>0.18</v>
      </c>
      <c r="R3866" s="1058"/>
    </row>
    <row r="3867" spans="2:18" x14ac:dyDescent="0.25">
      <c r="J3867" s="1882"/>
      <c r="K3867" s="1883"/>
      <c r="L3867" s="1883"/>
      <c r="M3867" s="1883"/>
      <c r="N3867" s="1884"/>
      <c r="O3867" s="1057">
        <f>SUM(O3863:O3866)</f>
        <v>23</v>
      </c>
      <c r="P3867" s="1057">
        <f>SUM(P3863:P3866)</f>
        <v>201</v>
      </c>
      <c r="Q3867" s="1121">
        <f>SUM(Q3863:Q3866)</f>
        <v>1.3311999999999999</v>
      </c>
      <c r="R3867" s="64">
        <f>SUM(Q3867/G3848)</f>
        <v>0.27499067403172339</v>
      </c>
    </row>
    <row r="3868" spans="2:18" ht="16.5" thickBot="1" x14ac:dyDescent="0.3">
      <c r="J3868" s="112"/>
      <c r="K3868" s="112"/>
      <c r="L3868" s="112"/>
      <c r="M3868" s="112"/>
      <c r="N3868" s="112"/>
      <c r="O3868" s="455">
        <f>SUM(O3867)</f>
        <v>23</v>
      </c>
      <c r="P3868" s="47">
        <f>SUM(P3867,P3862)</f>
        <v>262</v>
      </c>
      <c r="Q3868" s="72">
        <f>SUM(Q3867,Q3862)</f>
        <v>3.6232800000000003</v>
      </c>
      <c r="R3868" s="49">
        <f>SUM(Q3868/G3848)</f>
        <v>0.74847371499824422</v>
      </c>
    </row>
    <row r="3869" spans="2:18" ht="16.5" thickTop="1" x14ac:dyDescent="0.25"/>
    <row r="3870" spans="2:18" x14ac:dyDescent="0.25">
      <c r="B3870" s="1814" t="s">
        <v>0</v>
      </c>
      <c r="C3870" s="1814"/>
      <c r="D3870" s="1814"/>
      <c r="E3870" s="1814"/>
      <c r="F3870" s="1814"/>
      <c r="G3870" s="1814"/>
      <c r="H3870" s="1814"/>
      <c r="J3870" s="1892" t="s">
        <v>22</v>
      </c>
      <c r="K3870" s="1892"/>
      <c r="L3870" s="1892"/>
      <c r="M3870" s="1892"/>
      <c r="N3870" s="1892"/>
      <c r="O3870" s="1892"/>
      <c r="P3870" s="1892"/>
      <c r="Q3870" s="1892"/>
      <c r="R3870" s="1892"/>
    </row>
    <row r="3871" spans="2:18" ht="15.75" customHeight="1" x14ac:dyDescent="0.25">
      <c r="B3871" s="1814"/>
      <c r="C3871" s="1814"/>
      <c r="D3871" s="1814"/>
      <c r="E3871" s="1814"/>
      <c r="F3871" s="1814"/>
      <c r="G3871" s="1814"/>
      <c r="H3871" s="1814"/>
      <c r="J3871" s="1892"/>
      <c r="K3871" s="1892"/>
      <c r="L3871" s="1892"/>
      <c r="M3871" s="1892"/>
      <c r="N3871" s="1892"/>
      <c r="O3871" s="1892"/>
      <c r="P3871" s="1892"/>
      <c r="Q3871" s="1892"/>
      <c r="R3871" s="1892"/>
    </row>
    <row r="3872" spans="2:18" ht="15.75" customHeight="1" x14ac:dyDescent="0.25">
      <c r="B3872" s="6" t="s">
        <v>478</v>
      </c>
      <c r="H3872" s="8"/>
      <c r="J3872" s="6" t="s">
        <v>478</v>
      </c>
      <c r="K3872" s="1051"/>
      <c r="L3872" s="1051"/>
      <c r="M3872" s="1051"/>
      <c r="N3872" s="1051"/>
      <c r="O3872" s="1893"/>
      <c r="P3872" s="1893"/>
      <c r="Q3872" s="842"/>
      <c r="R3872" s="842"/>
    </row>
    <row r="3873" spans="2:18" x14ac:dyDescent="0.25">
      <c r="B3873" s="1812" t="s">
        <v>21</v>
      </c>
      <c r="C3873" s="1812" t="s">
        <v>2</v>
      </c>
      <c r="D3873" s="1812" t="s">
        <v>3</v>
      </c>
      <c r="E3873" s="1842" t="s">
        <v>4</v>
      </c>
      <c r="F3873" s="1843"/>
      <c r="G3873" s="1844"/>
      <c r="H3873" s="1812" t="s">
        <v>5</v>
      </c>
      <c r="J3873" s="1886" t="s">
        <v>21</v>
      </c>
      <c r="K3873" s="1894" t="s">
        <v>24</v>
      </c>
      <c r="L3873" s="1867" t="s">
        <v>25</v>
      </c>
      <c r="M3873" s="1868"/>
      <c r="N3873" s="1869"/>
      <c r="O3873" s="1867" t="s">
        <v>4</v>
      </c>
      <c r="P3873" s="1868"/>
      <c r="Q3873" s="1869"/>
      <c r="R3873" s="1886" t="s">
        <v>5</v>
      </c>
    </row>
    <row r="3874" spans="2:18" x14ac:dyDescent="0.25">
      <c r="B3874" s="1813"/>
      <c r="C3874" s="1813"/>
      <c r="D3874" s="1813"/>
      <c r="E3874" s="1301" t="s">
        <v>26</v>
      </c>
      <c r="F3874" s="1301" t="s">
        <v>9</v>
      </c>
      <c r="G3874" s="1300" t="s">
        <v>10</v>
      </c>
      <c r="H3874" s="1813"/>
      <c r="J3874" s="1887"/>
      <c r="K3874" s="1895"/>
      <c r="L3874" s="1052" t="s">
        <v>27</v>
      </c>
      <c r="M3874" s="1305" t="s">
        <v>28</v>
      </c>
      <c r="N3874" s="1305" t="s">
        <v>26</v>
      </c>
      <c r="O3874" s="1305" t="s">
        <v>29</v>
      </c>
      <c r="P3874" s="1053" t="s">
        <v>30</v>
      </c>
      <c r="Q3874" s="1054" t="s">
        <v>10</v>
      </c>
      <c r="R3874" s="1887"/>
    </row>
    <row r="3875" spans="2:18" x14ac:dyDescent="0.25">
      <c r="B3875" s="1209">
        <v>1</v>
      </c>
      <c r="C3875" s="436">
        <v>6700</v>
      </c>
      <c r="D3875" s="409" t="s">
        <v>12</v>
      </c>
      <c r="E3875" s="409">
        <v>400</v>
      </c>
      <c r="F3875" s="409">
        <v>37</v>
      </c>
      <c r="G3875" s="497">
        <f>0.7854*E3875*F3875*F3875/1000000</f>
        <v>0.43008503999999992</v>
      </c>
      <c r="H3875" s="616" t="s">
        <v>164</v>
      </c>
      <c r="J3875" s="1055">
        <v>1</v>
      </c>
      <c r="K3875" s="429" t="s">
        <v>32</v>
      </c>
      <c r="L3875" s="426">
        <v>4.5</v>
      </c>
      <c r="M3875" s="426">
        <v>10</v>
      </c>
      <c r="N3875" s="426">
        <v>400</v>
      </c>
      <c r="O3875" s="429"/>
      <c r="P3875" s="450">
        <v>10</v>
      </c>
      <c r="Q3875" s="451">
        <f t="shared" ref="Q3875:Q3885" si="161">L3875*M3875*N3875*P3875/1000000</f>
        <v>0.18</v>
      </c>
      <c r="R3875" s="1056"/>
    </row>
    <row r="3876" spans="2:18" x14ac:dyDescent="0.25">
      <c r="B3876" s="1209">
        <v>2</v>
      </c>
      <c r="C3876" s="436">
        <v>6751</v>
      </c>
      <c r="D3876" s="409" t="s">
        <v>12</v>
      </c>
      <c r="E3876" s="409">
        <v>400</v>
      </c>
      <c r="F3876" s="409">
        <v>45</v>
      </c>
      <c r="G3876" s="497">
        <f>0.7854*E3876*F3876*F3876/1000000</f>
        <v>0.63617400000000002</v>
      </c>
      <c r="H3876" s="616" t="s">
        <v>164</v>
      </c>
      <c r="J3876" s="1304">
        <v>2</v>
      </c>
      <c r="K3876" s="476"/>
      <c r="L3876" s="476">
        <v>1.7</v>
      </c>
      <c r="M3876" s="426">
        <v>15</v>
      </c>
      <c r="N3876" s="426">
        <v>400</v>
      </c>
      <c r="O3876" s="476"/>
      <c r="P3876" s="450">
        <v>1</v>
      </c>
      <c r="Q3876" s="451">
        <f t="shared" si="161"/>
        <v>1.0200000000000001E-2</v>
      </c>
      <c r="R3876" s="476"/>
    </row>
    <row r="3877" spans="2:18" x14ac:dyDescent="0.25">
      <c r="G3877" s="74">
        <f>SUM(G3875:G3876)</f>
        <v>1.0662590399999998</v>
      </c>
      <c r="H3877" s="51"/>
      <c r="J3877" s="1055">
        <v>3</v>
      </c>
      <c r="K3877" s="476"/>
      <c r="L3877" s="476">
        <v>3.5</v>
      </c>
      <c r="M3877" s="426">
        <v>10</v>
      </c>
      <c r="N3877" s="426">
        <v>400</v>
      </c>
      <c r="O3877" s="476"/>
      <c r="P3877" s="450">
        <v>3</v>
      </c>
      <c r="Q3877" s="451">
        <f t="shared" si="161"/>
        <v>4.2000000000000003E-2</v>
      </c>
      <c r="R3877" s="476"/>
    </row>
    <row r="3878" spans="2:18" ht="16.5" thickBot="1" x14ac:dyDescent="0.3">
      <c r="G3878" s="60">
        <f>SUM(G3877)</f>
        <v>1.0662590399999998</v>
      </c>
      <c r="H3878" s="36">
        <f>SUM(Q3892/G3878)</f>
        <v>0.94604121715113432</v>
      </c>
      <c r="J3878" s="1304">
        <v>4</v>
      </c>
      <c r="K3878" s="476"/>
      <c r="L3878" s="476">
        <v>10</v>
      </c>
      <c r="M3878" s="426">
        <v>25</v>
      </c>
      <c r="N3878" s="426">
        <v>400</v>
      </c>
      <c r="O3878" s="476"/>
      <c r="P3878" s="450">
        <v>1</v>
      </c>
      <c r="Q3878" s="451">
        <f t="shared" si="161"/>
        <v>0.1</v>
      </c>
      <c r="R3878" s="476"/>
    </row>
    <row r="3879" spans="2:18" ht="16.5" thickTop="1" x14ac:dyDescent="0.25">
      <c r="J3879" s="1055">
        <v>5</v>
      </c>
      <c r="K3879" s="476"/>
      <c r="L3879" s="476">
        <v>4.5</v>
      </c>
      <c r="M3879" s="426">
        <v>25</v>
      </c>
      <c r="N3879" s="426">
        <v>400</v>
      </c>
      <c r="O3879" s="476"/>
      <c r="P3879" s="450">
        <v>1</v>
      </c>
      <c r="Q3879" s="451">
        <f t="shared" si="161"/>
        <v>4.4999999999999998E-2</v>
      </c>
      <c r="R3879" s="476"/>
    </row>
    <row r="3880" spans="2:18" x14ac:dyDescent="0.25">
      <c r="B3880" s="1886" t="s">
        <v>3</v>
      </c>
      <c r="C3880" s="1888" t="s">
        <v>66</v>
      </c>
      <c r="D3880" s="1889"/>
      <c r="E3880" s="1890" t="s">
        <v>48</v>
      </c>
      <c r="F3880" s="1891"/>
      <c r="G3880" s="1886" t="s">
        <v>50</v>
      </c>
      <c r="J3880" s="1304">
        <v>6</v>
      </c>
      <c r="K3880" s="476"/>
      <c r="L3880" s="476">
        <v>4.5</v>
      </c>
      <c r="M3880" s="426">
        <v>15</v>
      </c>
      <c r="N3880" s="426">
        <v>400</v>
      </c>
      <c r="O3880" s="476"/>
      <c r="P3880" s="450">
        <v>2</v>
      </c>
      <c r="Q3880" s="451">
        <f t="shared" si="161"/>
        <v>5.3999999999999999E-2</v>
      </c>
      <c r="R3880" s="476"/>
    </row>
    <row r="3881" spans="2:18" x14ac:dyDescent="0.25">
      <c r="B3881" s="1887"/>
      <c r="C3881" s="101" t="s">
        <v>30</v>
      </c>
      <c r="D3881" s="595" t="s">
        <v>10</v>
      </c>
      <c r="E3881" s="1306" t="s">
        <v>30</v>
      </c>
      <c r="F3881" s="1306" t="s">
        <v>10</v>
      </c>
      <c r="G3881" s="1887"/>
      <c r="J3881" s="1055">
        <v>7</v>
      </c>
      <c r="K3881" s="476"/>
      <c r="L3881" s="476">
        <v>7</v>
      </c>
      <c r="M3881" s="426">
        <v>15</v>
      </c>
      <c r="N3881" s="426">
        <v>400</v>
      </c>
      <c r="O3881" s="476"/>
      <c r="P3881" s="450">
        <v>1</v>
      </c>
      <c r="Q3881" s="451">
        <f t="shared" si="161"/>
        <v>4.2000000000000003E-2</v>
      </c>
      <c r="R3881" s="476"/>
    </row>
    <row r="3882" spans="2:18" x14ac:dyDescent="0.25">
      <c r="B3882" s="1307" t="s">
        <v>32</v>
      </c>
      <c r="C3882" s="86">
        <f>SUM(C3854)</f>
        <v>751</v>
      </c>
      <c r="D3882" s="71">
        <f>SUM(D3854)</f>
        <v>579.35737859999983</v>
      </c>
      <c r="E3882" s="86">
        <f>SUM(E3854)</f>
        <v>36110</v>
      </c>
      <c r="F3882" s="71">
        <f>SUM(F3854)</f>
        <v>411.93328000000008</v>
      </c>
      <c r="G3882" s="88">
        <f>SUM(F3882/D3882)</f>
        <v>0.71101757777802854</v>
      </c>
      <c r="J3882" s="1304">
        <v>8</v>
      </c>
      <c r="K3882" s="476"/>
      <c r="L3882" s="476">
        <v>2.2000000000000002</v>
      </c>
      <c r="M3882" s="426">
        <v>15</v>
      </c>
      <c r="N3882" s="426">
        <v>400</v>
      </c>
      <c r="O3882" s="476"/>
      <c r="P3882" s="450">
        <v>1</v>
      </c>
      <c r="Q3882" s="451">
        <f t="shared" si="161"/>
        <v>1.32E-2</v>
      </c>
      <c r="R3882" s="476"/>
    </row>
    <row r="3883" spans="2:18" x14ac:dyDescent="0.25">
      <c r="B3883" s="1307" t="s">
        <v>32</v>
      </c>
      <c r="C3883" s="115">
        <f>SUM(B3876)</f>
        <v>2</v>
      </c>
      <c r="D3883" s="71">
        <f>SUM(G3877)</f>
        <v>1.0662590399999998</v>
      </c>
      <c r="E3883" s="115">
        <f>SUM(P3892)</f>
        <v>114</v>
      </c>
      <c r="F3883" s="20">
        <f>SUM(Q3892)</f>
        <v>1.0087249999999999</v>
      </c>
      <c r="G3883" s="88">
        <f>SUM(F3883/D3883)</f>
        <v>0.94604121715113432</v>
      </c>
      <c r="J3883" s="1055">
        <v>9</v>
      </c>
      <c r="K3883" s="476"/>
      <c r="L3883" s="476">
        <v>1.7</v>
      </c>
      <c r="M3883" s="426">
        <v>10</v>
      </c>
      <c r="N3883" s="426">
        <v>400</v>
      </c>
      <c r="O3883" s="476"/>
      <c r="P3883" s="450">
        <v>1</v>
      </c>
      <c r="Q3883" s="451">
        <f t="shared" si="161"/>
        <v>6.7999999999999996E-3</v>
      </c>
      <c r="R3883" s="476"/>
    </row>
    <row r="3884" spans="2:18" ht="16.5" thickBot="1" x14ac:dyDescent="0.3">
      <c r="B3884" s="1299" t="s">
        <v>54</v>
      </c>
      <c r="C3884" s="59">
        <f>SUM(C3882:C3883)</f>
        <v>753</v>
      </c>
      <c r="D3884" s="92">
        <f>SUM(D3882:D3883)</f>
        <v>580.42363763999981</v>
      </c>
      <c r="E3884" s="59">
        <f>SUM(E3882:E3883)</f>
        <v>36224</v>
      </c>
      <c r="F3884" s="60">
        <f>SUM(F3882:F3883)</f>
        <v>412.94200500000011</v>
      </c>
      <c r="G3884" s="93">
        <f>SUM(F3884/D3884)</f>
        <v>0.71144932463298816</v>
      </c>
      <c r="J3884" s="1304">
        <v>10</v>
      </c>
      <c r="K3884" s="476"/>
      <c r="L3884" s="476">
        <v>4.5</v>
      </c>
      <c r="M3884" s="426">
        <v>10</v>
      </c>
      <c r="N3884" s="426">
        <v>200</v>
      </c>
      <c r="O3884" s="476"/>
      <c r="P3884" s="450">
        <v>4</v>
      </c>
      <c r="Q3884" s="451">
        <f t="shared" si="161"/>
        <v>3.5999999999999997E-2</v>
      </c>
      <c r="R3884" s="476"/>
    </row>
    <row r="3885" spans="2:18" ht="16.5" thickTop="1" x14ac:dyDescent="0.25">
      <c r="B3885" s="89"/>
      <c r="C3885" s="90"/>
      <c r="D3885" s="91"/>
      <c r="E3885" s="82"/>
      <c r="F3885" s="83"/>
      <c r="G3885" s="83"/>
      <c r="J3885" s="1055">
        <v>11</v>
      </c>
      <c r="K3885" s="476"/>
      <c r="L3885" s="476">
        <v>3.5</v>
      </c>
      <c r="M3885" s="426">
        <v>15</v>
      </c>
      <c r="N3885" s="426">
        <v>250</v>
      </c>
      <c r="O3885" s="476"/>
      <c r="P3885" s="450">
        <v>1</v>
      </c>
      <c r="Q3885" s="451">
        <f t="shared" si="161"/>
        <v>1.3125E-2</v>
      </c>
      <c r="R3885" s="476"/>
    </row>
    <row r="3886" spans="2:18" x14ac:dyDescent="0.25">
      <c r="B3886" s="102" t="s">
        <v>32</v>
      </c>
      <c r="C3886" s="90"/>
      <c r="D3886" s="103">
        <f>SUM(Q3886+D3856)</f>
        <v>303.07100499999996</v>
      </c>
      <c r="E3886" s="466">
        <f>SUM(D3886/D3884)</f>
        <v>0.5221548285529608</v>
      </c>
      <c r="F3886" s="83"/>
      <c r="G3886" s="83"/>
      <c r="J3886" s="1880"/>
      <c r="K3886" s="1880"/>
      <c r="L3886" s="1880"/>
      <c r="M3886" s="1880"/>
      <c r="N3886" s="1880"/>
      <c r="O3886" s="1881"/>
      <c r="P3886" s="1119">
        <f>SUM(P3875:P3885)</f>
        <v>26</v>
      </c>
      <c r="Q3886" s="1120">
        <f>SUM(Q3875:Q3885)</f>
        <v>0.54232499999999995</v>
      </c>
      <c r="R3886" s="64">
        <f>SUM(Q3886/G3878)</f>
        <v>0.50862405818383494</v>
      </c>
    </row>
    <row r="3887" spans="2:18" x14ac:dyDescent="0.25">
      <c r="B3887" s="102" t="s">
        <v>51</v>
      </c>
      <c r="C3887" s="89"/>
      <c r="D3887" s="103">
        <f>SUM(Q3891+D3857)</f>
        <v>109.87099999999998</v>
      </c>
      <c r="E3887" s="466">
        <f>SUM(D3887/D3884)</f>
        <v>0.18929449608002705</v>
      </c>
      <c r="F3887" s="83"/>
      <c r="G3887" s="83"/>
      <c r="J3887" s="1304">
        <v>12</v>
      </c>
      <c r="K3887" s="476"/>
      <c r="L3887" s="477">
        <v>5</v>
      </c>
      <c r="M3887" s="409">
        <v>7</v>
      </c>
      <c r="N3887" s="409">
        <v>400</v>
      </c>
      <c r="O3887" s="409">
        <v>1</v>
      </c>
      <c r="P3887" s="450">
        <v>4</v>
      </c>
      <c r="Q3887" s="451">
        <f>L3887*M3887*N3887*P3887/1000000</f>
        <v>5.6000000000000001E-2</v>
      </c>
      <c r="R3887" s="618"/>
    </row>
    <row r="3888" spans="2:18" ht="16.5" thickBot="1" x14ac:dyDescent="0.3">
      <c r="B3888" s="89"/>
      <c r="C3888" s="89"/>
      <c r="D3888" s="1302">
        <f>SUM(D3886:D3887)</f>
        <v>412.94200499999994</v>
      </c>
      <c r="E3888" s="467">
        <f>SUM(E3886:E3887)</f>
        <v>0.71144932463298782</v>
      </c>
      <c r="F3888" s="83"/>
      <c r="J3888" s="1304">
        <v>13</v>
      </c>
      <c r="K3888" s="476"/>
      <c r="L3888" s="477">
        <v>4</v>
      </c>
      <c r="M3888" s="409">
        <v>6</v>
      </c>
      <c r="N3888" s="409">
        <v>400</v>
      </c>
      <c r="O3888" s="409">
        <v>4</v>
      </c>
      <c r="P3888" s="450">
        <v>24</v>
      </c>
      <c r="Q3888" s="451">
        <f>L3888*M3888*N3888*P3888/1000000</f>
        <v>0.23039999999999999</v>
      </c>
      <c r="R3888" s="1058"/>
    </row>
    <row r="3889" spans="2:18" ht="16.5" thickTop="1" x14ac:dyDescent="0.25">
      <c r="J3889" s="1304">
        <v>14</v>
      </c>
      <c r="K3889" s="476"/>
      <c r="L3889" s="477">
        <v>3</v>
      </c>
      <c r="M3889" s="409">
        <v>5</v>
      </c>
      <c r="N3889" s="409">
        <v>400</v>
      </c>
      <c r="O3889" s="409">
        <v>1</v>
      </c>
      <c r="P3889" s="450">
        <v>10</v>
      </c>
      <c r="Q3889" s="451">
        <f>L3889*M3889*N3889*P3889/1000000</f>
        <v>0.06</v>
      </c>
      <c r="R3889" s="618"/>
    </row>
    <row r="3890" spans="2:18" x14ac:dyDescent="0.25">
      <c r="J3890" s="1304">
        <v>15</v>
      </c>
      <c r="K3890" s="476"/>
      <c r="L3890" s="477">
        <v>2</v>
      </c>
      <c r="M3890" s="409">
        <v>3</v>
      </c>
      <c r="N3890" s="409">
        <v>400</v>
      </c>
      <c r="O3890" s="409">
        <v>2</v>
      </c>
      <c r="P3890" s="450">
        <v>50</v>
      </c>
      <c r="Q3890" s="451">
        <f>L3890*M3890*N3890*P3890/1000000</f>
        <v>0.12</v>
      </c>
      <c r="R3890" s="1058"/>
    </row>
    <row r="3891" spans="2:18" x14ac:dyDescent="0.25">
      <c r="J3891" s="1882"/>
      <c r="K3891" s="1883"/>
      <c r="L3891" s="1883"/>
      <c r="M3891" s="1883"/>
      <c r="N3891" s="1884"/>
      <c r="O3891" s="1057">
        <f>SUM(O3887:O3890)</f>
        <v>8</v>
      </c>
      <c r="P3891" s="1057">
        <f>SUM(P3887:P3890)</f>
        <v>88</v>
      </c>
      <c r="Q3891" s="1121">
        <f>SUM(Q3887:Q3890)</f>
        <v>0.46639999999999998</v>
      </c>
      <c r="R3891" s="64">
        <f>SUM(Q3891/G3878)</f>
        <v>0.43741715896729944</v>
      </c>
    </row>
    <row r="3892" spans="2:18" ht="16.5" thickBot="1" x14ac:dyDescent="0.3">
      <c r="J3892" s="112"/>
      <c r="K3892" s="112"/>
      <c r="L3892" s="112"/>
      <c r="M3892" s="112"/>
      <c r="N3892" s="112"/>
      <c r="O3892" s="455">
        <f>SUM(O3891)</f>
        <v>8</v>
      </c>
      <c r="P3892" s="47">
        <f>SUM(P3891,P3886)</f>
        <v>114</v>
      </c>
      <c r="Q3892" s="72">
        <f>SUM(Q3891,Q3886)</f>
        <v>1.0087249999999999</v>
      </c>
      <c r="R3892" s="49">
        <f>SUM(Q3892/G3878)</f>
        <v>0.94604121715113432</v>
      </c>
    </row>
    <row r="3893" spans="2:18" ht="16.5" thickTop="1" x14ac:dyDescent="0.25"/>
    <row r="3894" spans="2:18" x14ac:dyDescent="0.25">
      <c r="B3894" s="1814" t="s">
        <v>0</v>
      </c>
      <c r="C3894" s="1814"/>
      <c r="D3894" s="1814"/>
      <c r="E3894" s="1814"/>
      <c r="F3894" s="1814"/>
      <c r="G3894" s="1814"/>
      <c r="H3894" s="1814"/>
      <c r="J3894" s="1892" t="s">
        <v>22</v>
      </c>
      <c r="K3894" s="1892"/>
      <c r="L3894" s="1892"/>
      <c r="M3894" s="1892"/>
      <c r="N3894" s="1892"/>
      <c r="O3894" s="1892"/>
      <c r="P3894" s="1892"/>
      <c r="Q3894" s="1892"/>
      <c r="R3894" s="1892"/>
    </row>
    <row r="3895" spans="2:18" ht="15.75" customHeight="1" x14ac:dyDescent="0.25">
      <c r="B3895" s="1814"/>
      <c r="C3895" s="1814"/>
      <c r="D3895" s="1814"/>
      <c r="E3895" s="1814"/>
      <c r="F3895" s="1814"/>
      <c r="G3895" s="1814"/>
      <c r="H3895" s="1814"/>
      <c r="J3895" s="1892"/>
      <c r="K3895" s="1892"/>
      <c r="L3895" s="1892"/>
      <c r="M3895" s="1892"/>
      <c r="N3895" s="1892"/>
      <c r="O3895" s="1892"/>
      <c r="P3895" s="1892"/>
      <c r="Q3895" s="1892"/>
      <c r="R3895" s="1892"/>
    </row>
    <row r="3896" spans="2:18" ht="15.75" customHeight="1" x14ac:dyDescent="0.25">
      <c r="B3896" s="6" t="s">
        <v>482</v>
      </c>
      <c r="H3896" s="8"/>
      <c r="J3896" s="6" t="s">
        <v>482</v>
      </c>
      <c r="K3896" s="1051"/>
      <c r="L3896" s="1051"/>
      <c r="M3896" s="1051"/>
      <c r="N3896" s="1051"/>
      <c r="O3896" s="1893"/>
      <c r="P3896" s="1893"/>
      <c r="Q3896" s="842"/>
      <c r="R3896" s="842"/>
    </row>
    <row r="3897" spans="2:18" x14ac:dyDescent="0.25">
      <c r="B3897" s="1812" t="s">
        <v>21</v>
      </c>
      <c r="C3897" s="1812" t="s">
        <v>2</v>
      </c>
      <c r="D3897" s="1812" t="s">
        <v>3</v>
      </c>
      <c r="E3897" s="1842" t="s">
        <v>4</v>
      </c>
      <c r="F3897" s="1843"/>
      <c r="G3897" s="1844"/>
      <c r="H3897" s="1812" t="s">
        <v>5</v>
      </c>
      <c r="J3897" s="1886" t="s">
        <v>21</v>
      </c>
      <c r="K3897" s="1894" t="s">
        <v>24</v>
      </c>
      <c r="L3897" s="1867" t="s">
        <v>25</v>
      </c>
      <c r="M3897" s="1868"/>
      <c r="N3897" s="1869"/>
      <c r="O3897" s="1867" t="s">
        <v>4</v>
      </c>
      <c r="P3897" s="1868"/>
      <c r="Q3897" s="1869"/>
      <c r="R3897" s="1886" t="s">
        <v>5</v>
      </c>
    </row>
    <row r="3898" spans="2:18" ht="15.75" customHeight="1" x14ac:dyDescent="0.25">
      <c r="B3898" s="1813"/>
      <c r="C3898" s="1813"/>
      <c r="D3898" s="1813"/>
      <c r="E3898" s="1317" t="s">
        <v>26</v>
      </c>
      <c r="F3898" s="1317" t="s">
        <v>9</v>
      </c>
      <c r="G3898" s="1315" t="s">
        <v>10</v>
      </c>
      <c r="H3898" s="1813"/>
      <c r="J3898" s="1887"/>
      <c r="K3898" s="1895"/>
      <c r="L3898" s="1052" t="s">
        <v>27</v>
      </c>
      <c r="M3898" s="1322" t="s">
        <v>28</v>
      </c>
      <c r="N3898" s="1322" t="s">
        <v>26</v>
      </c>
      <c r="O3898" s="1322" t="s">
        <v>29</v>
      </c>
      <c r="P3898" s="1053" t="s">
        <v>30</v>
      </c>
      <c r="Q3898" s="1054" t="s">
        <v>10</v>
      </c>
      <c r="R3898" s="1887"/>
    </row>
    <row r="3899" spans="2:18" x14ac:dyDescent="0.25">
      <c r="B3899" s="1209">
        <v>1</v>
      </c>
      <c r="C3899" s="406">
        <v>6851</v>
      </c>
      <c r="D3899" s="409" t="s">
        <v>12</v>
      </c>
      <c r="E3899" s="409">
        <v>400</v>
      </c>
      <c r="F3899" s="409">
        <v>61</v>
      </c>
      <c r="G3899" s="497">
        <f>0.7854*E3899*F3899*F3899/1000000</f>
        <v>1.1689893599999999</v>
      </c>
      <c r="H3899" s="616" t="s">
        <v>185</v>
      </c>
      <c r="J3899" s="1055">
        <v>1</v>
      </c>
      <c r="K3899" s="429" t="s">
        <v>32</v>
      </c>
      <c r="L3899" s="426">
        <v>10</v>
      </c>
      <c r="M3899" s="426">
        <v>33</v>
      </c>
      <c r="N3899" s="426">
        <v>400</v>
      </c>
      <c r="O3899" s="429"/>
      <c r="P3899" s="450">
        <v>2</v>
      </c>
      <c r="Q3899" s="451">
        <f t="shared" ref="Q3899:Q3932" si="162">L3899*M3899*N3899*P3899/1000000</f>
        <v>0.26400000000000001</v>
      </c>
      <c r="R3899" s="1056"/>
    </row>
    <row r="3900" spans="2:18" x14ac:dyDescent="0.25">
      <c r="B3900" s="1209">
        <v>2</v>
      </c>
      <c r="C3900" s="406">
        <v>6857</v>
      </c>
      <c r="D3900" s="409" t="s">
        <v>12</v>
      </c>
      <c r="E3900" s="409">
        <v>400</v>
      </c>
      <c r="F3900" s="409">
        <v>66</v>
      </c>
      <c r="G3900" s="497">
        <f>0.7854*E3900*F3900*F3900/1000000</f>
        <v>1.3684809599999999</v>
      </c>
      <c r="H3900" s="616" t="s">
        <v>185</v>
      </c>
      <c r="J3900" s="1321">
        <v>2</v>
      </c>
      <c r="K3900" s="476"/>
      <c r="L3900" s="476">
        <v>13</v>
      </c>
      <c r="M3900" s="426">
        <v>33</v>
      </c>
      <c r="N3900" s="426">
        <v>400</v>
      </c>
      <c r="O3900" s="476"/>
      <c r="P3900" s="450">
        <v>1</v>
      </c>
      <c r="Q3900" s="451">
        <f t="shared" si="162"/>
        <v>0.1716</v>
      </c>
      <c r="R3900" s="476"/>
    </row>
    <row r="3901" spans="2:18" x14ac:dyDescent="0.25">
      <c r="B3901" s="1209">
        <v>3</v>
      </c>
      <c r="C3901" s="406">
        <v>6782</v>
      </c>
      <c r="D3901" s="409" t="s">
        <v>12</v>
      </c>
      <c r="E3901" s="409">
        <v>400</v>
      </c>
      <c r="F3901" s="409">
        <v>60</v>
      </c>
      <c r="G3901" s="497">
        <f>0.7854*E3901*F3901*F3901/1000000</f>
        <v>1.130976</v>
      </c>
      <c r="H3901" s="616" t="s">
        <v>430</v>
      </c>
      <c r="J3901" s="1055">
        <v>3</v>
      </c>
      <c r="K3901" s="476"/>
      <c r="L3901" s="476">
        <v>8</v>
      </c>
      <c r="M3901" s="426">
        <v>33</v>
      </c>
      <c r="N3901" s="426">
        <v>400</v>
      </c>
      <c r="O3901" s="476"/>
      <c r="P3901" s="450">
        <v>1</v>
      </c>
      <c r="Q3901" s="451">
        <f t="shared" si="162"/>
        <v>0.1056</v>
      </c>
      <c r="R3901" s="476"/>
    </row>
    <row r="3902" spans="2:18" x14ac:dyDescent="0.25">
      <c r="B3902" s="1209">
        <v>4</v>
      </c>
      <c r="C3902" s="406">
        <v>6896</v>
      </c>
      <c r="D3902" s="409" t="s">
        <v>12</v>
      </c>
      <c r="E3902" s="409">
        <v>400</v>
      </c>
      <c r="F3902" s="409">
        <v>55</v>
      </c>
      <c r="G3902" s="497">
        <f>0.7854*E3902*F3902*F3902/1000000</f>
        <v>0.95033400000000001</v>
      </c>
      <c r="H3902" s="616" t="s">
        <v>207</v>
      </c>
      <c r="J3902" s="1321">
        <v>4</v>
      </c>
      <c r="K3902" s="476"/>
      <c r="L3902" s="476">
        <v>13</v>
      </c>
      <c r="M3902" s="426">
        <v>30</v>
      </c>
      <c r="N3902" s="426">
        <v>400</v>
      </c>
      <c r="O3902" s="476"/>
      <c r="P3902" s="450">
        <v>1</v>
      </c>
      <c r="Q3902" s="451">
        <f t="shared" si="162"/>
        <v>0.156</v>
      </c>
      <c r="R3902" s="476"/>
    </row>
    <row r="3903" spans="2:18" x14ac:dyDescent="0.25">
      <c r="G3903" s="74">
        <f>SUM(G3899:G3902)</f>
        <v>4.6187803199999999</v>
      </c>
      <c r="H3903" s="51"/>
      <c r="J3903" s="1055">
        <v>5</v>
      </c>
      <c r="K3903" s="476"/>
      <c r="L3903" s="476">
        <v>10</v>
      </c>
      <c r="M3903" s="426">
        <v>28</v>
      </c>
      <c r="N3903" s="426">
        <v>400</v>
      </c>
      <c r="O3903" s="476"/>
      <c r="P3903" s="450">
        <v>1</v>
      </c>
      <c r="Q3903" s="451">
        <f t="shared" si="162"/>
        <v>0.112</v>
      </c>
      <c r="R3903" s="476"/>
    </row>
    <row r="3904" spans="2:18" ht="16.5" thickBot="1" x14ac:dyDescent="0.3">
      <c r="G3904" s="60">
        <f>SUM(G3903)</f>
        <v>4.6187803199999999</v>
      </c>
      <c r="H3904" s="36">
        <f>SUM(Q3939/G3904)</f>
        <v>0.76643177521809502</v>
      </c>
      <c r="J3904" s="1321">
        <v>6</v>
      </c>
      <c r="K3904" s="476"/>
      <c r="L3904" s="476">
        <v>4.5</v>
      </c>
      <c r="M3904" s="426">
        <v>25</v>
      </c>
      <c r="N3904" s="426">
        <v>400</v>
      </c>
      <c r="O3904" s="476"/>
      <c r="P3904" s="450">
        <v>1</v>
      </c>
      <c r="Q3904" s="451">
        <f t="shared" si="162"/>
        <v>4.4999999999999998E-2</v>
      </c>
      <c r="R3904" s="476"/>
    </row>
    <row r="3905" spans="2:18" ht="16.5" thickTop="1" x14ac:dyDescent="0.25">
      <c r="J3905" s="1055">
        <v>7</v>
      </c>
      <c r="K3905" s="476"/>
      <c r="L3905" s="476">
        <v>13</v>
      </c>
      <c r="M3905" s="426">
        <v>20</v>
      </c>
      <c r="N3905" s="426">
        <v>400</v>
      </c>
      <c r="O3905" s="476"/>
      <c r="P3905" s="450">
        <v>1</v>
      </c>
      <c r="Q3905" s="451">
        <f t="shared" si="162"/>
        <v>0.104</v>
      </c>
      <c r="R3905" s="476"/>
    </row>
    <row r="3906" spans="2:18" x14ac:dyDescent="0.25">
      <c r="B3906" s="1886" t="s">
        <v>3</v>
      </c>
      <c r="C3906" s="1888" t="s">
        <v>66</v>
      </c>
      <c r="D3906" s="1889"/>
      <c r="E3906" s="1890" t="s">
        <v>48</v>
      </c>
      <c r="F3906" s="1891"/>
      <c r="G3906" s="1886" t="s">
        <v>50</v>
      </c>
      <c r="J3906" s="1321">
        <v>8</v>
      </c>
      <c r="K3906" s="476"/>
      <c r="L3906" s="476">
        <v>10</v>
      </c>
      <c r="M3906" s="426">
        <v>20</v>
      </c>
      <c r="N3906" s="426">
        <v>400</v>
      </c>
      <c r="O3906" s="476"/>
      <c r="P3906" s="450">
        <v>1</v>
      </c>
      <c r="Q3906" s="451">
        <f t="shared" si="162"/>
        <v>0.08</v>
      </c>
      <c r="R3906" s="476"/>
    </row>
    <row r="3907" spans="2:18" x14ac:dyDescent="0.25">
      <c r="B3907" s="1887"/>
      <c r="C3907" s="101" t="s">
        <v>30</v>
      </c>
      <c r="D3907" s="595" t="s">
        <v>10</v>
      </c>
      <c r="E3907" s="1324" t="s">
        <v>30</v>
      </c>
      <c r="F3907" s="1324" t="s">
        <v>10</v>
      </c>
      <c r="G3907" s="1887"/>
      <c r="J3907" s="1055">
        <v>9</v>
      </c>
      <c r="K3907" s="476"/>
      <c r="L3907" s="476">
        <v>7</v>
      </c>
      <c r="M3907" s="426">
        <v>20</v>
      </c>
      <c r="N3907" s="426">
        <v>400</v>
      </c>
      <c r="O3907" s="476"/>
      <c r="P3907" s="450">
        <v>2</v>
      </c>
      <c r="Q3907" s="451">
        <f t="shared" si="162"/>
        <v>0.112</v>
      </c>
      <c r="R3907" s="476"/>
    </row>
    <row r="3908" spans="2:18" x14ac:dyDescent="0.25">
      <c r="B3908" s="1325" t="s">
        <v>32</v>
      </c>
      <c r="C3908" s="86">
        <f>SUM(C3884)</f>
        <v>753</v>
      </c>
      <c r="D3908" s="71">
        <f>SUM(D3884)</f>
        <v>580.42363763999981</v>
      </c>
      <c r="E3908" s="86">
        <f>SUM(E3884)</f>
        <v>36224</v>
      </c>
      <c r="F3908" s="71">
        <f>SUM(F3884)</f>
        <v>412.94200500000011</v>
      </c>
      <c r="G3908" s="88">
        <f>SUM(F3908/D3908)</f>
        <v>0.71144932463298816</v>
      </c>
      <c r="J3908" s="1321">
        <v>10</v>
      </c>
      <c r="K3908" s="476"/>
      <c r="L3908" s="476">
        <v>3.5</v>
      </c>
      <c r="M3908" s="426">
        <v>20</v>
      </c>
      <c r="N3908" s="426">
        <v>400</v>
      </c>
      <c r="O3908" s="476"/>
      <c r="P3908" s="450">
        <v>1</v>
      </c>
      <c r="Q3908" s="451">
        <f t="shared" si="162"/>
        <v>2.8000000000000001E-2</v>
      </c>
      <c r="R3908" s="476"/>
    </row>
    <row r="3909" spans="2:18" x14ac:dyDescent="0.25">
      <c r="B3909" s="1325" t="s">
        <v>32</v>
      </c>
      <c r="C3909" s="115">
        <f>SUM(B3902)</f>
        <v>4</v>
      </c>
      <c r="D3909" s="71">
        <f>SUM(G3903)</f>
        <v>4.6187803199999999</v>
      </c>
      <c r="E3909" s="115">
        <f>SUM(P3939)</f>
        <v>176</v>
      </c>
      <c r="F3909" s="20">
        <f>SUM(Q3939)</f>
        <v>3.5399800000000008</v>
      </c>
      <c r="G3909" s="88">
        <f>SUM(F3909/D3909)</f>
        <v>0.76643177521809502</v>
      </c>
      <c r="J3909" s="1055">
        <v>11</v>
      </c>
      <c r="K3909" s="476"/>
      <c r="L3909" s="476">
        <v>2.2000000000000002</v>
      </c>
      <c r="M3909" s="426">
        <v>20</v>
      </c>
      <c r="N3909" s="426">
        <v>400</v>
      </c>
      <c r="O3909" s="476"/>
      <c r="P3909" s="450">
        <v>1</v>
      </c>
      <c r="Q3909" s="451">
        <f t="shared" si="162"/>
        <v>1.7600000000000001E-2</v>
      </c>
      <c r="R3909" s="476"/>
    </row>
    <row r="3910" spans="2:18" ht="16.5" thickBot="1" x14ac:dyDescent="0.3">
      <c r="B3910" s="1314" t="s">
        <v>54</v>
      </c>
      <c r="C3910" s="59">
        <f>SUM(C3908:C3909)</f>
        <v>757</v>
      </c>
      <c r="D3910" s="92">
        <f>SUM(D3908:D3909)</f>
        <v>585.04241795999985</v>
      </c>
      <c r="E3910" s="59">
        <f>SUM(E3908:E3909)</f>
        <v>36400</v>
      </c>
      <c r="F3910" s="60">
        <f>SUM(F3908:F3909)</f>
        <v>416.48198500000012</v>
      </c>
      <c r="G3910" s="93">
        <f>SUM(F3910/D3910)</f>
        <v>0.71188339890335195</v>
      </c>
      <c r="J3910" s="1321">
        <v>12</v>
      </c>
      <c r="K3910" s="476"/>
      <c r="L3910" s="476">
        <v>13</v>
      </c>
      <c r="M3910" s="426">
        <v>15</v>
      </c>
      <c r="N3910" s="426">
        <v>400</v>
      </c>
      <c r="O3910" s="476"/>
      <c r="P3910" s="450">
        <v>3</v>
      </c>
      <c r="Q3910" s="451">
        <f t="shared" si="162"/>
        <v>0.23400000000000001</v>
      </c>
      <c r="R3910" s="476"/>
    </row>
    <row r="3911" spans="2:18" ht="16.5" thickTop="1" x14ac:dyDescent="0.25">
      <c r="B3911" s="89"/>
      <c r="C3911" s="90"/>
      <c r="D3911" s="91"/>
      <c r="E3911" s="82"/>
      <c r="F3911" s="83"/>
      <c r="G3911" s="83"/>
      <c r="J3911" s="1055">
        <v>13</v>
      </c>
      <c r="K3911" s="476"/>
      <c r="L3911" s="476">
        <v>10</v>
      </c>
      <c r="M3911" s="426">
        <v>15</v>
      </c>
      <c r="N3911" s="426">
        <v>400</v>
      </c>
      <c r="O3911" s="476"/>
      <c r="P3911" s="450">
        <v>2</v>
      </c>
      <c r="Q3911" s="451">
        <f t="shared" si="162"/>
        <v>0.12</v>
      </c>
      <c r="R3911" s="476"/>
    </row>
    <row r="3912" spans="2:18" x14ac:dyDescent="0.25">
      <c r="B3912" s="102" t="s">
        <v>32</v>
      </c>
      <c r="C3912" s="90"/>
      <c r="D3912" s="103">
        <f>SUM(Q3933+D3886)</f>
        <v>305.86218499999995</v>
      </c>
      <c r="E3912" s="466">
        <f>SUM(D3912/D3910)</f>
        <v>0.5228034337518962</v>
      </c>
      <c r="F3912" s="83"/>
      <c r="G3912" s="83"/>
      <c r="J3912" s="1321">
        <v>14</v>
      </c>
      <c r="K3912" s="476"/>
      <c r="L3912" s="476">
        <v>7</v>
      </c>
      <c r="M3912" s="426">
        <v>15</v>
      </c>
      <c r="N3912" s="426">
        <v>400</v>
      </c>
      <c r="O3912" s="476"/>
      <c r="P3912" s="450">
        <v>1</v>
      </c>
      <c r="Q3912" s="451">
        <f t="shared" si="162"/>
        <v>4.2000000000000003E-2</v>
      </c>
      <c r="R3912" s="476"/>
    </row>
    <row r="3913" spans="2:18" x14ac:dyDescent="0.25">
      <c r="B3913" s="102" t="s">
        <v>51</v>
      </c>
      <c r="C3913" s="89"/>
      <c r="D3913" s="103">
        <f>SUM(Q3938+D3887)</f>
        <v>110.61979999999998</v>
      </c>
      <c r="E3913" s="466">
        <f>SUM(D3913/D3910)</f>
        <v>0.18907996515145542</v>
      </c>
      <c r="F3913" s="83"/>
      <c r="G3913" s="83"/>
      <c r="J3913" s="1055">
        <v>15</v>
      </c>
      <c r="K3913" s="476"/>
      <c r="L3913" s="476">
        <v>8</v>
      </c>
      <c r="M3913" s="426">
        <v>15</v>
      </c>
      <c r="N3913" s="426">
        <v>400</v>
      </c>
      <c r="O3913" s="476"/>
      <c r="P3913" s="450">
        <v>1</v>
      </c>
      <c r="Q3913" s="451">
        <f t="shared" si="162"/>
        <v>4.8000000000000001E-2</v>
      </c>
      <c r="R3913" s="476"/>
    </row>
    <row r="3914" spans="2:18" ht="16.5" thickBot="1" x14ac:dyDescent="0.3">
      <c r="B3914" s="89"/>
      <c r="C3914" s="89"/>
      <c r="D3914" s="1319">
        <f>SUM(D3912:D3913)</f>
        <v>416.48198499999995</v>
      </c>
      <c r="E3914" s="467">
        <f>SUM(E3912:E3913)</f>
        <v>0.71188339890335162</v>
      </c>
      <c r="F3914" s="83"/>
      <c r="J3914" s="1321">
        <v>16</v>
      </c>
      <c r="K3914" s="476"/>
      <c r="L3914" s="476">
        <v>4.5</v>
      </c>
      <c r="M3914" s="426">
        <v>15</v>
      </c>
      <c r="N3914" s="426">
        <v>400</v>
      </c>
      <c r="O3914" s="476"/>
      <c r="P3914" s="450">
        <v>3</v>
      </c>
      <c r="Q3914" s="451">
        <f t="shared" si="162"/>
        <v>8.1000000000000003E-2</v>
      </c>
      <c r="R3914" s="476"/>
    </row>
    <row r="3915" spans="2:18" ht="16.5" thickTop="1" x14ac:dyDescent="0.25">
      <c r="J3915" s="1055">
        <v>17</v>
      </c>
      <c r="K3915" s="476"/>
      <c r="L3915" s="476">
        <v>3.5</v>
      </c>
      <c r="M3915" s="426">
        <v>15</v>
      </c>
      <c r="N3915" s="426">
        <v>400</v>
      </c>
      <c r="O3915" s="476"/>
      <c r="P3915" s="450">
        <v>3</v>
      </c>
      <c r="Q3915" s="451">
        <f t="shared" si="162"/>
        <v>6.3E-2</v>
      </c>
      <c r="R3915" s="476"/>
    </row>
    <row r="3916" spans="2:18" x14ac:dyDescent="0.25">
      <c r="J3916" s="1321">
        <v>18</v>
      </c>
      <c r="K3916" s="476"/>
      <c r="L3916" s="476">
        <v>2.2000000000000002</v>
      </c>
      <c r="M3916" s="426">
        <v>15</v>
      </c>
      <c r="N3916" s="426">
        <v>400</v>
      </c>
      <c r="O3916" s="476"/>
      <c r="P3916" s="450">
        <v>3</v>
      </c>
      <c r="Q3916" s="451">
        <f t="shared" si="162"/>
        <v>3.9600000000000003E-2</v>
      </c>
      <c r="R3916" s="476"/>
    </row>
    <row r="3917" spans="2:18" x14ac:dyDescent="0.25">
      <c r="J3917" s="1055">
        <v>19</v>
      </c>
      <c r="K3917" s="476"/>
      <c r="L3917" s="476">
        <v>13</v>
      </c>
      <c r="M3917" s="426">
        <v>13</v>
      </c>
      <c r="N3917" s="426">
        <v>400</v>
      </c>
      <c r="O3917" s="476"/>
      <c r="P3917" s="450">
        <v>1</v>
      </c>
      <c r="Q3917" s="451">
        <f t="shared" si="162"/>
        <v>6.7599999999999993E-2</v>
      </c>
      <c r="R3917" s="476"/>
    </row>
    <row r="3918" spans="2:18" x14ac:dyDescent="0.25">
      <c r="J3918" s="1321">
        <v>20</v>
      </c>
      <c r="K3918" s="476"/>
      <c r="L3918" s="476">
        <v>7</v>
      </c>
      <c r="M3918" s="426">
        <v>13</v>
      </c>
      <c r="N3918" s="426">
        <v>400</v>
      </c>
      <c r="O3918" s="476"/>
      <c r="P3918" s="450">
        <v>2</v>
      </c>
      <c r="Q3918" s="451">
        <f t="shared" si="162"/>
        <v>7.2800000000000004E-2</v>
      </c>
      <c r="R3918" s="476"/>
    </row>
    <row r="3919" spans="2:18" x14ac:dyDescent="0.25">
      <c r="J3919" s="1055">
        <v>21</v>
      </c>
      <c r="K3919" s="476"/>
      <c r="L3919" s="476">
        <v>4.5</v>
      </c>
      <c r="M3919" s="426">
        <v>13</v>
      </c>
      <c r="N3919" s="426">
        <v>400</v>
      </c>
      <c r="O3919" s="476"/>
      <c r="P3919" s="450">
        <v>1</v>
      </c>
      <c r="Q3919" s="451">
        <f t="shared" si="162"/>
        <v>2.3400000000000001E-2</v>
      </c>
      <c r="R3919" s="476"/>
    </row>
    <row r="3920" spans="2:18" x14ac:dyDescent="0.25">
      <c r="J3920" s="1321">
        <v>22</v>
      </c>
      <c r="K3920" s="476"/>
      <c r="L3920" s="476">
        <v>3.5</v>
      </c>
      <c r="M3920" s="426">
        <v>13</v>
      </c>
      <c r="N3920" s="426">
        <v>400</v>
      </c>
      <c r="O3920" s="476"/>
      <c r="P3920" s="450">
        <v>2</v>
      </c>
      <c r="Q3920" s="451">
        <f t="shared" si="162"/>
        <v>3.6400000000000002E-2</v>
      </c>
      <c r="R3920" s="476"/>
    </row>
    <row r="3921" spans="10:18" x14ac:dyDescent="0.25">
      <c r="J3921" s="1055">
        <v>23</v>
      </c>
      <c r="K3921" s="476"/>
      <c r="L3921" s="476">
        <v>4.5</v>
      </c>
      <c r="M3921" s="426">
        <v>10</v>
      </c>
      <c r="N3921" s="426">
        <v>400</v>
      </c>
      <c r="O3921" s="476"/>
      <c r="P3921" s="450">
        <v>12</v>
      </c>
      <c r="Q3921" s="451">
        <f t="shared" si="162"/>
        <v>0.216</v>
      </c>
      <c r="R3921" s="476"/>
    </row>
    <row r="3922" spans="10:18" x14ac:dyDescent="0.25">
      <c r="J3922" s="1321">
        <v>24</v>
      </c>
      <c r="K3922" s="476"/>
      <c r="L3922" s="476">
        <v>4.5</v>
      </c>
      <c r="M3922" s="426">
        <v>10</v>
      </c>
      <c r="N3922" s="426">
        <v>200</v>
      </c>
      <c r="O3922" s="476"/>
      <c r="P3922" s="450">
        <v>1</v>
      </c>
      <c r="Q3922" s="451">
        <f t="shared" si="162"/>
        <v>8.9999999999999993E-3</v>
      </c>
      <c r="R3922" s="476"/>
    </row>
    <row r="3923" spans="10:18" x14ac:dyDescent="0.25">
      <c r="J3923" s="1055">
        <v>25</v>
      </c>
      <c r="K3923" s="476"/>
      <c r="L3923" s="476">
        <v>4.5</v>
      </c>
      <c r="M3923" s="426">
        <v>15</v>
      </c>
      <c r="N3923" s="426">
        <v>300</v>
      </c>
      <c r="O3923" s="476"/>
      <c r="P3923" s="450">
        <v>1</v>
      </c>
      <c r="Q3923" s="451">
        <f t="shared" si="162"/>
        <v>2.0250000000000001E-2</v>
      </c>
      <c r="R3923" s="476"/>
    </row>
    <row r="3924" spans="10:18" x14ac:dyDescent="0.25">
      <c r="J3924" s="1321">
        <v>26</v>
      </c>
      <c r="K3924" s="476"/>
      <c r="L3924" s="476">
        <v>2.2000000000000002</v>
      </c>
      <c r="M3924" s="426">
        <v>15</v>
      </c>
      <c r="N3924" s="426">
        <v>300</v>
      </c>
      <c r="O3924" s="476"/>
      <c r="P3924" s="450">
        <v>3</v>
      </c>
      <c r="Q3924" s="451">
        <f t="shared" si="162"/>
        <v>2.9700000000000001E-2</v>
      </c>
      <c r="R3924" s="476"/>
    </row>
    <row r="3925" spans="10:18" x14ac:dyDescent="0.25">
      <c r="J3925" s="1055">
        <v>27</v>
      </c>
      <c r="K3925" s="476"/>
      <c r="L3925" s="476">
        <v>2.2000000000000002</v>
      </c>
      <c r="M3925" s="426">
        <v>10</v>
      </c>
      <c r="N3925" s="426">
        <v>300</v>
      </c>
      <c r="O3925" s="476"/>
      <c r="P3925" s="450">
        <v>3</v>
      </c>
      <c r="Q3925" s="451">
        <f t="shared" si="162"/>
        <v>1.9800000000000002E-2</v>
      </c>
      <c r="R3925" s="476"/>
    </row>
    <row r="3926" spans="10:18" x14ac:dyDescent="0.25">
      <c r="J3926" s="1321">
        <v>28</v>
      </c>
      <c r="K3926" s="476"/>
      <c r="L3926" s="476">
        <v>2.2000000000000002</v>
      </c>
      <c r="M3926" s="426">
        <v>10</v>
      </c>
      <c r="N3926" s="426">
        <v>200</v>
      </c>
      <c r="O3926" s="476"/>
      <c r="P3926" s="450">
        <v>3</v>
      </c>
      <c r="Q3926" s="451">
        <f t="shared" si="162"/>
        <v>1.32E-2</v>
      </c>
      <c r="R3926" s="476"/>
    </row>
    <row r="3927" spans="10:18" x14ac:dyDescent="0.25">
      <c r="J3927" s="1055">
        <v>29</v>
      </c>
      <c r="K3927" s="476"/>
      <c r="L3927" s="476">
        <v>1.7</v>
      </c>
      <c r="M3927" s="426">
        <v>13</v>
      </c>
      <c r="N3927" s="426">
        <v>300</v>
      </c>
      <c r="O3927" s="476"/>
      <c r="P3927" s="450">
        <v>1</v>
      </c>
      <c r="Q3927" s="451">
        <f t="shared" si="162"/>
        <v>6.6299999999999987E-3</v>
      </c>
      <c r="R3927" s="476"/>
    </row>
    <row r="3928" spans="10:18" x14ac:dyDescent="0.25">
      <c r="J3928" s="1321">
        <v>30</v>
      </c>
      <c r="K3928" s="476"/>
      <c r="L3928" s="476">
        <v>8</v>
      </c>
      <c r="M3928" s="426">
        <v>20</v>
      </c>
      <c r="N3928" s="426">
        <v>400</v>
      </c>
      <c r="O3928" s="476"/>
      <c r="P3928" s="450">
        <v>1</v>
      </c>
      <c r="Q3928" s="451">
        <f t="shared" si="162"/>
        <v>6.4000000000000001E-2</v>
      </c>
      <c r="R3928" s="476"/>
    </row>
    <row r="3929" spans="10:18" x14ac:dyDescent="0.25">
      <c r="J3929" s="1055">
        <v>31</v>
      </c>
      <c r="K3929" s="476"/>
      <c r="L3929" s="476">
        <v>3.5</v>
      </c>
      <c r="M3929" s="426">
        <v>25</v>
      </c>
      <c r="N3929" s="426">
        <v>400</v>
      </c>
      <c r="O3929" s="476"/>
      <c r="P3929" s="450">
        <v>1</v>
      </c>
      <c r="Q3929" s="451">
        <f t="shared" si="162"/>
        <v>3.5000000000000003E-2</v>
      </c>
      <c r="R3929" s="476"/>
    </row>
    <row r="3930" spans="10:18" x14ac:dyDescent="0.25">
      <c r="J3930" s="1321">
        <v>32</v>
      </c>
      <c r="K3930" s="476"/>
      <c r="L3930" s="476">
        <v>15</v>
      </c>
      <c r="M3930" s="426">
        <v>25</v>
      </c>
      <c r="N3930" s="426">
        <v>400</v>
      </c>
      <c r="O3930" s="476"/>
      <c r="P3930" s="450">
        <v>1</v>
      </c>
      <c r="Q3930" s="451">
        <f t="shared" si="162"/>
        <v>0.15</v>
      </c>
      <c r="R3930" s="476"/>
    </row>
    <row r="3931" spans="10:18" x14ac:dyDescent="0.25">
      <c r="J3931" s="1055">
        <v>33</v>
      </c>
      <c r="K3931" s="476"/>
      <c r="L3931" s="476">
        <v>10</v>
      </c>
      <c r="M3931" s="426">
        <v>30</v>
      </c>
      <c r="N3931" s="426">
        <v>400</v>
      </c>
      <c r="O3931" s="476"/>
      <c r="P3931" s="450">
        <v>1</v>
      </c>
      <c r="Q3931" s="451">
        <f t="shared" si="162"/>
        <v>0.12</v>
      </c>
      <c r="R3931" s="476"/>
    </row>
    <row r="3932" spans="10:18" x14ac:dyDescent="0.25">
      <c r="J3932" s="1321">
        <v>34</v>
      </c>
      <c r="K3932" s="476"/>
      <c r="L3932" s="476">
        <v>7</v>
      </c>
      <c r="M3932" s="426">
        <v>30</v>
      </c>
      <c r="N3932" s="426">
        <v>400</v>
      </c>
      <c r="O3932" s="476"/>
      <c r="P3932" s="450">
        <v>1</v>
      </c>
      <c r="Q3932" s="451">
        <f t="shared" si="162"/>
        <v>8.4000000000000005E-2</v>
      </c>
      <c r="R3932" s="476"/>
    </row>
    <row r="3933" spans="10:18" x14ac:dyDescent="0.25">
      <c r="J3933" s="1880"/>
      <c r="K3933" s="1880"/>
      <c r="L3933" s="1880"/>
      <c r="M3933" s="1880"/>
      <c r="N3933" s="1880"/>
      <c r="O3933" s="1881"/>
      <c r="P3933" s="1119">
        <f>SUM(P3899:P3932)</f>
        <v>64</v>
      </c>
      <c r="Q3933" s="1120">
        <f>SUM(Q3899:Q3932)</f>
        <v>2.7911800000000007</v>
      </c>
      <c r="R3933" s="64">
        <f>SUM(Q3933/G3904)</f>
        <v>0.60431105326957846</v>
      </c>
    </row>
    <row r="3934" spans="10:18" x14ac:dyDescent="0.25">
      <c r="J3934" s="1321">
        <v>35</v>
      </c>
      <c r="K3934" s="476"/>
      <c r="L3934" s="477">
        <v>5</v>
      </c>
      <c r="M3934" s="409">
        <v>7</v>
      </c>
      <c r="N3934" s="409">
        <v>400</v>
      </c>
      <c r="O3934" s="409">
        <v>6</v>
      </c>
      <c r="P3934" s="450">
        <v>24</v>
      </c>
      <c r="Q3934" s="451">
        <f>L3934*M3934*N3934*P3934/1000000</f>
        <v>0.33600000000000002</v>
      </c>
      <c r="R3934" s="618"/>
    </row>
    <row r="3935" spans="10:18" x14ac:dyDescent="0.25">
      <c r="J3935" s="1321">
        <v>36</v>
      </c>
      <c r="K3935" s="476"/>
      <c r="L3935" s="477">
        <v>4</v>
      </c>
      <c r="M3935" s="409">
        <v>6</v>
      </c>
      <c r="N3935" s="409">
        <v>400</v>
      </c>
      <c r="O3935" s="409">
        <v>3</v>
      </c>
      <c r="P3935" s="450">
        <v>18</v>
      </c>
      <c r="Q3935" s="451">
        <f>L3935*M3935*N3935*P3935/1000000</f>
        <v>0.17280000000000001</v>
      </c>
      <c r="R3935" s="1058"/>
    </row>
    <row r="3936" spans="10:18" x14ac:dyDescent="0.25">
      <c r="J3936" s="1321">
        <v>37</v>
      </c>
      <c r="K3936" s="476"/>
      <c r="L3936" s="477">
        <v>3</v>
      </c>
      <c r="M3936" s="409">
        <v>5</v>
      </c>
      <c r="N3936" s="409">
        <v>400</v>
      </c>
      <c r="O3936" s="409">
        <v>2</v>
      </c>
      <c r="P3936" s="450">
        <v>20</v>
      </c>
      <c r="Q3936" s="451">
        <f>L3936*M3936*N3936*P3936/1000000</f>
        <v>0.12</v>
      </c>
      <c r="R3936" s="618"/>
    </row>
    <row r="3937" spans="2:18" x14ac:dyDescent="0.25">
      <c r="J3937" s="1321">
        <v>38</v>
      </c>
      <c r="K3937" s="476"/>
      <c r="L3937" s="477">
        <v>2</v>
      </c>
      <c r="M3937" s="409">
        <v>3</v>
      </c>
      <c r="N3937" s="409">
        <v>400</v>
      </c>
      <c r="O3937" s="409">
        <v>2</v>
      </c>
      <c r="P3937" s="450">
        <v>50</v>
      </c>
      <c r="Q3937" s="451">
        <f>L3937*M3937*N3937*P3937/1000000</f>
        <v>0.12</v>
      </c>
      <c r="R3937" s="1058"/>
    </row>
    <row r="3938" spans="2:18" x14ac:dyDescent="0.25">
      <c r="J3938" s="1882"/>
      <c r="K3938" s="1883"/>
      <c r="L3938" s="1883"/>
      <c r="M3938" s="1883"/>
      <c r="N3938" s="1884"/>
      <c r="O3938" s="1057">
        <f>SUM(O3934:O3937)</f>
        <v>13</v>
      </c>
      <c r="P3938" s="1057">
        <f>SUM(P3934:P3937)</f>
        <v>112</v>
      </c>
      <c r="Q3938" s="1121">
        <f>SUM(Q3934:Q3937)</f>
        <v>0.74880000000000002</v>
      </c>
      <c r="R3938" s="64">
        <f>SUM(Q3938/G3904)</f>
        <v>0.16212072194851648</v>
      </c>
    </row>
    <row r="3939" spans="2:18" ht="16.5" thickBot="1" x14ac:dyDescent="0.3">
      <c r="J3939" s="112"/>
      <c r="K3939" s="112"/>
      <c r="L3939" s="112"/>
      <c r="M3939" s="112"/>
      <c r="N3939" s="112"/>
      <c r="O3939" s="455">
        <f>SUM(O3938)</f>
        <v>13</v>
      </c>
      <c r="P3939" s="47">
        <f>SUM(P3938,P3933)</f>
        <v>176</v>
      </c>
      <c r="Q3939" s="72">
        <f>SUM(Q3938,Q3933)</f>
        <v>3.5399800000000008</v>
      </c>
      <c r="R3939" s="49">
        <f>SUM(Q3939/G3904)</f>
        <v>0.76643177521809502</v>
      </c>
    </row>
    <row r="3940" spans="2:18" ht="16.5" thickTop="1" x14ac:dyDescent="0.25"/>
    <row r="3941" spans="2:18" x14ac:dyDescent="0.25">
      <c r="B3941" s="1814" t="s">
        <v>0</v>
      </c>
      <c r="C3941" s="1814"/>
      <c r="D3941" s="1814"/>
      <c r="E3941" s="1814"/>
      <c r="F3941" s="1814"/>
      <c r="G3941" s="1814"/>
      <c r="H3941" s="1814"/>
      <c r="J3941" s="1892" t="s">
        <v>22</v>
      </c>
      <c r="K3941" s="1892"/>
      <c r="L3941" s="1892"/>
      <c r="M3941" s="1892"/>
      <c r="N3941" s="1892"/>
      <c r="O3941" s="1892"/>
      <c r="P3941" s="1892"/>
      <c r="Q3941" s="1892"/>
      <c r="R3941" s="1892"/>
    </row>
    <row r="3942" spans="2:18" ht="15.75" customHeight="1" x14ac:dyDescent="0.25">
      <c r="B3942" s="1814"/>
      <c r="C3942" s="1814"/>
      <c r="D3942" s="1814"/>
      <c r="E3942" s="1814"/>
      <c r="F3942" s="1814"/>
      <c r="G3942" s="1814"/>
      <c r="H3942" s="1814"/>
      <c r="J3942" s="1892"/>
      <c r="K3942" s="1892"/>
      <c r="L3942" s="1892"/>
      <c r="M3942" s="1892"/>
      <c r="N3942" s="1892"/>
      <c r="O3942" s="1892"/>
      <c r="P3942" s="1892"/>
      <c r="Q3942" s="1892"/>
      <c r="R3942" s="1892"/>
    </row>
    <row r="3943" spans="2:18" ht="15.75" customHeight="1" x14ac:dyDescent="0.25">
      <c r="B3943" s="6" t="s">
        <v>482</v>
      </c>
      <c r="H3943" s="8"/>
      <c r="J3943" s="6" t="s">
        <v>482</v>
      </c>
      <c r="K3943" s="1051"/>
      <c r="L3943" s="1051"/>
      <c r="M3943" s="1051"/>
      <c r="N3943" s="1051"/>
      <c r="O3943" s="1893"/>
      <c r="P3943" s="1893"/>
      <c r="Q3943" s="842"/>
      <c r="R3943" s="842"/>
    </row>
    <row r="3944" spans="2:18" x14ac:dyDescent="0.25">
      <c r="B3944" s="1812" t="s">
        <v>21</v>
      </c>
      <c r="C3944" s="1812" t="s">
        <v>2</v>
      </c>
      <c r="D3944" s="1812" t="s">
        <v>3</v>
      </c>
      <c r="E3944" s="1842" t="s">
        <v>4</v>
      </c>
      <c r="F3944" s="1843"/>
      <c r="G3944" s="1844"/>
      <c r="H3944" s="1812" t="s">
        <v>5</v>
      </c>
      <c r="J3944" s="1886" t="s">
        <v>21</v>
      </c>
      <c r="K3944" s="1894" t="s">
        <v>24</v>
      </c>
      <c r="L3944" s="1867" t="s">
        <v>25</v>
      </c>
      <c r="M3944" s="1868"/>
      <c r="N3944" s="1869"/>
      <c r="O3944" s="1867" t="s">
        <v>4</v>
      </c>
      <c r="P3944" s="1868"/>
      <c r="Q3944" s="1869"/>
      <c r="R3944" s="1886" t="s">
        <v>5</v>
      </c>
    </row>
    <row r="3945" spans="2:18" x14ac:dyDescent="0.25">
      <c r="B3945" s="1813"/>
      <c r="C3945" s="1813"/>
      <c r="D3945" s="1813"/>
      <c r="E3945" s="1317" t="s">
        <v>26</v>
      </c>
      <c r="F3945" s="1317" t="s">
        <v>9</v>
      </c>
      <c r="G3945" s="1315" t="s">
        <v>10</v>
      </c>
      <c r="H3945" s="1813"/>
      <c r="J3945" s="1887"/>
      <c r="K3945" s="1895"/>
      <c r="L3945" s="1052" t="s">
        <v>27</v>
      </c>
      <c r="M3945" s="1322" t="s">
        <v>28</v>
      </c>
      <c r="N3945" s="1322" t="s">
        <v>26</v>
      </c>
      <c r="O3945" s="1322" t="s">
        <v>29</v>
      </c>
      <c r="P3945" s="1053" t="s">
        <v>30</v>
      </c>
      <c r="Q3945" s="1054" t="s">
        <v>10</v>
      </c>
      <c r="R3945" s="1887"/>
    </row>
    <row r="3946" spans="2:18" x14ac:dyDescent="0.25">
      <c r="B3946" s="1209">
        <v>1</v>
      </c>
      <c r="C3946" s="424">
        <v>6674</v>
      </c>
      <c r="D3946" s="409" t="s">
        <v>12</v>
      </c>
      <c r="E3946" s="409">
        <v>400</v>
      </c>
      <c r="F3946" s="409">
        <v>50</v>
      </c>
      <c r="G3946" s="497">
        <f>0.7854*E3946*F3946*F3946/1000000</f>
        <v>0.78539999999999988</v>
      </c>
      <c r="H3946" s="616" t="s">
        <v>13</v>
      </c>
      <c r="J3946" s="1055">
        <v>1</v>
      </c>
      <c r="K3946" s="429" t="s">
        <v>32</v>
      </c>
      <c r="L3946" s="426">
        <v>10</v>
      </c>
      <c r="M3946" s="426">
        <v>20</v>
      </c>
      <c r="N3946" s="426">
        <v>400</v>
      </c>
      <c r="O3946" s="429"/>
      <c r="P3946" s="450">
        <v>2</v>
      </c>
      <c r="Q3946" s="451">
        <f t="shared" ref="Q3946:Q3955" si="163">L3946*M3946*N3946*P3946/1000000</f>
        <v>0.16</v>
      </c>
      <c r="R3946" s="1056"/>
    </row>
    <row r="3947" spans="2:18" x14ac:dyDescent="0.25">
      <c r="B3947" s="1209">
        <v>2</v>
      </c>
      <c r="C3947" s="424">
        <v>5878</v>
      </c>
      <c r="D3947" s="409" t="s">
        <v>12</v>
      </c>
      <c r="E3947" s="409">
        <v>400</v>
      </c>
      <c r="F3947" s="409">
        <v>38</v>
      </c>
      <c r="G3947" s="497">
        <f>0.7854*E3947*F3947*F3947/1000000</f>
        <v>0.45364703999999995</v>
      </c>
      <c r="H3947" s="616" t="s">
        <v>15</v>
      </c>
      <c r="J3947" s="1321">
        <v>2</v>
      </c>
      <c r="K3947" s="476"/>
      <c r="L3947" s="476">
        <v>4.5</v>
      </c>
      <c r="M3947" s="426">
        <v>20</v>
      </c>
      <c r="N3947" s="426">
        <v>400</v>
      </c>
      <c r="O3947" s="476"/>
      <c r="P3947" s="450">
        <v>2</v>
      </c>
      <c r="Q3947" s="451">
        <f t="shared" si="163"/>
        <v>7.1999999999999995E-2</v>
      </c>
      <c r="R3947" s="476"/>
    </row>
    <row r="3948" spans="2:18" x14ac:dyDescent="0.25">
      <c r="B3948" s="1209">
        <v>3</v>
      </c>
      <c r="C3948" s="424">
        <v>5839</v>
      </c>
      <c r="D3948" s="409" t="s">
        <v>12</v>
      </c>
      <c r="E3948" s="409">
        <v>400</v>
      </c>
      <c r="F3948" s="409">
        <v>41</v>
      </c>
      <c r="G3948" s="497">
        <f>0.7854*E3948*F3948*F3948/1000000</f>
        <v>0.52810296000000001</v>
      </c>
      <c r="H3948" s="616" t="s">
        <v>15</v>
      </c>
      <c r="J3948" s="1055">
        <v>3</v>
      </c>
      <c r="K3948" s="476"/>
      <c r="L3948" s="476">
        <v>3.5</v>
      </c>
      <c r="M3948" s="426">
        <v>20</v>
      </c>
      <c r="N3948" s="426">
        <v>400</v>
      </c>
      <c r="O3948" s="476"/>
      <c r="P3948" s="450">
        <v>1</v>
      </c>
      <c r="Q3948" s="451">
        <f t="shared" si="163"/>
        <v>2.8000000000000001E-2</v>
      </c>
      <c r="R3948" s="476"/>
    </row>
    <row r="3949" spans="2:18" x14ac:dyDescent="0.25">
      <c r="G3949" s="74">
        <f>SUM(G3946:G3948)</f>
        <v>1.7671499999999998</v>
      </c>
      <c r="H3949" s="51"/>
      <c r="J3949" s="1321">
        <v>4</v>
      </c>
      <c r="K3949" s="476"/>
      <c r="L3949" s="476">
        <v>4.5</v>
      </c>
      <c r="M3949" s="426">
        <v>15</v>
      </c>
      <c r="N3949" s="426">
        <v>400</v>
      </c>
      <c r="O3949" s="476"/>
      <c r="P3949" s="450">
        <v>5</v>
      </c>
      <c r="Q3949" s="451">
        <f t="shared" si="163"/>
        <v>0.13500000000000001</v>
      </c>
      <c r="R3949" s="476"/>
    </row>
    <row r="3950" spans="2:18" ht="16.5" thickBot="1" x14ac:dyDescent="0.3">
      <c r="G3950" s="60">
        <f>SUM(G3949)</f>
        <v>1.7671499999999998</v>
      </c>
      <c r="H3950" s="36">
        <f>SUM(Q3962/G3950)</f>
        <v>0.73892991540050368</v>
      </c>
      <c r="J3950" s="1055">
        <v>5</v>
      </c>
      <c r="K3950" s="476"/>
      <c r="L3950" s="476">
        <v>4.5</v>
      </c>
      <c r="M3950" s="426">
        <v>10</v>
      </c>
      <c r="N3950" s="426">
        <v>400</v>
      </c>
      <c r="O3950" s="476"/>
      <c r="P3950" s="450">
        <v>10</v>
      </c>
      <c r="Q3950" s="451">
        <f t="shared" si="163"/>
        <v>0.18</v>
      </c>
      <c r="R3950" s="476"/>
    </row>
    <row r="3951" spans="2:18" ht="16.5" thickTop="1" x14ac:dyDescent="0.25">
      <c r="J3951" s="1321">
        <v>6</v>
      </c>
      <c r="K3951" s="476"/>
      <c r="L3951" s="476">
        <v>2.2000000000000002</v>
      </c>
      <c r="M3951" s="426">
        <v>10</v>
      </c>
      <c r="N3951" s="426">
        <v>400</v>
      </c>
      <c r="O3951" s="476"/>
      <c r="P3951" s="450">
        <v>3</v>
      </c>
      <c r="Q3951" s="451">
        <f t="shared" si="163"/>
        <v>2.64E-2</v>
      </c>
      <c r="R3951" s="476"/>
    </row>
    <row r="3952" spans="2:18" x14ac:dyDescent="0.25">
      <c r="B3952" s="1886" t="s">
        <v>3</v>
      </c>
      <c r="C3952" s="1888" t="s">
        <v>66</v>
      </c>
      <c r="D3952" s="1889"/>
      <c r="E3952" s="1890" t="s">
        <v>48</v>
      </c>
      <c r="F3952" s="1891"/>
      <c r="G3952" s="1886" t="s">
        <v>50</v>
      </c>
      <c r="J3952" s="1055">
        <v>7</v>
      </c>
      <c r="K3952" s="476"/>
      <c r="L3952" s="476">
        <v>15</v>
      </c>
      <c r="M3952" s="426">
        <v>20</v>
      </c>
      <c r="N3952" s="426">
        <v>400</v>
      </c>
      <c r="O3952" s="476"/>
      <c r="P3952" s="450">
        <v>1</v>
      </c>
      <c r="Q3952" s="451">
        <f t="shared" si="163"/>
        <v>0.12</v>
      </c>
      <c r="R3952" s="476"/>
    </row>
    <row r="3953" spans="2:18" x14ac:dyDescent="0.25">
      <c r="B3953" s="1887"/>
      <c r="C3953" s="101" t="s">
        <v>30</v>
      </c>
      <c r="D3953" s="595" t="s">
        <v>10</v>
      </c>
      <c r="E3953" s="1324" t="s">
        <v>30</v>
      </c>
      <c r="F3953" s="1324" t="s">
        <v>10</v>
      </c>
      <c r="G3953" s="1887"/>
      <c r="J3953" s="1321">
        <v>8</v>
      </c>
      <c r="K3953" s="476"/>
      <c r="L3953" s="476">
        <v>13</v>
      </c>
      <c r="M3953" s="426">
        <v>13</v>
      </c>
      <c r="N3953" s="426">
        <v>400</v>
      </c>
      <c r="O3953" s="476"/>
      <c r="P3953" s="450">
        <v>2</v>
      </c>
      <c r="Q3953" s="451">
        <f t="shared" si="163"/>
        <v>0.13519999999999999</v>
      </c>
      <c r="R3953" s="476"/>
    </row>
    <row r="3954" spans="2:18" x14ac:dyDescent="0.25">
      <c r="B3954" s="1325" t="s">
        <v>32</v>
      </c>
      <c r="C3954" s="86">
        <f>SUM(C3910)</f>
        <v>757</v>
      </c>
      <c r="D3954" s="71">
        <f>SUM(D3910)</f>
        <v>585.04241795999985</v>
      </c>
      <c r="E3954" s="86">
        <f>SUM(E3910)</f>
        <v>36400</v>
      </c>
      <c r="F3954" s="71">
        <f>SUM(F3910)</f>
        <v>416.48198500000012</v>
      </c>
      <c r="G3954" s="88">
        <f>SUM(F3954/D3954)</f>
        <v>0.71188339890335195</v>
      </c>
      <c r="J3954" s="1055">
        <v>9</v>
      </c>
      <c r="K3954" s="476"/>
      <c r="L3954" s="476">
        <v>10</v>
      </c>
      <c r="M3954" s="426">
        <v>15</v>
      </c>
      <c r="N3954" s="426">
        <v>400</v>
      </c>
      <c r="O3954" s="476"/>
      <c r="P3954" s="450">
        <v>1</v>
      </c>
      <c r="Q3954" s="451">
        <f t="shared" si="163"/>
        <v>0.06</v>
      </c>
      <c r="R3954" s="476"/>
    </row>
    <row r="3955" spans="2:18" x14ac:dyDescent="0.25">
      <c r="B3955" s="1325" t="s">
        <v>32</v>
      </c>
      <c r="C3955" s="115">
        <f>SUM(B3948)</f>
        <v>3</v>
      </c>
      <c r="D3955" s="71">
        <f>SUM(G3949)</f>
        <v>1.7671499999999998</v>
      </c>
      <c r="E3955" s="115">
        <f>SUM(P3962)</f>
        <v>83</v>
      </c>
      <c r="F3955" s="20">
        <f>SUM(Q3962)</f>
        <v>1.3057999999999998</v>
      </c>
      <c r="G3955" s="88">
        <f>SUM(F3955/D3955)</f>
        <v>0.73892991540050368</v>
      </c>
      <c r="J3955" s="1321">
        <v>10</v>
      </c>
      <c r="K3955" s="476"/>
      <c r="L3955" s="476">
        <v>7</v>
      </c>
      <c r="M3955" s="426">
        <v>15</v>
      </c>
      <c r="N3955" s="426">
        <v>400</v>
      </c>
      <c r="O3955" s="476"/>
      <c r="P3955" s="450">
        <v>1</v>
      </c>
      <c r="Q3955" s="451">
        <f t="shared" si="163"/>
        <v>4.2000000000000003E-2</v>
      </c>
      <c r="R3955" s="476"/>
    </row>
    <row r="3956" spans="2:18" ht="16.5" thickBot="1" x14ac:dyDescent="0.3">
      <c r="B3956" s="1314" t="s">
        <v>54</v>
      </c>
      <c r="C3956" s="59">
        <f>SUM(C3954:C3955)</f>
        <v>760</v>
      </c>
      <c r="D3956" s="92">
        <f>SUM(D3954:D3955)</f>
        <v>586.80956795999987</v>
      </c>
      <c r="E3956" s="59">
        <f>SUM(E3954:E3955)</f>
        <v>36483</v>
      </c>
      <c r="F3956" s="60">
        <f>SUM(F3954:F3955)</f>
        <v>417.7877850000001</v>
      </c>
      <c r="G3956" s="93">
        <f>SUM(F3956/D3956)</f>
        <v>0.71196484824269057</v>
      </c>
      <c r="J3956" s="1880"/>
      <c r="K3956" s="1880"/>
      <c r="L3956" s="1880"/>
      <c r="M3956" s="1880"/>
      <c r="N3956" s="1880"/>
      <c r="O3956" s="1881"/>
      <c r="P3956" s="1119">
        <f>SUM(P3946:P3955)</f>
        <v>28</v>
      </c>
      <c r="Q3956" s="1120">
        <f>SUM(Q3946:Q3955)</f>
        <v>0.9585999999999999</v>
      </c>
      <c r="R3956" s="64">
        <f>SUM(Q3956/G3950)</f>
        <v>0.54245536598477773</v>
      </c>
    </row>
    <row r="3957" spans="2:18" ht="16.5" thickTop="1" x14ac:dyDescent="0.25">
      <c r="B3957" s="89"/>
      <c r="C3957" s="90"/>
      <c r="D3957" s="91"/>
      <c r="E3957" s="82"/>
      <c r="F3957" s="83"/>
      <c r="G3957" s="83"/>
      <c r="J3957" s="1321">
        <v>11</v>
      </c>
      <c r="K3957" s="476"/>
      <c r="L3957" s="477">
        <v>5</v>
      </c>
      <c r="M3957" s="409">
        <v>7</v>
      </c>
      <c r="N3957" s="409">
        <v>400</v>
      </c>
      <c r="O3957" s="409">
        <v>2</v>
      </c>
      <c r="P3957" s="450">
        <v>8</v>
      </c>
      <c r="Q3957" s="451">
        <f>L3957*M3957*N3957*P3957/1000000</f>
        <v>0.112</v>
      </c>
      <c r="R3957" s="618"/>
    </row>
    <row r="3958" spans="2:18" x14ac:dyDescent="0.25">
      <c r="B3958" s="102" t="s">
        <v>32</v>
      </c>
      <c r="C3958" s="90"/>
      <c r="D3958" s="103">
        <f>SUM(Q3956+D3912)</f>
        <v>306.82078499999994</v>
      </c>
      <c r="E3958" s="466">
        <f>SUM(D3958/D3956)</f>
        <v>0.52286261464113437</v>
      </c>
      <c r="F3958" s="83"/>
      <c r="G3958" s="83"/>
      <c r="J3958" s="1321">
        <v>12</v>
      </c>
      <c r="K3958" s="476"/>
      <c r="L3958" s="477">
        <v>4</v>
      </c>
      <c r="M3958" s="409">
        <v>6</v>
      </c>
      <c r="N3958" s="409">
        <v>400</v>
      </c>
      <c r="O3958" s="409">
        <v>2</v>
      </c>
      <c r="P3958" s="450">
        <v>12</v>
      </c>
      <c r="Q3958" s="451">
        <f>L3958*M3958*N3958*P3958/1000000</f>
        <v>0.1152</v>
      </c>
      <c r="R3958" s="1058"/>
    </row>
    <row r="3959" spans="2:18" x14ac:dyDescent="0.25">
      <c r="B3959" s="102" t="s">
        <v>51</v>
      </c>
      <c r="C3959" s="89"/>
      <c r="D3959" s="103">
        <f>SUM(Q3961+D3913)</f>
        <v>110.96699999999998</v>
      </c>
      <c r="E3959" s="466">
        <f>SUM(D3959/D3956)</f>
        <v>0.1891022336015559</v>
      </c>
      <c r="F3959" s="83"/>
      <c r="G3959" s="83"/>
      <c r="J3959" s="1321">
        <v>13</v>
      </c>
      <c r="K3959" s="476"/>
      <c r="L3959" s="477">
        <v>3</v>
      </c>
      <c r="M3959" s="409">
        <v>5</v>
      </c>
      <c r="N3959" s="409">
        <v>400</v>
      </c>
      <c r="O3959" s="409">
        <v>1</v>
      </c>
      <c r="P3959" s="450">
        <v>10</v>
      </c>
      <c r="Q3959" s="451">
        <f>L3959*M3959*N3959*P3959/1000000</f>
        <v>0.06</v>
      </c>
      <c r="R3959" s="618"/>
    </row>
    <row r="3960" spans="2:18" ht="16.5" thickBot="1" x14ac:dyDescent="0.3">
      <c r="B3960" s="89"/>
      <c r="C3960" s="89"/>
      <c r="D3960" s="1319">
        <f>SUM(D3958:D3959)</f>
        <v>417.78778499999993</v>
      </c>
      <c r="E3960" s="467">
        <f>SUM(E3958:E3959)</f>
        <v>0.71196484824269024</v>
      </c>
      <c r="F3960" s="83"/>
      <c r="J3960" s="1321">
        <v>14</v>
      </c>
      <c r="K3960" s="476"/>
      <c r="L3960" s="477">
        <v>2</v>
      </c>
      <c r="M3960" s="409">
        <v>3</v>
      </c>
      <c r="N3960" s="409">
        <v>400</v>
      </c>
      <c r="O3960" s="409">
        <v>1</v>
      </c>
      <c r="P3960" s="450">
        <v>25</v>
      </c>
      <c r="Q3960" s="451">
        <f>L3960*M3960*N3960*P3960/1000000</f>
        <v>0.06</v>
      </c>
      <c r="R3960" s="1058"/>
    </row>
    <row r="3961" spans="2:18" ht="16.5" thickTop="1" x14ac:dyDescent="0.25">
      <c r="J3961" s="1882"/>
      <c r="K3961" s="1883"/>
      <c r="L3961" s="1883"/>
      <c r="M3961" s="1883"/>
      <c r="N3961" s="1884"/>
      <c r="O3961" s="1057">
        <f>SUM(O3957:O3960)</f>
        <v>6</v>
      </c>
      <c r="P3961" s="1057">
        <f>SUM(P3957:P3960)</f>
        <v>55</v>
      </c>
      <c r="Q3961" s="1121">
        <f>SUM(Q3957:Q3960)</f>
        <v>0.34720000000000001</v>
      </c>
      <c r="R3961" s="64">
        <f>SUM(Q3961/G3950)</f>
        <v>0.19647454941572592</v>
      </c>
    </row>
    <row r="3962" spans="2:18" ht="16.5" thickBot="1" x14ac:dyDescent="0.3">
      <c r="J3962" s="112"/>
      <c r="K3962" s="112"/>
      <c r="L3962" s="112"/>
      <c r="M3962" s="112"/>
      <c r="N3962" s="112"/>
      <c r="O3962" s="455">
        <f>SUM(O3961)</f>
        <v>6</v>
      </c>
      <c r="P3962" s="47">
        <f>SUM(P3961,P3956)</f>
        <v>83</v>
      </c>
      <c r="Q3962" s="72">
        <f>SUM(Q3961,Q3956)</f>
        <v>1.3057999999999998</v>
      </c>
      <c r="R3962" s="49">
        <f>SUM(Q3962/G3950)</f>
        <v>0.73892991540050368</v>
      </c>
    </row>
    <row r="3963" spans="2:18" ht="16.5" thickTop="1" x14ac:dyDescent="0.25"/>
    <row r="3964" spans="2:18" x14ac:dyDescent="0.25">
      <c r="B3964" s="1814" t="s">
        <v>0</v>
      </c>
      <c r="C3964" s="1814"/>
      <c r="D3964" s="1814"/>
      <c r="E3964" s="1814"/>
      <c r="F3964" s="1814"/>
      <c r="G3964" s="1814"/>
      <c r="H3964" s="1814"/>
      <c r="J3964" s="1892" t="s">
        <v>22</v>
      </c>
      <c r="K3964" s="1892"/>
      <c r="L3964" s="1892"/>
      <c r="M3964" s="1892"/>
      <c r="N3964" s="1892"/>
      <c r="O3964" s="1892"/>
      <c r="P3964" s="1892"/>
      <c r="Q3964" s="1892"/>
      <c r="R3964" s="1892"/>
    </row>
    <row r="3965" spans="2:18" ht="15.75" customHeight="1" x14ac:dyDescent="0.25">
      <c r="B3965" s="1814"/>
      <c r="C3965" s="1814"/>
      <c r="D3965" s="1814"/>
      <c r="E3965" s="1814"/>
      <c r="F3965" s="1814"/>
      <c r="G3965" s="1814"/>
      <c r="H3965" s="1814"/>
      <c r="J3965" s="1892"/>
      <c r="K3965" s="1892"/>
      <c r="L3965" s="1892"/>
      <c r="M3965" s="1892"/>
      <c r="N3965" s="1892"/>
      <c r="O3965" s="1892"/>
      <c r="P3965" s="1892"/>
      <c r="Q3965" s="1892"/>
      <c r="R3965" s="1892"/>
    </row>
    <row r="3966" spans="2:18" ht="15.75" customHeight="1" x14ac:dyDescent="0.25">
      <c r="B3966" s="6" t="s">
        <v>482</v>
      </c>
      <c r="H3966" s="8"/>
      <c r="J3966" s="6" t="s">
        <v>482</v>
      </c>
      <c r="K3966" s="1051"/>
      <c r="L3966" s="1051"/>
      <c r="M3966" s="1051"/>
      <c r="N3966" s="1051"/>
      <c r="O3966" s="1893"/>
      <c r="P3966" s="1893"/>
      <c r="Q3966" s="842"/>
      <c r="R3966" s="842"/>
    </row>
    <row r="3967" spans="2:18" x14ac:dyDescent="0.25">
      <c r="B3967" s="1812" t="s">
        <v>21</v>
      </c>
      <c r="C3967" s="1812" t="s">
        <v>2</v>
      </c>
      <c r="D3967" s="1812" t="s">
        <v>3</v>
      </c>
      <c r="E3967" s="1842" t="s">
        <v>4</v>
      </c>
      <c r="F3967" s="1843"/>
      <c r="G3967" s="1844"/>
      <c r="H3967" s="1812" t="s">
        <v>5</v>
      </c>
      <c r="J3967" s="1886" t="s">
        <v>21</v>
      </c>
      <c r="K3967" s="1894" t="s">
        <v>24</v>
      </c>
      <c r="L3967" s="1867" t="s">
        <v>25</v>
      </c>
      <c r="M3967" s="1868"/>
      <c r="N3967" s="1869"/>
      <c r="O3967" s="1867" t="s">
        <v>4</v>
      </c>
      <c r="P3967" s="1868"/>
      <c r="Q3967" s="1869"/>
      <c r="R3967" s="1886" t="s">
        <v>5</v>
      </c>
    </row>
    <row r="3968" spans="2:18" x14ac:dyDescent="0.25">
      <c r="B3968" s="1813"/>
      <c r="C3968" s="1813"/>
      <c r="D3968" s="1813"/>
      <c r="E3968" s="1317" t="s">
        <v>26</v>
      </c>
      <c r="F3968" s="1317" t="s">
        <v>9</v>
      </c>
      <c r="G3968" s="1315" t="s">
        <v>10</v>
      </c>
      <c r="H3968" s="1813"/>
      <c r="J3968" s="1887"/>
      <c r="K3968" s="1895"/>
      <c r="L3968" s="1052" t="s">
        <v>27</v>
      </c>
      <c r="M3968" s="1322" t="s">
        <v>28</v>
      </c>
      <c r="N3968" s="1322" t="s">
        <v>26</v>
      </c>
      <c r="O3968" s="1322" t="s">
        <v>29</v>
      </c>
      <c r="P3968" s="1053" t="s">
        <v>30</v>
      </c>
      <c r="Q3968" s="1054" t="s">
        <v>10</v>
      </c>
      <c r="R3968" s="1887"/>
    </row>
    <row r="3969" spans="2:18" x14ac:dyDescent="0.25">
      <c r="B3969" s="1209">
        <v>1</v>
      </c>
      <c r="C3969" s="409">
        <v>6842</v>
      </c>
      <c r="D3969" s="409" t="s">
        <v>12</v>
      </c>
      <c r="E3969" s="409">
        <v>400</v>
      </c>
      <c r="F3969" s="409">
        <v>70</v>
      </c>
      <c r="G3969" s="497">
        <f t="shared" ref="G3969:G3980" si="164">0.7854*E3969*F3969*F3969/1000000</f>
        <v>1.5393839999999999</v>
      </c>
      <c r="H3969" s="616" t="s">
        <v>172</v>
      </c>
      <c r="J3969" s="1055">
        <v>1</v>
      </c>
      <c r="K3969" s="429" t="s">
        <v>32</v>
      </c>
      <c r="L3969" s="426">
        <v>15</v>
      </c>
      <c r="M3969" s="426">
        <v>33</v>
      </c>
      <c r="N3969" s="426">
        <v>400</v>
      </c>
      <c r="O3969" s="429"/>
      <c r="P3969" s="450">
        <v>1</v>
      </c>
      <c r="Q3969" s="451">
        <f t="shared" ref="Q3969:Q4010" si="165">L3969*M3969*N3969*P3969/1000000</f>
        <v>0.19800000000000001</v>
      </c>
      <c r="R3969" s="1056"/>
    </row>
    <row r="3970" spans="2:18" x14ac:dyDescent="0.25">
      <c r="B3970" s="1209">
        <v>2</v>
      </c>
      <c r="C3970" s="409">
        <v>6847</v>
      </c>
      <c r="D3970" s="409" t="s">
        <v>12</v>
      </c>
      <c r="E3970" s="409">
        <v>400</v>
      </c>
      <c r="F3970" s="409">
        <v>62</v>
      </c>
      <c r="G3970" s="497">
        <f t="shared" si="164"/>
        <v>1.2076310399999999</v>
      </c>
      <c r="H3970" s="616" t="s">
        <v>172</v>
      </c>
      <c r="J3970" s="1321">
        <v>2</v>
      </c>
      <c r="K3970" s="476"/>
      <c r="L3970" s="476">
        <v>10</v>
      </c>
      <c r="M3970" s="426">
        <v>33</v>
      </c>
      <c r="N3970" s="426">
        <v>400</v>
      </c>
      <c r="O3970" s="476"/>
      <c r="P3970" s="450">
        <v>1</v>
      </c>
      <c r="Q3970" s="451">
        <f t="shared" si="165"/>
        <v>0.13200000000000001</v>
      </c>
      <c r="R3970" s="476"/>
    </row>
    <row r="3971" spans="2:18" x14ac:dyDescent="0.25">
      <c r="B3971" s="1209">
        <v>3</v>
      </c>
      <c r="C3971" s="409">
        <v>6758</v>
      </c>
      <c r="D3971" s="409" t="s">
        <v>12</v>
      </c>
      <c r="E3971" s="409">
        <v>400</v>
      </c>
      <c r="F3971" s="409">
        <v>65</v>
      </c>
      <c r="G3971" s="497">
        <f t="shared" si="164"/>
        <v>1.3273259999999998</v>
      </c>
      <c r="H3971" s="616" t="s">
        <v>430</v>
      </c>
      <c r="J3971" s="1055">
        <v>3</v>
      </c>
      <c r="K3971" s="476"/>
      <c r="L3971" s="476">
        <v>2.2000000000000002</v>
      </c>
      <c r="M3971" s="426">
        <v>33</v>
      </c>
      <c r="N3971" s="426">
        <v>400</v>
      </c>
      <c r="O3971" s="476"/>
      <c r="P3971" s="450">
        <v>1</v>
      </c>
      <c r="Q3971" s="451">
        <f t="shared" si="165"/>
        <v>2.9040000000000003E-2</v>
      </c>
      <c r="R3971" s="476"/>
    </row>
    <row r="3972" spans="2:18" x14ac:dyDescent="0.25">
      <c r="B3972" s="1209">
        <v>4</v>
      </c>
      <c r="C3972" s="409">
        <v>6901</v>
      </c>
      <c r="D3972" s="409" t="s">
        <v>12</v>
      </c>
      <c r="E3972" s="409">
        <v>400</v>
      </c>
      <c r="F3972" s="409">
        <v>43</v>
      </c>
      <c r="G3972" s="497">
        <f t="shared" si="164"/>
        <v>0.58088183999999998</v>
      </c>
      <c r="H3972" s="616" t="s">
        <v>207</v>
      </c>
      <c r="J3972" s="1321">
        <v>4</v>
      </c>
      <c r="K3972" s="476"/>
      <c r="L3972" s="476">
        <v>10</v>
      </c>
      <c r="M3972" s="426">
        <v>30</v>
      </c>
      <c r="N3972" s="426">
        <v>400</v>
      </c>
      <c r="O3972" s="476"/>
      <c r="P3972" s="450">
        <v>5</v>
      </c>
      <c r="Q3972" s="451">
        <f t="shared" si="165"/>
        <v>0.6</v>
      </c>
      <c r="R3972" s="476"/>
    </row>
    <row r="3973" spans="2:18" x14ac:dyDescent="0.25">
      <c r="B3973" s="1209">
        <v>5</v>
      </c>
      <c r="C3973" s="409">
        <v>6890</v>
      </c>
      <c r="D3973" s="409" t="s">
        <v>12</v>
      </c>
      <c r="E3973" s="409">
        <v>400</v>
      </c>
      <c r="F3973" s="409">
        <v>41</v>
      </c>
      <c r="G3973" s="497">
        <f t="shared" si="164"/>
        <v>0.52810296000000001</v>
      </c>
      <c r="H3973" s="616" t="s">
        <v>207</v>
      </c>
      <c r="J3973" s="1055">
        <v>5</v>
      </c>
      <c r="K3973" s="476"/>
      <c r="L3973" s="476">
        <v>15</v>
      </c>
      <c r="M3973" s="426">
        <v>25</v>
      </c>
      <c r="N3973" s="426">
        <v>400</v>
      </c>
      <c r="O3973" s="476"/>
      <c r="P3973" s="450">
        <v>2</v>
      </c>
      <c r="Q3973" s="451">
        <f t="shared" si="165"/>
        <v>0.3</v>
      </c>
      <c r="R3973" s="476"/>
    </row>
    <row r="3974" spans="2:18" x14ac:dyDescent="0.25">
      <c r="B3974" s="1209">
        <v>6</v>
      </c>
      <c r="C3974" s="409">
        <v>6983</v>
      </c>
      <c r="D3974" s="409" t="s">
        <v>12</v>
      </c>
      <c r="E3974" s="409">
        <v>400</v>
      </c>
      <c r="F3974" s="409">
        <v>46</v>
      </c>
      <c r="G3974" s="497">
        <f t="shared" si="164"/>
        <v>0.66476255999999989</v>
      </c>
      <c r="H3974" s="616" t="s">
        <v>207</v>
      </c>
      <c r="J3974" s="1321">
        <v>6</v>
      </c>
      <c r="K3974" s="476"/>
      <c r="L3974" s="476">
        <v>13</v>
      </c>
      <c r="M3974" s="426">
        <v>25</v>
      </c>
      <c r="N3974" s="426">
        <v>400</v>
      </c>
      <c r="O3974" s="476"/>
      <c r="P3974" s="450">
        <v>1</v>
      </c>
      <c r="Q3974" s="451">
        <f t="shared" si="165"/>
        <v>0.13</v>
      </c>
      <c r="R3974" s="476"/>
    </row>
    <row r="3975" spans="2:18" x14ac:dyDescent="0.25">
      <c r="B3975" s="1209">
        <v>7</v>
      </c>
      <c r="C3975" s="409">
        <v>6909</v>
      </c>
      <c r="D3975" s="409" t="s">
        <v>12</v>
      </c>
      <c r="E3975" s="409">
        <v>400</v>
      </c>
      <c r="F3975" s="409">
        <v>43</v>
      </c>
      <c r="G3975" s="497">
        <f t="shared" si="164"/>
        <v>0.58088183999999998</v>
      </c>
      <c r="H3975" s="616" t="s">
        <v>207</v>
      </c>
      <c r="J3975" s="1055">
        <v>7</v>
      </c>
      <c r="K3975" s="476"/>
      <c r="L3975" s="476">
        <v>10</v>
      </c>
      <c r="M3975" s="426">
        <v>25</v>
      </c>
      <c r="N3975" s="426">
        <v>400</v>
      </c>
      <c r="O3975" s="476"/>
      <c r="P3975" s="450">
        <v>6</v>
      </c>
      <c r="Q3975" s="451">
        <f t="shared" si="165"/>
        <v>0.6</v>
      </c>
      <c r="R3975" s="476"/>
    </row>
    <row r="3976" spans="2:18" x14ac:dyDescent="0.25">
      <c r="B3976" s="1209">
        <v>8</v>
      </c>
      <c r="C3976" s="409">
        <v>6897</v>
      </c>
      <c r="D3976" s="409" t="s">
        <v>12</v>
      </c>
      <c r="E3976" s="409">
        <v>400</v>
      </c>
      <c r="F3976" s="409">
        <v>42</v>
      </c>
      <c r="G3976" s="497">
        <f t="shared" si="164"/>
        <v>0.55417824000000004</v>
      </c>
      <c r="H3976" s="616" t="s">
        <v>207</v>
      </c>
      <c r="J3976" s="1321">
        <v>8</v>
      </c>
      <c r="K3976" s="476"/>
      <c r="L3976" s="476">
        <v>8</v>
      </c>
      <c r="M3976" s="426">
        <v>25</v>
      </c>
      <c r="N3976" s="426">
        <v>400</v>
      </c>
      <c r="O3976" s="476"/>
      <c r="P3976" s="450">
        <v>2</v>
      </c>
      <c r="Q3976" s="451">
        <f t="shared" si="165"/>
        <v>0.16</v>
      </c>
      <c r="R3976" s="476"/>
    </row>
    <row r="3977" spans="2:18" x14ac:dyDescent="0.25">
      <c r="B3977" s="1209">
        <v>9</v>
      </c>
      <c r="C3977" s="409">
        <v>6898</v>
      </c>
      <c r="D3977" s="409" t="s">
        <v>12</v>
      </c>
      <c r="E3977" s="409">
        <v>400</v>
      </c>
      <c r="F3977" s="409">
        <v>50</v>
      </c>
      <c r="G3977" s="497">
        <f t="shared" si="164"/>
        <v>0.78539999999999988</v>
      </c>
      <c r="H3977" s="616" t="s">
        <v>207</v>
      </c>
      <c r="J3977" s="1055">
        <v>9</v>
      </c>
      <c r="K3977" s="476"/>
      <c r="L3977" s="476">
        <v>3.5</v>
      </c>
      <c r="M3977" s="426">
        <v>25</v>
      </c>
      <c r="N3977" s="426">
        <v>400</v>
      </c>
      <c r="O3977" s="476"/>
      <c r="P3977" s="450">
        <v>2</v>
      </c>
      <c r="Q3977" s="451">
        <f t="shared" si="165"/>
        <v>7.0000000000000007E-2</v>
      </c>
      <c r="R3977" s="476"/>
    </row>
    <row r="3978" spans="2:18" x14ac:dyDescent="0.25">
      <c r="B3978" s="1209">
        <v>10</v>
      </c>
      <c r="C3978" s="409">
        <v>6900</v>
      </c>
      <c r="D3978" s="409" t="s">
        <v>12</v>
      </c>
      <c r="E3978" s="409">
        <v>400</v>
      </c>
      <c r="F3978" s="409">
        <v>50</v>
      </c>
      <c r="G3978" s="497">
        <f t="shared" si="164"/>
        <v>0.78539999999999988</v>
      </c>
      <c r="H3978" s="616" t="s">
        <v>207</v>
      </c>
      <c r="J3978" s="1321">
        <v>10</v>
      </c>
      <c r="K3978" s="476"/>
      <c r="L3978" s="476">
        <v>7</v>
      </c>
      <c r="M3978" s="426">
        <v>25</v>
      </c>
      <c r="N3978" s="426">
        <v>400</v>
      </c>
      <c r="O3978" s="476"/>
      <c r="P3978" s="450">
        <v>1</v>
      </c>
      <c r="Q3978" s="451">
        <f t="shared" si="165"/>
        <v>7.0000000000000007E-2</v>
      </c>
      <c r="R3978" s="476"/>
    </row>
    <row r="3979" spans="2:18" x14ac:dyDescent="0.25">
      <c r="B3979" s="1209">
        <v>11</v>
      </c>
      <c r="C3979" s="409">
        <v>6611</v>
      </c>
      <c r="D3979" s="409" t="s">
        <v>12</v>
      </c>
      <c r="E3979" s="409">
        <v>400</v>
      </c>
      <c r="F3979" s="409">
        <v>65</v>
      </c>
      <c r="G3979" s="497">
        <f t="shared" si="164"/>
        <v>1.3273259999999998</v>
      </c>
      <c r="H3979" s="616" t="s">
        <v>430</v>
      </c>
      <c r="J3979" s="1055">
        <v>11</v>
      </c>
      <c r="K3979" s="476"/>
      <c r="L3979" s="476">
        <v>10</v>
      </c>
      <c r="M3979" s="426">
        <v>23</v>
      </c>
      <c r="N3979" s="426">
        <v>400</v>
      </c>
      <c r="O3979" s="476"/>
      <c r="P3979" s="450">
        <v>1</v>
      </c>
      <c r="Q3979" s="451">
        <f t="shared" si="165"/>
        <v>9.1999999999999998E-2</v>
      </c>
      <c r="R3979" s="476"/>
    </row>
    <row r="3980" spans="2:18" x14ac:dyDescent="0.25">
      <c r="B3980" s="1209">
        <v>12</v>
      </c>
      <c r="C3980" s="409">
        <v>6722</v>
      </c>
      <c r="D3980" s="409" t="s">
        <v>12</v>
      </c>
      <c r="E3980" s="409">
        <v>400</v>
      </c>
      <c r="F3980" s="409">
        <v>70</v>
      </c>
      <c r="G3980" s="497">
        <f t="shared" si="164"/>
        <v>1.5393839999999999</v>
      </c>
      <c r="H3980" s="616" t="s">
        <v>430</v>
      </c>
      <c r="J3980" s="1321">
        <v>12</v>
      </c>
      <c r="K3980" s="476"/>
      <c r="L3980" s="476">
        <v>7</v>
      </c>
      <c r="M3980" s="426">
        <v>23</v>
      </c>
      <c r="N3980" s="426">
        <v>400</v>
      </c>
      <c r="O3980" s="476"/>
      <c r="P3980" s="450">
        <v>1</v>
      </c>
      <c r="Q3980" s="451">
        <f t="shared" si="165"/>
        <v>6.4399999999999999E-2</v>
      </c>
      <c r="R3980" s="476"/>
    </row>
    <row r="3981" spans="2:18" x14ac:dyDescent="0.25">
      <c r="G3981" s="74">
        <f>SUM(G3969:G3980)</f>
        <v>11.420658479999998</v>
      </c>
      <c r="H3981" s="51"/>
      <c r="J3981" s="1055">
        <v>13</v>
      </c>
      <c r="K3981" s="476"/>
      <c r="L3981" s="476">
        <v>8</v>
      </c>
      <c r="M3981" s="426">
        <v>27</v>
      </c>
      <c r="N3981" s="426">
        <v>400</v>
      </c>
      <c r="O3981" s="476"/>
      <c r="P3981" s="450">
        <v>1</v>
      </c>
      <c r="Q3981" s="451">
        <f t="shared" si="165"/>
        <v>8.6400000000000005E-2</v>
      </c>
      <c r="R3981" s="476"/>
    </row>
    <row r="3982" spans="2:18" ht="16.5" thickBot="1" x14ac:dyDescent="0.3">
      <c r="G3982" s="60">
        <f>SUM(G3981)</f>
        <v>11.420658479999998</v>
      </c>
      <c r="H3982" s="36">
        <f>SUM(Q4017/G3982)</f>
        <v>0.743983371438667</v>
      </c>
      <c r="J3982" s="1321">
        <v>14</v>
      </c>
      <c r="K3982" s="476"/>
      <c r="L3982" s="476">
        <v>15</v>
      </c>
      <c r="M3982" s="426">
        <v>20</v>
      </c>
      <c r="N3982" s="426">
        <v>400</v>
      </c>
      <c r="O3982" s="476"/>
      <c r="P3982" s="450">
        <v>3</v>
      </c>
      <c r="Q3982" s="451">
        <f t="shared" si="165"/>
        <v>0.36</v>
      </c>
      <c r="R3982" s="476"/>
    </row>
    <row r="3983" spans="2:18" ht="16.5" thickTop="1" x14ac:dyDescent="0.25">
      <c r="J3983" s="1055">
        <v>15</v>
      </c>
      <c r="K3983" s="476"/>
      <c r="L3983" s="476">
        <v>13</v>
      </c>
      <c r="M3983" s="426">
        <v>20</v>
      </c>
      <c r="N3983" s="426">
        <v>400</v>
      </c>
      <c r="O3983" s="476"/>
      <c r="P3983" s="450">
        <v>1</v>
      </c>
      <c r="Q3983" s="451">
        <f t="shared" si="165"/>
        <v>0.104</v>
      </c>
      <c r="R3983" s="476"/>
    </row>
    <row r="3984" spans="2:18" x14ac:dyDescent="0.25">
      <c r="B3984" s="1886" t="s">
        <v>3</v>
      </c>
      <c r="C3984" s="1888" t="s">
        <v>66</v>
      </c>
      <c r="D3984" s="1889"/>
      <c r="E3984" s="1890" t="s">
        <v>48</v>
      </c>
      <c r="F3984" s="1891"/>
      <c r="G3984" s="1886" t="s">
        <v>50</v>
      </c>
      <c r="J3984" s="1321">
        <v>16</v>
      </c>
      <c r="K3984" s="476"/>
      <c r="L3984" s="476">
        <v>10</v>
      </c>
      <c r="M3984" s="426">
        <v>20</v>
      </c>
      <c r="N3984" s="426">
        <v>400</v>
      </c>
      <c r="O3984" s="476"/>
      <c r="P3984" s="450">
        <v>5</v>
      </c>
      <c r="Q3984" s="451">
        <f t="shared" si="165"/>
        <v>0.4</v>
      </c>
      <c r="R3984" s="476"/>
    </row>
    <row r="3985" spans="2:18" x14ac:dyDescent="0.25">
      <c r="B3985" s="1887"/>
      <c r="C3985" s="101" t="s">
        <v>30</v>
      </c>
      <c r="D3985" s="595" t="s">
        <v>10</v>
      </c>
      <c r="E3985" s="1324" t="s">
        <v>30</v>
      </c>
      <c r="F3985" s="1324" t="s">
        <v>10</v>
      </c>
      <c r="G3985" s="1887"/>
      <c r="J3985" s="1055">
        <v>17</v>
      </c>
      <c r="K3985" s="476"/>
      <c r="L3985" s="476">
        <v>8</v>
      </c>
      <c r="M3985" s="426">
        <v>20</v>
      </c>
      <c r="N3985" s="426">
        <v>400</v>
      </c>
      <c r="O3985" s="476"/>
      <c r="P3985" s="450">
        <v>1</v>
      </c>
      <c r="Q3985" s="451">
        <f t="shared" si="165"/>
        <v>6.4000000000000001E-2</v>
      </c>
      <c r="R3985" s="476"/>
    </row>
    <row r="3986" spans="2:18" x14ac:dyDescent="0.25">
      <c r="B3986" s="1325" t="s">
        <v>32</v>
      </c>
      <c r="C3986" s="86">
        <f>SUM(C3956)</f>
        <v>760</v>
      </c>
      <c r="D3986" s="71">
        <f>SUM(D3956)</f>
        <v>586.80956795999987</v>
      </c>
      <c r="E3986" s="86">
        <f>SUM(E3956)</f>
        <v>36483</v>
      </c>
      <c r="F3986" s="71">
        <f>SUM(F3956)</f>
        <v>417.7877850000001</v>
      </c>
      <c r="G3986" s="88">
        <f>SUM(F3986/D3986)</f>
        <v>0.71196484824269057</v>
      </c>
      <c r="J3986" s="1321">
        <v>18</v>
      </c>
      <c r="K3986" s="476"/>
      <c r="L3986" s="476">
        <v>7</v>
      </c>
      <c r="M3986" s="426">
        <v>20</v>
      </c>
      <c r="N3986" s="426">
        <v>400</v>
      </c>
      <c r="O3986" s="476"/>
      <c r="P3986" s="450">
        <v>3</v>
      </c>
      <c r="Q3986" s="451">
        <f t="shared" si="165"/>
        <v>0.16800000000000001</v>
      </c>
      <c r="R3986" s="476"/>
    </row>
    <row r="3987" spans="2:18" x14ac:dyDescent="0.25">
      <c r="B3987" s="1325" t="s">
        <v>32</v>
      </c>
      <c r="C3987" s="115">
        <f>SUM(B3980)</f>
        <v>12</v>
      </c>
      <c r="D3987" s="71">
        <f>SUM(G3981)</f>
        <v>11.420658479999998</v>
      </c>
      <c r="E3987" s="115">
        <f>SUM(P4017)</f>
        <v>517</v>
      </c>
      <c r="F3987" s="20">
        <f>SUM(Q4017)</f>
        <v>8.4967800000000011</v>
      </c>
      <c r="G3987" s="88">
        <f>SUM(F3987/D3987)</f>
        <v>0.743983371438667</v>
      </c>
      <c r="J3987" s="1055">
        <v>19</v>
      </c>
      <c r="K3987" s="476"/>
      <c r="L3987" s="476">
        <v>4.5</v>
      </c>
      <c r="M3987" s="426">
        <v>20</v>
      </c>
      <c r="N3987" s="426">
        <v>400</v>
      </c>
      <c r="O3987" s="476"/>
      <c r="P3987" s="450">
        <v>3</v>
      </c>
      <c r="Q3987" s="451">
        <f t="shared" si="165"/>
        <v>0.108</v>
      </c>
      <c r="R3987" s="476"/>
    </row>
    <row r="3988" spans="2:18" ht="16.5" thickBot="1" x14ac:dyDescent="0.3">
      <c r="B3988" s="1314" t="s">
        <v>54</v>
      </c>
      <c r="C3988" s="59">
        <f>SUM(C3986:C3987)</f>
        <v>772</v>
      </c>
      <c r="D3988" s="92">
        <f>SUM(D3986:D3987)</f>
        <v>598.23022643999991</v>
      </c>
      <c r="E3988" s="59">
        <f>SUM(E3986:E3987)</f>
        <v>37000</v>
      </c>
      <c r="F3988" s="60">
        <f>SUM(F3986:F3987)</f>
        <v>426.2845650000001</v>
      </c>
      <c r="G3988" s="93">
        <f>SUM(F3988/D3988)</f>
        <v>0.71257610558525453</v>
      </c>
      <c r="J3988" s="1321">
        <v>20</v>
      </c>
      <c r="K3988" s="476"/>
      <c r="L3988" s="476">
        <v>3.5</v>
      </c>
      <c r="M3988" s="426">
        <v>20</v>
      </c>
      <c r="N3988" s="426">
        <v>400</v>
      </c>
      <c r="O3988" s="476"/>
      <c r="P3988" s="450">
        <v>2</v>
      </c>
      <c r="Q3988" s="451">
        <f t="shared" si="165"/>
        <v>5.6000000000000001E-2</v>
      </c>
      <c r="R3988" s="476"/>
    </row>
    <row r="3989" spans="2:18" ht="16.5" thickTop="1" x14ac:dyDescent="0.25">
      <c r="B3989" s="89"/>
      <c r="C3989" s="90"/>
      <c r="D3989" s="91"/>
      <c r="E3989" s="82"/>
      <c r="F3989" s="83"/>
      <c r="G3989" s="83"/>
      <c r="J3989" s="1055">
        <v>21</v>
      </c>
      <c r="K3989" s="476"/>
      <c r="L3989" s="476">
        <v>15</v>
      </c>
      <c r="M3989" s="426">
        <v>15</v>
      </c>
      <c r="N3989" s="426">
        <v>400</v>
      </c>
      <c r="O3989" s="476"/>
      <c r="P3989" s="450">
        <v>2</v>
      </c>
      <c r="Q3989" s="451">
        <f t="shared" si="165"/>
        <v>0.18</v>
      </c>
      <c r="R3989" s="476"/>
    </row>
    <row r="3990" spans="2:18" x14ac:dyDescent="0.25">
      <c r="B3990" s="102" t="s">
        <v>32</v>
      </c>
      <c r="C3990" s="90"/>
      <c r="D3990" s="103">
        <f>SUM(Q4011+D3958)</f>
        <v>313.16956499999992</v>
      </c>
      <c r="E3990" s="466">
        <f>SUM(D3990/D3988)</f>
        <v>0.52349338291319114</v>
      </c>
      <c r="F3990" s="83"/>
      <c r="G3990" s="83"/>
      <c r="J3990" s="1321">
        <v>22</v>
      </c>
      <c r="K3990" s="476"/>
      <c r="L3990" s="476">
        <v>13</v>
      </c>
      <c r="M3990" s="426">
        <v>15</v>
      </c>
      <c r="N3990" s="426">
        <v>400</v>
      </c>
      <c r="O3990" s="476"/>
      <c r="P3990" s="450">
        <v>2</v>
      </c>
      <c r="Q3990" s="451">
        <f t="shared" si="165"/>
        <v>0.156</v>
      </c>
      <c r="R3990" s="476"/>
    </row>
    <row r="3991" spans="2:18" x14ac:dyDescent="0.25">
      <c r="B3991" s="102" t="s">
        <v>51</v>
      </c>
      <c r="C3991" s="89"/>
      <c r="D3991" s="103">
        <f>SUM(Q4016+D3959)</f>
        <v>113.11499999999998</v>
      </c>
      <c r="E3991" s="466">
        <f>SUM(D3991/D3988)</f>
        <v>0.18908272267206305</v>
      </c>
      <c r="F3991" s="83"/>
      <c r="G3991" s="83"/>
      <c r="J3991" s="1055">
        <v>23</v>
      </c>
      <c r="K3991" s="476"/>
      <c r="L3991" s="476">
        <v>10</v>
      </c>
      <c r="M3991" s="426">
        <v>15</v>
      </c>
      <c r="N3991" s="426">
        <v>400</v>
      </c>
      <c r="O3991" s="476"/>
      <c r="P3991" s="450">
        <v>3</v>
      </c>
      <c r="Q3991" s="451">
        <f t="shared" si="165"/>
        <v>0.18</v>
      </c>
      <c r="R3991" s="476"/>
    </row>
    <row r="3992" spans="2:18" ht="16.5" thickBot="1" x14ac:dyDescent="0.3">
      <c r="B3992" s="89"/>
      <c r="C3992" s="89"/>
      <c r="D3992" s="1319">
        <f>SUM(D3990:D3991)</f>
        <v>426.28456499999993</v>
      </c>
      <c r="E3992" s="467">
        <f>SUM(E3990:E3991)</f>
        <v>0.71257610558525419</v>
      </c>
      <c r="F3992" s="83"/>
      <c r="J3992" s="1321">
        <v>24</v>
      </c>
      <c r="K3992" s="476"/>
      <c r="L3992" s="476">
        <v>7</v>
      </c>
      <c r="M3992" s="426">
        <v>15</v>
      </c>
      <c r="N3992" s="426">
        <v>400</v>
      </c>
      <c r="O3992" s="476"/>
      <c r="P3992" s="450">
        <v>1</v>
      </c>
      <c r="Q3992" s="451">
        <f t="shared" si="165"/>
        <v>4.2000000000000003E-2</v>
      </c>
      <c r="R3992" s="476"/>
    </row>
    <row r="3993" spans="2:18" ht="16.5" thickTop="1" x14ac:dyDescent="0.25">
      <c r="J3993" s="1055">
        <v>25</v>
      </c>
      <c r="K3993" s="476"/>
      <c r="L3993" s="476">
        <v>4.5</v>
      </c>
      <c r="M3993" s="426">
        <v>15</v>
      </c>
      <c r="N3993" s="426">
        <v>400</v>
      </c>
      <c r="O3993" s="476"/>
      <c r="P3993" s="450">
        <v>6</v>
      </c>
      <c r="Q3993" s="451">
        <f t="shared" si="165"/>
        <v>0.16200000000000001</v>
      </c>
      <c r="R3993" s="476"/>
    </row>
    <row r="3994" spans="2:18" x14ac:dyDescent="0.25">
      <c r="J3994" s="1321">
        <v>26</v>
      </c>
      <c r="K3994" s="476"/>
      <c r="L3994" s="476">
        <v>3.5</v>
      </c>
      <c r="M3994" s="426">
        <v>15</v>
      </c>
      <c r="N3994" s="426">
        <v>400</v>
      </c>
      <c r="O3994" s="476"/>
      <c r="P3994" s="450">
        <v>5</v>
      </c>
      <c r="Q3994" s="451">
        <f t="shared" si="165"/>
        <v>0.105</v>
      </c>
      <c r="R3994" s="476"/>
    </row>
    <row r="3995" spans="2:18" x14ac:dyDescent="0.25">
      <c r="J3995" s="1055">
        <v>27</v>
      </c>
      <c r="K3995" s="476"/>
      <c r="L3995" s="476">
        <v>2.2000000000000002</v>
      </c>
      <c r="M3995" s="426">
        <v>15</v>
      </c>
      <c r="N3995" s="426">
        <v>400</v>
      </c>
      <c r="O3995" s="476"/>
      <c r="P3995" s="450">
        <v>2</v>
      </c>
      <c r="Q3995" s="451">
        <f t="shared" si="165"/>
        <v>2.64E-2</v>
      </c>
      <c r="R3995" s="476"/>
    </row>
    <row r="3996" spans="2:18" x14ac:dyDescent="0.25">
      <c r="J3996" s="1321">
        <v>28</v>
      </c>
      <c r="K3996" s="476"/>
      <c r="L3996" s="476">
        <v>10</v>
      </c>
      <c r="M3996" s="426">
        <v>13</v>
      </c>
      <c r="N3996" s="426">
        <v>400</v>
      </c>
      <c r="O3996" s="476"/>
      <c r="P3996" s="450">
        <v>3</v>
      </c>
      <c r="Q3996" s="451">
        <f t="shared" si="165"/>
        <v>0.156</v>
      </c>
      <c r="R3996" s="476"/>
    </row>
    <row r="3997" spans="2:18" x14ac:dyDescent="0.25">
      <c r="J3997" s="1055">
        <v>29</v>
      </c>
      <c r="K3997" s="476"/>
      <c r="L3997" s="476">
        <v>7</v>
      </c>
      <c r="M3997" s="426">
        <v>13</v>
      </c>
      <c r="N3997" s="426">
        <v>400</v>
      </c>
      <c r="O3997" s="476"/>
      <c r="P3997" s="450">
        <v>3</v>
      </c>
      <c r="Q3997" s="451">
        <f t="shared" si="165"/>
        <v>0.10920000000000001</v>
      </c>
      <c r="R3997" s="476"/>
    </row>
    <row r="3998" spans="2:18" x14ac:dyDescent="0.25">
      <c r="J3998" s="1321">
        <v>30</v>
      </c>
      <c r="K3998" s="476"/>
      <c r="L3998" s="476">
        <v>4.5</v>
      </c>
      <c r="M3998" s="426">
        <v>13</v>
      </c>
      <c r="N3998" s="426">
        <v>400</v>
      </c>
      <c r="O3998" s="476"/>
      <c r="P3998" s="450">
        <v>2</v>
      </c>
      <c r="Q3998" s="451">
        <f t="shared" si="165"/>
        <v>4.6800000000000001E-2</v>
      </c>
      <c r="R3998" s="476"/>
    </row>
    <row r="3999" spans="2:18" x14ac:dyDescent="0.25">
      <c r="J3999" s="1055">
        <v>31</v>
      </c>
      <c r="K3999" s="476"/>
      <c r="L3999" s="476">
        <v>3.5</v>
      </c>
      <c r="M3999" s="426">
        <v>13</v>
      </c>
      <c r="N3999" s="426">
        <v>400</v>
      </c>
      <c r="O3999" s="476"/>
      <c r="P3999" s="450">
        <v>1</v>
      </c>
      <c r="Q3999" s="451">
        <f t="shared" si="165"/>
        <v>1.8200000000000001E-2</v>
      </c>
      <c r="R3999" s="476"/>
    </row>
    <row r="4000" spans="2:18" x14ac:dyDescent="0.25">
      <c r="J4000" s="1321">
        <v>32</v>
      </c>
      <c r="K4000" s="476"/>
      <c r="L4000" s="476">
        <v>2.2000000000000002</v>
      </c>
      <c r="M4000" s="426">
        <v>13</v>
      </c>
      <c r="N4000" s="426">
        <v>400</v>
      </c>
      <c r="O4000" s="476"/>
      <c r="P4000" s="450">
        <v>1</v>
      </c>
      <c r="Q4000" s="451">
        <f t="shared" si="165"/>
        <v>1.1440000000000001E-2</v>
      </c>
      <c r="R4000" s="476"/>
    </row>
    <row r="4001" spans="10:18" x14ac:dyDescent="0.25">
      <c r="J4001" s="1055">
        <v>33</v>
      </c>
      <c r="K4001" s="476"/>
      <c r="L4001" s="476">
        <v>10</v>
      </c>
      <c r="M4001" s="426">
        <v>10</v>
      </c>
      <c r="N4001" s="426">
        <v>400</v>
      </c>
      <c r="O4001" s="476"/>
      <c r="P4001" s="450">
        <v>1</v>
      </c>
      <c r="Q4001" s="451">
        <f t="shared" si="165"/>
        <v>0.04</v>
      </c>
      <c r="R4001" s="476"/>
    </row>
    <row r="4002" spans="10:18" x14ac:dyDescent="0.25">
      <c r="J4002" s="1321">
        <v>34</v>
      </c>
      <c r="K4002" s="476"/>
      <c r="L4002" s="476">
        <v>8</v>
      </c>
      <c r="M4002" s="426">
        <v>10</v>
      </c>
      <c r="N4002" s="426">
        <v>400</v>
      </c>
      <c r="O4002" s="476"/>
      <c r="P4002" s="450">
        <v>1</v>
      </c>
      <c r="Q4002" s="451">
        <f t="shared" si="165"/>
        <v>3.2000000000000001E-2</v>
      </c>
      <c r="R4002" s="476"/>
    </row>
    <row r="4003" spans="10:18" x14ac:dyDescent="0.25">
      <c r="J4003" s="1055">
        <v>35</v>
      </c>
      <c r="K4003" s="476"/>
      <c r="L4003" s="476">
        <v>7</v>
      </c>
      <c r="M4003" s="426">
        <v>10</v>
      </c>
      <c r="N4003" s="426">
        <v>400</v>
      </c>
      <c r="O4003" s="476"/>
      <c r="P4003" s="450">
        <v>2</v>
      </c>
      <c r="Q4003" s="451">
        <f t="shared" si="165"/>
        <v>5.6000000000000001E-2</v>
      </c>
      <c r="R4003" s="476"/>
    </row>
    <row r="4004" spans="10:18" x14ac:dyDescent="0.25">
      <c r="J4004" s="1321">
        <v>36</v>
      </c>
      <c r="K4004" s="476"/>
      <c r="L4004" s="476">
        <v>4.5</v>
      </c>
      <c r="M4004" s="426">
        <v>10</v>
      </c>
      <c r="N4004" s="426">
        <v>400</v>
      </c>
      <c r="O4004" s="476"/>
      <c r="P4004" s="450">
        <v>45</v>
      </c>
      <c r="Q4004" s="451">
        <f t="shared" si="165"/>
        <v>0.81</v>
      </c>
      <c r="R4004" s="476"/>
    </row>
    <row r="4005" spans="10:18" x14ac:dyDescent="0.25">
      <c r="J4005" s="1055">
        <v>37</v>
      </c>
      <c r="K4005" s="476"/>
      <c r="L4005" s="476">
        <v>2.2000000000000002</v>
      </c>
      <c r="M4005" s="426">
        <v>10</v>
      </c>
      <c r="N4005" s="426">
        <v>400</v>
      </c>
      <c r="O4005" s="476"/>
      <c r="P4005" s="450">
        <v>21</v>
      </c>
      <c r="Q4005" s="451">
        <f t="shared" si="165"/>
        <v>0.18479999999999999</v>
      </c>
      <c r="R4005" s="476"/>
    </row>
    <row r="4006" spans="10:18" x14ac:dyDescent="0.25">
      <c r="J4006" s="1321">
        <v>38</v>
      </c>
      <c r="K4006" s="476"/>
      <c r="L4006" s="476">
        <v>3.5</v>
      </c>
      <c r="M4006" s="426">
        <v>10</v>
      </c>
      <c r="N4006" s="426">
        <v>400</v>
      </c>
      <c r="O4006" s="476"/>
      <c r="P4006" s="450">
        <v>8</v>
      </c>
      <c r="Q4006" s="451">
        <f t="shared" si="165"/>
        <v>0.112</v>
      </c>
      <c r="R4006" s="476"/>
    </row>
    <row r="4007" spans="10:18" x14ac:dyDescent="0.25">
      <c r="J4007" s="1055">
        <v>39</v>
      </c>
      <c r="K4007" s="476"/>
      <c r="L4007" s="476">
        <v>4.5</v>
      </c>
      <c r="M4007" s="426">
        <v>10</v>
      </c>
      <c r="N4007" s="426">
        <v>300</v>
      </c>
      <c r="O4007" s="476"/>
      <c r="P4007" s="450">
        <v>5</v>
      </c>
      <c r="Q4007" s="451">
        <f t="shared" si="165"/>
        <v>6.7500000000000004E-2</v>
      </c>
      <c r="R4007" s="476"/>
    </row>
    <row r="4008" spans="10:18" x14ac:dyDescent="0.25">
      <c r="J4008" s="1321">
        <v>40</v>
      </c>
      <c r="K4008" s="476"/>
      <c r="L4008" s="476">
        <v>2.2000000000000002</v>
      </c>
      <c r="M4008" s="426">
        <v>10</v>
      </c>
      <c r="N4008" s="426">
        <v>300</v>
      </c>
      <c r="O4008" s="476"/>
      <c r="P4008" s="450">
        <v>4</v>
      </c>
      <c r="Q4008" s="451">
        <f t="shared" si="165"/>
        <v>2.64E-2</v>
      </c>
      <c r="R4008" s="476"/>
    </row>
    <row r="4009" spans="10:18" x14ac:dyDescent="0.25">
      <c r="J4009" s="1055">
        <v>41</v>
      </c>
      <c r="K4009" s="476"/>
      <c r="L4009" s="476">
        <v>2.2000000000000002</v>
      </c>
      <c r="M4009" s="426">
        <v>20</v>
      </c>
      <c r="N4009" s="426">
        <v>300</v>
      </c>
      <c r="O4009" s="476"/>
      <c r="P4009" s="450">
        <v>1</v>
      </c>
      <c r="Q4009" s="451">
        <f t="shared" si="165"/>
        <v>1.32E-2</v>
      </c>
      <c r="R4009" s="476"/>
    </row>
    <row r="4010" spans="10:18" x14ac:dyDescent="0.25">
      <c r="J4010" s="1321">
        <v>42</v>
      </c>
      <c r="K4010" s="476"/>
      <c r="L4010" s="476">
        <v>2.2000000000000002</v>
      </c>
      <c r="M4010" s="426">
        <v>10</v>
      </c>
      <c r="N4010" s="426">
        <v>200</v>
      </c>
      <c r="O4010" s="476"/>
      <c r="P4010" s="450">
        <v>5</v>
      </c>
      <c r="Q4010" s="451">
        <f t="shared" si="165"/>
        <v>2.1999999999999999E-2</v>
      </c>
      <c r="R4010" s="476"/>
    </row>
    <row r="4011" spans="10:18" x14ac:dyDescent="0.25">
      <c r="J4011" s="1880"/>
      <c r="K4011" s="1880"/>
      <c r="L4011" s="1880"/>
      <c r="M4011" s="1880"/>
      <c r="N4011" s="1880"/>
      <c r="O4011" s="1881"/>
      <c r="P4011" s="1119">
        <f>SUM(P3969:P4010)</f>
        <v>167</v>
      </c>
      <c r="Q4011" s="1120">
        <f>SUM(Q3969:Q4010)</f>
        <v>6.3487800000000014</v>
      </c>
      <c r="R4011" s="64">
        <f>SUM(Q4011/G3982)</f>
        <v>0.55590314788924522</v>
      </c>
    </row>
    <row r="4012" spans="10:18" x14ac:dyDescent="0.25">
      <c r="J4012" s="1321">
        <v>43</v>
      </c>
      <c r="K4012" s="476"/>
      <c r="L4012" s="477">
        <v>5</v>
      </c>
      <c r="M4012" s="409">
        <v>7</v>
      </c>
      <c r="N4012" s="409">
        <v>400</v>
      </c>
      <c r="O4012" s="409">
        <v>15</v>
      </c>
      <c r="P4012" s="450">
        <v>60</v>
      </c>
      <c r="Q4012" s="451">
        <f>L4012*M4012*N4012*P4012/1000000</f>
        <v>0.84</v>
      </c>
      <c r="R4012" s="618"/>
    </row>
    <row r="4013" spans="10:18" x14ac:dyDescent="0.25">
      <c r="J4013" s="1321">
        <v>44</v>
      </c>
      <c r="K4013" s="476"/>
      <c r="L4013" s="477">
        <v>4</v>
      </c>
      <c r="M4013" s="409">
        <v>6</v>
      </c>
      <c r="N4013" s="409">
        <v>400</v>
      </c>
      <c r="O4013" s="409">
        <v>5</v>
      </c>
      <c r="P4013" s="450">
        <v>30</v>
      </c>
      <c r="Q4013" s="451">
        <f>L4013*M4013*N4013*P4013/1000000</f>
        <v>0.28799999999999998</v>
      </c>
      <c r="R4013" s="1058"/>
    </row>
    <row r="4014" spans="10:18" x14ac:dyDescent="0.25">
      <c r="J4014" s="1321">
        <v>45</v>
      </c>
      <c r="K4014" s="476"/>
      <c r="L4014" s="477">
        <v>3</v>
      </c>
      <c r="M4014" s="409">
        <v>5</v>
      </c>
      <c r="N4014" s="409">
        <v>400</v>
      </c>
      <c r="O4014" s="409">
        <v>11</v>
      </c>
      <c r="P4014" s="450">
        <v>110</v>
      </c>
      <c r="Q4014" s="451">
        <f>L4014*M4014*N4014*P4014/1000000</f>
        <v>0.66</v>
      </c>
      <c r="R4014" s="618"/>
    </row>
    <row r="4015" spans="10:18" x14ac:dyDescent="0.25">
      <c r="J4015" s="1321">
        <v>46</v>
      </c>
      <c r="K4015" s="476"/>
      <c r="L4015" s="477">
        <v>2</v>
      </c>
      <c r="M4015" s="409">
        <v>3</v>
      </c>
      <c r="N4015" s="409">
        <v>400</v>
      </c>
      <c r="O4015" s="409">
        <v>6</v>
      </c>
      <c r="P4015" s="450">
        <v>150</v>
      </c>
      <c r="Q4015" s="451">
        <f>L4015*M4015*N4015*P4015/1000000</f>
        <v>0.36</v>
      </c>
      <c r="R4015" s="1058"/>
    </row>
    <row r="4016" spans="10:18" x14ac:dyDescent="0.25">
      <c r="J4016" s="1882"/>
      <c r="K4016" s="1883"/>
      <c r="L4016" s="1883"/>
      <c r="M4016" s="1883"/>
      <c r="N4016" s="1884"/>
      <c r="O4016" s="1057">
        <f>SUM(O4012:O4015)</f>
        <v>37</v>
      </c>
      <c r="P4016" s="1057">
        <f>SUM(P4012:P4015)</f>
        <v>350</v>
      </c>
      <c r="Q4016" s="1121">
        <f>SUM(Q4012:Q4015)</f>
        <v>2.1479999999999997</v>
      </c>
      <c r="R4016" s="64">
        <f>SUM(Q4016/G3982)</f>
        <v>0.18808022354942183</v>
      </c>
    </row>
    <row r="4017" spans="2:18" ht="16.5" thickBot="1" x14ac:dyDescent="0.3">
      <c r="J4017" s="112"/>
      <c r="K4017" s="112"/>
      <c r="L4017" s="112"/>
      <c r="M4017" s="112"/>
      <c r="N4017" s="112"/>
      <c r="O4017" s="455">
        <f>SUM(O4016)</f>
        <v>37</v>
      </c>
      <c r="P4017" s="47">
        <f>SUM(P4016,P4011)</f>
        <v>517</v>
      </c>
      <c r="Q4017" s="72">
        <f>SUM(Q4016,Q4011)</f>
        <v>8.4967800000000011</v>
      </c>
      <c r="R4017" s="49">
        <f>SUM(Q4017/G3982)</f>
        <v>0.743983371438667</v>
      </c>
    </row>
    <row r="4018" spans="2:18" ht="16.5" thickTop="1" x14ac:dyDescent="0.25"/>
    <row r="4019" spans="2:18" x14ac:dyDescent="0.25">
      <c r="B4019" s="1814" t="s">
        <v>0</v>
      </c>
      <c r="C4019" s="1814"/>
      <c r="D4019" s="1814"/>
      <c r="E4019" s="1814"/>
      <c r="F4019" s="1814"/>
      <c r="G4019" s="1814"/>
      <c r="H4019" s="1814"/>
      <c r="J4019" s="1892" t="s">
        <v>22</v>
      </c>
      <c r="K4019" s="1892"/>
      <c r="L4019" s="1892"/>
      <c r="M4019" s="1892"/>
      <c r="N4019" s="1892"/>
      <c r="O4019" s="1892"/>
      <c r="P4019" s="1892"/>
      <c r="Q4019" s="1892"/>
      <c r="R4019" s="1892"/>
    </row>
    <row r="4020" spans="2:18" ht="15.75" customHeight="1" x14ac:dyDescent="0.25">
      <c r="B4020" s="1814"/>
      <c r="C4020" s="1814"/>
      <c r="D4020" s="1814"/>
      <c r="E4020" s="1814"/>
      <c r="F4020" s="1814"/>
      <c r="G4020" s="1814"/>
      <c r="H4020" s="1814"/>
      <c r="J4020" s="1892"/>
      <c r="K4020" s="1892"/>
      <c r="L4020" s="1892"/>
      <c r="M4020" s="1892"/>
      <c r="N4020" s="1892"/>
      <c r="O4020" s="1892"/>
      <c r="P4020" s="1892"/>
      <c r="Q4020" s="1892"/>
      <c r="R4020" s="1892"/>
    </row>
    <row r="4021" spans="2:18" ht="15.75" customHeight="1" x14ac:dyDescent="0.25">
      <c r="B4021" s="6" t="s">
        <v>492</v>
      </c>
      <c r="H4021" s="8"/>
      <c r="J4021" s="6" t="s">
        <v>492</v>
      </c>
      <c r="K4021" s="1051"/>
      <c r="L4021" s="1051"/>
      <c r="M4021" s="1051"/>
      <c r="N4021" s="1051"/>
      <c r="O4021" s="1893"/>
      <c r="P4021" s="1893"/>
      <c r="Q4021" s="842"/>
      <c r="R4021" s="842"/>
    </row>
    <row r="4022" spans="2:18" x14ac:dyDescent="0.25">
      <c r="B4022" s="1812" t="s">
        <v>21</v>
      </c>
      <c r="C4022" s="1812" t="s">
        <v>2</v>
      </c>
      <c r="D4022" s="1812" t="s">
        <v>3</v>
      </c>
      <c r="E4022" s="1842" t="s">
        <v>4</v>
      </c>
      <c r="F4022" s="1843"/>
      <c r="G4022" s="1844"/>
      <c r="H4022" s="1812" t="s">
        <v>5</v>
      </c>
      <c r="J4022" s="1886" t="s">
        <v>21</v>
      </c>
      <c r="K4022" s="1894" t="s">
        <v>24</v>
      </c>
      <c r="L4022" s="1867" t="s">
        <v>25</v>
      </c>
      <c r="M4022" s="1868"/>
      <c r="N4022" s="1869"/>
      <c r="O4022" s="1867" t="s">
        <v>4</v>
      </c>
      <c r="P4022" s="1868"/>
      <c r="Q4022" s="1869"/>
      <c r="R4022" s="1886" t="s">
        <v>5</v>
      </c>
    </row>
    <row r="4023" spans="2:18" x14ac:dyDescent="0.25">
      <c r="B4023" s="1813"/>
      <c r="C4023" s="1813"/>
      <c r="D4023" s="1813"/>
      <c r="E4023" s="1361" t="s">
        <v>26</v>
      </c>
      <c r="F4023" s="1361" t="s">
        <v>9</v>
      </c>
      <c r="G4023" s="1360" t="s">
        <v>10</v>
      </c>
      <c r="H4023" s="1813"/>
      <c r="J4023" s="1887"/>
      <c r="K4023" s="1895"/>
      <c r="L4023" s="1052" t="s">
        <v>27</v>
      </c>
      <c r="M4023" s="1365" t="s">
        <v>28</v>
      </c>
      <c r="N4023" s="1365" t="s">
        <v>26</v>
      </c>
      <c r="O4023" s="1365" t="s">
        <v>29</v>
      </c>
      <c r="P4023" s="1053" t="s">
        <v>30</v>
      </c>
      <c r="Q4023" s="1054" t="s">
        <v>10</v>
      </c>
      <c r="R4023" s="1887"/>
    </row>
    <row r="4024" spans="2:18" x14ac:dyDescent="0.25">
      <c r="B4024" s="1209">
        <v>1</v>
      </c>
      <c r="C4024" s="78">
        <v>6795</v>
      </c>
      <c r="D4024" s="409" t="s">
        <v>12</v>
      </c>
      <c r="E4024" s="409">
        <v>400</v>
      </c>
      <c r="F4024" s="409">
        <v>50</v>
      </c>
      <c r="G4024" s="497">
        <f>0.7854*E4024*F4024*F4024/1000000</f>
        <v>0.78539999999999988</v>
      </c>
      <c r="H4024" s="616" t="s">
        <v>458</v>
      </c>
      <c r="J4024" s="1055">
        <v>1</v>
      </c>
      <c r="K4024" s="429" t="s">
        <v>32</v>
      </c>
      <c r="L4024" s="426">
        <v>13</v>
      </c>
      <c r="M4024" s="426">
        <v>30</v>
      </c>
      <c r="N4024" s="426">
        <v>400</v>
      </c>
      <c r="O4024" s="429"/>
      <c r="P4024" s="450">
        <v>1</v>
      </c>
      <c r="Q4024" s="451">
        <f t="shared" ref="Q4024:Q4036" si="166">L4024*M4024*N4024*P4024/1000000</f>
        <v>0.156</v>
      </c>
      <c r="R4024" s="1056"/>
    </row>
    <row r="4025" spans="2:18" x14ac:dyDescent="0.25">
      <c r="B4025" s="1209">
        <v>2</v>
      </c>
      <c r="C4025" s="78">
        <v>6815</v>
      </c>
      <c r="D4025" s="409" t="s">
        <v>12</v>
      </c>
      <c r="E4025" s="409">
        <v>400</v>
      </c>
      <c r="F4025" s="409">
        <v>55</v>
      </c>
      <c r="G4025" s="497">
        <f>0.7854*E4025*F4025*F4025/1000000</f>
        <v>0.95033400000000001</v>
      </c>
      <c r="H4025" s="616" t="s">
        <v>458</v>
      </c>
      <c r="J4025" s="1364">
        <v>2</v>
      </c>
      <c r="K4025" s="476"/>
      <c r="L4025" s="476">
        <v>10</v>
      </c>
      <c r="M4025" s="426">
        <v>20</v>
      </c>
      <c r="N4025" s="426">
        <v>400</v>
      </c>
      <c r="O4025" s="476"/>
      <c r="P4025" s="450">
        <v>3</v>
      </c>
      <c r="Q4025" s="451">
        <f t="shared" si="166"/>
        <v>0.24</v>
      </c>
      <c r="R4025" s="476"/>
    </row>
    <row r="4026" spans="2:18" x14ac:dyDescent="0.25">
      <c r="B4026" s="1209">
        <v>3</v>
      </c>
      <c r="C4026" s="78">
        <v>6841</v>
      </c>
      <c r="D4026" s="409" t="s">
        <v>12</v>
      </c>
      <c r="E4026" s="409">
        <v>400</v>
      </c>
      <c r="F4026" s="409">
        <v>40</v>
      </c>
      <c r="G4026" s="497">
        <f>0.7854*E4026*F4026*F4026/1000000</f>
        <v>0.50265599999999988</v>
      </c>
      <c r="H4026" s="616" t="s">
        <v>187</v>
      </c>
      <c r="J4026" s="1055">
        <v>3</v>
      </c>
      <c r="K4026" s="476"/>
      <c r="L4026" s="476">
        <v>1.7</v>
      </c>
      <c r="M4026" s="426">
        <v>20</v>
      </c>
      <c r="N4026" s="426">
        <v>400</v>
      </c>
      <c r="O4026" s="476"/>
      <c r="P4026" s="450">
        <v>1</v>
      </c>
      <c r="Q4026" s="451">
        <f t="shared" si="166"/>
        <v>1.3599999999999999E-2</v>
      </c>
      <c r="R4026" s="476"/>
    </row>
    <row r="4027" spans="2:18" x14ac:dyDescent="0.25">
      <c r="G4027" s="74">
        <f>SUM(G4024:G4026)</f>
        <v>2.2383899999999999</v>
      </c>
      <c r="H4027" s="51"/>
      <c r="J4027" s="1364">
        <v>4</v>
      </c>
      <c r="K4027" s="476"/>
      <c r="L4027" s="476">
        <v>13</v>
      </c>
      <c r="M4027" s="426">
        <v>15</v>
      </c>
      <c r="N4027" s="426">
        <v>400</v>
      </c>
      <c r="O4027" s="476"/>
      <c r="P4027" s="450">
        <v>1</v>
      </c>
      <c r="Q4027" s="451">
        <f t="shared" si="166"/>
        <v>7.8E-2</v>
      </c>
      <c r="R4027" s="476"/>
    </row>
    <row r="4028" spans="2:18" ht="16.5" thickBot="1" x14ac:dyDescent="0.3">
      <c r="G4028" s="60">
        <f>SUM(G4027)</f>
        <v>2.2383899999999999</v>
      </c>
      <c r="H4028" s="36">
        <f>SUM(Q4043/G4028)</f>
        <v>0.72578951835917782</v>
      </c>
      <c r="J4028" s="1055">
        <v>5</v>
      </c>
      <c r="K4028" s="476"/>
      <c r="L4028" s="476">
        <v>2.2000000000000002</v>
      </c>
      <c r="M4028" s="426">
        <v>15</v>
      </c>
      <c r="N4028" s="426">
        <v>400</v>
      </c>
      <c r="O4028" s="476"/>
      <c r="P4028" s="450">
        <v>1</v>
      </c>
      <c r="Q4028" s="451">
        <f t="shared" si="166"/>
        <v>1.32E-2</v>
      </c>
      <c r="R4028" s="476"/>
    </row>
    <row r="4029" spans="2:18" ht="16.5" thickTop="1" x14ac:dyDescent="0.25">
      <c r="J4029" s="1364">
        <v>6</v>
      </c>
      <c r="K4029" s="476"/>
      <c r="L4029" s="476">
        <v>4.5</v>
      </c>
      <c r="M4029" s="426">
        <v>13</v>
      </c>
      <c r="N4029" s="426">
        <v>400</v>
      </c>
      <c r="O4029" s="476"/>
      <c r="P4029" s="450">
        <v>1</v>
      </c>
      <c r="Q4029" s="451">
        <f t="shared" si="166"/>
        <v>2.3400000000000001E-2</v>
      </c>
      <c r="R4029" s="476"/>
    </row>
    <row r="4030" spans="2:18" x14ac:dyDescent="0.25">
      <c r="B4030" s="1886" t="s">
        <v>3</v>
      </c>
      <c r="C4030" s="1888" t="s">
        <v>66</v>
      </c>
      <c r="D4030" s="1889"/>
      <c r="E4030" s="1890" t="s">
        <v>48</v>
      </c>
      <c r="F4030" s="1891"/>
      <c r="G4030" s="1886" t="s">
        <v>50</v>
      </c>
      <c r="J4030" s="1055">
        <v>7</v>
      </c>
      <c r="K4030" s="476"/>
      <c r="L4030" s="476">
        <v>4.5</v>
      </c>
      <c r="M4030" s="426">
        <v>10</v>
      </c>
      <c r="N4030" s="426">
        <v>400</v>
      </c>
      <c r="O4030" s="476"/>
      <c r="P4030" s="450">
        <v>9</v>
      </c>
      <c r="Q4030" s="451">
        <f t="shared" si="166"/>
        <v>0.16200000000000001</v>
      </c>
      <c r="R4030" s="476"/>
    </row>
    <row r="4031" spans="2:18" x14ac:dyDescent="0.25">
      <c r="B4031" s="1887"/>
      <c r="C4031" s="101" t="s">
        <v>30</v>
      </c>
      <c r="D4031" s="595" t="s">
        <v>10</v>
      </c>
      <c r="E4031" s="1366" t="s">
        <v>30</v>
      </c>
      <c r="F4031" s="1366" t="s">
        <v>10</v>
      </c>
      <c r="G4031" s="1887"/>
      <c r="J4031" s="1364">
        <v>8</v>
      </c>
      <c r="K4031" s="476"/>
      <c r="L4031" s="476">
        <v>2.2000000000000002</v>
      </c>
      <c r="M4031" s="426">
        <v>10</v>
      </c>
      <c r="N4031" s="426">
        <v>400</v>
      </c>
      <c r="O4031" s="476"/>
      <c r="P4031" s="450">
        <v>5</v>
      </c>
      <c r="Q4031" s="451">
        <f t="shared" si="166"/>
        <v>4.3999999999999997E-2</v>
      </c>
      <c r="R4031" s="476"/>
    </row>
    <row r="4032" spans="2:18" x14ac:dyDescent="0.25">
      <c r="B4032" s="1367" t="s">
        <v>32</v>
      </c>
      <c r="C4032" s="86">
        <f>SUM(C3988)</f>
        <v>772</v>
      </c>
      <c r="D4032" s="71">
        <f>SUM(D3988)</f>
        <v>598.23022643999991</v>
      </c>
      <c r="E4032" s="86">
        <f>SUM(E3988)</f>
        <v>37000</v>
      </c>
      <c r="F4032" s="71">
        <f>SUM(F3988)</f>
        <v>426.2845650000001</v>
      </c>
      <c r="G4032" s="88">
        <f>SUM(G3988)</f>
        <v>0.71257610558525453</v>
      </c>
      <c r="J4032" s="1055">
        <v>9</v>
      </c>
      <c r="K4032" s="476"/>
      <c r="L4032" s="476">
        <v>13</v>
      </c>
      <c r="M4032" s="426">
        <v>20</v>
      </c>
      <c r="N4032" s="426">
        <v>400</v>
      </c>
      <c r="O4032" s="476"/>
      <c r="P4032" s="450">
        <v>1</v>
      </c>
      <c r="Q4032" s="451">
        <f t="shared" si="166"/>
        <v>0.104</v>
      </c>
      <c r="R4032" s="476"/>
    </row>
    <row r="4033" spans="2:18" x14ac:dyDescent="0.25">
      <c r="B4033" s="1367" t="s">
        <v>32</v>
      </c>
      <c r="C4033" s="115">
        <f>SUM(B4026)</f>
        <v>3</v>
      </c>
      <c r="D4033" s="71">
        <f>SUM(G4027)</f>
        <v>2.2383899999999999</v>
      </c>
      <c r="E4033" s="115">
        <f>SUM(P4043)</f>
        <v>117</v>
      </c>
      <c r="F4033" s="20">
        <f>SUM(Q4043)</f>
        <v>1.6246</v>
      </c>
      <c r="G4033" s="88">
        <f>SUM(F4033/D4033)</f>
        <v>0.72578951835917782</v>
      </c>
      <c r="J4033" s="1364">
        <v>10</v>
      </c>
      <c r="K4033" s="476"/>
      <c r="L4033" s="476">
        <v>8</v>
      </c>
      <c r="M4033" s="426">
        <v>25</v>
      </c>
      <c r="N4033" s="426">
        <v>400</v>
      </c>
      <c r="O4033" s="476"/>
      <c r="P4033" s="450">
        <v>1</v>
      </c>
      <c r="Q4033" s="451">
        <f t="shared" si="166"/>
        <v>0.08</v>
      </c>
      <c r="R4033" s="476"/>
    </row>
    <row r="4034" spans="2:18" ht="16.5" thickBot="1" x14ac:dyDescent="0.3">
      <c r="B4034" s="1359" t="s">
        <v>54</v>
      </c>
      <c r="C4034" s="59">
        <f>SUM(C4032:C4033)</f>
        <v>775</v>
      </c>
      <c r="D4034" s="92">
        <f>SUM(D4032:D4033)</f>
        <v>600.46861643999989</v>
      </c>
      <c r="E4034" s="59">
        <f>SUM(E4032:E4033)</f>
        <v>37117</v>
      </c>
      <c r="F4034" s="60">
        <f>SUM(F4032:F4033)</f>
        <v>427.90916500000009</v>
      </c>
      <c r="G4034" s="93">
        <f>SUM(F4034/D4034)</f>
        <v>0.71262536173321833</v>
      </c>
      <c r="J4034" s="1055">
        <v>11</v>
      </c>
      <c r="K4034" s="476"/>
      <c r="L4034" s="476">
        <v>10</v>
      </c>
      <c r="M4034" s="426">
        <v>15</v>
      </c>
      <c r="N4034" s="426">
        <v>400</v>
      </c>
      <c r="O4034" s="476"/>
      <c r="P4034" s="450">
        <v>1</v>
      </c>
      <c r="Q4034" s="451">
        <f t="shared" si="166"/>
        <v>0.06</v>
      </c>
      <c r="R4034" s="476"/>
    </row>
    <row r="4035" spans="2:18" ht="16.5" thickTop="1" x14ac:dyDescent="0.25">
      <c r="B4035" s="89"/>
      <c r="C4035" s="90"/>
      <c r="D4035" s="91"/>
      <c r="E4035" s="82"/>
      <c r="F4035" s="83"/>
      <c r="G4035" s="83"/>
      <c r="J4035" s="1364">
        <v>12</v>
      </c>
      <c r="K4035" s="476"/>
      <c r="L4035" s="476">
        <v>10</v>
      </c>
      <c r="M4035" s="426">
        <v>10</v>
      </c>
      <c r="N4035" s="426">
        <v>400</v>
      </c>
      <c r="O4035" s="476"/>
      <c r="P4035" s="450">
        <v>2</v>
      </c>
      <c r="Q4035" s="451">
        <f t="shared" si="166"/>
        <v>0.08</v>
      </c>
      <c r="R4035" s="476"/>
    </row>
    <row r="4036" spans="2:18" x14ac:dyDescent="0.25">
      <c r="B4036" s="102" t="s">
        <v>32</v>
      </c>
      <c r="C4036" s="90"/>
      <c r="D4036" s="103">
        <f>SUM(Q4037+D3990)</f>
        <v>314.32776499999994</v>
      </c>
      <c r="E4036" s="466">
        <f>SUM(D4036/D4034)</f>
        <v>0.52347076332407827</v>
      </c>
      <c r="F4036" s="83"/>
      <c r="G4036" s="83"/>
      <c r="J4036" s="1055">
        <v>13</v>
      </c>
      <c r="K4036" s="476"/>
      <c r="L4036" s="476">
        <v>10</v>
      </c>
      <c r="M4036" s="426">
        <v>13</v>
      </c>
      <c r="N4036" s="426">
        <v>400</v>
      </c>
      <c r="O4036" s="476"/>
      <c r="P4036" s="450">
        <v>2</v>
      </c>
      <c r="Q4036" s="451">
        <f t="shared" si="166"/>
        <v>0.104</v>
      </c>
      <c r="R4036" s="476"/>
    </row>
    <row r="4037" spans="2:18" x14ac:dyDescent="0.25">
      <c r="B4037" s="102" t="s">
        <v>51</v>
      </c>
      <c r="C4037" s="89"/>
      <c r="D4037" s="103">
        <f>SUM(Q4042+D3991)</f>
        <v>113.58139999999997</v>
      </c>
      <c r="E4037" s="466">
        <f>SUM(D4037/D4034)</f>
        <v>0.18915459840913978</v>
      </c>
      <c r="F4037" s="83"/>
      <c r="G4037" s="83"/>
      <c r="J4037" s="1880"/>
      <c r="K4037" s="1880"/>
      <c r="L4037" s="1880"/>
      <c r="M4037" s="1880"/>
      <c r="N4037" s="1880"/>
      <c r="O4037" s="1881"/>
      <c r="P4037" s="1119">
        <f>SUM(P4024:P4036)</f>
        <v>29</v>
      </c>
      <c r="Q4037" s="1120">
        <f>SUM(Q4024:Q4036)</f>
        <v>1.1582000000000001</v>
      </c>
      <c r="R4037" s="64">
        <f>SUM(Q4037/G4028)</f>
        <v>0.51742547098584257</v>
      </c>
    </row>
    <row r="4038" spans="2:18" ht="16.5" thickBot="1" x14ac:dyDescent="0.3">
      <c r="B4038" s="89"/>
      <c r="C4038" s="89"/>
      <c r="D4038" s="1362">
        <f>SUM(D4036:D4037)</f>
        <v>427.90916499999992</v>
      </c>
      <c r="E4038" s="467">
        <f>SUM(E4036:E4037)</f>
        <v>0.71262536173321811</v>
      </c>
      <c r="F4038" s="83"/>
      <c r="J4038" s="1364">
        <v>14</v>
      </c>
      <c r="K4038" s="476"/>
      <c r="L4038" s="477">
        <v>5</v>
      </c>
      <c r="M4038" s="409">
        <v>7</v>
      </c>
      <c r="N4038" s="409">
        <v>400</v>
      </c>
      <c r="O4038" s="409">
        <v>1</v>
      </c>
      <c r="P4038" s="450">
        <v>4</v>
      </c>
      <c r="Q4038" s="451">
        <f>L4038*M4038*N4038*P4038/1000000</f>
        <v>5.6000000000000001E-2</v>
      </c>
      <c r="R4038" s="618"/>
    </row>
    <row r="4039" spans="2:18" ht="16.5" thickTop="1" x14ac:dyDescent="0.25">
      <c r="J4039" s="1364">
        <v>15</v>
      </c>
      <c r="K4039" s="476"/>
      <c r="L4039" s="477">
        <v>4</v>
      </c>
      <c r="M4039" s="409">
        <v>6</v>
      </c>
      <c r="N4039" s="409">
        <v>400</v>
      </c>
      <c r="O4039" s="409">
        <v>4</v>
      </c>
      <c r="P4039" s="450">
        <v>24</v>
      </c>
      <c r="Q4039" s="451">
        <f>L4039*M4039*N4039*P4039/1000000</f>
        <v>0.23039999999999999</v>
      </c>
      <c r="R4039" s="1058"/>
    </row>
    <row r="4040" spans="2:18" x14ac:dyDescent="0.25">
      <c r="J4040" s="1364">
        <v>16</v>
      </c>
      <c r="K4040" s="476"/>
      <c r="L4040" s="477">
        <v>3</v>
      </c>
      <c r="M4040" s="409">
        <v>5</v>
      </c>
      <c r="N4040" s="409">
        <v>400</v>
      </c>
      <c r="O4040" s="409">
        <v>1</v>
      </c>
      <c r="P4040" s="450">
        <v>10</v>
      </c>
      <c r="Q4040" s="451">
        <f>L4040*M4040*N4040*P4040/1000000</f>
        <v>0.06</v>
      </c>
      <c r="R4040" s="618"/>
    </row>
    <row r="4041" spans="2:18" x14ac:dyDescent="0.25">
      <c r="J4041" s="1364">
        <v>17</v>
      </c>
      <c r="K4041" s="476"/>
      <c r="L4041" s="477">
        <v>2</v>
      </c>
      <c r="M4041" s="409">
        <v>3</v>
      </c>
      <c r="N4041" s="409">
        <v>400</v>
      </c>
      <c r="O4041" s="409">
        <v>2</v>
      </c>
      <c r="P4041" s="450">
        <v>50</v>
      </c>
      <c r="Q4041" s="451">
        <f>L4041*M4041*N4041*P4041/1000000</f>
        <v>0.12</v>
      </c>
      <c r="R4041" s="1058"/>
    </row>
    <row r="4042" spans="2:18" x14ac:dyDescent="0.25">
      <c r="J4042" s="1882"/>
      <c r="K4042" s="1883"/>
      <c r="L4042" s="1883"/>
      <c r="M4042" s="1883"/>
      <c r="N4042" s="1884"/>
      <c r="O4042" s="1057">
        <f>SUM(O4038:O4041)</f>
        <v>8</v>
      </c>
      <c r="P4042" s="1057">
        <f>SUM(P4038:P4041)</f>
        <v>88</v>
      </c>
      <c r="Q4042" s="1121">
        <f>SUM(Q4038:Q4041)</f>
        <v>0.46639999999999998</v>
      </c>
      <c r="R4042" s="64">
        <f>SUM(Q4042/G4028)</f>
        <v>0.2083640473733353</v>
      </c>
    </row>
    <row r="4043" spans="2:18" ht="16.5" thickBot="1" x14ac:dyDescent="0.3">
      <c r="J4043" s="112"/>
      <c r="K4043" s="112"/>
      <c r="L4043" s="112"/>
      <c r="M4043" s="112"/>
      <c r="N4043" s="112"/>
      <c r="O4043" s="455">
        <f>SUM(O4042)</f>
        <v>8</v>
      </c>
      <c r="P4043" s="47">
        <f>SUM(P4042,P4037)</f>
        <v>117</v>
      </c>
      <c r="Q4043" s="72">
        <f>SUM(Q4042,Q4037)</f>
        <v>1.6246</v>
      </c>
      <c r="R4043" s="49">
        <f>SUM(Q4043/G4028)</f>
        <v>0.72578951835917782</v>
      </c>
    </row>
    <row r="4044" spans="2:18" ht="16.5" thickTop="1" x14ac:dyDescent="0.25"/>
    <row r="4045" spans="2:18" x14ac:dyDescent="0.25">
      <c r="B4045" s="1814" t="s">
        <v>0</v>
      </c>
      <c r="C4045" s="1814"/>
      <c r="D4045" s="1814"/>
      <c r="E4045" s="1814"/>
      <c r="F4045" s="1814"/>
      <c r="G4045" s="1814"/>
      <c r="H4045" s="1814"/>
      <c r="J4045" s="1892" t="s">
        <v>22</v>
      </c>
      <c r="K4045" s="1892"/>
      <c r="L4045" s="1892"/>
      <c r="M4045" s="1892"/>
      <c r="N4045" s="1892"/>
      <c r="O4045" s="1892"/>
      <c r="P4045" s="1892"/>
      <c r="Q4045" s="1892"/>
      <c r="R4045" s="1892"/>
    </row>
    <row r="4046" spans="2:18" ht="15.75" customHeight="1" x14ac:dyDescent="0.25">
      <c r="B4046" s="1814"/>
      <c r="C4046" s="1814"/>
      <c r="D4046" s="1814"/>
      <c r="E4046" s="1814"/>
      <c r="F4046" s="1814"/>
      <c r="G4046" s="1814"/>
      <c r="H4046" s="1814"/>
      <c r="J4046" s="1892"/>
      <c r="K4046" s="1892"/>
      <c r="L4046" s="1892"/>
      <c r="M4046" s="1892"/>
      <c r="N4046" s="1892"/>
      <c r="O4046" s="1892"/>
      <c r="P4046" s="1892"/>
      <c r="Q4046" s="1892"/>
      <c r="R4046" s="1892"/>
    </row>
    <row r="4047" spans="2:18" ht="15.75" customHeight="1" x14ac:dyDescent="0.25">
      <c r="B4047" s="6" t="s">
        <v>492</v>
      </c>
      <c r="H4047" s="8"/>
      <c r="J4047" s="6" t="s">
        <v>492</v>
      </c>
      <c r="K4047" s="1051"/>
      <c r="L4047" s="1051"/>
      <c r="M4047" s="1051"/>
      <c r="N4047" s="1051"/>
      <c r="O4047" s="1893"/>
      <c r="P4047" s="1893"/>
      <c r="Q4047" s="842"/>
      <c r="R4047" s="842"/>
    </row>
    <row r="4048" spans="2:18" x14ac:dyDescent="0.25">
      <c r="B4048" s="1812" t="s">
        <v>21</v>
      </c>
      <c r="C4048" s="1812" t="s">
        <v>2</v>
      </c>
      <c r="D4048" s="1812" t="s">
        <v>3</v>
      </c>
      <c r="E4048" s="1842" t="s">
        <v>4</v>
      </c>
      <c r="F4048" s="1843"/>
      <c r="G4048" s="1844"/>
      <c r="H4048" s="1812" t="s">
        <v>5</v>
      </c>
      <c r="J4048" s="1886" t="s">
        <v>21</v>
      </c>
      <c r="K4048" s="1894" t="s">
        <v>24</v>
      </c>
      <c r="L4048" s="1867" t="s">
        <v>25</v>
      </c>
      <c r="M4048" s="1868"/>
      <c r="N4048" s="1869"/>
      <c r="O4048" s="1867" t="s">
        <v>4</v>
      </c>
      <c r="P4048" s="1868"/>
      <c r="Q4048" s="1869"/>
      <c r="R4048" s="1886" t="s">
        <v>5</v>
      </c>
    </row>
    <row r="4049" spans="2:18" x14ac:dyDescent="0.25">
      <c r="B4049" s="1813"/>
      <c r="C4049" s="1813"/>
      <c r="D4049" s="1813"/>
      <c r="E4049" s="1407" t="s">
        <v>26</v>
      </c>
      <c r="F4049" s="1407" t="s">
        <v>9</v>
      </c>
      <c r="G4049" s="1406" t="s">
        <v>10</v>
      </c>
      <c r="H4049" s="1813"/>
      <c r="J4049" s="1887"/>
      <c r="K4049" s="1895"/>
      <c r="L4049" s="1052" t="s">
        <v>27</v>
      </c>
      <c r="M4049" s="1411" t="s">
        <v>28</v>
      </c>
      <c r="N4049" s="1411" t="s">
        <v>26</v>
      </c>
      <c r="O4049" s="1411" t="s">
        <v>29</v>
      </c>
      <c r="P4049" s="1053" t="s">
        <v>30</v>
      </c>
      <c r="Q4049" s="1054" t="s">
        <v>10</v>
      </c>
      <c r="R4049" s="1887"/>
    </row>
    <row r="4050" spans="2:18" x14ac:dyDescent="0.25">
      <c r="B4050" s="1209">
        <v>1</v>
      </c>
      <c r="C4050" s="80">
        <v>6789</v>
      </c>
      <c r="D4050" s="409" t="s">
        <v>12</v>
      </c>
      <c r="E4050" s="409">
        <v>400</v>
      </c>
      <c r="F4050" s="409">
        <v>40</v>
      </c>
      <c r="G4050" s="497">
        <f>0.7854*E4050*F4050*F4050/1000000</f>
        <v>0.50265599999999988</v>
      </c>
      <c r="H4050" s="616" t="s">
        <v>207</v>
      </c>
      <c r="J4050" s="1055">
        <v>1</v>
      </c>
      <c r="K4050" s="429" t="s">
        <v>32</v>
      </c>
      <c r="L4050" s="426">
        <v>10</v>
      </c>
      <c r="M4050" s="426">
        <v>30</v>
      </c>
      <c r="N4050" s="426">
        <v>400</v>
      </c>
      <c r="O4050" s="429"/>
      <c r="P4050" s="450">
        <v>2</v>
      </c>
      <c r="Q4050" s="451">
        <f t="shared" ref="Q4050:Q4060" si="167">L4050*M4050*N4050*P4050/1000000</f>
        <v>0.24</v>
      </c>
      <c r="R4050" s="1056"/>
    </row>
    <row r="4051" spans="2:18" x14ac:dyDescent="0.25">
      <c r="B4051" s="1209">
        <v>2</v>
      </c>
      <c r="C4051" s="80">
        <v>6267</v>
      </c>
      <c r="D4051" s="409" t="s">
        <v>12</v>
      </c>
      <c r="E4051" s="409">
        <v>400</v>
      </c>
      <c r="F4051" s="409">
        <v>52</v>
      </c>
      <c r="G4051" s="497">
        <f>0.7854*E4051*F4051*F4051/1000000</f>
        <v>0.84948863999999991</v>
      </c>
      <c r="H4051" s="616" t="s">
        <v>13</v>
      </c>
      <c r="J4051" s="1410">
        <v>2</v>
      </c>
      <c r="K4051" s="476"/>
      <c r="L4051" s="476">
        <v>4.5</v>
      </c>
      <c r="M4051" s="426">
        <v>15</v>
      </c>
      <c r="N4051" s="426">
        <v>400</v>
      </c>
      <c r="O4051" s="476"/>
      <c r="P4051" s="450">
        <v>2</v>
      </c>
      <c r="Q4051" s="451">
        <f t="shared" si="167"/>
        <v>5.3999999999999999E-2</v>
      </c>
      <c r="R4051" s="476"/>
    </row>
    <row r="4052" spans="2:18" x14ac:dyDescent="0.25">
      <c r="G4052" s="74">
        <f>SUM(G4049:G4051)</f>
        <v>1.3521446399999997</v>
      </c>
      <c r="H4052" s="51"/>
      <c r="J4052" s="1055">
        <v>3</v>
      </c>
      <c r="K4052" s="476"/>
      <c r="L4052" s="476">
        <v>2.2000000000000002</v>
      </c>
      <c r="M4052" s="426">
        <v>13</v>
      </c>
      <c r="N4052" s="426">
        <v>400</v>
      </c>
      <c r="O4052" s="476"/>
      <c r="P4052" s="450">
        <v>1</v>
      </c>
      <c r="Q4052" s="451">
        <f t="shared" si="167"/>
        <v>1.1440000000000001E-2</v>
      </c>
      <c r="R4052" s="476"/>
    </row>
    <row r="4053" spans="2:18" ht="16.5" thickBot="1" x14ac:dyDescent="0.3">
      <c r="G4053" s="60">
        <f>SUM(G4052)</f>
        <v>1.3521446399999997</v>
      </c>
      <c r="H4053" s="36">
        <f>SUM(Q4067/G4053)</f>
        <v>0.75086641618458805</v>
      </c>
      <c r="J4053" s="1410">
        <v>4</v>
      </c>
      <c r="K4053" s="476"/>
      <c r="L4053" s="476">
        <v>4.5</v>
      </c>
      <c r="M4053" s="426">
        <v>10</v>
      </c>
      <c r="N4053" s="426">
        <v>400</v>
      </c>
      <c r="O4053" s="476"/>
      <c r="P4053" s="450">
        <v>8</v>
      </c>
      <c r="Q4053" s="451">
        <f t="shared" si="167"/>
        <v>0.14399999999999999</v>
      </c>
      <c r="R4053" s="476"/>
    </row>
    <row r="4054" spans="2:18" ht="16.5" thickTop="1" x14ac:dyDescent="0.25">
      <c r="J4054" s="1055">
        <v>5</v>
      </c>
      <c r="K4054" s="476"/>
      <c r="L4054" s="476">
        <v>2.2000000000000002</v>
      </c>
      <c r="M4054" s="426">
        <v>10</v>
      </c>
      <c r="N4054" s="426">
        <v>400</v>
      </c>
      <c r="O4054" s="476"/>
      <c r="P4054" s="450">
        <v>2</v>
      </c>
      <c r="Q4054" s="451">
        <f t="shared" si="167"/>
        <v>1.7600000000000001E-2</v>
      </c>
      <c r="R4054" s="476"/>
    </row>
    <row r="4055" spans="2:18" x14ac:dyDescent="0.25">
      <c r="B4055" s="1886" t="s">
        <v>3</v>
      </c>
      <c r="C4055" s="1888" t="s">
        <v>66</v>
      </c>
      <c r="D4055" s="1889"/>
      <c r="E4055" s="1890" t="s">
        <v>48</v>
      </c>
      <c r="F4055" s="1891"/>
      <c r="G4055" s="1886" t="s">
        <v>50</v>
      </c>
      <c r="J4055" s="1410">
        <v>6</v>
      </c>
      <c r="K4055" s="476"/>
      <c r="L4055" s="476">
        <v>7</v>
      </c>
      <c r="M4055" s="426">
        <v>30</v>
      </c>
      <c r="N4055" s="426">
        <v>400</v>
      </c>
      <c r="O4055" s="476"/>
      <c r="P4055" s="450">
        <v>1</v>
      </c>
      <c r="Q4055" s="451">
        <f t="shared" si="167"/>
        <v>8.4000000000000005E-2</v>
      </c>
      <c r="R4055" s="476"/>
    </row>
    <row r="4056" spans="2:18" x14ac:dyDescent="0.25">
      <c r="B4056" s="1887"/>
      <c r="C4056" s="101" t="s">
        <v>30</v>
      </c>
      <c r="D4056" s="595" t="s">
        <v>10</v>
      </c>
      <c r="E4056" s="1412" t="s">
        <v>30</v>
      </c>
      <c r="F4056" s="1412" t="s">
        <v>10</v>
      </c>
      <c r="G4056" s="1887"/>
      <c r="J4056" s="1055">
        <v>7</v>
      </c>
      <c r="K4056" s="476"/>
      <c r="L4056" s="476">
        <v>13</v>
      </c>
      <c r="M4056" s="426">
        <v>25</v>
      </c>
      <c r="N4056" s="426">
        <v>400</v>
      </c>
      <c r="O4056" s="476"/>
      <c r="P4056" s="450">
        <v>1</v>
      </c>
      <c r="Q4056" s="451">
        <f t="shared" si="167"/>
        <v>0.13</v>
      </c>
      <c r="R4056" s="476"/>
    </row>
    <row r="4057" spans="2:18" x14ac:dyDescent="0.25">
      <c r="B4057" s="1413" t="s">
        <v>32</v>
      </c>
      <c r="C4057" s="86">
        <f>SUM(C4034)</f>
        <v>775</v>
      </c>
      <c r="D4057" s="71">
        <f>SUM(D4034)</f>
        <v>600.46861643999989</v>
      </c>
      <c r="E4057" s="86">
        <f>SUM(E4034)</f>
        <v>37117</v>
      </c>
      <c r="F4057" s="71">
        <f>SUM(F4034)</f>
        <v>427.90916500000009</v>
      </c>
      <c r="G4057" s="88">
        <f>SUM(G4034)</f>
        <v>0.71262536173321833</v>
      </c>
      <c r="J4057" s="1410">
        <v>8</v>
      </c>
      <c r="K4057" s="476"/>
      <c r="L4057" s="476">
        <v>2.2000000000000002</v>
      </c>
      <c r="M4057" s="426">
        <v>15</v>
      </c>
      <c r="N4057" s="426">
        <v>400</v>
      </c>
      <c r="O4057" s="476"/>
      <c r="P4057" s="450">
        <v>1</v>
      </c>
      <c r="Q4057" s="451">
        <f t="shared" si="167"/>
        <v>1.32E-2</v>
      </c>
      <c r="R4057" s="476"/>
    </row>
    <row r="4058" spans="2:18" x14ac:dyDescent="0.25">
      <c r="B4058" s="1413" t="s">
        <v>32</v>
      </c>
      <c r="C4058" s="115">
        <f>SUM(B4051)</f>
        <v>2</v>
      </c>
      <c r="D4058" s="71">
        <f>SUM(G4052)</f>
        <v>1.3521446399999997</v>
      </c>
      <c r="E4058" s="115">
        <f>SUM(P4067)</f>
        <v>64</v>
      </c>
      <c r="F4058" s="20">
        <f>SUM(Q4067)</f>
        <v>1.0152799999999997</v>
      </c>
      <c r="G4058" s="88">
        <f>SUM(F4058/D4058)</f>
        <v>0.75086641618458805</v>
      </c>
      <c r="J4058" s="1055">
        <v>9</v>
      </c>
      <c r="K4058" s="476"/>
      <c r="L4058" s="476">
        <v>2.2000000000000002</v>
      </c>
      <c r="M4058" s="426">
        <v>20</v>
      </c>
      <c r="N4058" s="426">
        <v>400</v>
      </c>
      <c r="O4058" s="476"/>
      <c r="P4058" s="450">
        <v>1</v>
      </c>
      <c r="Q4058" s="451">
        <f t="shared" si="167"/>
        <v>1.7600000000000001E-2</v>
      </c>
      <c r="R4058" s="476"/>
    </row>
    <row r="4059" spans="2:18" ht="16.5" thickBot="1" x14ac:dyDescent="0.3">
      <c r="B4059" s="1408" t="s">
        <v>54</v>
      </c>
      <c r="C4059" s="59">
        <f>SUM(C4057:C4058)</f>
        <v>777</v>
      </c>
      <c r="D4059" s="92">
        <f>SUM(D4057:D4058)</f>
        <v>601.8207610799999</v>
      </c>
      <c r="E4059" s="59">
        <f>SUM(E4057:E4058)</f>
        <v>37181</v>
      </c>
      <c r="F4059" s="60">
        <f>SUM(F4057:F4058)</f>
        <v>428.92444500000011</v>
      </c>
      <c r="G4059" s="93">
        <f>SUM(F4059/D4059)</f>
        <v>0.71271128006662976</v>
      </c>
      <c r="J4059" s="1410">
        <v>10</v>
      </c>
      <c r="K4059" s="476"/>
      <c r="L4059" s="476">
        <v>10</v>
      </c>
      <c r="M4059" s="426">
        <v>15</v>
      </c>
      <c r="N4059" s="426">
        <v>400</v>
      </c>
      <c r="O4059" s="476"/>
      <c r="P4059" s="450">
        <v>1</v>
      </c>
      <c r="Q4059" s="451">
        <f t="shared" si="167"/>
        <v>0.06</v>
      </c>
      <c r="R4059" s="476"/>
    </row>
    <row r="4060" spans="2:18" ht="16.5" thickTop="1" x14ac:dyDescent="0.25">
      <c r="B4060" s="89"/>
      <c r="C4060" s="90"/>
      <c r="D4060" s="91"/>
      <c r="E4060" s="82"/>
      <c r="F4060" s="83"/>
      <c r="G4060" s="83"/>
      <c r="J4060" s="1055">
        <v>11</v>
      </c>
      <c r="K4060" s="476"/>
      <c r="L4060" s="476">
        <v>2.2000000000000002</v>
      </c>
      <c r="M4060" s="426">
        <v>13</v>
      </c>
      <c r="N4060" s="426">
        <v>400</v>
      </c>
      <c r="O4060" s="476"/>
      <c r="P4060" s="450">
        <v>1</v>
      </c>
      <c r="Q4060" s="451">
        <f t="shared" si="167"/>
        <v>1.1440000000000001E-2</v>
      </c>
      <c r="R4060" s="476"/>
    </row>
    <row r="4061" spans="2:18" x14ac:dyDescent="0.25">
      <c r="B4061" s="102" t="s">
        <v>32</v>
      </c>
      <c r="C4061" s="90"/>
      <c r="D4061" s="103">
        <f>SUM(Q4061+D4036)</f>
        <v>315.11104499999993</v>
      </c>
      <c r="E4061" s="466">
        <f>SUM(D4061/D4059)</f>
        <v>0.52359616912270712</v>
      </c>
      <c r="F4061" s="83"/>
      <c r="G4061" s="83"/>
      <c r="J4061" s="1880"/>
      <c r="K4061" s="1880"/>
      <c r="L4061" s="1880"/>
      <c r="M4061" s="1880"/>
      <c r="N4061" s="1880"/>
      <c r="O4061" s="1881"/>
      <c r="P4061" s="1119">
        <f>SUM(P4050:P4060)</f>
        <v>21</v>
      </c>
      <c r="Q4061" s="1120">
        <f>SUM(Q4050:Q4060)</f>
        <v>0.78327999999999987</v>
      </c>
      <c r="R4061" s="64">
        <f>SUM(Q4061/G4053)</f>
        <v>0.57928713898536777</v>
      </c>
    </row>
    <row r="4062" spans="2:18" x14ac:dyDescent="0.25">
      <c r="B4062" s="102" t="s">
        <v>51</v>
      </c>
      <c r="C4062" s="89"/>
      <c r="D4062" s="103">
        <f>SUM(Q4066+D4037)</f>
        <v>113.81339999999997</v>
      </c>
      <c r="E4062" s="466">
        <f>SUM(D4062/D4059)</f>
        <v>0.18911511094392236</v>
      </c>
      <c r="F4062" s="83"/>
      <c r="G4062" s="83"/>
      <c r="J4062" s="1410">
        <v>12</v>
      </c>
      <c r="K4062" s="476"/>
      <c r="L4062" s="477">
        <v>5</v>
      </c>
      <c r="M4062" s="409">
        <v>7</v>
      </c>
      <c r="N4062" s="409">
        <v>400</v>
      </c>
      <c r="O4062" s="409">
        <v>2</v>
      </c>
      <c r="P4062" s="450">
        <v>8</v>
      </c>
      <c r="Q4062" s="451">
        <f>L4062*M4062*N4062*P4062/1000000</f>
        <v>0.112</v>
      </c>
      <c r="R4062" s="618"/>
    </row>
    <row r="4063" spans="2:18" ht="16.5" thickBot="1" x14ac:dyDescent="0.3">
      <c r="B4063" s="89"/>
      <c r="C4063" s="89"/>
      <c r="D4063" s="1405">
        <f>SUM(D4061:D4062)</f>
        <v>428.92444499999988</v>
      </c>
      <c r="E4063" s="467">
        <f>SUM(E4061:E4062)</f>
        <v>0.71271128006662954</v>
      </c>
      <c r="F4063" s="83"/>
      <c r="J4063" s="1410">
        <v>13</v>
      </c>
      <c r="K4063" s="476"/>
      <c r="L4063" s="477">
        <v>4</v>
      </c>
      <c r="M4063" s="409">
        <v>6</v>
      </c>
      <c r="N4063" s="409">
        <v>400</v>
      </c>
      <c r="O4063" s="409">
        <v>0</v>
      </c>
      <c r="P4063" s="450">
        <v>0</v>
      </c>
      <c r="Q4063" s="451">
        <f>L4063*M4063*N4063*P4063/1000000</f>
        <v>0</v>
      </c>
      <c r="R4063" s="1058"/>
    </row>
    <row r="4064" spans="2:18" ht="16.5" thickTop="1" x14ac:dyDescent="0.25">
      <c r="J4064" s="1410">
        <v>14</v>
      </c>
      <c r="K4064" s="476"/>
      <c r="L4064" s="477">
        <v>3</v>
      </c>
      <c r="M4064" s="409">
        <v>5</v>
      </c>
      <c r="N4064" s="409">
        <v>400</v>
      </c>
      <c r="O4064" s="409">
        <v>1</v>
      </c>
      <c r="P4064" s="450">
        <v>10</v>
      </c>
      <c r="Q4064" s="451">
        <f>L4064*M4064*N4064*P4064/1000000</f>
        <v>0.06</v>
      </c>
      <c r="R4064" s="618"/>
    </row>
    <row r="4065" spans="2:18" x14ac:dyDescent="0.25">
      <c r="J4065" s="1410">
        <v>15</v>
      </c>
      <c r="K4065" s="476"/>
      <c r="L4065" s="477">
        <v>2</v>
      </c>
      <c r="M4065" s="409">
        <v>3</v>
      </c>
      <c r="N4065" s="409">
        <v>400</v>
      </c>
      <c r="O4065" s="409">
        <v>1</v>
      </c>
      <c r="P4065" s="450">
        <v>25</v>
      </c>
      <c r="Q4065" s="451">
        <f>L4065*M4065*N4065*P4065/1000000</f>
        <v>0.06</v>
      </c>
      <c r="R4065" s="1058"/>
    </row>
    <row r="4066" spans="2:18" x14ac:dyDescent="0.25">
      <c r="J4066" s="1882"/>
      <c r="K4066" s="1883"/>
      <c r="L4066" s="1883"/>
      <c r="M4066" s="1883"/>
      <c r="N4066" s="1884"/>
      <c r="O4066" s="1057">
        <f>SUM(O4062:O4065)</f>
        <v>4</v>
      </c>
      <c r="P4066" s="1057">
        <f>SUM(P4062:P4065)</f>
        <v>43</v>
      </c>
      <c r="Q4066" s="437">
        <f>SUM(Q4062:Q4065)</f>
        <v>0.23199999999999998</v>
      </c>
      <c r="R4066" s="64">
        <f>SUM(Q4066/G4053)</f>
        <v>0.17157927719922036</v>
      </c>
    </row>
    <row r="4067" spans="2:18" ht="16.5" thickBot="1" x14ac:dyDescent="0.3">
      <c r="J4067" s="112"/>
      <c r="K4067" s="112"/>
      <c r="L4067" s="112"/>
      <c r="M4067" s="112"/>
      <c r="N4067" s="112"/>
      <c r="O4067" s="455">
        <f>SUM(O4066)</f>
        <v>4</v>
      </c>
      <c r="P4067" s="47">
        <f>SUM(P4066,P4061)</f>
        <v>64</v>
      </c>
      <c r="Q4067" s="72">
        <f>SUM(Q4066,Q4061)</f>
        <v>1.0152799999999997</v>
      </c>
      <c r="R4067" s="49">
        <f>SUM(Q4067/G4053)</f>
        <v>0.75086641618458805</v>
      </c>
    </row>
    <row r="4068" spans="2:18" ht="16.5" thickTop="1" x14ac:dyDescent="0.25"/>
    <row r="4069" spans="2:18" x14ac:dyDescent="0.25">
      <c r="B4069" s="1814" t="s">
        <v>0</v>
      </c>
      <c r="C4069" s="1814"/>
      <c r="D4069" s="1814"/>
      <c r="E4069" s="1814"/>
      <c r="F4069" s="1814"/>
      <c r="G4069" s="1814"/>
      <c r="H4069" s="1814"/>
      <c r="J4069" s="1892" t="s">
        <v>22</v>
      </c>
      <c r="K4069" s="1892"/>
      <c r="L4069" s="1892"/>
      <c r="M4069" s="1892"/>
      <c r="N4069" s="1892"/>
      <c r="O4069" s="1892"/>
      <c r="P4069" s="1892"/>
      <c r="Q4069" s="1892"/>
      <c r="R4069" s="1892"/>
    </row>
    <row r="4070" spans="2:18" ht="15.75" customHeight="1" x14ac:dyDescent="0.25">
      <c r="B4070" s="1814"/>
      <c r="C4070" s="1814"/>
      <c r="D4070" s="1814"/>
      <c r="E4070" s="1814"/>
      <c r="F4070" s="1814"/>
      <c r="G4070" s="1814"/>
      <c r="H4070" s="1814"/>
      <c r="J4070" s="1892"/>
      <c r="K4070" s="1892"/>
      <c r="L4070" s="1892"/>
      <c r="M4070" s="1892"/>
      <c r="N4070" s="1892"/>
      <c r="O4070" s="1892"/>
      <c r="P4070" s="1892"/>
      <c r="Q4070" s="1892"/>
      <c r="R4070" s="1892"/>
    </row>
    <row r="4071" spans="2:18" ht="15.75" customHeight="1" x14ac:dyDescent="0.25">
      <c r="B4071" s="6" t="s">
        <v>494</v>
      </c>
      <c r="H4071" s="8"/>
      <c r="J4071" s="6" t="s">
        <v>494</v>
      </c>
      <c r="K4071" s="1051"/>
      <c r="L4071" s="1051"/>
      <c r="M4071" s="1051"/>
      <c r="N4071" s="1051"/>
      <c r="O4071" s="1893"/>
      <c r="P4071" s="1893"/>
      <c r="Q4071" s="842"/>
      <c r="R4071" s="842"/>
    </row>
    <row r="4072" spans="2:18" x14ac:dyDescent="0.25">
      <c r="B4072" s="1812" t="s">
        <v>21</v>
      </c>
      <c r="C4072" s="1812" t="s">
        <v>2</v>
      </c>
      <c r="D4072" s="1812" t="s">
        <v>3</v>
      </c>
      <c r="E4072" s="1842" t="s">
        <v>4</v>
      </c>
      <c r="F4072" s="1843"/>
      <c r="G4072" s="1844"/>
      <c r="H4072" s="1812" t="s">
        <v>5</v>
      </c>
      <c r="J4072" s="1886" t="s">
        <v>21</v>
      </c>
      <c r="K4072" s="1894" t="s">
        <v>24</v>
      </c>
      <c r="L4072" s="1867" t="s">
        <v>25</v>
      </c>
      <c r="M4072" s="1868"/>
      <c r="N4072" s="1869"/>
      <c r="O4072" s="1867" t="s">
        <v>4</v>
      </c>
      <c r="P4072" s="1868"/>
      <c r="Q4072" s="1869"/>
      <c r="R4072" s="1886" t="s">
        <v>5</v>
      </c>
    </row>
    <row r="4073" spans="2:18" x14ac:dyDescent="0.25">
      <c r="B4073" s="1813"/>
      <c r="C4073" s="1813"/>
      <c r="D4073" s="1813"/>
      <c r="E4073" s="1417" t="s">
        <v>26</v>
      </c>
      <c r="F4073" s="1417" t="s">
        <v>9</v>
      </c>
      <c r="G4073" s="1416" t="s">
        <v>10</v>
      </c>
      <c r="H4073" s="1813"/>
      <c r="J4073" s="1887"/>
      <c r="K4073" s="1895"/>
      <c r="L4073" s="1052" t="s">
        <v>27</v>
      </c>
      <c r="M4073" s="1421" t="s">
        <v>28</v>
      </c>
      <c r="N4073" s="1421" t="s">
        <v>26</v>
      </c>
      <c r="O4073" s="1421" t="s">
        <v>29</v>
      </c>
      <c r="P4073" s="1053" t="s">
        <v>30</v>
      </c>
      <c r="Q4073" s="1054" t="s">
        <v>10</v>
      </c>
      <c r="R4073" s="1887"/>
    </row>
    <row r="4074" spans="2:18" x14ac:dyDescent="0.25">
      <c r="B4074" s="1209">
        <v>1</v>
      </c>
      <c r="C4074" s="78">
        <v>5875</v>
      </c>
      <c r="D4074" s="409" t="s">
        <v>12</v>
      </c>
      <c r="E4074" s="409">
        <v>400</v>
      </c>
      <c r="F4074" s="409">
        <v>50</v>
      </c>
      <c r="G4074" s="497">
        <f t="shared" ref="G4074:G4085" si="168">0.7854*E4074*F4074*F4074/1000000</f>
        <v>0.78539999999999988</v>
      </c>
      <c r="H4074" s="616" t="s">
        <v>15</v>
      </c>
      <c r="J4074" s="1055">
        <v>1</v>
      </c>
      <c r="K4074" s="429" t="s">
        <v>32</v>
      </c>
      <c r="L4074" s="426">
        <v>10</v>
      </c>
      <c r="M4074" s="426">
        <v>30</v>
      </c>
      <c r="N4074" s="426">
        <v>400</v>
      </c>
      <c r="O4074" s="429"/>
      <c r="P4074" s="450">
        <v>2</v>
      </c>
      <c r="Q4074" s="451">
        <f t="shared" ref="Q4074:Q4083" si="169">L4074*M4074*N4074*P4074/1000000</f>
        <v>0.24</v>
      </c>
      <c r="R4074" s="1056"/>
    </row>
    <row r="4075" spans="2:18" x14ac:dyDescent="0.25">
      <c r="B4075" s="1209">
        <v>2</v>
      </c>
      <c r="C4075" s="78">
        <v>5861</v>
      </c>
      <c r="D4075" s="409" t="s">
        <v>12</v>
      </c>
      <c r="E4075" s="409">
        <v>400</v>
      </c>
      <c r="F4075" s="409">
        <v>41</v>
      </c>
      <c r="G4075" s="497">
        <f t="shared" si="168"/>
        <v>0.52810296000000001</v>
      </c>
      <c r="H4075" s="616" t="s">
        <v>15</v>
      </c>
      <c r="J4075" s="1420">
        <v>2</v>
      </c>
      <c r="K4075" s="476"/>
      <c r="L4075" s="476">
        <v>15</v>
      </c>
      <c r="M4075" s="426">
        <v>30</v>
      </c>
      <c r="N4075" s="426">
        <v>400</v>
      </c>
      <c r="O4075" s="476"/>
      <c r="P4075" s="450">
        <v>7</v>
      </c>
      <c r="Q4075" s="451">
        <f t="shared" si="169"/>
        <v>1.26</v>
      </c>
      <c r="R4075" s="476"/>
    </row>
    <row r="4076" spans="2:18" x14ac:dyDescent="0.25">
      <c r="B4076" s="1209">
        <v>3</v>
      </c>
      <c r="C4076" s="78">
        <v>6892</v>
      </c>
      <c r="D4076" s="409" t="s">
        <v>12</v>
      </c>
      <c r="E4076" s="409">
        <v>400</v>
      </c>
      <c r="F4076" s="409">
        <v>70</v>
      </c>
      <c r="G4076" s="497">
        <f t="shared" si="168"/>
        <v>1.5393839999999999</v>
      </c>
      <c r="H4076" s="616" t="s">
        <v>13</v>
      </c>
      <c r="J4076" s="1055">
        <v>3</v>
      </c>
      <c r="K4076" s="476"/>
      <c r="L4076" s="476">
        <v>13</v>
      </c>
      <c r="M4076" s="426">
        <v>30</v>
      </c>
      <c r="N4076" s="426">
        <v>400</v>
      </c>
      <c r="O4076" s="476"/>
      <c r="P4076" s="450">
        <v>5</v>
      </c>
      <c r="Q4076" s="451">
        <f t="shared" si="169"/>
        <v>0.78</v>
      </c>
      <c r="R4076" s="476"/>
    </row>
    <row r="4077" spans="2:18" x14ac:dyDescent="0.25">
      <c r="B4077" s="1209">
        <v>4</v>
      </c>
      <c r="C4077" s="78">
        <v>6962</v>
      </c>
      <c r="D4077" s="409" t="s">
        <v>12</v>
      </c>
      <c r="E4077" s="409">
        <v>400</v>
      </c>
      <c r="F4077" s="409">
        <v>62</v>
      </c>
      <c r="G4077" s="497">
        <f t="shared" si="168"/>
        <v>1.2076310399999999</v>
      </c>
      <c r="H4077" s="616" t="s">
        <v>13</v>
      </c>
      <c r="J4077" s="1420">
        <v>4</v>
      </c>
      <c r="K4077" s="476"/>
      <c r="L4077" s="476">
        <v>15</v>
      </c>
      <c r="M4077" s="426">
        <v>25</v>
      </c>
      <c r="N4077" s="426">
        <v>400</v>
      </c>
      <c r="O4077" s="476"/>
      <c r="P4077" s="450">
        <v>2</v>
      </c>
      <c r="Q4077" s="451">
        <f t="shared" si="169"/>
        <v>0.3</v>
      </c>
      <c r="R4077" s="476"/>
    </row>
    <row r="4078" spans="2:18" x14ac:dyDescent="0.25">
      <c r="B4078" s="1209">
        <v>5</v>
      </c>
      <c r="C4078" s="78">
        <v>6935</v>
      </c>
      <c r="D4078" s="409" t="s">
        <v>12</v>
      </c>
      <c r="E4078" s="409">
        <v>400</v>
      </c>
      <c r="F4078" s="409">
        <v>30</v>
      </c>
      <c r="G4078" s="497">
        <f t="shared" si="168"/>
        <v>0.282744</v>
      </c>
      <c r="H4078" s="616" t="s">
        <v>13</v>
      </c>
      <c r="J4078" s="1055">
        <v>5</v>
      </c>
      <c r="K4078" s="476"/>
      <c r="L4078" s="476">
        <v>13</v>
      </c>
      <c r="M4078" s="426">
        <v>25</v>
      </c>
      <c r="N4078" s="426">
        <v>400</v>
      </c>
      <c r="O4078" s="476"/>
      <c r="P4078" s="450">
        <v>3</v>
      </c>
      <c r="Q4078" s="451">
        <f t="shared" si="169"/>
        <v>0.39</v>
      </c>
      <c r="R4078" s="476"/>
    </row>
    <row r="4079" spans="2:18" x14ac:dyDescent="0.25">
      <c r="B4079" s="1209">
        <v>6</v>
      </c>
      <c r="C4079" s="78">
        <v>6934</v>
      </c>
      <c r="D4079" s="409" t="s">
        <v>12</v>
      </c>
      <c r="E4079" s="409">
        <v>400</v>
      </c>
      <c r="F4079" s="409">
        <v>68</v>
      </c>
      <c r="G4079" s="497">
        <f t="shared" si="168"/>
        <v>1.4526758399999999</v>
      </c>
      <c r="H4079" s="616" t="s">
        <v>13</v>
      </c>
      <c r="J4079" s="1420">
        <v>6</v>
      </c>
      <c r="K4079" s="476"/>
      <c r="L4079" s="476">
        <v>10</v>
      </c>
      <c r="M4079" s="426">
        <v>25</v>
      </c>
      <c r="N4079" s="426">
        <v>400</v>
      </c>
      <c r="O4079" s="476"/>
      <c r="P4079" s="450">
        <v>4</v>
      </c>
      <c r="Q4079" s="451">
        <f t="shared" si="169"/>
        <v>0.4</v>
      </c>
      <c r="R4079" s="476"/>
    </row>
    <row r="4080" spans="2:18" x14ac:dyDescent="0.25">
      <c r="B4080" s="1209">
        <v>7</v>
      </c>
      <c r="C4080" s="78">
        <v>6950</v>
      </c>
      <c r="D4080" s="409" t="s">
        <v>12</v>
      </c>
      <c r="E4080" s="409">
        <v>400</v>
      </c>
      <c r="F4080" s="409">
        <v>65</v>
      </c>
      <c r="G4080" s="497">
        <f t="shared" si="168"/>
        <v>1.3273259999999998</v>
      </c>
      <c r="H4080" s="616" t="s">
        <v>13</v>
      </c>
      <c r="J4080" s="1055">
        <v>7</v>
      </c>
      <c r="K4080" s="476"/>
      <c r="L4080" s="476">
        <v>8</v>
      </c>
      <c r="M4080" s="426">
        <v>25</v>
      </c>
      <c r="N4080" s="426">
        <v>400</v>
      </c>
      <c r="O4080" s="476"/>
      <c r="P4080" s="450">
        <v>1</v>
      </c>
      <c r="Q4080" s="451">
        <f t="shared" si="169"/>
        <v>0.08</v>
      </c>
      <c r="R4080" s="476"/>
    </row>
    <row r="4081" spans="2:18" x14ac:dyDescent="0.25">
      <c r="B4081" s="1209">
        <v>8</v>
      </c>
      <c r="C4081" s="78">
        <v>6952</v>
      </c>
      <c r="D4081" s="409" t="s">
        <v>12</v>
      </c>
      <c r="E4081" s="409">
        <v>400</v>
      </c>
      <c r="F4081" s="409">
        <v>60</v>
      </c>
      <c r="G4081" s="497">
        <f t="shared" si="168"/>
        <v>1.130976</v>
      </c>
      <c r="H4081" s="616" t="s">
        <v>13</v>
      </c>
      <c r="J4081" s="1420">
        <v>8</v>
      </c>
      <c r="K4081" s="476"/>
      <c r="L4081" s="476">
        <v>7</v>
      </c>
      <c r="M4081" s="426">
        <v>25</v>
      </c>
      <c r="N4081" s="426">
        <v>400</v>
      </c>
      <c r="O4081" s="476"/>
      <c r="P4081" s="450">
        <v>1</v>
      </c>
      <c r="Q4081" s="451">
        <f t="shared" si="169"/>
        <v>7.0000000000000007E-2</v>
      </c>
      <c r="R4081" s="476"/>
    </row>
    <row r="4082" spans="2:18" x14ac:dyDescent="0.25">
      <c r="B4082" s="1209">
        <v>9</v>
      </c>
      <c r="C4082" s="78">
        <v>6983</v>
      </c>
      <c r="D4082" s="409" t="s">
        <v>12</v>
      </c>
      <c r="E4082" s="409">
        <v>400</v>
      </c>
      <c r="F4082" s="409">
        <v>50</v>
      </c>
      <c r="G4082" s="497">
        <f t="shared" si="168"/>
        <v>0.78539999999999988</v>
      </c>
      <c r="H4082" s="616" t="s">
        <v>13</v>
      </c>
      <c r="J4082" s="1055">
        <v>9</v>
      </c>
      <c r="K4082" s="476"/>
      <c r="L4082" s="476">
        <v>15</v>
      </c>
      <c r="M4082" s="426">
        <v>20</v>
      </c>
      <c r="N4082" s="426">
        <v>400</v>
      </c>
      <c r="O4082" s="476"/>
      <c r="P4082" s="450">
        <v>5</v>
      </c>
      <c r="Q4082" s="451">
        <f t="shared" si="169"/>
        <v>0.6</v>
      </c>
      <c r="R4082" s="476"/>
    </row>
    <row r="4083" spans="2:18" x14ac:dyDescent="0.25">
      <c r="B4083" s="1209">
        <v>10</v>
      </c>
      <c r="C4083" s="78">
        <v>6986</v>
      </c>
      <c r="D4083" s="409" t="s">
        <v>12</v>
      </c>
      <c r="E4083" s="409">
        <v>400</v>
      </c>
      <c r="F4083" s="409">
        <v>60</v>
      </c>
      <c r="G4083" s="497">
        <f t="shared" si="168"/>
        <v>1.130976</v>
      </c>
      <c r="H4083" s="616" t="s">
        <v>13</v>
      </c>
      <c r="J4083" s="1420">
        <v>10</v>
      </c>
      <c r="K4083" s="476"/>
      <c r="L4083" s="476">
        <v>13</v>
      </c>
      <c r="M4083" s="426">
        <v>20</v>
      </c>
      <c r="N4083" s="426">
        <v>400</v>
      </c>
      <c r="O4083" s="476"/>
      <c r="P4083" s="450">
        <v>1</v>
      </c>
      <c r="Q4083" s="451">
        <f t="shared" si="169"/>
        <v>0.104</v>
      </c>
      <c r="R4083" s="476"/>
    </row>
    <row r="4084" spans="2:18" x14ac:dyDescent="0.25">
      <c r="B4084" s="1209">
        <v>11</v>
      </c>
      <c r="C4084" s="78">
        <v>7010</v>
      </c>
      <c r="D4084" s="409" t="s">
        <v>12</v>
      </c>
      <c r="E4084" s="409">
        <v>400</v>
      </c>
      <c r="F4084" s="409">
        <v>53</v>
      </c>
      <c r="G4084" s="497">
        <f t="shared" si="168"/>
        <v>0.88247543999999989</v>
      </c>
      <c r="H4084" s="616" t="s">
        <v>13</v>
      </c>
      <c r="J4084" s="1055">
        <v>11</v>
      </c>
      <c r="K4084" s="476"/>
      <c r="L4084" s="476">
        <v>10</v>
      </c>
      <c r="M4084" s="426">
        <v>20</v>
      </c>
      <c r="N4084" s="426">
        <v>400</v>
      </c>
      <c r="O4084" s="476"/>
      <c r="P4084" s="450">
        <v>1</v>
      </c>
      <c r="Q4084" s="451">
        <f t="shared" ref="Q4084:Q4112" si="170">L4084*M4084*N4084*P4084/1000000</f>
        <v>0.08</v>
      </c>
      <c r="R4084" s="476"/>
    </row>
    <row r="4085" spans="2:18" x14ac:dyDescent="0.25">
      <c r="B4085" s="1209">
        <v>12</v>
      </c>
      <c r="C4085" s="78">
        <v>6998</v>
      </c>
      <c r="D4085" s="409" t="s">
        <v>12</v>
      </c>
      <c r="E4085" s="409">
        <v>400</v>
      </c>
      <c r="F4085" s="409">
        <v>63</v>
      </c>
      <c r="G4085" s="497">
        <f t="shared" si="168"/>
        <v>1.2469010399999998</v>
      </c>
      <c r="H4085" s="616" t="s">
        <v>13</v>
      </c>
      <c r="J4085" s="1420">
        <v>12</v>
      </c>
      <c r="K4085" s="476"/>
      <c r="L4085" s="476">
        <v>7</v>
      </c>
      <c r="M4085" s="426">
        <v>20</v>
      </c>
      <c r="N4085" s="426">
        <v>400</v>
      </c>
      <c r="O4085" s="476"/>
      <c r="P4085" s="450">
        <v>1</v>
      </c>
      <c r="Q4085" s="451">
        <f t="shared" si="170"/>
        <v>5.6000000000000001E-2</v>
      </c>
      <c r="R4085" s="476"/>
    </row>
    <row r="4086" spans="2:18" x14ac:dyDescent="0.25">
      <c r="G4086" s="74">
        <f>SUM(G4074:G4085)</f>
        <v>12.299992319999999</v>
      </c>
      <c r="H4086" s="51"/>
      <c r="J4086" s="1055">
        <v>13</v>
      </c>
      <c r="K4086" s="476"/>
      <c r="L4086" s="476">
        <v>4.5</v>
      </c>
      <c r="M4086" s="426">
        <v>20</v>
      </c>
      <c r="N4086" s="426">
        <v>400</v>
      </c>
      <c r="O4086" s="476"/>
      <c r="P4086" s="450">
        <v>4</v>
      </c>
      <c r="Q4086" s="451">
        <f t="shared" si="170"/>
        <v>0.14399999999999999</v>
      </c>
      <c r="R4086" s="476"/>
    </row>
    <row r="4087" spans="2:18" ht="16.5" thickBot="1" x14ac:dyDescent="0.3">
      <c r="G4087" s="60">
        <f>SUM(G4086)</f>
        <v>12.299992319999999</v>
      </c>
      <c r="H4087" s="36">
        <f>SUM(Q4124/G4087)</f>
        <v>0.73241346544190356</v>
      </c>
      <c r="J4087" s="1420">
        <v>14</v>
      </c>
      <c r="K4087" s="476"/>
      <c r="L4087" s="476">
        <v>3.5</v>
      </c>
      <c r="M4087" s="426">
        <v>20</v>
      </c>
      <c r="N4087" s="426">
        <v>400</v>
      </c>
      <c r="O4087" s="476"/>
      <c r="P4087" s="450">
        <v>1</v>
      </c>
      <c r="Q4087" s="451">
        <f t="shared" si="170"/>
        <v>2.8000000000000001E-2</v>
      </c>
      <c r="R4087" s="476"/>
    </row>
    <row r="4088" spans="2:18" ht="16.5" thickTop="1" x14ac:dyDescent="0.25">
      <c r="J4088" s="1055">
        <v>15</v>
      </c>
      <c r="K4088" s="476"/>
      <c r="L4088" s="476">
        <v>1.7</v>
      </c>
      <c r="M4088" s="426">
        <v>20</v>
      </c>
      <c r="N4088" s="426">
        <v>400</v>
      </c>
      <c r="O4088" s="476"/>
      <c r="P4088" s="450">
        <v>2</v>
      </c>
      <c r="Q4088" s="451">
        <f t="shared" si="170"/>
        <v>2.7199999999999998E-2</v>
      </c>
      <c r="R4088" s="476"/>
    </row>
    <row r="4089" spans="2:18" x14ac:dyDescent="0.25">
      <c r="B4089" s="1886" t="s">
        <v>3</v>
      </c>
      <c r="C4089" s="1888" t="s">
        <v>66</v>
      </c>
      <c r="D4089" s="1889"/>
      <c r="E4089" s="1890" t="s">
        <v>48</v>
      </c>
      <c r="F4089" s="1891"/>
      <c r="G4089" s="1886" t="s">
        <v>50</v>
      </c>
      <c r="J4089" s="1420">
        <v>16</v>
      </c>
      <c r="K4089" s="476"/>
      <c r="L4089" s="476">
        <v>10</v>
      </c>
      <c r="M4089" s="426">
        <v>15</v>
      </c>
      <c r="N4089" s="426">
        <v>400</v>
      </c>
      <c r="O4089" s="476"/>
      <c r="P4089" s="450">
        <v>5</v>
      </c>
      <c r="Q4089" s="451">
        <f t="shared" si="170"/>
        <v>0.3</v>
      </c>
      <c r="R4089" s="476"/>
    </row>
    <row r="4090" spans="2:18" x14ac:dyDescent="0.25">
      <c r="B4090" s="1887"/>
      <c r="C4090" s="101" t="s">
        <v>30</v>
      </c>
      <c r="D4090" s="595" t="s">
        <v>10</v>
      </c>
      <c r="E4090" s="1422" t="s">
        <v>30</v>
      </c>
      <c r="F4090" s="1422" t="s">
        <v>10</v>
      </c>
      <c r="G4090" s="1887"/>
      <c r="J4090" s="1055">
        <v>17</v>
      </c>
      <c r="K4090" s="476"/>
      <c r="L4090" s="476">
        <v>7</v>
      </c>
      <c r="M4090" s="426">
        <v>15</v>
      </c>
      <c r="N4090" s="426">
        <v>400</v>
      </c>
      <c r="O4090" s="476"/>
      <c r="P4090" s="450">
        <v>2</v>
      </c>
      <c r="Q4090" s="451">
        <f t="shared" si="170"/>
        <v>8.4000000000000005E-2</v>
      </c>
      <c r="R4090" s="476"/>
    </row>
    <row r="4091" spans="2:18" x14ac:dyDescent="0.25">
      <c r="B4091" s="1423" t="s">
        <v>32</v>
      </c>
      <c r="C4091" s="86">
        <f>SUM(C4059)</f>
        <v>777</v>
      </c>
      <c r="D4091" s="71">
        <f>SUM(D4059)</f>
        <v>601.8207610799999</v>
      </c>
      <c r="E4091" s="86">
        <f>SUM(E4059)</f>
        <v>37181</v>
      </c>
      <c r="F4091" s="71">
        <f>SUM(F4059)</f>
        <v>428.92444500000011</v>
      </c>
      <c r="G4091" s="88">
        <f>SUM(G4059)</f>
        <v>0.71271128006662976</v>
      </c>
      <c r="J4091" s="1420">
        <v>18</v>
      </c>
      <c r="K4091" s="476"/>
      <c r="L4091" s="476">
        <v>8</v>
      </c>
      <c r="M4091" s="426">
        <v>15</v>
      </c>
      <c r="N4091" s="426">
        <v>400</v>
      </c>
      <c r="O4091" s="476"/>
      <c r="P4091" s="450">
        <v>2</v>
      </c>
      <c r="Q4091" s="451">
        <f t="shared" si="170"/>
        <v>9.6000000000000002E-2</v>
      </c>
      <c r="R4091" s="476"/>
    </row>
    <row r="4092" spans="2:18" x14ac:dyDescent="0.25">
      <c r="B4092" s="1423" t="s">
        <v>32</v>
      </c>
      <c r="C4092" s="115">
        <f>SUM(B4085)</f>
        <v>12</v>
      </c>
      <c r="D4092" s="71">
        <f>SUM(G4086)</f>
        <v>12.299992319999999</v>
      </c>
      <c r="E4092" s="115">
        <f>SUM(P4124)</f>
        <v>479</v>
      </c>
      <c r="F4092" s="20">
        <f>SUM(Q4124)</f>
        <v>9.0086799999999982</v>
      </c>
      <c r="G4092" s="88">
        <f>SUM(F4092/D4092)</f>
        <v>0.73241346544190356</v>
      </c>
      <c r="J4092" s="1055">
        <v>19</v>
      </c>
      <c r="K4092" s="476"/>
      <c r="L4092" s="476">
        <v>4.5</v>
      </c>
      <c r="M4092" s="426">
        <v>15</v>
      </c>
      <c r="N4092" s="426">
        <v>400</v>
      </c>
      <c r="O4092" s="476"/>
      <c r="P4092" s="450">
        <v>9</v>
      </c>
      <c r="Q4092" s="451">
        <f t="shared" si="170"/>
        <v>0.24299999999999999</v>
      </c>
      <c r="R4092" s="476"/>
    </row>
    <row r="4093" spans="2:18" ht="16.5" thickBot="1" x14ac:dyDescent="0.3">
      <c r="B4093" s="1418" t="s">
        <v>54</v>
      </c>
      <c r="C4093" s="59">
        <f>SUM(C4091:C4092)</f>
        <v>789</v>
      </c>
      <c r="D4093" s="92">
        <f>SUM(D4091:D4092)</f>
        <v>614.1207533999999</v>
      </c>
      <c r="E4093" s="59">
        <f>SUM(E4091:E4092)</f>
        <v>37660</v>
      </c>
      <c r="F4093" s="60">
        <f>SUM(F4091:F4092)</f>
        <v>437.93312500000013</v>
      </c>
      <c r="G4093" s="93">
        <f>SUM(F4093/D4093)</f>
        <v>0.71310588768648542</v>
      </c>
      <c r="J4093" s="1420">
        <v>20</v>
      </c>
      <c r="K4093" s="476"/>
      <c r="L4093" s="476">
        <v>3.5</v>
      </c>
      <c r="M4093" s="426">
        <v>15</v>
      </c>
      <c r="N4093" s="426">
        <v>400</v>
      </c>
      <c r="O4093" s="476"/>
      <c r="P4093" s="450">
        <v>3</v>
      </c>
      <c r="Q4093" s="451">
        <f t="shared" si="170"/>
        <v>6.3E-2</v>
      </c>
      <c r="R4093" s="476"/>
    </row>
    <row r="4094" spans="2:18" ht="16.5" thickTop="1" x14ac:dyDescent="0.25">
      <c r="B4094" s="89"/>
      <c r="C4094" s="90"/>
      <c r="D4094" s="91"/>
      <c r="E4094" s="82"/>
      <c r="F4094" s="83"/>
      <c r="G4094" s="83"/>
      <c r="J4094" s="1055">
        <v>21</v>
      </c>
      <c r="K4094" s="476"/>
      <c r="L4094" s="476">
        <v>2.2000000000000002</v>
      </c>
      <c r="M4094" s="426">
        <v>15</v>
      </c>
      <c r="N4094" s="426">
        <v>400</v>
      </c>
      <c r="O4094" s="476"/>
      <c r="P4094" s="450">
        <v>2</v>
      </c>
      <c r="Q4094" s="451">
        <f t="shared" si="170"/>
        <v>2.64E-2</v>
      </c>
      <c r="R4094" s="476"/>
    </row>
    <row r="4095" spans="2:18" x14ac:dyDescent="0.25">
      <c r="B4095" s="102" t="s">
        <v>32</v>
      </c>
      <c r="C4095" s="90"/>
      <c r="D4095" s="103">
        <f>SUM(Q4118+D4061)</f>
        <v>322.47572499999995</v>
      </c>
      <c r="E4095" s="466">
        <f>SUM(D4095/D4093)</f>
        <v>0.52510149382618143</v>
      </c>
      <c r="F4095" s="83"/>
      <c r="G4095" s="83"/>
      <c r="J4095" s="1420">
        <v>22</v>
      </c>
      <c r="K4095" s="476"/>
      <c r="L4095" s="476">
        <v>4.5</v>
      </c>
      <c r="M4095" s="426">
        <v>13</v>
      </c>
      <c r="N4095" s="426">
        <v>400</v>
      </c>
      <c r="O4095" s="476"/>
      <c r="P4095" s="450">
        <v>4</v>
      </c>
      <c r="Q4095" s="451">
        <f t="shared" si="170"/>
        <v>9.3600000000000003E-2</v>
      </c>
      <c r="R4095" s="476"/>
    </row>
    <row r="4096" spans="2:18" x14ac:dyDescent="0.25">
      <c r="B4096" s="102" t="s">
        <v>51</v>
      </c>
      <c r="C4096" s="89"/>
      <c r="D4096" s="103">
        <f>SUM(Q4123+D4062)</f>
        <v>115.45739999999998</v>
      </c>
      <c r="E4096" s="466">
        <f>SUM(D4096/D4093)</f>
        <v>0.18800439386030363</v>
      </c>
      <c r="F4096" s="83"/>
      <c r="G4096" s="83"/>
      <c r="J4096" s="1055">
        <v>23</v>
      </c>
      <c r="K4096" s="476"/>
      <c r="L4096" s="476">
        <v>2.2000000000000002</v>
      </c>
      <c r="M4096" s="426">
        <v>13</v>
      </c>
      <c r="N4096" s="426">
        <v>400</v>
      </c>
      <c r="O4096" s="476"/>
      <c r="P4096" s="450">
        <v>2</v>
      </c>
      <c r="Q4096" s="451">
        <f t="shared" si="170"/>
        <v>2.2880000000000001E-2</v>
      </c>
      <c r="R4096" s="476"/>
    </row>
    <row r="4097" spans="2:18" ht="16.5" thickBot="1" x14ac:dyDescent="0.3">
      <c r="B4097" s="89"/>
      <c r="C4097" s="89"/>
      <c r="D4097" s="1415">
        <f>SUM(D4095:D4096)</f>
        <v>437.9331249999999</v>
      </c>
      <c r="E4097" s="467">
        <f>SUM(E4095:E4096)</f>
        <v>0.71310588768648508</v>
      </c>
      <c r="F4097" s="83"/>
      <c r="J4097" s="1420">
        <v>24</v>
      </c>
      <c r="K4097" s="476"/>
      <c r="L4097" s="476">
        <v>3.5</v>
      </c>
      <c r="M4097" s="426">
        <v>13</v>
      </c>
      <c r="N4097" s="426">
        <v>400</v>
      </c>
      <c r="O4097" s="476"/>
      <c r="P4097" s="450">
        <v>1</v>
      </c>
      <c r="Q4097" s="451">
        <f t="shared" si="170"/>
        <v>1.8200000000000001E-2</v>
      </c>
      <c r="R4097" s="476"/>
    </row>
    <row r="4098" spans="2:18" ht="16.5" thickTop="1" x14ac:dyDescent="0.25">
      <c r="J4098" s="1055">
        <v>25</v>
      </c>
      <c r="K4098" s="476"/>
      <c r="L4098" s="476">
        <v>13</v>
      </c>
      <c r="M4098" s="426">
        <v>13</v>
      </c>
      <c r="N4098" s="426">
        <v>400</v>
      </c>
      <c r="O4098" s="476"/>
      <c r="P4098" s="450">
        <v>1</v>
      </c>
      <c r="Q4098" s="451">
        <f t="shared" si="170"/>
        <v>6.7599999999999993E-2</v>
      </c>
      <c r="R4098" s="476"/>
    </row>
    <row r="4099" spans="2:18" x14ac:dyDescent="0.25">
      <c r="J4099" s="1420">
        <v>26</v>
      </c>
      <c r="K4099" s="476"/>
      <c r="L4099" s="476">
        <v>15</v>
      </c>
      <c r="M4099" s="426">
        <v>15</v>
      </c>
      <c r="N4099" s="426">
        <v>400</v>
      </c>
      <c r="O4099" s="476"/>
      <c r="P4099" s="450">
        <v>1</v>
      </c>
      <c r="Q4099" s="451">
        <f t="shared" si="170"/>
        <v>0.09</v>
      </c>
      <c r="R4099" s="476"/>
    </row>
    <row r="4100" spans="2:18" x14ac:dyDescent="0.25">
      <c r="J4100" s="1055">
        <v>27</v>
      </c>
      <c r="K4100" s="476"/>
      <c r="L4100" s="476">
        <v>4.5</v>
      </c>
      <c r="M4100" s="426">
        <v>25</v>
      </c>
      <c r="N4100" s="426">
        <v>400</v>
      </c>
      <c r="O4100" s="476"/>
      <c r="P4100" s="450">
        <v>2</v>
      </c>
      <c r="Q4100" s="451">
        <f t="shared" si="170"/>
        <v>0.09</v>
      </c>
      <c r="R4100" s="476"/>
    </row>
    <row r="4101" spans="2:18" x14ac:dyDescent="0.25">
      <c r="J4101" s="1420">
        <v>28</v>
      </c>
      <c r="K4101" s="476"/>
      <c r="L4101" s="476">
        <v>3.5</v>
      </c>
      <c r="M4101" s="426">
        <v>25</v>
      </c>
      <c r="N4101" s="426">
        <v>400</v>
      </c>
      <c r="O4101" s="476"/>
      <c r="P4101" s="450">
        <v>1</v>
      </c>
      <c r="Q4101" s="451">
        <f t="shared" si="170"/>
        <v>3.5000000000000003E-2</v>
      </c>
      <c r="R4101" s="476"/>
    </row>
    <row r="4102" spans="2:18" x14ac:dyDescent="0.25">
      <c r="J4102" s="1055">
        <v>29</v>
      </c>
      <c r="K4102" s="476"/>
      <c r="L4102" s="476">
        <v>10</v>
      </c>
      <c r="M4102" s="426">
        <v>10</v>
      </c>
      <c r="N4102" s="426">
        <v>400</v>
      </c>
      <c r="O4102" s="476"/>
      <c r="P4102" s="450">
        <v>6</v>
      </c>
      <c r="Q4102" s="451">
        <f t="shared" si="170"/>
        <v>0.24</v>
      </c>
      <c r="R4102" s="476"/>
    </row>
    <row r="4103" spans="2:18" x14ac:dyDescent="0.25">
      <c r="J4103" s="1420">
        <v>30</v>
      </c>
      <c r="K4103" s="476"/>
      <c r="L4103" s="476">
        <v>7</v>
      </c>
      <c r="M4103" s="426">
        <v>10</v>
      </c>
      <c r="N4103" s="426">
        <v>400</v>
      </c>
      <c r="O4103" s="476"/>
      <c r="P4103" s="450">
        <v>3</v>
      </c>
      <c r="Q4103" s="451">
        <f t="shared" si="170"/>
        <v>8.4000000000000005E-2</v>
      </c>
      <c r="R4103" s="476"/>
    </row>
    <row r="4104" spans="2:18" x14ac:dyDescent="0.25">
      <c r="J4104" s="1055">
        <v>31</v>
      </c>
      <c r="K4104" s="476"/>
      <c r="L4104" s="476">
        <v>4.5</v>
      </c>
      <c r="M4104" s="426">
        <v>10</v>
      </c>
      <c r="N4104" s="426">
        <v>400</v>
      </c>
      <c r="O4104" s="476"/>
      <c r="P4104" s="450">
        <v>33</v>
      </c>
      <c r="Q4104" s="451">
        <f t="shared" si="170"/>
        <v>0.59399999999999997</v>
      </c>
      <c r="R4104" s="476"/>
    </row>
    <row r="4105" spans="2:18" x14ac:dyDescent="0.25">
      <c r="J4105" s="1420">
        <v>32</v>
      </c>
      <c r="K4105" s="476"/>
      <c r="L4105" s="476">
        <v>3.5</v>
      </c>
      <c r="M4105" s="426">
        <v>10</v>
      </c>
      <c r="N4105" s="426">
        <v>400</v>
      </c>
      <c r="O4105" s="476"/>
      <c r="P4105" s="450">
        <v>2</v>
      </c>
      <c r="Q4105" s="451">
        <f t="shared" si="170"/>
        <v>2.8000000000000001E-2</v>
      </c>
      <c r="R4105" s="476"/>
    </row>
    <row r="4106" spans="2:18" x14ac:dyDescent="0.25">
      <c r="J4106" s="1055">
        <v>33</v>
      </c>
      <c r="K4106" s="476"/>
      <c r="L4106" s="476">
        <v>2.2000000000000002</v>
      </c>
      <c r="M4106" s="426">
        <v>10</v>
      </c>
      <c r="N4106" s="426">
        <v>400</v>
      </c>
      <c r="O4106" s="476"/>
      <c r="P4106" s="450">
        <v>21</v>
      </c>
      <c r="Q4106" s="451">
        <f t="shared" si="170"/>
        <v>0.18479999999999999</v>
      </c>
      <c r="R4106" s="476"/>
    </row>
    <row r="4107" spans="2:18" x14ac:dyDescent="0.25">
      <c r="J4107" s="1420">
        <v>34</v>
      </c>
      <c r="K4107" s="476"/>
      <c r="L4107" s="476">
        <v>2.2000000000000002</v>
      </c>
      <c r="M4107" s="426">
        <v>20</v>
      </c>
      <c r="N4107" s="426">
        <v>400</v>
      </c>
      <c r="O4107" s="476"/>
      <c r="P4107" s="450">
        <v>1</v>
      </c>
      <c r="Q4107" s="451">
        <f t="shared" si="170"/>
        <v>1.7600000000000001E-2</v>
      </c>
      <c r="R4107" s="476"/>
    </row>
    <row r="4108" spans="2:18" x14ac:dyDescent="0.25">
      <c r="J4108" s="1055">
        <v>35</v>
      </c>
      <c r="K4108" s="476"/>
      <c r="L4108" s="476">
        <v>8</v>
      </c>
      <c r="M4108" s="426">
        <v>10</v>
      </c>
      <c r="N4108" s="426">
        <v>400</v>
      </c>
      <c r="O4108" s="476"/>
      <c r="P4108" s="450">
        <v>3</v>
      </c>
      <c r="Q4108" s="451">
        <f t="shared" si="170"/>
        <v>9.6000000000000002E-2</v>
      </c>
      <c r="R4108" s="476"/>
    </row>
    <row r="4109" spans="2:18" x14ac:dyDescent="0.25">
      <c r="J4109" s="1420">
        <v>36</v>
      </c>
      <c r="K4109" s="476"/>
      <c r="L4109" s="476">
        <v>1.7</v>
      </c>
      <c r="M4109" s="426">
        <v>10</v>
      </c>
      <c r="N4109" s="426">
        <v>400</v>
      </c>
      <c r="O4109" s="476"/>
      <c r="P4109" s="450">
        <v>5</v>
      </c>
      <c r="Q4109" s="451">
        <f t="shared" si="170"/>
        <v>3.4000000000000002E-2</v>
      </c>
      <c r="R4109" s="476"/>
    </row>
    <row r="4110" spans="2:18" x14ac:dyDescent="0.25">
      <c r="J4110" s="1055">
        <v>37</v>
      </c>
      <c r="K4110" s="476"/>
      <c r="L4110" s="476">
        <v>8</v>
      </c>
      <c r="M4110" s="426">
        <v>13</v>
      </c>
      <c r="N4110" s="426">
        <v>400</v>
      </c>
      <c r="O4110" s="476"/>
      <c r="P4110" s="450">
        <v>2</v>
      </c>
      <c r="Q4110" s="451">
        <f t="shared" si="170"/>
        <v>8.3199999999999996E-2</v>
      </c>
      <c r="R4110" s="476"/>
    </row>
    <row r="4111" spans="2:18" x14ac:dyDescent="0.25">
      <c r="J4111" s="1420">
        <v>38</v>
      </c>
      <c r="K4111" s="476"/>
      <c r="L4111" s="476">
        <v>7</v>
      </c>
      <c r="M4111" s="426">
        <v>13</v>
      </c>
      <c r="N4111" s="426">
        <v>400</v>
      </c>
      <c r="O4111" s="476"/>
      <c r="P4111" s="450">
        <v>1</v>
      </c>
      <c r="Q4111" s="451">
        <f t="shared" si="170"/>
        <v>3.6400000000000002E-2</v>
      </c>
      <c r="R4111" s="476"/>
    </row>
    <row r="4112" spans="2:18" x14ac:dyDescent="0.25">
      <c r="J4112" s="1055">
        <v>39</v>
      </c>
      <c r="K4112" s="476"/>
      <c r="L4112" s="476">
        <v>13</v>
      </c>
      <c r="M4112" s="426">
        <v>15</v>
      </c>
      <c r="N4112" s="426">
        <v>400</v>
      </c>
      <c r="O4112" s="476"/>
      <c r="P4112" s="450">
        <v>1</v>
      </c>
      <c r="Q4112" s="451">
        <f t="shared" si="170"/>
        <v>7.8E-2</v>
      </c>
      <c r="R4112" s="476"/>
    </row>
    <row r="4113" spans="2:18" x14ac:dyDescent="0.25">
      <c r="J4113" s="1420">
        <v>40</v>
      </c>
      <c r="K4113" s="476"/>
      <c r="L4113" s="476">
        <v>4.5</v>
      </c>
      <c r="M4113" s="426">
        <v>15</v>
      </c>
      <c r="N4113" s="426">
        <v>300</v>
      </c>
      <c r="O4113" s="476"/>
      <c r="P4113" s="450">
        <v>1</v>
      </c>
      <c r="Q4113" s="451">
        <f>L4113*M4113*N4113*P4113/1000000</f>
        <v>2.0250000000000001E-2</v>
      </c>
      <c r="R4113" s="476"/>
    </row>
    <row r="4114" spans="2:18" x14ac:dyDescent="0.25">
      <c r="J4114" s="1055">
        <v>41</v>
      </c>
      <c r="K4114" s="476"/>
      <c r="L4114" s="476">
        <v>4.5</v>
      </c>
      <c r="M4114" s="426">
        <v>10</v>
      </c>
      <c r="N4114" s="426">
        <v>300</v>
      </c>
      <c r="O4114" s="476"/>
      <c r="P4114" s="450">
        <v>1</v>
      </c>
      <c r="Q4114" s="451">
        <f>L4114*M4114*N4114*P4114/1000000</f>
        <v>1.35E-2</v>
      </c>
      <c r="R4114" s="476"/>
    </row>
    <row r="4115" spans="2:18" x14ac:dyDescent="0.25">
      <c r="J4115" s="1420">
        <v>42</v>
      </c>
      <c r="K4115" s="476"/>
      <c r="L4115" s="476">
        <v>4.5</v>
      </c>
      <c r="M4115" s="426">
        <v>10</v>
      </c>
      <c r="N4115" s="426">
        <v>250</v>
      </c>
      <c r="O4115" s="476"/>
      <c r="P4115" s="450">
        <v>3</v>
      </c>
      <c r="Q4115" s="451">
        <f>L4115*M4115*N4115*P4115/1000000</f>
        <v>3.3750000000000002E-2</v>
      </c>
      <c r="R4115" s="476"/>
    </row>
    <row r="4116" spans="2:18" x14ac:dyDescent="0.25">
      <c r="J4116" s="1055">
        <v>43</v>
      </c>
      <c r="K4116" s="476"/>
      <c r="L4116" s="476">
        <v>1.7</v>
      </c>
      <c r="M4116" s="426">
        <v>10</v>
      </c>
      <c r="N4116" s="426">
        <v>300</v>
      </c>
      <c r="O4116" s="476"/>
      <c r="P4116" s="450">
        <v>3</v>
      </c>
      <c r="Q4116" s="451">
        <f>L4116*M4116*N4116*P4116/1000000</f>
        <v>1.5299999999999999E-2</v>
      </c>
      <c r="R4116" s="476"/>
    </row>
    <row r="4117" spans="2:18" x14ac:dyDescent="0.25">
      <c r="J4117" s="1420">
        <v>44</v>
      </c>
      <c r="K4117" s="476"/>
      <c r="L4117" s="476">
        <v>1.7</v>
      </c>
      <c r="M4117" s="426">
        <v>10</v>
      </c>
      <c r="N4117" s="426">
        <v>250</v>
      </c>
      <c r="O4117" s="476"/>
      <c r="P4117" s="450">
        <v>4</v>
      </c>
      <c r="Q4117" s="451">
        <f>L4117*M4117*N4117*P4117/1000000</f>
        <v>1.7000000000000001E-2</v>
      </c>
      <c r="R4117" s="476"/>
    </row>
    <row r="4118" spans="2:18" x14ac:dyDescent="0.25">
      <c r="J4118" s="1880"/>
      <c r="K4118" s="1880"/>
      <c r="L4118" s="1880"/>
      <c r="M4118" s="1880"/>
      <c r="N4118" s="1880"/>
      <c r="O4118" s="1881"/>
      <c r="P4118" s="1119">
        <f>SUM(P4074:P4117)</f>
        <v>165</v>
      </c>
      <c r="Q4118" s="1120">
        <f>SUM(Q4074:Q4117)</f>
        <v>7.364679999999999</v>
      </c>
      <c r="R4118" s="64">
        <f>SUM(Q4118/G4087)</f>
        <v>0.59875484540139934</v>
      </c>
    </row>
    <row r="4119" spans="2:18" x14ac:dyDescent="0.25">
      <c r="J4119" s="1420">
        <v>45</v>
      </c>
      <c r="K4119" s="476"/>
      <c r="L4119" s="477">
        <v>5</v>
      </c>
      <c r="M4119" s="409">
        <v>7</v>
      </c>
      <c r="N4119" s="409">
        <v>400</v>
      </c>
      <c r="O4119" s="409">
        <v>6</v>
      </c>
      <c r="P4119" s="450">
        <v>24</v>
      </c>
      <c r="Q4119" s="451">
        <f>L4119*M4119*N4119*P4119/1000000</f>
        <v>0.33600000000000002</v>
      </c>
      <c r="R4119" s="618"/>
    </row>
    <row r="4120" spans="2:18" x14ac:dyDescent="0.25">
      <c r="J4120" s="1420">
        <v>46</v>
      </c>
      <c r="K4120" s="476"/>
      <c r="L4120" s="477">
        <v>4</v>
      </c>
      <c r="M4120" s="409">
        <v>6</v>
      </c>
      <c r="N4120" s="409">
        <v>400</v>
      </c>
      <c r="O4120" s="409">
        <v>5</v>
      </c>
      <c r="P4120" s="450">
        <v>30</v>
      </c>
      <c r="Q4120" s="451">
        <f>L4120*M4120*N4120*P4120/1000000</f>
        <v>0.28799999999999998</v>
      </c>
      <c r="R4120" s="1058"/>
    </row>
    <row r="4121" spans="2:18" x14ac:dyDescent="0.25">
      <c r="J4121" s="1420">
        <v>47</v>
      </c>
      <c r="K4121" s="476"/>
      <c r="L4121" s="477">
        <v>3</v>
      </c>
      <c r="M4121" s="409">
        <v>5</v>
      </c>
      <c r="N4121" s="409">
        <v>400</v>
      </c>
      <c r="O4121" s="409">
        <v>11</v>
      </c>
      <c r="P4121" s="450">
        <v>110</v>
      </c>
      <c r="Q4121" s="451">
        <f>L4121*M4121*N4121*P4121/1000000</f>
        <v>0.66</v>
      </c>
      <c r="R4121" s="618"/>
    </row>
    <row r="4122" spans="2:18" x14ac:dyDescent="0.25">
      <c r="J4122" s="1420">
        <v>48</v>
      </c>
      <c r="K4122" s="476"/>
      <c r="L4122" s="477">
        <v>2</v>
      </c>
      <c r="M4122" s="409">
        <v>3</v>
      </c>
      <c r="N4122" s="409">
        <v>400</v>
      </c>
      <c r="O4122" s="409">
        <v>6</v>
      </c>
      <c r="P4122" s="450">
        <v>150</v>
      </c>
      <c r="Q4122" s="451">
        <f>L4122*M4122*N4122*P4122/1000000</f>
        <v>0.36</v>
      </c>
      <c r="R4122" s="1058"/>
    </row>
    <row r="4123" spans="2:18" x14ac:dyDescent="0.25">
      <c r="J4123" s="1882"/>
      <c r="K4123" s="1883"/>
      <c r="L4123" s="1883"/>
      <c r="M4123" s="1883"/>
      <c r="N4123" s="1884"/>
      <c r="O4123" s="1057">
        <f>SUM(O4119:O4122)</f>
        <v>28</v>
      </c>
      <c r="P4123" s="1057">
        <f>SUM(P4119:P4122)</f>
        <v>314</v>
      </c>
      <c r="Q4123" s="437">
        <f>SUM(Q4119:Q4122)</f>
        <v>1.6440000000000001</v>
      </c>
      <c r="R4123" s="64">
        <f>SUM(Q4123/G4087)</f>
        <v>0.13365862004050424</v>
      </c>
    </row>
    <row r="4124" spans="2:18" ht="16.5" thickBot="1" x14ac:dyDescent="0.3">
      <c r="J4124" s="112"/>
      <c r="K4124" s="112"/>
      <c r="L4124" s="112"/>
      <c r="M4124" s="112"/>
      <c r="N4124" s="112"/>
      <c r="O4124" s="455">
        <f>SUM(O4123)</f>
        <v>28</v>
      </c>
      <c r="P4124" s="47">
        <f>SUM(P4123,P4118)</f>
        <v>479</v>
      </c>
      <c r="Q4124" s="72">
        <f>SUM(Q4123,Q4118)</f>
        <v>9.0086799999999982</v>
      </c>
      <c r="R4124" s="49">
        <f>SUM(Q4124/G4087)</f>
        <v>0.73241346544190356</v>
      </c>
    </row>
    <row r="4125" spans="2:18" ht="16.5" thickTop="1" x14ac:dyDescent="0.25"/>
    <row r="4126" spans="2:18" x14ac:dyDescent="0.25">
      <c r="B4126" s="1814" t="s">
        <v>0</v>
      </c>
      <c r="C4126" s="1814"/>
      <c r="D4126" s="1814"/>
      <c r="E4126" s="1814"/>
      <c r="F4126" s="1814"/>
      <c r="G4126" s="1814"/>
      <c r="H4126" s="1814"/>
      <c r="J4126" s="1892" t="s">
        <v>22</v>
      </c>
      <c r="K4126" s="1892"/>
      <c r="L4126" s="1892"/>
      <c r="M4126" s="1892"/>
      <c r="N4126" s="1892"/>
      <c r="O4126" s="1892"/>
      <c r="P4126" s="1892"/>
      <c r="Q4126" s="1892"/>
      <c r="R4126" s="1892"/>
    </row>
    <row r="4127" spans="2:18" ht="15.75" customHeight="1" x14ac:dyDescent="0.25">
      <c r="B4127" s="1814"/>
      <c r="C4127" s="1814"/>
      <c r="D4127" s="1814"/>
      <c r="E4127" s="1814"/>
      <c r="F4127" s="1814"/>
      <c r="G4127" s="1814"/>
      <c r="H4127" s="1814"/>
      <c r="J4127" s="1892"/>
      <c r="K4127" s="1892"/>
      <c r="L4127" s="1892"/>
      <c r="M4127" s="1892"/>
      <c r="N4127" s="1892"/>
      <c r="O4127" s="1892"/>
      <c r="P4127" s="1892"/>
      <c r="Q4127" s="1892"/>
      <c r="R4127" s="1892"/>
    </row>
    <row r="4128" spans="2:18" ht="15.75" customHeight="1" x14ac:dyDescent="0.25">
      <c r="B4128" s="6" t="s">
        <v>494</v>
      </c>
      <c r="H4128" s="8"/>
      <c r="J4128" s="6" t="s">
        <v>494</v>
      </c>
      <c r="K4128" s="1051"/>
      <c r="L4128" s="1051"/>
      <c r="M4128" s="1051"/>
      <c r="N4128" s="1051"/>
      <c r="O4128" s="1893"/>
      <c r="P4128" s="1893"/>
      <c r="Q4128" s="842"/>
      <c r="R4128" s="842"/>
    </row>
    <row r="4129" spans="2:18" x14ac:dyDescent="0.25">
      <c r="B4129" s="1812" t="s">
        <v>21</v>
      </c>
      <c r="C4129" s="1812" t="s">
        <v>2</v>
      </c>
      <c r="D4129" s="1812" t="s">
        <v>3</v>
      </c>
      <c r="E4129" s="1842" t="s">
        <v>4</v>
      </c>
      <c r="F4129" s="1843"/>
      <c r="G4129" s="1844"/>
      <c r="H4129" s="1812" t="s">
        <v>5</v>
      </c>
      <c r="J4129" s="1886" t="s">
        <v>21</v>
      </c>
      <c r="K4129" s="1894" t="s">
        <v>24</v>
      </c>
      <c r="L4129" s="1867" t="s">
        <v>25</v>
      </c>
      <c r="M4129" s="1868"/>
      <c r="N4129" s="1869"/>
      <c r="O4129" s="1867" t="s">
        <v>4</v>
      </c>
      <c r="P4129" s="1868"/>
      <c r="Q4129" s="1869"/>
      <c r="R4129" s="1886" t="s">
        <v>5</v>
      </c>
    </row>
    <row r="4130" spans="2:18" x14ac:dyDescent="0.25">
      <c r="B4130" s="1813"/>
      <c r="C4130" s="1813"/>
      <c r="D4130" s="1813"/>
      <c r="E4130" s="1426" t="s">
        <v>26</v>
      </c>
      <c r="F4130" s="1426" t="s">
        <v>9</v>
      </c>
      <c r="G4130" s="1425" t="s">
        <v>10</v>
      </c>
      <c r="H4130" s="1813"/>
      <c r="J4130" s="1887"/>
      <c r="K4130" s="1895"/>
      <c r="L4130" s="1052" t="s">
        <v>27</v>
      </c>
      <c r="M4130" s="1430" t="s">
        <v>28</v>
      </c>
      <c r="N4130" s="1430" t="s">
        <v>26</v>
      </c>
      <c r="O4130" s="1430" t="s">
        <v>29</v>
      </c>
      <c r="P4130" s="1053" t="s">
        <v>30</v>
      </c>
      <c r="Q4130" s="1054" t="s">
        <v>10</v>
      </c>
      <c r="R4130" s="1887"/>
    </row>
    <row r="4131" spans="2:18" x14ac:dyDescent="0.25">
      <c r="B4131" s="1209">
        <v>1</v>
      </c>
      <c r="C4131" s="78">
        <v>6379</v>
      </c>
      <c r="D4131" s="409" t="s">
        <v>12</v>
      </c>
      <c r="E4131" s="409">
        <v>400</v>
      </c>
      <c r="F4131" s="409">
        <v>40</v>
      </c>
      <c r="G4131" s="497">
        <f>0.7854*E4131*F4131*F4131/1000000</f>
        <v>0.50265599999999988</v>
      </c>
      <c r="H4131" s="616" t="s">
        <v>207</v>
      </c>
      <c r="J4131" s="1055">
        <v>1</v>
      </c>
      <c r="K4131" s="429" t="s">
        <v>32</v>
      </c>
      <c r="L4131" s="426">
        <v>10</v>
      </c>
      <c r="M4131" s="426">
        <v>15</v>
      </c>
      <c r="N4131" s="426">
        <v>400</v>
      </c>
      <c r="O4131" s="429"/>
      <c r="P4131" s="450">
        <v>1</v>
      </c>
      <c r="Q4131" s="451">
        <f t="shared" ref="Q4131:Q4136" si="171">L4131*M4131*N4131*P4131/1000000</f>
        <v>0.06</v>
      </c>
      <c r="R4131" s="1056"/>
    </row>
    <row r="4132" spans="2:18" x14ac:dyDescent="0.25">
      <c r="G4132" s="74">
        <f>SUM(G4120:G4131)</f>
        <v>0.50265599999999988</v>
      </c>
      <c r="H4132" s="51"/>
      <c r="J4132" s="1429">
        <v>2</v>
      </c>
      <c r="K4132" s="476"/>
      <c r="L4132" s="476">
        <v>7</v>
      </c>
      <c r="M4132" s="426">
        <v>15</v>
      </c>
      <c r="N4132" s="426">
        <v>400</v>
      </c>
      <c r="O4132" s="476"/>
      <c r="P4132" s="450">
        <v>1</v>
      </c>
      <c r="Q4132" s="451">
        <f t="shared" si="171"/>
        <v>4.2000000000000003E-2</v>
      </c>
      <c r="R4132" s="476"/>
    </row>
    <row r="4133" spans="2:18" ht="16.5" thickBot="1" x14ac:dyDescent="0.3">
      <c r="G4133" s="60">
        <f>SUM(G4132)</f>
        <v>0.50265599999999988</v>
      </c>
      <c r="H4133" s="36">
        <f>SUM(Q4141/G4133)</f>
        <v>0.86739241151005875</v>
      </c>
      <c r="J4133" s="1055">
        <v>3</v>
      </c>
      <c r="K4133" s="476"/>
      <c r="L4133" s="476">
        <v>4.5</v>
      </c>
      <c r="M4133" s="426">
        <v>15</v>
      </c>
      <c r="N4133" s="426">
        <v>400</v>
      </c>
      <c r="O4133" s="476"/>
      <c r="P4133" s="450">
        <v>3</v>
      </c>
      <c r="Q4133" s="451">
        <f t="shared" si="171"/>
        <v>8.1000000000000003E-2</v>
      </c>
      <c r="R4133" s="476"/>
    </row>
    <row r="4134" spans="2:18" ht="16.5" thickTop="1" x14ac:dyDescent="0.25">
      <c r="J4134" s="1429">
        <v>4</v>
      </c>
      <c r="K4134" s="476"/>
      <c r="L4134" s="476">
        <v>4.5</v>
      </c>
      <c r="M4134" s="426">
        <v>13</v>
      </c>
      <c r="N4134" s="426">
        <v>400</v>
      </c>
      <c r="O4134" s="476"/>
      <c r="P4134" s="450">
        <v>1</v>
      </c>
      <c r="Q4134" s="451">
        <f t="shared" si="171"/>
        <v>2.3400000000000001E-2</v>
      </c>
      <c r="R4134" s="476"/>
    </row>
    <row r="4135" spans="2:18" x14ac:dyDescent="0.25">
      <c r="B4135" s="1886" t="s">
        <v>3</v>
      </c>
      <c r="C4135" s="1888" t="s">
        <v>66</v>
      </c>
      <c r="D4135" s="1889"/>
      <c r="E4135" s="1890" t="s">
        <v>48</v>
      </c>
      <c r="F4135" s="1891"/>
      <c r="G4135" s="1886" t="s">
        <v>50</v>
      </c>
      <c r="J4135" s="1055">
        <v>5</v>
      </c>
      <c r="K4135" s="476"/>
      <c r="L4135" s="476">
        <v>4.5</v>
      </c>
      <c r="M4135" s="426">
        <v>10</v>
      </c>
      <c r="N4135" s="426">
        <v>400</v>
      </c>
      <c r="O4135" s="476"/>
      <c r="P4135" s="450">
        <v>2</v>
      </c>
      <c r="Q4135" s="451">
        <f t="shared" si="171"/>
        <v>3.5999999999999997E-2</v>
      </c>
      <c r="R4135" s="476"/>
    </row>
    <row r="4136" spans="2:18" x14ac:dyDescent="0.25">
      <c r="B4136" s="1887"/>
      <c r="C4136" s="101" t="s">
        <v>30</v>
      </c>
      <c r="D4136" s="595" t="s">
        <v>10</v>
      </c>
      <c r="E4136" s="1431" t="s">
        <v>30</v>
      </c>
      <c r="F4136" s="1431" t="s">
        <v>10</v>
      </c>
      <c r="G4136" s="1887"/>
      <c r="J4136" s="1429">
        <v>6</v>
      </c>
      <c r="K4136" s="476"/>
      <c r="L4136" s="476">
        <v>2.2000000000000002</v>
      </c>
      <c r="M4136" s="426">
        <v>10</v>
      </c>
      <c r="N4136" s="426">
        <v>400</v>
      </c>
      <c r="O4136" s="476"/>
      <c r="P4136" s="450">
        <v>2</v>
      </c>
      <c r="Q4136" s="451">
        <f t="shared" si="171"/>
        <v>1.7600000000000001E-2</v>
      </c>
      <c r="R4136" s="476"/>
    </row>
    <row r="4137" spans="2:18" x14ac:dyDescent="0.25">
      <c r="B4137" s="1432" t="s">
        <v>32</v>
      </c>
      <c r="C4137" s="86">
        <f>SUM(C4093)</f>
        <v>789</v>
      </c>
      <c r="D4137" s="71">
        <f>SUM(D4093)</f>
        <v>614.1207533999999</v>
      </c>
      <c r="E4137" s="86">
        <f>SUM(E4093)</f>
        <v>37660</v>
      </c>
      <c r="F4137" s="71">
        <f>SUM(F4093)</f>
        <v>437.93312500000013</v>
      </c>
      <c r="G4137" s="88">
        <f>SUM(G4093)</f>
        <v>0.71310588768648542</v>
      </c>
      <c r="J4137" s="1880"/>
      <c r="K4137" s="1880"/>
      <c r="L4137" s="1880"/>
      <c r="M4137" s="1880"/>
      <c r="N4137" s="1880"/>
      <c r="O4137" s="1881"/>
      <c r="P4137" s="1119">
        <f>SUM(P4131:P4136)</f>
        <v>10</v>
      </c>
      <c r="Q4137" s="1120">
        <f>SUM(Q4131:Q4136)</f>
        <v>0.26</v>
      </c>
      <c r="R4137" s="64">
        <f>SUM(Q4137/G4133)</f>
        <v>0.5172523554876497</v>
      </c>
    </row>
    <row r="4138" spans="2:18" x14ac:dyDescent="0.25">
      <c r="B4138" s="1432" t="s">
        <v>32</v>
      </c>
      <c r="C4138" s="115">
        <f>SUM(B4131)</f>
        <v>1</v>
      </c>
      <c r="D4138" s="71">
        <f>SUM(G4132)</f>
        <v>0.50265599999999988</v>
      </c>
      <c r="E4138" s="115">
        <f>SUM(P4141)</f>
        <v>34</v>
      </c>
      <c r="F4138" s="20">
        <f>SUM(Q4141)</f>
        <v>0.436</v>
      </c>
      <c r="G4138" s="88">
        <f>SUM(F4138/D4138)</f>
        <v>0.86739241151005875</v>
      </c>
      <c r="J4138" s="1429">
        <v>7</v>
      </c>
      <c r="K4138" s="476"/>
      <c r="L4138" s="477">
        <v>5</v>
      </c>
      <c r="M4138" s="409">
        <v>7</v>
      </c>
      <c r="N4138" s="409">
        <v>400</v>
      </c>
      <c r="O4138" s="409">
        <v>1</v>
      </c>
      <c r="P4138" s="450">
        <v>4</v>
      </c>
      <c r="Q4138" s="451">
        <f>L4138*M4138*N4138*P4138/1000000</f>
        <v>5.6000000000000001E-2</v>
      </c>
      <c r="R4138" s="618"/>
    </row>
    <row r="4139" spans="2:18" ht="16.5" thickBot="1" x14ac:dyDescent="0.3">
      <c r="B4139" s="1424" t="s">
        <v>54</v>
      </c>
      <c r="C4139" s="59">
        <f>SUM(C4137:C4138)</f>
        <v>790</v>
      </c>
      <c r="D4139" s="92">
        <f>SUM(D4137:D4138)</f>
        <v>614.6234093999999</v>
      </c>
      <c r="E4139" s="59">
        <f>SUM(E4137:E4138)</f>
        <v>37694</v>
      </c>
      <c r="F4139" s="60">
        <f>SUM(F4137:F4138)</f>
        <v>438.36912500000011</v>
      </c>
      <c r="G4139" s="93">
        <f>SUM(F4139/D4139)</f>
        <v>0.71323206746703549</v>
      </c>
      <c r="J4139" s="1429">
        <v>8</v>
      </c>
      <c r="K4139" s="476"/>
      <c r="L4139" s="477">
        <v>3</v>
      </c>
      <c r="M4139" s="409">
        <v>5</v>
      </c>
      <c r="N4139" s="409">
        <v>400</v>
      </c>
      <c r="O4139" s="409">
        <v>2</v>
      </c>
      <c r="P4139" s="450">
        <v>20</v>
      </c>
      <c r="Q4139" s="451">
        <f>L4139*M4139*N4139*P4139/1000000</f>
        <v>0.12</v>
      </c>
      <c r="R4139" s="1058"/>
    </row>
    <row r="4140" spans="2:18" ht="16.5" thickTop="1" x14ac:dyDescent="0.25">
      <c r="B4140" s="89"/>
      <c r="C4140" s="90"/>
      <c r="D4140" s="91"/>
      <c r="E4140" s="82"/>
      <c r="F4140" s="83"/>
      <c r="G4140" s="83"/>
      <c r="J4140" s="1882"/>
      <c r="K4140" s="1883"/>
      <c r="L4140" s="1883"/>
      <c r="M4140" s="1883"/>
      <c r="N4140" s="1884"/>
      <c r="O4140" s="1057">
        <f>SUM(O4138:O4139)</f>
        <v>3</v>
      </c>
      <c r="P4140" s="1057">
        <f>SUM(P4138:P4139)</f>
        <v>24</v>
      </c>
      <c r="Q4140" s="437">
        <f>SUM(Q4138:Q4139)</f>
        <v>0.17599999999999999</v>
      </c>
      <c r="R4140" s="64">
        <f>SUM(Q4140/G4133)</f>
        <v>0.35014005602240905</v>
      </c>
    </row>
    <row r="4141" spans="2:18" ht="16.5" thickBot="1" x14ac:dyDescent="0.3">
      <c r="B4141" s="102" t="s">
        <v>32</v>
      </c>
      <c r="C4141" s="90"/>
      <c r="D4141" s="103">
        <f>SUM(Q4137+D4095)</f>
        <v>322.73572499999995</v>
      </c>
      <c r="E4141" s="466">
        <f>SUM(D4141/D4139)</f>
        <v>0.52509507458405635</v>
      </c>
      <c r="F4141" s="83"/>
      <c r="G4141" s="83"/>
      <c r="J4141" s="112"/>
      <c r="K4141" s="112"/>
      <c r="L4141" s="112"/>
      <c r="M4141" s="112"/>
      <c r="N4141" s="112"/>
      <c r="O4141" s="455">
        <f>SUM(O4140)</f>
        <v>3</v>
      </c>
      <c r="P4141" s="47">
        <f>SUM(P4140,P4137)</f>
        <v>34</v>
      </c>
      <c r="Q4141" s="72">
        <f>SUM(Q4140,Q4137)</f>
        <v>0.436</v>
      </c>
      <c r="R4141" s="49">
        <f>SUM(Q4141/G4133)</f>
        <v>0.86739241151005875</v>
      </c>
    </row>
    <row r="4142" spans="2:18" ht="16.5" thickTop="1" x14ac:dyDescent="0.25">
      <c r="B4142" s="102" t="s">
        <v>51</v>
      </c>
      <c r="C4142" s="89"/>
      <c r="D4142" s="103">
        <f>SUM(Q4140+D4096)</f>
        <v>115.63339999999998</v>
      </c>
      <c r="E4142" s="466">
        <f>SUM(D4142/D4139)</f>
        <v>0.18813699288297886</v>
      </c>
      <c r="F4142" s="83"/>
      <c r="G4142" s="83"/>
    </row>
    <row r="4143" spans="2:18" ht="16.5" thickBot="1" x14ac:dyDescent="0.3">
      <c r="B4143" s="89"/>
      <c r="C4143" s="89"/>
      <c r="D4143" s="1427">
        <f>SUM(D4141:D4142)</f>
        <v>438.36912499999994</v>
      </c>
      <c r="E4143" s="467">
        <f>SUM(E4141:E4142)</f>
        <v>0.71323206746703516</v>
      </c>
      <c r="F4143" s="83"/>
    </row>
    <row r="4144" spans="2:18" ht="16.5" thickTop="1" x14ac:dyDescent="0.25"/>
    <row r="4146" spans="2:18" x14ac:dyDescent="0.25">
      <c r="B4146" s="1814" t="s">
        <v>0</v>
      </c>
      <c r="C4146" s="1814"/>
      <c r="D4146" s="1814"/>
      <c r="E4146" s="1814"/>
      <c r="F4146" s="1814"/>
      <c r="G4146" s="1814"/>
      <c r="H4146" s="1814"/>
      <c r="J4146" s="1892" t="s">
        <v>22</v>
      </c>
      <c r="K4146" s="1892"/>
      <c r="L4146" s="1892"/>
      <c r="M4146" s="1892"/>
      <c r="N4146" s="1892"/>
      <c r="O4146" s="1892"/>
      <c r="P4146" s="1892"/>
      <c r="Q4146" s="1892"/>
      <c r="R4146" s="1892"/>
    </row>
    <row r="4147" spans="2:18" ht="15.75" customHeight="1" x14ac:dyDescent="0.25">
      <c r="B4147" s="1814"/>
      <c r="C4147" s="1814"/>
      <c r="D4147" s="1814"/>
      <c r="E4147" s="1814"/>
      <c r="F4147" s="1814"/>
      <c r="G4147" s="1814"/>
      <c r="H4147" s="1814"/>
      <c r="J4147" s="1892"/>
      <c r="K4147" s="1892"/>
      <c r="L4147" s="1892"/>
      <c r="M4147" s="1892"/>
      <c r="N4147" s="1892"/>
      <c r="O4147" s="1892"/>
      <c r="P4147" s="1892"/>
      <c r="Q4147" s="1892"/>
      <c r="R4147" s="1892"/>
    </row>
    <row r="4148" spans="2:18" ht="15.75" customHeight="1" x14ac:dyDescent="0.25">
      <c r="B4148" s="6" t="s">
        <v>497</v>
      </c>
      <c r="H4148" s="8"/>
      <c r="J4148" s="6" t="s">
        <v>497</v>
      </c>
      <c r="K4148" s="1051"/>
      <c r="L4148" s="1051"/>
      <c r="M4148" s="1051"/>
      <c r="N4148" s="1051"/>
      <c r="O4148" s="1893"/>
      <c r="P4148" s="1893"/>
      <c r="Q4148" s="842"/>
      <c r="R4148" s="842"/>
    </row>
    <row r="4149" spans="2:18" x14ac:dyDescent="0.25">
      <c r="B4149" s="1812" t="s">
        <v>21</v>
      </c>
      <c r="C4149" s="1812" t="s">
        <v>2</v>
      </c>
      <c r="D4149" s="1812" t="s">
        <v>3</v>
      </c>
      <c r="E4149" s="1842" t="s">
        <v>4</v>
      </c>
      <c r="F4149" s="1843"/>
      <c r="G4149" s="1844"/>
      <c r="H4149" s="1812" t="s">
        <v>5</v>
      </c>
      <c r="J4149" s="1886" t="s">
        <v>21</v>
      </c>
      <c r="K4149" s="1894" t="s">
        <v>24</v>
      </c>
      <c r="L4149" s="1867" t="s">
        <v>25</v>
      </c>
      <c r="M4149" s="1868"/>
      <c r="N4149" s="1869"/>
      <c r="O4149" s="1867" t="s">
        <v>4</v>
      </c>
      <c r="P4149" s="1868"/>
      <c r="Q4149" s="1869"/>
      <c r="R4149" s="1886" t="s">
        <v>5</v>
      </c>
    </row>
    <row r="4150" spans="2:18" x14ac:dyDescent="0.25">
      <c r="B4150" s="1813"/>
      <c r="C4150" s="1813"/>
      <c r="D4150" s="1813"/>
      <c r="E4150" s="1426" t="s">
        <v>26</v>
      </c>
      <c r="F4150" s="1426" t="s">
        <v>9</v>
      </c>
      <c r="G4150" s="1425" t="s">
        <v>10</v>
      </c>
      <c r="H4150" s="1813"/>
      <c r="J4150" s="1887"/>
      <c r="K4150" s="1895"/>
      <c r="L4150" s="1052" t="s">
        <v>27</v>
      </c>
      <c r="M4150" s="1430" t="s">
        <v>28</v>
      </c>
      <c r="N4150" s="1430" t="s">
        <v>26</v>
      </c>
      <c r="O4150" s="1430" t="s">
        <v>29</v>
      </c>
      <c r="P4150" s="1053" t="s">
        <v>30</v>
      </c>
      <c r="Q4150" s="1054" t="s">
        <v>10</v>
      </c>
      <c r="R4150" s="1887"/>
    </row>
    <row r="4151" spans="2:18" x14ac:dyDescent="0.25">
      <c r="B4151" s="1209">
        <v>1</v>
      </c>
      <c r="C4151" s="406">
        <v>6629</v>
      </c>
      <c r="D4151" s="409" t="s">
        <v>12</v>
      </c>
      <c r="E4151" s="409">
        <v>400</v>
      </c>
      <c r="F4151" s="409">
        <v>50</v>
      </c>
      <c r="G4151" s="497">
        <f>0.7854*E4151*F4151*F4151/1000000</f>
        <v>0.78539999999999988</v>
      </c>
      <c r="H4151" s="616" t="s">
        <v>13</v>
      </c>
      <c r="J4151" s="1055">
        <v>1</v>
      </c>
      <c r="K4151" s="429" t="s">
        <v>32</v>
      </c>
      <c r="L4151" s="426">
        <v>15</v>
      </c>
      <c r="M4151" s="426">
        <v>25</v>
      </c>
      <c r="N4151" s="426">
        <v>400</v>
      </c>
      <c r="O4151" s="429"/>
      <c r="P4151" s="450">
        <v>1</v>
      </c>
      <c r="Q4151" s="451">
        <f t="shared" ref="Q4151:Q4158" si="172">L4151*M4151*N4151*P4151/1000000</f>
        <v>0.15</v>
      </c>
      <c r="R4151" s="1056"/>
    </row>
    <row r="4152" spans="2:18" x14ac:dyDescent="0.25">
      <c r="G4152" s="74">
        <f>SUM(G4140:G4151)</f>
        <v>0.78539999999999988</v>
      </c>
      <c r="H4152" s="51"/>
      <c r="J4152" s="1429">
        <v>2</v>
      </c>
      <c r="K4152" s="476"/>
      <c r="L4152" s="476">
        <v>13</v>
      </c>
      <c r="M4152" s="426">
        <v>25</v>
      </c>
      <c r="N4152" s="426">
        <v>400</v>
      </c>
      <c r="O4152" s="476"/>
      <c r="P4152" s="450">
        <v>1</v>
      </c>
      <c r="Q4152" s="451">
        <f t="shared" si="172"/>
        <v>0.13</v>
      </c>
      <c r="R4152" s="476"/>
    </row>
    <row r="4153" spans="2:18" ht="16.5" thickBot="1" x14ac:dyDescent="0.3">
      <c r="G4153" s="60">
        <f>SUM(G4152)</f>
        <v>0.78539999999999988</v>
      </c>
      <c r="H4153" s="36">
        <f>SUM(Q4162/G4153)</f>
        <v>0.72396231219760643</v>
      </c>
      <c r="J4153" s="1055">
        <v>3</v>
      </c>
      <c r="K4153" s="476"/>
      <c r="L4153" s="476">
        <v>10</v>
      </c>
      <c r="M4153" s="426">
        <v>30</v>
      </c>
      <c r="N4153" s="426">
        <v>400</v>
      </c>
      <c r="O4153" s="476"/>
      <c r="P4153" s="450">
        <v>1</v>
      </c>
      <c r="Q4153" s="451">
        <f t="shared" si="172"/>
        <v>0.12</v>
      </c>
      <c r="R4153" s="476"/>
    </row>
    <row r="4154" spans="2:18" ht="16.5" thickTop="1" x14ac:dyDescent="0.25">
      <c r="J4154" s="1429">
        <v>4</v>
      </c>
      <c r="K4154" s="476"/>
      <c r="L4154" s="476">
        <v>2.2000000000000002</v>
      </c>
      <c r="M4154" s="426">
        <v>20</v>
      </c>
      <c r="N4154" s="426">
        <v>400</v>
      </c>
      <c r="O4154" s="476"/>
      <c r="P4154" s="450">
        <v>1</v>
      </c>
      <c r="Q4154" s="451">
        <f t="shared" si="172"/>
        <v>1.7600000000000001E-2</v>
      </c>
      <c r="R4154" s="476"/>
    </row>
    <row r="4155" spans="2:18" x14ac:dyDescent="0.25">
      <c r="B4155" s="1886" t="s">
        <v>3</v>
      </c>
      <c r="C4155" s="1888" t="s">
        <v>66</v>
      </c>
      <c r="D4155" s="1889"/>
      <c r="E4155" s="1890" t="s">
        <v>48</v>
      </c>
      <c r="F4155" s="1891"/>
      <c r="G4155" s="1886" t="s">
        <v>50</v>
      </c>
      <c r="J4155" s="1055">
        <v>5</v>
      </c>
      <c r="K4155" s="476"/>
      <c r="L4155" s="476">
        <v>4.5</v>
      </c>
      <c r="M4155" s="426">
        <v>13</v>
      </c>
      <c r="N4155" s="426">
        <v>400</v>
      </c>
      <c r="O4155" s="476"/>
      <c r="P4155" s="450">
        <v>1</v>
      </c>
      <c r="Q4155" s="451">
        <f t="shared" si="172"/>
        <v>2.3400000000000001E-2</v>
      </c>
      <c r="R4155" s="476"/>
    </row>
    <row r="4156" spans="2:18" x14ac:dyDescent="0.25">
      <c r="B4156" s="1887"/>
      <c r="C4156" s="101" t="s">
        <v>30</v>
      </c>
      <c r="D4156" s="595" t="s">
        <v>10</v>
      </c>
      <c r="E4156" s="1431" t="s">
        <v>30</v>
      </c>
      <c r="F4156" s="1431" t="s">
        <v>10</v>
      </c>
      <c r="G4156" s="1887"/>
      <c r="J4156" s="1429">
        <v>6</v>
      </c>
      <c r="K4156" s="476"/>
      <c r="L4156" s="476">
        <v>4.5</v>
      </c>
      <c r="M4156" s="426">
        <v>10</v>
      </c>
      <c r="N4156" s="426">
        <v>400</v>
      </c>
      <c r="O4156" s="476"/>
      <c r="P4156" s="450">
        <v>2</v>
      </c>
      <c r="Q4156" s="451">
        <f t="shared" si="172"/>
        <v>3.5999999999999997E-2</v>
      </c>
      <c r="R4156" s="476"/>
    </row>
    <row r="4157" spans="2:18" x14ac:dyDescent="0.25">
      <c r="B4157" s="1432" t="s">
        <v>32</v>
      </c>
      <c r="C4157" s="86">
        <f>SUM(C4139)</f>
        <v>790</v>
      </c>
      <c r="D4157" s="71">
        <f>SUM(D4139)</f>
        <v>614.6234093999999</v>
      </c>
      <c r="E4157" s="86">
        <f>SUM(E4139)</f>
        <v>37694</v>
      </c>
      <c r="F4157" s="71">
        <f>SUM(F4139)</f>
        <v>438.36912500000011</v>
      </c>
      <c r="G4157" s="88">
        <f>SUM(G4139)</f>
        <v>0.71323206746703549</v>
      </c>
      <c r="J4157" s="1055">
        <v>7</v>
      </c>
      <c r="K4157" s="476"/>
      <c r="L4157" s="476">
        <v>3.5</v>
      </c>
      <c r="M4157" s="426">
        <v>10</v>
      </c>
      <c r="N4157" s="426">
        <v>400</v>
      </c>
      <c r="O4157" s="476"/>
      <c r="P4157" s="450">
        <v>1</v>
      </c>
      <c r="Q4157" s="451">
        <f t="shared" si="172"/>
        <v>1.4E-2</v>
      </c>
      <c r="R4157" s="476"/>
    </row>
    <row r="4158" spans="2:18" x14ac:dyDescent="0.25">
      <c r="B4158" s="1432" t="s">
        <v>32</v>
      </c>
      <c r="C4158" s="115">
        <f>SUM(B4151)</f>
        <v>1</v>
      </c>
      <c r="D4158" s="71">
        <f>SUM(G4152)</f>
        <v>0.78539999999999988</v>
      </c>
      <c r="E4158" s="115">
        <f>SUM(P4162)</f>
        <v>35</v>
      </c>
      <c r="F4158" s="20">
        <f>SUM(Q4162)</f>
        <v>0.56859999999999999</v>
      </c>
      <c r="G4158" s="88">
        <f>SUM(F4158/D4158)</f>
        <v>0.72396231219760643</v>
      </c>
      <c r="J4158" s="1429">
        <v>8</v>
      </c>
      <c r="K4158" s="476"/>
      <c r="L4158" s="476">
        <v>2.2000000000000002</v>
      </c>
      <c r="M4158" s="426">
        <v>10</v>
      </c>
      <c r="N4158" s="426">
        <v>400</v>
      </c>
      <c r="O4158" s="476"/>
      <c r="P4158" s="450">
        <v>2</v>
      </c>
      <c r="Q4158" s="451">
        <f t="shared" si="172"/>
        <v>1.7600000000000001E-2</v>
      </c>
      <c r="R4158" s="476"/>
    </row>
    <row r="4159" spans="2:18" ht="16.5" thickBot="1" x14ac:dyDescent="0.3">
      <c r="B4159" s="1424" t="s">
        <v>54</v>
      </c>
      <c r="C4159" s="59">
        <f>SUM(C4157:C4158)</f>
        <v>791</v>
      </c>
      <c r="D4159" s="92">
        <f>SUM(D4157:D4158)</f>
        <v>615.40880939999988</v>
      </c>
      <c r="E4159" s="59">
        <f>SUM(E4157:E4158)</f>
        <v>37729</v>
      </c>
      <c r="F4159" s="60">
        <f>SUM(F4157:F4158)</f>
        <v>438.93772500000011</v>
      </c>
      <c r="G4159" s="93">
        <f>SUM(F4159/D4159)</f>
        <v>0.71324576167173759</v>
      </c>
      <c r="J4159" s="1880"/>
      <c r="K4159" s="1880"/>
      <c r="L4159" s="1880"/>
      <c r="M4159" s="1880"/>
      <c r="N4159" s="1880"/>
      <c r="O4159" s="1881"/>
      <c r="P4159" s="1119">
        <f>SUM(P4151:P4158)</f>
        <v>10</v>
      </c>
      <c r="Q4159" s="1120">
        <f>SUM(Q4151:Q4158)</f>
        <v>0.50859999999999994</v>
      </c>
      <c r="R4159" s="64">
        <f>SUM(Q4159/G4153)</f>
        <v>0.64756811815635351</v>
      </c>
    </row>
    <row r="4160" spans="2:18" ht="16.5" thickTop="1" x14ac:dyDescent="0.25">
      <c r="B4160" s="89"/>
      <c r="C4160" s="90"/>
      <c r="D4160" s="91"/>
      <c r="E4160" s="82"/>
      <c r="F4160" s="83"/>
      <c r="G4160" s="83"/>
      <c r="J4160" s="1429">
        <v>9</v>
      </c>
      <c r="K4160" s="476"/>
      <c r="L4160" s="477">
        <v>2</v>
      </c>
      <c r="M4160" s="409">
        <v>3</v>
      </c>
      <c r="N4160" s="409">
        <v>400</v>
      </c>
      <c r="O4160" s="409">
        <v>1</v>
      </c>
      <c r="P4160" s="450">
        <v>25</v>
      </c>
      <c r="Q4160" s="451">
        <f>L4160*M4160*N4160*P4160/1000000</f>
        <v>0.06</v>
      </c>
      <c r="R4160" s="1058"/>
    </row>
    <row r="4161" spans="1:18" x14ac:dyDescent="0.25">
      <c r="B4161" s="102" t="s">
        <v>32</v>
      </c>
      <c r="C4161" s="90"/>
      <c r="D4161" s="103">
        <f>SUM(Q4159+D4141)</f>
        <v>323.24432499999995</v>
      </c>
      <c r="E4161" s="466">
        <f>SUM(D4161/D4159)</f>
        <v>0.52525137772264074</v>
      </c>
      <c r="F4161" s="83"/>
      <c r="G4161" s="83"/>
      <c r="J4161" s="1882"/>
      <c r="K4161" s="1883"/>
      <c r="L4161" s="1883"/>
      <c r="M4161" s="1883"/>
      <c r="N4161" s="1884"/>
      <c r="O4161" s="1057">
        <f>SUM(O4160:O4160)</f>
        <v>1</v>
      </c>
      <c r="P4161" s="1057">
        <f>SUM(P4160:P4160)</f>
        <v>25</v>
      </c>
      <c r="Q4161" s="437">
        <f>SUM(Q4160:Q4160)</f>
        <v>0.06</v>
      </c>
      <c r="R4161" s="64">
        <f>SUM(Q4161/G4153)</f>
        <v>7.6394194041252875E-2</v>
      </c>
    </row>
    <row r="4162" spans="1:18" ht="16.5" thickBot="1" x14ac:dyDescent="0.3">
      <c r="B4162" s="102" t="s">
        <v>51</v>
      </c>
      <c r="C4162" s="89"/>
      <c r="D4162" s="103">
        <f>SUM(Q4161+D4142)</f>
        <v>115.69339999999998</v>
      </c>
      <c r="E4162" s="466">
        <f>SUM(D4162/D4159)</f>
        <v>0.18799438394909659</v>
      </c>
      <c r="F4162" s="83"/>
      <c r="G4162" s="83"/>
      <c r="J4162" s="112"/>
      <c r="K4162" s="112"/>
      <c r="L4162" s="112"/>
      <c r="M4162" s="112"/>
      <c r="N4162" s="112"/>
      <c r="O4162" s="455">
        <f>SUM(O4161)</f>
        <v>1</v>
      </c>
      <c r="P4162" s="47">
        <f>SUM(P4161,P4159)</f>
        <v>35</v>
      </c>
      <c r="Q4162" s="72">
        <f>SUM(Q4161,Q4159)</f>
        <v>0.56859999999999999</v>
      </c>
      <c r="R4162" s="49">
        <f>SUM(Q4162/G4153)</f>
        <v>0.72396231219760643</v>
      </c>
    </row>
    <row r="4163" spans="1:18" ht="17.25" thickTop="1" thickBot="1" x14ac:dyDescent="0.3">
      <c r="B4163" s="89"/>
      <c r="C4163" s="89"/>
      <c r="D4163" s="1427">
        <f>SUM(D4161:D4162)</f>
        <v>438.93772499999994</v>
      </c>
      <c r="E4163" s="467">
        <f>SUM(E4161:E4162)</f>
        <v>0.71324576167173737</v>
      </c>
      <c r="F4163" s="83"/>
    </row>
    <row r="4164" spans="1:18" ht="16.5" thickTop="1" x14ac:dyDescent="0.25"/>
    <row r="4166" spans="1:18" ht="15.75" customHeight="1" x14ac:dyDescent="0.25">
      <c r="A4166" s="1896" t="s">
        <v>523</v>
      </c>
      <c r="B4166" s="1896"/>
      <c r="C4166" s="1896"/>
      <c r="D4166" s="1896"/>
      <c r="E4166" s="1896"/>
      <c r="F4166" s="1896"/>
      <c r="G4166" s="1896"/>
      <c r="H4166" s="1896"/>
      <c r="I4166" s="1896"/>
      <c r="J4166" s="1896"/>
      <c r="K4166" s="1896"/>
      <c r="L4166" s="1896"/>
      <c r="M4166" s="1896"/>
      <c r="N4166" s="1896"/>
      <c r="O4166" s="1896"/>
      <c r="P4166" s="1896"/>
      <c r="Q4166" s="1896"/>
      <c r="R4166" s="1896"/>
    </row>
    <row r="4167" spans="1:18" ht="15.75" customHeight="1" x14ac:dyDescent="0.25">
      <c r="A4167" s="1896"/>
      <c r="B4167" s="1896"/>
      <c r="C4167" s="1896"/>
      <c r="D4167" s="1896"/>
      <c r="E4167" s="1896"/>
      <c r="F4167" s="1896"/>
      <c r="G4167" s="1896"/>
      <c r="H4167" s="1896"/>
      <c r="I4167" s="1896"/>
      <c r="J4167" s="1896"/>
      <c r="K4167" s="1896"/>
      <c r="L4167" s="1896"/>
      <c r="M4167" s="1896"/>
      <c r="N4167" s="1896"/>
      <c r="O4167" s="1896"/>
      <c r="P4167" s="1896"/>
      <c r="Q4167" s="1896"/>
      <c r="R4167" s="1896"/>
    </row>
    <row r="4168" spans="1:18" ht="15.75" customHeight="1" x14ac:dyDescent="0.25">
      <c r="B4168" s="1814" t="s">
        <v>0</v>
      </c>
      <c r="C4168" s="1814"/>
      <c r="D4168" s="1814"/>
      <c r="E4168" s="1814"/>
      <c r="F4168" s="1814"/>
      <c r="G4168" s="1814"/>
      <c r="H4168" s="1814"/>
      <c r="J4168" s="1892" t="s">
        <v>22</v>
      </c>
      <c r="K4168" s="1892"/>
      <c r="L4168" s="1892"/>
      <c r="M4168" s="1892"/>
      <c r="N4168" s="1892"/>
      <c r="O4168" s="1892"/>
      <c r="P4168" s="1892"/>
      <c r="Q4168" s="1892"/>
      <c r="R4168" s="1892"/>
    </row>
    <row r="4169" spans="1:18" x14ac:dyDescent="0.25">
      <c r="B4169" s="1814"/>
      <c r="C4169" s="1814"/>
      <c r="D4169" s="1814"/>
      <c r="E4169" s="1814"/>
      <c r="F4169" s="1814"/>
      <c r="G4169" s="1814"/>
      <c r="H4169" s="1814"/>
      <c r="J4169" s="1892"/>
      <c r="K4169" s="1892"/>
      <c r="L4169" s="1892"/>
      <c r="M4169" s="1892"/>
      <c r="N4169" s="1892"/>
      <c r="O4169" s="1892"/>
      <c r="P4169" s="1892"/>
      <c r="Q4169" s="1892"/>
      <c r="R4169" s="1892"/>
    </row>
    <row r="4170" spans="1:18" x14ac:dyDescent="0.25">
      <c r="B4170" s="6" t="s">
        <v>501</v>
      </c>
      <c r="H4170" s="8"/>
      <c r="J4170" s="6" t="s">
        <v>501</v>
      </c>
      <c r="K4170" s="1051"/>
      <c r="L4170" s="1051"/>
      <c r="M4170" s="1051"/>
      <c r="N4170" s="1051"/>
      <c r="O4170" s="1893"/>
      <c r="P4170" s="1893"/>
      <c r="Q4170" s="842"/>
      <c r="R4170" s="842"/>
    </row>
    <row r="4171" spans="1:18" x14ac:dyDescent="0.25">
      <c r="B4171" s="1812" t="s">
        <v>21</v>
      </c>
      <c r="C4171" s="1812" t="s">
        <v>2</v>
      </c>
      <c r="D4171" s="1812" t="s">
        <v>3</v>
      </c>
      <c r="E4171" s="1842" t="s">
        <v>4</v>
      </c>
      <c r="F4171" s="1843"/>
      <c r="G4171" s="1844"/>
      <c r="H4171" s="1812" t="s">
        <v>5</v>
      </c>
      <c r="J4171" s="1886" t="s">
        <v>21</v>
      </c>
      <c r="K4171" s="1894" t="s">
        <v>24</v>
      </c>
      <c r="L4171" s="1867" t="s">
        <v>25</v>
      </c>
      <c r="M4171" s="1868"/>
      <c r="N4171" s="1869"/>
      <c r="O4171" s="1867" t="s">
        <v>4</v>
      </c>
      <c r="P4171" s="1868"/>
      <c r="Q4171" s="1869"/>
      <c r="R4171" s="1886" t="s">
        <v>5</v>
      </c>
    </row>
    <row r="4172" spans="1:18" x14ac:dyDescent="0.25">
      <c r="B4172" s="1813"/>
      <c r="C4172" s="1813"/>
      <c r="D4172" s="1813"/>
      <c r="E4172" s="1448" t="s">
        <v>26</v>
      </c>
      <c r="F4172" s="1448" t="s">
        <v>9</v>
      </c>
      <c r="G4172" s="1447" t="s">
        <v>10</v>
      </c>
      <c r="H4172" s="1813"/>
      <c r="J4172" s="1887"/>
      <c r="K4172" s="1895"/>
      <c r="L4172" s="1052" t="s">
        <v>27</v>
      </c>
      <c r="M4172" s="1450" t="s">
        <v>28</v>
      </c>
      <c r="N4172" s="1450" t="s">
        <v>26</v>
      </c>
      <c r="O4172" s="1450" t="s">
        <v>29</v>
      </c>
      <c r="P4172" s="1053" t="s">
        <v>30</v>
      </c>
      <c r="Q4172" s="1054" t="s">
        <v>10</v>
      </c>
      <c r="R4172" s="1887"/>
    </row>
    <row r="4173" spans="1:18" x14ac:dyDescent="0.25">
      <c r="B4173" s="1209">
        <v>1</v>
      </c>
      <c r="C4173" s="78">
        <v>6997</v>
      </c>
      <c r="D4173" s="409" t="s">
        <v>12</v>
      </c>
      <c r="E4173" s="409">
        <v>400</v>
      </c>
      <c r="F4173" s="409">
        <v>53</v>
      </c>
      <c r="G4173" s="497">
        <f t="shared" ref="G4173:G4190" si="173">0.7854*E4173*F4173*F4173/1000000</f>
        <v>0.88247543999999989</v>
      </c>
      <c r="H4173" s="616" t="s">
        <v>13</v>
      </c>
      <c r="J4173" s="1055">
        <v>1</v>
      </c>
      <c r="K4173" s="429" t="s">
        <v>32</v>
      </c>
      <c r="L4173" s="426">
        <v>15</v>
      </c>
      <c r="M4173" s="426">
        <v>33</v>
      </c>
      <c r="N4173" s="426">
        <v>400</v>
      </c>
      <c r="O4173" s="429"/>
      <c r="P4173" s="450">
        <v>2</v>
      </c>
      <c r="Q4173" s="451">
        <f t="shared" ref="Q4173:Q4214" si="174">L4173*M4173*N4173*P4173/1000000</f>
        <v>0.39600000000000002</v>
      </c>
      <c r="R4173" s="1056"/>
    </row>
    <row r="4174" spans="1:18" x14ac:dyDescent="0.25">
      <c r="B4174" s="1209">
        <v>2</v>
      </c>
      <c r="C4174" s="78">
        <v>6631</v>
      </c>
      <c r="D4174" s="409" t="s">
        <v>12</v>
      </c>
      <c r="E4174" s="409">
        <v>400</v>
      </c>
      <c r="F4174" s="409">
        <v>45</v>
      </c>
      <c r="G4174" s="497">
        <f t="shared" si="173"/>
        <v>0.63617400000000002</v>
      </c>
      <c r="H4174" s="616" t="s">
        <v>13</v>
      </c>
      <c r="J4174" s="1452">
        <v>2</v>
      </c>
      <c r="K4174" s="476"/>
      <c r="L4174" s="476">
        <v>13</v>
      </c>
      <c r="M4174" s="426">
        <v>33</v>
      </c>
      <c r="N4174" s="426">
        <v>400</v>
      </c>
      <c r="O4174" s="476"/>
      <c r="P4174" s="450">
        <v>3</v>
      </c>
      <c r="Q4174" s="451">
        <f t="shared" si="174"/>
        <v>0.51480000000000004</v>
      </c>
      <c r="R4174" s="476"/>
    </row>
    <row r="4175" spans="1:18" x14ac:dyDescent="0.25">
      <c r="B4175" s="1209">
        <v>3</v>
      </c>
      <c r="C4175" s="78">
        <v>6617</v>
      </c>
      <c r="D4175" s="409" t="s">
        <v>12</v>
      </c>
      <c r="E4175" s="409">
        <v>400</v>
      </c>
      <c r="F4175" s="409">
        <v>45</v>
      </c>
      <c r="G4175" s="497">
        <f t="shared" si="173"/>
        <v>0.63617400000000002</v>
      </c>
      <c r="H4175" s="616" t="s">
        <v>13</v>
      </c>
      <c r="J4175" s="1055">
        <v>3</v>
      </c>
      <c r="K4175" s="476"/>
      <c r="L4175" s="476">
        <v>10</v>
      </c>
      <c r="M4175" s="426">
        <v>33</v>
      </c>
      <c r="N4175" s="426">
        <v>400</v>
      </c>
      <c r="O4175" s="476"/>
      <c r="P4175" s="450">
        <v>4</v>
      </c>
      <c r="Q4175" s="451">
        <f t="shared" si="174"/>
        <v>0.52800000000000002</v>
      </c>
      <c r="R4175" s="476"/>
    </row>
    <row r="4176" spans="1:18" x14ac:dyDescent="0.25">
      <c r="B4176" s="1209">
        <v>4</v>
      </c>
      <c r="C4176" s="78">
        <v>6878</v>
      </c>
      <c r="D4176" s="409" t="s">
        <v>12</v>
      </c>
      <c r="E4176" s="409">
        <v>400</v>
      </c>
      <c r="F4176" s="409">
        <v>60</v>
      </c>
      <c r="G4176" s="497">
        <f t="shared" si="173"/>
        <v>1.130976</v>
      </c>
      <c r="H4176" s="616" t="s">
        <v>13</v>
      </c>
      <c r="J4176" s="1452">
        <v>4</v>
      </c>
      <c r="K4176" s="476"/>
      <c r="L4176" s="476">
        <v>13</v>
      </c>
      <c r="M4176" s="426">
        <v>30</v>
      </c>
      <c r="N4176" s="426">
        <v>400</v>
      </c>
      <c r="O4176" s="476"/>
      <c r="P4176" s="450">
        <v>1</v>
      </c>
      <c r="Q4176" s="451">
        <f t="shared" si="174"/>
        <v>0.156</v>
      </c>
      <c r="R4176" s="476"/>
    </row>
    <row r="4177" spans="2:18" x14ac:dyDescent="0.25">
      <c r="B4177" s="1209">
        <v>5</v>
      </c>
      <c r="C4177" s="78">
        <v>6774</v>
      </c>
      <c r="D4177" s="409" t="s">
        <v>12</v>
      </c>
      <c r="E4177" s="409">
        <v>400</v>
      </c>
      <c r="F4177" s="409">
        <v>58</v>
      </c>
      <c r="G4177" s="497">
        <f t="shared" si="173"/>
        <v>1.0568342399999999</v>
      </c>
      <c r="H4177" s="616" t="s">
        <v>13</v>
      </c>
      <c r="J4177" s="1055">
        <v>5</v>
      </c>
      <c r="K4177" s="476"/>
      <c r="L4177" s="476">
        <v>10</v>
      </c>
      <c r="M4177" s="426">
        <v>30</v>
      </c>
      <c r="N4177" s="426">
        <v>400</v>
      </c>
      <c r="O4177" s="476"/>
      <c r="P4177" s="450">
        <v>3</v>
      </c>
      <c r="Q4177" s="451">
        <f t="shared" si="174"/>
        <v>0.36</v>
      </c>
      <c r="R4177" s="476"/>
    </row>
    <row r="4178" spans="2:18" x14ac:dyDescent="0.25">
      <c r="B4178" s="1209">
        <v>6</v>
      </c>
      <c r="C4178" s="78">
        <v>6818</v>
      </c>
      <c r="D4178" s="409" t="s">
        <v>12</v>
      </c>
      <c r="E4178" s="409">
        <v>400</v>
      </c>
      <c r="F4178" s="409">
        <v>60</v>
      </c>
      <c r="G4178" s="497">
        <f t="shared" si="173"/>
        <v>1.130976</v>
      </c>
      <c r="H4178" s="616" t="s">
        <v>13</v>
      </c>
      <c r="J4178" s="1452">
        <v>6</v>
      </c>
      <c r="K4178" s="476"/>
      <c r="L4178" s="476">
        <v>7</v>
      </c>
      <c r="M4178" s="426">
        <v>30</v>
      </c>
      <c r="N4178" s="426">
        <v>400</v>
      </c>
      <c r="O4178" s="476"/>
      <c r="P4178" s="450">
        <v>1</v>
      </c>
      <c r="Q4178" s="451">
        <f t="shared" si="174"/>
        <v>8.4000000000000005E-2</v>
      </c>
      <c r="R4178" s="476"/>
    </row>
    <row r="4179" spans="2:18" x14ac:dyDescent="0.25">
      <c r="B4179" s="1209">
        <v>7</v>
      </c>
      <c r="C4179" s="78">
        <v>6973</v>
      </c>
      <c r="D4179" s="409" t="s">
        <v>12</v>
      </c>
      <c r="E4179" s="409">
        <v>400</v>
      </c>
      <c r="F4179" s="409">
        <v>42</v>
      </c>
      <c r="G4179" s="497">
        <f t="shared" si="173"/>
        <v>0.55417824000000004</v>
      </c>
      <c r="H4179" s="616" t="s">
        <v>13</v>
      </c>
      <c r="J4179" s="1055">
        <v>7</v>
      </c>
      <c r="K4179" s="476"/>
      <c r="L4179" s="476">
        <v>10</v>
      </c>
      <c r="M4179" s="426">
        <v>27</v>
      </c>
      <c r="N4179" s="426">
        <v>400</v>
      </c>
      <c r="O4179" s="476"/>
      <c r="P4179" s="450">
        <v>1</v>
      </c>
      <c r="Q4179" s="451">
        <f t="shared" si="174"/>
        <v>0.108</v>
      </c>
      <c r="R4179" s="476"/>
    </row>
    <row r="4180" spans="2:18" x14ac:dyDescent="0.25">
      <c r="B4180" s="1209">
        <v>8</v>
      </c>
      <c r="C4180" s="78">
        <v>6941</v>
      </c>
      <c r="D4180" s="409" t="s">
        <v>12</v>
      </c>
      <c r="E4180" s="409">
        <v>400</v>
      </c>
      <c r="F4180" s="409">
        <v>52</v>
      </c>
      <c r="G4180" s="497">
        <f t="shared" si="173"/>
        <v>0.84948863999999991</v>
      </c>
      <c r="H4180" s="616" t="s">
        <v>13</v>
      </c>
      <c r="J4180" s="1452">
        <v>8</v>
      </c>
      <c r="K4180" s="476"/>
      <c r="L4180" s="476">
        <v>15</v>
      </c>
      <c r="M4180" s="426">
        <v>25</v>
      </c>
      <c r="N4180" s="426">
        <v>400</v>
      </c>
      <c r="O4180" s="476"/>
      <c r="P4180" s="450">
        <v>1</v>
      </c>
      <c r="Q4180" s="451">
        <f t="shared" si="174"/>
        <v>0.15</v>
      </c>
      <c r="R4180" s="476"/>
    </row>
    <row r="4181" spans="2:18" x14ac:dyDescent="0.25">
      <c r="B4181" s="1209">
        <v>9</v>
      </c>
      <c r="C4181" s="78">
        <v>6804</v>
      </c>
      <c r="D4181" s="409" t="s">
        <v>12</v>
      </c>
      <c r="E4181" s="409">
        <v>400</v>
      </c>
      <c r="F4181" s="409">
        <v>50</v>
      </c>
      <c r="G4181" s="497">
        <f t="shared" si="173"/>
        <v>0.78539999999999988</v>
      </c>
      <c r="H4181" s="616" t="s">
        <v>13</v>
      </c>
      <c r="J4181" s="1055">
        <v>9</v>
      </c>
      <c r="K4181" s="476"/>
      <c r="L4181" s="476">
        <v>13</v>
      </c>
      <c r="M4181" s="426">
        <v>25</v>
      </c>
      <c r="N4181" s="426">
        <v>400</v>
      </c>
      <c r="O4181" s="476"/>
      <c r="P4181" s="450">
        <v>6</v>
      </c>
      <c r="Q4181" s="451">
        <f t="shared" si="174"/>
        <v>0.78</v>
      </c>
      <c r="R4181" s="476"/>
    </row>
    <row r="4182" spans="2:18" x14ac:dyDescent="0.25">
      <c r="B4182" s="1209">
        <v>10</v>
      </c>
      <c r="C4182" s="78">
        <v>6881</v>
      </c>
      <c r="D4182" s="409" t="s">
        <v>12</v>
      </c>
      <c r="E4182" s="409">
        <v>400</v>
      </c>
      <c r="F4182" s="409">
        <v>49</v>
      </c>
      <c r="G4182" s="497">
        <f t="shared" si="173"/>
        <v>0.75429815999999994</v>
      </c>
      <c r="H4182" s="616" t="s">
        <v>13</v>
      </c>
      <c r="J4182" s="1452">
        <v>10</v>
      </c>
      <c r="K4182" s="476"/>
      <c r="L4182" s="476">
        <v>10</v>
      </c>
      <c r="M4182" s="426">
        <v>25</v>
      </c>
      <c r="N4182" s="426">
        <v>400</v>
      </c>
      <c r="O4182" s="476"/>
      <c r="P4182" s="450">
        <v>7</v>
      </c>
      <c r="Q4182" s="451">
        <f t="shared" si="174"/>
        <v>0.7</v>
      </c>
      <c r="R4182" s="476"/>
    </row>
    <row r="4183" spans="2:18" x14ac:dyDescent="0.25">
      <c r="B4183" s="1209">
        <v>11</v>
      </c>
      <c r="C4183" s="78">
        <v>6889</v>
      </c>
      <c r="D4183" s="409" t="s">
        <v>12</v>
      </c>
      <c r="E4183" s="409">
        <v>400</v>
      </c>
      <c r="F4183" s="409">
        <v>53</v>
      </c>
      <c r="G4183" s="497">
        <f t="shared" si="173"/>
        <v>0.88247543999999989</v>
      </c>
      <c r="H4183" s="616" t="s">
        <v>13</v>
      </c>
      <c r="J4183" s="1055">
        <v>11</v>
      </c>
      <c r="K4183" s="476"/>
      <c r="L4183" s="476">
        <v>7</v>
      </c>
      <c r="M4183" s="426">
        <v>25</v>
      </c>
      <c r="N4183" s="426">
        <v>400</v>
      </c>
      <c r="O4183" s="476"/>
      <c r="P4183" s="450">
        <v>1</v>
      </c>
      <c r="Q4183" s="451">
        <f t="shared" si="174"/>
        <v>7.0000000000000007E-2</v>
      </c>
      <c r="R4183" s="476"/>
    </row>
    <row r="4184" spans="2:18" x14ac:dyDescent="0.25">
      <c r="B4184" s="1209">
        <v>12</v>
      </c>
      <c r="C4184" s="78">
        <v>6975</v>
      </c>
      <c r="D4184" s="409" t="s">
        <v>12</v>
      </c>
      <c r="E4184" s="409">
        <v>400</v>
      </c>
      <c r="F4184" s="409">
        <v>42</v>
      </c>
      <c r="G4184" s="497">
        <f t="shared" si="173"/>
        <v>0.55417824000000004</v>
      </c>
      <c r="H4184" s="616" t="s">
        <v>13</v>
      </c>
      <c r="J4184" s="1452">
        <v>12</v>
      </c>
      <c r="K4184" s="476"/>
      <c r="L4184" s="476">
        <v>4.5</v>
      </c>
      <c r="M4184" s="426">
        <v>25</v>
      </c>
      <c r="N4184" s="426">
        <v>400</v>
      </c>
      <c r="O4184" s="476"/>
      <c r="P4184" s="450">
        <v>2</v>
      </c>
      <c r="Q4184" s="451">
        <f t="shared" si="174"/>
        <v>0.09</v>
      </c>
      <c r="R4184" s="476"/>
    </row>
    <row r="4185" spans="2:18" x14ac:dyDescent="0.25">
      <c r="B4185" s="1209">
        <v>13</v>
      </c>
      <c r="C4185" s="78">
        <v>6880</v>
      </c>
      <c r="D4185" s="409" t="s">
        <v>12</v>
      </c>
      <c r="E4185" s="409">
        <v>400</v>
      </c>
      <c r="F4185" s="409">
        <v>52</v>
      </c>
      <c r="G4185" s="497">
        <f t="shared" si="173"/>
        <v>0.84948863999999991</v>
      </c>
      <c r="H4185" s="616" t="s">
        <v>13</v>
      </c>
      <c r="J4185" s="1055">
        <v>13</v>
      </c>
      <c r="K4185" s="476"/>
      <c r="L4185" s="476">
        <v>3.5</v>
      </c>
      <c r="M4185" s="426">
        <v>25</v>
      </c>
      <c r="N4185" s="426">
        <v>400</v>
      </c>
      <c r="O4185" s="476"/>
      <c r="P4185" s="450">
        <v>1</v>
      </c>
      <c r="Q4185" s="451">
        <f t="shared" si="174"/>
        <v>3.5000000000000003E-2</v>
      </c>
      <c r="R4185" s="476"/>
    </row>
    <row r="4186" spans="2:18" x14ac:dyDescent="0.25">
      <c r="B4186" s="1209">
        <v>14</v>
      </c>
      <c r="C4186" s="78">
        <v>6940</v>
      </c>
      <c r="D4186" s="409" t="s">
        <v>12</v>
      </c>
      <c r="E4186" s="409">
        <v>400</v>
      </c>
      <c r="F4186" s="409">
        <v>45</v>
      </c>
      <c r="G4186" s="497">
        <f t="shared" si="173"/>
        <v>0.63617400000000002</v>
      </c>
      <c r="H4186" s="616" t="s">
        <v>13</v>
      </c>
      <c r="J4186" s="1452">
        <v>14</v>
      </c>
      <c r="K4186" s="476"/>
      <c r="L4186" s="476">
        <v>10</v>
      </c>
      <c r="M4186" s="426">
        <v>20</v>
      </c>
      <c r="N4186" s="426">
        <v>400</v>
      </c>
      <c r="O4186" s="476"/>
      <c r="P4186" s="450">
        <v>6</v>
      </c>
      <c r="Q4186" s="451">
        <f t="shared" si="174"/>
        <v>0.48</v>
      </c>
      <c r="R4186" s="476"/>
    </row>
    <row r="4187" spans="2:18" x14ac:dyDescent="0.25">
      <c r="B4187" s="1209">
        <v>15</v>
      </c>
      <c r="C4187" s="78">
        <v>6803</v>
      </c>
      <c r="D4187" s="409" t="s">
        <v>12</v>
      </c>
      <c r="E4187" s="409">
        <v>400</v>
      </c>
      <c r="F4187" s="409">
        <v>46</v>
      </c>
      <c r="G4187" s="497">
        <f t="shared" si="173"/>
        <v>0.66476255999999989</v>
      </c>
      <c r="H4187" s="616" t="s">
        <v>465</v>
      </c>
      <c r="J4187" s="1055">
        <v>15</v>
      </c>
      <c r="K4187" s="476"/>
      <c r="L4187" s="476">
        <v>13</v>
      </c>
      <c r="M4187" s="426">
        <v>20</v>
      </c>
      <c r="N4187" s="426">
        <v>400</v>
      </c>
      <c r="O4187" s="476"/>
      <c r="P4187" s="450">
        <v>2</v>
      </c>
      <c r="Q4187" s="451">
        <f t="shared" si="174"/>
        <v>0.20799999999999999</v>
      </c>
      <c r="R4187" s="476"/>
    </row>
    <row r="4188" spans="2:18" x14ac:dyDescent="0.25">
      <c r="B4188" s="1209">
        <v>16</v>
      </c>
      <c r="C4188" s="78">
        <v>6966</v>
      </c>
      <c r="D4188" s="409" t="s">
        <v>12</v>
      </c>
      <c r="E4188" s="409">
        <v>400</v>
      </c>
      <c r="F4188" s="409">
        <v>45</v>
      </c>
      <c r="G4188" s="497">
        <f t="shared" si="173"/>
        <v>0.63617400000000002</v>
      </c>
      <c r="H4188" s="616" t="s">
        <v>465</v>
      </c>
      <c r="J4188" s="1452">
        <v>16</v>
      </c>
      <c r="K4188" s="476"/>
      <c r="L4188" s="476">
        <v>7</v>
      </c>
      <c r="M4188" s="426">
        <v>20</v>
      </c>
      <c r="N4188" s="426">
        <v>400</v>
      </c>
      <c r="O4188" s="476"/>
      <c r="P4188" s="450">
        <v>1</v>
      </c>
      <c r="Q4188" s="451">
        <f t="shared" si="174"/>
        <v>5.6000000000000001E-2</v>
      </c>
      <c r="R4188" s="476"/>
    </row>
    <row r="4189" spans="2:18" x14ac:dyDescent="0.25">
      <c r="B4189" s="1209">
        <v>17</v>
      </c>
      <c r="C4189" s="78">
        <v>6947</v>
      </c>
      <c r="D4189" s="409" t="s">
        <v>12</v>
      </c>
      <c r="E4189" s="409">
        <v>400</v>
      </c>
      <c r="F4189" s="409">
        <v>45</v>
      </c>
      <c r="G4189" s="497">
        <f t="shared" si="173"/>
        <v>0.63617400000000002</v>
      </c>
      <c r="H4189" s="616" t="s">
        <v>465</v>
      </c>
      <c r="J4189" s="1055">
        <v>17</v>
      </c>
      <c r="K4189" s="476"/>
      <c r="L4189" s="476">
        <v>4.5</v>
      </c>
      <c r="M4189" s="426">
        <v>20</v>
      </c>
      <c r="N4189" s="426">
        <v>400</v>
      </c>
      <c r="O4189" s="476"/>
      <c r="P4189" s="450">
        <v>7</v>
      </c>
      <c r="Q4189" s="451">
        <f t="shared" si="174"/>
        <v>0.252</v>
      </c>
      <c r="R4189" s="476"/>
    </row>
    <row r="4190" spans="2:18" x14ac:dyDescent="0.25">
      <c r="B4190" s="1209">
        <v>18</v>
      </c>
      <c r="C4190" s="78">
        <v>6876</v>
      </c>
      <c r="D4190" s="409" t="s">
        <v>12</v>
      </c>
      <c r="E4190" s="409">
        <v>400</v>
      </c>
      <c r="F4190" s="409">
        <v>50</v>
      </c>
      <c r="G4190" s="497">
        <f t="shared" si="173"/>
        <v>0.78539999999999988</v>
      </c>
      <c r="H4190" s="616" t="s">
        <v>465</v>
      </c>
      <c r="J4190" s="1452">
        <v>18</v>
      </c>
      <c r="K4190" s="476"/>
      <c r="L4190" s="476">
        <v>15</v>
      </c>
      <c r="M4190" s="426">
        <v>15</v>
      </c>
      <c r="N4190" s="426">
        <v>400</v>
      </c>
      <c r="O4190" s="476"/>
      <c r="P4190" s="450">
        <v>2</v>
      </c>
      <c r="Q4190" s="451">
        <f t="shared" si="174"/>
        <v>0.18</v>
      </c>
      <c r="R4190" s="476"/>
    </row>
    <row r="4191" spans="2:18" x14ac:dyDescent="0.25">
      <c r="G4191" s="74">
        <f>SUM(G4173:G4190)</f>
        <v>14.061801600000001</v>
      </c>
      <c r="H4191" s="51"/>
      <c r="J4191" s="1055">
        <v>19</v>
      </c>
      <c r="K4191" s="476"/>
      <c r="L4191" s="476">
        <v>10</v>
      </c>
      <c r="M4191" s="426">
        <v>15</v>
      </c>
      <c r="N4191" s="426">
        <v>400</v>
      </c>
      <c r="O4191" s="476"/>
      <c r="P4191" s="450">
        <v>2</v>
      </c>
      <c r="Q4191" s="451">
        <f t="shared" si="174"/>
        <v>0.12</v>
      </c>
      <c r="R4191" s="476"/>
    </row>
    <row r="4192" spans="2:18" ht="16.5" thickBot="1" x14ac:dyDescent="0.3">
      <c r="G4192" s="60">
        <f>SUM(G4191)</f>
        <v>14.061801600000001</v>
      </c>
      <c r="H4192" s="36">
        <f>SUM(Q4227/G4192)</f>
        <v>0.76678225925190135</v>
      </c>
      <c r="J4192" s="1452">
        <v>20</v>
      </c>
      <c r="K4192" s="476"/>
      <c r="L4192" s="476">
        <v>7</v>
      </c>
      <c r="M4192" s="426">
        <v>15</v>
      </c>
      <c r="N4192" s="426">
        <v>400</v>
      </c>
      <c r="O4192" s="476"/>
      <c r="P4192" s="450">
        <v>3</v>
      </c>
      <c r="Q4192" s="451">
        <f t="shared" si="174"/>
        <v>0.126</v>
      </c>
      <c r="R4192" s="476"/>
    </row>
    <row r="4193" spans="2:18" ht="16.5" thickTop="1" x14ac:dyDescent="0.25">
      <c r="J4193" s="1055">
        <v>21</v>
      </c>
      <c r="K4193" s="476"/>
      <c r="L4193" s="476">
        <v>4.5</v>
      </c>
      <c r="M4193" s="426">
        <v>15</v>
      </c>
      <c r="N4193" s="426">
        <v>400</v>
      </c>
      <c r="O4193" s="476"/>
      <c r="P4193" s="450">
        <v>18</v>
      </c>
      <c r="Q4193" s="451">
        <f t="shared" si="174"/>
        <v>0.48599999999999999</v>
      </c>
      <c r="R4193" s="476"/>
    </row>
    <row r="4194" spans="2:18" x14ac:dyDescent="0.25">
      <c r="B4194" s="1886" t="s">
        <v>3</v>
      </c>
      <c r="C4194" s="1888" t="s">
        <v>66</v>
      </c>
      <c r="D4194" s="1889"/>
      <c r="E4194" s="1890" t="s">
        <v>48</v>
      </c>
      <c r="F4194" s="1891"/>
      <c r="G4194" s="1886" t="s">
        <v>50</v>
      </c>
      <c r="J4194" s="1452">
        <v>22</v>
      </c>
      <c r="K4194" s="476"/>
      <c r="L4194" s="476">
        <v>3.5</v>
      </c>
      <c r="M4194" s="426">
        <v>15</v>
      </c>
      <c r="N4194" s="426">
        <v>400</v>
      </c>
      <c r="O4194" s="476"/>
      <c r="P4194" s="450">
        <v>11</v>
      </c>
      <c r="Q4194" s="451">
        <f t="shared" si="174"/>
        <v>0.23100000000000001</v>
      </c>
      <c r="R4194" s="476"/>
    </row>
    <row r="4195" spans="2:18" x14ac:dyDescent="0.25">
      <c r="B4195" s="1887"/>
      <c r="C4195" s="101" t="s">
        <v>30</v>
      </c>
      <c r="D4195" s="595" t="s">
        <v>10</v>
      </c>
      <c r="E4195" s="1453" t="s">
        <v>30</v>
      </c>
      <c r="F4195" s="1453" t="s">
        <v>10</v>
      </c>
      <c r="G4195" s="1887"/>
      <c r="J4195" s="1055">
        <v>23</v>
      </c>
      <c r="K4195" s="476"/>
      <c r="L4195" s="476">
        <v>2.2000000000000002</v>
      </c>
      <c r="M4195" s="426">
        <v>15</v>
      </c>
      <c r="N4195" s="426">
        <v>400</v>
      </c>
      <c r="O4195" s="476"/>
      <c r="P4195" s="450">
        <v>6</v>
      </c>
      <c r="Q4195" s="451">
        <f t="shared" si="174"/>
        <v>7.9200000000000007E-2</v>
      </c>
      <c r="R4195" s="476"/>
    </row>
    <row r="4196" spans="2:18" x14ac:dyDescent="0.25">
      <c r="B4196" s="1454" t="s">
        <v>32</v>
      </c>
      <c r="C4196" s="86">
        <f>SUM(C4159)</f>
        <v>791</v>
      </c>
      <c r="D4196" s="71">
        <f>SUM(D4159)</f>
        <v>615.40880939999988</v>
      </c>
      <c r="E4196" s="86">
        <f>SUM(E4159)</f>
        <v>37729</v>
      </c>
      <c r="F4196" s="71">
        <f>SUM(F4159)</f>
        <v>438.93772500000011</v>
      </c>
      <c r="G4196" s="88">
        <f>SUM(G4176)</f>
        <v>1.130976</v>
      </c>
      <c r="J4196" s="1452">
        <v>24</v>
      </c>
      <c r="K4196" s="476"/>
      <c r="L4196" s="476">
        <v>10</v>
      </c>
      <c r="M4196" s="426">
        <v>13</v>
      </c>
      <c r="N4196" s="426">
        <v>400</v>
      </c>
      <c r="O4196" s="476"/>
      <c r="P4196" s="450">
        <v>3</v>
      </c>
      <c r="Q4196" s="451">
        <f t="shared" si="174"/>
        <v>0.156</v>
      </c>
      <c r="R4196" s="476"/>
    </row>
    <row r="4197" spans="2:18" x14ac:dyDescent="0.25">
      <c r="B4197" s="1454" t="s">
        <v>32</v>
      </c>
      <c r="C4197" s="115">
        <f>SUM(B4190)</f>
        <v>18</v>
      </c>
      <c r="D4197" s="71">
        <f>SUM(G4191)</f>
        <v>14.061801600000001</v>
      </c>
      <c r="E4197" s="115">
        <f>SUM(P4227)</f>
        <v>609</v>
      </c>
      <c r="F4197" s="20">
        <f>SUM(Q4227)</f>
        <v>10.782340000000001</v>
      </c>
      <c r="G4197" s="88">
        <f>SUM(F4197/D4197)</f>
        <v>0.76678225925190135</v>
      </c>
      <c r="J4197" s="1055">
        <v>25</v>
      </c>
      <c r="K4197" s="476"/>
      <c r="L4197" s="476">
        <v>4.5</v>
      </c>
      <c r="M4197" s="426">
        <v>13</v>
      </c>
      <c r="N4197" s="426">
        <v>400</v>
      </c>
      <c r="O4197" s="476"/>
      <c r="P4197" s="450">
        <v>7</v>
      </c>
      <c r="Q4197" s="451">
        <f t="shared" si="174"/>
        <v>0.1638</v>
      </c>
      <c r="R4197" s="476"/>
    </row>
    <row r="4198" spans="2:18" ht="16.5" thickBot="1" x14ac:dyDescent="0.3">
      <c r="B4198" s="1449" t="s">
        <v>54</v>
      </c>
      <c r="C4198" s="59">
        <f>SUM(C4196:C4197)</f>
        <v>809</v>
      </c>
      <c r="D4198" s="92">
        <f>SUM(D4196:D4197)</f>
        <v>629.47061099999985</v>
      </c>
      <c r="E4198" s="59">
        <f>SUM(E4196:E4197)</f>
        <v>38338</v>
      </c>
      <c r="F4198" s="60">
        <f>SUM(F4196:F4197)</f>
        <v>449.72006500000009</v>
      </c>
      <c r="G4198" s="93">
        <f>SUM(F4198/D4198)</f>
        <v>0.71444171839183801</v>
      </c>
      <c r="J4198" s="1452">
        <v>26</v>
      </c>
      <c r="K4198" s="476"/>
      <c r="L4198" s="476">
        <v>3.5</v>
      </c>
      <c r="M4198" s="426">
        <v>13</v>
      </c>
      <c r="N4198" s="426">
        <v>400</v>
      </c>
      <c r="O4198" s="476"/>
      <c r="P4198" s="450">
        <v>4</v>
      </c>
      <c r="Q4198" s="451">
        <f t="shared" si="174"/>
        <v>7.2800000000000004E-2</v>
      </c>
      <c r="R4198" s="476"/>
    </row>
    <row r="4199" spans="2:18" ht="16.5" thickTop="1" x14ac:dyDescent="0.25">
      <c r="B4199" s="89"/>
      <c r="C4199" s="90"/>
      <c r="D4199" s="91"/>
      <c r="E4199" s="82"/>
      <c r="F4199" s="83"/>
      <c r="G4199" s="83"/>
      <c r="J4199" s="1055">
        <v>27</v>
      </c>
      <c r="K4199" s="476"/>
      <c r="L4199" s="476">
        <v>2.2000000000000002</v>
      </c>
      <c r="M4199" s="426">
        <v>13</v>
      </c>
      <c r="N4199" s="426">
        <v>400</v>
      </c>
      <c r="O4199" s="476"/>
      <c r="P4199" s="450">
        <v>1</v>
      </c>
      <c r="Q4199" s="451">
        <f t="shared" si="174"/>
        <v>1.1440000000000001E-2</v>
      </c>
      <c r="R4199" s="476"/>
    </row>
    <row r="4200" spans="2:18" x14ac:dyDescent="0.25">
      <c r="B4200" s="102" t="s">
        <v>32</v>
      </c>
      <c r="C4200" s="90"/>
      <c r="D4200" s="103">
        <f>SUM(Q4221+D4161)</f>
        <v>331.46346499999993</v>
      </c>
      <c r="E4200" s="466">
        <f>SUM(D4200/D4198)</f>
        <v>0.52657496507013257</v>
      </c>
      <c r="F4200" s="83"/>
      <c r="G4200" s="83"/>
      <c r="J4200" s="1452">
        <v>28</v>
      </c>
      <c r="K4200" s="476"/>
      <c r="L4200" s="476">
        <v>13</v>
      </c>
      <c r="M4200" s="426">
        <v>15</v>
      </c>
      <c r="N4200" s="426">
        <v>400</v>
      </c>
      <c r="O4200" s="476"/>
      <c r="P4200" s="450">
        <v>1</v>
      </c>
      <c r="Q4200" s="451">
        <f t="shared" si="174"/>
        <v>7.8E-2</v>
      </c>
      <c r="R4200" s="476"/>
    </row>
    <row r="4201" spans="2:18" x14ac:dyDescent="0.25">
      <c r="B4201" s="102" t="s">
        <v>51</v>
      </c>
      <c r="C4201" s="89"/>
      <c r="D4201" s="103">
        <f>SUM(Q4226+D4162)</f>
        <v>118.25659999999998</v>
      </c>
      <c r="E4201" s="466">
        <f>SUM(D4201/D4198)</f>
        <v>0.18786675332170513</v>
      </c>
      <c r="F4201" s="83"/>
      <c r="G4201" s="83"/>
      <c r="J4201" s="1055">
        <v>29</v>
      </c>
      <c r="K4201" s="476"/>
      <c r="L4201" s="476">
        <v>7</v>
      </c>
      <c r="M4201" s="426">
        <v>23</v>
      </c>
      <c r="N4201" s="426">
        <v>400</v>
      </c>
      <c r="O4201" s="476"/>
      <c r="P4201" s="450">
        <v>1</v>
      </c>
      <c r="Q4201" s="451">
        <f t="shared" si="174"/>
        <v>6.4399999999999999E-2</v>
      </c>
      <c r="R4201" s="476"/>
    </row>
    <row r="4202" spans="2:18" ht="16.5" thickBot="1" x14ac:dyDescent="0.3">
      <c r="B4202" s="89"/>
      <c r="C4202" s="89"/>
      <c r="D4202" s="1444">
        <f>SUM(D4200:D4201)</f>
        <v>449.72006499999992</v>
      </c>
      <c r="E4202" s="467">
        <f>SUM(E4200:E4201)</f>
        <v>0.71444171839183768</v>
      </c>
      <c r="F4202" s="83"/>
      <c r="J4202" s="1452">
        <v>30</v>
      </c>
      <c r="K4202" s="476"/>
      <c r="L4202" s="476">
        <v>8</v>
      </c>
      <c r="M4202" s="426">
        <v>25</v>
      </c>
      <c r="N4202" s="426">
        <v>400</v>
      </c>
      <c r="O4202" s="476"/>
      <c r="P4202" s="450">
        <v>2</v>
      </c>
      <c r="Q4202" s="451">
        <f t="shared" si="174"/>
        <v>0.16</v>
      </c>
      <c r="R4202" s="476"/>
    </row>
    <row r="4203" spans="2:18" ht="16.5" thickTop="1" x14ac:dyDescent="0.25">
      <c r="J4203" s="1055">
        <v>31</v>
      </c>
      <c r="K4203" s="476"/>
      <c r="L4203" s="476">
        <v>7</v>
      </c>
      <c r="M4203" s="426">
        <v>10</v>
      </c>
      <c r="N4203" s="426">
        <v>400</v>
      </c>
      <c r="O4203" s="476"/>
      <c r="P4203" s="450">
        <v>5</v>
      </c>
      <c r="Q4203" s="451">
        <f t="shared" si="174"/>
        <v>0.14000000000000001</v>
      </c>
      <c r="R4203" s="476"/>
    </row>
    <row r="4204" spans="2:18" x14ac:dyDescent="0.25">
      <c r="J4204" s="1452">
        <v>32</v>
      </c>
      <c r="K4204" s="476"/>
      <c r="L4204" s="476">
        <v>4.5</v>
      </c>
      <c r="M4204" s="426">
        <v>10</v>
      </c>
      <c r="N4204" s="426">
        <v>400</v>
      </c>
      <c r="O4204" s="476"/>
      <c r="P4204" s="450">
        <v>37</v>
      </c>
      <c r="Q4204" s="451">
        <f t="shared" si="174"/>
        <v>0.66600000000000004</v>
      </c>
      <c r="R4204" s="476"/>
    </row>
    <row r="4205" spans="2:18" x14ac:dyDescent="0.25">
      <c r="J4205" s="1055">
        <v>33</v>
      </c>
      <c r="K4205" s="476"/>
      <c r="L4205" s="476">
        <v>3.5</v>
      </c>
      <c r="M4205" s="426">
        <v>10</v>
      </c>
      <c r="N4205" s="426">
        <v>400</v>
      </c>
      <c r="O4205" s="476"/>
      <c r="P4205" s="450">
        <v>3</v>
      </c>
      <c r="Q4205" s="451">
        <f t="shared" si="174"/>
        <v>4.2000000000000003E-2</v>
      </c>
      <c r="R4205" s="476"/>
    </row>
    <row r="4206" spans="2:18" x14ac:dyDescent="0.25">
      <c r="J4206" s="1452">
        <v>34</v>
      </c>
      <c r="K4206" s="476"/>
      <c r="L4206" s="476">
        <v>2.2000000000000002</v>
      </c>
      <c r="M4206" s="426">
        <v>10</v>
      </c>
      <c r="N4206" s="426">
        <v>400</v>
      </c>
      <c r="O4206" s="476"/>
      <c r="P4206" s="450">
        <v>10</v>
      </c>
      <c r="Q4206" s="451">
        <f t="shared" si="174"/>
        <v>8.7999999999999995E-2</v>
      </c>
      <c r="R4206" s="476"/>
    </row>
    <row r="4207" spans="2:18" x14ac:dyDescent="0.25">
      <c r="J4207" s="1055">
        <v>35</v>
      </c>
      <c r="K4207" s="476"/>
      <c r="L4207" s="476">
        <v>1.7</v>
      </c>
      <c r="M4207" s="426">
        <v>10</v>
      </c>
      <c r="N4207" s="426">
        <v>400</v>
      </c>
      <c r="O4207" s="476"/>
      <c r="P4207" s="450">
        <v>1</v>
      </c>
      <c r="Q4207" s="451">
        <f t="shared" si="174"/>
        <v>6.7999999999999996E-3</v>
      </c>
      <c r="R4207" s="476"/>
    </row>
    <row r="4208" spans="2:18" x14ac:dyDescent="0.25">
      <c r="J4208" s="1452">
        <v>36</v>
      </c>
      <c r="K4208" s="476"/>
      <c r="L4208" s="476">
        <v>8</v>
      </c>
      <c r="M4208" s="426">
        <v>23</v>
      </c>
      <c r="N4208" s="426">
        <v>400</v>
      </c>
      <c r="O4208" s="476"/>
      <c r="P4208" s="450">
        <v>1</v>
      </c>
      <c r="Q4208" s="451">
        <f t="shared" si="174"/>
        <v>7.3599999999999999E-2</v>
      </c>
      <c r="R4208" s="476"/>
    </row>
    <row r="4209" spans="10:18" x14ac:dyDescent="0.25">
      <c r="J4209" s="1055">
        <v>37</v>
      </c>
      <c r="K4209" s="476"/>
      <c r="L4209" s="476">
        <v>10</v>
      </c>
      <c r="M4209" s="426">
        <v>23</v>
      </c>
      <c r="N4209" s="426">
        <v>400</v>
      </c>
      <c r="O4209" s="476"/>
      <c r="P4209" s="450">
        <v>1</v>
      </c>
      <c r="Q4209" s="451">
        <f t="shared" si="174"/>
        <v>9.1999999999999998E-2</v>
      </c>
      <c r="R4209" s="476"/>
    </row>
    <row r="4210" spans="10:18" x14ac:dyDescent="0.25">
      <c r="J4210" s="1452">
        <v>38</v>
      </c>
      <c r="K4210" s="476"/>
      <c r="L4210" s="476">
        <v>4.5</v>
      </c>
      <c r="M4210" s="426">
        <v>20</v>
      </c>
      <c r="N4210" s="426">
        <v>300</v>
      </c>
      <c r="O4210" s="476"/>
      <c r="P4210" s="450">
        <v>1</v>
      </c>
      <c r="Q4210" s="451">
        <f t="shared" si="174"/>
        <v>2.7E-2</v>
      </c>
      <c r="R4210" s="476"/>
    </row>
    <row r="4211" spans="10:18" x14ac:dyDescent="0.25">
      <c r="J4211" s="1055">
        <v>39</v>
      </c>
      <c r="K4211" s="476"/>
      <c r="L4211" s="476">
        <v>3.5</v>
      </c>
      <c r="M4211" s="426">
        <v>20</v>
      </c>
      <c r="N4211" s="426">
        <v>300</v>
      </c>
      <c r="O4211" s="476"/>
      <c r="P4211" s="450">
        <v>2</v>
      </c>
      <c r="Q4211" s="451">
        <f t="shared" si="174"/>
        <v>4.2000000000000003E-2</v>
      </c>
      <c r="R4211" s="476"/>
    </row>
    <row r="4212" spans="10:18" x14ac:dyDescent="0.25">
      <c r="J4212" s="1452">
        <v>40</v>
      </c>
      <c r="K4212" s="476"/>
      <c r="L4212" s="476">
        <v>4.5</v>
      </c>
      <c r="M4212" s="426">
        <v>15</v>
      </c>
      <c r="N4212" s="426">
        <v>300</v>
      </c>
      <c r="O4212" s="476"/>
      <c r="P4212" s="450">
        <v>2</v>
      </c>
      <c r="Q4212" s="451">
        <f t="shared" si="174"/>
        <v>4.0500000000000001E-2</v>
      </c>
      <c r="R4212" s="476"/>
    </row>
    <row r="4213" spans="10:18" x14ac:dyDescent="0.25">
      <c r="J4213" s="1055">
        <v>41</v>
      </c>
      <c r="K4213" s="476"/>
      <c r="L4213" s="476">
        <v>3.5</v>
      </c>
      <c r="M4213" s="426">
        <v>15</v>
      </c>
      <c r="N4213" s="426">
        <v>300</v>
      </c>
      <c r="O4213" s="476"/>
      <c r="P4213" s="450">
        <v>1</v>
      </c>
      <c r="Q4213" s="451">
        <f t="shared" si="174"/>
        <v>1.575E-2</v>
      </c>
      <c r="R4213" s="476"/>
    </row>
    <row r="4214" spans="10:18" x14ac:dyDescent="0.25">
      <c r="J4214" s="1452">
        <v>42</v>
      </c>
      <c r="K4214" s="476"/>
      <c r="L4214" s="476">
        <v>3.5</v>
      </c>
      <c r="M4214" s="426">
        <v>13</v>
      </c>
      <c r="N4214" s="426">
        <v>300</v>
      </c>
      <c r="O4214" s="476"/>
      <c r="P4214" s="450">
        <v>1</v>
      </c>
      <c r="Q4214" s="451">
        <f t="shared" si="174"/>
        <v>1.3650000000000001E-2</v>
      </c>
      <c r="R4214" s="476"/>
    </row>
    <row r="4215" spans="10:18" x14ac:dyDescent="0.25">
      <c r="J4215" s="1055">
        <v>43</v>
      </c>
      <c r="K4215" s="476"/>
      <c r="L4215" s="476">
        <v>2.2000000000000002</v>
      </c>
      <c r="M4215" s="426">
        <v>15</v>
      </c>
      <c r="N4215" s="426">
        <v>300</v>
      </c>
      <c r="O4215" s="476"/>
      <c r="P4215" s="450">
        <v>1</v>
      </c>
      <c r="Q4215" s="451">
        <f t="shared" ref="Q4215:Q4220" si="175">L4215*M4215*N4215*P4215/1000000</f>
        <v>9.9000000000000008E-3</v>
      </c>
      <c r="R4215" s="476"/>
    </row>
    <row r="4216" spans="10:18" x14ac:dyDescent="0.25">
      <c r="J4216" s="1452">
        <v>44</v>
      </c>
      <c r="K4216" s="476"/>
      <c r="L4216" s="476">
        <v>4.5</v>
      </c>
      <c r="M4216" s="426">
        <v>10</v>
      </c>
      <c r="N4216" s="426">
        <v>300</v>
      </c>
      <c r="O4216" s="476"/>
      <c r="P4216" s="450">
        <v>2</v>
      </c>
      <c r="Q4216" s="451">
        <f t="shared" si="175"/>
        <v>2.7E-2</v>
      </c>
      <c r="R4216" s="476"/>
    </row>
    <row r="4217" spans="10:18" x14ac:dyDescent="0.25">
      <c r="J4217" s="1055">
        <v>45</v>
      </c>
      <c r="K4217" s="476"/>
      <c r="L4217" s="476">
        <v>7</v>
      </c>
      <c r="M4217" s="426">
        <v>10</v>
      </c>
      <c r="N4217" s="426">
        <v>300</v>
      </c>
      <c r="O4217" s="476"/>
      <c r="P4217" s="450">
        <v>1</v>
      </c>
      <c r="Q4217" s="451">
        <f t="shared" si="175"/>
        <v>2.1000000000000001E-2</v>
      </c>
      <c r="R4217" s="476"/>
    </row>
    <row r="4218" spans="10:18" x14ac:dyDescent="0.25">
      <c r="J4218" s="1452">
        <v>46</v>
      </c>
      <c r="K4218" s="476"/>
      <c r="L4218" s="476">
        <v>1.7</v>
      </c>
      <c r="M4218" s="426">
        <v>10</v>
      </c>
      <c r="N4218" s="426">
        <v>300</v>
      </c>
      <c r="O4218" s="476"/>
      <c r="P4218" s="450">
        <v>1</v>
      </c>
      <c r="Q4218" s="451">
        <f t="shared" si="175"/>
        <v>5.1000000000000004E-3</v>
      </c>
      <c r="R4218" s="476"/>
    </row>
    <row r="4219" spans="10:18" x14ac:dyDescent="0.25">
      <c r="J4219" s="1055">
        <v>47</v>
      </c>
      <c r="K4219" s="476"/>
      <c r="L4219" s="476">
        <v>4.5</v>
      </c>
      <c r="M4219" s="426">
        <v>10</v>
      </c>
      <c r="N4219" s="426">
        <v>200</v>
      </c>
      <c r="O4219" s="476"/>
      <c r="P4219" s="450">
        <v>1</v>
      </c>
      <c r="Q4219" s="451">
        <f t="shared" si="175"/>
        <v>8.9999999999999993E-3</v>
      </c>
      <c r="R4219" s="476"/>
    </row>
    <row r="4220" spans="10:18" x14ac:dyDescent="0.25">
      <c r="J4220" s="1452">
        <v>48</v>
      </c>
      <c r="K4220" s="476"/>
      <c r="L4220" s="476">
        <v>1.7</v>
      </c>
      <c r="M4220" s="426">
        <v>10</v>
      </c>
      <c r="N4220" s="426">
        <v>200</v>
      </c>
      <c r="O4220" s="476"/>
      <c r="P4220" s="450">
        <v>1</v>
      </c>
      <c r="Q4220" s="451">
        <f t="shared" si="175"/>
        <v>3.3999999999999998E-3</v>
      </c>
      <c r="R4220" s="476"/>
    </row>
    <row r="4221" spans="10:18" x14ac:dyDescent="0.25">
      <c r="J4221" s="1880"/>
      <c r="K4221" s="1880"/>
      <c r="L4221" s="1880"/>
      <c r="M4221" s="1880"/>
      <c r="N4221" s="1880"/>
      <c r="O4221" s="1881"/>
      <c r="P4221" s="1119">
        <f>SUM(P4173:P4220)</f>
        <v>182</v>
      </c>
      <c r="Q4221" s="1120">
        <f>SUM(Q4173:Q4220)</f>
        <v>8.2191400000000012</v>
      </c>
      <c r="R4221" s="64">
        <f>SUM(Q4221/G4192)</f>
        <v>0.5845012064456947</v>
      </c>
    </row>
    <row r="4222" spans="10:18" x14ac:dyDescent="0.25">
      <c r="J4222" s="1452">
        <v>49</v>
      </c>
      <c r="K4222" s="476"/>
      <c r="L4222" s="477">
        <v>5</v>
      </c>
      <c r="M4222" s="409">
        <v>7</v>
      </c>
      <c r="N4222" s="409">
        <v>400</v>
      </c>
      <c r="O4222" s="409">
        <v>15</v>
      </c>
      <c r="P4222" s="450">
        <v>60</v>
      </c>
      <c r="Q4222" s="451">
        <f>L4222*M4222*N4222*P4222/1000000</f>
        <v>0.84</v>
      </c>
      <c r="R4222" s="618"/>
    </row>
    <row r="4223" spans="10:18" x14ac:dyDescent="0.25">
      <c r="J4223" s="1452">
        <v>50</v>
      </c>
      <c r="K4223" s="476"/>
      <c r="L4223" s="477">
        <v>4</v>
      </c>
      <c r="M4223" s="409">
        <v>6</v>
      </c>
      <c r="N4223" s="409">
        <v>400</v>
      </c>
      <c r="O4223" s="409">
        <v>7</v>
      </c>
      <c r="P4223" s="450">
        <v>42</v>
      </c>
      <c r="Q4223" s="451">
        <f>L4223*M4223*N4223*P4223/1000000</f>
        <v>0.4032</v>
      </c>
      <c r="R4223" s="1058"/>
    </row>
    <row r="4224" spans="10:18" x14ac:dyDescent="0.25">
      <c r="J4224" s="1452">
        <v>51</v>
      </c>
      <c r="K4224" s="476"/>
      <c r="L4224" s="477">
        <v>3</v>
      </c>
      <c r="M4224" s="409">
        <v>5</v>
      </c>
      <c r="N4224" s="409">
        <v>400</v>
      </c>
      <c r="O4224" s="409">
        <v>15</v>
      </c>
      <c r="P4224" s="450">
        <v>150</v>
      </c>
      <c r="Q4224" s="451">
        <f>L4224*M4224*N4224*P4224/1000000</f>
        <v>0.9</v>
      </c>
      <c r="R4224" s="618"/>
    </row>
    <row r="4225" spans="2:18" x14ac:dyDescent="0.25">
      <c r="J4225" s="1452">
        <v>52</v>
      </c>
      <c r="K4225" s="476"/>
      <c r="L4225" s="477">
        <v>2</v>
      </c>
      <c r="M4225" s="409">
        <v>3</v>
      </c>
      <c r="N4225" s="409">
        <v>400</v>
      </c>
      <c r="O4225" s="409">
        <v>7</v>
      </c>
      <c r="P4225" s="450">
        <v>175</v>
      </c>
      <c r="Q4225" s="451">
        <f>L4225*M4225*N4225*P4225/1000000</f>
        <v>0.42</v>
      </c>
      <c r="R4225" s="1058"/>
    </row>
    <row r="4226" spans="2:18" ht="15.75" customHeight="1" x14ac:dyDescent="0.25">
      <c r="J4226" s="1882"/>
      <c r="K4226" s="1883"/>
      <c r="L4226" s="1883"/>
      <c r="M4226" s="1883"/>
      <c r="N4226" s="1884"/>
      <c r="O4226" s="1057">
        <f>SUM(O4222:O4225)</f>
        <v>44</v>
      </c>
      <c r="P4226" s="1057">
        <f>SUM(P4222:P4225)</f>
        <v>427</v>
      </c>
      <c r="Q4226" s="437">
        <f>SUM(Q4222:Q4225)</f>
        <v>2.5631999999999997</v>
      </c>
      <c r="R4226" s="64">
        <f>SUM(Q4226/G4192)</f>
        <v>0.18228105280620654</v>
      </c>
    </row>
    <row r="4227" spans="2:18" ht="15.75" customHeight="1" thickBot="1" x14ac:dyDescent="0.3">
      <c r="J4227" s="112"/>
      <c r="K4227" s="112"/>
      <c r="L4227" s="112"/>
      <c r="M4227" s="112"/>
      <c r="N4227" s="112"/>
      <c r="O4227" s="455">
        <f>SUM(O4226)</f>
        <v>44</v>
      </c>
      <c r="P4227" s="47">
        <f>SUM(P4226,P4221)</f>
        <v>609</v>
      </c>
      <c r="Q4227" s="72">
        <f>SUM(Q4226,Q4221)</f>
        <v>10.782340000000001</v>
      </c>
      <c r="R4227" s="49">
        <f>SUM(Q4227/G4192)</f>
        <v>0.76678225925190135</v>
      </c>
    </row>
    <row r="4228" spans="2:18" ht="15.75" customHeight="1" thickTop="1" x14ac:dyDescent="0.25"/>
    <row r="4229" spans="2:18" ht="15.75" customHeight="1" x14ac:dyDescent="0.25">
      <c r="B4229" s="1814" t="s">
        <v>0</v>
      </c>
      <c r="C4229" s="1814"/>
      <c r="D4229" s="1814"/>
      <c r="E4229" s="1814"/>
      <c r="F4229" s="1814"/>
      <c r="G4229" s="1814"/>
      <c r="H4229" s="1814"/>
      <c r="J4229" s="1892" t="s">
        <v>22</v>
      </c>
      <c r="K4229" s="1892"/>
      <c r="L4229" s="1892"/>
      <c r="M4229" s="1892"/>
      <c r="N4229" s="1892"/>
      <c r="O4229" s="1892"/>
      <c r="P4229" s="1892"/>
      <c r="Q4229" s="1892"/>
      <c r="R4229" s="1892"/>
    </row>
    <row r="4230" spans="2:18" x14ac:dyDescent="0.25">
      <c r="B4230" s="1814"/>
      <c r="C4230" s="1814"/>
      <c r="D4230" s="1814"/>
      <c r="E4230" s="1814"/>
      <c r="F4230" s="1814"/>
      <c r="G4230" s="1814"/>
      <c r="H4230" s="1814"/>
      <c r="J4230" s="1892"/>
      <c r="K4230" s="1892"/>
      <c r="L4230" s="1892"/>
      <c r="M4230" s="1892"/>
      <c r="N4230" s="1892"/>
      <c r="O4230" s="1892"/>
      <c r="P4230" s="1892"/>
      <c r="Q4230" s="1892"/>
      <c r="R4230" s="1892"/>
    </row>
    <row r="4231" spans="2:18" x14ac:dyDescent="0.25">
      <c r="B4231" s="6" t="s">
        <v>500</v>
      </c>
      <c r="H4231" s="8"/>
      <c r="J4231" s="6" t="s">
        <v>500</v>
      </c>
      <c r="K4231" s="1051"/>
      <c r="L4231" s="1051"/>
      <c r="M4231" s="1051"/>
      <c r="N4231" s="1051"/>
      <c r="O4231" s="1893"/>
      <c r="P4231" s="1893"/>
      <c r="Q4231" s="842"/>
      <c r="R4231" s="842"/>
    </row>
    <row r="4232" spans="2:18" x14ac:dyDescent="0.25">
      <c r="B4232" s="1812" t="s">
        <v>21</v>
      </c>
      <c r="C4232" s="1812" t="s">
        <v>2</v>
      </c>
      <c r="D4232" s="1812" t="s">
        <v>3</v>
      </c>
      <c r="E4232" s="1842" t="s">
        <v>4</v>
      </c>
      <c r="F4232" s="1843"/>
      <c r="G4232" s="1844"/>
      <c r="H4232" s="1812" t="s">
        <v>5</v>
      </c>
      <c r="J4232" s="1886" t="s">
        <v>21</v>
      </c>
      <c r="K4232" s="1894" t="s">
        <v>24</v>
      </c>
      <c r="L4232" s="1867" t="s">
        <v>25</v>
      </c>
      <c r="M4232" s="1868"/>
      <c r="N4232" s="1869"/>
      <c r="O4232" s="1867" t="s">
        <v>4</v>
      </c>
      <c r="P4232" s="1868"/>
      <c r="Q4232" s="1869"/>
      <c r="R4232" s="1886" t="s">
        <v>5</v>
      </c>
    </row>
    <row r="4233" spans="2:18" x14ac:dyDescent="0.25">
      <c r="B4233" s="1813"/>
      <c r="C4233" s="1813"/>
      <c r="D4233" s="1813"/>
      <c r="E4233" s="1448" t="s">
        <v>26</v>
      </c>
      <c r="F4233" s="1448" t="s">
        <v>9</v>
      </c>
      <c r="G4233" s="1447" t="s">
        <v>10</v>
      </c>
      <c r="H4233" s="1813"/>
      <c r="J4233" s="1887"/>
      <c r="K4233" s="1895"/>
      <c r="L4233" s="1052" t="s">
        <v>27</v>
      </c>
      <c r="M4233" s="1450" t="s">
        <v>28</v>
      </c>
      <c r="N4233" s="1450" t="s">
        <v>26</v>
      </c>
      <c r="O4233" s="1450" t="s">
        <v>29</v>
      </c>
      <c r="P4233" s="1053" t="s">
        <v>30</v>
      </c>
      <c r="Q4233" s="1054" t="s">
        <v>10</v>
      </c>
      <c r="R4233" s="1887"/>
    </row>
    <row r="4234" spans="2:18" x14ac:dyDescent="0.25">
      <c r="B4234" s="1209">
        <v>1</v>
      </c>
      <c r="C4234" s="409">
        <v>6824</v>
      </c>
      <c r="D4234" s="409" t="s">
        <v>12</v>
      </c>
      <c r="E4234" s="409">
        <v>400</v>
      </c>
      <c r="F4234" s="409">
        <v>60</v>
      </c>
      <c r="G4234" s="497">
        <f t="shared" ref="G4234:G4252" si="176">0.7854*E4234*F4234*F4234/1000000</f>
        <v>1.130976</v>
      </c>
      <c r="H4234" s="616" t="s">
        <v>172</v>
      </c>
      <c r="J4234" s="1055">
        <v>1</v>
      </c>
      <c r="K4234" s="429" t="s">
        <v>32</v>
      </c>
      <c r="L4234" s="426">
        <v>15</v>
      </c>
      <c r="M4234" s="426">
        <v>33</v>
      </c>
      <c r="N4234" s="426">
        <v>400</v>
      </c>
      <c r="O4234" s="429"/>
      <c r="P4234" s="450">
        <v>1</v>
      </c>
      <c r="Q4234" s="451">
        <f t="shared" ref="Q4234:Q4277" si="177">L4234*M4234*N4234*P4234/1000000</f>
        <v>0.19800000000000001</v>
      </c>
      <c r="R4234" s="1056"/>
    </row>
    <row r="4235" spans="2:18" x14ac:dyDescent="0.25">
      <c r="B4235" s="1209">
        <v>2</v>
      </c>
      <c r="C4235" s="409">
        <v>7005</v>
      </c>
      <c r="D4235" s="409" t="s">
        <v>12</v>
      </c>
      <c r="E4235" s="409">
        <v>400</v>
      </c>
      <c r="F4235" s="409">
        <v>54</v>
      </c>
      <c r="G4235" s="497">
        <f t="shared" si="176"/>
        <v>0.91609055999999989</v>
      </c>
      <c r="H4235" s="616" t="s">
        <v>172</v>
      </c>
      <c r="J4235" s="1452">
        <v>2</v>
      </c>
      <c r="K4235" s="476"/>
      <c r="L4235" s="476">
        <v>13</v>
      </c>
      <c r="M4235" s="426">
        <v>33</v>
      </c>
      <c r="N4235" s="426">
        <v>400</v>
      </c>
      <c r="O4235" s="476"/>
      <c r="P4235" s="450">
        <v>1</v>
      </c>
      <c r="Q4235" s="451">
        <f t="shared" si="177"/>
        <v>0.1716</v>
      </c>
      <c r="R4235" s="476"/>
    </row>
    <row r="4236" spans="2:18" x14ac:dyDescent="0.25">
      <c r="B4236" s="1209">
        <v>3</v>
      </c>
      <c r="C4236" s="409">
        <v>6776</v>
      </c>
      <c r="D4236" s="409" t="s">
        <v>12</v>
      </c>
      <c r="E4236" s="409">
        <v>400</v>
      </c>
      <c r="F4236" s="409">
        <v>57</v>
      </c>
      <c r="G4236" s="497">
        <f t="shared" si="176"/>
        <v>1.02070584</v>
      </c>
      <c r="H4236" s="616" t="s">
        <v>172</v>
      </c>
      <c r="J4236" s="1055">
        <v>3</v>
      </c>
      <c r="K4236" s="476"/>
      <c r="L4236" s="476">
        <v>10</v>
      </c>
      <c r="M4236" s="426">
        <v>33</v>
      </c>
      <c r="N4236" s="426">
        <v>400</v>
      </c>
      <c r="O4236" s="476"/>
      <c r="P4236" s="450">
        <v>1</v>
      </c>
      <c r="Q4236" s="451">
        <f t="shared" si="177"/>
        <v>0.13200000000000001</v>
      </c>
      <c r="R4236" s="476"/>
    </row>
    <row r="4237" spans="2:18" x14ac:dyDescent="0.25">
      <c r="B4237" s="1209">
        <v>4</v>
      </c>
      <c r="C4237" s="409">
        <v>6719</v>
      </c>
      <c r="D4237" s="409" t="s">
        <v>12</v>
      </c>
      <c r="E4237" s="409">
        <v>400</v>
      </c>
      <c r="F4237" s="409">
        <v>52</v>
      </c>
      <c r="G4237" s="497">
        <f t="shared" si="176"/>
        <v>0.84948863999999991</v>
      </c>
      <c r="H4237" s="616" t="s">
        <v>172</v>
      </c>
      <c r="J4237" s="1452">
        <v>4</v>
      </c>
      <c r="K4237" s="476"/>
      <c r="L4237" s="476">
        <v>4.5</v>
      </c>
      <c r="M4237" s="426">
        <v>33</v>
      </c>
      <c r="N4237" s="426">
        <v>400</v>
      </c>
      <c r="O4237" s="476"/>
      <c r="P4237" s="450">
        <v>1</v>
      </c>
      <c r="Q4237" s="451">
        <f t="shared" si="177"/>
        <v>5.9400000000000001E-2</v>
      </c>
      <c r="R4237" s="476"/>
    </row>
    <row r="4238" spans="2:18" x14ac:dyDescent="0.25">
      <c r="B4238" s="1209">
        <v>5</v>
      </c>
      <c r="C4238" s="409">
        <v>6926</v>
      </c>
      <c r="D4238" s="409" t="s">
        <v>12</v>
      </c>
      <c r="E4238" s="409">
        <v>400</v>
      </c>
      <c r="F4238" s="409">
        <v>48</v>
      </c>
      <c r="G4238" s="497">
        <f t="shared" si="176"/>
        <v>0.72382463999999991</v>
      </c>
      <c r="H4238" s="616" t="s">
        <v>172</v>
      </c>
      <c r="J4238" s="1055">
        <v>5</v>
      </c>
      <c r="K4238" s="476"/>
      <c r="L4238" s="476">
        <v>15</v>
      </c>
      <c r="M4238" s="426">
        <v>30</v>
      </c>
      <c r="N4238" s="426">
        <v>400</v>
      </c>
      <c r="O4238" s="476"/>
      <c r="P4238" s="450">
        <v>1</v>
      </c>
      <c r="Q4238" s="451">
        <f t="shared" si="177"/>
        <v>0.18</v>
      </c>
      <c r="R4238" s="476"/>
    </row>
    <row r="4239" spans="2:18" x14ac:dyDescent="0.25">
      <c r="B4239" s="1209">
        <v>6</v>
      </c>
      <c r="C4239" s="409">
        <v>6922</v>
      </c>
      <c r="D4239" s="409" t="s">
        <v>12</v>
      </c>
      <c r="E4239" s="409">
        <v>400</v>
      </c>
      <c r="F4239" s="409">
        <v>43</v>
      </c>
      <c r="G4239" s="497">
        <f t="shared" si="176"/>
        <v>0.58088183999999998</v>
      </c>
      <c r="H4239" s="616" t="s">
        <v>172</v>
      </c>
      <c r="J4239" s="1452">
        <v>6</v>
      </c>
      <c r="K4239" s="476"/>
      <c r="L4239" s="476">
        <v>13</v>
      </c>
      <c r="M4239" s="426">
        <v>30</v>
      </c>
      <c r="N4239" s="426">
        <v>400</v>
      </c>
      <c r="O4239" s="476"/>
      <c r="P4239" s="450">
        <v>1</v>
      </c>
      <c r="Q4239" s="451">
        <f t="shared" si="177"/>
        <v>0.156</v>
      </c>
      <c r="R4239" s="476"/>
    </row>
    <row r="4240" spans="2:18" x14ac:dyDescent="0.25">
      <c r="B4240" s="1209">
        <v>7</v>
      </c>
      <c r="C4240" s="409">
        <v>6928</v>
      </c>
      <c r="D4240" s="409" t="s">
        <v>12</v>
      </c>
      <c r="E4240" s="409">
        <v>400</v>
      </c>
      <c r="F4240" s="409">
        <v>45</v>
      </c>
      <c r="G4240" s="497">
        <f t="shared" si="176"/>
        <v>0.63617400000000002</v>
      </c>
      <c r="H4240" s="616" t="s">
        <v>172</v>
      </c>
      <c r="J4240" s="1055">
        <v>7</v>
      </c>
      <c r="K4240" s="476"/>
      <c r="L4240" s="476">
        <v>10</v>
      </c>
      <c r="M4240" s="426">
        <v>30</v>
      </c>
      <c r="N4240" s="426">
        <v>400</v>
      </c>
      <c r="O4240" s="476"/>
      <c r="P4240" s="450">
        <v>5</v>
      </c>
      <c r="Q4240" s="451">
        <f t="shared" si="177"/>
        <v>0.6</v>
      </c>
      <c r="R4240" s="476"/>
    </row>
    <row r="4241" spans="2:18" x14ac:dyDescent="0.25">
      <c r="B4241" s="1209">
        <v>8</v>
      </c>
      <c r="C4241" s="409">
        <v>6992</v>
      </c>
      <c r="D4241" s="409" t="s">
        <v>12</v>
      </c>
      <c r="E4241" s="409">
        <v>400</v>
      </c>
      <c r="F4241" s="409">
        <v>48</v>
      </c>
      <c r="G4241" s="497">
        <f t="shared" si="176"/>
        <v>0.72382463999999991</v>
      </c>
      <c r="H4241" s="616" t="s">
        <v>465</v>
      </c>
      <c r="J4241" s="1452">
        <v>8</v>
      </c>
      <c r="K4241" s="476"/>
      <c r="L4241" s="476">
        <v>15</v>
      </c>
      <c r="M4241" s="426">
        <v>25</v>
      </c>
      <c r="N4241" s="426">
        <v>400</v>
      </c>
      <c r="O4241" s="476"/>
      <c r="P4241" s="450">
        <v>4</v>
      </c>
      <c r="Q4241" s="451">
        <f t="shared" si="177"/>
        <v>0.6</v>
      </c>
      <c r="R4241" s="476"/>
    </row>
    <row r="4242" spans="2:18" x14ac:dyDescent="0.25">
      <c r="B4242" s="1209">
        <v>9</v>
      </c>
      <c r="C4242" s="409">
        <v>6958</v>
      </c>
      <c r="D4242" s="409" t="s">
        <v>12</v>
      </c>
      <c r="E4242" s="409">
        <v>400</v>
      </c>
      <c r="F4242" s="409">
        <v>70</v>
      </c>
      <c r="G4242" s="497">
        <f t="shared" si="176"/>
        <v>1.5393839999999999</v>
      </c>
      <c r="H4242" s="616" t="s">
        <v>465</v>
      </c>
      <c r="J4242" s="1055">
        <v>9</v>
      </c>
      <c r="K4242" s="476"/>
      <c r="L4242" s="476">
        <v>13</v>
      </c>
      <c r="M4242" s="426">
        <v>25</v>
      </c>
      <c r="N4242" s="426">
        <v>400</v>
      </c>
      <c r="O4242" s="476"/>
      <c r="P4242" s="450">
        <v>3</v>
      </c>
      <c r="Q4242" s="451">
        <f t="shared" si="177"/>
        <v>0.39</v>
      </c>
      <c r="R4242" s="476"/>
    </row>
    <row r="4243" spans="2:18" x14ac:dyDescent="0.25">
      <c r="B4243" s="1209">
        <v>10</v>
      </c>
      <c r="C4243" s="409">
        <v>6963</v>
      </c>
      <c r="D4243" s="409" t="s">
        <v>12</v>
      </c>
      <c r="E4243" s="409">
        <v>400</v>
      </c>
      <c r="F4243" s="409">
        <v>44</v>
      </c>
      <c r="G4243" s="497">
        <f t="shared" si="176"/>
        <v>0.60821376000000005</v>
      </c>
      <c r="H4243" s="616" t="s">
        <v>465</v>
      </c>
      <c r="J4243" s="1452">
        <v>10</v>
      </c>
      <c r="K4243" s="476"/>
      <c r="L4243" s="476">
        <v>10</v>
      </c>
      <c r="M4243" s="426">
        <v>25</v>
      </c>
      <c r="N4243" s="426">
        <v>400</v>
      </c>
      <c r="O4243" s="476"/>
      <c r="P4243" s="450">
        <v>8</v>
      </c>
      <c r="Q4243" s="451">
        <f t="shared" si="177"/>
        <v>0.8</v>
      </c>
      <c r="R4243" s="476"/>
    </row>
    <row r="4244" spans="2:18" x14ac:dyDescent="0.25">
      <c r="B4244" s="1209">
        <v>11</v>
      </c>
      <c r="C4244" s="409">
        <v>6944</v>
      </c>
      <c r="D4244" s="409" t="s">
        <v>12</v>
      </c>
      <c r="E4244" s="409">
        <v>400</v>
      </c>
      <c r="F4244" s="409">
        <v>48</v>
      </c>
      <c r="G4244" s="497">
        <f t="shared" si="176"/>
        <v>0.72382463999999991</v>
      </c>
      <c r="H4244" s="616" t="s">
        <v>465</v>
      </c>
      <c r="J4244" s="1055">
        <v>11</v>
      </c>
      <c r="K4244" s="476"/>
      <c r="L4244" s="476">
        <v>7</v>
      </c>
      <c r="M4244" s="426">
        <v>25</v>
      </c>
      <c r="N4244" s="426">
        <v>400</v>
      </c>
      <c r="O4244" s="476"/>
      <c r="P4244" s="450">
        <v>2</v>
      </c>
      <c r="Q4244" s="451">
        <f t="shared" si="177"/>
        <v>0.14000000000000001</v>
      </c>
      <c r="R4244" s="476"/>
    </row>
    <row r="4245" spans="2:18" x14ac:dyDescent="0.25">
      <c r="B4245" s="1209">
        <v>12</v>
      </c>
      <c r="C4245" s="409">
        <v>6980</v>
      </c>
      <c r="D4245" s="409" t="s">
        <v>12</v>
      </c>
      <c r="E4245" s="409">
        <v>400</v>
      </c>
      <c r="F4245" s="409">
        <v>50</v>
      </c>
      <c r="G4245" s="497">
        <f t="shared" si="176"/>
        <v>0.78539999999999988</v>
      </c>
      <c r="H4245" s="616" t="s">
        <v>465</v>
      </c>
      <c r="J4245" s="1452">
        <v>12</v>
      </c>
      <c r="K4245" s="476"/>
      <c r="L4245" s="476">
        <v>4.5</v>
      </c>
      <c r="M4245" s="426">
        <v>25</v>
      </c>
      <c r="N4245" s="426">
        <v>400</v>
      </c>
      <c r="O4245" s="476"/>
      <c r="P4245" s="450">
        <v>3</v>
      </c>
      <c r="Q4245" s="451">
        <f t="shared" si="177"/>
        <v>0.13500000000000001</v>
      </c>
      <c r="R4245" s="476"/>
    </row>
    <row r="4246" spans="2:18" x14ac:dyDescent="0.25">
      <c r="B4246" s="1209">
        <v>13</v>
      </c>
      <c r="C4246" s="409">
        <v>6978</v>
      </c>
      <c r="D4246" s="409" t="s">
        <v>12</v>
      </c>
      <c r="E4246" s="409">
        <v>300</v>
      </c>
      <c r="F4246" s="409">
        <v>25</v>
      </c>
      <c r="G4246" s="497">
        <f t="shared" si="176"/>
        <v>0.14726249999999999</v>
      </c>
      <c r="H4246" s="616" t="s">
        <v>207</v>
      </c>
      <c r="J4246" s="1055">
        <v>13</v>
      </c>
      <c r="K4246" s="476"/>
      <c r="L4246" s="476">
        <v>2.2000000000000002</v>
      </c>
      <c r="M4246" s="426">
        <v>25</v>
      </c>
      <c r="N4246" s="426">
        <v>400</v>
      </c>
      <c r="O4246" s="476"/>
      <c r="P4246" s="450">
        <v>2</v>
      </c>
      <c r="Q4246" s="451">
        <f t="shared" si="177"/>
        <v>4.4000000000000004E-2</v>
      </c>
      <c r="R4246" s="476"/>
    </row>
    <row r="4247" spans="2:18" x14ac:dyDescent="0.25">
      <c r="B4247" s="1209">
        <v>14</v>
      </c>
      <c r="C4247" s="409">
        <v>6996</v>
      </c>
      <c r="D4247" s="409" t="s">
        <v>12</v>
      </c>
      <c r="E4247" s="409">
        <v>400</v>
      </c>
      <c r="F4247" s="409">
        <v>37</v>
      </c>
      <c r="G4247" s="497">
        <f t="shared" si="176"/>
        <v>0.43008503999999992</v>
      </c>
      <c r="H4247" s="616" t="s">
        <v>207</v>
      </c>
      <c r="J4247" s="1452">
        <v>14</v>
      </c>
      <c r="K4247" s="476"/>
      <c r="L4247" s="476">
        <v>10</v>
      </c>
      <c r="M4247" s="426">
        <v>23</v>
      </c>
      <c r="N4247" s="426">
        <v>400</v>
      </c>
      <c r="O4247" s="476"/>
      <c r="P4247" s="450">
        <v>3</v>
      </c>
      <c r="Q4247" s="451">
        <f t="shared" si="177"/>
        <v>0.27600000000000002</v>
      </c>
      <c r="R4247" s="476"/>
    </row>
    <row r="4248" spans="2:18" x14ac:dyDescent="0.25">
      <c r="B4248" s="1209">
        <v>15</v>
      </c>
      <c r="C4248" s="409">
        <v>7008</v>
      </c>
      <c r="D4248" s="409" t="s">
        <v>12</v>
      </c>
      <c r="E4248" s="409">
        <v>400</v>
      </c>
      <c r="F4248" s="409">
        <v>39</v>
      </c>
      <c r="G4248" s="497">
        <f t="shared" si="176"/>
        <v>0.47783735999999993</v>
      </c>
      <c r="H4248" s="616" t="s">
        <v>207</v>
      </c>
      <c r="J4248" s="1055">
        <v>15</v>
      </c>
      <c r="K4248" s="476"/>
      <c r="L4248" s="476">
        <v>15</v>
      </c>
      <c r="M4248" s="426">
        <v>20</v>
      </c>
      <c r="N4248" s="426">
        <v>400</v>
      </c>
      <c r="O4248" s="476"/>
      <c r="P4248" s="450">
        <v>1</v>
      </c>
      <c r="Q4248" s="451">
        <f t="shared" si="177"/>
        <v>0.12</v>
      </c>
      <c r="R4248" s="476"/>
    </row>
    <row r="4249" spans="2:18" x14ac:dyDescent="0.25">
      <c r="B4249" s="1209">
        <v>16</v>
      </c>
      <c r="C4249" s="409">
        <v>7004</v>
      </c>
      <c r="D4249" s="409" t="s">
        <v>12</v>
      </c>
      <c r="E4249" s="409">
        <v>400</v>
      </c>
      <c r="F4249" s="409">
        <v>42</v>
      </c>
      <c r="G4249" s="497">
        <f t="shared" si="176"/>
        <v>0.55417824000000004</v>
      </c>
      <c r="H4249" s="616" t="s">
        <v>207</v>
      </c>
      <c r="J4249" s="1452">
        <v>16</v>
      </c>
      <c r="K4249" s="476"/>
      <c r="L4249" s="476">
        <v>13</v>
      </c>
      <c r="M4249" s="426">
        <v>20</v>
      </c>
      <c r="N4249" s="426">
        <v>400</v>
      </c>
      <c r="O4249" s="476"/>
      <c r="P4249" s="450">
        <v>2</v>
      </c>
      <c r="Q4249" s="451">
        <f t="shared" si="177"/>
        <v>0.20799999999999999</v>
      </c>
      <c r="R4249" s="476"/>
    </row>
    <row r="4250" spans="2:18" x14ac:dyDescent="0.25">
      <c r="B4250" s="1209">
        <v>17</v>
      </c>
      <c r="C4250" s="409">
        <v>6981</v>
      </c>
      <c r="D4250" s="409" t="s">
        <v>12</v>
      </c>
      <c r="E4250" s="409">
        <v>400</v>
      </c>
      <c r="F4250" s="409">
        <v>62</v>
      </c>
      <c r="G4250" s="497">
        <f t="shared" si="176"/>
        <v>1.2076310399999999</v>
      </c>
      <c r="H4250" s="616" t="s">
        <v>207</v>
      </c>
      <c r="J4250" s="1055">
        <v>17</v>
      </c>
      <c r="K4250" s="476"/>
      <c r="L4250" s="476">
        <v>10</v>
      </c>
      <c r="M4250" s="426">
        <v>20</v>
      </c>
      <c r="N4250" s="426">
        <v>400</v>
      </c>
      <c r="O4250" s="476"/>
      <c r="P4250" s="450">
        <v>3</v>
      </c>
      <c r="Q4250" s="451">
        <f t="shared" si="177"/>
        <v>0.24</v>
      </c>
      <c r="R4250" s="476"/>
    </row>
    <row r="4251" spans="2:18" x14ac:dyDescent="0.25">
      <c r="B4251" s="1209">
        <v>18</v>
      </c>
      <c r="C4251" s="409">
        <v>6977</v>
      </c>
      <c r="D4251" s="409" t="s">
        <v>12</v>
      </c>
      <c r="E4251" s="409">
        <v>400</v>
      </c>
      <c r="F4251" s="409">
        <v>35</v>
      </c>
      <c r="G4251" s="497">
        <f t="shared" si="176"/>
        <v>0.38484599999999997</v>
      </c>
      <c r="H4251" s="616" t="s">
        <v>207</v>
      </c>
      <c r="J4251" s="1452">
        <v>18</v>
      </c>
      <c r="K4251" s="476"/>
      <c r="L4251" s="476">
        <v>8</v>
      </c>
      <c r="M4251" s="426">
        <v>20</v>
      </c>
      <c r="N4251" s="426">
        <v>400</v>
      </c>
      <c r="O4251" s="476"/>
      <c r="P4251" s="450">
        <v>2</v>
      </c>
      <c r="Q4251" s="451">
        <f t="shared" si="177"/>
        <v>0.128</v>
      </c>
      <c r="R4251" s="476"/>
    </row>
    <row r="4252" spans="2:18" x14ac:dyDescent="0.25">
      <c r="B4252" s="1209">
        <v>19</v>
      </c>
      <c r="C4252" s="409">
        <v>6626</v>
      </c>
      <c r="D4252" s="409" t="s">
        <v>12</v>
      </c>
      <c r="E4252" s="409">
        <v>400</v>
      </c>
      <c r="F4252" s="409">
        <v>36</v>
      </c>
      <c r="G4252" s="497">
        <f t="shared" si="176"/>
        <v>0.40715135999999991</v>
      </c>
      <c r="H4252" s="616" t="s">
        <v>207</v>
      </c>
      <c r="J4252" s="1055">
        <v>19</v>
      </c>
      <c r="K4252" s="476"/>
      <c r="L4252" s="476">
        <v>7</v>
      </c>
      <c r="M4252" s="426">
        <v>20</v>
      </c>
      <c r="N4252" s="426">
        <v>400</v>
      </c>
      <c r="O4252" s="476"/>
      <c r="P4252" s="450">
        <v>4</v>
      </c>
      <c r="Q4252" s="451">
        <f t="shared" si="177"/>
        <v>0.224</v>
      </c>
      <c r="R4252" s="476"/>
    </row>
    <row r="4253" spans="2:18" x14ac:dyDescent="0.25">
      <c r="G4253" s="74">
        <f>SUM(G4234:G4252)</f>
        <v>13.847780100000001</v>
      </c>
      <c r="H4253" s="51"/>
      <c r="J4253" s="1452">
        <v>20</v>
      </c>
      <c r="K4253" s="476"/>
      <c r="L4253" s="476">
        <v>4.5</v>
      </c>
      <c r="M4253" s="426">
        <v>20</v>
      </c>
      <c r="N4253" s="426">
        <v>400</v>
      </c>
      <c r="O4253" s="476"/>
      <c r="P4253" s="450">
        <v>4</v>
      </c>
      <c r="Q4253" s="451">
        <f t="shared" si="177"/>
        <v>0.14399999999999999</v>
      </c>
      <c r="R4253" s="476"/>
    </row>
    <row r="4254" spans="2:18" ht="16.5" thickBot="1" x14ac:dyDescent="0.3">
      <c r="G4254" s="60">
        <f>SUM(G4253)</f>
        <v>13.847780100000001</v>
      </c>
      <c r="H4254" s="36">
        <f>SUM(Q4264/G4254)</f>
        <v>1.1828610709957763E-2</v>
      </c>
      <c r="J4254" s="1055">
        <v>21</v>
      </c>
      <c r="K4254" s="476"/>
      <c r="L4254" s="476">
        <v>3.5</v>
      </c>
      <c r="M4254" s="426">
        <v>20</v>
      </c>
      <c r="N4254" s="426">
        <v>400</v>
      </c>
      <c r="O4254" s="476"/>
      <c r="P4254" s="450">
        <v>2</v>
      </c>
      <c r="Q4254" s="451">
        <f t="shared" si="177"/>
        <v>5.6000000000000001E-2</v>
      </c>
      <c r="R4254" s="476"/>
    </row>
    <row r="4255" spans="2:18" ht="16.5" thickTop="1" x14ac:dyDescent="0.25">
      <c r="J4255" s="1452">
        <v>22</v>
      </c>
      <c r="K4255" s="476"/>
      <c r="L4255" s="476">
        <v>2.2000000000000002</v>
      </c>
      <c r="M4255" s="426">
        <v>20</v>
      </c>
      <c r="N4255" s="426">
        <v>400</v>
      </c>
      <c r="O4255" s="476"/>
      <c r="P4255" s="450">
        <v>1</v>
      </c>
      <c r="Q4255" s="451">
        <f t="shared" si="177"/>
        <v>1.7600000000000001E-2</v>
      </c>
      <c r="R4255" s="476"/>
    </row>
    <row r="4256" spans="2:18" x14ac:dyDescent="0.25">
      <c r="B4256" s="1886" t="s">
        <v>3</v>
      </c>
      <c r="C4256" s="1888" t="s">
        <v>66</v>
      </c>
      <c r="D4256" s="1889"/>
      <c r="E4256" s="1890" t="s">
        <v>48</v>
      </c>
      <c r="F4256" s="1891"/>
      <c r="G4256" s="1886" t="s">
        <v>50</v>
      </c>
      <c r="J4256" s="1055">
        <v>23</v>
      </c>
      <c r="K4256" s="476"/>
      <c r="L4256" s="476">
        <v>15</v>
      </c>
      <c r="M4256" s="426">
        <v>15</v>
      </c>
      <c r="N4256" s="426">
        <v>400</v>
      </c>
      <c r="O4256" s="476"/>
      <c r="P4256" s="450">
        <v>3</v>
      </c>
      <c r="Q4256" s="451">
        <f t="shared" si="177"/>
        <v>0.27</v>
      </c>
      <c r="R4256" s="476"/>
    </row>
    <row r="4257" spans="2:18" x14ac:dyDescent="0.25">
      <c r="B4257" s="1887"/>
      <c r="C4257" s="101" t="s">
        <v>30</v>
      </c>
      <c r="D4257" s="595" t="s">
        <v>10</v>
      </c>
      <c r="E4257" s="1453" t="s">
        <v>30</v>
      </c>
      <c r="F4257" s="1453" t="s">
        <v>10</v>
      </c>
      <c r="G4257" s="1887"/>
      <c r="J4257" s="1452">
        <v>24</v>
      </c>
      <c r="K4257" s="476"/>
      <c r="L4257" s="476">
        <v>13</v>
      </c>
      <c r="M4257" s="426">
        <v>15</v>
      </c>
      <c r="N4257" s="426">
        <v>400</v>
      </c>
      <c r="O4257" s="476"/>
      <c r="P4257" s="450">
        <v>1</v>
      </c>
      <c r="Q4257" s="451">
        <f t="shared" si="177"/>
        <v>7.8E-2</v>
      </c>
      <c r="R4257" s="476"/>
    </row>
    <row r="4258" spans="2:18" x14ac:dyDescent="0.25">
      <c r="B4258" s="1454" t="s">
        <v>32</v>
      </c>
      <c r="C4258" s="86">
        <f>SUM(C4198)</f>
        <v>809</v>
      </c>
      <c r="D4258" s="71">
        <f>SUM(D4198)</f>
        <v>629.47061099999985</v>
      </c>
      <c r="E4258" s="86">
        <f>SUM(E4198)</f>
        <v>38338</v>
      </c>
      <c r="F4258" s="85">
        <f>SUM(F4198)</f>
        <v>449.72006500000009</v>
      </c>
      <c r="G4258" s="88">
        <f>SUM(G4238)</f>
        <v>0.72382463999999991</v>
      </c>
      <c r="J4258" s="1055">
        <v>25</v>
      </c>
      <c r="K4258" s="476"/>
      <c r="L4258" s="476">
        <v>10</v>
      </c>
      <c r="M4258" s="426">
        <v>15</v>
      </c>
      <c r="N4258" s="426">
        <v>400</v>
      </c>
      <c r="O4258" s="476"/>
      <c r="P4258" s="450">
        <v>1</v>
      </c>
      <c r="Q4258" s="451">
        <f t="shared" si="177"/>
        <v>0.06</v>
      </c>
      <c r="R4258" s="476"/>
    </row>
    <row r="4259" spans="2:18" x14ac:dyDescent="0.25">
      <c r="B4259" s="1454" t="s">
        <v>32</v>
      </c>
      <c r="C4259" s="115">
        <f>SUM(B4252)</f>
        <v>19</v>
      </c>
      <c r="D4259" s="71">
        <f>SUM(G4253)</f>
        <v>13.847780100000001</v>
      </c>
      <c r="E4259" s="115">
        <f>SUM(P4285)</f>
        <v>639</v>
      </c>
      <c r="F4259" s="20">
        <f>SUM(Q4285)</f>
        <v>10.753580000000001</v>
      </c>
      <c r="G4259" s="88">
        <f>SUM(F4259/D4259)</f>
        <v>0.77655623662019302</v>
      </c>
      <c r="J4259" s="1452">
        <v>26</v>
      </c>
      <c r="K4259" s="476"/>
      <c r="L4259" s="476">
        <v>7</v>
      </c>
      <c r="M4259" s="426">
        <v>15</v>
      </c>
      <c r="N4259" s="426">
        <v>400</v>
      </c>
      <c r="O4259" s="476"/>
      <c r="P4259" s="450">
        <v>1</v>
      </c>
      <c r="Q4259" s="451">
        <f t="shared" si="177"/>
        <v>4.2000000000000003E-2</v>
      </c>
      <c r="R4259" s="476"/>
    </row>
    <row r="4260" spans="2:18" ht="16.5" thickBot="1" x14ac:dyDescent="0.3">
      <c r="B4260" s="1449" t="s">
        <v>54</v>
      </c>
      <c r="C4260" s="59">
        <f>SUM(C4258:C4259)</f>
        <v>828</v>
      </c>
      <c r="D4260" s="92">
        <f>SUM(D4258:D4259)</f>
        <v>643.31839109999987</v>
      </c>
      <c r="E4260" s="59">
        <f>SUM(E4258:E4259)</f>
        <v>38977</v>
      </c>
      <c r="F4260" s="60">
        <f>SUM(F4258:F4259)</f>
        <v>460.47364500000009</v>
      </c>
      <c r="G4260" s="93">
        <f>SUM(F4260/D4260)</f>
        <v>0.71577876735754986</v>
      </c>
      <c r="J4260" s="1055">
        <v>27</v>
      </c>
      <c r="K4260" s="476"/>
      <c r="L4260" s="476">
        <v>4.5</v>
      </c>
      <c r="M4260" s="426">
        <v>15</v>
      </c>
      <c r="N4260" s="426">
        <v>400</v>
      </c>
      <c r="O4260" s="476"/>
      <c r="P4260" s="450">
        <v>6</v>
      </c>
      <c r="Q4260" s="451">
        <f t="shared" si="177"/>
        <v>0.16200000000000001</v>
      </c>
      <c r="R4260" s="476"/>
    </row>
    <row r="4261" spans="2:18" ht="16.5" thickTop="1" x14ac:dyDescent="0.25">
      <c r="B4261" s="89"/>
      <c r="C4261" s="90"/>
      <c r="D4261" s="91"/>
      <c r="E4261" s="82"/>
      <c r="F4261" s="83"/>
      <c r="G4261" s="83"/>
      <c r="J4261" s="1452">
        <v>28</v>
      </c>
      <c r="K4261" s="476"/>
      <c r="L4261" s="476">
        <v>3.5</v>
      </c>
      <c r="M4261" s="426">
        <v>15</v>
      </c>
      <c r="N4261" s="426">
        <v>400</v>
      </c>
      <c r="O4261" s="476"/>
      <c r="P4261" s="450">
        <v>1</v>
      </c>
      <c r="Q4261" s="451">
        <f t="shared" si="177"/>
        <v>2.1000000000000001E-2</v>
      </c>
      <c r="R4261" s="476"/>
    </row>
    <row r="4262" spans="2:18" x14ac:dyDescent="0.25">
      <c r="B4262" s="102" t="s">
        <v>32</v>
      </c>
      <c r="C4262" s="90"/>
      <c r="D4262" s="103">
        <f>SUM(Q4278+D4200)</f>
        <v>338.88884499999995</v>
      </c>
      <c r="E4262" s="466">
        <f>SUM(D4262/D4260)</f>
        <v>0.52678246057996148</v>
      </c>
      <c r="F4262" s="83"/>
      <c r="G4262" s="83"/>
      <c r="J4262" s="1055">
        <v>29</v>
      </c>
      <c r="K4262" s="476"/>
      <c r="L4262" s="476">
        <v>2.2000000000000002</v>
      </c>
      <c r="M4262" s="426">
        <v>15</v>
      </c>
      <c r="N4262" s="426">
        <v>400</v>
      </c>
      <c r="O4262" s="476"/>
      <c r="P4262" s="450">
        <v>12</v>
      </c>
      <c r="Q4262" s="451">
        <f t="shared" si="177"/>
        <v>0.15840000000000001</v>
      </c>
      <c r="R4262" s="476"/>
    </row>
    <row r="4263" spans="2:18" x14ac:dyDescent="0.25">
      <c r="B4263" s="102" t="s">
        <v>51</v>
      </c>
      <c r="C4263" s="89"/>
      <c r="D4263" s="103">
        <f>SUM(Q4284+D4201)</f>
        <v>121.58479999999997</v>
      </c>
      <c r="E4263" s="466">
        <f>SUM(D4263/D4260)</f>
        <v>0.18899630677758808</v>
      </c>
      <c r="F4263" s="83"/>
      <c r="G4263" s="83"/>
      <c r="J4263" s="1452">
        <v>30</v>
      </c>
      <c r="K4263" s="476"/>
      <c r="L4263" s="476">
        <v>7</v>
      </c>
      <c r="M4263" s="426">
        <v>13</v>
      </c>
      <c r="N4263" s="426">
        <v>400</v>
      </c>
      <c r="O4263" s="476"/>
      <c r="P4263" s="450">
        <v>1</v>
      </c>
      <c r="Q4263" s="451">
        <f t="shared" si="177"/>
        <v>3.6400000000000002E-2</v>
      </c>
      <c r="R4263" s="476"/>
    </row>
    <row r="4264" spans="2:18" ht="16.5" thickBot="1" x14ac:dyDescent="0.3">
      <c r="B4264" s="89"/>
      <c r="C4264" s="89"/>
      <c r="D4264" s="1444">
        <f>SUM(D4262:D4263)</f>
        <v>460.47364499999992</v>
      </c>
      <c r="E4264" s="467">
        <f>SUM(E4262:E4263)</f>
        <v>0.71577876735754953</v>
      </c>
      <c r="F4264" s="83"/>
      <c r="J4264" s="1055">
        <v>31</v>
      </c>
      <c r="K4264" s="476"/>
      <c r="L4264" s="476">
        <v>4.5</v>
      </c>
      <c r="M4264" s="426">
        <v>13</v>
      </c>
      <c r="N4264" s="426">
        <v>400</v>
      </c>
      <c r="O4264" s="476"/>
      <c r="P4264" s="450">
        <v>7</v>
      </c>
      <c r="Q4264" s="451">
        <f t="shared" si="177"/>
        <v>0.1638</v>
      </c>
      <c r="R4264" s="476"/>
    </row>
    <row r="4265" spans="2:18" ht="16.5" thickTop="1" x14ac:dyDescent="0.25">
      <c r="J4265" s="1452">
        <v>32</v>
      </c>
      <c r="K4265" s="476"/>
      <c r="L4265" s="476">
        <v>3.5</v>
      </c>
      <c r="M4265" s="426">
        <v>13</v>
      </c>
      <c r="N4265" s="426">
        <v>400</v>
      </c>
      <c r="O4265" s="476"/>
      <c r="P4265" s="450">
        <v>1</v>
      </c>
      <c r="Q4265" s="451">
        <f t="shared" si="177"/>
        <v>1.8200000000000001E-2</v>
      </c>
      <c r="R4265" s="476"/>
    </row>
    <row r="4266" spans="2:18" x14ac:dyDescent="0.25">
      <c r="J4266" s="1055">
        <v>33</v>
      </c>
      <c r="K4266" s="476"/>
      <c r="L4266" s="476">
        <v>10</v>
      </c>
      <c r="M4266" s="426">
        <v>13</v>
      </c>
      <c r="N4266" s="426">
        <v>400</v>
      </c>
      <c r="O4266" s="476"/>
      <c r="P4266" s="450">
        <v>1</v>
      </c>
      <c r="Q4266" s="451">
        <f t="shared" si="177"/>
        <v>5.1999999999999998E-2</v>
      </c>
      <c r="R4266" s="476"/>
    </row>
    <row r="4267" spans="2:18" x14ac:dyDescent="0.25">
      <c r="J4267" s="1452">
        <v>34</v>
      </c>
      <c r="K4267" s="476"/>
      <c r="L4267" s="476">
        <v>2.2000000000000002</v>
      </c>
      <c r="M4267" s="426">
        <v>13</v>
      </c>
      <c r="N4267" s="426">
        <v>400</v>
      </c>
      <c r="O4267" s="476"/>
      <c r="P4267" s="450">
        <v>3</v>
      </c>
      <c r="Q4267" s="451">
        <f t="shared" si="177"/>
        <v>3.4320000000000003E-2</v>
      </c>
      <c r="R4267" s="476"/>
    </row>
    <row r="4268" spans="2:18" x14ac:dyDescent="0.25">
      <c r="J4268" s="1055">
        <v>35</v>
      </c>
      <c r="K4268" s="476"/>
      <c r="L4268" s="476">
        <v>1.7</v>
      </c>
      <c r="M4268" s="426">
        <v>13</v>
      </c>
      <c r="N4268" s="426">
        <v>400</v>
      </c>
      <c r="O4268" s="476"/>
      <c r="P4268" s="450">
        <v>1</v>
      </c>
      <c r="Q4268" s="451">
        <f t="shared" si="177"/>
        <v>8.8400000000000006E-3</v>
      </c>
      <c r="R4268" s="476"/>
    </row>
    <row r="4269" spans="2:18" x14ac:dyDescent="0.25">
      <c r="J4269" s="1452">
        <v>36</v>
      </c>
      <c r="K4269" s="476"/>
      <c r="L4269" s="476">
        <v>2.2000000000000002</v>
      </c>
      <c r="M4269" s="426">
        <v>13</v>
      </c>
      <c r="N4269" s="426">
        <v>300</v>
      </c>
      <c r="O4269" s="476"/>
      <c r="P4269" s="450">
        <v>4</v>
      </c>
      <c r="Q4269" s="451">
        <f t="shared" si="177"/>
        <v>3.4320000000000003E-2</v>
      </c>
      <c r="R4269" s="476"/>
    </row>
    <row r="4270" spans="2:18" x14ac:dyDescent="0.25">
      <c r="J4270" s="1055">
        <v>37</v>
      </c>
      <c r="K4270" s="476"/>
      <c r="L4270" s="476">
        <v>10</v>
      </c>
      <c r="M4270" s="426">
        <v>10</v>
      </c>
      <c r="N4270" s="426">
        <v>400</v>
      </c>
      <c r="O4270" s="476"/>
      <c r="P4270" s="450">
        <v>3</v>
      </c>
      <c r="Q4270" s="451">
        <f t="shared" si="177"/>
        <v>0.12</v>
      </c>
      <c r="R4270" s="476"/>
    </row>
    <row r="4271" spans="2:18" x14ac:dyDescent="0.25">
      <c r="J4271" s="1452">
        <v>38</v>
      </c>
      <c r="K4271" s="476"/>
      <c r="L4271" s="476">
        <v>7</v>
      </c>
      <c r="M4271" s="426">
        <v>10</v>
      </c>
      <c r="N4271" s="426">
        <v>400</v>
      </c>
      <c r="O4271" s="476"/>
      <c r="P4271" s="450">
        <v>5</v>
      </c>
      <c r="Q4271" s="451">
        <f t="shared" si="177"/>
        <v>0.14000000000000001</v>
      </c>
      <c r="R4271" s="476"/>
    </row>
    <row r="4272" spans="2:18" x14ac:dyDescent="0.25">
      <c r="J4272" s="1055">
        <v>39</v>
      </c>
      <c r="K4272" s="476"/>
      <c r="L4272" s="476">
        <v>4.5</v>
      </c>
      <c r="M4272" s="426">
        <v>10</v>
      </c>
      <c r="N4272" s="426">
        <v>400</v>
      </c>
      <c r="O4272" s="476"/>
      <c r="P4272" s="450">
        <v>40</v>
      </c>
      <c r="Q4272" s="451">
        <f t="shared" si="177"/>
        <v>0.72</v>
      </c>
      <c r="R4272" s="476"/>
    </row>
    <row r="4273" spans="2:18" ht="16.5" customHeight="1" x14ac:dyDescent="0.25">
      <c r="J4273" s="1452">
        <v>40</v>
      </c>
      <c r="K4273" s="476"/>
      <c r="L4273" s="476">
        <v>4.5</v>
      </c>
      <c r="M4273" s="426">
        <v>10</v>
      </c>
      <c r="N4273" s="426">
        <v>300</v>
      </c>
      <c r="O4273" s="476"/>
      <c r="P4273" s="450">
        <v>2</v>
      </c>
      <c r="Q4273" s="451">
        <f t="shared" si="177"/>
        <v>2.7E-2</v>
      </c>
      <c r="R4273" s="476"/>
    </row>
    <row r="4274" spans="2:18" ht="15.75" customHeight="1" x14ac:dyDescent="0.25">
      <c r="J4274" s="1055">
        <v>41</v>
      </c>
      <c r="K4274" s="476"/>
      <c r="L4274" s="476">
        <v>3.5</v>
      </c>
      <c r="M4274" s="426">
        <v>10</v>
      </c>
      <c r="N4274" s="426">
        <v>400</v>
      </c>
      <c r="O4274" s="476"/>
      <c r="P4274" s="450">
        <v>4</v>
      </c>
      <c r="Q4274" s="451">
        <f t="shared" si="177"/>
        <v>5.6000000000000001E-2</v>
      </c>
      <c r="R4274" s="476"/>
    </row>
    <row r="4275" spans="2:18" x14ac:dyDescent="0.25">
      <c r="J4275" s="1452">
        <v>42</v>
      </c>
      <c r="K4275" s="476"/>
      <c r="L4275" s="476">
        <v>2.2000000000000002</v>
      </c>
      <c r="M4275" s="426">
        <v>10</v>
      </c>
      <c r="N4275" s="426">
        <v>400</v>
      </c>
      <c r="O4275" s="476"/>
      <c r="P4275" s="450">
        <v>19</v>
      </c>
      <c r="Q4275" s="451">
        <f t="shared" si="177"/>
        <v>0.16719999999999999</v>
      </c>
      <c r="R4275" s="476"/>
    </row>
    <row r="4276" spans="2:18" x14ac:dyDescent="0.25">
      <c r="J4276" s="1055">
        <v>43</v>
      </c>
      <c r="K4276" s="476"/>
      <c r="L4276" s="476">
        <v>2.2000000000000002</v>
      </c>
      <c r="M4276" s="426">
        <v>10</v>
      </c>
      <c r="N4276" s="426">
        <v>300</v>
      </c>
      <c r="O4276" s="476"/>
      <c r="P4276" s="450">
        <v>3</v>
      </c>
      <c r="Q4276" s="451">
        <f t="shared" si="177"/>
        <v>1.9800000000000002E-2</v>
      </c>
      <c r="R4276" s="476"/>
    </row>
    <row r="4277" spans="2:18" x14ac:dyDescent="0.25">
      <c r="J4277" s="1452">
        <v>44</v>
      </c>
      <c r="K4277" s="476"/>
      <c r="L4277" s="476">
        <v>2.2000000000000002</v>
      </c>
      <c r="M4277" s="426">
        <v>10</v>
      </c>
      <c r="N4277" s="426">
        <v>250</v>
      </c>
      <c r="O4277" s="476"/>
      <c r="P4277" s="450">
        <v>3</v>
      </c>
      <c r="Q4277" s="451">
        <f t="shared" si="177"/>
        <v>1.6500000000000001E-2</v>
      </c>
      <c r="R4277" s="476"/>
    </row>
    <row r="4278" spans="2:18" x14ac:dyDescent="0.25">
      <c r="J4278" s="1880"/>
      <c r="K4278" s="1880"/>
      <c r="L4278" s="1880"/>
      <c r="M4278" s="1880"/>
      <c r="N4278" s="1880"/>
      <c r="O4278" s="1881"/>
      <c r="P4278" s="1119">
        <f>SUM(P4234:P4277)</f>
        <v>177</v>
      </c>
      <c r="Q4278" s="1120">
        <f>SUM(Q4234:Q4277)</f>
        <v>7.4253800000000023</v>
      </c>
      <c r="R4278" s="64">
        <f>SUM(Q4278/G4254)</f>
        <v>0.53621446516182047</v>
      </c>
    </row>
    <row r="4279" spans="2:18" x14ac:dyDescent="0.25">
      <c r="J4279" s="1452">
        <v>45</v>
      </c>
      <c r="K4279" s="476"/>
      <c r="L4279" s="477">
        <v>5</v>
      </c>
      <c r="M4279" s="409">
        <v>7</v>
      </c>
      <c r="N4279" s="409">
        <v>400</v>
      </c>
      <c r="O4279" s="409">
        <v>30</v>
      </c>
      <c r="P4279" s="450">
        <v>120</v>
      </c>
      <c r="Q4279" s="451">
        <f>L4279*M4279*N4279*P4279/1000000</f>
        <v>1.68</v>
      </c>
      <c r="R4279" s="618"/>
    </row>
    <row r="4280" spans="2:18" x14ac:dyDescent="0.25">
      <c r="J4280" s="1452">
        <v>46</v>
      </c>
      <c r="K4280" s="476"/>
      <c r="L4280" s="477">
        <v>4</v>
      </c>
      <c r="M4280" s="409">
        <v>6</v>
      </c>
      <c r="N4280" s="409">
        <v>400</v>
      </c>
      <c r="O4280" s="409">
        <v>7</v>
      </c>
      <c r="P4280" s="450">
        <v>42</v>
      </c>
      <c r="Q4280" s="451">
        <f>L4280*M4280*N4280*P4280/1000000</f>
        <v>0.4032</v>
      </c>
      <c r="R4280" s="1058"/>
    </row>
    <row r="4281" spans="2:18" x14ac:dyDescent="0.25">
      <c r="J4281" s="1452">
        <v>47</v>
      </c>
      <c r="K4281" s="476"/>
      <c r="L4281" s="477">
        <v>3</v>
      </c>
      <c r="M4281" s="409">
        <v>5</v>
      </c>
      <c r="N4281" s="409">
        <v>400</v>
      </c>
      <c r="O4281" s="409">
        <v>14</v>
      </c>
      <c r="P4281" s="450">
        <v>140</v>
      </c>
      <c r="Q4281" s="451">
        <f>L4281*M4281*N4281*P4281/1000000</f>
        <v>0.84</v>
      </c>
      <c r="R4281" s="618"/>
    </row>
    <row r="4282" spans="2:18" x14ac:dyDescent="0.25">
      <c r="J4282" s="1452">
        <v>48</v>
      </c>
      <c r="K4282" s="476"/>
      <c r="L4282" s="477">
        <v>3</v>
      </c>
      <c r="M4282" s="409">
        <v>5</v>
      </c>
      <c r="N4282" s="409">
        <v>300</v>
      </c>
      <c r="O4282" s="409">
        <v>1</v>
      </c>
      <c r="P4282" s="450">
        <v>10</v>
      </c>
      <c r="Q4282" s="451">
        <f>L4282*M4282*N4282*P4282/1000000</f>
        <v>4.4999999999999998E-2</v>
      </c>
      <c r="R4282" s="1058"/>
    </row>
    <row r="4283" spans="2:18" x14ac:dyDescent="0.25">
      <c r="J4283" s="1452">
        <v>49</v>
      </c>
      <c r="K4283" s="476"/>
      <c r="L4283" s="477">
        <v>2</v>
      </c>
      <c r="M4283" s="409">
        <v>3</v>
      </c>
      <c r="N4283" s="409">
        <v>400</v>
      </c>
      <c r="O4283" s="409">
        <v>6</v>
      </c>
      <c r="P4283" s="450">
        <v>150</v>
      </c>
      <c r="Q4283" s="451">
        <f>L4283*M4283*N4283*P4283/1000000</f>
        <v>0.36</v>
      </c>
      <c r="R4283" s="618"/>
    </row>
    <row r="4284" spans="2:18" x14ac:dyDescent="0.25">
      <c r="J4284" s="1882"/>
      <c r="K4284" s="1883"/>
      <c r="L4284" s="1883"/>
      <c r="M4284" s="1883"/>
      <c r="N4284" s="1884"/>
      <c r="O4284" s="1057">
        <f>SUM(O4279:O4283)</f>
        <v>58</v>
      </c>
      <c r="P4284" s="1057">
        <f>SUM(P4279:P4283)</f>
        <v>462</v>
      </c>
      <c r="Q4284" s="437">
        <f>SUM(Q4279:Q4283)</f>
        <v>3.3281999999999994</v>
      </c>
      <c r="R4284" s="64">
        <f>SUM(Q4284/G4254)</f>
        <v>0.24034177145837252</v>
      </c>
    </row>
    <row r="4285" spans="2:18" ht="16.5" thickBot="1" x14ac:dyDescent="0.3">
      <c r="J4285" s="112"/>
      <c r="K4285" s="112"/>
      <c r="L4285" s="112"/>
      <c r="M4285" s="112"/>
      <c r="N4285" s="112"/>
      <c r="O4285" s="455">
        <f>SUM(O4284)</f>
        <v>58</v>
      </c>
      <c r="P4285" s="47">
        <f>SUM(P4284,P4278)</f>
        <v>639</v>
      </c>
      <c r="Q4285" s="72">
        <f>SUM(Q4284,Q4278)</f>
        <v>10.753580000000001</v>
      </c>
      <c r="R4285" s="49">
        <f>SUM(Q4285/G4254)</f>
        <v>0.77655623662019302</v>
      </c>
    </row>
    <row r="4286" spans="2:18" ht="15.75" customHeight="1" thickTop="1" x14ac:dyDescent="0.25"/>
    <row r="4287" spans="2:18" ht="15.75" customHeight="1" x14ac:dyDescent="0.25">
      <c r="B4287" s="1814" t="s">
        <v>0</v>
      </c>
      <c r="C4287" s="1814"/>
      <c r="D4287" s="1814"/>
      <c r="E4287" s="1814"/>
      <c r="F4287" s="1814"/>
      <c r="G4287" s="1814"/>
      <c r="H4287" s="1814"/>
      <c r="J4287" s="1892" t="s">
        <v>22</v>
      </c>
      <c r="K4287" s="1892"/>
      <c r="L4287" s="1892"/>
      <c r="M4287" s="1892"/>
      <c r="N4287" s="1892"/>
      <c r="O4287" s="1892"/>
      <c r="P4287" s="1892"/>
      <c r="Q4287" s="1892"/>
      <c r="R4287" s="1892"/>
    </row>
    <row r="4288" spans="2:18" x14ac:dyDescent="0.25">
      <c r="B4288" s="1814"/>
      <c r="C4288" s="1814"/>
      <c r="D4288" s="1814"/>
      <c r="E4288" s="1814"/>
      <c r="F4288" s="1814"/>
      <c r="G4288" s="1814"/>
      <c r="H4288" s="1814"/>
      <c r="J4288" s="1892"/>
      <c r="K4288" s="1892"/>
      <c r="L4288" s="1892"/>
      <c r="M4288" s="1892"/>
      <c r="N4288" s="1892"/>
      <c r="O4288" s="1892"/>
      <c r="P4288" s="1892"/>
      <c r="Q4288" s="1892"/>
      <c r="R4288" s="1892"/>
    </row>
    <row r="4289" spans="2:18" x14ac:dyDescent="0.25">
      <c r="B4289" s="6" t="s">
        <v>500</v>
      </c>
      <c r="H4289" s="8"/>
      <c r="J4289" s="6" t="s">
        <v>500</v>
      </c>
      <c r="K4289" s="1051"/>
      <c r="L4289" s="1051"/>
      <c r="M4289" s="1051"/>
      <c r="N4289" s="1051"/>
      <c r="O4289" s="1893"/>
      <c r="P4289" s="1893"/>
      <c r="Q4289" s="842"/>
      <c r="R4289" s="842"/>
    </row>
    <row r="4290" spans="2:18" x14ac:dyDescent="0.25">
      <c r="B4290" s="1812" t="s">
        <v>21</v>
      </c>
      <c r="C4290" s="1812" t="s">
        <v>2</v>
      </c>
      <c r="D4290" s="1812" t="s">
        <v>3</v>
      </c>
      <c r="E4290" s="1842" t="s">
        <v>4</v>
      </c>
      <c r="F4290" s="1843"/>
      <c r="G4290" s="1844"/>
      <c r="H4290" s="1812" t="s">
        <v>5</v>
      </c>
      <c r="J4290" s="1886" t="s">
        <v>21</v>
      </c>
      <c r="K4290" s="1894" t="s">
        <v>24</v>
      </c>
      <c r="L4290" s="1867" t="s">
        <v>25</v>
      </c>
      <c r="M4290" s="1868"/>
      <c r="N4290" s="1869"/>
      <c r="O4290" s="1867" t="s">
        <v>4</v>
      </c>
      <c r="P4290" s="1868"/>
      <c r="Q4290" s="1869"/>
      <c r="R4290" s="1886" t="s">
        <v>5</v>
      </c>
    </row>
    <row r="4291" spans="2:18" x14ac:dyDescent="0.25">
      <c r="B4291" s="1813"/>
      <c r="C4291" s="1813"/>
      <c r="D4291" s="1813"/>
      <c r="E4291" s="1448" t="s">
        <v>26</v>
      </c>
      <c r="F4291" s="1448" t="s">
        <v>9</v>
      </c>
      <c r="G4291" s="1447" t="s">
        <v>10</v>
      </c>
      <c r="H4291" s="1813"/>
      <c r="J4291" s="1887"/>
      <c r="K4291" s="1895"/>
      <c r="L4291" s="1052" t="s">
        <v>27</v>
      </c>
      <c r="M4291" s="1450" t="s">
        <v>28</v>
      </c>
      <c r="N4291" s="1450" t="s">
        <v>26</v>
      </c>
      <c r="O4291" s="1450" t="s">
        <v>29</v>
      </c>
      <c r="P4291" s="1053" t="s">
        <v>30</v>
      </c>
      <c r="Q4291" s="1054" t="s">
        <v>10</v>
      </c>
      <c r="R4291" s="1887"/>
    </row>
    <row r="4292" spans="2:18" x14ac:dyDescent="0.25">
      <c r="B4292" s="1209">
        <v>1</v>
      </c>
      <c r="C4292" s="436">
        <v>6993</v>
      </c>
      <c r="D4292" s="409" t="s">
        <v>12</v>
      </c>
      <c r="E4292" s="409">
        <v>400</v>
      </c>
      <c r="F4292" s="409">
        <v>54</v>
      </c>
      <c r="G4292" s="497">
        <f t="shared" ref="G4292:G4317" si="178">0.7854*E4292*F4292*F4292/1000000</f>
        <v>0.91609055999999989</v>
      </c>
      <c r="H4292" s="616" t="s">
        <v>13</v>
      </c>
      <c r="J4292" s="1055">
        <v>1</v>
      </c>
      <c r="K4292" s="429" t="s">
        <v>32</v>
      </c>
      <c r="L4292" s="426">
        <v>13</v>
      </c>
      <c r="M4292" s="426">
        <v>30</v>
      </c>
      <c r="N4292" s="426">
        <v>400</v>
      </c>
      <c r="O4292" s="429"/>
      <c r="P4292" s="450">
        <v>6</v>
      </c>
      <c r="Q4292" s="451">
        <f t="shared" ref="Q4292:Q4325" si="179">L4292*M4292*N4292*P4292/1000000</f>
        <v>0.93600000000000005</v>
      </c>
      <c r="R4292" s="1056"/>
    </row>
    <row r="4293" spans="2:18" x14ac:dyDescent="0.25">
      <c r="B4293" s="1209">
        <v>2</v>
      </c>
      <c r="C4293" s="436">
        <v>6988</v>
      </c>
      <c r="D4293" s="409" t="s">
        <v>12</v>
      </c>
      <c r="E4293" s="409">
        <v>400</v>
      </c>
      <c r="F4293" s="409">
        <v>37</v>
      </c>
      <c r="G4293" s="497">
        <f t="shared" si="178"/>
        <v>0.43008503999999992</v>
      </c>
      <c r="H4293" s="616" t="s">
        <v>13</v>
      </c>
      <c r="J4293" s="1452">
        <v>2</v>
      </c>
      <c r="K4293" s="476"/>
      <c r="L4293" s="476">
        <v>15</v>
      </c>
      <c r="M4293" s="426">
        <v>30</v>
      </c>
      <c r="N4293" s="426">
        <v>400</v>
      </c>
      <c r="O4293" s="476"/>
      <c r="P4293" s="450">
        <v>4</v>
      </c>
      <c r="Q4293" s="451">
        <f t="shared" si="179"/>
        <v>0.72</v>
      </c>
      <c r="R4293" s="476"/>
    </row>
    <row r="4294" spans="2:18" x14ac:dyDescent="0.25">
      <c r="B4294" s="1209">
        <v>3</v>
      </c>
      <c r="C4294" s="436">
        <v>6976</v>
      </c>
      <c r="D4294" s="409" t="s">
        <v>12</v>
      </c>
      <c r="E4294" s="409">
        <v>400</v>
      </c>
      <c r="F4294" s="409">
        <v>47</v>
      </c>
      <c r="G4294" s="497">
        <f t="shared" si="178"/>
        <v>0.69397943999999989</v>
      </c>
      <c r="H4294" s="616" t="s">
        <v>13</v>
      </c>
      <c r="J4294" s="1055">
        <v>3</v>
      </c>
      <c r="K4294" s="476"/>
      <c r="L4294" s="476">
        <v>10</v>
      </c>
      <c r="M4294" s="426">
        <v>30</v>
      </c>
      <c r="N4294" s="426">
        <v>400</v>
      </c>
      <c r="O4294" s="476"/>
      <c r="P4294" s="450">
        <v>6</v>
      </c>
      <c r="Q4294" s="451">
        <f t="shared" si="179"/>
        <v>0.72</v>
      </c>
      <c r="R4294" s="476"/>
    </row>
    <row r="4295" spans="2:18" x14ac:dyDescent="0.25">
      <c r="B4295" s="1209">
        <v>4</v>
      </c>
      <c r="C4295" s="436">
        <v>6630</v>
      </c>
      <c r="D4295" s="409" t="s">
        <v>12</v>
      </c>
      <c r="E4295" s="409">
        <v>400</v>
      </c>
      <c r="F4295" s="409">
        <v>63</v>
      </c>
      <c r="G4295" s="497">
        <f t="shared" si="178"/>
        <v>1.2469010399999998</v>
      </c>
      <c r="H4295" s="616" t="s">
        <v>13</v>
      </c>
      <c r="J4295" s="1452">
        <v>4</v>
      </c>
      <c r="K4295" s="476"/>
      <c r="L4295" s="476">
        <v>15</v>
      </c>
      <c r="M4295" s="426">
        <v>25</v>
      </c>
      <c r="N4295" s="426">
        <v>400</v>
      </c>
      <c r="O4295" s="476"/>
      <c r="P4295" s="450">
        <v>4</v>
      </c>
      <c r="Q4295" s="451">
        <f t="shared" si="179"/>
        <v>0.6</v>
      </c>
      <c r="R4295" s="476"/>
    </row>
    <row r="4296" spans="2:18" x14ac:dyDescent="0.25">
      <c r="B4296" s="1209">
        <v>5</v>
      </c>
      <c r="C4296" s="436">
        <v>6990</v>
      </c>
      <c r="D4296" s="409" t="s">
        <v>12</v>
      </c>
      <c r="E4296" s="409">
        <v>400</v>
      </c>
      <c r="F4296" s="409">
        <v>65</v>
      </c>
      <c r="G4296" s="497">
        <f t="shared" si="178"/>
        <v>1.3273259999999998</v>
      </c>
      <c r="H4296" s="616" t="s">
        <v>13</v>
      </c>
      <c r="J4296" s="1055">
        <v>5</v>
      </c>
      <c r="K4296" s="476"/>
      <c r="L4296" s="476">
        <v>13</v>
      </c>
      <c r="M4296" s="426">
        <v>25</v>
      </c>
      <c r="N4296" s="426">
        <v>400</v>
      </c>
      <c r="O4296" s="476"/>
      <c r="P4296" s="450">
        <v>9</v>
      </c>
      <c r="Q4296" s="451">
        <f t="shared" si="179"/>
        <v>1.17</v>
      </c>
      <c r="R4296" s="476"/>
    </row>
    <row r="4297" spans="2:18" x14ac:dyDescent="0.25">
      <c r="B4297" s="1209">
        <v>6</v>
      </c>
      <c r="C4297" s="436">
        <v>6873</v>
      </c>
      <c r="D4297" s="409" t="s">
        <v>12</v>
      </c>
      <c r="E4297" s="409">
        <v>400</v>
      </c>
      <c r="F4297" s="409">
        <v>60</v>
      </c>
      <c r="G4297" s="497">
        <f t="shared" si="178"/>
        <v>1.130976</v>
      </c>
      <c r="H4297" s="616" t="s">
        <v>13</v>
      </c>
      <c r="J4297" s="1452">
        <v>6</v>
      </c>
      <c r="K4297" s="476"/>
      <c r="L4297" s="476">
        <v>10</v>
      </c>
      <c r="M4297" s="426">
        <v>25</v>
      </c>
      <c r="N4297" s="426">
        <v>400</v>
      </c>
      <c r="O4297" s="476"/>
      <c r="P4297" s="450">
        <v>8</v>
      </c>
      <c r="Q4297" s="451">
        <f t="shared" si="179"/>
        <v>0.8</v>
      </c>
      <c r="R4297" s="476"/>
    </row>
    <row r="4298" spans="2:18" x14ac:dyDescent="0.25">
      <c r="B4298" s="1209">
        <v>7</v>
      </c>
      <c r="C4298" s="436">
        <v>6778</v>
      </c>
      <c r="D4298" s="409" t="s">
        <v>12</v>
      </c>
      <c r="E4298" s="409">
        <v>400</v>
      </c>
      <c r="F4298" s="409">
        <v>42</v>
      </c>
      <c r="G4298" s="497">
        <f t="shared" si="178"/>
        <v>0.55417824000000004</v>
      </c>
      <c r="H4298" s="616" t="s">
        <v>13</v>
      </c>
      <c r="J4298" s="1055">
        <v>7</v>
      </c>
      <c r="K4298" s="476"/>
      <c r="L4298" s="476">
        <v>2.2000000000000002</v>
      </c>
      <c r="M4298" s="426">
        <v>25</v>
      </c>
      <c r="N4298" s="426">
        <v>400</v>
      </c>
      <c r="O4298" s="476"/>
      <c r="P4298" s="450">
        <v>1</v>
      </c>
      <c r="Q4298" s="451">
        <f t="shared" si="179"/>
        <v>2.2000000000000002E-2</v>
      </c>
      <c r="R4298" s="476"/>
    </row>
    <row r="4299" spans="2:18" x14ac:dyDescent="0.25">
      <c r="B4299" s="1209">
        <v>8</v>
      </c>
      <c r="C4299" s="436">
        <v>6760</v>
      </c>
      <c r="D4299" s="409" t="s">
        <v>12</v>
      </c>
      <c r="E4299" s="409">
        <v>400</v>
      </c>
      <c r="F4299" s="409">
        <v>38</v>
      </c>
      <c r="G4299" s="497">
        <f t="shared" si="178"/>
        <v>0.45364703999999995</v>
      </c>
      <c r="H4299" s="616" t="s">
        <v>13</v>
      </c>
      <c r="J4299" s="1452">
        <v>8</v>
      </c>
      <c r="K4299" s="476"/>
      <c r="L4299" s="476">
        <v>15</v>
      </c>
      <c r="M4299" s="426">
        <v>20</v>
      </c>
      <c r="N4299" s="426">
        <v>400</v>
      </c>
      <c r="O4299" s="476"/>
      <c r="P4299" s="450">
        <v>6</v>
      </c>
      <c r="Q4299" s="451">
        <f t="shared" si="179"/>
        <v>0.72</v>
      </c>
      <c r="R4299" s="476"/>
    </row>
    <row r="4300" spans="2:18" x14ac:dyDescent="0.25">
      <c r="B4300" s="1209">
        <v>9</v>
      </c>
      <c r="C4300" s="436">
        <v>6623</v>
      </c>
      <c r="D4300" s="409" t="s">
        <v>12</v>
      </c>
      <c r="E4300" s="409">
        <v>400</v>
      </c>
      <c r="F4300" s="409">
        <v>30</v>
      </c>
      <c r="G4300" s="497">
        <f t="shared" si="178"/>
        <v>0.282744</v>
      </c>
      <c r="H4300" s="616" t="s">
        <v>13</v>
      </c>
      <c r="J4300" s="1055">
        <v>9</v>
      </c>
      <c r="K4300" s="476"/>
      <c r="L4300" s="476">
        <v>13</v>
      </c>
      <c r="M4300" s="426">
        <v>20</v>
      </c>
      <c r="N4300" s="426">
        <v>400</v>
      </c>
      <c r="O4300" s="476"/>
      <c r="P4300" s="450">
        <v>13</v>
      </c>
      <c r="Q4300" s="451">
        <f t="shared" si="179"/>
        <v>1.3520000000000001</v>
      </c>
      <c r="R4300" s="476"/>
    </row>
    <row r="4301" spans="2:18" x14ac:dyDescent="0.25">
      <c r="B4301" s="1209">
        <v>10</v>
      </c>
      <c r="C4301" s="436">
        <v>6618</v>
      </c>
      <c r="D4301" s="409" t="s">
        <v>12</v>
      </c>
      <c r="E4301" s="409">
        <v>400</v>
      </c>
      <c r="F4301" s="409">
        <v>67</v>
      </c>
      <c r="G4301" s="497">
        <f t="shared" si="178"/>
        <v>1.4102642399999998</v>
      </c>
      <c r="H4301" s="616" t="s">
        <v>13</v>
      </c>
      <c r="J4301" s="1452">
        <v>10</v>
      </c>
      <c r="K4301" s="476"/>
      <c r="L4301" s="476">
        <v>10</v>
      </c>
      <c r="M4301" s="426">
        <v>20</v>
      </c>
      <c r="N4301" s="426">
        <v>400</v>
      </c>
      <c r="O4301" s="476"/>
      <c r="P4301" s="450">
        <v>8</v>
      </c>
      <c r="Q4301" s="451">
        <f t="shared" si="179"/>
        <v>0.64</v>
      </c>
      <c r="R4301" s="476"/>
    </row>
    <row r="4302" spans="2:18" x14ac:dyDescent="0.25">
      <c r="B4302" s="1209">
        <v>11</v>
      </c>
      <c r="C4302" s="436">
        <v>6614</v>
      </c>
      <c r="D4302" s="409" t="s">
        <v>12</v>
      </c>
      <c r="E4302" s="409">
        <v>400</v>
      </c>
      <c r="F4302" s="409">
        <v>72</v>
      </c>
      <c r="G4302" s="497">
        <f t="shared" si="178"/>
        <v>1.6286054399999996</v>
      </c>
      <c r="H4302" s="616" t="s">
        <v>13</v>
      </c>
      <c r="J4302" s="1055">
        <v>11</v>
      </c>
      <c r="K4302" s="476"/>
      <c r="L4302" s="476">
        <v>4.5</v>
      </c>
      <c r="M4302" s="426">
        <v>20</v>
      </c>
      <c r="N4302" s="426">
        <v>400</v>
      </c>
      <c r="O4302" s="476"/>
      <c r="P4302" s="450">
        <v>9</v>
      </c>
      <c r="Q4302" s="451">
        <f t="shared" si="179"/>
        <v>0.32400000000000001</v>
      </c>
      <c r="R4302" s="476"/>
    </row>
    <row r="4303" spans="2:18" x14ac:dyDescent="0.25">
      <c r="B4303" s="1209">
        <v>12</v>
      </c>
      <c r="C4303" s="436">
        <v>6636</v>
      </c>
      <c r="D4303" s="409" t="s">
        <v>12</v>
      </c>
      <c r="E4303" s="409">
        <v>400</v>
      </c>
      <c r="F4303" s="409">
        <v>65</v>
      </c>
      <c r="G4303" s="497">
        <f t="shared" si="178"/>
        <v>1.3273259999999998</v>
      </c>
      <c r="H4303" s="616" t="s">
        <v>13</v>
      </c>
      <c r="J4303" s="1452">
        <v>12</v>
      </c>
      <c r="K4303" s="476"/>
      <c r="L4303" s="476">
        <v>3.5</v>
      </c>
      <c r="M4303" s="426">
        <v>20</v>
      </c>
      <c r="N4303" s="426">
        <v>400</v>
      </c>
      <c r="O4303" s="476"/>
      <c r="P4303" s="450">
        <v>1</v>
      </c>
      <c r="Q4303" s="451">
        <f t="shared" si="179"/>
        <v>2.8000000000000001E-2</v>
      </c>
      <c r="R4303" s="476"/>
    </row>
    <row r="4304" spans="2:18" x14ac:dyDescent="0.25">
      <c r="B4304" s="1209">
        <v>13</v>
      </c>
      <c r="C4304" s="436">
        <v>6823</v>
      </c>
      <c r="D4304" s="409" t="s">
        <v>12</v>
      </c>
      <c r="E4304" s="409">
        <v>400</v>
      </c>
      <c r="F4304" s="409">
        <v>58</v>
      </c>
      <c r="G4304" s="497">
        <f t="shared" si="178"/>
        <v>1.0568342399999999</v>
      </c>
      <c r="H4304" s="616" t="s">
        <v>13</v>
      </c>
      <c r="J4304" s="1055">
        <v>13</v>
      </c>
      <c r="K4304" s="476"/>
      <c r="L4304" s="476">
        <v>2.2000000000000002</v>
      </c>
      <c r="M4304" s="426">
        <v>20</v>
      </c>
      <c r="N4304" s="426">
        <v>400</v>
      </c>
      <c r="O4304" s="476"/>
      <c r="P4304" s="450">
        <v>6</v>
      </c>
      <c r="Q4304" s="451">
        <f t="shared" si="179"/>
        <v>0.1056</v>
      </c>
      <c r="R4304" s="476"/>
    </row>
    <row r="4305" spans="2:18" x14ac:dyDescent="0.25">
      <c r="B4305" s="1209">
        <v>14</v>
      </c>
      <c r="C4305" s="436">
        <v>6870</v>
      </c>
      <c r="D4305" s="409" t="s">
        <v>12</v>
      </c>
      <c r="E4305" s="409">
        <v>400</v>
      </c>
      <c r="F4305" s="409">
        <v>37</v>
      </c>
      <c r="G4305" s="497">
        <f t="shared" si="178"/>
        <v>0.43008503999999992</v>
      </c>
      <c r="H4305" s="616" t="s">
        <v>13</v>
      </c>
      <c r="J4305" s="1452">
        <v>14</v>
      </c>
      <c r="K4305" s="476"/>
      <c r="L4305" s="476">
        <v>15</v>
      </c>
      <c r="M4305" s="426">
        <v>15</v>
      </c>
      <c r="N4305" s="426">
        <v>400</v>
      </c>
      <c r="O4305" s="476"/>
      <c r="P4305" s="450">
        <v>2</v>
      </c>
      <c r="Q4305" s="451">
        <f t="shared" si="179"/>
        <v>0.18</v>
      </c>
      <c r="R4305" s="476"/>
    </row>
    <row r="4306" spans="2:18" x14ac:dyDescent="0.25">
      <c r="B4306" s="1209">
        <v>15</v>
      </c>
      <c r="C4306" s="436">
        <v>6989</v>
      </c>
      <c r="D4306" s="409" t="s">
        <v>12</v>
      </c>
      <c r="E4306" s="409">
        <v>400</v>
      </c>
      <c r="F4306" s="409">
        <v>65</v>
      </c>
      <c r="G4306" s="497">
        <f t="shared" si="178"/>
        <v>1.3273259999999998</v>
      </c>
      <c r="H4306" s="616" t="s">
        <v>13</v>
      </c>
      <c r="J4306" s="1055">
        <v>15</v>
      </c>
      <c r="K4306" s="476"/>
      <c r="L4306" s="476">
        <v>13</v>
      </c>
      <c r="M4306" s="426">
        <v>15</v>
      </c>
      <c r="N4306" s="426">
        <v>400</v>
      </c>
      <c r="O4306" s="476"/>
      <c r="P4306" s="450">
        <v>2</v>
      </c>
      <c r="Q4306" s="451">
        <f t="shared" si="179"/>
        <v>0.156</v>
      </c>
      <c r="R4306" s="476"/>
    </row>
    <row r="4307" spans="2:18" x14ac:dyDescent="0.25">
      <c r="B4307" s="1209">
        <v>16</v>
      </c>
      <c r="C4307" s="436">
        <v>6987</v>
      </c>
      <c r="D4307" s="409" t="s">
        <v>12</v>
      </c>
      <c r="E4307" s="409">
        <v>400</v>
      </c>
      <c r="F4307" s="409">
        <v>67</v>
      </c>
      <c r="G4307" s="497">
        <f t="shared" si="178"/>
        <v>1.4102642399999998</v>
      </c>
      <c r="H4307" s="616" t="s">
        <v>13</v>
      </c>
      <c r="J4307" s="1452">
        <v>16</v>
      </c>
      <c r="K4307" s="476"/>
      <c r="L4307" s="476">
        <v>4.5</v>
      </c>
      <c r="M4307" s="426">
        <v>15</v>
      </c>
      <c r="N4307" s="426">
        <v>400</v>
      </c>
      <c r="O4307" s="476"/>
      <c r="P4307" s="450">
        <v>17</v>
      </c>
      <c r="Q4307" s="451">
        <f t="shared" si="179"/>
        <v>0.45900000000000002</v>
      </c>
      <c r="R4307" s="476"/>
    </row>
    <row r="4308" spans="2:18" x14ac:dyDescent="0.25">
      <c r="B4308" s="1209">
        <v>17</v>
      </c>
      <c r="C4308" s="436">
        <v>7006</v>
      </c>
      <c r="D4308" s="409" t="s">
        <v>12</v>
      </c>
      <c r="E4308" s="409">
        <v>400</v>
      </c>
      <c r="F4308" s="409">
        <v>44</v>
      </c>
      <c r="G4308" s="497">
        <f t="shared" si="178"/>
        <v>0.60821376000000005</v>
      </c>
      <c r="H4308" s="616" t="s">
        <v>13</v>
      </c>
      <c r="J4308" s="1055">
        <v>17</v>
      </c>
      <c r="K4308" s="476"/>
      <c r="L4308" s="476">
        <v>2.2000000000000002</v>
      </c>
      <c r="M4308" s="426">
        <v>15</v>
      </c>
      <c r="N4308" s="426">
        <v>400</v>
      </c>
      <c r="O4308" s="476"/>
      <c r="P4308" s="450">
        <v>8</v>
      </c>
      <c r="Q4308" s="451">
        <f t="shared" si="179"/>
        <v>0.1056</v>
      </c>
      <c r="R4308" s="476"/>
    </row>
    <row r="4309" spans="2:18" x14ac:dyDescent="0.25">
      <c r="B4309" s="1209">
        <v>18</v>
      </c>
      <c r="C4309" s="436">
        <v>6972</v>
      </c>
      <c r="D4309" s="409" t="s">
        <v>12</v>
      </c>
      <c r="E4309" s="409">
        <v>300</v>
      </c>
      <c r="F4309" s="409">
        <v>40</v>
      </c>
      <c r="G4309" s="497">
        <f t="shared" si="178"/>
        <v>0.37699199999999999</v>
      </c>
      <c r="H4309" s="616" t="s">
        <v>207</v>
      </c>
      <c r="J4309" s="1452">
        <v>18</v>
      </c>
      <c r="K4309" s="476"/>
      <c r="L4309" s="476">
        <v>7</v>
      </c>
      <c r="M4309" s="426">
        <v>13</v>
      </c>
      <c r="N4309" s="426">
        <v>400</v>
      </c>
      <c r="O4309" s="476"/>
      <c r="P4309" s="450">
        <v>3</v>
      </c>
      <c r="Q4309" s="451">
        <f t="shared" si="179"/>
        <v>0.10920000000000001</v>
      </c>
      <c r="R4309" s="476"/>
    </row>
    <row r="4310" spans="2:18" x14ac:dyDescent="0.25">
      <c r="B4310" s="1209">
        <v>19</v>
      </c>
      <c r="C4310" s="436">
        <v>6879</v>
      </c>
      <c r="D4310" s="409" t="s">
        <v>12</v>
      </c>
      <c r="E4310" s="409">
        <v>400</v>
      </c>
      <c r="F4310" s="409">
        <v>51</v>
      </c>
      <c r="G4310" s="497">
        <f t="shared" si="178"/>
        <v>0.81713015999999994</v>
      </c>
      <c r="H4310" s="616" t="s">
        <v>207</v>
      </c>
      <c r="J4310" s="1055">
        <v>19</v>
      </c>
      <c r="K4310" s="476"/>
      <c r="L4310" s="476">
        <v>4.5</v>
      </c>
      <c r="M4310" s="426">
        <v>13</v>
      </c>
      <c r="N4310" s="426">
        <v>400</v>
      </c>
      <c r="O4310" s="476"/>
      <c r="P4310" s="450">
        <v>7</v>
      </c>
      <c r="Q4310" s="451">
        <f t="shared" si="179"/>
        <v>0.1638</v>
      </c>
      <c r="R4310" s="476"/>
    </row>
    <row r="4311" spans="2:18" x14ac:dyDescent="0.25">
      <c r="B4311" s="1209">
        <v>20</v>
      </c>
      <c r="C4311" s="436">
        <v>6918</v>
      </c>
      <c r="D4311" s="409" t="s">
        <v>12</v>
      </c>
      <c r="E4311" s="409">
        <v>300</v>
      </c>
      <c r="F4311" s="409">
        <v>30</v>
      </c>
      <c r="G4311" s="497">
        <f t="shared" si="178"/>
        <v>0.212058</v>
      </c>
      <c r="H4311" s="616" t="s">
        <v>207</v>
      </c>
      <c r="J4311" s="1452">
        <v>20</v>
      </c>
      <c r="K4311" s="476"/>
      <c r="L4311" s="476">
        <v>7</v>
      </c>
      <c r="M4311" s="426">
        <v>15</v>
      </c>
      <c r="N4311" s="426">
        <v>400</v>
      </c>
      <c r="O4311" s="476"/>
      <c r="P4311" s="450">
        <v>5</v>
      </c>
      <c r="Q4311" s="451">
        <f t="shared" si="179"/>
        <v>0.21</v>
      </c>
      <c r="R4311" s="476"/>
    </row>
    <row r="4312" spans="2:18" x14ac:dyDescent="0.25">
      <c r="B4312" s="1209">
        <v>21</v>
      </c>
      <c r="C4312" s="436">
        <v>6908</v>
      </c>
      <c r="D4312" s="409" t="s">
        <v>12</v>
      </c>
      <c r="E4312" s="409">
        <v>400</v>
      </c>
      <c r="F4312" s="409">
        <v>40</v>
      </c>
      <c r="G4312" s="497">
        <f t="shared" si="178"/>
        <v>0.50265599999999988</v>
      </c>
      <c r="H4312" s="616" t="s">
        <v>207</v>
      </c>
      <c r="J4312" s="1055">
        <v>21</v>
      </c>
      <c r="K4312" s="476"/>
      <c r="L4312" s="476">
        <v>10</v>
      </c>
      <c r="M4312" s="426">
        <v>15</v>
      </c>
      <c r="N4312" s="426">
        <v>400</v>
      </c>
      <c r="O4312" s="476"/>
      <c r="P4312" s="450">
        <v>1</v>
      </c>
      <c r="Q4312" s="451">
        <f t="shared" si="179"/>
        <v>0.06</v>
      </c>
      <c r="R4312" s="476"/>
    </row>
    <row r="4313" spans="2:18" x14ac:dyDescent="0.25">
      <c r="B4313" s="1209">
        <v>22</v>
      </c>
      <c r="C4313" s="436">
        <v>6967</v>
      </c>
      <c r="D4313" s="409" t="s">
        <v>12</v>
      </c>
      <c r="E4313" s="409">
        <v>400</v>
      </c>
      <c r="F4313" s="409">
        <v>38</v>
      </c>
      <c r="G4313" s="497">
        <f t="shared" si="178"/>
        <v>0.45364703999999995</v>
      </c>
      <c r="H4313" s="616" t="s">
        <v>207</v>
      </c>
      <c r="J4313" s="1452">
        <v>22</v>
      </c>
      <c r="K4313" s="476"/>
      <c r="L4313" s="476">
        <v>7</v>
      </c>
      <c r="M4313" s="426">
        <v>20</v>
      </c>
      <c r="N4313" s="426">
        <v>400</v>
      </c>
      <c r="O4313" s="476"/>
      <c r="P4313" s="450">
        <v>2</v>
      </c>
      <c r="Q4313" s="451">
        <f t="shared" si="179"/>
        <v>0.112</v>
      </c>
      <c r="R4313" s="476"/>
    </row>
    <row r="4314" spans="2:18" x14ac:dyDescent="0.25">
      <c r="B4314" s="1209">
        <v>23</v>
      </c>
      <c r="C4314" s="436">
        <v>6999</v>
      </c>
      <c r="D4314" s="409" t="s">
        <v>12</v>
      </c>
      <c r="E4314" s="409">
        <v>400</v>
      </c>
      <c r="F4314" s="409">
        <v>46</v>
      </c>
      <c r="G4314" s="497">
        <f t="shared" si="178"/>
        <v>0.66476255999999989</v>
      </c>
      <c r="H4314" s="616" t="s">
        <v>207</v>
      </c>
      <c r="J4314" s="1055">
        <v>23</v>
      </c>
      <c r="K4314" s="476"/>
      <c r="L4314" s="476">
        <v>10</v>
      </c>
      <c r="M4314" s="426">
        <v>13</v>
      </c>
      <c r="N4314" s="426">
        <v>400</v>
      </c>
      <c r="O4314" s="476"/>
      <c r="P4314" s="450">
        <v>1</v>
      </c>
      <c r="Q4314" s="451">
        <f t="shared" si="179"/>
        <v>5.1999999999999998E-2</v>
      </c>
      <c r="R4314" s="476"/>
    </row>
    <row r="4315" spans="2:18" x14ac:dyDescent="0.25">
      <c r="B4315" s="1209">
        <v>24</v>
      </c>
      <c r="C4315" s="436">
        <v>6894</v>
      </c>
      <c r="D4315" s="409" t="s">
        <v>12</v>
      </c>
      <c r="E4315" s="409">
        <v>400</v>
      </c>
      <c r="F4315" s="409">
        <v>52</v>
      </c>
      <c r="G4315" s="497">
        <f t="shared" si="178"/>
        <v>0.84948863999999991</v>
      </c>
      <c r="H4315" s="616" t="s">
        <v>207</v>
      </c>
      <c r="J4315" s="1452">
        <v>24</v>
      </c>
      <c r="K4315" s="476"/>
      <c r="L4315" s="476">
        <v>4.5</v>
      </c>
      <c r="M4315" s="426">
        <v>30</v>
      </c>
      <c r="N4315" s="426">
        <v>400</v>
      </c>
      <c r="O4315" s="476"/>
      <c r="P4315" s="450">
        <v>1</v>
      </c>
      <c r="Q4315" s="451">
        <f t="shared" si="179"/>
        <v>5.3999999999999999E-2</v>
      </c>
      <c r="R4315" s="476"/>
    </row>
    <row r="4316" spans="2:18" x14ac:dyDescent="0.25">
      <c r="B4316" s="1209">
        <v>25</v>
      </c>
      <c r="C4316" s="436">
        <v>6979</v>
      </c>
      <c r="D4316" s="409" t="s">
        <v>12</v>
      </c>
      <c r="E4316" s="409">
        <v>400</v>
      </c>
      <c r="F4316" s="409">
        <v>54</v>
      </c>
      <c r="G4316" s="497">
        <f t="shared" si="178"/>
        <v>0.91609055999999989</v>
      </c>
      <c r="H4316" s="616" t="s">
        <v>207</v>
      </c>
      <c r="J4316" s="1055">
        <v>25</v>
      </c>
      <c r="K4316" s="476"/>
      <c r="L4316" s="476">
        <v>7</v>
      </c>
      <c r="M4316" s="426">
        <v>25</v>
      </c>
      <c r="N4316" s="426">
        <v>400</v>
      </c>
      <c r="O4316" s="476"/>
      <c r="P4316" s="450">
        <v>2</v>
      </c>
      <c r="Q4316" s="451">
        <f t="shared" si="179"/>
        <v>0.14000000000000001</v>
      </c>
      <c r="R4316" s="476"/>
    </row>
    <row r="4317" spans="2:18" x14ac:dyDescent="0.25">
      <c r="B4317" s="1209">
        <v>26</v>
      </c>
      <c r="C4317" s="436">
        <v>6883</v>
      </c>
      <c r="D4317" s="409" t="s">
        <v>12</v>
      </c>
      <c r="E4317" s="409">
        <v>400</v>
      </c>
      <c r="F4317" s="409">
        <v>55</v>
      </c>
      <c r="G4317" s="497">
        <f t="shared" si="178"/>
        <v>0.95033400000000001</v>
      </c>
      <c r="H4317" s="616" t="s">
        <v>207</v>
      </c>
      <c r="J4317" s="1452">
        <v>26</v>
      </c>
      <c r="K4317" s="476"/>
      <c r="L4317" s="476">
        <v>4.5</v>
      </c>
      <c r="M4317" s="426">
        <v>25</v>
      </c>
      <c r="N4317" s="426">
        <v>400</v>
      </c>
      <c r="O4317" s="476"/>
      <c r="P4317" s="450">
        <v>1</v>
      </c>
      <c r="Q4317" s="451">
        <f t="shared" si="179"/>
        <v>4.4999999999999998E-2</v>
      </c>
      <c r="R4317" s="476"/>
    </row>
    <row r="4318" spans="2:18" x14ac:dyDescent="0.25">
      <c r="G4318" s="74">
        <f>SUM(G4292:G4317)</f>
        <v>21.978005280000001</v>
      </c>
      <c r="H4318" s="51"/>
      <c r="J4318" s="1055">
        <v>27</v>
      </c>
      <c r="K4318" s="476"/>
      <c r="L4318" s="476">
        <v>10</v>
      </c>
      <c r="M4318" s="426">
        <v>10</v>
      </c>
      <c r="N4318" s="426">
        <v>400</v>
      </c>
      <c r="O4318" s="476"/>
      <c r="P4318" s="450">
        <v>2</v>
      </c>
      <c r="Q4318" s="451">
        <f t="shared" si="179"/>
        <v>0.08</v>
      </c>
      <c r="R4318" s="476"/>
    </row>
    <row r="4319" spans="2:18" ht="16.5" thickBot="1" x14ac:dyDescent="0.3">
      <c r="G4319" s="60">
        <f>SUM(G4318)</f>
        <v>21.978005280000001</v>
      </c>
      <c r="H4319" s="36">
        <f>SUM(Q4333/G4319)</f>
        <v>0.78740767324085414</v>
      </c>
      <c r="J4319" s="1452">
        <v>28</v>
      </c>
      <c r="K4319" s="476"/>
      <c r="L4319" s="476">
        <v>7</v>
      </c>
      <c r="M4319" s="426">
        <v>10</v>
      </c>
      <c r="N4319" s="426">
        <v>400</v>
      </c>
      <c r="O4319" s="476"/>
      <c r="P4319" s="450">
        <v>7</v>
      </c>
      <c r="Q4319" s="451">
        <f t="shared" si="179"/>
        <v>0.19600000000000001</v>
      </c>
      <c r="R4319" s="476"/>
    </row>
    <row r="4320" spans="2:18" ht="16.5" thickTop="1" x14ac:dyDescent="0.25">
      <c r="J4320" s="1055">
        <v>29</v>
      </c>
      <c r="K4320" s="476"/>
      <c r="L4320" s="476">
        <v>4.5</v>
      </c>
      <c r="M4320" s="426">
        <v>10</v>
      </c>
      <c r="N4320" s="426">
        <v>400</v>
      </c>
      <c r="O4320" s="476"/>
      <c r="P4320" s="450">
        <v>90</v>
      </c>
      <c r="Q4320" s="451">
        <f t="shared" si="179"/>
        <v>1.62</v>
      </c>
      <c r="R4320" s="476"/>
    </row>
    <row r="4321" spans="2:18" x14ac:dyDescent="0.25">
      <c r="B4321" s="1886" t="s">
        <v>3</v>
      </c>
      <c r="C4321" s="1888" t="s">
        <v>66</v>
      </c>
      <c r="D4321" s="1889"/>
      <c r="E4321" s="1890" t="s">
        <v>48</v>
      </c>
      <c r="F4321" s="1891"/>
      <c r="G4321" s="1886" t="s">
        <v>50</v>
      </c>
      <c r="J4321" s="1452">
        <v>30</v>
      </c>
      <c r="K4321" s="476"/>
      <c r="L4321" s="476">
        <v>3.5</v>
      </c>
      <c r="M4321" s="426">
        <v>10</v>
      </c>
      <c r="N4321" s="426">
        <v>400</v>
      </c>
      <c r="O4321" s="476"/>
      <c r="P4321" s="450">
        <v>5</v>
      </c>
      <c r="Q4321" s="451">
        <f t="shared" si="179"/>
        <v>7.0000000000000007E-2</v>
      </c>
      <c r="R4321" s="476"/>
    </row>
    <row r="4322" spans="2:18" x14ac:dyDescent="0.25">
      <c r="B4322" s="1887"/>
      <c r="C4322" s="101" t="s">
        <v>30</v>
      </c>
      <c r="D4322" s="595" t="s">
        <v>10</v>
      </c>
      <c r="E4322" s="1453" t="s">
        <v>30</v>
      </c>
      <c r="F4322" s="1453" t="s">
        <v>10</v>
      </c>
      <c r="G4322" s="1887"/>
      <c r="J4322" s="1055">
        <v>31</v>
      </c>
      <c r="K4322" s="476"/>
      <c r="L4322" s="476">
        <v>2.2000000000000002</v>
      </c>
      <c r="M4322" s="426">
        <v>10</v>
      </c>
      <c r="N4322" s="426">
        <v>400</v>
      </c>
      <c r="O4322" s="476"/>
      <c r="P4322" s="450">
        <v>35</v>
      </c>
      <c r="Q4322" s="451">
        <f t="shared" si="179"/>
        <v>0.308</v>
      </c>
      <c r="R4322" s="476"/>
    </row>
    <row r="4323" spans="2:18" x14ac:dyDescent="0.25">
      <c r="B4323" s="1454" t="s">
        <v>32</v>
      </c>
      <c r="C4323" s="86">
        <f>SUM(C4260)</f>
        <v>828</v>
      </c>
      <c r="D4323" s="71">
        <f>SUM(D4260)</f>
        <v>643.31839109999987</v>
      </c>
      <c r="E4323" s="86">
        <f>SUM(E4260)</f>
        <v>38977</v>
      </c>
      <c r="F4323" s="71">
        <f>SUM(F4260)</f>
        <v>460.47364500000009</v>
      </c>
      <c r="G4323" s="88">
        <f>SUM(G4303)</f>
        <v>1.3273259999999998</v>
      </c>
      <c r="J4323" s="1452">
        <v>32</v>
      </c>
      <c r="K4323" s="476"/>
      <c r="L4323" s="476">
        <v>1.7</v>
      </c>
      <c r="M4323" s="426">
        <v>10</v>
      </c>
      <c r="N4323" s="426">
        <v>400</v>
      </c>
      <c r="O4323" s="476"/>
      <c r="P4323" s="450">
        <v>11</v>
      </c>
      <c r="Q4323" s="451">
        <f t="shared" si="179"/>
        <v>7.4800000000000005E-2</v>
      </c>
      <c r="R4323" s="476"/>
    </row>
    <row r="4324" spans="2:18" x14ac:dyDescent="0.25">
      <c r="B4324" s="1454" t="s">
        <v>32</v>
      </c>
      <c r="C4324" s="115">
        <f>SUM(B4317)</f>
        <v>26</v>
      </c>
      <c r="D4324" s="71">
        <f>SUM(G4318)</f>
        <v>21.978005280000001</v>
      </c>
      <c r="E4324" s="115">
        <f>SUM(P4333)</f>
        <v>1158</v>
      </c>
      <c r="F4324" s="20">
        <f>SUM(Q4333)</f>
        <v>17.305650000000007</v>
      </c>
      <c r="G4324" s="88">
        <f>SUM(F4324/D4324)</f>
        <v>0.78740767324085414</v>
      </c>
      <c r="J4324" s="1055">
        <v>33</v>
      </c>
      <c r="K4324" s="476"/>
      <c r="L4324" s="476">
        <v>4.5</v>
      </c>
      <c r="M4324" s="426">
        <v>10</v>
      </c>
      <c r="N4324" s="426">
        <v>300</v>
      </c>
      <c r="O4324" s="476"/>
      <c r="P4324" s="450">
        <v>1</v>
      </c>
      <c r="Q4324" s="451">
        <f t="shared" si="179"/>
        <v>1.35E-2</v>
      </c>
      <c r="R4324" s="476"/>
    </row>
    <row r="4325" spans="2:18" ht="16.5" thickBot="1" x14ac:dyDescent="0.3">
      <c r="B4325" s="1449" t="s">
        <v>54</v>
      </c>
      <c r="C4325" s="59">
        <f>SUM(C4323:C4324)</f>
        <v>854</v>
      </c>
      <c r="D4325" s="92">
        <f>SUM(D4323:D4324)</f>
        <v>665.29639637999992</v>
      </c>
      <c r="E4325" s="59">
        <f>SUM(E4323:E4324)</f>
        <v>40135</v>
      </c>
      <c r="F4325" s="60">
        <f>SUM(F4323:F4324)</f>
        <v>477.7792950000001</v>
      </c>
      <c r="G4325" s="93">
        <f>SUM(F4325/D4325)</f>
        <v>0.71814502167708283</v>
      </c>
      <c r="J4325" s="1452">
        <v>34</v>
      </c>
      <c r="K4325" s="476"/>
      <c r="L4325" s="476">
        <v>4.5</v>
      </c>
      <c r="M4325" s="426">
        <v>10</v>
      </c>
      <c r="N4325" s="426">
        <v>250</v>
      </c>
      <c r="O4325" s="476"/>
      <c r="P4325" s="450">
        <v>7</v>
      </c>
      <c r="Q4325" s="451">
        <f t="shared" si="179"/>
        <v>7.8750000000000001E-2</v>
      </c>
      <c r="R4325" s="476"/>
    </row>
    <row r="4326" spans="2:18" ht="16.5" thickTop="1" x14ac:dyDescent="0.25">
      <c r="B4326" s="89"/>
      <c r="C4326" s="90"/>
      <c r="D4326" s="91"/>
      <c r="E4326" s="82"/>
      <c r="F4326" s="83"/>
      <c r="G4326" s="83"/>
      <c r="J4326" s="1880"/>
      <c r="K4326" s="1880"/>
      <c r="L4326" s="1880"/>
      <c r="M4326" s="1880"/>
      <c r="N4326" s="1880"/>
      <c r="O4326" s="1881"/>
      <c r="P4326" s="1119">
        <f>SUM(P4292:P4325)</f>
        <v>291</v>
      </c>
      <c r="Q4326" s="1120">
        <f>SUM(Q4292:Q4325)</f>
        <v>12.425250000000005</v>
      </c>
      <c r="R4326" s="64">
        <f>SUM(Q4326/G4319)</f>
        <v>0.56534930452978782</v>
      </c>
    </row>
    <row r="4327" spans="2:18" x14ac:dyDescent="0.25">
      <c r="B4327" s="102" t="s">
        <v>32</v>
      </c>
      <c r="C4327" s="90"/>
      <c r="D4327" s="103">
        <f>SUM(Q4326+D4262)</f>
        <v>351.31409499999995</v>
      </c>
      <c r="E4327" s="466">
        <f>SUM(D4327/D4325)</f>
        <v>0.52805651272359899</v>
      </c>
      <c r="F4327" s="83"/>
      <c r="G4327" s="83"/>
      <c r="J4327" s="1452">
        <v>35</v>
      </c>
      <c r="K4327" s="476"/>
      <c r="L4327" s="477">
        <v>5</v>
      </c>
      <c r="M4327" s="409">
        <v>7</v>
      </c>
      <c r="N4327" s="409">
        <v>400</v>
      </c>
      <c r="O4327" s="409">
        <v>27</v>
      </c>
      <c r="P4327" s="450">
        <v>108</v>
      </c>
      <c r="Q4327" s="451">
        <f>L4327*M4327*N4327*P4327/1000000</f>
        <v>1.512</v>
      </c>
      <c r="R4327" s="618"/>
    </row>
    <row r="4328" spans="2:18" x14ac:dyDescent="0.25">
      <c r="B4328" s="102" t="s">
        <v>51</v>
      </c>
      <c r="C4328" s="89"/>
      <c r="D4328" s="103">
        <f>SUM(Q4332+D4263)</f>
        <v>126.46519999999997</v>
      </c>
      <c r="E4328" s="466">
        <f>SUM(D4328/D4325)</f>
        <v>0.19008850895348356</v>
      </c>
      <c r="F4328" s="83"/>
      <c r="G4328" s="83"/>
      <c r="J4328" s="1452">
        <v>36</v>
      </c>
      <c r="K4328" s="476"/>
      <c r="L4328" s="477">
        <v>4</v>
      </c>
      <c r="M4328" s="409">
        <v>6</v>
      </c>
      <c r="N4328" s="409">
        <v>400</v>
      </c>
      <c r="O4328" s="409">
        <v>9</v>
      </c>
      <c r="P4328" s="450">
        <v>54</v>
      </c>
      <c r="Q4328" s="451">
        <f>L4328*M4328*N4328*P4328/1000000</f>
        <v>0.51839999999999997</v>
      </c>
      <c r="R4328" s="1058"/>
    </row>
    <row r="4329" spans="2:18" ht="16.5" thickBot="1" x14ac:dyDescent="0.3">
      <c r="B4329" s="89"/>
      <c r="C4329" s="89"/>
      <c r="D4329" s="1444">
        <f>SUM(D4327:D4328)</f>
        <v>477.77929499999993</v>
      </c>
      <c r="E4329" s="467">
        <f>SUM(E4327:E4328)</f>
        <v>0.71814502167708261</v>
      </c>
      <c r="F4329" s="83"/>
      <c r="J4329" s="1452">
        <v>37</v>
      </c>
      <c r="K4329" s="476"/>
      <c r="L4329" s="477">
        <v>3</v>
      </c>
      <c r="M4329" s="409">
        <v>5</v>
      </c>
      <c r="N4329" s="409">
        <v>400</v>
      </c>
      <c r="O4329" s="409">
        <v>1</v>
      </c>
      <c r="P4329" s="450">
        <v>310</v>
      </c>
      <c r="Q4329" s="451">
        <f>L4329*M4329*N4329*P4329/1000000</f>
        <v>1.86</v>
      </c>
      <c r="R4329" s="618"/>
    </row>
    <row r="4330" spans="2:18" ht="16.5" thickTop="1" x14ac:dyDescent="0.25">
      <c r="J4330" s="1452">
        <v>38</v>
      </c>
      <c r="K4330" s="476"/>
      <c r="L4330" s="477">
        <v>3</v>
      </c>
      <c r="M4330" s="409">
        <v>5</v>
      </c>
      <c r="N4330" s="409">
        <v>300</v>
      </c>
      <c r="O4330" s="409">
        <v>2</v>
      </c>
      <c r="P4330" s="450">
        <v>20</v>
      </c>
      <c r="Q4330" s="451">
        <f>L4330*M4330*N4330*P4330/1000000</f>
        <v>0.09</v>
      </c>
      <c r="R4330" s="1058"/>
    </row>
    <row r="4331" spans="2:18" x14ac:dyDescent="0.25">
      <c r="J4331" s="1452">
        <v>39</v>
      </c>
      <c r="K4331" s="476"/>
      <c r="L4331" s="477">
        <v>2</v>
      </c>
      <c r="M4331" s="409">
        <v>3</v>
      </c>
      <c r="N4331" s="409">
        <v>400</v>
      </c>
      <c r="O4331" s="409">
        <v>15</v>
      </c>
      <c r="P4331" s="450">
        <v>375</v>
      </c>
      <c r="Q4331" s="451">
        <f>L4331*M4331*N4331*P4331/1000000</f>
        <v>0.9</v>
      </c>
      <c r="R4331" s="618"/>
    </row>
    <row r="4332" spans="2:18" x14ac:dyDescent="0.25">
      <c r="J4332" s="1882"/>
      <c r="K4332" s="1883"/>
      <c r="L4332" s="1883"/>
      <c r="M4332" s="1883"/>
      <c r="N4332" s="1884"/>
      <c r="O4332" s="1057">
        <f>SUM(O4327:O4331)</f>
        <v>54</v>
      </c>
      <c r="P4332" s="1057">
        <f>SUM(P4327:P4331)</f>
        <v>867</v>
      </c>
      <c r="Q4332" s="437">
        <f>SUM(Q4327:Q4331)</f>
        <v>4.8804000000000007</v>
      </c>
      <c r="R4332" s="64">
        <f>SUM(Q4332/G4319)</f>
        <v>0.22205836871106624</v>
      </c>
    </row>
    <row r="4333" spans="2:18" ht="16.5" thickBot="1" x14ac:dyDescent="0.3">
      <c r="J4333" s="112"/>
      <c r="K4333" s="112"/>
      <c r="L4333" s="112"/>
      <c r="M4333" s="112"/>
      <c r="N4333" s="112"/>
      <c r="O4333" s="455">
        <f>SUM(O4332)</f>
        <v>54</v>
      </c>
      <c r="P4333" s="47">
        <f>SUM(P4332,P4326)</f>
        <v>1158</v>
      </c>
      <c r="Q4333" s="72">
        <f>SUM(Q4332,Q4326)</f>
        <v>17.305650000000007</v>
      </c>
      <c r="R4333" s="49">
        <f>SUM(Q4333/G4319)</f>
        <v>0.78740767324085414</v>
      </c>
    </row>
    <row r="4334" spans="2:18" ht="15.75" customHeight="1" thickTop="1" x14ac:dyDescent="0.25">
      <c r="J4334" s="112"/>
      <c r="K4334" s="112"/>
      <c r="L4334" s="112"/>
      <c r="M4334" s="112"/>
      <c r="N4334" s="112"/>
      <c r="O4334" s="113"/>
      <c r="P4334" s="113"/>
      <c r="Q4334" s="114"/>
      <c r="R4334" s="77"/>
    </row>
    <row r="4335" spans="2:18" ht="15.75" customHeight="1" x14ac:dyDescent="0.25">
      <c r="B4335" s="1814" t="s">
        <v>0</v>
      </c>
      <c r="C4335" s="1814"/>
      <c r="D4335" s="1814"/>
      <c r="E4335" s="1814"/>
      <c r="F4335" s="1814"/>
      <c r="G4335" s="1814"/>
      <c r="H4335" s="1814"/>
      <c r="J4335" s="1892" t="s">
        <v>22</v>
      </c>
      <c r="K4335" s="1892"/>
      <c r="L4335" s="1892"/>
      <c r="M4335" s="1892"/>
      <c r="N4335" s="1892"/>
      <c r="O4335" s="1892"/>
      <c r="P4335" s="1892"/>
      <c r="Q4335" s="1892"/>
      <c r="R4335" s="1892"/>
    </row>
    <row r="4336" spans="2:18" x14ac:dyDescent="0.25">
      <c r="B4336" s="1814"/>
      <c r="C4336" s="1814"/>
      <c r="D4336" s="1814"/>
      <c r="E4336" s="1814"/>
      <c r="F4336" s="1814"/>
      <c r="G4336" s="1814"/>
      <c r="H4336" s="1814"/>
      <c r="J4336" s="1892"/>
      <c r="K4336" s="1892"/>
      <c r="L4336" s="1892"/>
      <c r="M4336" s="1892"/>
      <c r="N4336" s="1892"/>
      <c r="O4336" s="1892"/>
      <c r="P4336" s="1892"/>
      <c r="Q4336" s="1892"/>
      <c r="R4336" s="1892"/>
    </row>
    <row r="4337" spans="2:18" x14ac:dyDescent="0.25">
      <c r="B4337" s="6" t="s">
        <v>500</v>
      </c>
      <c r="H4337" s="8"/>
      <c r="J4337" s="6" t="s">
        <v>500</v>
      </c>
      <c r="K4337" s="1051"/>
      <c r="L4337" s="1051"/>
      <c r="M4337" s="1051"/>
      <c r="N4337" s="1051"/>
      <c r="O4337" s="1893"/>
      <c r="P4337" s="1893"/>
      <c r="Q4337" s="842"/>
      <c r="R4337" s="842"/>
    </row>
    <row r="4338" spans="2:18" x14ac:dyDescent="0.25">
      <c r="B4338" s="1812" t="s">
        <v>21</v>
      </c>
      <c r="C4338" s="1812" t="s">
        <v>2</v>
      </c>
      <c r="D4338" s="1812" t="s">
        <v>3</v>
      </c>
      <c r="E4338" s="1842" t="s">
        <v>4</v>
      </c>
      <c r="F4338" s="1843"/>
      <c r="G4338" s="1844"/>
      <c r="H4338" s="1812" t="s">
        <v>5</v>
      </c>
      <c r="J4338" s="1886" t="s">
        <v>21</v>
      </c>
      <c r="K4338" s="1894" t="s">
        <v>24</v>
      </c>
      <c r="L4338" s="1867" t="s">
        <v>25</v>
      </c>
      <c r="M4338" s="1868"/>
      <c r="N4338" s="1869"/>
      <c r="O4338" s="1867" t="s">
        <v>4</v>
      </c>
      <c r="P4338" s="1868"/>
      <c r="Q4338" s="1869"/>
      <c r="R4338" s="1886" t="s">
        <v>5</v>
      </c>
    </row>
    <row r="4339" spans="2:18" x14ac:dyDescent="0.25">
      <c r="B4339" s="1813"/>
      <c r="C4339" s="1813"/>
      <c r="D4339" s="1813"/>
      <c r="E4339" s="1448" t="s">
        <v>26</v>
      </c>
      <c r="F4339" s="1448" t="s">
        <v>9</v>
      </c>
      <c r="G4339" s="1447" t="s">
        <v>10</v>
      </c>
      <c r="H4339" s="1813"/>
      <c r="J4339" s="1887"/>
      <c r="K4339" s="1895"/>
      <c r="L4339" s="1052" t="s">
        <v>27</v>
      </c>
      <c r="M4339" s="1450" t="s">
        <v>28</v>
      </c>
      <c r="N4339" s="1450" t="s">
        <v>26</v>
      </c>
      <c r="O4339" s="1450" t="s">
        <v>29</v>
      </c>
      <c r="P4339" s="1053" t="s">
        <v>30</v>
      </c>
      <c r="Q4339" s="1054" t="s">
        <v>10</v>
      </c>
      <c r="R4339" s="1887"/>
    </row>
    <row r="4340" spans="2:18" x14ac:dyDescent="0.25">
      <c r="B4340" s="1209">
        <v>1</v>
      </c>
      <c r="C4340" s="80">
        <v>6982</v>
      </c>
      <c r="D4340" s="409" t="s">
        <v>12</v>
      </c>
      <c r="E4340" s="409">
        <v>300</v>
      </c>
      <c r="F4340" s="409">
        <v>30</v>
      </c>
      <c r="G4340" s="497">
        <f t="shared" ref="G4340:G4351" si="180">0.7854*E4340*F4340*F4340/1000000</f>
        <v>0.212058</v>
      </c>
      <c r="H4340" s="616" t="s">
        <v>207</v>
      </c>
      <c r="J4340" s="1055">
        <v>1</v>
      </c>
      <c r="K4340" s="429" t="s">
        <v>32</v>
      </c>
      <c r="L4340" s="426">
        <v>15</v>
      </c>
      <c r="M4340" s="426">
        <v>30</v>
      </c>
      <c r="N4340" s="426">
        <v>400</v>
      </c>
      <c r="O4340" s="429"/>
      <c r="P4340" s="450">
        <v>6</v>
      </c>
      <c r="Q4340" s="451">
        <f t="shared" ref="Q4340:Q4372" si="181">L4340*M4340*N4340*P4340/1000000</f>
        <v>1.08</v>
      </c>
      <c r="R4340" s="1056"/>
    </row>
    <row r="4341" spans="2:18" x14ac:dyDescent="0.25">
      <c r="B4341" s="1209">
        <v>2</v>
      </c>
      <c r="C4341" s="80">
        <v>6959</v>
      </c>
      <c r="D4341" s="409" t="s">
        <v>12</v>
      </c>
      <c r="E4341" s="409">
        <v>400</v>
      </c>
      <c r="F4341" s="409">
        <v>68</v>
      </c>
      <c r="G4341" s="497">
        <f t="shared" si="180"/>
        <v>1.4526758399999999</v>
      </c>
      <c r="H4341" s="616" t="s">
        <v>207</v>
      </c>
      <c r="J4341" s="1452">
        <v>2</v>
      </c>
      <c r="K4341" s="476"/>
      <c r="L4341" s="476">
        <v>13</v>
      </c>
      <c r="M4341" s="426">
        <v>30</v>
      </c>
      <c r="N4341" s="426">
        <v>400</v>
      </c>
      <c r="O4341" s="476"/>
      <c r="P4341" s="450">
        <v>2</v>
      </c>
      <c r="Q4341" s="451">
        <f t="shared" si="181"/>
        <v>0.312</v>
      </c>
      <c r="R4341" s="476"/>
    </row>
    <row r="4342" spans="2:18" x14ac:dyDescent="0.25">
      <c r="B4342" s="1209">
        <v>3</v>
      </c>
      <c r="C4342" s="80">
        <v>6919</v>
      </c>
      <c r="D4342" s="409" t="s">
        <v>12</v>
      </c>
      <c r="E4342" s="409">
        <v>400</v>
      </c>
      <c r="F4342" s="409">
        <v>70</v>
      </c>
      <c r="G4342" s="497">
        <f t="shared" si="180"/>
        <v>1.5393839999999999</v>
      </c>
      <c r="H4342" s="616" t="s">
        <v>207</v>
      </c>
      <c r="J4342" s="1055">
        <v>3</v>
      </c>
      <c r="K4342" s="476"/>
      <c r="L4342" s="476">
        <v>4.5</v>
      </c>
      <c r="M4342" s="426">
        <v>30</v>
      </c>
      <c r="N4342" s="426">
        <v>400</v>
      </c>
      <c r="O4342" s="476"/>
      <c r="P4342" s="450">
        <v>1</v>
      </c>
      <c r="Q4342" s="451">
        <f t="shared" si="181"/>
        <v>5.3999999999999999E-2</v>
      </c>
      <c r="R4342" s="476"/>
    </row>
    <row r="4343" spans="2:18" x14ac:dyDescent="0.25">
      <c r="B4343" s="1209">
        <v>4</v>
      </c>
      <c r="C4343" s="80">
        <v>6860</v>
      </c>
      <c r="D4343" s="409" t="s">
        <v>12</v>
      </c>
      <c r="E4343" s="409">
        <v>400</v>
      </c>
      <c r="F4343" s="409">
        <v>53</v>
      </c>
      <c r="G4343" s="497">
        <f t="shared" si="180"/>
        <v>0.88247543999999989</v>
      </c>
      <c r="H4343" s="616" t="s">
        <v>207</v>
      </c>
      <c r="J4343" s="1452">
        <v>4</v>
      </c>
      <c r="K4343" s="476"/>
      <c r="L4343" s="476">
        <v>15</v>
      </c>
      <c r="M4343" s="426">
        <v>25</v>
      </c>
      <c r="N4343" s="426">
        <v>400</v>
      </c>
      <c r="O4343" s="476"/>
      <c r="P4343" s="450">
        <v>6</v>
      </c>
      <c r="Q4343" s="451">
        <f t="shared" si="181"/>
        <v>0.9</v>
      </c>
      <c r="R4343" s="476"/>
    </row>
    <row r="4344" spans="2:18" x14ac:dyDescent="0.25">
      <c r="B4344" s="1209">
        <v>5</v>
      </c>
      <c r="C4344" s="80">
        <v>6865</v>
      </c>
      <c r="D4344" s="409" t="s">
        <v>12</v>
      </c>
      <c r="E4344" s="409">
        <v>400</v>
      </c>
      <c r="F4344" s="409">
        <v>57</v>
      </c>
      <c r="G4344" s="497">
        <f t="shared" si="180"/>
        <v>1.02070584</v>
      </c>
      <c r="H4344" s="616" t="s">
        <v>207</v>
      </c>
      <c r="J4344" s="1055">
        <v>5</v>
      </c>
      <c r="K4344" s="476"/>
      <c r="L4344" s="476">
        <v>13</v>
      </c>
      <c r="M4344" s="426">
        <v>25</v>
      </c>
      <c r="N4344" s="426">
        <v>400</v>
      </c>
      <c r="O4344" s="476"/>
      <c r="P4344" s="450">
        <v>3</v>
      </c>
      <c r="Q4344" s="451">
        <f t="shared" si="181"/>
        <v>0.39</v>
      </c>
      <c r="R4344" s="476"/>
    </row>
    <row r="4345" spans="2:18" x14ac:dyDescent="0.25">
      <c r="B4345" s="1209">
        <v>6</v>
      </c>
      <c r="C4345" s="80">
        <v>6616</v>
      </c>
      <c r="D4345" s="409" t="s">
        <v>12</v>
      </c>
      <c r="E4345" s="409">
        <v>400</v>
      </c>
      <c r="F4345" s="409">
        <v>50</v>
      </c>
      <c r="G4345" s="497">
        <f t="shared" si="180"/>
        <v>0.78539999999999988</v>
      </c>
      <c r="H4345" s="616" t="s">
        <v>207</v>
      </c>
      <c r="J4345" s="1452">
        <v>6</v>
      </c>
      <c r="K4345" s="476"/>
      <c r="L4345" s="476">
        <v>10</v>
      </c>
      <c r="M4345" s="426">
        <v>25</v>
      </c>
      <c r="N4345" s="426">
        <v>400</v>
      </c>
      <c r="O4345" s="476"/>
      <c r="P4345" s="450">
        <v>5</v>
      </c>
      <c r="Q4345" s="451">
        <f t="shared" si="181"/>
        <v>0.5</v>
      </c>
      <c r="R4345" s="476"/>
    </row>
    <row r="4346" spans="2:18" x14ac:dyDescent="0.25">
      <c r="B4346" s="1209">
        <v>7</v>
      </c>
      <c r="C4346" s="80">
        <v>6768</v>
      </c>
      <c r="D4346" s="409" t="s">
        <v>12</v>
      </c>
      <c r="E4346" s="409">
        <v>400</v>
      </c>
      <c r="F4346" s="409">
        <v>35</v>
      </c>
      <c r="G4346" s="497">
        <f t="shared" si="180"/>
        <v>0.38484599999999997</v>
      </c>
      <c r="H4346" s="616" t="s">
        <v>207</v>
      </c>
      <c r="J4346" s="1055">
        <v>7</v>
      </c>
      <c r="K4346" s="476"/>
      <c r="L4346" s="476">
        <v>7</v>
      </c>
      <c r="M4346" s="426">
        <v>25</v>
      </c>
      <c r="N4346" s="426">
        <v>400</v>
      </c>
      <c r="O4346" s="476"/>
      <c r="P4346" s="450">
        <v>1</v>
      </c>
      <c r="Q4346" s="451">
        <f t="shared" si="181"/>
        <v>7.0000000000000007E-2</v>
      </c>
      <c r="R4346" s="476"/>
    </row>
    <row r="4347" spans="2:18" x14ac:dyDescent="0.25">
      <c r="B4347" s="1209">
        <v>8</v>
      </c>
      <c r="C4347" s="80">
        <v>6859</v>
      </c>
      <c r="D4347" s="409" t="s">
        <v>12</v>
      </c>
      <c r="E4347" s="409">
        <v>300</v>
      </c>
      <c r="F4347" s="409">
        <v>40</v>
      </c>
      <c r="G4347" s="497">
        <f t="shared" si="180"/>
        <v>0.37699199999999999</v>
      </c>
      <c r="H4347" s="616" t="s">
        <v>207</v>
      </c>
      <c r="J4347" s="1452">
        <v>8</v>
      </c>
      <c r="K4347" s="476"/>
      <c r="L4347" s="476">
        <v>4.5</v>
      </c>
      <c r="M4347" s="426">
        <v>25</v>
      </c>
      <c r="N4347" s="426">
        <v>400</v>
      </c>
      <c r="O4347" s="476"/>
      <c r="P4347" s="450">
        <v>2</v>
      </c>
      <c r="Q4347" s="451">
        <f t="shared" si="181"/>
        <v>0.09</v>
      </c>
      <c r="R4347" s="476"/>
    </row>
    <row r="4348" spans="2:18" x14ac:dyDescent="0.25">
      <c r="B4348" s="1209">
        <v>9</v>
      </c>
      <c r="C4348" s="80">
        <v>6622</v>
      </c>
      <c r="D4348" s="409" t="s">
        <v>12</v>
      </c>
      <c r="E4348" s="409">
        <v>400</v>
      </c>
      <c r="F4348" s="409">
        <v>37</v>
      </c>
      <c r="G4348" s="497">
        <f t="shared" si="180"/>
        <v>0.43008503999999992</v>
      </c>
      <c r="H4348" s="616" t="s">
        <v>207</v>
      </c>
      <c r="J4348" s="1055">
        <v>9</v>
      </c>
      <c r="K4348" s="476"/>
      <c r="L4348" s="476">
        <v>2.2000000000000002</v>
      </c>
      <c r="M4348" s="426">
        <v>25</v>
      </c>
      <c r="N4348" s="426">
        <v>400</v>
      </c>
      <c r="O4348" s="476"/>
      <c r="P4348" s="450">
        <v>1</v>
      </c>
      <c r="Q4348" s="451">
        <f t="shared" si="181"/>
        <v>2.2000000000000002E-2</v>
      </c>
      <c r="R4348" s="476"/>
    </row>
    <row r="4349" spans="2:18" x14ac:dyDescent="0.25">
      <c r="B4349" s="1209">
        <v>10</v>
      </c>
      <c r="C4349" s="80">
        <v>6811</v>
      </c>
      <c r="D4349" s="409" t="s">
        <v>12</v>
      </c>
      <c r="E4349" s="409">
        <v>400</v>
      </c>
      <c r="F4349" s="409">
        <v>50</v>
      </c>
      <c r="G4349" s="497">
        <f t="shared" si="180"/>
        <v>0.78539999999999988</v>
      </c>
      <c r="H4349" s="616" t="s">
        <v>207</v>
      </c>
      <c r="J4349" s="1452">
        <v>10</v>
      </c>
      <c r="K4349" s="476"/>
      <c r="L4349" s="476">
        <v>10</v>
      </c>
      <c r="M4349" s="426">
        <v>20</v>
      </c>
      <c r="N4349" s="426">
        <v>400</v>
      </c>
      <c r="O4349" s="476"/>
      <c r="P4349" s="450">
        <v>5</v>
      </c>
      <c r="Q4349" s="451">
        <f t="shared" si="181"/>
        <v>0.4</v>
      </c>
      <c r="R4349" s="476"/>
    </row>
    <row r="4350" spans="2:18" x14ac:dyDescent="0.25">
      <c r="B4350" s="1209">
        <v>11</v>
      </c>
      <c r="C4350" s="80">
        <v>6825</v>
      </c>
      <c r="D4350" s="409" t="s">
        <v>12</v>
      </c>
      <c r="E4350" s="409">
        <v>400</v>
      </c>
      <c r="F4350" s="409">
        <v>40</v>
      </c>
      <c r="G4350" s="497">
        <f t="shared" si="180"/>
        <v>0.50265599999999988</v>
      </c>
      <c r="H4350" s="616" t="s">
        <v>207</v>
      </c>
      <c r="J4350" s="1055">
        <v>11</v>
      </c>
      <c r="K4350" s="476"/>
      <c r="L4350" s="476">
        <v>7</v>
      </c>
      <c r="M4350" s="426">
        <v>20</v>
      </c>
      <c r="N4350" s="426">
        <v>400</v>
      </c>
      <c r="O4350" s="476"/>
      <c r="P4350" s="450">
        <v>2</v>
      </c>
      <c r="Q4350" s="451">
        <f t="shared" si="181"/>
        <v>0.112</v>
      </c>
      <c r="R4350" s="476"/>
    </row>
    <row r="4351" spans="2:18" x14ac:dyDescent="0.25">
      <c r="B4351" s="1209">
        <v>12</v>
      </c>
      <c r="C4351" s="80">
        <v>6916</v>
      </c>
      <c r="D4351" s="409" t="s">
        <v>12</v>
      </c>
      <c r="E4351" s="409">
        <v>400</v>
      </c>
      <c r="F4351" s="409">
        <v>53</v>
      </c>
      <c r="G4351" s="497">
        <f t="shared" si="180"/>
        <v>0.88247543999999989</v>
      </c>
      <c r="H4351" s="616" t="s">
        <v>13</v>
      </c>
      <c r="J4351" s="1452">
        <v>12</v>
      </c>
      <c r="K4351" s="476"/>
      <c r="L4351" s="476">
        <v>4.5</v>
      </c>
      <c r="M4351" s="426">
        <v>20</v>
      </c>
      <c r="N4351" s="426">
        <v>400</v>
      </c>
      <c r="O4351" s="476"/>
      <c r="P4351" s="450">
        <v>7</v>
      </c>
      <c r="Q4351" s="451">
        <f t="shared" si="181"/>
        <v>0.252</v>
      </c>
      <c r="R4351" s="476"/>
    </row>
    <row r="4352" spans="2:18" x14ac:dyDescent="0.25">
      <c r="G4352" s="74">
        <f>SUM(G4340:G4351)</f>
        <v>9.2551535999999981</v>
      </c>
      <c r="H4352" s="51"/>
      <c r="J4352" s="1055">
        <v>13</v>
      </c>
      <c r="K4352" s="476"/>
      <c r="L4352" s="476">
        <v>2.2000000000000002</v>
      </c>
      <c r="M4352" s="426">
        <v>20</v>
      </c>
      <c r="N4352" s="426">
        <v>400</v>
      </c>
      <c r="O4352" s="476"/>
      <c r="P4352" s="450">
        <v>2</v>
      </c>
      <c r="Q4352" s="451">
        <f t="shared" si="181"/>
        <v>3.5200000000000002E-2</v>
      </c>
      <c r="R4352" s="476"/>
    </row>
    <row r="4353" spans="2:18" ht="16.5" thickBot="1" x14ac:dyDescent="0.3">
      <c r="G4353" s="60">
        <f>SUM(G4352)</f>
        <v>9.2551535999999981</v>
      </c>
      <c r="H4353" s="36">
        <f>SUM(Q4379/G4353)</f>
        <v>0.86607746844957811</v>
      </c>
      <c r="J4353" s="1452">
        <v>14</v>
      </c>
      <c r="K4353" s="476"/>
      <c r="L4353" s="476">
        <v>10</v>
      </c>
      <c r="M4353" s="426">
        <v>30</v>
      </c>
      <c r="N4353" s="426">
        <v>400</v>
      </c>
      <c r="O4353" s="476"/>
      <c r="P4353" s="450">
        <v>2</v>
      </c>
      <c r="Q4353" s="451">
        <f t="shared" si="181"/>
        <v>0.24</v>
      </c>
      <c r="R4353" s="476"/>
    </row>
    <row r="4354" spans="2:18" ht="16.5" thickTop="1" x14ac:dyDescent="0.25">
      <c r="J4354" s="1055">
        <v>15</v>
      </c>
      <c r="K4354" s="476"/>
      <c r="L4354" s="476">
        <v>15</v>
      </c>
      <c r="M4354" s="426">
        <v>20</v>
      </c>
      <c r="N4354" s="426">
        <v>400</v>
      </c>
      <c r="O4354" s="476"/>
      <c r="P4354" s="450">
        <v>1</v>
      </c>
      <c r="Q4354" s="451">
        <f t="shared" si="181"/>
        <v>0.12</v>
      </c>
      <c r="R4354" s="476"/>
    </row>
    <row r="4355" spans="2:18" x14ac:dyDescent="0.25">
      <c r="B4355" s="1886" t="s">
        <v>3</v>
      </c>
      <c r="C4355" s="1888" t="s">
        <v>66</v>
      </c>
      <c r="D4355" s="1889"/>
      <c r="E4355" s="1890" t="s">
        <v>48</v>
      </c>
      <c r="F4355" s="1891"/>
      <c r="G4355" s="1886" t="s">
        <v>50</v>
      </c>
      <c r="J4355" s="1452">
        <v>16</v>
      </c>
      <c r="K4355" s="476"/>
      <c r="L4355" s="476">
        <v>3.5</v>
      </c>
      <c r="M4355" s="426">
        <v>20</v>
      </c>
      <c r="N4355" s="426">
        <v>400</v>
      </c>
      <c r="O4355" s="476"/>
      <c r="P4355" s="450">
        <v>2</v>
      </c>
      <c r="Q4355" s="451">
        <f t="shared" si="181"/>
        <v>5.6000000000000001E-2</v>
      </c>
      <c r="R4355" s="476"/>
    </row>
    <row r="4356" spans="2:18" x14ac:dyDescent="0.25">
      <c r="B4356" s="1887"/>
      <c r="C4356" s="101" t="s">
        <v>30</v>
      </c>
      <c r="D4356" s="595" t="s">
        <v>10</v>
      </c>
      <c r="E4356" s="1453" t="s">
        <v>30</v>
      </c>
      <c r="F4356" s="1453" t="s">
        <v>10</v>
      </c>
      <c r="G4356" s="1887"/>
      <c r="J4356" s="1055">
        <v>17</v>
      </c>
      <c r="K4356" s="476"/>
      <c r="L4356" s="476">
        <v>15</v>
      </c>
      <c r="M4356" s="426">
        <v>15</v>
      </c>
      <c r="N4356" s="426">
        <v>400</v>
      </c>
      <c r="O4356" s="476"/>
      <c r="P4356" s="450">
        <v>1</v>
      </c>
      <c r="Q4356" s="451">
        <f t="shared" si="181"/>
        <v>0.09</v>
      </c>
      <c r="R4356" s="476"/>
    </row>
    <row r="4357" spans="2:18" x14ac:dyDescent="0.25">
      <c r="B4357" s="1454" t="s">
        <v>32</v>
      </c>
      <c r="C4357" s="86">
        <f>SUM(C4325)</f>
        <v>854</v>
      </c>
      <c r="D4357" s="71">
        <f>SUM(D4325)</f>
        <v>665.29639637999992</v>
      </c>
      <c r="E4357" s="86">
        <f>SUM(E4325)</f>
        <v>40135</v>
      </c>
      <c r="F4357" s="71">
        <f>SUM(F4325)</f>
        <v>477.7792950000001</v>
      </c>
      <c r="G4357" s="88">
        <f>SUM(G4323)</f>
        <v>1.3273259999999998</v>
      </c>
      <c r="J4357" s="1452">
        <v>18</v>
      </c>
      <c r="K4357" s="476"/>
      <c r="L4357" s="476">
        <v>13</v>
      </c>
      <c r="M4357" s="426">
        <v>15</v>
      </c>
      <c r="N4357" s="426">
        <v>400</v>
      </c>
      <c r="O4357" s="476"/>
      <c r="P4357" s="450">
        <v>1</v>
      </c>
      <c r="Q4357" s="451">
        <f t="shared" si="181"/>
        <v>7.8E-2</v>
      </c>
      <c r="R4357" s="476"/>
    </row>
    <row r="4358" spans="2:18" x14ac:dyDescent="0.25">
      <c r="B4358" s="1454" t="s">
        <v>32</v>
      </c>
      <c r="C4358" s="115">
        <f>SUM(B4351)</f>
        <v>12</v>
      </c>
      <c r="D4358" s="71">
        <f>SUM(G4352)</f>
        <v>9.2551535999999981</v>
      </c>
      <c r="E4358" s="115">
        <f>SUM(P4379)</f>
        <v>453</v>
      </c>
      <c r="F4358" s="20">
        <f>SUM(Q4379)</f>
        <v>8.0156799999999979</v>
      </c>
      <c r="G4358" s="88">
        <f>SUM(F4358/D4358)</f>
        <v>0.86607746844957811</v>
      </c>
      <c r="J4358" s="1055">
        <v>19</v>
      </c>
      <c r="K4358" s="476"/>
      <c r="L4358" s="476">
        <v>10</v>
      </c>
      <c r="M4358" s="426">
        <v>15</v>
      </c>
      <c r="N4358" s="426">
        <v>400</v>
      </c>
      <c r="O4358" s="476"/>
      <c r="P4358" s="450">
        <v>2</v>
      </c>
      <c r="Q4358" s="451">
        <f t="shared" si="181"/>
        <v>0.12</v>
      </c>
      <c r="R4358" s="476"/>
    </row>
    <row r="4359" spans="2:18" ht="16.5" thickBot="1" x14ac:dyDescent="0.3">
      <c r="B4359" s="1449" t="s">
        <v>54</v>
      </c>
      <c r="C4359" s="59">
        <f>SUM(C4357:C4358)</f>
        <v>866</v>
      </c>
      <c r="D4359" s="92">
        <f>SUM(D4357:D4358)</f>
        <v>674.55154997999989</v>
      </c>
      <c r="E4359" s="59">
        <f>SUM(E4357:E4358)</f>
        <v>40588</v>
      </c>
      <c r="F4359" s="60">
        <f>SUM(F4357:F4358)</f>
        <v>485.79497500000008</v>
      </c>
      <c r="G4359" s="93">
        <f>SUM(F4359/D4359)</f>
        <v>0.72017472202740274</v>
      </c>
      <c r="J4359" s="1452">
        <v>20</v>
      </c>
      <c r="K4359" s="476"/>
      <c r="L4359" s="476">
        <v>7</v>
      </c>
      <c r="M4359" s="426">
        <v>15</v>
      </c>
      <c r="N4359" s="426">
        <v>400</v>
      </c>
      <c r="O4359" s="476"/>
      <c r="P4359" s="450">
        <v>2</v>
      </c>
      <c r="Q4359" s="451">
        <f t="shared" si="181"/>
        <v>8.4000000000000005E-2</v>
      </c>
      <c r="R4359" s="476"/>
    </row>
    <row r="4360" spans="2:18" ht="16.5" thickTop="1" x14ac:dyDescent="0.25">
      <c r="B4360" s="89"/>
      <c r="C4360" s="90"/>
      <c r="D4360" s="91"/>
      <c r="E4360" s="82"/>
      <c r="F4360" s="83"/>
      <c r="G4360" s="83"/>
      <c r="J4360" s="1055">
        <v>21</v>
      </c>
      <c r="K4360" s="476"/>
      <c r="L4360" s="476">
        <v>4.5</v>
      </c>
      <c r="M4360" s="426">
        <v>15</v>
      </c>
      <c r="N4360" s="426">
        <v>400</v>
      </c>
      <c r="O4360" s="476"/>
      <c r="P4360" s="450">
        <v>2</v>
      </c>
      <c r="Q4360" s="451">
        <f t="shared" si="181"/>
        <v>5.3999999999999999E-2</v>
      </c>
      <c r="R4360" s="476"/>
    </row>
    <row r="4361" spans="2:18" x14ac:dyDescent="0.25">
      <c r="B4361" s="102" t="s">
        <v>32</v>
      </c>
      <c r="C4361" s="90"/>
      <c r="D4361" s="103">
        <f>SUM(Q4373+D4327)</f>
        <v>357.40177499999993</v>
      </c>
      <c r="E4361" s="466">
        <f>SUM(D4361/D4359)</f>
        <v>0.52983611854512336</v>
      </c>
      <c r="F4361" s="83"/>
      <c r="G4361" s="83"/>
      <c r="J4361" s="1452">
        <v>22</v>
      </c>
      <c r="K4361" s="476"/>
      <c r="L4361" s="476">
        <v>3.5</v>
      </c>
      <c r="M4361" s="426">
        <v>15</v>
      </c>
      <c r="N4361" s="426">
        <v>400</v>
      </c>
      <c r="O4361" s="476"/>
      <c r="P4361" s="450">
        <v>3</v>
      </c>
      <c r="Q4361" s="451">
        <f t="shared" si="181"/>
        <v>6.3E-2</v>
      </c>
      <c r="R4361" s="476"/>
    </row>
    <row r="4362" spans="2:18" x14ac:dyDescent="0.25">
      <c r="B4362" s="102" t="s">
        <v>51</v>
      </c>
      <c r="C4362" s="89"/>
      <c r="D4362" s="103">
        <f>SUM(Q4378+D4328)</f>
        <v>128.39319999999998</v>
      </c>
      <c r="E4362" s="466">
        <f>SUM(D4362/D4359)</f>
        <v>0.1903386034822791</v>
      </c>
      <c r="F4362" s="83"/>
      <c r="G4362" s="83"/>
      <c r="J4362" s="1055">
        <v>23</v>
      </c>
      <c r="K4362" s="476"/>
      <c r="L4362" s="476">
        <v>2.2000000000000002</v>
      </c>
      <c r="M4362" s="426">
        <v>15</v>
      </c>
      <c r="N4362" s="426">
        <v>400</v>
      </c>
      <c r="O4362" s="476"/>
      <c r="P4362" s="450">
        <v>5</v>
      </c>
      <c r="Q4362" s="451">
        <f t="shared" si="181"/>
        <v>6.6000000000000003E-2</v>
      </c>
      <c r="R4362" s="476"/>
    </row>
    <row r="4363" spans="2:18" ht="16.5" thickBot="1" x14ac:dyDescent="0.3">
      <c r="B4363" s="89"/>
      <c r="C4363" s="89"/>
      <c r="D4363" s="1444">
        <f>SUM(D4361:D4362)</f>
        <v>485.79497499999991</v>
      </c>
      <c r="E4363" s="467">
        <f>SUM(E4361:E4362)</f>
        <v>0.7201747220274024</v>
      </c>
      <c r="F4363" s="83"/>
      <c r="J4363" s="1452">
        <v>24</v>
      </c>
      <c r="K4363" s="476"/>
      <c r="L4363" s="1445">
        <v>7</v>
      </c>
      <c r="M4363" s="426">
        <v>13</v>
      </c>
      <c r="N4363" s="426">
        <v>400</v>
      </c>
      <c r="O4363" s="476"/>
      <c r="P4363" s="450">
        <v>2</v>
      </c>
      <c r="Q4363" s="451">
        <f t="shared" si="181"/>
        <v>7.2800000000000004E-2</v>
      </c>
      <c r="R4363" s="476"/>
    </row>
    <row r="4364" spans="2:18" ht="16.5" thickTop="1" x14ac:dyDescent="0.25">
      <c r="J4364" s="1055">
        <v>25</v>
      </c>
      <c r="K4364" s="476"/>
      <c r="L4364" s="476">
        <v>4.5</v>
      </c>
      <c r="M4364" s="426">
        <v>13</v>
      </c>
      <c r="N4364" s="426">
        <v>400</v>
      </c>
      <c r="O4364" s="476"/>
      <c r="P4364" s="450">
        <v>5</v>
      </c>
      <c r="Q4364" s="451">
        <f t="shared" si="181"/>
        <v>0.11700000000000001</v>
      </c>
      <c r="R4364" s="476"/>
    </row>
    <row r="4365" spans="2:18" x14ac:dyDescent="0.25">
      <c r="J4365" s="1452">
        <v>26</v>
      </c>
      <c r="K4365" s="476"/>
      <c r="L4365" s="476">
        <v>3.5</v>
      </c>
      <c r="M4365" s="426">
        <v>13</v>
      </c>
      <c r="N4365" s="426">
        <v>400</v>
      </c>
      <c r="O4365" s="476"/>
      <c r="P4365" s="450">
        <v>4</v>
      </c>
      <c r="Q4365" s="451">
        <f t="shared" si="181"/>
        <v>7.2800000000000004E-2</v>
      </c>
      <c r="R4365" s="476"/>
    </row>
    <row r="4366" spans="2:18" x14ac:dyDescent="0.25">
      <c r="J4366" s="1055">
        <v>27</v>
      </c>
      <c r="K4366" s="476"/>
      <c r="L4366" s="476">
        <v>2.2000000000000002</v>
      </c>
      <c r="M4366" s="426">
        <v>13</v>
      </c>
      <c r="N4366" s="426">
        <v>400</v>
      </c>
      <c r="O4366" s="476"/>
      <c r="P4366" s="450">
        <v>2</v>
      </c>
      <c r="Q4366" s="451">
        <f t="shared" si="181"/>
        <v>2.2880000000000001E-2</v>
      </c>
      <c r="R4366" s="476"/>
    </row>
    <row r="4367" spans="2:18" x14ac:dyDescent="0.25">
      <c r="J4367" s="1452">
        <v>28</v>
      </c>
      <c r="K4367" s="476"/>
      <c r="L4367" s="476">
        <v>10</v>
      </c>
      <c r="M4367" s="426">
        <v>10</v>
      </c>
      <c r="N4367" s="426">
        <v>400</v>
      </c>
      <c r="O4367" s="476"/>
      <c r="P4367" s="450">
        <v>2</v>
      </c>
      <c r="Q4367" s="451">
        <f t="shared" si="181"/>
        <v>0.08</v>
      </c>
      <c r="R4367" s="476"/>
    </row>
    <row r="4368" spans="2:18" x14ac:dyDescent="0.25">
      <c r="J4368" s="1055">
        <v>29</v>
      </c>
      <c r="K4368" s="476"/>
      <c r="L4368" s="476">
        <v>7</v>
      </c>
      <c r="M4368" s="426">
        <v>10</v>
      </c>
      <c r="N4368" s="426">
        <v>400</v>
      </c>
      <c r="O4368" s="476"/>
      <c r="P4368" s="450">
        <v>2</v>
      </c>
      <c r="Q4368" s="451">
        <f t="shared" si="181"/>
        <v>5.6000000000000001E-2</v>
      </c>
      <c r="R4368" s="476"/>
    </row>
    <row r="4369" spans="2:18" x14ac:dyDescent="0.25">
      <c r="J4369" s="1452">
        <v>30</v>
      </c>
      <c r="K4369" s="476"/>
      <c r="L4369" s="476">
        <v>4.5</v>
      </c>
      <c r="M4369" s="426">
        <v>10</v>
      </c>
      <c r="N4369" s="426">
        <v>400</v>
      </c>
      <c r="O4369" s="476"/>
      <c r="P4369" s="450">
        <v>19</v>
      </c>
      <c r="Q4369" s="451">
        <f t="shared" si="181"/>
        <v>0.34200000000000003</v>
      </c>
      <c r="R4369" s="476"/>
    </row>
    <row r="4370" spans="2:18" x14ac:dyDescent="0.25">
      <c r="J4370" s="1055">
        <v>31</v>
      </c>
      <c r="K4370" s="476"/>
      <c r="L4370" s="476">
        <v>3.5</v>
      </c>
      <c r="M4370" s="426">
        <v>10</v>
      </c>
      <c r="N4370" s="426">
        <v>400</v>
      </c>
      <c r="O4370" s="476"/>
      <c r="P4370" s="450">
        <v>4</v>
      </c>
      <c r="Q4370" s="451">
        <f t="shared" si="181"/>
        <v>5.6000000000000001E-2</v>
      </c>
      <c r="R4370" s="476"/>
    </row>
    <row r="4371" spans="2:18" x14ac:dyDescent="0.25">
      <c r="J4371" s="1452">
        <v>32</v>
      </c>
      <c r="K4371" s="476"/>
      <c r="L4371" s="476">
        <v>2.2000000000000002</v>
      </c>
      <c r="M4371" s="426">
        <v>10</v>
      </c>
      <c r="N4371" s="426">
        <v>400</v>
      </c>
      <c r="O4371" s="476"/>
      <c r="P4371" s="450">
        <v>5</v>
      </c>
      <c r="Q4371" s="451">
        <f t="shared" si="181"/>
        <v>4.3999999999999997E-2</v>
      </c>
      <c r="R4371" s="476"/>
    </row>
    <row r="4372" spans="2:18" x14ac:dyDescent="0.25">
      <c r="J4372" s="1055">
        <v>33</v>
      </c>
      <c r="K4372" s="476"/>
      <c r="L4372" s="476">
        <v>4.5</v>
      </c>
      <c r="M4372" s="426">
        <v>10</v>
      </c>
      <c r="N4372" s="426">
        <v>200</v>
      </c>
      <c r="O4372" s="476"/>
      <c r="P4372" s="450">
        <v>4</v>
      </c>
      <c r="Q4372" s="451">
        <f t="shared" si="181"/>
        <v>3.5999999999999997E-2</v>
      </c>
      <c r="R4372" s="476"/>
    </row>
    <row r="4373" spans="2:18" x14ac:dyDescent="0.25">
      <c r="J4373" s="1880"/>
      <c r="K4373" s="1880"/>
      <c r="L4373" s="1880"/>
      <c r="M4373" s="1880"/>
      <c r="N4373" s="1880"/>
      <c r="O4373" s="1881"/>
      <c r="P4373" s="1119">
        <f>SUM(P4340:P4372)</f>
        <v>113</v>
      </c>
      <c r="Q4373" s="1120">
        <f>SUM(Q4340:Q4372)</f>
        <v>6.087679999999998</v>
      </c>
      <c r="R4373" s="64">
        <f>SUM(Q4373/G4353)</f>
        <v>0.65776109863806032</v>
      </c>
    </row>
    <row r="4374" spans="2:18" x14ac:dyDescent="0.25">
      <c r="J4374" s="1452">
        <v>34</v>
      </c>
      <c r="K4374" s="476"/>
      <c r="L4374" s="477">
        <v>5</v>
      </c>
      <c r="M4374" s="409">
        <v>7</v>
      </c>
      <c r="N4374" s="409">
        <v>400</v>
      </c>
      <c r="O4374" s="409">
        <v>10</v>
      </c>
      <c r="P4374" s="450">
        <v>40</v>
      </c>
      <c r="Q4374" s="451">
        <f>L4374*M4374*N4374*P4374/1000000</f>
        <v>0.56000000000000005</v>
      </c>
      <c r="R4374" s="618"/>
    </row>
    <row r="4375" spans="2:18" x14ac:dyDescent="0.25">
      <c r="J4375" s="1452">
        <v>35</v>
      </c>
      <c r="K4375" s="476"/>
      <c r="L4375" s="477">
        <v>4</v>
      </c>
      <c r="M4375" s="409">
        <v>6</v>
      </c>
      <c r="N4375" s="409">
        <v>400</v>
      </c>
      <c r="O4375" s="409">
        <v>5</v>
      </c>
      <c r="P4375" s="450">
        <v>30</v>
      </c>
      <c r="Q4375" s="451">
        <f>L4375*M4375*N4375*P4375/1000000</f>
        <v>0.28799999999999998</v>
      </c>
      <c r="R4375" s="1058"/>
    </row>
    <row r="4376" spans="2:18" x14ac:dyDescent="0.25">
      <c r="J4376" s="1452">
        <v>36</v>
      </c>
      <c r="K4376" s="476"/>
      <c r="L4376" s="477">
        <v>3</v>
      </c>
      <c r="M4376" s="409">
        <v>5</v>
      </c>
      <c r="N4376" s="409">
        <v>400</v>
      </c>
      <c r="O4376" s="409">
        <v>12</v>
      </c>
      <c r="P4376" s="450">
        <v>120</v>
      </c>
      <c r="Q4376" s="451">
        <f>L4376*M4376*N4376*P4376/1000000</f>
        <v>0.72</v>
      </c>
      <c r="R4376" s="618"/>
    </row>
    <row r="4377" spans="2:18" x14ac:dyDescent="0.25">
      <c r="J4377" s="1452">
        <v>37</v>
      </c>
      <c r="K4377" s="476"/>
      <c r="L4377" s="477">
        <v>2</v>
      </c>
      <c r="M4377" s="409">
        <v>3</v>
      </c>
      <c r="N4377" s="409">
        <v>400</v>
      </c>
      <c r="O4377" s="409">
        <v>6</v>
      </c>
      <c r="P4377" s="450">
        <v>150</v>
      </c>
      <c r="Q4377" s="451">
        <f>L4377*M4377*N4377*P4377/1000000</f>
        <v>0.36</v>
      </c>
      <c r="R4377" s="1058"/>
    </row>
    <row r="4378" spans="2:18" x14ac:dyDescent="0.25">
      <c r="J4378" s="1882"/>
      <c r="K4378" s="1883"/>
      <c r="L4378" s="1883"/>
      <c r="M4378" s="1883"/>
      <c r="N4378" s="1884"/>
      <c r="O4378" s="1057">
        <f>SUM(O4374:O4377)</f>
        <v>33</v>
      </c>
      <c r="P4378" s="1057">
        <f>SUM(P4374:P4377)</f>
        <v>340</v>
      </c>
      <c r="Q4378" s="437">
        <f>SUM(Q4374:Q4377)</f>
        <v>1.9279999999999999</v>
      </c>
      <c r="R4378" s="64">
        <f>SUM(Q4378/G4353)</f>
        <v>0.2083163698115178</v>
      </c>
    </row>
    <row r="4379" spans="2:18" ht="16.5" thickBot="1" x14ac:dyDescent="0.3">
      <c r="J4379" s="112"/>
      <c r="K4379" s="112"/>
      <c r="L4379" s="112"/>
      <c r="M4379" s="112"/>
      <c r="N4379" s="112"/>
      <c r="O4379" s="455">
        <f>SUM(O4378)</f>
        <v>33</v>
      </c>
      <c r="P4379" s="47">
        <f>SUM(P4378,P4373)</f>
        <v>453</v>
      </c>
      <c r="Q4379" s="72">
        <f>SUM(Q4378,Q4373)</f>
        <v>8.0156799999999979</v>
      </c>
      <c r="R4379" s="49">
        <f>SUM(Q4379/G4353)</f>
        <v>0.86607746844957811</v>
      </c>
    </row>
    <row r="4380" spans="2:18" ht="15.75" customHeight="1" thickTop="1" x14ac:dyDescent="0.25"/>
    <row r="4381" spans="2:18" ht="15.75" customHeight="1" x14ac:dyDescent="0.25">
      <c r="B4381" s="1814" t="s">
        <v>0</v>
      </c>
      <c r="C4381" s="1814"/>
      <c r="D4381" s="1814"/>
      <c r="E4381" s="1814"/>
      <c r="F4381" s="1814"/>
      <c r="G4381" s="1814"/>
      <c r="H4381" s="1814"/>
      <c r="J4381" s="1892" t="s">
        <v>22</v>
      </c>
      <c r="K4381" s="1892"/>
      <c r="L4381" s="1892"/>
      <c r="M4381" s="1892"/>
      <c r="N4381" s="1892"/>
      <c r="O4381" s="1892"/>
      <c r="P4381" s="1892"/>
      <c r="Q4381" s="1892"/>
      <c r="R4381" s="1892"/>
    </row>
    <row r="4382" spans="2:18" x14ac:dyDescent="0.25">
      <c r="B4382" s="1814"/>
      <c r="C4382" s="1814"/>
      <c r="D4382" s="1814"/>
      <c r="E4382" s="1814"/>
      <c r="F4382" s="1814"/>
      <c r="G4382" s="1814"/>
      <c r="H4382" s="1814"/>
      <c r="J4382" s="1892"/>
      <c r="K4382" s="1892"/>
      <c r="L4382" s="1892"/>
      <c r="M4382" s="1892"/>
      <c r="N4382" s="1892"/>
      <c r="O4382" s="1892"/>
      <c r="P4382" s="1892"/>
      <c r="Q4382" s="1892"/>
      <c r="R4382" s="1892"/>
    </row>
    <row r="4383" spans="2:18" x14ac:dyDescent="0.25">
      <c r="B4383" s="6" t="s">
        <v>504</v>
      </c>
      <c r="H4383" s="8"/>
      <c r="J4383" s="6" t="s">
        <v>504</v>
      </c>
      <c r="K4383" s="1051"/>
      <c r="L4383" s="1051"/>
      <c r="M4383" s="1051"/>
      <c r="N4383" s="1051"/>
      <c r="O4383" s="1893"/>
      <c r="P4383" s="1893"/>
      <c r="Q4383" s="842"/>
      <c r="R4383" s="842"/>
    </row>
    <row r="4384" spans="2:18" x14ac:dyDescent="0.25">
      <c r="B4384" s="1812" t="s">
        <v>21</v>
      </c>
      <c r="C4384" s="1812" t="s">
        <v>2</v>
      </c>
      <c r="D4384" s="1812" t="s">
        <v>3</v>
      </c>
      <c r="E4384" s="1842" t="s">
        <v>4</v>
      </c>
      <c r="F4384" s="1843"/>
      <c r="G4384" s="1844"/>
      <c r="H4384" s="1812" t="s">
        <v>5</v>
      </c>
      <c r="J4384" s="1886" t="s">
        <v>21</v>
      </c>
      <c r="K4384" s="1894" t="s">
        <v>24</v>
      </c>
      <c r="L4384" s="1867" t="s">
        <v>25</v>
      </c>
      <c r="M4384" s="1868"/>
      <c r="N4384" s="1869"/>
      <c r="O4384" s="1867" t="s">
        <v>4</v>
      </c>
      <c r="P4384" s="1868"/>
      <c r="Q4384" s="1869"/>
      <c r="R4384" s="1886" t="s">
        <v>5</v>
      </c>
    </row>
    <row r="4385" spans="2:18" x14ac:dyDescent="0.25">
      <c r="B4385" s="1813"/>
      <c r="C4385" s="1813"/>
      <c r="D4385" s="1813"/>
      <c r="E4385" s="1459" t="s">
        <v>26</v>
      </c>
      <c r="F4385" s="1459" t="s">
        <v>9</v>
      </c>
      <c r="G4385" s="1458" t="s">
        <v>10</v>
      </c>
      <c r="H4385" s="1813"/>
      <c r="J4385" s="1887"/>
      <c r="K4385" s="1895"/>
      <c r="L4385" s="1052" t="s">
        <v>27</v>
      </c>
      <c r="M4385" s="1464" t="s">
        <v>28</v>
      </c>
      <c r="N4385" s="1464" t="s">
        <v>26</v>
      </c>
      <c r="O4385" s="1464" t="s">
        <v>29</v>
      </c>
      <c r="P4385" s="1053" t="s">
        <v>30</v>
      </c>
      <c r="Q4385" s="1054" t="s">
        <v>10</v>
      </c>
      <c r="R4385" s="1887"/>
    </row>
    <row r="4386" spans="2:18" x14ac:dyDescent="0.25">
      <c r="B4386" s="1209">
        <v>1</v>
      </c>
      <c r="C4386" s="1470">
        <v>6806</v>
      </c>
      <c r="D4386" s="409" t="s">
        <v>12</v>
      </c>
      <c r="E4386" s="409">
        <v>400</v>
      </c>
      <c r="F4386" s="409">
        <v>65</v>
      </c>
      <c r="G4386" s="497">
        <f t="shared" ref="G4386:G4403" si="182">0.7854*E4386*F4386*F4386/1000000</f>
        <v>1.3273259999999998</v>
      </c>
      <c r="H4386" s="616" t="s">
        <v>13</v>
      </c>
      <c r="J4386" s="1055">
        <v>1</v>
      </c>
      <c r="K4386" s="429" t="s">
        <v>32</v>
      </c>
      <c r="L4386" s="426">
        <v>15</v>
      </c>
      <c r="M4386" s="426">
        <v>30</v>
      </c>
      <c r="N4386" s="426">
        <v>400</v>
      </c>
      <c r="O4386" s="429"/>
      <c r="P4386" s="450">
        <v>7</v>
      </c>
      <c r="Q4386" s="451">
        <f t="shared" ref="Q4386:Q4418" si="183">L4386*M4386*N4386*P4386/1000000</f>
        <v>1.26</v>
      </c>
      <c r="R4386" s="1056"/>
    </row>
    <row r="4387" spans="2:18" x14ac:dyDescent="0.25">
      <c r="B4387" s="1209">
        <v>2</v>
      </c>
      <c r="C4387" s="1470">
        <v>6868</v>
      </c>
      <c r="D4387" s="409" t="s">
        <v>12</v>
      </c>
      <c r="E4387" s="409">
        <v>400</v>
      </c>
      <c r="F4387" s="409">
        <v>65</v>
      </c>
      <c r="G4387" s="497">
        <f t="shared" si="182"/>
        <v>1.3273259999999998</v>
      </c>
      <c r="H4387" s="616" t="s">
        <v>13</v>
      </c>
      <c r="J4387" s="1463">
        <v>2</v>
      </c>
      <c r="K4387" s="476"/>
      <c r="L4387" s="476">
        <v>13</v>
      </c>
      <c r="M4387" s="426">
        <v>30</v>
      </c>
      <c r="N4387" s="426">
        <v>400</v>
      </c>
      <c r="O4387" s="476"/>
      <c r="P4387" s="450">
        <v>1</v>
      </c>
      <c r="Q4387" s="451">
        <f t="shared" si="183"/>
        <v>0.156</v>
      </c>
      <c r="R4387" s="476"/>
    </row>
    <row r="4388" spans="2:18" x14ac:dyDescent="0.25">
      <c r="B4388" s="1209">
        <v>3</v>
      </c>
      <c r="C4388" s="1470">
        <v>6796</v>
      </c>
      <c r="D4388" s="409" t="s">
        <v>12</v>
      </c>
      <c r="E4388" s="409">
        <v>300</v>
      </c>
      <c r="F4388" s="409">
        <v>40</v>
      </c>
      <c r="G4388" s="497">
        <f t="shared" si="182"/>
        <v>0.37699199999999999</v>
      </c>
      <c r="H4388" s="616" t="s">
        <v>207</v>
      </c>
      <c r="J4388" s="1055">
        <v>3</v>
      </c>
      <c r="K4388" s="476"/>
      <c r="L4388" s="476">
        <v>10</v>
      </c>
      <c r="M4388" s="426">
        <v>30</v>
      </c>
      <c r="N4388" s="426">
        <v>400</v>
      </c>
      <c r="O4388" s="476"/>
      <c r="P4388" s="450">
        <v>6</v>
      </c>
      <c r="Q4388" s="451">
        <f t="shared" si="183"/>
        <v>0.72</v>
      </c>
      <c r="R4388" s="476"/>
    </row>
    <row r="4389" spans="2:18" x14ac:dyDescent="0.25">
      <c r="B4389" s="1209">
        <v>4</v>
      </c>
      <c r="C4389" s="1470">
        <v>6902</v>
      </c>
      <c r="D4389" s="409" t="s">
        <v>12</v>
      </c>
      <c r="E4389" s="409">
        <v>400</v>
      </c>
      <c r="F4389" s="409">
        <v>45</v>
      </c>
      <c r="G4389" s="497">
        <f t="shared" si="182"/>
        <v>0.63617400000000002</v>
      </c>
      <c r="H4389" s="616" t="s">
        <v>207</v>
      </c>
      <c r="J4389" s="1463">
        <v>4</v>
      </c>
      <c r="K4389" s="476"/>
      <c r="L4389" s="476">
        <v>4.5</v>
      </c>
      <c r="M4389" s="426">
        <v>30</v>
      </c>
      <c r="N4389" s="426">
        <v>400</v>
      </c>
      <c r="O4389" s="476"/>
      <c r="P4389" s="450">
        <v>1</v>
      </c>
      <c r="Q4389" s="451">
        <f t="shared" si="183"/>
        <v>5.3999999999999999E-2</v>
      </c>
      <c r="R4389" s="476"/>
    </row>
    <row r="4390" spans="2:18" x14ac:dyDescent="0.25">
      <c r="B4390" s="1209">
        <v>5</v>
      </c>
      <c r="C4390" s="1470">
        <v>6620</v>
      </c>
      <c r="D4390" s="409" t="s">
        <v>12</v>
      </c>
      <c r="E4390" s="409">
        <v>400</v>
      </c>
      <c r="F4390" s="409">
        <v>57</v>
      </c>
      <c r="G4390" s="497">
        <f t="shared" si="182"/>
        <v>1.02070584</v>
      </c>
      <c r="H4390" s="616" t="s">
        <v>207</v>
      </c>
      <c r="J4390" s="1055">
        <v>5</v>
      </c>
      <c r="K4390" s="476"/>
      <c r="L4390" s="476">
        <v>15</v>
      </c>
      <c r="M4390" s="426">
        <v>25</v>
      </c>
      <c r="N4390" s="426">
        <v>400</v>
      </c>
      <c r="O4390" s="476"/>
      <c r="P4390" s="450">
        <v>3</v>
      </c>
      <c r="Q4390" s="451">
        <f t="shared" si="183"/>
        <v>0.45</v>
      </c>
      <c r="R4390" s="476"/>
    </row>
    <row r="4391" spans="2:18" x14ac:dyDescent="0.25">
      <c r="B4391" s="1209">
        <v>6</v>
      </c>
      <c r="C4391" s="1470">
        <v>6893</v>
      </c>
      <c r="D4391" s="409" t="s">
        <v>12</v>
      </c>
      <c r="E4391" s="409">
        <v>400</v>
      </c>
      <c r="F4391" s="409">
        <v>51</v>
      </c>
      <c r="G4391" s="497">
        <f t="shared" si="182"/>
        <v>0.81713015999999994</v>
      </c>
      <c r="H4391" s="616" t="s">
        <v>207</v>
      </c>
      <c r="J4391" s="1463">
        <v>6</v>
      </c>
      <c r="K4391" s="476"/>
      <c r="L4391" s="476">
        <v>13</v>
      </c>
      <c r="M4391" s="426">
        <v>25</v>
      </c>
      <c r="N4391" s="426">
        <v>400</v>
      </c>
      <c r="O4391" s="476"/>
      <c r="P4391" s="450">
        <v>2</v>
      </c>
      <c r="Q4391" s="451">
        <f t="shared" si="183"/>
        <v>0.26</v>
      </c>
      <c r="R4391" s="476"/>
    </row>
    <row r="4392" spans="2:18" x14ac:dyDescent="0.25">
      <c r="B4392" s="1209">
        <v>7</v>
      </c>
      <c r="C4392" s="1470">
        <v>6874</v>
      </c>
      <c r="D4392" s="409" t="s">
        <v>12</v>
      </c>
      <c r="E4392" s="409">
        <v>400</v>
      </c>
      <c r="F4392" s="409">
        <v>50</v>
      </c>
      <c r="G4392" s="497">
        <f t="shared" si="182"/>
        <v>0.78539999999999988</v>
      </c>
      <c r="H4392" s="616" t="s">
        <v>207</v>
      </c>
      <c r="J4392" s="1055">
        <v>7</v>
      </c>
      <c r="K4392" s="476"/>
      <c r="L4392" s="476">
        <v>10</v>
      </c>
      <c r="M4392" s="426">
        <v>25</v>
      </c>
      <c r="N4392" s="426">
        <v>400</v>
      </c>
      <c r="O4392" s="476"/>
      <c r="P4392" s="450">
        <v>4</v>
      </c>
      <c r="Q4392" s="451">
        <f t="shared" si="183"/>
        <v>0.4</v>
      </c>
      <c r="R4392" s="476"/>
    </row>
    <row r="4393" spans="2:18" x14ac:dyDescent="0.25">
      <c r="B4393" s="1209">
        <v>8</v>
      </c>
      <c r="C4393" s="1470">
        <v>6886</v>
      </c>
      <c r="D4393" s="409" t="s">
        <v>12</v>
      </c>
      <c r="E4393" s="409">
        <v>400</v>
      </c>
      <c r="F4393" s="409">
        <v>47</v>
      </c>
      <c r="G4393" s="497">
        <f t="shared" si="182"/>
        <v>0.69397943999999989</v>
      </c>
      <c r="H4393" s="616" t="s">
        <v>207</v>
      </c>
      <c r="J4393" s="1463">
        <v>8</v>
      </c>
      <c r="K4393" s="476"/>
      <c r="L4393" s="476">
        <v>3.5</v>
      </c>
      <c r="M4393" s="426">
        <v>25</v>
      </c>
      <c r="N4393" s="426">
        <v>400</v>
      </c>
      <c r="O4393" s="476"/>
      <c r="P4393" s="450">
        <v>2</v>
      </c>
      <c r="Q4393" s="451">
        <f t="shared" si="183"/>
        <v>7.0000000000000007E-2</v>
      </c>
      <c r="R4393" s="476"/>
    </row>
    <row r="4394" spans="2:18" x14ac:dyDescent="0.25">
      <c r="B4394" s="1209">
        <v>9</v>
      </c>
      <c r="C4394" s="1470">
        <v>6960</v>
      </c>
      <c r="D4394" s="409" t="s">
        <v>12</v>
      </c>
      <c r="E4394" s="409">
        <v>400</v>
      </c>
      <c r="F4394" s="409">
        <v>48</v>
      </c>
      <c r="G4394" s="497">
        <f t="shared" si="182"/>
        <v>0.72382463999999991</v>
      </c>
      <c r="H4394" s="616" t="s">
        <v>207</v>
      </c>
      <c r="J4394" s="1055">
        <v>9</v>
      </c>
      <c r="K4394" s="476"/>
      <c r="L4394" s="476">
        <v>15</v>
      </c>
      <c r="M4394" s="426">
        <v>20</v>
      </c>
      <c r="N4394" s="426">
        <v>400</v>
      </c>
      <c r="O4394" s="476"/>
      <c r="P4394" s="450">
        <v>3</v>
      </c>
      <c r="Q4394" s="451">
        <f t="shared" si="183"/>
        <v>0.36</v>
      </c>
      <c r="R4394" s="476"/>
    </row>
    <row r="4395" spans="2:18" x14ac:dyDescent="0.25">
      <c r="B4395" s="1209">
        <v>10</v>
      </c>
      <c r="C4395" s="1470">
        <v>6895</v>
      </c>
      <c r="D4395" s="409" t="s">
        <v>12</v>
      </c>
      <c r="E4395" s="409">
        <v>400</v>
      </c>
      <c r="F4395" s="409">
        <v>30</v>
      </c>
      <c r="G4395" s="497">
        <f t="shared" si="182"/>
        <v>0.282744</v>
      </c>
      <c r="H4395" s="616" t="s">
        <v>207</v>
      </c>
      <c r="J4395" s="1463">
        <v>10</v>
      </c>
      <c r="K4395" s="476"/>
      <c r="L4395" s="476">
        <v>13</v>
      </c>
      <c r="M4395" s="426">
        <v>20</v>
      </c>
      <c r="N4395" s="426">
        <v>400</v>
      </c>
      <c r="O4395" s="476"/>
      <c r="P4395" s="450">
        <v>5</v>
      </c>
      <c r="Q4395" s="451">
        <f t="shared" si="183"/>
        <v>0.52</v>
      </c>
      <c r="R4395" s="476"/>
    </row>
    <row r="4396" spans="2:18" x14ac:dyDescent="0.25">
      <c r="B4396" s="1209">
        <v>11</v>
      </c>
      <c r="C4396" s="1470">
        <v>6891</v>
      </c>
      <c r="D4396" s="409" t="s">
        <v>12</v>
      </c>
      <c r="E4396" s="409">
        <v>400</v>
      </c>
      <c r="F4396" s="409">
        <v>56</v>
      </c>
      <c r="G4396" s="497">
        <f t="shared" si="182"/>
        <v>0.98520576000000004</v>
      </c>
      <c r="H4396" s="616" t="s">
        <v>207</v>
      </c>
      <c r="J4396" s="1055">
        <v>11</v>
      </c>
      <c r="K4396" s="476"/>
      <c r="L4396" s="476">
        <v>10</v>
      </c>
      <c r="M4396" s="426">
        <v>20</v>
      </c>
      <c r="N4396" s="426">
        <v>400</v>
      </c>
      <c r="O4396" s="476"/>
      <c r="P4396" s="450">
        <v>6</v>
      </c>
      <c r="Q4396" s="451">
        <f t="shared" si="183"/>
        <v>0.48</v>
      </c>
      <c r="R4396" s="476"/>
    </row>
    <row r="4397" spans="2:18" x14ac:dyDescent="0.25">
      <c r="B4397" s="1209">
        <v>12</v>
      </c>
      <c r="C4397" s="1470">
        <v>6949</v>
      </c>
      <c r="D4397" s="409" t="s">
        <v>12</v>
      </c>
      <c r="E4397" s="409">
        <v>300</v>
      </c>
      <c r="F4397" s="409">
        <v>30</v>
      </c>
      <c r="G4397" s="497">
        <f t="shared" si="182"/>
        <v>0.212058</v>
      </c>
      <c r="H4397" s="616" t="s">
        <v>207</v>
      </c>
      <c r="J4397" s="1463">
        <v>12</v>
      </c>
      <c r="K4397" s="476"/>
      <c r="L4397" s="476">
        <v>4.5</v>
      </c>
      <c r="M4397" s="426">
        <v>20</v>
      </c>
      <c r="N4397" s="426">
        <v>400</v>
      </c>
      <c r="O4397" s="476"/>
      <c r="P4397" s="450">
        <v>7</v>
      </c>
      <c r="Q4397" s="451">
        <f t="shared" si="183"/>
        <v>0.252</v>
      </c>
      <c r="R4397" s="476"/>
    </row>
    <row r="4398" spans="2:18" x14ac:dyDescent="0.25">
      <c r="B4398" s="1209">
        <v>13</v>
      </c>
      <c r="C4398" s="1470">
        <v>6994</v>
      </c>
      <c r="D4398" s="409" t="s">
        <v>12</v>
      </c>
      <c r="E4398" s="409">
        <v>400</v>
      </c>
      <c r="F4398" s="409">
        <v>50</v>
      </c>
      <c r="G4398" s="497">
        <f t="shared" si="182"/>
        <v>0.78539999999999988</v>
      </c>
      <c r="H4398" s="616" t="s">
        <v>207</v>
      </c>
      <c r="J4398" s="1055">
        <v>13</v>
      </c>
      <c r="K4398" s="476"/>
      <c r="L4398" s="476">
        <v>3.5</v>
      </c>
      <c r="M4398" s="426">
        <v>20</v>
      </c>
      <c r="N4398" s="426">
        <v>400</v>
      </c>
      <c r="O4398" s="476"/>
      <c r="P4398" s="450">
        <v>5</v>
      </c>
      <c r="Q4398" s="451">
        <f t="shared" si="183"/>
        <v>0.14000000000000001</v>
      </c>
      <c r="R4398" s="476"/>
    </row>
    <row r="4399" spans="2:18" x14ac:dyDescent="0.25">
      <c r="B4399" s="1209">
        <v>14</v>
      </c>
      <c r="C4399" s="1470">
        <v>6965</v>
      </c>
      <c r="D4399" s="409" t="s">
        <v>12</v>
      </c>
      <c r="E4399" s="409">
        <v>400</v>
      </c>
      <c r="F4399" s="409">
        <v>38</v>
      </c>
      <c r="G4399" s="497">
        <f t="shared" si="182"/>
        <v>0.45364703999999995</v>
      </c>
      <c r="H4399" s="616" t="s">
        <v>207</v>
      </c>
      <c r="J4399" s="1463">
        <v>14</v>
      </c>
      <c r="K4399" s="476"/>
      <c r="L4399" s="476">
        <v>2.2000000000000002</v>
      </c>
      <c r="M4399" s="426">
        <v>20</v>
      </c>
      <c r="N4399" s="426">
        <v>400</v>
      </c>
      <c r="O4399" s="476"/>
      <c r="P4399" s="450">
        <v>1</v>
      </c>
      <c r="Q4399" s="451">
        <f t="shared" si="183"/>
        <v>1.7600000000000001E-2</v>
      </c>
      <c r="R4399" s="476"/>
    </row>
    <row r="4400" spans="2:18" x14ac:dyDescent="0.25">
      <c r="B4400" s="1209">
        <v>15</v>
      </c>
      <c r="C4400" s="1470">
        <v>6923</v>
      </c>
      <c r="D4400" s="409" t="s">
        <v>12</v>
      </c>
      <c r="E4400" s="409">
        <v>400</v>
      </c>
      <c r="F4400" s="409">
        <v>45</v>
      </c>
      <c r="G4400" s="497">
        <f t="shared" si="182"/>
        <v>0.63617400000000002</v>
      </c>
      <c r="H4400" s="616" t="s">
        <v>207</v>
      </c>
      <c r="J4400" s="1055">
        <v>15</v>
      </c>
      <c r="K4400" s="476"/>
      <c r="L4400" s="476">
        <v>15</v>
      </c>
      <c r="M4400" s="426">
        <v>15</v>
      </c>
      <c r="N4400" s="426">
        <v>400</v>
      </c>
      <c r="O4400" s="476"/>
      <c r="P4400" s="450">
        <v>2</v>
      </c>
      <c r="Q4400" s="451">
        <f t="shared" si="183"/>
        <v>0.18</v>
      </c>
      <c r="R4400" s="476"/>
    </row>
    <row r="4401" spans="2:18" x14ac:dyDescent="0.25">
      <c r="B4401" s="1209">
        <v>16</v>
      </c>
      <c r="C4401" s="1470">
        <v>6946</v>
      </c>
      <c r="D4401" s="409" t="s">
        <v>12</v>
      </c>
      <c r="E4401" s="409">
        <v>400</v>
      </c>
      <c r="F4401" s="409">
        <v>60</v>
      </c>
      <c r="G4401" s="497">
        <f t="shared" si="182"/>
        <v>1.130976</v>
      </c>
      <c r="H4401" s="616" t="s">
        <v>207</v>
      </c>
      <c r="J4401" s="1463">
        <v>16</v>
      </c>
      <c r="K4401" s="476"/>
      <c r="L4401" s="476">
        <v>7</v>
      </c>
      <c r="M4401" s="426">
        <v>15</v>
      </c>
      <c r="N4401" s="426">
        <v>400</v>
      </c>
      <c r="O4401" s="476"/>
      <c r="P4401" s="450">
        <v>6</v>
      </c>
      <c r="Q4401" s="451">
        <f t="shared" si="183"/>
        <v>0.252</v>
      </c>
      <c r="R4401" s="476"/>
    </row>
    <row r="4402" spans="2:18" x14ac:dyDescent="0.25">
      <c r="B4402" s="1209">
        <v>17</v>
      </c>
      <c r="C4402" s="1470">
        <v>6971</v>
      </c>
      <c r="D4402" s="409" t="s">
        <v>12</v>
      </c>
      <c r="E4402" s="409">
        <v>300</v>
      </c>
      <c r="F4402" s="409">
        <v>30</v>
      </c>
      <c r="G4402" s="497">
        <f t="shared" si="182"/>
        <v>0.212058</v>
      </c>
      <c r="H4402" s="616" t="s">
        <v>207</v>
      </c>
      <c r="J4402" s="1055">
        <v>17</v>
      </c>
      <c r="K4402" s="476"/>
      <c r="L4402" s="476">
        <v>4.5</v>
      </c>
      <c r="M4402" s="426">
        <v>15</v>
      </c>
      <c r="N4402" s="426">
        <v>400</v>
      </c>
      <c r="O4402" s="476"/>
      <c r="P4402" s="450">
        <v>4</v>
      </c>
      <c r="Q4402" s="451">
        <f t="shared" si="183"/>
        <v>0.108</v>
      </c>
      <c r="R4402" s="476"/>
    </row>
    <row r="4403" spans="2:18" x14ac:dyDescent="0.25">
      <c r="B4403" s="1209">
        <v>18</v>
      </c>
      <c r="C4403" s="1470">
        <v>6984</v>
      </c>
      <c r="D4403" s="409" t="s">
        <v>12</v>
      </c>
      <c r="E4403" s="409">
        <v>300</v>
      </c>
      <c r="F4403" s="409">
        <v>40</v>
      </c>
      <c r="G4403" s="497">
        <f t="shared" si="182"/>
        <v>0.37699199999999999</v>
      </c>
      <c r="H4403" s="616" t="s">
        <v>207</v>
      </c>
      <c r="J4403" s="1463">
        <v>18</v>
      </c>
      <c r="K4403" s="476"/>
      <c r="L4403" s="476">
        <v>3.5</v>
      </c>
      <c r="M4403" s="426">
        <v>15</v>
      </c>
      <c r="N4403" s="426">
        <v>400</v>
      </c>
      <c r="O4403" s="476"/>
      <c r="P4403" s="450">
        <v>1</v>
      </c>
      <c r="Q4403" s="451">
        <f t="shared" si="183"/>
        <v>2.1000000000000001E-2</v>
      </c>
      <c r="R4403" s="476"/>
    </row>
    <row r="4404" spans="2:18" x14ac:dyDescent="0.25">
      <c r="G4404" s="74">
        <f>SUM(G4386:G4403)</f>
        <v>12.78411288</v>
      </c>
      <c r="H4404" s="51"/>
      <c r="J4404" s="1055">
        <v>19</v>
      </c>
      <c r="K4404" s="476"/>
      <c r="L4404" s="476">
        <v>2.2000000000000002</v>
      </c>
      <c r="M4404" s="426">
        <v>15</v>
      </c>
      <c r="N4404" s="426">
        <v>400</v>
      </c>
      <c r="O4404" s="476"/>
      <c r="P4404" s="450">
        <v>5</v>
      </c>
      <c r="Q4404" s="451">
        <f t="shared" si="183"/>
        <v>6.6000000000000003E-2</v>
      </c>
      <c r="R4404" s="476"/>
    </row>
    <row r="4405" spans="2:18" ht="16.5" thickBot="1" x14ac:dyDescent="0.3">
      <c r="G4405" s="60">
        <f>SUM(G4404)</f>
        <v>12.78411288</v>
      </c>
      <c r="H4405" s="36">
        <f>SUM(Q4425/G4405)</f>
        <v>0.79619447164956514</v>
      </c>
      <c r="J4405" s="1463">
        <v>20</v>
      </c>
      <c r="K4405" s="476"/>
      <c r="L4405" s="476">
        <v>1.7</v>
      </c>
      <c r="M4405" s="426">
        <v>15</v>
      </c>
      <c r="N4405" s="426">
        <v>400</v>
      </c>
      <c r="O4405" s="476"/>
      <c r="P4405" s="450">
        <v>1</v>
      </c>
      <c r="Q4405" s="451">
        <f t="shared" si="183"/>
        <v>1.0200000000000001E-2</v>
      </c>
      <c r="R4405" s="476"/>
    </row>
    <row r="4406" spans="2:18" ht="16.5" thickTop="1" x14ac:dyDescent="0.25">
      <c r="J4406" s="1055">
        <v>21</v>
      </c>
      <c r="K4406" s="476"/>
      <c r="L4406" s="476">
        <v>10</v>
      </c>
      <c r="M4406" s="426">
        <v>13</v>
      </c>
      <c r="N4406" s="426">
        <v>400</v>
      </c>
      <c r="O4406" s="476"/>
      <c r="P4406" s="450">
        <v>3</v>
      </c>
      <c r="Q4406" s="451">
        <f t="shared" si="183"/>
        <v>0.156</v>
      </c>
      <c r="R4406" s="476"/>
    </row>
    <row r="4407" spans="2:18" x14ac:dyDescent="0.25">
      <c r="B4407" s="1886" t="s">
        <v>3</v>
      </c>
      <c r="C4407" s="1888" t="s">
        <v>66</v>
      </c>
      <c r="D4407" s="1889"/>
      <c r="E4407" s="1890" t="s">
        <v>48</v>
      </c>
      <c r="F4407" s="1891"/>
      <c r="G4407" s="1886" t="s">
        <v>50</v>
      </c>
      <c r="J4407" s="1463">
        <v>22</v>
      </c>
      <c r="K4407" s="476"/>
      <c r="L4407" s="476">
        <v>7</v>
      </c>
      <c r="M4407" s="426">
        <v>13</v>
      </c>
      <c r="N4407" s="426">
        <v>400</v>
      </c>
      <c r="O4407" s="476"/>
      <c r="P4407" s="450">
        <v>1</v>
      </c>
      <c r="Q4407" s="451">
        <f t="shared" si="183"/>
        <v>3.6400000000000002E-2</v>
      </c>
      <c r="R4407" s="476"/>
    </row>
    <row r="4408" spans="2:18" x14ac:dyDescent="0.25">
      <c r="B4408" s="1887"/>
      <c r="C4408" s="101" t="s">
        <v>30</v>
      </c>
      <c r="D4408" s="595" t="s">
        <v>10</v>
      </c>
      <c r="E4408" s="1465" t="s">
        <v>30</v>
      </c>
      <c r="F4408" s="1465" t="s">
        <v>10</v>
      </c>
      <c r="G4408" s="1887"/>
      <c r="J4408" s="1055">
        <v>23</v>
      </c>
      <c r="K4408" s="476"/>
      <c r="L4408" s="476">
        <v>4.5</v>
      </c>
      <c r="M4408" s="426">
        <v>13</v>
      </c>
      <c r="N4408" s="426">
        <v>400</v>
      </c>
      <c r="O4408" s="476"/>
      <c r="P4408" s="450">
        <v>7</v>
      </c>
      <c r="Q4408" s="451">
        <f t="shared" si="183"/>
        <v>0.1638</v>
      </c>
      <c r="R4408" s="476"/>
    </row>
    <row r="4409" spans="2:18" x14ac:dyDescent="0.25">
      <c r="B4409" s="1466" t="s">
        <v>32</v>
      </c>
      <c r="C4409" s="86">
        <f>SUM(C4359)</f>
        <v>866</v>
      </c>
      <c r="D4409" s="71">
        <f>SUM(D4359)</f>
        <v>674.55154997999989</v>
      </c>
      <c r="E4409" s="86">
        <f>SUM(E4359)</f>
        <v>40588</v>
      </c>
      <c r="F4409" s="71">
        <f>SUM(F4359)</f>
        <v>485.79497500000008</v>
      </c>
      <c r="G4409" s="88">
        <f>SUM(G4359)</f>
        <v>0.72017472202740274</v>
      </c>
      <c r="J4409" s="1463">
        <v>24</v>
      </c>
      <c r="K4409" s="476"/>
      <c r="L4409" s="1460">
        <v>3.5</v>
      </c>
      <c r="M4409" s="426">
        <v>13</v>
      </c>
      <c r="N4409" s="426">
        <v>400</v>
      </c>
      <c r="O4409" s="476"/>
      <c r="P4409" s="450">
        <v>1</v>
      </c>
      <c r="Q4409" s="451">
        <f t="shared" si="183"/>
        <v>1.8200000000000001E-2</v>
      </c>
      <c r="R4409" s="476"/>
    </row>
    <row r="4410" spans="2:18" x14ac:dyDescent="0.25">
      <c r="B4410" s="1466" t="s">
        <v>32</v>
      </c>
      <c r="C4410" s="115">
        <f>SUM(B4403)</f>
        <v>18</v>
      </c>
      <c r="D4410" s="71">
        <f>SUM(G4404)</f>
        <v>12.78411288</v>
      </c>
      <c r="E4410" s="115">
        <f>SUM(P4425)</f>
        <v>631</v>
      </c>
      <c r="F4410" s="20">
        <f>SUM(Q4425)</f>
        <v>10.178640000000001</v>
      </c>
      <c r="G4410" s="88">
        <f>SUM(F4410/D4410)</f>
        <v>0.79619447164956514</v>
      </c>
      <c r="J4410" s="1055">
        <v>25</v>
      </c>
      <c r="K4410" s="476"/>
      <c r="L4410" s="476">
        <v>7</v>
      </c>
      <c r="M4410" s="426">
        <v>20</v>
      </c>
      <c r="N4410" s="426">
        <v>400</v>
      </c>
      <c r="O4410" s="476"/>
      <c r="P4410" s="450">
        <v>1</v>
      </c>
      <c r="Q4410" s="451">
        <f t="shared" si="183"/>
        <v>5.6000000000000001E-2</v>
      </c>
      <c r="R4410" s="476"/>
    </row>
    <row r="4411" spans="2:18" ht="16.5" thickBot="1" x14ac:dyDescent="0.3">
      <c r="B4411" s="1457" t="s">
        <v>54</v>
      </c>
      <c r="C4411" s="59">
        <f>SUM(C4409:C4410)</f>
        <v>884</v>
      </c>
      <c r="D4411" s="92">
        <f>SUM(D4409:D4410)</f>
        <v>687.33566285999984</v>
      </c>
      <c r="E4411" s="59">
        <f>SUM(E4409:E4410)</f>
        <v>41219</v>
      </c>
      <c r="F4411" s="60">
        <f>SUM(F4409:F4410)</f>
        <v>495.97361500000011</v>
      </c>
      <c r="G4411" s="93">
        <f>SUM(F4411/D4411)</f>
        <v>0.72158865282248952</v>
      </c>
      <c r="J4411" s="1463">
        <v>26</v>
      </c>
      <c r="K4411" s="476"/>
      <c r="L4411" s="476">
        <v>2.2000000000000002</v>
      </c>
      <c r="M4411" s="426">
        <v>13</v>
      </c>
      <c r="N4411" s="426">
        <v>400</v>
      </c>
      <c r="O4411" s="476"/>
      <c r="P4411" s="450">
        <v>1</v>
      </c>
      <c r="Q4411" s="451">
        <f t="shared" si="183"/>
        <v>1.1440000000000001E-2</v>
      </c>
      <c r="R4411" s="476"/>
    </row>
    <row r="4412" spans="2:18" ht="16.5" thickTop="1" x14ac:dyDescent="0.25">
      <c r="B4412" s="89"/>
      <c r="C4412" s="90"/>
      <c r="D4412" s="91"/>
      <c r="E4412" s="82"/>
      <c r="F4412" s="83"/>
      <c r="G4412" s="83"/>
      <c r="J4412" s="1055">
        <v>27</v>
      </c>
      <c r="K4412" s="476"/>
      <c r="L4412" s="476">
        <v>4.5</v>
      </c>
      <c r="M4412" s="426">
        <v>10</v>
      </c>
      <c r="N4412" s="426">
        <v>400</v>
      </c>
      <c r="O4412" s="476"/>
      <c r="P4412" s="450">
        <v>58</v>
      </c>
      <c r="Q4412" s="451">
        <f t="shared" si="183"/>
        <v>1.044</v>
      </c>
      <c r="R4412" s="476"/>
    </row>
    <row r="4413" spans="2:18" x14ac:dyDescent="0.25">
      <c r="B4413" s="102" t="s">
        <v>32</v>
      </c>
      <c r="C4413" s="90"/>
      <c r="D4413" s="103">
        <f>SUM(Q4419+D4361)</f>
        <v>365.07401499999992</v>
      </c>
      <c r="E4413" s="466">
        <f>SUM(D4413/D4411)</f>
        <v>0.53114371147414208</v>
      </c>
      <c r="F4413" s="83"/>
      <c r="G4413" s="83"/>
      <c r="J4413" s="1463">
        <v>28</v>
      </c>
      <c r="K4413" s="476"/>
      <c r="L4413" s="476">
        <v>3.5</v>
      </c>
      <c r="M4413" s="426">
        <v>10</v>
      </c>
      <c r="N4413" s="426">
        <v>400</v>
      </c>
      <c r="O4413" s="476"/>
      <c r="P4413" s="450">
        <v>3</v>
      </c>
      <c r="Q4413" s="451">
        <f t="shared" si="183"/>
        <v>4.2000000000000003E-2</v>
      </c>
      <c r="R4413" s="476"/>
    </row>
    <row r="4414" spans="2:18" x14ac:dyDescent="0.25">
      <c r="B4414" s="102" t="s">
        <v>51</v>
      </c>
      <c r="C4414" s="89"/>
      <c r="D4414" s="103">
        <f>SUM(Q4424+D4362)</f>
        <v>130.89959999999999</v>
      </c>
      <c r="E4414" s="466">
        <f>SUM(D4414/D4411)</f>
        <v>0.19044494134834716</v>
      </c>
      <c r="F4414" s="83"/>
      <c r="G4414" s="83"/>
      <c r="J4414" s="1055">
        <v>29</v>
      </c>
      <c r="K4414" s="476"/>
      <c r="L4414" s="476">
        <v>2.2000000000000002</v>
      </c>
      <c r="M4414" s="426">
        <v>10</v>
      </c>
      <c r="N4414" s="426">
        <v>400</v>
      </c>
      <c r="O4414" s="476"/>
      <c r="P4414" s="450">
        <v>35</v>
      </c>
      <c r="Q4414" s="451">
        <f t="shared" si="183"/>
        <v>0.308</v>
      </c>
      <c r="R4414" s="476"/>
    </row>
    <row r="4415" spans="2:18" ht="16.5" thickBot="1" x14ac:dyDescent="0.3">
      <c r="B4415" s="89"/>
      <c r="C4415" s="89"/>
      <c r="D4415" s="1461">
        <f>SUM(D4413:D4414)</f>
        <v>495.97361499999988</v>
      </c>
      <c r="E4415" s="467">
        <f>SUM(E4413:E4414)</f>
        <v>0.7215886528224893</v>
      </c>
      <c r="F4415" s="83"/>
      <c r="J4415" s="1463">
        <v>30</v>
      </c>
      <c r="K4415" s="476"/>
      <c r="L4415" s="476">
        <v>1.7</v>
      </c>
      <c r="M4415" s="426">
        <v>10</v>
      </c>
      <c r="N4415" s="426">
        <v>400</v>
      </c>
      <c r="O4415" s="476"/>
      <c r="P4415" s="450">
        <v>3</v>
      </c>
      <c r="Q4415" s="451">
        <f t="shared" si="183"/>
        <v>2.0400000000000001E-2</v>
      </c>
      <c r="R4415" s="476"/>
    </row>
    <row r="4416" spans="2:18" ht="16.5" thickTop="1" x14ac:dyDescent="0.25">
      <c r="J4416" s="1055">
        <v>31</v>
      </c>
      <c r="K4416" s="476"/>
      <c r="L4416" s="476">
        <v>1.7</v>
      </c>
      <c r="M4416" s="426">
        <v>10</v>
      </c>
      <c r="N4416" s="426">
        <v>250</v>
      </c>
      <c r="O4416" s="476"/>
      <c r="P4416" s="450">
        <v>4</v>
      </c>
      <c r="Q4416" s="451">
        <f t="shared" si="183"/>
        <v>1.7000000000000001E-2</v>
      </c>
      <c r="R4416" s="476"/>
    </row>
    <row r="4417" spans="2:18" x14ac:dyDescent="0.25">
      <c r="J4417" s="1463">
        <v>32</v>
      </c>
      <c r="K4417" s="476"/>
      <c r="L4417" s="476">
        <v>4.5</v>
      </c>
      <c r="M4417" s="426">
        <v>10</v>
      </c>
      <c r="N4417" s="426">
        <v>200</v>
      </c>
      <c r="O4417" s="476"/>
      <c r="P4417" s="450">
        <v>1</v>
      </c>
      <c r="Q4417" s="451">
        <f t="shared" si="183"/>
        <v>8.9999999999999993E-3</v>
      </c>
      <c r="R4417" s="476"/>
    </row>
    <row r="4418" spans="2:18" x14ac:dyDescent="0.25">
      <c r="J4418" s="1055">
        <v>33</v>
      </c>
      <c r="K4418" s="476"/>
      <c r="L4418" s="476">
        <v>2.2000000000000002</v>
      </c>
      <c r="M4418" s="426">
        <v>10</v>
      </c>
      <c r="N4418" s="426">
        <v>200</v>
      </c>
      <c r="O4418" s="476"/>
      <c r="P4418" s="450">
        <v>3</v>
      </c>
      <c r="Q4418" s="451">
        <f t="shared" si="183"/>
        <v>1.32E-2</v>
      </c>
      <c r="R4418" s="476"/>
    </row>
    <row r="4419" spans="2:18" x14ac:dyDescent="0.25">
      <c r="J4419" s="1880"/>
      <c r="K4419" s="1880"/>
      <c r="L4419" s="1880"/>
      <c r="M4419" s="1880"/>
      <c r="N4419" s="1880"/>
      <c r="O4419" s="1881"/>
      <c r="P4419" s="1119">
        <f>SUM(P4386:P4418)</f>
        <v>193</v>
      </c>
      <c r="Q4419" s="1120">
        <f>SUM(Q4386:Q4418)</f>
        <v>7.6722400000000004</v>
      </c>
      <c r="R4419" s="64">
        <f>SUM(Q4419/G4405)</f>
        <v>0.60013863081596952</v>
      </c>
    </row>
    <row r="4420" spans="2:18" x14ac:dyDescent="0.25">
      <c r="J4420" s="1463">
        <v>34</v>
      </c>
      <c r="K4420" s="476"/>
      <c r="L4420" s="477">
        <v>5</v>
      </c>
      <c r="M4420" s="409">
        <v>7</v>
      </c>
      <c r="N4420" s="409">
        <v>400</v>
      </c>
      <c r="O4420" s="409">
        <v>16</v>
      </c>
      <c r="P4420" s="450">
        <v>64</v>
      </c>
      <c r="Q4420" s="451">
        <f>L4420*M4420*N4420*P4420/1000000</f>
        <v>0.89600000000000002</v>
      </c>
      <c r="R4420" s="618"/>
    </row>
    <row r="4421" spans="2:18" x14ac:dyDescent="0.25">
      <c r="J4421" s="1463">
        <v>35</v>
      </c>
      <c r="K4421" s="476"/>
      <c r="L4421" s="477">
        <v>4</v>
      </c>
      <c r="M4421" s="409">
        <v>6</v>
      </c>
      <c r="N4421" s="409">
        <v>400</v>
      </c>
      <c r="O4421" s="409">
        <v>4</v>
      </c>
      <c r="P4421" s="450">
        <v>24</v>
      </c>
      <c r="Q4421" s="451">
        <f>L4421*M4421*N4421*P4421/1000000</f>
        <v>0.23039999999999999</v>
      </c>
      <c r="R4421" s="1058"/>
    </row>
    <row r="4422" spans="2:18" x14ac:dyDescent="0.25">
      <c r="J4422" s="1463">
        <v>36</v>
      </c>
      <c r="K4422" s="476"/>
      <c r="L4422" s="477">
        <v>3</v>
      </c>
      <c r="M4422" s="409">
        <v>5</v>
      </c>
      <c r="N4422" s="409">
        <v>400</v>
      </c>
      <c r="O4422" s="409">
        <v>15</v>
      </c>
      <c r="P4422" s="450">
        <v>150</v>
      </c>
      <c r="Q4422" s="451">
        <f>L4422*M4422*N4422*P4422/1000000</f>
        <v>0.9</v>
      </c>
      <c r="R4422" s="618"/>
    </row>
    <row r="4423" spans="2:18" x14ac:dyDescent="0.25">
      <c r="J4423" s="1463">
        <v>37</v>
      </c>
      <c r="K4423" s="476"/>
      <c r="L4423" s="477">
        <v>2</v>
      </c>
      <c r="M4423" s="409">
        <v>3</v>
      </c>
      <c r="N4423" s="409">
        <v>400</v>
      </c>
      <c r="O4423" s="409">
        <v>8</v>
      </c>
      <c r="P4423" s="450">
        <v>200</v>
      </c>
      <c r="Q4423" s="451">
        <f>L4423*M4423*N4423*P4423/1000000</f>
        <v>0.48</v>
      </c>
      <c r="R4423" s="1058"/>
    </row>
    <row r="4424" spans="2:18" x14ac:dyDescent="0.25">
      <c r="J4424" s="1882"/>
      <c r="K4424" s="1883"/>
      <c r="L4424" s="1883"/>
      <c r="M4424" s="1883"/>
      <c r="N4424" s="1884"/>
      <c r="O4424" s="1057">
        <f>SUM(O4420:O4423)</f>
        <v>43</v>
      </c>
      <c r="P4424" s="1057">
        <f>SUM(P4420:P4423)</f>
        <v>438</v>
      </c>
      <c r="Q4424" s="437">
        <f>SUM(Q4420:Q4423)</f>
        <v>2.5064000000000002</v>
      </c>
      <c r="R4424" s="64">
        <f>SUM(Q4424/G4405)</f>
        <v>0.19605584083359565</v>
      </c>
    </row>
    <row r="4425" spans="2:18" ht="16.5" thickBot="1" x14ac:dyDescent="0.3">
      <c r="J4425" s="112"/>
      <c r="K4425" s="112"/>
      <c r="L4425" s="112"/>
      <c r="M4425" s="112"/>
      <c r="N4425" s="112"/>
      <c r="O4425" s="455">
        <f>SUM(O4424)</f>
        <v>43</v>
      </c>
      <c r="P4425" s="47">
        <f>SUM(P4424,P4419)</f>
        <v>631</v>
      </c>
      <c r="Q4425" s="72">
        <f>SUM(Q4424,Q4419)</f>
        <v>10.178640000000001</v>
      </c>
      <c r="R4425" s="49">
        <f>SUM(Q4425/G4405)</f>
        <v>0.79619447164956514</v>
      </c>
    </row>
    <row r="4426" spans="2:18" ht="15.75" customHeight="1" thickTop="1" x14ac:dyDescent="0.25"/>
    <row r="4427" spans="2:18" ht="15.75" customHeight="1" x14ac:dyDescent="0.25">
      <c r="B4427" s="1814" t="s">
        <v>0</v>
      </c>
      <c r="C4427" s="1814"/>
      <c r="D4427" s="1814"/>
      <c r="E4427" s="1814"/>
      <c r="F4427" s="1814"/>
      <c r="G4427" s="1814"/>
      <c r="H4427" s="1814"/>
      <c r="J4427" s="1892" t="s">
        <v>22</v>
      </c>
      <c r="K4427" s="1892"/>
      <c r="L4427" s="1892"/>
      <c r="M4427" s="1892"/>
      <c r="N4427" s="1892"/>
      <c r="O4427" s="1892"/>
      <c r="P4427" s="1892"/>
      <c r="Q4427" s="1892"/>
      <c r="R4427" s="1892"/>
    </row>
    <row r="4428" spans="2:18" x14ac:dyDescent="0.25">
      <c r="B4428" s="1814"/>
      <c r="C4428" s="1814"/>
      <c r="D4428" s="1814"/>
      <c r="E4428" s="1814"/>
      <c r="F4428" s="1814"/>
      <c r="G4428" s="1814"/>
      <c r="H4428" s="1814"/>
      <c r="J4428" s="1892"/>
      <c r="K4428" s="1892"/>
      <c r="L4428" s="1892"/>
      <c r="M4428" s="1892"/>
      <c r="N4428" s="1892"/>
      <c r="O4428" s="1892"/>
      <c r="P4428" s="1892"/>
      <c r="Q4428" s="1892"/>
      <c r="R4428" s="1892"/>
    </row>
    <row r="4429" spans="2:18" x14ac:dyDescent="0.25">
      <c r="B4429" s="6" t="s">
        <v>504</v>
      </c>
      <c r="H4429" s="8"/>
      <c r="J4429" s="6" t="s">
        <v>504</v>
      </c>
      <c r="K4429" s="1051"/>
      <c r="L4429" s="1051"/>
      <c r="M4429" s="1051"/>
      <c r="N4429" s="1051"/>
      <c r="O4429" s="1893"/>
      <c r="P4429" s="1893"/>
      <c r="Q4429" s="842"/>
      <c r="R4429" s="842"/>
    </row>
    <row r="4430" spans="2:18" x14ac:dyDescent="0.25">
      <c r="B4430" s="1812" t="s">
        <v>21</v>
      </c>
      <c r="C4430" s="1812" t="s">
        <v>2</v>
      </c>
      <c r="D4430" s="1812" t="s">
        <v>3</v>
      </c>
      <c r="E4430" s="1842" t="s">
        <v>4</v>
      </c>
      <c r="F4430" s="1843"/>
      <c r="G4430" s="1844"/>
      <c r="H4430" s="1812" t="s">
        <v>5</v>
      </c>
      <c r="J4430" s="1886" t="s">
        <v>21</v>
      </c>
      <c r="K4430" s="1894" t="s">
        <v>24</v>
      </c>
      <c r="L4430" s="1867" t="s">
        <v>25</v>
      </c>
      <c r="M4430" s="1868"/>
      <c r="N4430" s="1869"/>
      <c r="O4430" s="1867" t="s">
        <v>4</v>
      </c>
      <c r="P4430" s="1868"/>
      <c r="Q4430" s="1869"/>
      <c r="R4430" s="1886" t="s">
        <v>5</v>
      </c>
    </row>
    <row r="4431" spans="2:18" x14ac:dyDescent="0.25">
      <c r="B4431" s="1813"/>
      <c r="C4431" s="1813"/>
      <c r="D4431" s="1813"/>
      <c r="E4431" s="1459" t="s">
        <v>26</v>
      </c>
      <c r="F4431" s="1459" t="s">
        <v>9</v>
      </c>
      <c r="G4431" s="1458" t="s">
        <v>10</v>
      </c>
      <c r="H4431" s="1813"/>
      <c r="J4431" s="1887"/>
      <c r="K4431" s="1895"/>
      <c r="L4431" s="1052" t="s">
        <v>27</v>
      </c>
      <c r="M4431" s="1464" t="s">
        <v>28</v>
      </c>
      <c r="N4431" s="1464" t="s">
        <v>26</v>
      </c>
      <c r="O4431" s="1464" t="s">
        <v>29</v>
      </c>
      <c r="P4431" s="1053" t="s">
        <v>30</v>
      </c>
      <c r="Q4431" s="1054" t="s">
        <v>10</v>
      </c>
      <c r="R4431" s="1887"/>
    </row>
    <row r="4432" spans="2:18" x14ac:dyDescent="0.25">
      <c r="B4432" s="1209">
        <v>1</v>
      </c>
      <c r="C4432" s="1168">
        <v>6871</v>
      </c>
      <c r="D4432" s="409" t="s">
        <v>12</v>
      </c>
      <c r="E4432" s="409">
        <v>400</v>
      </c>
      <c r="F4432" s="409">
        <v>50</v>
      </c>
      <c r="G4432" s="497">
        <f t="shared" ref="G4432:G4440" si="184">0.7854*E4432*F4432*F4432/1000000</f>
        <v>0.78539999999999988</v>
      </c>
      <c r="H4432" s="616" t="s">
        <v>13</v>
      </c>
      <c r="J4432" s="1055">
        <v>1</v>
      </c>
      <c r="K4432" s="429" t="s">
        <v>32</v>
      </c>
      <c r="L4432" s="426">
        <v>15</v>
      </c>
      <c r="M4432" s="426">
        <v>30</v>
      </c>
      <c r="N4432" s="426">
        <v>400</v>
      </c>
      <c r="O4432" s="429"/>
      <c r="P4432" s="450">
        <v>1</v>
      </c>
      <c r="Q4432" s="451">
        <f t="shared" ref="Q4432:Q4457" si="185">L4432*M4432*N4432*P4432/1000000</f>
        <v>0.18</v>
      </c>
      <c r="R4432" s="1056"/>
    </row>
    <row r="4433" spans="2:18" x14ac:dyDescent="0.25">
      <c r="B4433" s="1209">
        <v>2</v>
      </c>
      <c r="C4433" s="1168">
        <v>6869</v>
      </c>
      <c r="D4433" s="409" t="s">
        <v>12</v>
      </c>
      <c r="E4433" s="409">
        <v>400</v>
      </c>
      <c r="F4433" s="409">
        <v>50</v>
      </c>
      <c r="G4433" s="497">
        <f t="shared" si="184"/>
        <v>0.78539999999999988</v>
      </c>
      <c r="H4433" s="616" t="s">
        <v>13</v>
      </c>
      <c r="J4433" s="1463">
        <v>2</v>
      </c>
      <c r="K4433" s="476"/>
      <c r="L4433" s="476">
        <v>13</v>
      </c>
      <c r="M4433" s="426">
        <v>30</v>
      </c>
      <c r="N4433" s="426">
        <v>400</v>
      </c>
      <c r="O4433" s="476"/>
      <c r="P4433" s="450">
        <v>1</v>
      </c>
      <c r="Q4433" s="451">
        <f t="shared" si="185"/>
        <v>0.156</v>
      </c>
      <c r="R4433" s="476"/>
    </row>
    <row r="4434" spans="2:18" x14ac:dyDescent="0.25">
      <c r="B4434" s="1209">
        <v>3</v>
      </c>
      <c r="C4434" s="1168">
        <v>6969</v>
      </c>
      <c r="D4434" s="409" t="s">
        <v>12</v>
      </c>
      <c r="E4434" s="409">
        <v>400</v>
      </c>
      <c r="F4434" s="409">
        <v>62</v>
      </c>
      <c r="G4434" s="497">
        <f t="shared" si="184"/>
        <v>1.2076310399999999</v>
      </c>
      <c r="H4434" s="616" t="s">
        <v>13</v>
      </c>
      <c r="J4434" s="1055">
        <v>3</v>
      </c>
      <c r="K4434" s="476"/>
      <c r="L4434" s="476">
        <v>15</v>
      </c>
      <c r="M4434" s="426">
        <v>25</v>
      </c>
      <c r="N4434" s="426">
        <v>400</v>
      </c>
      <c r="O4434" s="476"/>
      <c r="P4434" s="450">
        <v>3</v>
      </c>
      <c r="Q4434" s="451">
        <f t="shared" si="185"/>
        <v>0.45</v>
      </c>
      <c r="R4434" s="476"/>
    </row>
    <row r="4435" spans="2:18" x14ac:dyDescent="0.25">
      <c r="B4435" s="1209">
        <v>4</v>
      </c>
      <c r="C4435" s="1168">
        <v>6964</v>
      </c>
      <c r="D4435" s="409" t="s">
        <v>12</v>
      </c>
      <c r="E4435" s="409">
        <v>400</v>
      </c>
      <c r="F4435" s="409">
        <v>50</v>
      </c>
      <c r="G4435" s="497">
        <f t="shared" si="184"/>
        <v>0.78539999999999988</v>
      </c>
      <c r="H4435" s="616" t="s">
        <v>13</v>
      </c>
      <c r="J4435" s="1463">
        <v>4</v>
      </c>
      <c r="K4435" s="476"/>
      <c r="L4435" s="476">
        <v>13</v>
      </c>
      <c r="M4435" s="426">
        <v>25</v>
      </c>
      <c r="N4435" s="426">
        <v>400</v>
      </c>
      <c r="O4435" s="476"/>
      <c r="P4435" s="450">
        <v>3</v>
      </c>
      <c r="Q4435" s="451">
        <f t="shared" si="185"/>
        <v>0.39</v>
      </c>
      <c r="R4435" s="476"/>
    </row>
    <row r="4436" spans="2:18" x14ac:dyDescent="0.25">
      <c r="B4436" s="1209">
        <v>5</v>
      </c>
      <c r="C4436" s="1168">
        <v>6916</v>
      </c>
      <c r="D4436" s="409" t="s">
        <v>12</v>
      </c>
      <c r="E4436" s="409">
        <v>400</v>
      </c>
      <c r="F4436" s="409">
        <v>53</v>
      </c>
      <c r="G4436" s="497">
        <f t="shared" si="184"/>
        <v>0.88247543999999989</v>
      </c>
      <c r="H4436" s="616" t="s">
        <v>13</v>
      </c>
      <c r="J4436" s="1055">
        <v>5</v>
      </c>
      <c r="K4436" s="476"/>
      <c r="L4436" s="476">
        <v>10</v>
      </c>
      <c r="M4436" s="426">
        <v>25</v>
      </c>
      <c r="N4436" s="426">
        <v>400</v>
      </c>
      <c r="O4436" s="476"/>
      <c r="P4436" s="450">
        <v>5</v>
      </c>
      <c r="Q4436" s="451">
        <f t="shared" si="185"/>
        <v>0.5</v>
      </c>
      <c r="R4436" s="476"/>
    </row>
    <row r="4437" spans="2:18" x14ac:dyDescent="0.25">
      <c r="B4437" s="1209">
        <v>6</v>
      </c>
      <c r="C4437" s="1168">
        <v>7002</v>
      </c>
      <c r="D4437" s="409" t="s">
        <v>12</v>
      </c>
      <c r="E4437" s="409">
        <v>400</v>
      </c>
      <c r="F4437" s="409">
        <v>45</v>
      </c>
      <c r="G4437" s="497">
        <f t="shared" si="184"/>
        <v>0.63617400000000002</v>
      </c>
      <c r="H4437" s="616" t="s">
        <v>505</v>
      </c>
      <c r="J4437" s="1463">
        <v>6</v>
      </c>
      <c r="K4437" s="476"/>
      <c r="L4437" s="476">
        <v>13</v>
      </c>
      <c r="M4437" s="426">
        <v>20</v>
      </c>
      <c r="N4437" s="426">
        <v>400</v>
      </c>
      <c r="O4437" s="476"/>
      <c r="P4437" s="450">
        <v>2</v>
      </c>
      <c r="Q4437" s="451">
        <f t="shared" si="185"/>
        <v>0.20799999999999999</v>
      </c>
      <c r="R4437" s="476"/>
    </row>
    <row r="4438" spans="2:18" x14ac:dyDescent="0.25">
      <c r="B4438" s="1209">
        <v>7</v>
      </c>
      <c r="C4438" s="1168">
        <v>6937</v>
      </c>
      <c r="D4438" s="409" t="s">
        <v>12</v>
      </c>
      <c r="E4438" s="409">
        <v>400</v>
      </c>
      <c r="F4438" s="409">
        <v>52</v>
      </c>
      <c r="G4438" s="497">
        <f t="shared" si="184"/>
        <v>0.84948863999999991</v>
      </c>
      <c r="H4438" s="616" t="s">
        <v>505</v>
      </c>
      <c r="J4438" s="1055">
        <v>7</v>
      </c>
      <c r="K4438" s="476"/>
      <c r="L4438" s="476">
        <v>4.5</v>
      </c>
      <c r="M4438" s="426">
        <v>15</v>
      </c>
      <c r="N4438" s="426">
        <v>400</v>
      </c>
      <c r="O4438" s="476"/>
      <c r="P4438" s="450">
        <v>3</v>
      </c>
      <c r="Q4438" s="451">
        <f t="shared" si="185"/>
        <v>8.1000000000000003E-2</v>
      </c>
      <c r="R4438" s="476"/>
    </row>
    <row r="4439" spans="2:18" x14ac:dyDescent="0.25">
      <c r="B4439" s="1209">
        <v>8</v>
      </c>
      <c r="C4439" s="1168">
        <v>6968</v>
      </c>
      <c r="D4439" s="409" t="s">
        <v>12</v>
      </c>
      <c r="E4439" s="409">
        <v>400</v>
      </c>
      <c r="F4439" s="409">
        <v>57</v>
      </c>
      <c r="G4439" s="497">
        <f t="shared" si="184"/>
        <v>1.02070584</v>
      </c>
      <c r="H4439" s="616" t="s">
        <v>505</v>
      </c>
      <c r="J4439" s="1463">
        <v>8</v>
      </c>
      <c r="K4439" s="476"/>
      <c r="L4439" s="476">
        <v>2.2000000000000002</v>
      </c>
      <c r="M4439" s="426">
        <v>15</v>
      </c>
      <c r="N4439" s="426">
        <v>400</v>
      </c>
      <c r="O4439" s="476"/>
      <c r="P4439" s="450">
        <v>5</v>
      </c>
      <c r="Q4439" s="451">
        <f t="shared" si="185"/>
        <v>6.6000000000000003E-2</v>
      </c>
      <c r="R4439" s="476"/>
    </row>
    <row r="4440" spans="2:18" x14ac:dyDescent="0.25">
      <c r="B4440" s="1209">
        <v>9</v>
      </c>
      <c r="C4440" s="1168">
        <v>7001</v>
      </c>
      <c r="D4440" s="409" t="s">
        <v>12</v>
      </c>
      <c r="E4440" s="409">
        <v>400</v>
      </c>
      <c r="F4440" s="409">
        <v>40</v>
      </c>
      <c r="G4440" s="497">
        <f t="shared" si="184"/>
        <v>0.50265599999999988</v>
      </c>
      <c r="H4440" s="616" t="s">
        <v>505</v>
      </c>
      <c r="J4440" s="1055">
        <v>9</v>
      </c>
      <c r="K4440" s="476"/>
      <c r="L4440" s="476">
        <v>4.5</v>
      </c>
      <c r="M4440" s="426">
        <v>13</v>
      </c>
      <c r="N4440" s="426">
        <v>400</v>
      </c>
      <c r="O4440" s="476"/>
      <c r="P4440" s="450">
        <v>3</v>
      </c>
      <c r="Q4440" s="451">
        <f t="shared" si="185"/>
        <v>7.0199999999999999E-2</v>
      </c>
      <c r="R4440" s="476"/>
    </row>
    <row r="4441" spans="2:18" x14ac:dyDescent="0.25">
      <c r="G4441" s="74">
        <f>SUM(G4432:G4440)</f>
        <v>7.4553309599999986</v>
      </c>
      <c r="H4441" s="51"/>
      <c r="J4441" s="1463">
        <v>10</v>
      </c>
      <c r="K4441" s="476"/>
      <c r="L4441" s="476">
        <v>2.2000000000000002</v>
      </c>
      <c r="M4441" s="426">
        <v>13</v>
      </c>
      <c r="N4441" s="426">
        <v>400</v>
      </c>
      <c r="O4441" s="476"/>
      <c r="P4441" s="450">
        <v>4</v>
      </c>
      <c r="Q4441" s="451">
        <f t="shared" si="185"/>
        <v>4.5760000000000002E-2</v>
      </c>
      <c r="R4441" s="476"/>
    </row>
    <row r="4442" spans="2:18" ht="16.5" thickBot="1" x14ac:dyDescent="0.3">
      <c r="G4442" s="60">
        <f>SUM(G4441)</f>
        <v>7.4553309599999986</v>
      </c>
      <c r="H4442" s="36">
        <f>SUM(Q4464/G4442)</f>
        <v>0.64447977236412324</v>
      </c>
      <c r="J4442" s="1055">
        <v>11</v>
      </c>
      <c r="K4442" s="476"/>
      <c r="L4442" s="476">
        <v>1.7</v>
      </c>
      <c r="M4442" s="426">
        <v>25</v>
      </c>
      <c r="N4442" s="426">
        <v>300</v>
      </c>
      <c r="O4442" s="476"/>
      <c r="P4442" s="450">
        <v>1</v>
      </c>
      <c r="Q4442" s="451">
        <f t="shared" si="185"/>
        <v>1.2749999999999999E-2</v>
      </c>
      <c r="R4442" s="476"/>
    </row>
    <row r="4443" spans="2:18" ht="16.5" thickTop="1" x14ac:dyDescent="0.25">
      <c r="J4443" s="1463">
        <v>12</v>
      </c>
      <c r="K4443" s="476"/>
      <c r="L4443" s="476">
        <v>4.5</v>
      </c>
      <c r="M4443" s="426">
        <v>25</v>
      </c>
      <c r="N4443" s="426">
        <v>400</v>
      </c>
      <c r="O4443" s="476"/>
      <c r="P4443" s="450">
        <v>1</v>
      </c>
      <c r="Q4443" s="451">
        <f t="shared" si="185"/>
        <v>4.4999999999999998E-2</v>
      </c>
      <c r="R4443" s="476"/>
    </row>
    <row r="4444" spans="2:18" x14ac:dyDescent="0.25">
      <c r="B4444" s="1886" t="s">
        <v>3</v>
      </c>
      <c r="C4444" s="1888" t="s">
        <v>66</v>
      </c>
      <c r="D4444" s="1889"/>
      <c r="E4444" s="1890" t="s">
        <v>48</v>
      </c>
      <c r="F4444" s="1891"/>
      <c r="G4444" s="1886" t="s">
        <v>50</v>
      </c>
      <c r="J4444" s="1055">
        <v>13</v>
      </c>
      <c r="K4444" s="476"/>
      <c r="L4444" s="476">
        <v>10</v>
      </c>
      <c r="M4444" s="426">
        <v>20</v>
      </c>
      <c r="N4444" s="426">
        <v>400</v>
      </c>
      <c r="O4444" s="476"/>
      <c r="P4444" s="450">
        <v>3</v>
      </c>
      <c r="Q4444" s="451">
        <f t="shared" si="185"/>
        <v>0.24</v>
      </c>
      <c r="R4444" s="476"/>
    </row>
    <row r="4445" spans="2:18" x14ac:dyDescent="0.25">
      <c r="B4445" s="1887"/>
      <c r="C4445" s="101" t="s">
        <v>30</v>
      </c>
      <c r="D4445" s="595" t="s">
        <v>10</v>
      </c>
      <c r="E4445" s="1465" t="s">
        <v>30</v>
      </c>
      <c r="F4445" s="1465" t="s">
        <v>10</v>
      </c>
      <c r="G4445" s="1887"/>
      <c r="J4445" s="1463">
        <v>14</v>
      </c>
      <c r="K4445" s="476"/>
      <c r="L4445" s="476">
        <v>4.5</v>
      </c>
      <c r="M4445" s="426">
        <v>20</v>
      </c>
      <c r="N4445" s="426">
        <v>400</v>
      </c>
      <c r="O4445" s="476"/>
      <c r="P4445" s="450">
        <v>2</v>
      </c>
      <c r="Q4445" s="451">
        <f t="shared" si="185"/>
        <v>7.1999999999999995E-2</v>
      </c>
      <c r="R4445" s="476"/>
    </row>
    <row r="4446" spans="2:18" x14ac:dyDescent="0.25">
      <c r="B4446" s="1466" t="s">
        <v>32</v>
      </c>
      <c r="C4446" s="86">
        <f>SUM(C4411)</f>
        <v>884</v>
      </c>
      <c r="D4446" s="71">
        <f>SUM(D4411)</f>
        <v>687.33566285999984</v>
      </c>
      <c r="E4446" s="86">
        <f>SUM(E4411)</f>
        <v>41219</v>
      </c>
      <c r="F4446" s="71">
        <f>SUM(F4411)</f>
        <v>495.97361500000011</v>
      </c>
      <c r="G4446" s="88">
        <f>SUM(G4396)</f>
        <v>0.98520576000000004</v>
      </c>
      <c r="J4446" s="1055">
        <v>15</v>
      </c>
      <c r="K4446" s="476"/>
      <c r="L4446" s="476">
        <v>7</v>
      </c>
      <c r="M4446" s="426">
        <v>20</v>
      </c>
      <c r="N4446" s="426">
        <v>400</v>
      </c>
      <c r="O4446" s="476"/>
      <c r="P4446" s="450">
        <v>1</v>
      </c>
      <c r="Q4446" s="451">
        <f t="shared" si="185"/>
        <v>5.6000000000000001E-2</v>
      </c>
      <c r="R4446" s="476"/>
    </row>
    <row r="4447" spans="2:18" x14ac:dyDescent="0.25">
      <c r="B4447" s="1466" t="s">
        <v>32</v>
      </c>
      <c r="C4447" s="115">
        <f>SUM(B4440)</f>
        <v>9</v>
      </c>
      <c r="D4447" s="71">
        <f>SUM(G4441)</f>
        <v>7.4553309599999986</v>
      </c>
      <c r="E4447" s="115">
        <f>SUM(P4464)</f>
        <v>297</v>
      </c>
      <c r="F4447" s="20">
        <f>SUM(Q4464)</f>
        <v>4.8048099999999998</v>
      </c>
      <c r="G4447" s="88">
        <f>SUM(F4447/D4447)</f>
        <v>0.64447977236412324</v>
      </c>
      <c r="J4447" s="1463">
        <v>16</v>
      </c>
      <c r="K4447" s="476"/>
      <c r="L4447" s="476">
        <v>15</v>
      </c>
      <c r="M4447" s="426">
        <v>15</v>
      </c>
      <c r="N4447" s="426">
        <v>400</v>
      </c>
      <c r="O4447" s="476"/>
      <c r="P4447" s="450">
        <v>1</v>
      </c>
      <c r="Q4447" s="451">
        <f t="shared" si="185"/>
        <v>0.09</v>
      </c>
      <c r="R4447" s="476"/>
    </row>
    <row r="4448" spans="2:18" ht="16.5" thickBot="1" x14ac:dyDescent="0.3">
      <c r="B4448" s="1457" t="s">
        <v>54</v>
      </c>
      <c r="C4448" s="59">
        <f>SUM(C4446:C4447)</f>
        <v>893</v>
      </c>
      <c r="D4448" s="92">
        <f>SUM(D4446:D4447)</f>
        <v>694.79099381999981</v>
      </c>
      <c r="E4448" s="59">
        <f>SUM(E4446:E4447)</f>
        <v>41516</v>
      </c>
      <c r="F4448" s="60">
        <f>SUM(F4446:F4447)</f>
        <v>500.77842500000008</v>
      </c>
      <c r="G4448" s="93">
        <f>SUM(F4448/D4448)</f>
        <v>0.72076124972013844</v>
      </c>
      <c r="J4448" s="1055">
        <v>17</v>
      </c>
      <c r="K4448" s="476"/>
      <c r="L4448" s="476">
        <v>3.5</v>
      </c>
      <c r="M4448" s="426">
        <v>15</v>
      </c>
      <c r="N4448" s="426">
        <v>400</v>
      </c>
      <c r="O4448" s="476"/>
      <c r="P4448" s="450">
        <v>1</v>
      </c>
      <c r="Q4448" s="451">
        <f t="shared" si="185"/>
        <v>2.1000000000000001E-2</v>
      </c>
      <c r="R4448" s="476"/>
    </row>
    <row r="4449" spans="2:18" ht="16.5" thickTop="1" x14ac:dyDescent="0.25">
      <c r="B4449" s="89"/>
      <c r="C4449" s="90"/>
      <c r="D4449" s="91"/>
      <c r="E4449" s="82"/>
      <c r="F4449" s="83"/>
      <c r="G4449" s="83"/>
      <c r="J4449" s="1463">
        <v>18</v>
      </c>
      <c r="K4449" s="476"/>
      <c r="L4449" s="476">
        <v>7</v>
      </c>
      <c r="M4449" s="426">
        <v>10</v>
      </c>
      <c r="N4449" s="426">
        <v>400</v>
      </c>
      <c r="O4449" s="476"/>
      <c r="P4449" s="450">
        <v>4</v>
      </c>
      <c r="Q4449" s="451">
        <f t="shared" si="185"/>
        <v>0.112</v>
      </c>
      <c r="R4449" s="476"/>
    </row>
    <row r="4450" spans="2:18" x14ac:dyDescent="0.25">
      <c r="B4450" s="102" t="s">
        <v>32</v>
      </c>
      <c r="C4450" s="90"/>
      <c r="D4450" s="103">
        <f>SUM(Q4458+D4413)</f>
        <v>368.54362499999991</v>
      </c>
      <c r="E4450" s="466">
        <f>SUM(D4450/D4448)</f>
        <v>0.53043811488362336</v>
      </c>
      <c r="F4450" s="83"/>
      <c r="G4450" s="83"/>
      <c r="J4450" s="1055">
        <v>19</v>
      </c>
      <c r="K4450" s="476"/>
      <c r="L4450" s="476">
        <v>8</v>
      </c>
      <c r="M4450" s="426">
        <v>10</v>
      </c>
      <c r="N4450" s="426">
        <v>400</v>
      </c>
      <c r="O4450" s="476"/>
      <c r="P4450" s="450">
        <v>1</v>
      </c>
      <c r="Q4450" s="451">
        <f t="shared" si="185"/>
        <v>3.2000000000000001E-2</v>
      </c>
      <c r="R4450" s="476"/>
    </row>
    <row r="4451" spans="2:18" x14ac:dyDescent="0.25">
      <c r="B4451" s="102" t="s">
        <v>51</v>
      </c>
      <c r="C4451" s="89"/>
      <c r="D4451" s="103">
        <f>SUM(Q4463+D4414)</f>
        <v>132.23479999999998</v>
      </c>
      <c r="E4451" s="466">
        <f>SUM(D4451/D4448)</f>
        <v>0.19032313483651483</v>
      </c>
      <c r="F4451" s="83"/>
      <c r="G4451" s="83"/>
      <c r="J4451" s="1463">
        <v>20</v>
      </c>
      <c r="K4451" s="476"/>
      <c r="L4451" s="476">
        <v>4.5</v>
      </c>
      <c r="M4451" s="426">
        <v>10</v>
      </c>
      <c r="N4451" s="426">
        <v>400</v>
      </c>
      <c r="O4451" s="476"/>
      <c r="P4451" s="450">
        <v>26</v>
      </c>
      <c r="Q4451" s="451">
        <f t="shared" si="185"/>
        <v>0.46800000000000003</v>
      </c>
      <c r="R4451" s="476"/>
    </row>
    <row r="4452" spans="2:18" ht="16.5" thickBot="1" x14ac:dyDescent="0.3">
      <c r="B4452" s="89"/>
      <c r="C4452" s="89"/>
      <c r="D4452" s="1461">
        <f>SUM(D4450:D4451)</f>
        <v>500.77842499999986</v>
      </c>
      <c r="E4452" s="467">
        <f>SUM(E4450:E4451)</f>
        <v>0.72076124972013822</v>
      </c>
      <c r="F4452" s="83"/>
      <c r="J4452" s="1055">
        <v>21</v>
      </c>
      <c r="K4452" s="476"/>
      <c r="L4452" s="476">
        <v>4.5</v>
      </c>
      <c r="M4452" s="426">
        <v>10</v>
      </c>
      <c r="N4452" s="426">
        <v>300</v>
      </c>
      <c r="O4452" s="476"/>
      <c r="P4452" s="450">
        <v>3</v>
      </c>
      <c r="Q4452" s="451">
        <f t="shared" si="185"/>
        <v>4.0500000000000001E-2</v>
      </c>
      <c r="R4452" s="476"/>
    </row>
    <row r="4453" spans="2:18" ht="16.5" thickTop="1" x14ac:dyDescent="0.25">
      <c r="J4453" s="1463">
        <v>22</v>
      </c>
      <c r="K4453" s="476"/>
      <c r="L4453" s="476">
        <v>3.5</v>
      </c>
      <c r="M4453" s="426">
        <v>10</v>
      </c>
      <c r="N4453" s="426">
        <v>400</v>
      </c>
      <c r="O4453" s="476"/>
      <c r="P4453" s="450">
        <v>3</v>
      </c>
      <c r="Q4453" s="451">
        <f t="shared" si="185"/>
        <v>4.2000000000000003E-2</v>
      </c>
      <c r="R4453" s="476"/>
    </row>
    <row r="4454" spans="2:18" x14ac:dyDescent="0.25">
      <c r="J4454" s="1055">
        <v>23</v>
      </c>
      <c r="K4454" s="476"/>
      <c r="L4454" s="476">
        <v>2.2000000000000002</v>
      </c>
      <c r="M4454" s="426">
        <v>10</v>
      </c>
      <c r="N4454" s="426">
        <v>400</v>
      </c>
      <c r="O4454" s="476"/>
      <c r="P4454" s="450">
        <v>5</v>
      </c>
      <c r="Q4454" s="451">
        <f t="shared" si="185"/>
        <v>4.3999999999999997E-2</v>
      </c>
      <c r="R4454" s="476"/>
    </row>
    <row r="4455" spans="2:18" x14ac:dyDescent="0.25">
      <c r="J4455" s="1463">
        <v>24</v>
      </c>
      <c r="K4455" s="476"/>
      <c r="L4455" s="1460">
        <v>2.2000000000000002</v>
      </c>
      <c r="M4455" s="426">
        <v>10</v>
      </c>
      <c r="N4455" s="426">
        <v>300</v>
      </c>
      <c r="O4455" s="476"/>
      <c r="P4455" s="450">
        <v>1</v>
      </c>
      <c r="Q4455" s="451">
        <f t="shared" si="185"/>
        <v>6.6E-3</v>
      </c>
      <c r="R4455" s="476"/>
    </row>
    <row r="4456" spans="2:18" x14ac:dyDescent="0.25">
      <c r="J4456" s="1055">
        <v>25</v>
      </c>
      <c r="K4456" s="476"/>
      <c r="L4456" s="476">
        <v>1.7</v>
      </c>
      <c r="M4456" s="426">
        <v>10</v>
      </c>
      <c r="N4456" s="426">
        <v>400</v>
      </c>
      <c r="O4456" s="476"/>
      <c r="P4456" s="450">
        <v>3</v>
      </c>
      <c r="Q4456" s="451">
        <f t="shared" si="185"/>
        <v>2.0400000000000001E-2</v>
      </c>
      <c r="R4456" s="476"/>
    </row>
    <row r="4457" spans="2:18" x14ac:dyDescent="0.25">
      <c r="J4457" s="1463">
        <v>26</v>
      </c>
      <c r="K4457" s="476"/>
      <c r="L4457" s="476">
        <v>1.7</v>
      </c>
      <c r="M4457" s="426">
        <v>10</v>
      </c>
      <c r="N4457" s="426">
        <v>300</v>
      </c>
      <c r="O4457" s="476"/>
      <c r="P4457" s="450">
        <v>4</v>
      </c>
      <c r="Q4457" s="451">
        <f t="shared" si="185"/>
        <v>2.0400000000000001E-2</v>
      </c>
      <c r="R4457" s="476"/>
    </row>
    <row r="4458" spans="2:18" x14ac:dyDescent="0.25">
      <c r="J4458" s="1880"/>
      <c r="K4458" s="1880"/>
      <c r="L4458" s="1880"/>
      <c r="M4458" s="1880"/>
      <c r="N4458" s="1880"/>
      <c r="O4458" s="1881"/>
      <c r="P4458" s="1119">
        <f>SUM(P4432:P4457)</f>
        <v>90</v>
      </c>
      <c r="Q4458" s="1120">
        <f>SUM(Q4432:Q4457)</f>
        <v>3.4696099999999999</v>
      </c>
      <c r="R4458" s="64">
        <f>SUM(Q4458/G4442)</f>
        <v>0.46538644878617175</v>
      </c>
    </row>
    <row r="4459" spans="2:18" x14ac:dyDescent="0.25">
      <c r="J4459" s="1463">
        <v>27</v>
      </c>
      <c r="K4459" s="476"/>
      <c r="L4459" s="477">
        <v>5</v>
      </c>
      <c r="M4459" s="409">
        <v>7</v>
      </c>
      <c r="N4459" s="409">
        <v>400</v>
      </c>
      <c r="O4459" s="409">
        <v>10</v>
      </c>
      <c r="P4459" s="450">
        <v>40</v>
      </c>
      <c r="Q4459" s="451">
        <f>L4459*M4459*N4459*P4459/1000000</f>
        <v>0.56000000000000005</v>
      </c>
      <c r="R4459" s="618"/>
    </row>
    <row r="4460" spans="2:18" x14ac:dyDescent="0.25">
      <c r="J4460" s="1463">
        <v>28</v>
      </c>
      <c r="K4460" s="476"/>
      <c r="L4460" s="477">
        <v>4</v>
      </c>
      <c r="M4460" s="409">
        <v>6</v>
      </c>
      <c r="N4460" s="409">
        <v>400</v>
      </c>
      <c r="O4460" s="409">
        <v>2</v>
      </c>
      <c r="P4460" s="450">
        <v>12</v>
      </c>
      <c r="Q4460" s="451">
        <f>L4460*M4460*N4460*P4460/1000000</f>
        <v>0.1152</v>
      </c>
      <c r="R4460" s="1058"/>
    </row>
    <row r="4461" spans="2:18" x14ac:dyDescent="0.25">
      <c r="J4461" s="1463">
        <v>29</v>
      </c>
      <c r="K4461" s="476"/>
      <c r="L4461" s="477">
        <v>3</v>
      </c>
      <c r="M4461" s="409">
        <v>5</v>
      </c>
      <c r="N4461" s="409">
        <v>400</v>
      </c>
      <c r="O4461" s="409">
        <v>8</v>
      </c>
      <c r="P4461" s="450">
        <v>80</v>
      </c>
      <c r="Q4461" s="451">
        <f>L4461*M4461*N4461*P4461/1000000</f>
        <v>0.48</v>
      </c>
      <c r="R4461" s="618"/>
    </row>
    <row r="4462" spans="2:18" x14ac:dyDescent="0.25">
      <c r="J4462" s="1463">
        <v>30</v>
      </c>
      <c r="K4462" s="476"/>
      <c r="L4462" s="477">
        <v>2</v>
      </c>
      <c r="M4462" s="409">
        <v>3</v>
      </c>
      <c r="N4462" s="409">
        <v>400</v>
      </c>
      <c r="O4462" s="409">
        <v>3</v>
      </c>
      <c r="P4462" s="450">
        <v>75</v>
      </c>
      <c r="Q4462" s="451">
        <f>L4462*M4462*N4462*P4462/1000000</f>
        <v>0.18</v>
      </c>
      <c r="R4462" s="1058"/>
    </row>
    <row r="4463" spans="2:18" x14ac:dyDescent="0.25">
      <c r="J4463" s="1882"/>
      <c r="K4463" s="1883"/>
      <c r="L4463" s="1883"/>
      <c r="M4463" s="1883"/>
      <c r="N4463" s="1884"/>
      <c r="O4463" s="1057">
        <f>SUM(O4459:O4462)</f>
        <v>23</v>
      </c>
      <c r="P4463" s="1057">
        <f>SUM(P4459:P4462)</f>
        <v>207</v>
      </c>
      <c r="Q4463" s="437">
        <f>SUM(Q4459:Q4462)</f>
        <v>1.3351999999999999</v>
      </c>
      <c r="R4463" s="64">
        <f>SUM(Q4463/G4442)</f>
        <v>0.17909332357795155</v>
      </c>
    </row>
    <row r="4464" spans="2:18" ht="16.5" thickBot="1" x14ac:dyDescent="0.3">
      <c r="J4464" s="112"/>
      <c r="K4464" s="112"/>
      <c r="L4464" s="112"/>
      <c r="M4464" s="112"/>
      <c r="N4464" s="112"/>
      <c r="O4464" s="455">
        <f>SUM(O4463)</f>
        <v>23</v>
      </c>
      <c r="P4464" s="47">
        <f>SUM(P4463,P4458)</f>
        <v>297</v>
      </c>
      <c r="Q4464" s="72">
        <f>SUM(Q4463,Q4458)</f>
        <v>4.8048099999999998</v>
      </c>
      <c r="R4464" s="49">
        <f>SUM(Q4464/G4442)</f>
        <v>0.64447977236412324</v>
      </c>
    </row>
    <row r="4465" spans="2:18" ht="16.5" thickTop="1" x14ac:dyDescent="0.25"/>
    <row r="4466" spans="2:18" x14ac:dyDescent="0.25">
      <c r="B4466" s="1814" t="s">
        <v>0</v>
      </c>
      <c r="C4466" s="1814"/>
      <c r="D4466" s="1814"/>
      <c r="E4466" s="1814"/>
      <c r="F4466" s="1814"/>
      <c r="G4466" s="1814"/>
      <c r="H4466" s="1814"/>
      <c r="J4466" s="1892" t="s">
        <v>22</v>
      </c>
      <c r="K4466" s="1892"/>
      <c r="L4466" s="1892"/>
      <c r="M4466" s="1892"/>
      <c r="N4466" s="1892"/>
      <c r="O4466" s="1892"/>
      <c r="P4466" s="1892"/>
      <c r="Q4466" s="1892"/>
      <c r="R4466" s="1892"/>
    </row>
    <row r="4467" spans="2:18" x14ac:dyDescent="0.25">
      <c r="B4467" s="1814"/>
      <c r="C4467" s="1814"/>
      <c r="D4467" s="1814"/>
      <c r="E4467" s="1814"/>
      <c r="F4467" s="1814"/>
      <c r="G4467" s="1814"/>
      <c r="H4467" s="1814"/>
      <c r="J4467" s="1892"/>
      <c r="K4467" s="1892"/>
      <c r="L4467" s="1892"/>
      <c r="M4467" s="1892"/>
      <c r="N4467" s="1892"/>
      <c r="O4467" s="1892"/>
      <c r="P4467" s="1892"/>
      <c r="Q4467" s="1892"/>
      <c r="R4467" s="1892"/>
    </row>
    <row r="4468" spans="2:18" x14ac:dyDescent="0.25">
      <c r="B4468" s="6" t="s">
        <v>504</v>
      </c>
      <c r="H4468" s="8"/>
      <c r="J4468" s="6" t="s">
        <v>504</v>
      </c>
      <c r="K4468" s="1051"/>
      <c r="L4468" s="1051"/>
      <c r="M4468" s="1051"/>
      <c r="N4468" s="1051"/>
      <c r="O4468" s="1893"/>
      <c r="P4468" s="1893"/>
      <c r="Q4468" s="842"/>
      <c r="R4468" s="842"/>
    </row>
    <row r="4469" spans="2:18" x14ac:dyDescent="0.25">
      <c r="B4469" s="1812" t="s">
        <v>21</v>
      </c>
      <c r="C4469" s="1812" t="s">
        <v>2</v>
      </c>
      <c r="D4469" s="1812" t="s">
        <v>3</v>
      </c>
      <c r="E4469" s="1842" t="s">
        <v>4</v>
      </c>
      <c r="F4469" s="1843"/>
      <c r="G4469" s="1844"/>
      <c r="H4469" s="1812" t="s">
        <v>5</v>
      </c>
      <c r="J4469" s="1886" t="s">
        <v>21</v>
      </c>
      <c r="K4469" s="1894" t="s">
        <v>24</v>
      </c>
      <c r="L4469" s="1867" t="s">
        <v>25</v>
      </c>
      <c r="M4469" s="1868"/>
      <c r="N4469" s="1869"/>
      <c r="O4469" s="1867" t="s">
        <v>4</v>
      </c>
      <c r="P4469" s="1868"/>
      <c r="Q4469" s="1869"/>
      <c r="R4469" s="1886" t="s">
        <v>5</v>
      </c>
    </row>
    <row r="4470" spans="2:18" x14ac:dyDescent="0.25">
      <c r="B4470" s="1813"/>
      <c r="C4470" s="1813"/>
      <c r="D4470" s="1813"/>
      <c r="E4470" s="1477" t="s">
        <v>26</v>
      </c>
      <c r="F4470" s="1477" t="s">
        <v>9</v>
      </c>
      <c r="G4470" s="1476" t="s">
        <v>10</v>
      </c>
      <c r="H4470" s="1813"/>
      <c r="J4470" s="1887"/>
      <c r="K4470" s="1895"/>
      <c r="L4470" s="1052" t="s">
        <v>27</v>
      </c>
      <c r="M4470" s="1481" t="s">
        <v>28</v>
      </c>
      <c r="N4470" s="1481" t="s">
        <v>26</v>
      </c>
      <c r="O4470" s="1481" t="s">
        <v>29</v>
      </c>
      <c r="P4470" s="1053" t="s">
        <v>30</v>
      </c>
      <c r="Q4470" s="1054" t="s">
        <v>10</v>
      </c>
      <c r="R4470" s="1887"/>
    </row>
    <row r="4471" spans="2:18" x14ac:dyDescent="0.25">
      <c r="B4471" s="1209">
        <v>1</v>
      </c>
      <c r="C4471" s="78">
        <v>6957</v>
      </c>
      <c r="D4471" s="409" t="s">
        <v>12</v>
      </c>
      <c r="E4471" s="409">
        <v>400</v>
      </c>
      <c r="F4471" s="409">
        <v>56</v>
      </c>
      <c r="G4471" s="497">
        <f t="shared" ref="G4471:G4481" si="186">0.7854*E4471*F4471*F4471/1000000</f>
        <v>0.98520576000000004</v>
      </c>
      <c r="H4471" s="616" t="s">
        <v>252</v>
      </c>
      <c r="J4471" s="1055">
        <v>1</v>
      </c>
      <c r="K4471" s="429" t="s">
        <v>32</v>
      </c>
      <c r="L4471" s="426">
        <v>13</v>
      </c>
      <c r="M4471" s="426">
        <v>30</v>
      </c>
      <c r="N4471" s="426">
        <v>400</v>
      </c>
      <c r="O4471" s="429"/>
      <c r="P4471" s="450">
        <v>3</v>
      </c>
      <c r="Q4471" s="451">
        <f t="shared" ref="Q4471:Q4480" si="187">L4471*M4471*N4471*P4471/1000000</f>
        <v>0.46800000000000003</v>
      </c>
      <c r="R4471" s="1056"/>
    </row>
    <row r="4472" spans="2:18" x14ac:dyDescent="0.25">
      <c r="B4472" s="1209">
        <v>2</v>
      </c>
      <c r="C4472" s="78">
        <v>6961</v>
      </c>
      <c r="D4472" s="409" t="s">
        <v>12</v>
      </c>
      <c r="E4472" s="409">
        <v>400</v>
      </c>
      <c r="F4472" s="409">
        <v>43</v>
      </c>
      <c r="G4472" s="497">
        <f t="shared" si="186"/>
        <v>0.58088183999999998</v>
      </c>
      <c r="H4472" s="616" t="s">
        <v>252</v>
      </c>
      <c r="J4472" s="1480">
        <v>2</v>
      </c>
      <c r="K4472" s="476"/>
      <c r="L4472" s="476">
        <v>10</v>
      </c>
      <c r="M4472" s="426">
        <v>30</v>
      </c>
      <c r="N4472" s="426">
        <v>400</v>
      </c>
      <c r="O4472" s="476"/>
      <c r="P4472" s="450">
        <v>2</v>
      </c>
      <c r="Q4472" s="451">
        <f t="shared" si="187"/>
        <v>0.24</v>
      </c>
      <c r="R4472" s="476"/>
    </row>
    <row r="4473" spans="2:18" x14ac:dyDescent="0.25">
      <c r="B4473" s="1209">
        <v>3</v>
      </c>
      <c r="C4473" s="78">
        <v>7009</v>
      </c>
      <c r="D4473" s="409" t="s">
        <v>12</v>
      </c>
      <c r="E4473" s="409">
        <v>400</v>
      </c>
      <c r="F4473" s="409">
        <v>53</v>
      </c>
      <c r="G4473" s="497">
        <f t="shared" si="186"/>
        <v>0.88247543999999989</v>
      </c>
      <c r="H4473" s="616" t="s">
        <v>252</v>
      </c>
      <c r="J4473" s="1055">
        <v>3</v>
      </c>
      <c r="K4473" s="476"/>
      <c r="L4473" s="476">
        <v>13</v>
      </c>
      <c r="M4473" s="426">
        <v>25</v>
      </c>
      <c r="N4473" s="426">
        <v>400</v>
      </c>
      <c r="O4473" s="476"/>
      <c r="P4473" s="450">
        <v>2</v>
      </c>
      <c r="Q4473" s="451">
        <f t="shared" si="187"/>
        <v>0.26</v>
      </c>
      <c r="R4473" s="476"/>
    </row>
    <row r="4474" spans="2:18" x14ac:dyDescent="0.25">
      <c r="B4474" s="1209">
        <v>4</v>
      </c>
      <c r="C4474" s="78">
        <v>6884</v>
      </c>
      <c r="D4474" s="409" t="s">
        <v>12</v>
      </c>
      <c r="E4474" s="409">
        <v>400</v>
      </c>
      <c r="F4474" s="409">
        <v>43</v>
      </c>
      <c r="G4474" s="497">
        <f t="shared" si="186"/>
        <v>0.58088183999999998</v>
      </c>
      <c r="H4474" s="616" t="s">
        <v>252</v>
      </c>
      <c r="J4474" s="1480">
        <v>4</v>
      </c>
      <c r="K4474" s="476"/>
      <c r="L4474" s="476">
        <v>10</v>
      </c>
      <c r="M4474" s="426">
        <v>25</v>
      </c>
      <c r="N4474" s="426">
        <v>400</v>
      </c>
      <c r="O4474" s="476"/>
      <c r="P4474" s="450">
        <v>2</v>
      </c>
      <c r="Q4474" s="451">
        <f t="shared" si="187"/>
        <v>0.2</v>
      </c>
      <c r="R4474" s="476"/>
    </row>
    <row r="4475" spans="2:18" x14ac:dyDescent="0.25">
      <c r="B4475" s="1209">
        <v>5</v>
      </c>
      <c r="C4475" s="78">
        <v>7050</v>
      </c>
      <c r="D4475" s="409" t="s">
        <v>12</v>
      </c>
      <c r="E4475" s="409">
        <v>400</v>
      </c>
      <c r="F4475" s="409">
        <v>64</v>
      </c>
      <c r="G4475" s="497">
        <f t="shared" si="186"/>
        <v>1.2867993599999998</v>
      </c>
      <c r="H4475" s="616" t="s">
        <v>391</v>
      </c>
      <c r="J4475" s="1055">
        <v>5</v>
      </c>
      <c r="K4475" s="476"/>
      <c r="L4475" s="476">
        <v>7</v>
      </c>
      <c r="M4475" s="426">
        <v>25</v>
      </c>
      <c r="N4475" s="426">
        <v>400</v>
      </c>
      <c r="O4475" s="476"/>
      <c r="P4475" s="450">
        <v>1</v>
      </c>
      <c r="Q4475" s="451">
        <f t="shared" si="187"/>
        <v>7.0000000000000007E-2</v>
      </c>
      <c r="R4475" s="476"/>
    </row>
    <row r="4476" spans="2:18" x14ac:dyDescent="0.25">
      <c r="B4476" s="1209">
        <v>6</v>
      </c>
      <c r="C4476" s="78">
        <v>7086</v>
      </c>
      <c r="D4476" s="409" t="s">
        <v>12</v>
      </c>
      <c r="E4476" s="409">
        <v>400</v>
      </c>
      <c r="F4476" s="409">
        <v>50</v>
      </c>
      <c r="G4476" s="497">
        <f t="shared" si="186"/>
        <v>0.78539999999999988</v>
      </c>
      <c r="H4476" s="616" t="s">
        <v>391</v>
      </c>
      <c r="J4476" s="1480">
        <v>6</v>
      </c>
      <c r="K4476" s="476"/>
      <c r="L4476" s="476">
        <v>4.5</v>
      </c>
      <c r="M4476" s="426">
        <v>25</v>
      </c>
      <c r="N4476" s="426">
        <v>400</v>
      </c>
      <c r="O4476" s="476"/>
      <c r="P4476" s="450">
        <v>1</v>
      </c>
      <c r="Q4476" s="451">
        <f t="shared" si="187"/>
        <v>4.4999999999999998E-2</v>
      </c>
      <c r="R4476" s="476"/>
    </row>
    <row r="4477" spans="2:18" x14ac:dyDescent="0.25">
      <c r="B4477" s="1209">
        <v>7</v>
      </c>
      <c r="C4477" s="78">
        <v>6917</v>
      </c>
      <c r="D4477" s="409" t="s">
        <v>12</v>
      </c>
      <c r="E4477" s="409">
        <v>400</v>
      </c>
      <c r="F4477" s="409">
        <v>57</v>
      </c>
      <c r="G4477" s="497">
        <f t="shared" si="186"/>
        <v>1.02070584</v>
      </c>
      <c r="H4477" s="616" t="s">
        <v>13</v>
      </c>
      <c r="J4477" s="1055">
        <v>7</v>
      </c>
      <c r="K4477" s="476"/>
      <c r="L4477" s="476">
        <v>13</v>
      </c>
      <c r="M4477" s="426">
        <v>20</v>
      </c>
      <c r="N4477" s="426">
        <v>400</v>
      </c>
      <c r="O4477" s="476"/>
      <c r="P4477" s="450">
        <v>1</v>
      </c>
      <c r="Q4477" s="451">
        <f t="shared" si="187"/>
        <v>0.104</v>
      </c>
      <c r="R4477" s="476"/>
    </row>
    <row r="4478" spans="2:18" x14ac:dyDescent="0.25">
      <c r="B4478" s="1209">
        <v>8</v>
      </c>
      <c r="C4478" s="78">
        <v>7011</v>
      </c>
      <c r="D4478" s="409" t="s">
        <v>12</v>
      </c>
      <c r="E4478" s="409">
        <v>400</v>
      </c>
      <c r="F4478" s="409">
        <v>38</v>
      </c>
      <c r="G4478" s="497">
        <f t="shared" si="186"/>
        <v>0.45364703999999995</v>
      </c>
      <c r="H4478" s="616" t="s">
        <v>13</v>
      </c>
      <c r="J4478" s="1480">
        <v>8</v>
      </c>
      <c r="K4478" s="476"/>
      <c r="L4478" s="476">
        <v>10</v>
      </c>
      <c r="M4478" s="426">
        <v>20</v>
      </c>
      <c r="N4478" s="426">
        <v>400</v>
      </c>
      <c r="O4478" s="476"/>
      <c r="P4478" s="450">
        <v>3</v>
      </c>
      <c r="Q4478" s="451">
        <f t="shared" si="187"/>
        <v>0.24</v>
      </c>
      <c r="R4478" s="476"/>
    </row>
    <row r="4479" spans="2:18" x14ac:dyDescent="0.25">
      <c r="B4479" s="1209">
        <v>9</v>
      </c>
      <c r="C4479" s="78">
        <v>6899</v>
      </c>
      <c r="D4479" s="409" t="s">
        <v>12</v>
      </c>
      <c r="E4479" s="409">
        <v>300</v>
      </c>
      <c r="F4479" s="409">
        <v>38</v>
      </c>
      <c r="G4479" s="497">
        <f t="shared" si="186"/>
        <v>0.34023527999999997</v>
      </c>
      <c r="H4479" s="616" t="s">
        <v>13</v>
      </c>
      <c r="J4479" s="1055">
        <v>9</v>
      </c>
      <c r="K4479" s="476"/>
      <c r="L4479" s="476">
        <v>7</v>
      </c>
      <c r="M4479" s="426">
        <v>20</v>
      </c>
      <c r="N4479" s="426">
        <v>400</v>
      </c>
      <c r="O4479" s="476"/>
      <c r="P4479" s="450">
        <v>3</v>
      </c>
      <c r="Q4479" s="451">
        <f t="shared" si="187"/>
        <v>0.16800000000000001</v>
      </c>
      <c r="R4479" s="476"/>
    </row>
    <row r="4480" spans="2:18" x14ac:dyDescent="0.25">
      <c r="B4480" s="1209">
        <v>10</v>
      </c>
      <c r="C4480" s="78">
        <v>6933</v>
      </c>
      <c r="D4480" s="409" t="s">
        <v>12</v>
      </c>
      <c r="E4480" s="409">
        <v>300</v>
      </c>
      <c r="F4480" s="409">
        <v>50</v>
      </c>
      <c r="G4480" s="497">
        <f t="shared" si="186"/>
        <v>0.58904999999999996</v>
      </c>
      <c r="H4480" s="616" t="s">
        <v>252</v>
      </c>
      <c r="J4480" s="1480">
        <v>10</v>
      </c>
      <c r="K4480" s="476"/>
      <c r="L4480" s="476">
        <v>4.5</v>
      </c>
      <c r="M4480" s="426">
        <v>20</v>
      </c>
      <c r="N4480" s="426">
        <v>400</v>
      </c>
      <c r="O4480" s="476"/>
      <c r="P4480" s="450">
        <v>5</v>
      </c>
      <c r="Q4480" s="451">
        <f t="shared" si="187"/>
        <v>0.18</v>
      </c>
      <c r="R4480" s="476"/>
    </row>
    <row r="4481" spans="2:18" x14ac:dyDescent="0.25">
      <c r="B4481" s="1209">
        <v>11</v>
      </c>
      <c r="C4481" s="78">
        <v>6936</v>
      </c>
      <c r="D4481" s="409" t="s">
        <v>12</v>
      </c>
      <c r="E4481" s="409">
        <v>400</v>
      </c>
      <c r="F4481" s="409">
        <v>55</v>
      </c>
      <c r="G4481" s="497">
        <f t="shared" si="186"/>
        <v>0.95033400000000001</v>
      </c>
      <c r="H4481" s="616" t="s">
        <v>252</v>
      </c>
      <c r="J4481" s="1055">
        <v>11</v>
      </c>
      <c r="K4481" s="476"/>
      <c r="L4481" s="476">
        <v>3.5</v>
      </c>
      <c r="M4481" s="426">
        <v>20</v>
      </c>
      <c r="N4481" s="426">
        <v>400</v>
      </c>
      <c r="O4481" s="476"/>
      <c r="P4481" s="450">
        <v>1</v>
      </c>
      <c r="Q4481" s="451">
        <f t="shared" ref="Q4481:Q4506" si="188">L4481*M4481*N4481*P4481/1000000</f>
        <v>2.8000000000000001E-2</v>
      </c>
      <c r="R4481" s="476"/>
    </row>
    <row r="4482" spans="2:18" x14ac:dyDescent="0.25">
      <c r="G4482" s="74">
        <f>SUM(G4471:G4481)</f>
        <v>8.4556164000000003</v>
      </c>
      <c r="H4482" s="51"/>
      <c r="J4482" s="1480">
        <v>12</v>
      </c>
      <c r="K4482" s="476"/>
      <c r="L4482" s="476">
        <v>15</v>
      </c>
      <c r="M4482" s="426">
        <v>15</v>
      </c>
      <c r="N4482" s="426">
        <v>400</v>
      </c>
      <c r="O4482" s="476"/>
      <c r="P4482" s="450">
        <v>2</v>
      </c>
      <c r="Q4482" s="451">
        <f t="shared" si="188"/>
        <v>0.18</v>
      </c>
      <c r="R4482" s="476"/>
    </row>
    <row r="4483" spans="2:18" ht="16.5" thickBot="1" x14ac:dyDescent="0.3">
      <c r="G4483" s="60">
        <f>SUM(G4482)</f>
        <v>8.4556164000000003</v>
      </c>
      <c r="H4483" s="36">
        <f>SUM(Q4513/G4483)</f>
        <v>0.80633979564162828</v>
      </c>
      <c r="J4483" s="1055">
        <v>13</v>
      </c>
      <c r="K4483" s="476"/>
      <c r="L4483" s="476">
        <v>13</v>
      </c>
      <c r="M4483" s="426">
        <v>15</v>
      </c>
      <c r="N4483" s="426">
        <v>400</v>
      </c>
      <c r="O4483" s="476"/>
      <c r="P4483" s="450">
        <v>2</v>
      </c>
      <c r="Q4483" s="451">
        <f t="shared" si="188"/>
        <v>0.156</v>
      </c>
      <c r="R4483" s="476"/>
    </row>
    <row r="4484" spans="2:18" ht="16.5" thickTop="1" x14ac:dyDescent="0.25">
      <c r="J4484" s="1480">
        <v>14</v>
      </c>
      <c r="K4484" s="476"/>
      <c r="L4484" s="476">
        <v>4.5</v>
      </c>
      <c r="M4484" s="426">
        <v>15</v>
      </c>
      <c r="N4484" s="426">
        <v>400</v>
      </c>
      <c r="O4484" s="476"/>
      <c r="P4484" s="450">
        <v>8</v>
      </c>
      <c r="Q4484" s="451">
        <f t="shared" si="188"/>
        <v>0.216</v>
      </c>
      <c r="R4484" s="476"/>
    </row>
    <row r="4485" spans="2:18" x14ac:dyDescent="0.25">
      <c r="B4485" s="1886" t="s">
        <v>3</v>
      </c>
      <c r="C4485" s="1888" t="s">
        <v>66</v>
      </c>
      <c r="D4485" s="1889"/>
      <c r="E4485" s="1890" t="s">
        <v>48</v>
      </c>
      <c r="F4485" s="1891"/>
      <c r="G4485" s="1886" t="s">
        <v>50</v>
      </c>
      <c r="J4485" s="1055">
        <v>15</v>
      </c>
      <c r="K4485" s="476"/>
      <c r="L4485" s="476">
        <v>3.5</v>
      </c>
      <c r="M4485" s="426">
        <v>15</v>
      </c>
      <c r="N4485" s="426">
        <v>400</v>
      </c>
      <c r="O4485" s="476"/>
      <c r="P4485" s="450">
        <v>3</v>
      </c>
      <c r="Q4485" s="451">
        <f t="shared" si="188"/>
        <v>6.3E-2</v>
      </c>
      <c r="R4485" s="476"/>
    </row>
    <row r="4486" spans="2:18" x14ac:dyDescent="0.25">
      <c r="B4486" s="1887"/>
      <c r="C4486" s="101" t="s">
        <v>30</v>
      </c>
      <c r="D4486" s="595" t="s">
        <v>10</v>
      </c>
      <c r="E4486" s="1482" t="s">
        <v>30</v>
      </c>
      <c r="F4486" s="1482" t="s">
        <v>10</v>
      </c>
      <c r="G4486" s="1887"/>
      <c r="J4486" s="1480">
        <v>16</v>
      </c>
      <c r="K4486" s="476"/>
      <c r="L4486" s="476">
        <v>2.2000000000000002</v>
      </c>
      <c r="M4486" s="426">
        <v>15</v>
      </c>
      <c r="N4486" s="426">
        <v>400</v>
      </c>
      <c r="O4486" s="476"/>
      <c r="P4486" s="450">
        <v>7</v>
      </c>
      <c r="Q4486" s="451">
        <f t="shared" si="188"/>
        <v>9.2399999999999996E-2</v>
      </c>
      <c r="R4486" s="476"/>
    </row>
    <row r="4487" spans="2:18" x14ac:dyDescent="0.25">
      <c r="B4487" s="1483" t="s">
        <v>32</v>
      </c>
      <c r="C4487" s="86">
        <f>SUM(C4448)</f>
        <v>893</v>
      </c>
      <c r="D4487" s="71">
        <f>SUM(D4452+194.0126)</f>
        <v>694.79102499999988</v>
      </c>
      <c r="E4487" s="86">
        <f>SUM(E4452)</f>
        <v>0.72076124972013822</v>
      </c>
      <c r="F4487" s="71">
        <f>SUM(F4448)</f>
        <v>500.77842500000008</v>
      </c>
      <c r="G4487" s="88">
        <f>SUM(G4437)</f>
        <v>0.63617400000000002</v>
      </c>
      <c r="J4487" s="1055">
        <v>17</v>
      </c>
      <c r="K4487" s="476"/>
      <c r="L4487" s="476">
        <v>4.5</v>
      </c>
      <c r="M4487" s="426">
        <v>13</v>
      </c>
      <c r="N4487" s="426">
        <v>400</v>
      </c>
      <c r="O4487" s="476"/>
      <c r="P4487" s="450">
        <v>6</v>
      </c>
      <c r="Q4487" s="451">
        <f t="shared" si="188"/>
        <v>0.1404</v>
      </c>
      <c r="R4487" s="476"/>
    </row>
    <row r="4488" spans="2:18" x14ac:dyDescent="0.25">
      <c r="B4488" s="1483" t="s">
        <v>32</v>
      </c>
      <c r="C4488" s="115">
        <f>SUM(B4481)</f>
        <v>11</v>
      </c>
      <c r="D4488" s="71">
        <f>SUM(G4482)</f>
        <v>8.4556164000000003</v>
      </c>
      <c r="E4488" s="115">
        <f>SUM(P4513)</f>
        <v>387</v>
      </c>
      <c r="F4488" s="20">
        <f>SUM(Q4513)</f>
        <v>6.8181000000000012</v>
      </c>
      <c r="G4488" s="88">
        <f>SUM(F4488/D4488)</f>
        <v>0.80633979564162828</v>
      </c>
      <c r="J4488" s="1480">
        <v>18</v>
      </c>
      <c r="K4488" s="476"/>
      <c r="L4488" s="476">
        <v>3.5</v>
      </c>
      <c r="M4488" s="426">
        <v>13</v>
      </c>
      <c r="N4488" s="426">
        <v>400</v>
      </c>
      <c r="O4488" s="476"/>
      <c r="P4488" s="450">
        <v>4</v>
      </c>
      <c r="Q4488" s="451">
        <f t="shared" si="188"/>
        <v>7.2800000000000004E-2</v>
      </c>
      <c r="R4488" s="476"/>
    </row>
    <row r="4489" spans="2:18" ht="16.5" thickBot="1" x14ac:dyDescent="0.3">
      <c r="B4489" s="1475" t="s">
        <v>54</v>
      </c>
      <c r="C4489" s="59">
        <f>SUM(C4487:C4488)</f>
        <v>904</v>
      </c>
      <c r="D4489" s="92">
        <f>SUM(D4487:D4488)</f>
        <v>703.24664139999993</v>
      </c>
      <c r="E4489" s="59">
        <f>SUM(E4487:E4488)</f>
        <v>387.72076124972011</v>
      </c>
      <c r="F4489" s="60">
        <f>SUM(F4487:F4488)</f>
        <v>507.5965250000001</v>
      </c>
      <c r="G4489" s="93">
        <f>SUM(F4489/D4489)</f>
        <v>0.72179018727980537</v>
      </c>
      <c r="J4489" s="1055">
        <v>19</v>
      </c>
      <c r="K4489" s="476"/>
      <c r="L4489" s="476">
        <v>2.2000000000000002</v>
      </c>
      <c r="M4489" s="426">
        <v>13</v>
      </c>
      <c r="N4489" s="426">
        <v>400</v>
      </c>
      <c r="O4489" s="476"/>
      <c r="P4489" s="450">
        <v>5</v>
      </c>
      <c r="Q4489" s="451">
        <f t="shared" si="188"/>
        <v>5.7200000000000001E-2</v>
      </c>
      <c r="R4489" s="476"/>
    </row>
    <row r="4490" spans="2:18" ht="16.5" thickTop="1" x14ac:dyDescent="0.25">
      <c r="B4490" s="89"/>
      <c r="C4490" s="90"/>
      <c r="D4490" s="91"/>
      <c r="E4490" s="82"/>
      <c r="F4490" s="83"/>
      <c r="G4490" s="83"/>
      <c r="J4490" s="1480">
        <v>20</v>
      </c>
      <c r="K4490" s="476"/>
      <c r="L4490" s="476">
        <v>15</v>
      </c>
      <c r="M4490" s="426">
        <v>30</v>
      </c>
      <c r="N4490" s="426">
        <v>400</v>
      </c>
      <c r="O4490" s="476"/>
      <c r="P4490" s="450">
        <v>4</v>
      </c>
      <c r="Q4490" s="451">
        <f t="shared" si="188"/>
        <v>0.72</v>
      </c>
      <c r="R4490" s="476"/>
    </row>
    <row r="4491" spans="2:18" x14ac:dyDescent="0.25">
      <c r="B4491" s="102" t="s">
        <v>32</v>
      </c>
      <c r="C4491" s="90"/>
      <c r="D4491" s="103">
        <f>SUM(Q4507+D4450)</f>
        <v>373.7841249999999</v>
      </c>
      <c r="E4491" s="466">
        <f>SUM(D4491/D4489)</f>
        <v>0.53151213670339459</v>
      </c>
      <c r="F4491" s="83"/>
      <c r="G4491" s="83"/>
      <c r="J4491" s="1055">
        <v>21</v>
      </c>
      <c r="K4491" s="476"/>
      <c r="L4491" s="476">
        <v>8</v>
      </c>
      <c r="M4491" s="426">
        <v>30</v>
      </c>
      <c r="N4491" s="426">
        <v>400</v>
      </c>
      <c r="O4491" s="476"/>
      <c r="P4491" s="450">
        <v>3</v>
      </c>
      <c r="Q4491" s="451">
        <f t="shared" si="188"/>
        <v>0.28799999999999998</v>
      </c>
      <c r="R4491" s="476"/>
    </row>
    <row r="4492" spans="2:18" x14ac:dyDescent="0.25">
      <c r="B4492" s="102" t="s">
        <v>51</v>
      </c>
      <c r="C4492" s="89"/>
      <c r="D4492" s="103">
        <f>SUM(Q4512+D4451)</f>
        <v>133.81239999999997</v>
      </c>
      <c r="E4492" s="466">
        <f>SUM(D4492/D4489)</f>
        <v>0.19027805057641045</v>
      </c>
      <c r="F4492" s="83"/>
      <c r="G4492" s="83"/>
      <c r="J4492" s="1480">
        <v>22</v>
      </c>
      <c r="K4492" s="476"/>
      <c r="L4492" s="476">
        <v>4.5</v>
      </c>
      <c r="M4492" s="426">
        <v>10</v>
      </c>
      <c r="N4492" s="426">
        <v>400</v>
      </c>
      <c r="O4492" s="476"/>
      <c r="P4492" s="450">
        <v>5</v>
      </c>
      <c r="Q4492" s="451">
        <f t="shared" si="188"/>
        <v>0.09</v>
      </c>
      <c r="R4492" s="476"/>
    </row>
    <row r="4493" spans="2:18" ht="16.5" thickBot="1" x14ac:dyDescent="0.3">
      <c r="B4493" s="89"/>
      <c r="C4493" s="89"/>
      <c r="D4493" s="1478">
        <f>SUM(D4491:D4492)</f>
        <v>507.59652499999987</v>
      </c>
      <c r="E4493" s="467">
        <f>SUM(E4491:E4492)</f>
        <v>0.72179018727980504</v>
      </c>
      <c r="F4493" s="83"/>
      <c r="J4493" s="1055">
        <v>23</v>
      </c>
      <c r="K4493" s="476"/>
      <c r="L4493" s="476">
        <v>3.5</v>
      </c>
      <c r="M4493" s="426">
        <v>10</v>
      </c>
      <c r="N4493" s="426">
        <v>400</v>
      </c>
      <c r="O4493" s="476"/>
      <c r="P4493" s="450">
        <v>6</v>
      </c>
      <c r="Q4493" s="451">
        <f t="shared" si="188"/>
        <v>8.4000000000000005E-2</v>
      </c>
      <c r="R4493" s="476"/>
    </row>
    <row r="4494" spans="2:18" ht="16.5" thickTop="1" x14ac:dyDescent="0.25">
      <c r="J4494" s="1480">
        <v>24</v>
      </c>
      <c r="K4494" s="476"/>
      <c r="L4494" s="476">
        <v>2.2000000000000002</v>
      </c>
      <c r="M4494" s="426">
        <v>10</v>
      </c>
      <c r="N4494" s="426">
        <v>400</v>
      </c>
      <c r="O4494" s="476"/>
      <c r="P4494" s="450">
        <v>8</v>
      </c>
      <c r="Q4494" s="451">
        <f t="shared" si="188"/>
        <v>7.0400000000000004E-2</v>
      </c>
      <c r="R4494" s="476"/>
    </row>
    <row r="4495" spans="2:18" x14ac:dyDescent="0.25">
      <c r="J4495" s="1055">
        <v>25</v>
      </c>
      <c r="K4495" s="476"/>
      <c r="L4495" s="476">
        <v>4.5</v>
      </c>
      <c r="M4495" s="426">
        <v>30</v>
      </c>
      <c r="N4495" s="426">
        <v>400</v>
      </c>
      <c r="O4495" s="476"/>
      <c r="P4495" s="450">
        <v>2</v>
      </c>
      <c r="Q4495" s="451">
        <f t="shared" si="188"/>
        <v>0.108</v>
      </c>
      <c r="R4495" s="476"/>
    </row>
    <row r="4496" spans="2:18" x14ac:dyDescent="0.25">
      <c r="J4496" s="1480">
        <v>26</v>
      </c>
      <c r="K4496" s="476"/>
      <c r="L4496" s="476">
        <v>15</v>
      </c>
      <c r="M4496" s="426">
        <v>25</v>
      </c>
      <c r="N4496" s="426">
        <v>400</v>
      </c>
      <c r="O4496" s="476"/>
      <c r="P4496" s="450">
        <v>3</v>
      </c>
      <c r="Q4496" s="451">
        <f t="shared" si="188"/>
        <v>0.45</v>
      </c>
      <c r="R4496" s="476"/>
    </row>
    <row r="4497" spans="10:18" x14ac:dyDescent="0.25">
      <c r="J4497" s="1055">
        <v>27</v>
      </c>
      <c r="K4497" s="476"/>
      <c r="L4497" s="476">
        <v>15</v>
      </c>
      <c r="M4497" s="426">
        <v>20</v>
      </c>
      <c r="N4497" s="426">
        <v>400</v>
      </c>
      <c r="O4497" s="476"/>
      <c r="P4497" s="450">
        <v>1</v>
      </c>
      <c r="Q4497" s="451">
        <f t="shared" si="188"/>
        <v>0.12</v>
      </c>
      <c r="R4497" s="476"/>
    </row>
    <row r="4498" spans="10:18" x14ac:dyDescent="0.25">
      <c r="J4498" s="1480">
        <v>28</v>
      </c>
      <c r="K4498" s="476"/>
      <c r="L4498" s="476">
        <v>2.2000000000000002</v>
      </c>
      <c r="M4498" s="426">
        <v>20</v>
      </c>
      <c r="N4498" s="426">
        <v>400</v>
      </c>
      <c r="O4498" s="476"/>
      <c r="P4498" s="450">
        <v>1</v>
      </c>
      <c r="Q4498" s="451">
        <f t="shared" si="188"/>
        <v>1.7600000000000001E-2</v>
      </c>
      <c r="R4498" s="476"/>
    </row>
    <row r="4499" spans="10:18" x14ac:dyDescent="0.25">
      <c r="J4499" s="1055">
        <v>29</v>
      </c>
      <c r="K4499" s="476"/>
      <c r="L4499" s="476">
        <v>10</v>
      </c>
      <c r="M4499" s="426">
        <v>15</v>
      </c>
      <c r="N4499" s="426">
        <v>400</v>
      </c>
      <c r="O4499" s="476"/>
      <c r="P4499" s="450">
        <v>2</v>
      </c>
      <c r="Q4499" s="451">
        <f t="shared" si="188"/>
        <v>0.12</v>
      </c>
      <c r="R4499" s="476"/>
    </row>
    <row r="4500" spans="10:18" x14ac:dyDescent="0.25">
      <c r="J4500" s="1480">
        <v>30</v>
      </c>
      <c r="K4500" s="476"/>
      <c r="L4500" s="476">
        <v>7</v>
      </c>
      <c r="M4500" s="426">
        <v>15</v>
      </c>
      <c r="N4500" s="426">
        <v>400</v>
      </c>
      <c r="O4500" s="476"/>
      <c r="P4500" s="450">
        <v>1</v>
      </c>
      <c r="Q4500" s="451">
        <f t="shared" si="188"/>
        <v>4.2000000000000003E-2</v>
      </c>
      <c r="R4500" s="476"/>
    </row>
    <row r="4501" spans="10:18" x14ac:dyDescent="0.25">
      <c r="J4501" s="1055">
        <v>31</v>
      </c>
      <c r="K4501" s="476"/>
      <c r="L4501" s="476">
        <v>7</v>
      </c>
      <c r="M4501" s="426">
        <v>10</v>
      </c>
      <c r="N4501" s="426">
        <v>400</v>
      </c>
      <c r="O4501" s="476"/>
      <c r="P4501" s="450">
        <v>1</v>
      </c>
      <c r="Q4501" s="451">
        <f t="shared" si="188"/>
        <v>2.8000000000000001E-2</v>
      </c>
      <c r="R4501" s="476"/>
    </row>
    <row r="4502" spans="10:18" x14ac:dyDescent="0.25">
      <c r="J4502" s="1480">
        <v>32</v>
      </c>
      <c r="K4502" s="476"/>
      <c r="L4502" s="476">
        <v>4.5</v>
      </c>
      <c r="M4502" s="426">
        <v>15</v>
      </c>
      <c r="N4502" s="426">
        <v>300</v>
      </c>
      <c r="O4502" s="476"/>
      <c r="P4502" s="450">
        <v>4</v>
      </c>
      <c r="Q4502" s="451">
        <f t="shared" si="188"/>
        <v>8.1000000000000003E-2</v>
      </c>
      <c r="R4502" s="476"/>
    </row>
    <row r="4503" spans="10:18" x14ac:dyDescent="0.25">
      <c r="J4503" s="1055">
        <v>33</v>
      </c>
      <c r="K4503" s="476"/>
      <c r="L4503" s="476">
        <v>2.2000000000000002</v>
      </c>
      <c r="M4503" s="426">
        <v>15</v>
      </c>
      <c r="N4503" s="426">
        <v>300</v>
      </c>
      <c r="O4503" s="476"/>
      <c r="P4503" s="450">
        <v>1</v>
      </c>
      <c r="Q4503" s="451">
        <f t="shared" si="188"/>
        <v>9.9000000000000008E-3</v>
      </c>
      <c r="R4503" s="476"/>
    </row>
    <row r="4504" spans="10:18" x14ac:dyDescent="0.25">
      <c r="J4504" s="1480">
        <v>34</v>
      </c>
      <c r="K4504" s="476"/>
      <c r="L4504" s="476">
        <v>2.2000000000000002</v>
      </c>
      <c r="M4504" s="426">
        <v>10</v>
      </c>
      <c r="N4504" s="426">
        <v>300</v>
      </c>
      <c r="O4504" s="476"/>
      <c r="P4504" s="450">
        <v>2</v>
      </c>
      <c r="Q4504" s="451">
        <f t="shared" si="188"/>
        <v>1.32E-2</v>
      </c>
      <c r="R4504" s="476"/>
    </row>
    <row r="4505" spans="10:18" x14ac:dyDescent="0.25">
      <c r="J4505" s="1055">
        <v>35</v>
      </c>
      <c r="K4505" s="476"/>
      <c r="L4505" s="476">
        <v>2.2000000000000002</v>
      </c>
      <c r="M4505" s="426">
        <v>10</v>
      </c>
      <c r="N4505" s="426">
        <v>200</v>
      </c>
      <c r="O4505" s="476"/>
      <c r="P4505" s="450">
        <v>1</v>
      </c>
      <c r="Q4505" s="451">
        <f t="shared" si="188"/>
        <v>4.4000000000000003E-3</v>
      </c>
      <c r="R4505" s="476"/>
    </row>
    <row r="4506" spans="10:18" x14ac:dyDescent="0.25">
      <c r="J4506" s="1480">
        <v>36</v>
      </c>
      <c r="K4506" s="476"/>
      <c r="L4506" s="476">
        <v>2.2000000000000002</v>
      </c>
      <c r="M4506" s="426">
        <v>15</v>
      </c>
      <c r="N4506" s="426">
        <v>200</v>
      </c>
      <c r="O4506" s="476"/>
      <c r="P4506" s="450">
        <v>2</v>
      </c>
      <c r="Q4506" s="451">
        <f t="shared" si="188"/>
        <v>1.32E-2</v>
      </c>
      <c r="R4506" s="476"/>
    </row>
    <row r="4507" spans="10:18" x14ac:dyDescent="0.25">
      <c r="J4507" s="1880"/>
      <c r="K4507" s="1880"/>
      <c r="L4507" s="1880"/>
      <c r="M4507" s="1880"/>
      <c r="N4507" s="1880"/>
      <c r="O4507" s="1881"/>
      <c r="P4507" s="1119">
        <f>SUM(P4471:P4506)</f>
        <v>108</v>
      </c>
      <c r="Q4507" s="1120">
        <f>SUM(Q4471:Q4506)</f>
        <v>5.2405000000000008</v>
      </c>
      <c r="R4507" s="64">
        <f>SUM(Q4507/G4483)</f>
        <v>0.61976557971574975</v>
      </c>
    </row>
    <row r="4508" spans="10:18" x14ac:dyDescent="0.25">
      <c r="J4508" s="1480">
        <v>37</v>
      </c>
      <c r="K4508" s="476"/>
      <c r="L4508" s="477">
        <v>5</v>
      </c>
      <c r="M4508" s="409">
        <v>7</v>
      </c>
      <c r="N4508" s="409">
        <v>400</v>
      </c>
      <c r="O4508" s="409">
        <v>7</v>
      </c>
      <c r="P4508" s="450">
        <v>28</v>
      </c>
      <c r="Q4508" s="451">
        <f>L4508*M4508*N4508*P4508/1000000</f>
        <v>0.39200000000000002</v>
      </c>
      <c r="R4508" s="618"/>
    </row>
    <row r="4509" spans="10:18" x14ac:dyDescent="0.25">
      <c r="J4509" s="1480">
        <v>38</v>
      </c>
      <c r="K4509" s="476"/>
      <c r="L4509" s="477">
        <v>4</v>
      </c>
      <c r="M4509" s="409">
        <v>6</v>
      </c>
      <c r="N4509" s="409">
        <v>400</v>
      </c>
      <c r="O4509" s="409">
        <v>6</v>
      </c>
      <c r="P4509" s="450">
        <v>36</v>
      </c>
      <c r="Q4509" s="451">
        <f>L4509*M4509*N4509*P4509/1000000</f>
        <v>0.34560000000000002</v>
      </c>
      <c r="R4509" s="1058"/>
    </row>
    <row r="4510" spans="10:18" x14ac:dyDescent="0.25">
      <c r="J4510" s="1480">
        <v>39</v>
      </c>
      <c r="K4510" s="476"/>
      <c r="L4510" s="477">
        <v>3</v>
      </c>
      <c r="M4510" s="409">
        <v>5</v>
      </c>
      <c r="N4510" s="409">
        <v>400</v>
      </c>
      <c r="O4510" s="409">
        <v>9</v>
      </c>
      <c r="P4510" s="450">
        <v>90</v>
      </c>
      <c r="Q4510" s="451">
        <f>L4510*M4510*N4510*P4510/1000000</f>
        <v>0.54</v>
      </c>
      <c r="R4510" s="618"/>
    </row>
    <row r="4511" spans="10:18" x14ac:dyDescent="0.25">
      <c r="J4511" s="1480">
        <v>40</v>
      </c>
      <c r="K4511" s="476"/>
      <c r="L4511" s="477">
        <v>2</v>
      </c>
      <c r="M4511" s="409">
        <v>3</v>
      </c>
      <c r="N4511" s="409">
        <v>400</v>
      </c>
      <c r="O4511" s="409">
        <v>5</v>
      </c>
      <c r="P4511" s="450">
        <v>125</v>
      </c>
      <c r="Q4511" s="451">
        <f>L4511*M4511*N4511*P4511/1000000</f>
        <v>0.3</v>
      </c>
      <c r="R4511" s="1058"/>
    </row>
    <row r="4512" spans="10:18" x14ac:dyDescent="0.25">
      <c r="J4512" s="1882"/>
      <c r="K4512" s="1883"/>
      <c r="L4512" s="1883"/>
      <c r="M4512" s="1883"/>
      <c r="N4512" s="1884"/>
      <c r="O4512" s="1057">
        <f>SUM(O4508:O4511)</f>
        <v>27</v>
      </c>
      <c r="P4512" s="1057">
        <f>SUM(P4508:P4511)</f>
        <v>279</v>
      </c>
      <c r="Q4512" s="437">
        <f>SUM(Q4508:Q4511)</f>
        <v>1.5776000000000001</v>
      </c>
      <c r="R4512" s="64">
        <f>SUM(Q4512/G4483)</f>
        <v>0.18657421592587858</v>
      </c>
    </row>
    <row r="4513" spans="2:18" ht="16.5" thickBot="1" x14ac:dyDescent="0.3">
      <c r="J4513" s="112"/>
      <c r="K4513" s="112"/>
      <c r="L4513" s="112"/>
      <c r="M4513" s="112"/>
      <c r="N4513" s="112"/>
      <c r="O4513" s="455">
        <f>SUM(O4512)</f>
        <v>27</v>
      </c>
      <c r="P4513" s="47">
        <f>SUM(P4512,P4507)</f>
        <v>387</v>
      </c>
      <c r="Q4513" s="72">
        <f>SUM(Q4512,Q4507)</f>
        <v>6.8181000000000012</v>
      </c>
      <c r="R4513" s="49">
        <f>SUM(Q4513/G4483)</f>
        <v>0.80633979564162828</v>
      </c>
    </row>
    <row r="4514" spans="2:18" ht="16.5" thickTop="1" x14ac:dyDescent="0.25"/>
    <row r="4515" spans="2:18" x14ac:dyDescent="0.25">
      <c r="B4515" s="1814" t="s">
        <v>0</v>
      </c>
      <c r="C4515" s="1814"/>
      <c r="D4515" s="1814"/>
      <c r="E4515" s="1814"/>
      <c r="F4515" s="1814"/>
      <c r="G4515" s="1814"/>
      <c r="H4515" s="1814"/>
      <c r="J4515" s="1892" t="s">
        <v>22</v>
      </c>
      <c r="K4515" s="1892"/>
      <c r="L4515" s="1892"/>
      <c r="M4515" s="1892"/>
      <c r="N4515" s="1892"/>
      <c r="O4515" s="1892"/>
      <c r="P4515" s="1892"/>
      <c r="Q4515" s="1892"/>
      <c r="R4515" s="1892"/>
    </row>
    <row r="4516" spans="2:18" x14ac:dyDescent="0.25">
      <c r="B4516" s="1814"/>
      <c r="C4516" s="1814"/>
      <c r="D4516" s="1814"/>
      <c r="E4516" s="1814"/>
      <c r="F4516" s="1814"/>
      <c r="G4516" s="1814"/>
      <c r="H4516" s="1814"/>
      <c r="J4516" s="1892"/>
      <c r="K4516" s="1892"/>
      <c r="L4516" s="1892"/>
      <c r="M4516" s="1892"/>
      <c r="N4516" s="1892"/>
      <c r="O4516" s="1892"/>
      <c r="P4516" s="1892"/>
      <c r="Q4516" s="1892"/>
      <c r="R4516" s="1892"/>
    </row>
    <row r="4517" spans="2:18" x14ac:dyDescent="0.25">
      <c r="B4517" s="6" t="s">
        <v>508</v>
      </c>
      <c r="H4517" s="8"/>
      <c r="J4517" s="6" t="s">
        <v>508</v>
      </c>
      <c r="K4517" s="1051"/>
      <c r="L4517" s="1051"/>
      <c r="M4517" s="1051"/>
      <c r="N4517" s="1051"/>
      <c r="O4517" s="1893"/>
      <c r="P4517" s="1893"/>
      <c r="Q4517" s="842"/>
      <c r="R4517" s="842"/>
    </row>
    <row r="4518" spans="2:18" x14ac:dyDescent="0.25">
      <c r="B4518" s="1812" t="s">
        <v>21</v>
      </c>
      <c r="C4518" s="1812" t="s">
        <v>2</v>
      </c>
      <c r="D4518" s="1812" t="s">
        <v>3</v>
      </c>
      <c r="E4518" s="1842" t="s">
        <v>4</v>
      </c>
      <c r="F4518" s="1843"/>
      <c r="G4518" s="1844"/>
      <c r="H4518" s="1812" t="s">
        <v>5</v>
      </c>
      <c r="J4518" s="1886" t="s">
        <v>21</v>
      </c>
      <c r="K4518" s="1894" t="s">
        <v>24</v>
      </c>
      <c r="L4518" s="1867" t="s">
        <v>25</v>
      </c>
      <c r="M4518" s="1868"/>
      <c r="N4518" s="1869"/>
      <c r="O4518" s="1867" t="s">
        <v>4</v>
      </c>
      <c r="P4518" s="1868"/>
      <c r="Q4518" s="1869"/>
      <c r="R4518" s="1886" t="s">
        <v>5</v>
      </c>
    </row>
    <row r="4519" spans="2:18" x14ac:dyDescent="0.25">
      <c r="B4519" s="1813"/>
      <c r="C4519" s="1813"/>
      <c r="D4519" s="1813"/>
      <c r="E4519" s="1477" t="s">
        <v>26</v>
      </c>
      <c r="F4519" s="1477" t="s">
        <v>9</v>
      </c>
      <c r="G4519" s="1476" t="s">
        <v>10</v>
      </c>
      <c r="H4519" s="1813"/>
      <c r="J4519" s="1887"/>
      <c r="K4519" s="1895"/>
      <c r="L4519" s="1052" t="s">
        <v>27</v>
      </c>
      <c r="M4519" s="1481" t="s">
        <v>28</v>
      </c>
      <c r="N4519" s="1481" t="s">
        <v>26</v>
      </c>
      <c r="O4519" s="1481" t="s">
        <v>29</v>
      </c>
      <c r="P4519" s="1053" t="s">
        <v>30</v>
      </c>
      <c r="Q4519" s="1054" t="s">
        <v>10</v>
      </c>
      <c r="R4519" s="1887"/>
    </row>
    <row r="4520" spans="2:18" x14ac:dyDescent="0.25">
      <c r="B4520" s="1209">
        <v>1</v>
      </c>
      <c r="C4520" s="80">
        <v>7110</v>
      </c>
      <c r="D4520" s="409" t="s">
        <v>12</v>
      </c>
      <c r="E4520" s="409">
        <v>400</v>
      </c>
      <c r="F4520" s="409">
        <v>60</v>
      </c>
      <c r="G4520" s="497">
        <f>0.7854*E4520*F4520*F4520/1000000</f>
        <v>1.130976</v>
      </c>
      <c r="H4520" s="616" t="s">
        <v>391</v>
      </c>
      <c r="J4520" s="1055">
        <v>1</v>
      </c>
      <c r="K4520" s="429" t="s">
        <v>32</v>
      </c>
      <c r="L4520" s="426">
        <v>8</v>
      </c>
      <c r="M4520" s="426">
        <v>25</v>
      </c>
      <c r="N4520" s="426">
        <v>400</v>
      </c>
      <c r="O4520" s="429"/>
      <c r="P4520" s="450">
        <v>1</v>
      </c>
      <c r="Q4520" s="451">
        <f t="shared" ref="Q4520:Q4537" si="189">L4520*M4520*N4520*P4520/1000000</f>
        <v>0.08</v>
      </c>
      <c r="R4520" s="1056"/>
    </row>
    <row r="4521" spans="2:18" x14ac:dyDescent="0.25">
      <c r="B4521" s="1209">
        <v>2</v>
      </c>
      <c r="C4521" s="80">
        <v>7096</v>
      </c>
      <c r="D4521" s="409" t="s">
        <v>12</v>
      </c>
      <c r="E4521" s="409">
        <v>400</v>
      </c>
      <c r="F4521" s="409">
        <v>33</v>
      </c>
      <c r="G4521" s="497">
        <f>0.7854*E4521*F4521*F4521/1000000</f>
        <v>0.34212023999999996</v>
      </c>
      <c r="H4521" s="616" t="s">
        <v>391</v>
      </c>
      <c r="J4521" s="1480">
        <v>2</v>
      </c>
      <c r="K4521" s="476"/>
      <c r="L4521" s="476">
        <v>13</v>
      </c>
      <c r="M4521" s="426">
        <v>15</v>
      </c>
      <c r="N4521" s="426">
        <v>400</v>
      </c>
      <c r="O4521" s="476"/>
      <c r="P4521" s="450">
        <v>1</v>
      </c>
      <c r="Q4521" s="451">
        <f t="shared" si="189"/>
        <v>7.8E-2</v>
      </c>
      <c r="R4521" s="476"/>
    </row>
    <row r="4522" spans="2:18" x14ac:dyDescent="0.25">
      <c r="B4522" s="1209">
        <v>3</v>
      </c>
      <c r="C4522" s="80">
        <v>6676</v>
      </c>
      <c r="D4522" s="409" t="s">
        <v>12</v>
      </c>
      <c r="E4522" s="409">
        <v>400</v>
      </c>
      <c r="F4522" s="409">
        <v>46</v>
      </c>
      <c r="G4522" s="497">
        <f>0.7854*E4522*F4522*F4522/1000000</f>
        <v>0.66476255999999989</v>
      </c>
      <c r="H4522" s="616" t="s">
        <v>13</v>
      </c>
      <c r="J4522" s="1055">
        <v>3</v>
      </c>
      <c r="K4522" s="476"/>
      <c r="L4522" s="476">
        <v>10</v>
      </c>
      <c r="M4522" s="426">
        <v>15</v>
      </c>
      <c r="N4522" s="426">
        <v>400</v>
      </c>
      <c r="O4522" s="476"/>
      <c r="P4522" s="450">
        <v>1</v>
      </c>
      <c r="Q4522" s="451">
        <f t="shared" si="189"/>
        <v>0.06</v>
      </c>
      <c r="R4522" s="476"/>
    </row>
    <row r="4523" spans="2:18" x14ac:dyDescent="0.25">
      <c r="B4523" s="1209">
        <v>4</v>
      </c>
      <c r="C4523" s="80">
        <v>6888</v>
      </c>
      <c r="D4523" s="409" t="s">
        <v>12</v>
      </c>
      <c r="E4523" s="409">
        <v>400</v>
      </c>
      <c r="F4523" s="409">
        <v>35</v>
      </c>
      <c r="G4523" s="497">
        <f>0.7854*E4523*F4523*F4523/1000000</f>
        <v>0.38484599999999997</v>
      </c>
      <c r="H4523" s="616" t="s">
        <v>13</v>
      </c>
      <c r="J4523" s="1480">
        <v>4</v>
      </c>
      <c r="K4523" s="476"/>
      <c r="L4523" s="476">
        <v>4.5</v>
      </c>
      <c r="M4523" s="426">
        <v>20</v>
      </c>
      <c r="N4523" s="426">
        <v>400</v>
      </c>
      <c r="O4523" s="476"/>
      <c r="P4523" s="450">
        <v>2</v>
      </c>
      <c r="Q4523" s="451">
        <f t="shared" si="189"/>
        <v>7.1999999999999995E-2</v>
      </c>
      <c r="R4523" s="476"/>
    </row>
    <row r="4524" spans="2:18" x14ac:dyDescent="0.25">
      <c r="B4524" s="1209">
        <v>5</v>
      </c>
      <c r="C4524" s="80">
        <v>7085</v>
      </c>
      <c r="D4524" s="409" t="s">
        <v>12</v>
      </c>
      <c r="E4524" s="409">
        <v>400</v>
      </c>
      <c r="F4524" s="409">
        <v>45</v>
      </c>
      <c r="G4524" s="497">
        <f>0.7854*E4524*F4524*F4524/1000000</f>
        <v>0.63617400000000002</v>
      </c>
      <c r="H4524" s="616" t="s">
        <v>507</v>
      </c>
      <c r="J4524" s="1055">
        <v>5</v>
      </c>
      <c r="K4524" s="476"/>
      <c r="L4524" s="476">
        <v>15</v>
      </c>
      <c r="M4524" s="426">
        <v>15</v>
      </c>
      <c r="N4524" s="426">
        <v>400</v>
      </c>
      <c r="O4524" s="476"/>
      <c r="P4524" s="450">
        <v>1</v>
      </c>
      <c r="Q4524" s="451">
        <f t="shared" si="189"/>
        <v>0.09</v>
      </c>
      <c r="R4524" s="476"/>
    </row>
    <row r="4525" spans="2:18" x14ac:dyDescent="0.25">
      <c r="G4525" s="74">
        <f>SUM(G4520:G4524)</f>
        <v>3.1588787999999997</v>
      </c>
      <c r="H4525" s="51"/>
      <c r="J4525" s="1480">
        <v>6</v>
      </c>
      <c r="K4525" s="476"/>
      <c r="L4525" s="476">
        <v>7</v>
      </c>
      <c r="M4525" s="426">
        <v>15</v>
      </c>
      <c r="N4525" s="426">
        <v>400</v>
      </c>
      <c r="O4525" s="476"/>
      <c r="P4525" s="450">
        <v>2</v>
      </c>
      <c r="Q4525" s="451">
        <f t="shared" si="189"/>
        <v>8.4000000000000005E-2</v>
      </c>
      <c r="R4525" s="476"/>
    </row>
    <row r="4526" spans="2:18" ht="16.5" thickBot="1" x14ac:dyDescent="0.3">
      <c r="G4526" s="60">
        <f>SUM(G4525)</f>
        <v>3.1588787999999997</v>
      </c>
      <c r="H4526" s="36">
        <f>SUM(Q4544/G4526)</f>
        <v>0.71831499201552174</v>
      </c>
      <c r="J4526" s="1055">
        <v>7</v>
      </c>
      <c r="K4526" s="476"/>
      <c r="L4526" s="476">
        <v>4.5</v>
      </c>
      <c r="M4526" s="426">
        <v>15</v>
      </c>
      <c r="N4526" s="426">
        <v>400</v>
      </c>
      <c r="O4526" s="476"/>
      <c r="P4526" s="450">
        <v>1</v>
      </c>
      <c r="Q4526" s="451">
        <f t="shared" si="189"/>
        <v>2.7E-2</v>
      </c>
      <c r="R4526" s="476"/>
    </row>
    <row r="4527" spans="2:18" ht="16.5" thickTop="1" x14ac:dyDescent="0.25">
      <c r="J4527" s="1480">
        <v>8</v>
      </c>
      <c r="K4527" s="476"/>
      <c r="L4527" s="476">
        <v>2.2000000000000002</v>
      </c>
      <c r="M4527" s="426">
        <v>13</v>
      </c>
      <c r="N4527" s="426">
        <v>400</v>
      </c>
      <c r="O4527" s="476"/>
      <c r="P4527" s="450">
        <v>1</v>
      </c>
      <c r="Q4527" s="451">
        <f t="shared" si="189"/>
        <v>1.1440000000000001E-2</v>
      </c>
      <c r="R4527" s="476"/>
    </row>
    <row r="4528" spans="2:18" x14ac:dyDescent="0.25">
      <c r="B4528" s="1886" t="s">
        <v>3</v>
      </c>
      <c r="C4528" s="1888" t="s">
        <v>66</v>
      </c>
      <c r="D4528" s="1889"/>
      <c r="E4528" s="1890" t="s">
        <v>48</v>
      </c>
      <c r="F4528" s="1891"/>
      <c r="G4528" s="1886" t="s">
        <v>50</v>
      </c>
      <c r="J4528" s="1055">
        <v>9</v>
      </c>
      <c r="K4528" s="476"/>
      <c r="L4528" s="476">
        <v>10</v>
      </c>
      <c r="M4528" s="426">
        <v>10</v>
      </c>
      <c r="N4528" s="426">
        <v>400</v>
      </c>
      <c r="O4528" s="476"/>
      <c r="P4528" s="450">
        <v>3</v>
      </c>
      <c r="Q4528" s="451">
        <f t="shared" si="189"/>
        <v>0.12</v>
      </c>
      <c r="R4528" s="476"/>
    </row>
    <row r="4529" spans="2:18" x14ac:dyDescent="0.25">
      <c r="B4529" s="1887"/>
      <c r="C4529" s="101" t="s">
        <v>30</v>
      </c>
      <c r="D4529" s="595" t="s">
        <v>10</v>
      </c>
      <c r="E4529" s="1482" t="s">
        <v>30</v>
      </c>
      <c r="F4529" s="1482" t="s">
        <v>10</v>
      </c>
      <c r="G4529" s="1887"/>
      <c r="J4529" s="1480">
        <v>10</v>
      </c>
      <c r="K4529" s="476"/>
      <c r="L4529" s="476">
        <v>7</v>
      </c>
      <c r="M4529" s="426">
        <v>10</v>
      </c>
      <c r="N4529" s="426">
        <v>400</v>
      </c>
      <c r="O4529" s="476"/>
      <c r="P4529" s="450">
        <v>1</v>
      </c>
      <c r="Q4529" s="451">
        <f t="shared" si="189"/>
        <v>2.8000000000000001E-2</v>
      </c>
      <c r="R4529" s="476"/>
    </row>
    <row r="4530" spans="2:18" x14ac:dyDescent="0.25">
      <c r="B4530" s="1483" t="s">
        <v>32</v>
      </c>
      <c r="C4530" s="86">
        <f>SUM(C4489)</f>
        <v>904</v>
      </c>
      <c r="D4530" s="71">
        <f>SUM(D4489)</f>
        <v>703.24664139999993</v>
      </c>
      <c r="E4530" s="86">
        <v>41516</v>
      </c>
      <c r="F4530" s="71">
        <f>SUM(F4489)</f>
        <v>507.5965250000001</v>
      </c>
      <c r="G4530" s="88">
        <f>SUM(G4480)</f>
        <v>0.58904999999999996</v>
      </c>
      <c r="J4530" s="1055">
        <v>11</v>
      </c>
      <c r="K4530" s="476"/>
      <c r="L4530" s="476">
        <v>10</v>
      </c>
      <c r="M4530" s="426">
        <v>20</v>
      </c>
      <c r="N4530" s="426">
        <v>400</v>
      </c>
      <c r="O4530" s="476"/>
      <c r="P4530" s="450">
        <v>2</v>
      </c>
      <c r="Q4530" s="451">
        <f t="shared" si="189"/>
        <v>0.16</v>
      </c>
      <c r="R4530" s="476"/>
    </row>
    <row r="4531" spans="2:18" x14ac:dyDescent="0.25">
      <c r="B4531" s="1483" t="s">
        <v>32</v>
      </c>
      <c r="C4531" s="115">
        <f>SUM(B4524)</f>
        <v>5</v>
      </c>
      <c r="D4531" s="71">
        <f>SUM(G4525)</f>
        <v>3.1588787999999997</v>
      </c>
      <c r="E4531" s="115">
        <f>SUM(P4544)</f>
        <v>170</v>
      </c>
      <c r="F4531" s="20">
        <f>SUM(Q4544)</f>
        <v>2.2690700000000006</v>
      </c>
      <c r="G4531" s="88">
        <f>SUM(F4531/D4531)</f>
        <v>0.71831499201552174</v>
      </c>
      <c r="J4531" s="1480">
        <v>12</v>
      </c>
      <c r="K4531" s="476"/>
      <c r="L4531" s="476">
        <v>7</v>
      </c>
      <c r="M4531" s="426">
        <v>20</v>
      </c>
      <c r="N4531" s="426">
        <v>400</v>
      </c>
      <c r="O4531" s="476"/>
      <c r="P4531" s="450">
        <v>1</v>
      </c>
      <c r="Q4531" s="451">
        <f t="shared" si="189"/>
        <v>5.6000000000000001E-2</v>
      </c>
      <c r="R4531" s="476"/>
    </row>
    <row r="4532" spans="2:18" ht="16.5" thickBot="1" x14ac:dyDescent="0.3">
      <c r="B4532" s="1475" t="s">
        <v>54</v>
      </c>
      <c r="C4532" s="59">
        <f>SUM(C4530:C4531)</f>
        <v>909</v>
      </c>
      <c r="D4532" s="92">
        <f>SUM(D4530:D4531)</f>
        <v>706.40552019999996</v>
      </c>
      <c r="E4532" s="59">
        <f>SUM(E4530:E4531)</f>
        <v>41686</v>
      </c>
      <c r="F4532" s="92">
        <f>SUM(F4530:F4531)</f>
        <v>509.8655950000001</v>
      </c>
      <c r="G4532" s="93">
        <f>SUM(F4532/D4532)</f>
        <v>0.72177464702660477</v>
      </c>
      <c r="J4532" s="1055">
        <v>13</v>
      </c>
      <c r="K4532" s="476"/>
      <c r="L4532" s="476">
        <v>2.2000000000000002</v>
      </c>
      <c r="M4532" s="426">
        <v>10</v>
      </c>
      <c r="N4532" s="426">
        <v>300</v>
      </c>
      <c r="O4532" s="476"/>
      <c r="P4532" s="450">
        <v>4</v>
      </c>
      <c r="Q4532" s="451">
        <f t="shared" si="189"/>
        <v>2.64E-2</v>
      </c>
      <c r="R4532" s="476"/>
    </row>
    <row r="4533" spans="2:18" ht="16.5" thickTop="1" x14ac:dyDescent="0.25">
      <c r="B4533" s="89"/>
      <c r="C4533" s="90"/>
      <c r="D4533" s="91"/>
      <c r="E4533" s="82"/>
      <c r="F4533" s="83"/>
      <c r="G4533" s="83"/>
      <c r="J4533" s="1480">
        <v>14</v>
      </c>
      <c r="K4533" s="476"/>
      <c r="L4533" s="476">
        <v>1.7</v>
      </c>
      <c r="M4533" s="426">
        <v>13</v>
      </c>
      <c r="N4533" s="426">
        <v>300</v>
      </c>
      <c r="O4533" s="476"/>
      <c r="P4533" s="450">
        <v>1</v>
      </c>
      <c r="Q4533" s="451">
        <f t="shared" si="189"/>
        <v>6.6299999999999987E-3</v>
      </c>
      <c r="R4533" s="476"/>
    </row>
    <row r="4534" spans="2:18" x14ac:dyDescent="0.25">
      <c r="B4534" s="102" t="s">
        <v>32</v>
      </c>
      <c r="C4534" s="90"/>
      <c r="D4534" s="103">
        <f>SUM(Q4538+D4491)</f>
        <v>375.3681949999999</v>
      </c>
      <c r="E4534" s="466">
        <f>SUM(D4534/D4532)</f>
        <v>0.531377777022077</v>
      </c>
      <c r="F4534" s="83"/>
      <c r="G4534" s="83"/>
      <c r="J4534" s="1055">
        <v>15</v>
      </c>
      <c r="K4534" s="476"/>
      <c r="L4534" s="476">
        <v>4.5</v>
      </c>
      <c r="M4534" s="426">
        <v>10</v>
      </c>
      <c r="N4534" s="426">
        <v>300</v>
      </c>
      <c r="O4534" s="476"/>
      <c r="P4534" s="450">
        <v>2</v>
      </c>
      <c r="Q4534" s="451">
        <f t="shared" si="189"/>
        <v>2.7E-2</v>
      </c>
      <c r="R4534" s="476"/>
    </row>
    <row r="4535" spans="2:18" x14ac:dyDescent="0.25">
      <c r="B4535" s="102" t="s">
        <v>51</v>
      </c>
      <c r="C4535" s="89"/>
      <c r="D4535" s="103">
        <f>SUM(Q4543+D4492)</f>
        <v>134.49739999999997</v>
      </c>
      <c r="E4535" s="466">
        <f>SUM(D4535/D4532)</f>
        <v>0.19039687000452743</v>
      </c>
      <c r="F4535" s="83"/>
      <c r="G4535" s="83"/>
      <c r="J4535" s="1480">
        <v>16</v>
      </c>
      <c r="K4535" s="476"/>
      <c r="L4535" s="476">
        <v>4.5</v>
      </c>
      <c r="M4535" s="426">
        <v>10</v>
      </c>
      <c r="N4535" s="426">
        <v>400</v>
      </c>
      <c r="O4535" s="476"/>
      <c r="P4535" s="450">
        <v>30</v>
      </c>
      <c r="Q4535" s="451">
        <f t="shared" si="189"/>
        <v>0.54</v>
      </c>
      <c r="R4535" s="476"/>
    </row>
    <row r="4536" spans="2:18" ht="16.5" thickBot="1" x14ac:dyDescent="0.3">
      <c r="B4536" s="89"/>
      <c r="C4536" s="89"/>
      <c r="D4536" s="1478">
        <f>SUM(D4534:D4535)</f>
        <v>509.86559499999987</v>
      </c>
      <c r="E4536" s="467">
        <f>SUM(E4534:E4535)</f>
        <v>0.72177464702660443</v>
      </c>
      <c r="F4536" s="83"/>
      <c r="J4536" s="1055">
        <v>17</v>
      </c>
      <c r="K4536" s="476"/>
      <c r="L4536" s="476">
        <v>3.5</v>
      </c>
      <c r="M4536" s="426">
        <v>10</v>
      </c>
      <c r="N4536" s="426">
        <v>400</v>
      </c>
      <c r="O4536" s="476"/>
      <c r="P4536" s="450">
        <v>4</v>
      </c>
      <c r="Q4536" s="451">
        <f t="shared" si="189"/>
        <v>5.6000000000000001E-2</v>
      </c>
      <c r="R4536" s="476"/>
    </row>
    <row r="4537" spans="2:18" ht="16.5" thickTop="1" x14ac:dyDescent="0.25">
      <c r="J4537" s="1480">
        <v>18</v>
      </c>
      <c r="K4537" s="476"/>
      <c r="L4537" s="476">
        <v>2.2000000000000002</v>
      </c>
      <c r="M4537" s="426">
        <v>10</v>
      </c>
      <c r="N4537" s="426">
        <v>400</v>
      </c>
      <c r="O4537" s="476"/>
      <c r="P4537" s="450">
        <v>7</v>
      </c>
      <c r="Q4537" s="451">
        <f t="shared" si="189"/>
        <v>6.1600000000000002E-2</v>
      </c>
      <c r="R4537" s="476"/>
    </row>
    <row r="4538" spans="2:18" x14ac:dyDescent="0.25">
      <c r="J4538" s="1880"/>
      <c r="K4538" s="1880"/>
      <c r="L4538" s="1880"/>
      <c r="M4538" s="1880"/>
      <c r="N4538" s="1880"/>
      <c r="O4538" s="1881"/>
      <c r="P4538" s="1119">
        <f>SUM(P4520:P4537)</f>
        <v>65</v>
      </c>
      <c r="Q4538" s="1120">
        <f>SUM(Q4520:Q4537)</f>
        <v>1.5840700000000003</v>
      </c>
      <c r="R4538" s="64">
        <f>SUM(Q4538/G4526)</f>
        <v>0.50146589986295154</v>
      </c>
    </row>
    <row r="4539" spans="2:18" x14ac:dyDescent="0.25">
      <c r="J4539" s="1480">
        <v>19</v>
      </c>
      <c r="K4539" s="476"/>
      <c r="L4539" s="477">
        <v>5</v>
      </c>
      <c r="M4539" s="409">
        <v>7</v>
      </c>
      <c r="N4539" s="409">
        <v>400</v>
      </c>
      <c r="O4539" s="409">
        <v>5</v>
      </c>
      <c r="P4539" s="450">
        <v>20</v>
      </c>
      <c r="Q4539" s="451">
        <f>L4539*M4539*N4539*P4539/1000000</f>
        <v>0.28000000000000003</v>
      </c>
      <c r="R4539" s="618"/>
    </row>
    <row r="4540" spans="2:18" x14ac:dyDescent="0.25">
      <c r="J4540" s="1480">
        <v>20</v>
      </c>
      <c r="K4540" s="476"/>
      <c r="L4540" s="477">
        <v>3</v>
      </c>
      <c r="M4540" s="409">
        <v>5</v>
      </c>
      <c r="N4540" s="409">
        <v>400</v>
      </c>
      <c r="O4540" s="409">
        <v>5</v>
      </c>
      <c r="P4540" s="450">
        <v>50</v>
      </c>
      <c r="Q4540" s="451">
        <f>L4540*M4540*N4540*P4540/1000000</f>
        <v>0.3</v>
      </c>
      <c r="R4540" s="1058"/>
    </row>
    <row r="4541" spans="2:18" x14ac:dyDescent="0.25">
      <c r="J4541" s="1480">
        <v>21</v>
      </c>
      <c r="K4541" s="476"/>
      <c r="L4541" s="477">
        <v>2</v>
      </c>
      <c r="M4541" s="409">
        <v>3</v>
      </c>
      <c r="N4541" s="409">
        <v>400</v>
      </c>
      <c r="O4541" s="409">
        <v>1</v>
      </c>
      <c r="P4541" s="450">
        <v>25</v>
      </c>
      <c r="Q4541" s="451">
        <f>L4541*M4541*N4541*P4541/1000000</f>
        <v>0.06</v>
      </c>
      <c r="R4541" s="618"/>
    </row>
    <row r="4542" spans="2:18" x14ac:dyDescent="0.25">
      <c r="J4542" s="1480">
        <v>22</v>
      </c>
      <c r="K4542" s="476"/>
      <c r="L4542" s="477">
        <v>3</v>
      </c>
      <c r="M4542" s="409">
        <v>5</v>
      </c>
      <c r="N4542" s="409">
        <v>300</v>
      </c>
      <c r="O4542" s="409">
        <v>1</v>
      </c>
      <c r="P4542" s="450">
        <v>10</v>
      </c>
      <c r="Q4542" s="451">
        <f>L4542*M4542*N4542*P4542/1000000</f>
        <v>4.4999999999999998E-2</v>
      </c>
      <c r="R4542" s="1058"/>
    </row>
    <row r="4543" spans="2:18" x14ac:dyDescent="0.25">
      <c r="J4543" s="1882"/>
      <c r="K4543" s="1883"/>
      <c r="L4543" s="1883"/>
      <c r="M4543" s="1883"/>
      <c r="N4543" s="1884"/>
      <c r="O4543" s="1057">
        <f>SUM(O4539:O4542)</f>
        <v>12</v>
      </c>
      <c r="P4543" s="1057">
        <f>SUM(P4539:P4542)</f>
        <v>105</v>
      </c>
      <c r="Q4543" s="437">
        <f>SUM(Q4539:Q4542)</f>
        <v>0.68500000000000016</v>
      </c>
      <c r="R4543" s="64">
        <f>SUM(Q4543/G4526)</f>
        <v>0.21684909215257017</v>
      </c>
    </row>
    <row r="4544" spans="2:18" ht="16.5" thickBot="1" x14ac:dyDescent="0.3">
      <c r="J4544" s="112"/>
      <c r="K4544" s="112"/>
      <c r="L4544" s="112"/>
      <c r="M4544" s="112"/>
      <c r="N4544" s="112"/>
      <c r="O4544" s="455">
        <f>SUM(O4543)</f>
        <v>12</v>
      </c>
      <c r="P4544" s="47">
        <f>SUM(P4543,P4538)</f>
        <v>170</v>
      </c>
      <c r="Q4544" s="72">
        <f>SUM(Q4543,Q4538)</f>
        <v>2.2690700000000006</v>
      </c>
      <c r="R4544" s="49">
        <f>SUM(Q4544/G4526)</f>
        <v>0.71831499201552174</v>
      </c>
    </row>
    <row r="4545" spans="2:18" ht="16.5" thickTop="1" x14ac:dyDescent="0.25"/>
    <row r="4546" spans="2:18" x14ac:dyDescent="0.25">
      <c r="B4546" s="1814" t="s">
        <v>0</v>
      </c>
      <c r="C4546" s="1814"/>
      <c r="D4546" s="1814"/>
      <c r="E4546" s="1814"/>
      <c r="F4546" s="1814"/>
      <c r="G4546" s="1814"/>
      <c r="H4546" s="1814"/>
      <c r="J4546" s="1892" t="s">
        <v>22</v>
      </c>
      <c r="K4546" s="1892"/>
      <c r="L4546" s="1892"/>
      <c r="M4546" s="1892"/>
      <c r="N4546" s="1892"/>
      <c r="O4546" s="1892"/>
      <c r="P4546" s="1892"/>
      <c r="Q4546" s="1892"/>
      <c r="R4546" s="1892"/>
    </row>
    <row r="4547" spans="2:18" x14ac:dyDescent="0.25">
      <c r="B4547" s="1814"/>
      <c r="C4547" s="1814"/>
      <c r="D4547" s="1814"/>
      <c r="E4547" s="1814"/>
      <c r="F4547" s="1814"/>
      <c r="G4547" s="1814"/>
      <c r="H4547" s="1814"/>
      <c r="J4547" s="1892"/>
      <c r="K4547" s="1892"/>
      <c r="L4547" s="1892"/>
      <c r="M4547" s="1892"/>
      <c r="N4547" s="1892"/>
      <c r="O4547" s="1892"/>
      <c r="P4547" s="1892"/>
      <c r="Q4547" s="1892"/>
      <c r="R4547" s="1892"/>
    </row>
    <row r="4548" spans="2:18" x14ac:dyDescent="0.25">
      <c r="B4548" s="6" t="s">
        <v>508</v>
      </c>
      <c r="H4548" s="8"/>
      <c r="J4548" s="6" t="s">
        <v>508</v>
      </c>
      <c r="K4548" s="1051"/>
      <c r="L4548" s="1051"/>
      <c r="M4548" s="1051"/>
      <c r="N4548" s="1051"/>
      <c r="O4548" s="1893"/>
      <c r="P4548" s="1893"/>
      <c r="Q4548" s="842"/>
      <c r="R4548" s="842"/>
    </row>
    <row r="4549" spans="2:18" x14ac:dyDescent="0.25">
      <c r="B4549" s="1812" t="s">
        <v>21</v>
      </c>
      <c r="C4549" s="1812" t="s">
        <v>2</v>
      </c>
      <c r="D4549" s="1812" t="s">
        <v>3</v>
      </c>
      <c r="E4549" s="1842" t="s">
        <v>4</v>
      </c>
      <c r="F4549" s="1843"/>
      <c r="G4549" s="1844"/>
      <c r="H4549" s="1812" t="s">
        <v>5</v>
      </c>
      <c r="J4549" s="1886" t="s">
        <v>21</v>
      </c>
      <c r="K4549" s="1894" t="s">
        <v>24</v>
      </c>
      <c r="L4549" s="1867" t="s">
        <v>25</v>
      </c>
      <c r="M4549" s="1868"/>
      <c r="N4549" s="1869"/>
      <c r="O4549" s="1867" t="s">
        <v>4</v>
      </c>
      <c r="P4549" s="1868"/>
      <c r="Q4549" s="1869"/>
      <c r="R4549" s="1886" t="s">
        <v>5</v>
      </c>
    </row>
    <row r="4550" spans="2:18" x14ac:dyDescent="0.25">
      <c r="B4550" s="1813"/>
      <c r="C4550" s="1813"/>
      <c r="D4550" s="1813"/>
      <c r="E4550" s="1477" t="s">
        <v>26</v>
      </c>
      <c r="F4550" s="1477" t="s">
        <v>9</v>
      </c>
      <c r="G4550" s="1476" t="s">
        <v>10</v>
      </c>
      <c r="H4550" s="1813"/>
      <c r="J4550" s="1887"/>
      <c r="K4550" s="1895"/>
      <c r="L4550" s="1052" t="s">
        <v>27</v>
      </c>
      <c r="M4550" s="1481" t="s">
        <v>28</v>
      </c>
      <c r="N4550" s="1481" t="s">
        <v>26</v>
      </c>
      <c r="O4550" s="1481" t="s">
        <v>29</v>
      </c>
      <c r="P4550" s="1053" t="s">
        <v>30</v>
      </c>
      <c r="Q4550" s="1054" t="s">
        <v>10</v>
      </c>
      <c r="R4550" s="1887"/>
    </row>
    <row r="4551" spans="2:18" x14ac:dyDescent="0.25">
      <c r="B4551" s="1209">
        <v>1</v>
      </c>
      <c r="C4551" s="141">
        <v>6951</v>
      </c>
      <c r="D4551" s="409" t="s">
        <v>12</v>
      </c>
      <c r="E4551" s="409">
        <v>400</v>
      </c>
      <c r="F4551" s="409">
        <v>44</v>
      </c>
      <c r="G4551" s="497">
        <f t="shared" ref="G4551:G4564" si="190">0.7854*E4551*F4551*F4551/1000000</f>
        <v>0.60821376000000005</v>
      </c>
      <c r="H4551" s="616" t="s">
        <v>207</v>
      </c>
      <c r="J4551" s="1055">
        <v>1</v>
      </c>
      <c r="K4551" s="429" t="s">
        <v>32</v>
      </c>
      <c r="L4551" s="426">
        <v>15</v>
      </c>
      <c r="M4551" s="426">
        <v>30</v>
      </c>
      <c r="N4551" s="426">
        <v>400</v>
      </c>
      <c r="O4551" s="429"/>
      <c r="P4551" s="450">
        <v>12</v>
      </c>
      <c r="Q4551" s="451">
        <f t="shared" ref="Q4551:Q4560" si="191">L4551*M4551*N4551*P4551/1000000</f>
        <v>2.16</v>
      </c>
      <c r="R4551" s="1056"/>
    </row>
    <row r="4552" spans="2:18" x14ac:dyDescent="0.25">
      <c r="B4552" s="1209">
        <v>2</v>
      </c>
      <c r="C4552" s="141">
        <v>6931</v>
      </c>
      <c r="D4552" s="409" t="s">
        <v>12</v>
      </c>
      <c r="E4552" s="409">
        <v>300</v>
      </c>
      <c r="F4552" s="409">
        <v>30</v>
      </c>
      <c r="G4552" s="497">
        <f t="shared" si="190"/>
        <v>0.212058</v>
      </c>
      <c r="H4552" s="616" t="s">
        <v>207</v>
      </c>
      <c r="J4552" s="1480">
        <v>2</v>
      </c>
      <c r="K4552" s="476"/>
      <c r="L4552" s="476">
        <v>8</v>
      </c>
      <c r="M4552" s="426">
        <v>30</v>
      </c>
      <c r="N4552" s="426">
        <v>400</v>
      </c>
      <c r="O4552" s="476"/>
      <c r="P4552" s="450">
        <v>1</v>
      </c>
      <c r="Q4552" s="451">
        <f t="shared" si="191"/>
        <v>9.6000000000000002E-2</v>
      </c>
      <c r="R4552" s="476"/>
    </row>
    <row r="4553" spans="2:18" x14ac:dyDescent="0.25">
      <c r="B4553" s="1209">
        <v>3</v>
      </c>
      <c r="C4553" s="141">
        <v>6911</v>
      </c>
      <c r="D4553" s="409" t="s">
        <v>12</v>
      </c>
      <c r="E4553" s="409">
        <v>400</v>
      </c>
      <c r="F4553" s="409">
        <v>50</v>
      </c>
      <c r="G4553" s="497">
        <f t="shared" si="190"/>
        <v>0.78539999999999988</v>
      </c>
      <c r="H4553" s="616" t="s">
        <v>207</v>
      </c>
      <c r="J4553" s="1055">
        <v>3</v>
      </c>
      <c r="K4553" s="476"/>
      <c r="L4553" s="476">
        <v>4.5</v>
      </c>
      <c r="M4553" s="426">
        <v>25</v>
      </c>
      <c r="N4553" s="426">
        <v>400</v>
      </c>
      <c r="O4553" s="476"/>
      <c r="P4553" s="450">
        <v>6</v>
      </c>
      <c r="Q4553" s="451">
        <f t="shared" si="191"/>
        <v>0.27</v>
      </c>
      <c r="R4553" s="476"/>
    </row>
    <row r="4554" spans="2:18" x14ac:dyDescent="0.25">
      <c r="B4554" s="1209">
        <v>4</v>
      </c>
      <c r="C4554" s="141">
        <v>6929</v>
      </c>
      <c r="D4554" s="409" t="s">
        <v>12</v>
      </c>
      <c r="E4554" s="409">
        <v>400</v>
      </c>
      <c r="F4554" s="409">
        <v>40</v>
      </c>
      <c r="G4554" s="497">
        <f t="shared" si="190"/>
        <v>0.50265599999999988</v>
      </c>
      <c r="H4554" s="616" t="s">
        <v>207</v>
      </c>
      <c r="J4554" s="1480">
        <v>4</v>
      </c>
      <c r="K4554" s="476"/>
      <c r="L4554" s="476">
        <v>7</v>
      </c>
      <c r="M4554" s="426">
        <v>20</v>
      </c>
      <c r="N4554" s="426">
        <v>400</v>
      </c>
      <c r="O4554" s="476"/>
      <c r="P4554" s="450">
        <v>4</v>
      </c>
      <c r="Q4554" s="451">
        <f t="shared" si="191"/>
        <v>0.224</v>
      </c>
      <c r="R4554" s="476"/>
    </row>
    <row r="4555" spans="2:18" x14ac:dyDescent="0.25">
      <c r="B4555" s="1209">
        <v>5</v>
      </c>
      <c r="C4555" s="141">
        <v>6877</v>
      </c>
      <c r="D4555" s="409" t="s">
        <v>12</v>
      </c>
      <c r="E4555" s="409">
        <v>400</v>
      </c>
      <c r="F4555" s="409">
        <v>40</v>
      </c>
      <c r="G4555" s="497">
        <f t="shared" si="190"/>
        <v>0.50265599999999988</v>
      </c>
      <c r="H4555" s="616" t="s">
        <v>207</v>
      </c>
      <c r="J4555" s="1055">
        <v>5</v>
      </c>
      <c r="K4555" s="476"/>
      <c r="L4555" s="476">
        <v>13</v>
      </c>
      <c r="M4555" s="426">
        <v>20</v>
      </c>
      <c r="N4555" s="426">
        <v>400</v>
      </c>
      <c r="O4555" s="476"/>
      <c r="P4555" s="450">
        <v>3</v>
      </c>
      <c r="Q4555" s="451">
        <f t="shared" si="191"/>
        <v>0.312</v>
      </c>
      <c r="R4555" s="476"/>
    </row>
    <row r="4556" spans="2:18" x14ac:dyDescent="0.25">
      <c r="B4556" s="1209">
        <v>6</v>
      </c>
      <c r="C4556" s="141">
        <v>6927</v>
      </c>
      <c r="D4556" s="409" t="s">
        <v>12</v>
      </c>
      <c r="E4556" s="409">
        <v>400</v>
      </c>
      <c r="F4556" s="409">
        <v>37</v>
      </c>
      <c r="G4556" s="497">
        <f t="shared" si="190"/>
        <v>0.43008503999999992</v>
      </c>
      <c r="H4556" s="616" t="s">
        <v>207</v>
      </c>
      <c r="J4556" s="1480">
        <v>6</v>
      </c>
      <c r="K4556" s="476"/>
      <c r="L4556" s="476">
        <v>15</v>
      </c>
      <c r="M4556" s="426">
        <v>20</v>
      </c>
      <c r="N4556" s="426">
        <v>400</v>
      </c>
      <c r="O4556" s="476"/>
      <c r="P4556" s="450">
        <v>5</v>
      </c>
      <c r="Q4556" s="451">
        <f t="shared" si="191"/>
        <v>0.6</v>
      </c>
      <c r="R4556" s="476"/>
    </row>
    <row r="4557" spans="2:18" x14ac:dyDescent="0.25">
      <c r="B4557" s="1209">
        <v>7</v>
      </c>
      <c r="C4557" s="141">
        <v>6930</v>
      </c>
      <c r="D4557" s="409" t="s">
        <v>12</v>
      </c>
      <c r="E4557" s="409">
        <v>400</v>
      </c>
      <c r="F4557" s="409">
        <v>50</v>
      </c>
      <c r="G4557" s="497">
        <f t="shared" si="190"/>
        <v>0.78539999999999988</v>
      </c>
      <c r="H4557" s="616" t="s">
        <v>207</v>
      </c>
      <c r="J4557" s="1055">
        <v>7</v>
      </c>
      <c r="K4557" s="476"/>
      <c r="L4557" s="476">
        <v>10</v>
      </c>
      <c r="M4557" s="426">
        <v>20</v>
      </c>
      <c r="N4557" s="426">
        <v>400</v>
      </c>
      <c r="O4557" s="476"/>
      <c r="P4557" s="450">
        <v>3</v>
      </c>
      <c r="Q4557" s="451">
        <f t="shared" si="191"/>
        <v>0.24</v>
      </c>
      <c r="R4557" s="476"/>
    </row>
    <row r="4558" spans="2:18" x14ac:dyDescent="0.25">
      <c r="B4558" s="1209">
        <v>8</v>
      </c>
      <c r="C4558" s="141">
        <v>7051</v>
      </c>
      <c r="D4558" s="409" t="s">
        <v>12</v>
      </c>
      <c r="E4558" s="409">
        <v>400</v>
      </c>
      <c r="F4558" s="409">
        <v>72</v>
      </c>
      <c r="G4558" s="497">
        <f t="shared" si="190"/>
        <v>1.6286054399999996</v>
      </c>
      <c r="H4558" s="616" t="s">
        <v>207</v>
      </c>
      <c r="J4558" s="1480">
        <v>8</v>
      </c>
      <c r="K4558" s="476"/>
      <c r="L4558" s="476">
        <v>4.5</v>
      </c>
      <c r="M4558" s="426">
        <v>20</v>
      </c>
      <c r="N4558" s="426">
        <v>400</v>
      </c>
      <c r="O4558" s="476"/>
      <c r="P4558" s="450">
        <v>9</v>
      </c>
      <c r="Q4558" s="451">
        <f t="shared" si="191"/>
        <v>0.32400000000000001</v>
      </c>
      <c r="R4558" s="476"/>
    </row>
    <row r="4559" spans="2:18" x14ac:dyDescent="0.25">
      <c r="B4559" s="1209">
        <v>9</v>
      </c>
      <c r="C4559" s="141">
        <v>7057</v>
      </c>
      <c r="D4559" s="409" t="s">
        <v>12</v>
      </c>
      <c r="E4559" s="409">
        <v>400</v>
      </c>
      <c r="F4559" s="409">
        <v>67</v>
      </c>
      <c r="G4559" s="497">
        <f t="shared" si="190"/>
        <v>1.4102642399999998</v>
      </c>
      <c r="H4559" s="616" t="s">
        <v>207</v>
      </c>
      <c r="J4559" s="1055">
        <v>9</v>
      </c>
      <c r="K4559" s="476"/>
      <c r="L4559" s="476">
        <v>15</v>
      </c>
      <c r="M4559" s="426">
        <v>15</v>
      </c>
      <c r="N4559" s="426">
        <v>400</v>
      </c>
      <c r="O4559" s="476"/>
      <c r="P4559" s="450">
        <v>1</v>
      </c>
      <c r="Q4559" s="451">
        <f t="shared" si="191"/>
        <v>0.09</v>
      </c>
      <c r="R4559" s="476"/>
    </row>
    <row r="4560" spans="2:18" x14ac:dyDescent="0.25">
      <c r="B4560" s="1209">
        <v>10</v>
      </c>
      <c r="C4560" s="141">
        <v>7012</v>
      </c>
      <c r="D4560" s="409" t="s">
        <v>12</v>
      </c>
      <c r="E4560" s="409">
        <v>400</v>
      </c>
      <c r="F4560" s="409">
        <v>48</v>
      </c>
      <c r="G4560" s="497">
        <f t="shared" si="190"/>
        <v>0.72382463999999991</v>
      </c>
      <c r="H4560" s="616" t="s">
        <v>207</v>
      </c>
      <c r="J4560" s="1480">
        <v>10</v>
      </c>
      <c r="K4560" s="476"/>
      <c r="L4560" s="476">
        <v>13</v>
      </c>
      <c r="M4560" s="426">
        <v>15</v>
      </c>
      <c r="N4560" s="426">
        <v>400</v>
      </c>
      <c r="O4560" s="476"/>
      <c r="P4560" s="450">
        <v>2</v>
      </c>
      <c r="Q4560" s="451">
        <f t="shared" si="191"/>
        <v>0.156</v>
      </c>
      <c r="R4560" s="476"/>
    </row>
    <row r="4561" spans="2:18" x14ac:dyDescent="0.25">
      <c r="B4561" s="1209">
        <v>11</v>
      </c>
      <c r="C4561" s="141">
        <v>7014</v>
      </c>
      <c r="D4561" s="409" t="s">
        <v>12</v>
      </c>
      <c r="E4561" s="409">
        <v>400</v>
      </c>
      <c r="F4561" s="409">
        <v>75</v>
      </c>
      <c r="G4561" s="497">
        <f t="shared" si="190"/>
        <v>1.7671499999999998</v>
      </c>
      <c r="H4561" s="616" t="s">
        <v>207</v>
      </c>
      <c r="J4561" s="1055">
        <v>11</v>
      </c>
      <c r="K4561" s="476"/>
      <c r="L4561" s="476">
        <v>10</v>
      </c>
      <c r="M4561" s="426">
        <v>15</v>
      </c>
      <c r="N4561" s="426">
        <v>400</v>
      </c>
      <c r="O4561" s="476"/>
      <c r="P4561" s="450">
        <v>5</v>
      </c>
      <c r="Q4561" s="451">
        <f t="shared" ref="Q4561:Q4580" si="192">L4561*M4561*N4561*P4561/1000000</f>
        <v>0.3</v>
      </c>
      <c r="R4561" s="476"/>
    </row>
    <row r="4562" spans="2:18" x14ac:dyDescent="0.25">
      <c r="B4562" s="1209">
        <v>12</v>
      </c>
      <c r="C4562" s="141">
        <v>7054</v>
      </c>
      <c r="D4562" s="409" t="s">
        <v>12</v>
      </c>
      <c r="E4562" s="409">
        <v>400</v>
      </c>
      <c r="F4562" s="409">
        <v>63</v>
      </c>
      <c r="G4562" s="497">
        <f t="shared" si="190"/>
        <v>1.2469010399999998</v>
      </c>
      <c r="H4562" s="616" t="s">
        <v>252</v>
      </c>
      <c r="J4562" s="1480">
        <v>12</v>
      </c>
      <c r="K4562" s="476"/>
      <c r="L4562" s="476">
        <v>4.5</v>
      </c>
      <c r="M4562" s="426">
        <v>15</v>
      </c>
      <c r="N4562" s="426">
        <v>400</v>
      </c>
      <c r="O4562" s="476"/>
      <c r="P4562" s="450">
        <v>6</v>
      </c>
      <c r="Q4562" s="451">
        <f t="shared" si="192"/>
        <v>0.16200000000000001</v>
      </c>
      <c r="R4562" s="476"/>
    </row>
    <row r="4563" spans="2:18" x14ac:dyDescent="0.25">
      <c r="B4563" s="1209">
        <v>13</v>
      </c>
      <c r="C4563" s="141">
        <v>7041</v>
      </c>
      <c r="D4563" s="409" t="s">
        <v>12</v>
      </c>
      <c r="E4563" s="409">
        <v>400</v>
      </c>
      <c r="F4563" s="409">
        <v>58</v>
      </c>
      <c r="G4563" s="497">
        <f t="shared" si="190"/>
        <v>1.0568342399999999</v>
      </c>
      <c r="H4563" s="616" t="s">
        <v>252</v>
      </c>
      <c r="J4563" s="1055">
        <v>13</v>
      </c>
      <c r="K4563" s="476"/>
      <c r="L4563" s="476">
        <v>3.5</v>
      </c>
      <c r="M4563" s="426">
        <v>15</v>
      </c>
      <c r="N4563" s="426">
        <v>400</v>
      </c>
      <c r="O4563" s="476"/>
      <c r="P4563" s="450">
        <v>1</v>
      </c>
      <c r="Q4563" s="451">
        <f t="shared" si="192"/>
        <v>2.1000000000000001E-2</v>
      </c>
      <c r="R4563" s="476"/>
    </row>
    <row r="4564" spans="2:18" x14ac:dyDescent="0.25">
      <c r="B4564" s="1209">
        <v>14</v>
      </c>
      <c r="C4564" s="141">
        <v>7063</v>
      </c>
      <c r="D4564" s="409" t="s">
        <v>12</v>
      </c>
      <c r="E4564" s="409">
        <v>400</v>
      </c>
      <c r="F4564" s="409">
        <v>42</v>
      </c>
      <c r="G4564" s="497">
        <f t="shared" si="190"/>
        <v>0.55417824000000004</v>
      </c>
      <c r="H4564" s="616" t="s">
        <v>252</v>
      </c>
      <c r="J4564" s="1480">
        <v>14</v>
      </c>
      <c r="K4564" s="476"/>
      <c r="L4564" s="476">
        <v>7</v>
      </c>
      <c r="M4564" s="426">
        <v>15</v>
      </c>
      <c r="N4564" s="426">
        <v>400</v>
      </c>
      <c r="O4564" s="476"/>
      <c r="P4564" s="450">
        <v>1</v>
      </c>
      <c r="Q4564" s="451">
        <f t="shared" si="192"/>
        <v>4.2000000000000003E-2</v>
      </c>
      <c r="R4564" s="476"/>
    </row>
    <row r="4565" spans="2:18" x14ac:dyDescent="0.25">
      <c r="G4565" s="74">
        <f>SUM(G4551:G4564)</f>
        <v>12.21422664</v>
      </c>
      <c r="H4565" s="51"/>
      <c r="J4565" s="1055">
        <v>15</v>
      </c>
      <c r="K4565" s="476"/>
      <c r="L4565" s="476">
        <v>7</v>
      </c>
      <c r="M4565" s="426">
        <v>13</v>
      </c>
      <c r="N4565" s="426">
        <v>400</v>
      </c>
      <c r="O4565" s="476"/>
      <c r="P4565" s="450">
        <v>2</v>
      </c>
      <c r="Q4565" s="451">
        <f t="shared" si="192"/>
        <v>7.2800000000000004E-2</v>
      </c>
      <c r="R4565" s="476"/>
    </row>
    <row r="4566" spans="2:18" ht="16.5" thickBot="1" x14ac:dyDescent="0.3">
      <c r="G4566" s="60">
        <f>SUM(G4565)</f>
        <v>12.21422664</v>
      </c>
      <c r="H4566" s="36">
        <f>SUM(Q4591/G4566)</f>
        <v>0.80285066660593751</v>
      </c>
      <c r="J4566" s="1480">
        <v>16</v>
      </c>
      <c r="K4566" s="476"/>
      <c r="L4566" s="476">
        <v>4.5</v>
      </c>
      <c r="M4566" s="426">
        <v>13</v>
      </c>
      <c r="N4566" s="426">
        <v>400</v>
      </c>
      <c r="O4566" s="476"/>
      <c r="P4566" s="450">
        <v>3</v>
      </c>
      <c r="Q4566" s="451">
        <f t="shared" si="192"/>
        <v>7.0199999999999999E-2</v>
      </c>
      <c r="R4566" s="476"/>
    </row>
    <row r="4567" spans="2:18" ht="16.5" thickTop="1" x14ac:dyDescent="0.25">
      <c r="J4567" s="1055">
        <v>17</v>
      </c>
      <c r="K4567" s="476"/>
      <c r="L4567" s="476">
        <v>3.5</v>
      </c>
      <c r="M4567" s="426">
        <v>13</v>
      </c>
      <c r="N4567" s="426">
        <v>400</v>
      </c>
      <c r="O4567" s="476"/>
      <c r="P4567" s="450">
        <v>1</v>
      </c>
      <c r="Q4567" s="451">
        <f t="shared" si="192"/>
        <v>1.8200000000000001E-2</v>
      </c>
      <c r="R4567" s="476"/>
    </row>
    <row r="4568" spans="2:18" x14ac:dyDescent="0.25">
      <c r="B4568" s="1886" t="s">
        <v>3</v>
      </c>
      <c r="C4568" s="1888" t="s">
        <v>66</v>
      </c>
      <c r="D4568" s="1889"/>
      <c r="E4568" s="1890" t="s">
        <v>48</v>
      </c>
      <c r="F4568" s="1891"/>
      <c r="G4568" s="1886" t="s">
        <v>50</v>
      </c>
      <c r="J4568" s="1480">
        <v>18</v>
      </c>
      <c r="K4568" s="476"/>
      <c r="L4568" s="476">
        <v>13</v>
      </c>
      <c r="M4568" s="426">
        <v>25</v>
      </c>
      <c r="N4568" s="426">
        <v>400</v>
      </c>
      <c r="O4568" s="476"/>
      <c r="P4568" s="450">
        <v>1</v>
      </c>
      <c r="Q4568" s="451">
        <f t="shared" si="192"/>
        <v>0.13</v>
      </c>
      <c r="R4568" s="476"/>
    </row>
    <row r="4569" spans="2:18" x14ac:dyDescent="0.25">
      <c r="B4569" s="1887"/>
      <c r="C4569" s="101" t="s">
        <v>30</v>
      </c>
      <c r="D4569" s="595" t="s">
        <v>10</v>
      </c>
      <c r="E4569" s="1482" t="s">
        <v>30</v>
      </c>
      <c r="F4569" s="1482" t="s">
        <v>10</v>
      </c>
      <c r="G4569" s="1887"/>
      <c r="J4569" s="1055">
        <v>19</v>
      </c>
      <c r="K4569" s="476"/>
      <c r="L4569" s="476">
        <v>3.5</v>
      </c>
      <c r="M4569" s="426">
        <v>20</v>
      </c>
      <c r="N4569" s="426">
        <v>400</v>
      </c>
      <c r="O4569" s="476"/>
      <c r="P4569" s="450">
        <v>3</v>
      </c>
      <c r="Q4569" s="451">
        <f t="shared" si="192"/>
        <v>8.4000000000000005E-2</v>
      </c>
      <c r="R4569" s="476"/>
    </row>
    <row r="4570" spans="2:18" x14ac:dyDescent="0.25">
      <c r="B4570" s="1483" t="s">
        <v>32</v>
      </c>
      <c r="C4570" s="86">
        <f>SUM(C4532)</f>
        <v>909</v>
      </c>
      <c r="D4570" s="71">
        <f>SUM(D4532)</f>
        <v>706.40552019999996</v>
      </c>
      <c r="E4570" s="86">
        <f>SUM(E4532)</f>
        <v>41686</v>
      </c>
      <c r="F4570" s="71">
        <f>SUM(F4532)</f>
        <v>509.8655950000001</v>
      </c>
      <c r="G4570" s="88">
        <f>SUM(G4520)</f>
        <v>1.130976</v>
      </c>
      <c r="J4570" s="1480">
        <v>20</v>
      </c>
      <c r="K4570" s="476"/>
      <c r="L4570" s="476">
        <v>2.2000000000000002</v>
      </c>
      <c r="M4570" s="426">
        <v>15</v>
      </c>
      <c r="N4570" s="426">
        <v>400</v>
      </c>
      <c r="O4570" s="476"/>
      <c r="P4570" s="450">
        <v>1</v>
      </c>
      <c r="Q4570" s="451">
        <f t="shared" si="192"/>
        <v>1.32E-2</v>
      </c>
      <c r="R4570" s="476"/>
    </row>
    <row r="4571" spans="2:18" x14ac:dyDescent="0.25">
      <c r="B4571" s="1483" t="s">
        <v>32</v>
      </c>
      <c r="C4571" s="115">
        <f>SUM(B4564)</f>
        <v>14</v>
      </c>
      <c r="D4571" s="71">
        <f>SUM(G4565)</f>
        <v>12.21422664</v>
      </c>
      <c r="E4571" s="115">
        <f>SUM(P4591)</f>
        <v>586</v>
      </c>
      <c r="F4571" s="20">
        <f>SUM(Q4591)</f>
        <v>9.8062000000000005</v>
      </c>
      <c r="G4571" s="88">
        <f>SUM(F4571/D4571)</f>
        <v>0.80285066660593751</v>
      </c>
      <c r="J4571" s="1055">
        <v>21</v>
      </c>
      <c r="K4571" s="476"/>
      <c r="L4571" s="476">
        <v>13</v>
      </c>
      <c r="M4571" s="426">
        <v>30</v>
      </c>
      <c r="N4571" s="426">
        <v>400</v>
      </c>
      <c r="O4571" s="476"/>
      <c r="P4571" s="450">
        <v>1</v>
      </c>
      <c r="Q4571" s="451">
        <f t="shared" si="192"/>
        <v>0.156</v>
      </c>
      <c r="R4571" s="476"/>
    </row>
    <row r="4572" spans="2:18" ht="16.5" thickBot="1" x14ac:dyDescent="0.3">
      <c r="B4572" s="1475" t="s">
        <v>54</v>
      </c>
      <c r="C4572" s="59">
        <f>SUM(C4570:C4571)</f>
        <v>923</v>
      </c>
      <c r="D4572" s="92">
        <f>SUM(D4570:D4571)</f>
        <v>718.61974683999995</v>
      </c>
      <c r="E4572" s="59">
        <f>SUM(E4570:E4571)</f>
        <v>42272</v>
      </c>
      <c r="F4572" s="92">
        <f>SUM(F4570:F4571)</f>
        <v>519.67179500000009</v>
      </c>
      <c r="G4572" s="93">
        <f>SUM(F4572/D4572)</f>
        <v>0.72315267884741907</v>
      </c>
      <c r="J4572" s="1480">
        <v>22</v>
      </c>
      <c r="K4572" s="476"/>
      <c r="L4572" s="476">
        <v>15</v>
      </c>
      <c r="M4572" s="426">
        <v>25</v>
      </c>
      <c r="N4572" s="426">
        <v>400</v>
      </c>
      <c r="O4572" s="476"/>
      <c r="P4572" s="450">
        <v>2</v>
      </c>
      <c r="Q4572" s="451">
        <f t="shared" si="192"/>
        <v>0.3</v>
      </c>
      <c r="R4572" s="476"/>
    </row>
    <row r="4573" spans="2:18" ht="16.5" thickTop="1" x14ac:dyDescent="0.25">
      <c r="B4573" s="89"/>
      <c r="C4573" s="90"/>
      <c r="D4573" s="91"/>
      <c r="E4573" s="82"/>
      <c r="F4573" s="83"/>
      <c r="G4573" s="83"/>
      <c r="J4573" s="1055">
        <v>23</v>
      </c>
      <c r="K4573" s="476"/>
      <c r="L4573" s="476">
        <v>4.5</v>
      </c>
      <c r="M4573" s="426">
        <v>30</v>
      </c>
      <c r="N4573" s="426">
        <v>400</v>
      </c>
      <c r="O4573" s="476"/>
      <c r="P4573" s="450">
        <v>1</v>
      </c>
      <c r="Q4573" s="451">
        <f t="shared" si="192"/>
        <v>5.3999999999999999E-2</v>
      </c>
      <c r="R4573" s="476"/>
    </row>
    <row r="4574" spans="2:18" x14ac:dyDescent="0.25">
      <c r="B4574" s="102" t="s">
        <v>32</v>
      </c>
      <c r="C4574" s="90"/>
      <c r="D4574" s="103">
        <f>SUM(Q4584,D4534)</f>
        <v>382.80059499999987</v>
      </c>
      <c r="E4574" s="466">
        <f>SUM(D4574/D4572)</f>
        <v>0.53268866696649531</v>
      </c>
      <c r="F4574" s="83"/>
      <c r="G4574" s="83"/>
      <c r="J4574" s="1480">
        <v>24</v>
      </c>
      <c r="K4574" s="476"/>
      <c r="L4574" s="476">
        <v>2.5</v>
      </c>
      <c r="M4574" s="426">
        <v>20</v>
      </c>
      <c r="N4574" s="426">
        <v>400</v>
      </c>
      <c r="O4574" s="476"/>
      <c r="P4574" s="450">
        <v>1</v>
      </c>
      <c r="Q4574" s="451">
        <f t="shared" si="192"/>
        <v>0.02</v>
      </c>
      <c r="R4574" s="476"/>
    </row>
    <row r="4575" spans="2:18" x14ac:dyDescent="0.25">
      <c r="B4575" s="102" t="s">
        <v>51</v>
      </c>
      <c r="C4575" s="89"/>
      <c r="D4575" s="103">
        <f>SUM(Q4590,D4535)</f>
        <v>136.87119999999996</v>
      </c>
      <c r="E4575" s="466">
        <f>SUM(D4575/D4572)</f>
        <v>0.19046401188092346</v>
      </c>
      <c r="F4575" s="83"/>
      <c r="G4575" s="83"/>
      <c r="J4575" s="1055">
        <v>25</v>
      </c>
      <c r="K4575" s="476"/>
      <c r="L4575" s="476">
        <v>10</v>
      </c>
      <c r="M4575" s="426">
        <v>13</v>
      </c>
      <c r="N4575" s="426">
        <v>400</v>
      </c>
      <c r="O4575" s="476"/>
      <c r="P4575" s="450">
        <v>2</v>
      </c>
      <c r="Q4575" s="451">
        <f t="shared" si="192"/>
        <v>0.104</v>
      </c>
      <c r="R4575" s="476"/>
    </row>
    <row r="4576" spans="2:18" ht="16.5" thickBot="1" x14ac:dyDescent="0.3">
      <c r="B4576" s="89"/>
      <c r="C4576" s="89"/>
      <c r="D4576" s="1478">
        <f>SUM(D4574:D4575)</f>
        <v>519.67179499999986</v>
      </c>
      <c r="E4576" s="467">
        <f>SUM(E4574:E4575)</f>
        <v>0.72315267884741874</v>
      </c>
      <c r="F4576" s="83"/>
      <c r="J4576" s="1480">
        <v>26</v>
      </c>
      <c r="K4576" s="476"/>
      <c r="L4576" s="476">
        <v>10</v>
      </c>
      <c r="M4576" s="426">
        <v>10</v>
      </c>
      <c r="N4576" s="426">
        <v>400</v>
      </c>
      <c r="O4576" s="476"/>
      <c r="P4576" s="450">
        <v>3</v>
      </c>
      <c r="Q4576" s="451">
        <f t="shared" si="192"/>
        <v>0.12</v>
      </c>
      <c r="R4576" s="476"/>
    </row>
    <row r="4577" spans="10:18" ht="16.5" thickTop="1" x14ac:dyDescent="0.25">
      <c r="J4577" s="1055">
        <v>27</v>
      </c>
      <c r="K4577" s="476"/>
      <c r="L4577" s="476">
        <v>7</v>
      </c>
      <c r="M4577" s="426">
        <v>10</v>
      </c>
      <c r="N4577" s="426">
        <v>400</v>
      </c>
      <c r="O4577" s="476"/>
      <c r="P4577" s="450">
        <v>4</v>
      </c>
      <c r="Q4577" s="451">
        <f t="shared" si="192"/>
        <v>0.112</v>
      </c>
      <c r="R4577" s="476"/>
    </row>
    <row r="4578" spans="10:18" x14ac:dyDescent="0.25">
      <c r="J4578" s="1480">
        <v>28</v>
      </c>
      <c r="K4578" s="476"/>
      <c r="L4578" s="476">
        <v>8</v>
      </c>
      <c r="M4578" s="426">
        <v>10</v>
      </c>
      <c r="N4578" s="426">
        <v>400</v>
      </c>
      <c r="O4578" s="476"/>
      <c r="P4578" s="450">
        <v>2</v>
      </c>
      <c r="Q4578" s="451">
        <f t="shared" si="192"/>
        <v>6.4000000000000001E-2</v>
      </c>
      <c r="R4578" s="476"/>
    </row>
    <row r="4579" spans="10:18" x14ac:dyDescent="0.25">
      <c r="J4579" s="1055">
        <v>29</v>
      </c>
      <c r="K4579" s="476"/>
      <c r="L4579" s="476">
        <v>4.5</v>
      </c>
      <c r="M4579" s="426">
        <v>10</v>
      </c>
      <c r="N4579" s="426">
        <v>400</v>
      </c>
      <c r="O4579" s="476"/>
      <c r="P4579" s="450">
        <v>45</v>
      </c>
      <c r="Q4579" s="451">
        <f t="shared" si="192"/>
        <v>0.81</v>
      </c>
      <c r="R4579" s="476"/>
    </row>
    <row r="4580" spans="10:18" x14ac:dyDescent="0.25">
      <c r="J4580" s="1480">
        <v>30</v>
      </c>
      <c r="K4580" s="476"/>
      <c r="L4580" s="476">
        <v>3.5</v>
      </c>
      <c r="M4580" s="426">
        <v>10</v>
      </c>
      <c r="N4580" s="426">
        <v>400</v>
      </c>
      <c r="O4580" s="476"/>
      <c r="P4580" s="450">
        <v>8</v>
      </c>
      <c r="Q4580" s="451">
        <f t="shared" si="192"/>
        <v>0.112</v>
      </c>
      <c r="R4580" s="476"/>
    </row>
    <row r="4581" spans="10:18" x14ac:dyDescent="0.25">
      <c r="J4581" s="1055">
        <v>31</v>
      </c>
      <c r="K4581" s="476"/>
      <c r="L4581" s="476">
        <v>2.2000000000000002</v>
      </c>
      <c r="M4581" s="426">
        <v>10</v>
      </c>
      <c r="N4581" s="426">
        <v>400</v>
      </c>
      <c r="O4581" s="476"/>
      <c r="P4581" s="450">
        <v>13</v>
      </c>
      <c r="Q4581" s="451">
        <f>L4581*M4581*N4581*P4581/1000000</f>
        <v>0.1144</v>
      </c>
      <c r="R4581" s="476"/>
    </row>
    <row r="4582" spans="10:18" x14ac:dyDescent="0.25">
      <c r="J4582" s="1480">
        <v>32</v>
      </c>
      <c r="K4582" s="476"/>
      <c r="L4582" s="476">
        <v>2.2000000000000002</v>
      </c>
      <c r="M4582" s="426">
        <v>10</v>
      </c>
      <c r="N4582" s="426">
        <v>300</v>
      </c>
      <c r="O4582" s="476"/>
      <c r="P4582" s="450">
        <v>5</v>
      </c>
      <c r="Q4582" s="451">
        <f>L4582*M4582*N4582*P4582/1000000</f>
        <v>3.3000000000000002E-2</v>
      </c>
      <c r="R4582" s="476"/>
    </row>
    <row r="4583" spans="10:18" x14ac:dyDescent="0.25">
      <c r="J4583" s="1055">
        <v>33</v>
      </c>
      <c r="K4583" s="476"/>
      <c r="L4583" s="476">
        <v>1.7</v>
      </c>
      <c r="M4583" s="426">
        <v>10</v>
      </c>
      <c r="N4583" s="426">
        <v>400</v>
      </c>
      <c r="O4583" s="476"/>
      <c r="P4583" s="450">
        <v>7</v>
      </c>
      <c r="Q4583" s="451">
        <f>L4583*M4583*N4583*P4583/1000000</f>
        <v>4.7600000000000003E-2</v>
      </c>
      <c r="R4583" s="476"/>
    </row>
    <row r="4584" spans="10:18" x14ac:dyDescent="0.25">
      <c r="J4584" s="1880"/>
      <c r="K4584" s="1880"/>
      <c r="L4584" s="1880"/>
      <c r="M4584" s="1880"/>
      <c r="N4584" s="1880"/>
      <c r="O4584" s="1881"/>
      <c r="P4584" s="1119">
        <f>SUM(P4551:P4583)</f>
        <v>164</v>
      </c>
      <c r="Q4584" s="1120">
        <f>SUM(Q4551:Q4583)</f>
        <v>7.4323999999999995</v>
      </c>
      <c r="R4584" s="64">
        <f>SUM(Q4584/G4566)</f>
        <v>0.60850352781729611</v>
      </c>
    </row>
    <row r="4585" spans="10:18" x14ac:dyDescent="0.25">
      <c r="J4585" s="1480">
        <v>34</v>
      </c>
      <c r="K4585" s="476"/>
      <c r="L4585" s="477">
        <v>5</v>
      </c>
      <c r="M4585" s="409">
        <v>7</v>
      </c>
      <c r="N4585" s="409">
        <v>400</v>
      </c>
      <c r="O4585" s="409">
        <v>16</v>
      </c>
      <c r="P4585" s="450">
        <v>64</v>
      </c>
      <c r="Q4585" s="451">
        <f>L4585*M4585*N4585*P4585/1000000</f>
        <v>0.89600000000000002</v>
      </c>
      <c r="R4585" s="618"/>
    </row>
    <row r="4586" spans="10:18" x14ac:dyDescent="0.25">
      <c r="J4586" s="1480">
        <v>35</v>
      </c>
      <c r="K4586" s="476"/>
      <c r="L4586" s="477">
        <v>4</v>
      </c>
      <c r="M4586" s="409">
        <v>6</v>
      </c>
      <c r="N4586" s="409">
        <v>400</v>
      </c>
      <c r="O4586" s="409">
        <v>3</v>
      </c>
      <c r="P4586" s="450">
        <v>18</v>
      </c>
      <c r="Q4586" s="451">
        <f>L4586*M4586*N4586*P4586/1000000</f>
        <v>0.17280000000000001</v>
      </c>
      <c r="R4586" s="1058"/>
    </row>
    <row r="4587" spans="10:18" x14ac:dyDescent="0.25">
      <c r="J4587" s="1480">
        <v>36</v>
      </c>
      <c r="K4587" s="476"/>
      <c r="L4587" s="477">
        <v>3</v>
      </c>
      <c r="M4587" s="409">
        <v>5</v>
      </c>
      <c r="N4587" s="409">
        <v>400</v>
      </c>
      <c r="O4587" s="409">
        <v>13</v>
      </c>
      <c r="P4587" s="450">
        <v>130</v>
      </c>
      <c r="Q4587" s="451">
        <f>L4587*M4587*N4587*P4587/1000000</f>
        <v>0.78</v>
      </c>
      <c r="R4587" s="618"/>
    </row>
    <row r="4588" spans="10:18" x14ac:dyDescent="0.25">
      <c r="J4588" s="1480">
        <v>37</v>
      </c>
      <c r="K4588" s="476"/>
      <c r="L4588" s="477">
        <v>3</v>
      </c>
      <c r="M4588" s="409">
        <v>5</v>
      </c>
      <c r="N4588" s="409">
        <v>300</v>
      </c>
      <c r="O4588" s="409">
        <v>1</v>
      </c>
      <c r="P4588" s="450">
        <v>10</v>
      </c>
      <c r="Q4588" s="451">
        <f>L4588*M4588*N4588*P4588/1000000</f>
        <v>4.4999999999999998E-2</v>
      </c>
      <c r="R4588" s="1058"/>
    </row>
    <row r="4589" spans="10:18" x14ac:dyDescent="0.25">
      <c r="J4589" s="1480">
        <v>38</v>
      </c>
      <c r="K4589" s="476"/>
      <c r="L4589" s="477">
        <v>2</v>
      </c>
      <c r="M4589" s="409">
        <v>3</v>
      </c>
      <c r="N4589" s="409">
        <v>400</v>
      </c>
      <c r="O4589" s="409">
        <v>8</v>
      </c>
      <c r="P4589" s="450">
        <v>200</v>
      </c>
      <c r="Q4589" s="451">
        <f>L4589*M4589*N4589*P4589/1000000</f>
        <v>0.48</v>
      </c>
      <c r="R4589" s="618"/>
    </row>
    <row r="4590" spans="10:18" x14ac:dyDescent="0.25">
      <c r="J4590" s="1882"/>
      <c r="K4590" s="1883"/>
      <c r="L4590" s="1883"/>
      <c r="M4590" s="1883"/>
      <c r="N4590" s="1884"/>
      <c r="O4590" s="1057">
        <f>SUM(O4585:O4589)</f>
        <v>41</v>
      </c>
      <c r="P4590" s="1057">
        <f>SUM(P4585:P4589)</f>
        <v>422</v>
      </c>
      <c r="Q4590" s="437">
        <f>SUM(Q4585:Q4589)</f>
        <v>2.3738000000000001</v>
      </c>
      <c r="R4590" s="64">
        <f>SUM(Q4590/G4566)</f>
        <v>0.19434713878864132</v>
      </c>
    </row>
    <row r="4591" spans="10:18" ht="15.75" customHeight="1" thickBot="1" x14ac:dyDescent="0.3">
      <c r="J4591" s="112"/>
      <c r="K4591" s="112"/>
      <c r="L4591" s="112"/>
      <c r="M4591" s="112"/>
      <c r="N4591" s="112"/>
      <c r="O4591" s="455">
        <f>SUM(O4590)</f>
        <v>41</v>
      </c>
      <c r="P4591" s="47">
        <f>SUM(P4590,P4584)</f>
        <v>586</v>
      </c>
      <c r="Q4591" s="72">
        <f>SUM(Q4590,Q4584)</f>
        <v>9.8062000000000005</v>
      </c>
      <c r="R4591" s="49">
        <f>SUM(Q4591/G4566)</f>
        <v>0.80285066660593751</v>
      </c>
    </row>
    <row r="4592" spans="10:18" ht="15.75" customHeight="1" thickTop="1" x14ac:dyDescent="0.25"/>
    <row r="4593" spans="2:18" x14ac:dyDescent="0.25">
      <c r="B4593" s="1814" t="s">
        <v>0</v>
      </c>
      <c r="C4593" s="1814"/>
      <c r="D4593" s="1814"/>
      <c r="E4593" s="1814"/>
      <c r="F4593" s="1814"/>
      <c r="G4593" s="1814"/>
      <c r="H4593" s="1814"/>
      <c r="J4593" s="1892" t="s">
        <v>22</v>
      </c>
      <c r="K4593" s="1892"/>
      <c r="L4593" s="1892"/>
      <c r="M4593" s="1892"/>
      <c r="N4593" s="1892"/>
      <c r="O4593" s="1892"/>
      <c r="P4593" s="1892"/>
      <c r="Q4593" s="1892"/>
      <c r="R4593" s="1892"/>
    </row>
    <row r="4594" spans="2:18" x14ac:dyDescent="0.25">
      <c r="B4594" s="1814"/>
      <c r="C4594" s="1814"/>
      <c r="D4594" s="1814"/>
      <c r="E4594" s="1814"/>
      <c r="F4594" s="1814"/>
      <c r="G4594" s="1814"/>
      <c r="H4594" s="1814"/>
      <c r="J4594" s="1892"/>
      <c r="K4594" s="1892"/>
      <c r="L4594" s="1892"/>
      <c r="M4594" s="1892"/>
      <c r="N4594" s="1892"/>
      <c r="O4594" s="1892"/>
      <c r="P4594" s="1892"/>
      <c r="Q4594" s="1892"/>
      <c r="R4594" s="1892"/>
    </row>
    <row r="4595" spans="2:18" x14ac:dyDescent="0.25">
      <c r="B4595" s="6" t="s">
        <v>508</v>
      </c>
      <c r="H4595" s="8"/>
      <c r="J4595" s="6" t="s">
        <v>508</v>
      </c>
      <c r="K4595" s="1051"/>
      <c r="L4595" s="1051"/>
      <c r="M4595" s="1051"/>
      <c r="N4595" s="1051"/>
      <c r="O4595" s="1893"/>
      <c r="P4595" s="1893"/>
      <c r="Q4595" s="842"/>
      <c r="R4595" s="842"/>
    </row>
    <row r="4596" spans="2:18" x14ac:dyDescent="0.25">
      <c r="B4596" s="1812" t="s">
        <v>21</v>
      </c>
      <c r="C4596" s="1812" t="s">
        <v>2</v>
      </c>
      <c r="D4596" s="1812" t="s">
        <v>3</v>
      </c>
      <c r="E4596" s="1842" t="s">
        <v>4</v>
      </c>
      <c r="F4596" s="1843"/>
      <c r="G4596" s="1844"/>
      <c r="H4596" s="1812" t="s">
        <v>5</v>
      </c>
      <c r="J4596" s="1886" t="s">
        <v>21</v>
      </c>
      <c r="K4596" s="1894" t="s">
        <v>24</v>
      </c>
      <c r="L4596" s="1867" t="s">
        <v>25</v>
      </c>
      <c r="M4596" s="1868"/>
      <c r="N4596" s="1869"/>
      <c r="O4596" s="1867" t="s">
        <v>4</v>
      </c>
      <c r="P4596" s="1868"/>
      <c r="Q4596" s="1869"/>
      <c r="R4596" s="1886" t="s">
        <v>5</v>
      </c>
    </row>
    <row r="4597" spans="2:18" x14ac:dyDescent="0.25">
      <c r="B4597" s="1813"/>
      <c r="C4597" s="1813"/>
      <c r="D4597" s="1813"/>
      <c r="E4597" s="1495" t="s">
        <v>26</v>
      </c>
      <c r="F4597" s="1495" t="s">
        <v>9</v>
      </c>
      <c r="G4597" s="1494" t="s">
        <v>10</v>
      </c>
      <c r="H4597" s="1813"/>
      <c r="J4597" s="1887"/>
      <c r="K4597" s="1895"/>
      <c r="L4597" s="1052" t="s">
        <v>27</v>
      </c>
      <c r="M4597" s="1498" t="s">
        <v>28</v>
      </c>
      <c r="N4597" s="1498" t="s">
        <v>26</v>
      </c>
      <c r="O4597" s="1498" t="s">
        <v>29</v>
      </c>
      <c r="P4597" s="1053" t="s">
        <v>30</v>
      </c>
      <c r="Q4597" s="1054" t="s">
        <v>10</v>
      </c>
      <c r="R4597" s="1887"/>
    </row>
    <row r="4598" spans="2:18" x14ac:dyDescent="0.25">
      <c r="B4598" s="1209">
        <v>1</v>
      </c>
      <c r="C4598" s="1168">
        <v>7142</v>
      </c>
      <c r="D4598" s="409" t="s">
        <v>12</v>
      </c>
      <c r="E4598" s="409">
        <v>400</v>
      </c>
      <c r="F4598" s="409">
        <v>60</v>
      </c>
      <c r="G4598" s="497">
        <f t="shared" ref="G4598:G4607" si="193">0.7854*E4598*F4598*F4598/1000000</f>
        <v>1.130976</v>
      </c>
      <c r="H4598" s="616" t="s">
        <v>13</v>
      </c>
      <c r="J4598" s="1055">
        <v>1</v>
      </c>
      <c r="K4598" s="429" t="s">
        <v>32</v>
      </c>
      <c r="L4598" s="426">
        <v>15</v>
      </c>
      <c r="M4598" s="426">
        <v>30</v>
      </c>
      <c r="N4598" s="426">
        <v>400</v>
      </c>
      <c r="O4598" s="429"/>
      <c r="P4598" s="450">
        <v>3</v>
      </c>
      <c r="Q4598" s="451">
        <f t="shared" ref="Q4598:Q4618" si="194">L4598*M4598*N4598*P4598/1000000</f>
        <v>0.54</v>
      </c>
      <c r="R4598" s="1056"/>
    </row>
    <row r="4599" spans="2:18" x14ac:dyDescent="0.25">
      <c r="B4599" s="1209">
        <v>2</v>
      </c>
      <c r="C4599" s="1168">
        <v>7117</v>
      </c>
      <c r="D4599" s="409" t="s">
        <v>12</v>
      </c>
      <c r="E4599" s="409">
        <v>400</v>
      </c>
      <c r="F4599" s="409">
        <v>47</v>
      </c>
      <c r="G4599" s="497">
        <f t="shared" si="193"/>
        <v>0.69397943999999989</v>
      </c>
      <c r="H4599" s="616" t="s">
        <v>13</v>
      </c>
      <c r="J4599" s="1497">
        <v>2</v>
      </c>
      <c r="K4599" s="476"/>
      <c r="L4599" s="476">
        <v>13</v>
      </c>
      <c r="M4599" s="426">
        <v>30</v>
      </c>
      <c r="N4599" s="426">
        <v>400</v>
      </c>
      <c r="O4599" s="476"/>
      <c r="P4599" s="450">
        <v>9</v>
      </c>
      <c r="Q4599" s="451">
        <f t="shared" si="194"/>
        <v>1.4039999999999999</v>
      </c>
      <c r="R4599" s="476"/>
    </row>
    <row r="4600" spans="2:18" x14ac:dyDescent="0.25">
      <c r="B4600" s="1209">
        <v>3</v>
      </c>
      <c r="C4600" s="1168">
        <v>7040</v>
      </c>
      <c r="D4600" s="409" t="s">
        <v>12</v>
      </c>
      <c r="E4600" s="409">
        <v>400</v>
      </c>
      <c r="F4600" s="409">
        <v>52</v>
      </c>
      <c r="G4600" s="497">
        <f t="shared" si="193"/>
        <v>0.84948863999999991</v>
      </c>
      <c r="H4600" s="616" t="s">
        <v>13</v>
      </c>
      <c r="J4600" s="1055">
        <v>3</v>
      </c>
      <c r="K4600" s="476"/>
      <c r="L4600" s="476">
        <v>10</v>
      </c>
      <c r="M4600" s="426">
        <v>30</v>
      </c>
      <c r="N4600" s="426">
        <v>400</v>
      </c>
      <c r="O4600" s="476"/>
      <c r="P4600" s="450">
        <v>4</v>
      </c>
      <c r="Q4600" s="451">
        <f t="shared" si="194"/>
        <v>0.48</v>
      </c>
      <c r="R4600" s="476"/>
    </row>
    <row r="4601" spans="2:18" x14ac:dyDescent="0.25">
      <c r="B4601" s="1209">
        <v>4</v>
      </c>
      <c r="C4601" s="1168">
        <v>7133</v>
      </c>
      <c r="D4601" s="409" t="s">
        <v>12</v>
      </c>
      <c r="E4601" s="409">
        <v>400</v>
      </c>
      <c r="F4601" s="409">
        <v>36</v>
      </c>
      <c r="G4601" s="497">
        <f t="shared" si="193"/>
        <v>0.40715135999999991</v>
      </c>
      <c r="H4601" s="1491" t="s">
        <v>267</v>
      </c>
      <c r="J4601" s="1497">
        <v>4</v>
      </c>
      <c r="K4601" s="476"/>
      <c r="L4601" s="476">
        <v>4.5</v>
      </c>
      <c r="M4601" s="426">
        <v>30</v>
      </c>
      <c r="N4601" s="426">
        <v>400</v>
      </c>
      <c r="O4601" s="476"/>
      <c r="P4601" s="450">
        <v>1</v>
      </c>
      <c r="Q4601" s="451">
        <f t="shared" si="194"/>
        <v>5.3999999999999999E-2</v>
      </c>
      <c r="R4601" s="476"/>
    </row>
    <row r="4602" spans="2:18" x14ac:dyDescent="0.25">
      <c r="B4602" s="1209">
        <v>5</v>
      </c>
      <c r="C4602" s="1168">
        <v>6791</v>
      </c>
      <c r="D4602" s="409" t="s">
        <v>12</v>
      </c>
      <c r="E4602" s="409">
        <v>400</v>
      </c>
      <c r="F4602" s="409">
        <v>64</v>
      </c>
      <c r="G4602" s="497">
        <f t="shared" si="193"/>
        <v>1.2867993599999998</v>
      </c>
      <c r="H4602" s="616" t="s">
        <v>13</v>
      </c>
      <c r="J4602" s="1055">
        <v>5</v>
      </c>
      <c r="K4602" s="476"/>
      <c r="L4602" s="476">
        <v>15</v>
      </c>
      <c r="M4602" s="426">
        <v>25</v>
      </c>
      <c r="N4602" s="426">
        <v>400</v>
      </c>
      <c r="O4602" s="476"/>
      <c r="P4602" s="450">
        <v>4</v>
      </c>
      <c r="Q4602" s="451">
        <f t="shared" si="194"/>
        <v>0.6</v>
      </c>
      <c r="R4602" s="476"/>
    </row>
    <row r="4603" spans="2:18" x14ac:dyDescent="0.25">
      <c r="B4603" s="1209">
        <v>6</v>
      </c>
      <c r="C4603" s="1168">
        <v>7032</v>
      </c>
      <c r="D4603" s="409" t="s">
        <v>12</v>
      </c>
      <c r="E4603" s="409">
        <v>400</v>
      </c>
      <c r="F4603" s="409">
        <v>73</v>
      </c>
      <c r="G4603" s="497">
        <f t="shared" si="193"/>
        <v>1.6741586399999997</v>
      </c>
      <c r="H4603" s="616" t="s">
        <v>13</v>
      </c>
      <c r="J4603" s="1497">
        <v>6</v>
      </c>
      <c r="K4603" s="476"/>
      <c r="L4603" s="476">
        <v>13</v>
      </c>
      <c r="M4603" s="426">
        <v>25</v>
      </c>
      <c r="N4603" s="426">
        <v>400</v>
      </c>
      <c r="O4603" s="476"/>
      <c r="P4603" s="450">
        <v>3</v>
      </c>
      <c r="Q4603" s="451">
        <f t="shared" si="194"/>
        <v>0.39</v>
      </c>
      <c r="R4603" s="476"/>
    </row>
    <row r="4604" spans="2:18" x14ac:dyDescent="0.25">
      <c r="B4604" s="1209">
        <v>7</v>
      </c>
      <c r="C4604" s="1168">
        <v>7104</v>
      </c>
      <c r="D4604" s="409" t="s">
        <v>12</v>
      </c>
      <c r="E4604" s="409">
        <v>300</v>
      </c>
      <c r="F4604" s="409">
        <v>70</v>
      </c>
      <c r="G4604" s="497">
        <f t="shared" si="193"/>
        <v>1.1545380000000001</v>
      </c>
      <c r="H4604" s="616" t="s">
        <v>13</v>
      </c>
      <c r="J4604" s="1055">
        <v>7</v>
      </c>
      <c r="K4604" s="476"/>
      <c r="L4604" s="476">
        <v>10</v>
      </c>
      <c r="M4604" s="426">
        <v>25</v>
      </c>
      <c r="N4604" s="426">
        <v>400</v>
      </c>
      <c r="O4604" s="476"/>
      <c r="P4604" s="450">
        <v>4</v>
      </c>
      <c r="Q4604" s="451">
        <f t="shared" si="194"/>
        <v>0.4</v>
      </c>
      <c r="R4604" s="476"/>
    </row>
    <row r="4605" spans="2:18" x14ac:dyDescent="0.25">
      <c r="B4605" s="1209">
        <v>8</v>
      </c>
      <c r="C4605" s="1168">
        <v>7105</v>
      </c>
      <c r="D4605" s="409" t="s">
        <v>12</v>
      </c>
      <c r="E4605" s="409">
        <v>400</v>
      </c>
      <c r="F4605" s="409">
        <v>51</v>
      </c>
      <c r="G4605" s="497">
        <f t="shared" si="193"/>
        <v>0.81713015999999994</v>
      </c>
      <c r="H4605" s="616" t="s">
        <v>507</v>
      </c>
      <c r="J4605" s="1497">
        <v>8</v>
      </c>
      <c r="K4605" s="476"/>
      <c r="L4605" s="476">
        <v>7</v>
      </c>
      <c r="M4605" s="426">
        <v>25</v>
      </c>
      <c r="N4605" s="426">
        <v>400</v>
      </c>
      <c r="O4605" s="476"/>
      <c r="P4605" s="450">
        <v>1</v>
      </c>
      <c r="Q4605" s="451">
        <f t="shared" si="194"/>
        <v>7.0000000000000007E-2</v>
      </c>
      <c r="R4605" s="476"/>
    </row>
    <row r="4606" spans="2:18" x14ac:dyDescent="0.25">
      <c r="B4606" s="1209">
        <v>9</v>
      </c>
      <c r="C4606" s="1168">
        <v>6887</v>
      </c>
      <c r="D4606" s="409" t="s">
        <v>12</v>
      </c>
      <c r="E4606" s="409">
        <v>400</v>
      </c>
      <c r="F4606" s="409">
        <v>60</v>
      </c>
      <c r="G4606" s="497">
        <f t="shared" si="193"/>
        <v>1.130976</v>
      </c>
      <c r="H4606" s="616" t="s">
        <v>13</v>
      </c>
      <c r="J4606" s="1055">
        <v>9</v>
      </c>
      <c r="K4606" s="476"/>
      <c r="L4606" s="476">
        <v>4.5</v>
      </c>
      <c r="M4606" s="426">
        <v>25</v>
      </c>
      <c r="N4606" s="426">
        <v>400</v>
      </c>
      <c r="O4606" s="476"/>
      <c r="P4606" s="450">
        <v>3</v>
      </c>
      <c r="Q4606" s="451">
        <f t="shared" si="194"/>
        <v>0.13500000000000001</v>
      </c>
      <c r="R4606" s="476"/>
    </row>
    <row r="4607" spans="2:18" x14ac:dyDescent="0.25">
      <c r="B4607" s="1209">
        <v>10</v>
      </c>
      <c r="C4607" s="1168">
        <v>7036</v>
      </c>
      <c r="D4607" s="409" t="s">
        <v>12</v>
      </c>
      <c r="E4607" s="409">
        <v>400</v>
      </c>
      <c r="F4607" s="409">
        <v>55</v>
      </c>
      <c r="G4607" s="497">
        <f t="shared" si="193"/>
        <v>0.95033400000000001</v>
      </c>
      <c r="H4607" s="616" t="s">
        <v>13</v>
      </c>
      <c r="J4607" s="1497">
        <v>10</v>
      </c>
      <c r="K4607" s="476"/>
      <c r="L4607" s="476">
        <v>3.5</v>
      </c>
      <c r="M4607" s="426">
        <v>25</v>
      </c>
      <c r="N4607" s="426">
        <v>400</v>
      </c>
      <c r="O4607" s="476"/>
      <c r="P4607" s="450">
        <v>2</v>
      </c>
      <c r="Q4607" s="451">
        <f t="shared" si="194"/>
        <v>7.0000000000000007E-2</v>
      </c>
      <c r="R4607" s="476"/>
    </row>
    <row r="4608" spans="2:18" x14ac:dyDescent="0.25">
      <c r="G4608" s="74">
        <f>SUM(G4594:G4607)</f>
        <v>10.095531599999999</v>
      </c>
      <c r="H4608" s="51"/>
      <c r="J4608" s="1055">
        <v>11</v>
      </c>
      <c r="K4608" s="476"/>
      <c r="L4608" s="476">
        <v>13</v>
      </c>
      <c r="M4608" s="426">
        <v>20</v>
      </c>
      <c r="N4608" s="426">
        <v>400</v>
      </c>
      <c r="O4608" s="476"/>
      <c r="P4608" s="450">
        <v>2</v>
      </c>
      <c r="Q4608" s="451">
        <f t="shared" si="194"/>
        <v>0.20799999999999999</v>
      </c>
      <c r="R4608" s="476"/>
    </row>
    <row r="4609" spans="2:18" ht="16.5" thickBot="1" x14ac:dyDescent="0.3">
      <c r="G4609" s="60">
        <f>SUM(G4608)</f>
        <v>10.095531599999999</v>
      </c>
      <c r="H4609" s="36">
        <f>SUM(Q4638/G4609)</f>
        <v>5.9432234356039261E-2</v>
      </c>
      <c r="J4609" s="1497">
        <v>12</v>
      </c>
      <c r="K4609" s="476"/>
      <c r="L4609" s="476">
        <v>10</v>
      </c>
      <c r="M4609" s="426">
        <v>20</v>
      </c>
      <c r="N4609" s="426">
        <v>400</v>
      </c>
      <c r="O4609" s="476"/>
      <c r="P4609" s="450">
        <v>2</v>
      </c>
      <c r="Q4609" s="451">
        <f t="shared" si="194"/>
        <v>0.16</v>
      </c>
      <c r="R4609" s="476"/>
    </row>
    <row r="4610" spans="2:18" ht="16.5" thickTop="1" x14ac:dyDescent="0.25">
      <c r="J4610" s="1055">
        <v>13</v>
      </c>
      <c r="K4610" s="476"/>
      <c r="L4610" s="476">
        <v>7</v>
      </c>
      <c r="M4610" s="426">
        <v>20</v>
      </c>
      <c r="N4610" s="426">
        <v>400</v>
      </c>
      <c r="O4610" s="476"/>
      <c r="P4610" s="450">
        <v>1</v>
      </c>
      <c r="Q4610" s="451">
        <f t="shared" si="194"/>
        <v>5.6000000000000001E-2</v>
      </c>
      <c r="R4610" s="476"/>
    </row>
    <row r="4611" spans="2:18" x14ac:dyDescent="0.25">
      <c r="B4611" s="1886" t="s">
        <v>3</v>
      </c>
      <c r="C4611" s="1888" t="s">
        <v>66</v>
      </c>
      <c r="D4611" s="1889"/>
      <c r="E4611" s="1890" t="s">
        <v>48</v>
      </c>
      <c r="F4611" s="1891"/>
      <c r="G4611" s="1886" t="s">
        <v>50</v>
      </c>
      <c r="J4611" s="1497">
        <v>14</v>
      </c>
      <c r="K4611" s="476"/>
      <c r="L4611" s="476">
        <v>4.5</v>
      </c>
      <c r="M4611" s="426">
        <v>20</v>
      </c>
      <c r="N4611" s="426">
        <v>400</v>
      </c>
      <c r="O4611" s="476"/>
      <c r="P4611" s="450">
        <v>4</v>
      </c>
      <c r="Q4611" s="451">
        <f t="shared" si="194"/>
        <v>0.14399999999999999</v>
      </c>
      <c r="R4611" s="476"/>
    </row>
    <row r="4612" spans="2:18" x14ac:dyDescent="0.25">
      <c r="B4612" s="1887"/>
      <c r="C4612" s="101" t="s">
        <v>30</v>
      </c>
      <c r="D4612" s="595" t="s">
        <v>10</v>
      </c>
      <c r="E4612" s="1499" t="s">
        <v>30</v>
      </c>
      <c r="F4612" s="1499" t="s">
        <v>10</v>
      </c>
      <c r="G4612" s="1887"/>
      <c r="J4612" s="1055">
        <v>15</v>
      </c>
      <c r="K4612" s="476"/>
      <c r="L4612" s="476">
        <v>3.5</v>
      </c>
      <c r="M4612" s="426">
        <v>20</v>
      </c>
      <c r="N4612" s="426">
        <v>400</v>
      </c>
      <c r="O4612" s="476"/>
      <c r="P4612" s="450">
        <v>3</v>
      </c>
      <c r="Q4612" s="451">
        <f t="shared" si="194"/>
        <v>8.4000000000000005E-2</v>
      </c>
      <c r="R4612" s="476"/>
    </row>
    <row r="4613" spans="2:18" x14ac:dyDescent="0.25">
      <c r="B4613" s="1500" t="s">
        <v>32</v>
      </c>
      <c r="C4613" s="86">
        <f>SUM(C4572)</f>
        <v>923</v>
      </c>
      <c r="D4613" s="71">
        <f>SUM(D4572)</f>
        <v>718.61974683999995</v>
      </c>
      <c r="E4613" s="86">
        <f>SUM(E4572)</f>
        <v>42272</v>
      </c>
      <c r="F4613" s="71">
        <f>SUM(F4572)</f>
        <v>519.67179500000009</v>
      </c>
      <c r="G4613" s="88">
        <f>SUM(G4563)</f>
        <v>1.0568342399999999</v>
      </c>
      <c r="J4613" s="1497">
        <v>16</v>
      </c>
      <c r="K4613" s="476"/>
      <c r="L4613" s="476">
        <v>2.2000000000000002</v>
      </c>
      <c r="M4613" s="426">
        <v>20</v>
      </c>
      <c r="N4613" s="426">
        <v>400</v>
      </c>
      <c r="O4613" s="476"/>
      <c r="P4613" s="450">
        <v>2</v>
      </c>
      <c r="Q4613" s="451">
        <f t="shared" si="194"/>
        <v>3.5200000000000002E-2</v>
      </c>
      <c r="R4613" s="476"/>
    </row>
    <row r="4614" spans="2:18" x14ac:dyDescent="0.25">
      <c r="B4614" s="1500" t="s">
        <v>32</v>
      </c>
      <c r="C4614" s="115">
        <f>SUM(B4607)</f>
        <v>10</v>
      </c>
      <c r="D4614" s="71">
        <f>SUM(G4608)</f>
        <v>10.095531599999999</v>
      </c>
      <c r="E4614" s="115">
        <f>SUM(P4641)</f>
        <v>411</v>
      </c>
      <c r="F4614" s="20">
        <f>SUM(Q4641)</f>
        <v>8.2979699999999994</v>
      </c>
      <c r="G4614" s="88">
        <f>SUM(F4614/D4614)</f>
        <v>0.82194482953230519</v>
      </c>
      <c r="J4614" s="1055">
        <v>17</v>
      </c>
      <c r="K4614" s="476"/>
      <c r="L4614" s="476">
        <v>15</v>
      </c>
      <c r="M4614" s="426">
        <v>15</v>
      </c>
      <c r="N4614" s="426">
        <v>400</v>
      </c>
      <c r="O4614" s="476"/>
      <c r="P4614" s="450">
        <v>2</v>
      </c>
      <c r="Q4614" s="451">
        <f t="shared" si="194"/>
        <v>0.18</v>
      </c>
      <c r="R4614" s="476"/>
    </row>
    <row r="4615" spans="2:18" ht="16.5" thickBot="1" x14ac:dyDescent="0.3">
      <c r="B4615" s="1496" t="s">
        <v>54</v>
      </c>
      <c r="C4615" s="59">
        <f>SUM(C4613:C4614)</f>
        <v>933</v>
      </c>
      <c r="D4615" s="92">
        <f>SUM(D4613:D4614)</f>
        <v>728.71527843999991</v>
      </c>
      <c r="E4615" s="59">
        <f>SUM(E4613:E4614)</f>
        <v>42683</v>
      </c>
      <c r="F4615" s="92">
        <f>SUM(F4613:F4614)</f>
        <v>527.96976500000005</v>
      </c>
      <c r="G4615" s="93">
        <f>SUM(F4615/D4615)</f>
        <v>0.72452133311964229</v>
      </c>
      <c r="J4615" s="1497">
        <v>18</v>
      </c>
      <c r="K4615" s="476"/>
      <c r="L4615" s="476">
        <v>13</v>
      </c>
      <c r="M4615" s="426">
        <v>15</v>
      </c>
      <c r="N4615" s="426">
        <v>400</v>
      </c>
      <c r="O4615" s="476"/>
      <c r="P4615" s="450">
        <v>1</v>
      </c>
      <c r="Q4615" s="451">
        <f t="shared" si="194"/>
        <v>7.8E-2</v>
      </c>
      <c r="R4615" s="476"/>
    </row>
    <row r="4616" spans="2:18" ht="16.5" thickTop="1" x14ac:dyDescent="0.25">
      <c r="B4616" s="89"/>
      <c r="C4616" s="90"/>
      <c r="D4616" s="91"/>
      <c r="E4616" s="82"/>
      <c r="F4616" s="83"/>
      <c r="G4616" s="83"/>
      <c r="J4616" s="1055">
        <v>19</v>
      </c>
      <c r="K4616" s="476"/>
      <c r="L4616" s="476">
        <v>10</v>
      </c>
      <c r="M4616" s="426">
        <v>15</v>
      </c>
      <c r="N4616" s="426">
        <v>400</v>
      </c>
      <c r="O4616" s="476"/>
      <c r="P4616" s="450">
        <v>2</v>
      </c>
      <c r="Q4616" s="451">
        <f t="shared" si="194"/>
        <v>0.12</v>
      </c>
      <c r="R4616" s="476"/>
    </row>
    <row r="4617" spans="2:18" x14ac:dyDescent="0.25">
      <c r="B4617" s="102" t="s">
        <v>32</v>
      </c>
      <c r="C4617" s="90"/>
      <c r="D4617" s="103">
        <f>SUM(Q4635,D4574)</f>
        <v>389.63776499999989</v>
      </c>
      <c r="E4617" s="466">
        <f>SUM(D4617/D4615)</f>
        <v>0.5346913623577626</v>
      </c>
      <c r="F4617" s="83"/>
      <c r="G4617" s="83"/>
      <c r="J4617" s="1497">
        <v>20</v>
      </c>
      <c r="K4617" s="476"/>
      <c r="L4617" s="476">
        <v>4.5</v>
      </c>
      <c r="M4617" s="426">
        <v>15</v>
      </c>
      <c r="N4617" s="426">
        <v>400</v>
      </c>
      <c r="O4617" s="476"/>
      <c r="P4617" s="450">
        <v>3</v>
      </c>
      <c r="Q4617" s="451">
        <f t="shared" si="194"/>
        <v>8.1000000000000003E-2</v>
      </c>
      <c r="R4617" s="476"/>
    </row>
    <row r="4618" spans="2:18" x14ac:dyDescent="0.25">
      <c r="B4618" s="102" t="s">
        <v>51</v>
      </c>
      <c r="C4618" s="89"/>
      <c r="D4618" s="103">
        <f>SUM(Q4640,D4575)</f>
        <v>138.33199999999997</v>
      </c>
      <c r="E4618" s="466">
        <f>SUM(D4618/D4615)</f>
        <v>0.18982997076187938</v>
      </c>
      <c r="F4618" s="83"/>
      <c r="G4618" s="83"/>
      <c r="J4618" s="1055">
        <v>21</v>
      </c>
      <c r="K4618" s="476"/>
      <c r="L4618" s="476">
        <v>2.2000000000000002</v>
      </c>
      <c r="M4618" s="426">
        <v>15</v>
      </c>
      <c r="N4618" s="426">
        <v>400</v>
      </c>
      <c r="O4618" s="476"/>
      <c r="P4618" s="450">
        <v>10</v>
      </c>
      <c r="Q4618" s="451">
        <f t="shared" si="194"/>
        <v>0.13200000000000001</v>
      </c>
      <c r="R4618" s="476"/>
    </row>
    <row r="4619" spans="2:18" ht="16.5" thickBot="1" x14ac:dyDescent="0.3">
      <c r="B4619" s="89"/>
      <c r="C4619" s="89"/>
      <c r="D4619" s="1493">
        <f>SUM(D4617:D4618)</f>
        <v>527.96976499999982</v>
      </c>
      <c r="E4619" s="467">
        <f>SUM(E4617:E4618)</f>
        <v>0.72452133311964195</v>
      </c>
      <c r="F4619" s="83"/>
      <c r="J4619" s="1497">
        <v>22</v>
      </c>
      <c r="K4619" s="476"/>
      <c r="L4619" s="476">
        <v>10</v>
      </c>
      <c r="M4619" s="426">
        <v>13</v>
      </c>
      <c r="N4619" s="426">
        <v>400</v>
      </c>
      <c r="O4619" s="476"/>
      <c r="P4619" s="450">
        <v>1</v>
      </c>
      <c r="Q4619" s="451">
        <f t="shared" ref="Q4619:Q4627" si="195">L4619*M4619*N4619*P4619/1000000</f>
        <v>5.1999999999999998E-2</v>
      </c>
      <c r="R4619" s="476"/>
    </row>
    <row r="4620" spans="2:18" ht="16.5" thickTop="1" x14ac:dyDescent="0.25">
      <c r="J4620" s="1055">
        <v>23</v>
      </c>
      <c r="K4620" s="476"/>
      <c r="L4620" s="476">
        <v>7</v>
      </c>
      <c r="M4620" s="426">
        <v>13</v>
      </c>
      <c r="N4620" s="426">
        <v>400</v>
      </c>
      <c r="O4620" s="476"/>
      <c r="P4620" s="450">
        <v>1</v>
      </c>
      <c r="Q4620" s="451">
        <f t="shared" si="195"/>
        <v>3.6400000000000002E-2</v>
      </c>
      <c r="R4620" s="476"/>
    </row>
    <row r="4621" spans="2:18" x14ac:dyDescent="0.25">
      <c r="J4621" s="1497">
        <v>24</v>
      </c>
      <c r="K4621" s="476"/>
      <c r="L4621" s="476">
        <v>4.5</v>
      </c>
      <c r="M4621" s="426">
        <v>13</v>
      </c>
      <c r="N4621" s="426">
        <v>400</v>
      </c>
      <c r="O4621" s="476"/>
      <c r="P4621" s="450">
        <v>8</v>
      </c>
      <c r="Q4621" s="451">
        <f t="shared" si="195"/>
        <v>0.18720000000000001</v>
      </c>
      <c r="R4621" s="476"/>
    </row>
    <row r="4622" spans="2:18" x14ac:dyDescent="0.25">
      <c r="J4622" s="1055">
        <v>25</v>
      </c>
      <c r="K4622" s="476"/>
      <c r="L4622" s="476">
        <v>3.5</v>
      </c>
      <c r="M4622" s="426">
        <v>13</v>
      </c>
      <c r="N4622" s="426">
        <v>400</v>
      </c>
      <c r="O4622" s="476"/>
      <c r="P4622" s="450">
        <v>5</v>
      </c>
      <c r="Q4622" s="451">
        <f t="shared" si="195"/>
        <v>9.0999999999999998E-2</v>
      </c>
      <c r="R4622" s="476"/>
    </row>
    <row r="4623" spans="2:18" x14ac:dyDescent="0.25">
      <c r="J4623" s="1497">
        <v>26</v>
      </c>
      <c r="K4623" s="476"/>
      <c r="L4623" s="476">
        <v>2.2000000000000002</v>
      </c>
      <c r="M4623" s="426">
        <v>13</v>
      </c>
      <c r="N4623" s="426">
        <v>400</v>
      </c>
      <c r="O4623" s="476"/>
      <c r="P4623" s="450">
        <v>3</v>
      </c>
      <c r="Q4623" s="451">
        <f t="shared" si="195"/>
        <v>3.4320000000000003E-2</v>
      </c>
      <c r="R4623" s="476"/>
    </row>
    <row r="4624" spans="2:18" x14ac:dyDescent="0.25">
      <c r="J4624" s="1055">
        <v>27</v>
      </c>
      <c r="K4624" s="476"/>
      <c r="L4624" s="476">
        <v>10</v>
      </c>
      <c r="M4624" s="426">
        <v>10</v>
      </c>
      <c r="N4624" s="426">
        <v>400</v>
      </c>
      <c r="O4624" s="476"/>
      <c r="P4624" s="450">
        <v>1</v>
      </c>
      <c r="Q4624" s="451">
        <f t="shared" si="195"/>
        <v>0.04</v>
      </c>
      <c r="R4624" s="476"/>
    </row>
    <row r="4625" spans="10:18" x14ac:dyDescent="0.25">
      <c r="J4625" s="1497">
        <v>28</v>
      </c>
      <c r="K4625" s="476"/>
      <c r="L4625" s="476">
        <v>7</v>
      </c>
      <c r="M4625" s="426">
        <v>10</v>
      </c>
      <c r="N4625" s="426">
        <v>400</v>
      </c>
      <c r="O4625" s="476"/>
      <c r="P4625" s="450">
        <v>1</v>
      </c>
      <c r="Q4625" s="451">
        <f t="shared" si="195"/>
        <v>2.8000000000000001E-2</v>
      </c>
      <c r="R4625" s="476"/>
    </row>
    <row r="4626" spans="10:18" x14ac:dyDescent="0.25">
      <c r="J4626" s="1055">
        <v>29</v>
      </c>
      <c r="K4626" s="476"/>
      <c r="L4626" s="476">
        <v>4.5</v>
      </c>
      <c r="M4626" s="426">
        <v>10</v>
      </c>
      <c r="N4626" s="426">
        <v>400</v>
      </c>
      <c r="O4626" s="476"/>
      <c r="P4626" s="450">
        <v>15</v>
      </c>
      <c r="Q4626" s="451">
        <f t="shared" si="195"/>
        <v>0.27</v>
      </c>
      <c r="R4626" s="476"/>
    </row>
    <row r="4627" spans="10:18" x14ac:dyDescent="0.25">
      <c r="J4627" s="1497">
        <v>30</v>
      </c>
      <c r="K4627" s="476"/>
      <c r="L4627" s="476">
        <v>3.5</v>
      </c>
      <c r="M4627" s="426">
        <v>10</v>
      </c>
      <c r="N4627" s="426">
        <v>400</v>
      </c>
      <c r="O4627" s="476"/>
      <c r="P4627" s="450">
        <v>5</v>
      </c>
      <c r="Q4627" s="451">
        <f t="shared" si="195"/>
        <v>7.0000000000000007E-2</v>
      </c>
      <c r="R4627" s="476"/>
    </row>
    <row r="4628" spans="10:18" x14ac:dyDescent="0.25">
      <c r="J4628" s="1055">
        <v>31</v>
      </c>
      <c r="K4628" s="476"/>
      <c r="L4628" s="476">
        <v>2.2000000000000002</v>
      </c>
      <c r="M4628" s="426">
        <v>10</v>
      </c>
      <c r="N4628" s="426">
        <v>400</v>
      </c>
      <c r="O4628" s="476"/>
      <c r="P4628" s="450">
        <v>16</v>
      </c>
      <c r="Q4628" s="451">
        <f t="shared" ref="Q4628:Q4634" si="196">L4628*M4628*N4628*P4628/1000000</f>
        <v>0.14080000000000001</v>
      </c>
      <c r="R4628" s="476"/>
    </row>
    <row r="4629" spans="10:18" x14ac:dyDescent="0.25">
      <c r="J4629" s="1497">
        <v>32</v>
      </c>
      <c r="K4629" s="476"/>
      <c r="L4629" s="476">
        <v>4.5</v>
      </c>
      <c r="M4629" s="426">
        <v>15</v>
      </c>
      <c r="N4629" s="426">
        <v>300</v>
      </c>
      <c r="O4629" s="476"/>
      <c r="P4629" s="450">
        <v>7</v>
      </c>
      <c r="Q4629" s="451">
        <f t="shared" si="196"/>
        <v>0.14174999999999999</v>
      </c>
      <c r="R4629" s="476"/>
    </row>
    <row r="4630" spans="10:18" x14ac:dyDescent="0.25">
      <c r="J4630" s="1055">
        <v>33</v>
      </c>
      <c r="K4630" s="476"/>
      <c r="L4630" s="476">
        <v>4.5</v>
      </c>
      <c r="M4630" s="426">
        <v>10</v>
      </c>
      <c r="N4630" s="426">
        <v>300</v>
      </c>
      <c r="O4630" s="476"/>
      <c r="P4630" s="450">
        <v>15</v>
      </c>
      <c r="Q4630" s="451">
        <f t="shared" si="196"/>
        <v>0.20250000000000001</v>
      </c>
      <c r="R4630" s="476"/>
    </row>
    <row r="4631" spans="10:18" x14ac:dyDescent="0.25">
      <c r="J4631" s="1497">
        <v>34</v>
      </c>
      <c r="K4631" s="476"/>
      <c r="L4631" s="476">
        <v>2.2000000000000002</v>
      </c>
      <c r="M4631" s="426">
        <v>10</v>
      </c>
      <c r="N4631" s="426">
        <v>300</v>
      </c>
      <c r="O4631" s="476"/>
      <c r="P4631" s="450">
        <v>9</v>
      </c>
      <c r="Q4631" s="451">
        <f t="shared" si="196"/>
        <v>5.9400000000000001E-2</v>
      </c>
      <c r="R4631" s="476"/>
    </row>
    <row r="4632" spans="10:18" x14ac:dyDescent="0.25">
      <c r="J4632" s="1055">
        <v>35</v>
      </c>
      <c r="K4632" s="476"/>
      <c r="L4632" s="476">
        <v>2.2000000000000002</v>
      </c>
      <c r="M4632" s="426">
        <v>13</v>
      </c>
      <c r="N4632" s="426">
        <v>300</v>
      </c>
      <c r="O4632" s="476"/>
      <c r="P4632" s="450">
        <v>5</v>
      </c>
      <c r="Q4632" s="451">
        <f t="shared" si="196"/>
        <v>4.2900000000000001E-2</v>
      </c>
      <c r="R4632" s="476"/>
    </row>
    <row r="4633" spans="10:18" x14ac:dyDescent="0.25">
      <c r="J4633" s="1497">
        <v>36</v>
      </c>
      <c r="K4633" s="476"/>
      <c r="L4633" s="476">
        <v>1.7</v>
      </c>
      <c r="M4633" s="426">
        <v>15</v>
      </c>
      <c r="N4633" s="426">
        <v>300</v>
      </c>
      <c r="O4633" s="476"/>
      <c r="P4633" s="450">
        <v>2</v>
      </c>
      <c r="Q4633" s="451">
        <f t="shared" si="196"/>
        <v>1.5299999999999999E-2</v>
      </c>
      <c r="R4633" s="476"/>
    </row>
    <row r="4634" spans="10:18" x14ac:dyDescent="0.25">
      <c r="J4634" s="1055">
        <v>37</v>
      </c>
      <c r="K4634" s="476"/>
      <c r="L4634" s="476">
        <v>2.2000000000000002</v>
      </c>
      <c r="M4634" s="426">
        <v>10</v>
      </c>
      <c r="N4634" s="426">
        <v>200</v>
      </c>
      <c r="O4634" s="476"/>
      <c r="P4634" s="450">
        <v>1</v>
      </c>
      <c r="Q4634" s="451">
        <f t="shared" si="196"/>
        <v>4.4000000000000003E-3</v>
      </c>
      <c r="R4634" s="476"/>
    </row>
    <row r="4635" spans="10:18" x14ac:dyDescent="0.25">
      <c r="J4635" s="1880"/>
      <c r="K4635" s="1880"/>
      <c r="L4635" s="1880"/>
      <c r="M4635" s="1880"/>
      <c r="N4635" s="1880"/>
      <c r="O4635" s="1881"/>
      <c r="P4635" s="1119">
        <f>SUM(P4598:P4634)</f>
        <v>161</v>
      </c>
      <c r="Q4635" s="1120">
        <f>SUM(Q4598:Q4634)</f>
        <v>6.8371699999999995</v>
      </c>
      <c r="R4635" s="64">
        <f>SUM(Q4635/G4609)</f>
        <v>0.67724714962013488</v>
      </c>
    </row>
    <row r="4636" spans="10:18" x14ac:dyDescent="0.25">
      <c r="J4636" s="1497">
        <v>38</v>
      </c>
      <c r="K4636" s="476"/>
      <c r="L4636" s="477">
        <v>5</v>
      </c>
      <c r="M4636" s="409">
        <v>7</v>
      </c>
      <c r="N4636" s="409">
        <v>400</v>
      </c>
      <c r="O4636" s="409">
        <v>8</v>
      </c>
      <c r="P4636" s="450">
        <v>32</v>
      </c>
      <c r="Q4636" s="451">
        <f>L4636*M4636*N4636*P4636/1000000</f>
        <v>0.44800000000000001</v>
      </c>
      <c r="R4636" s="618"/>
    </row>
    <row r="4637" spans="10:18" x14ac:dyDescent="0.25">
      <c r="J4637" s="1497">
        <v>39</v>
      </c>
      <c r="K4637" s="476"/>
      <c r="L4637" s="477">
        <v>4</v>
      </c>
      <c r="M4637" s="409">
        <v>6</v>
      </c>
      <c r="N4637" s="409">
        <v>400</v>
      </c>
      <c r="O4637" s="409">
        <v>3</v>
      </c>
      <c r="P4637" s="450">
        <v>18</v>
      </c>
      <c r="Q4637" s="451">
        <f>L4637*M4637*N4637*P4637/1000000</f>
        <v>0.17280000000000001</v>
      </c>
      <c r="R4637" s="1058"/>
    </row>
    <row r="4638" spans="10:18" x14ac:dyDescent="0.25">
      <c r="J4638" s="1497">
        <v>40</v>
      </c>
      <c r="K4638" s="476"/>
      <c r="L4638" s="477">
        <v>3</v>
      </c>
      <c r="M4638" s="409">
        <v>5</v>
      </c>
      <c r="N4638" s="409">
        <v>400</v>
      </c>
      <c r="O4638" s="409">
        <v>10</v>
      </c>
      <c r="P4638" s="450">
        <v>100</v>
      </c>
      <c r="Q4638" s="451">
        <f>L4638*M4638*N4638*P4638/1000000</f>
        <v>0.6</v>
      </c>
      <c r="R4638" s="618"/>
    </row>
    <row r="4639" spans="10:18" x14ac:dyDescent="0.25">
      <c r="J4639" s="1497">
        <v>41</v>
      </c>
      <c r="K4639" s="476"/>
      <c r="L4639" s="477">
        <v>2</v>
      </c>
      <c r="M4639" s="409">
        <v>3</v>
      </c>
      <c r="N4639" s="409">
        <v>400</v>
      </c>
      <c r="O4639" s="409">
        <v>4</v>
      </c>
      <c r="P4639" s="450">
        <v>100</v>
      </c>
      <c r="Q4639" s="451">
        <f>L4639*M4639*N4639*P4639/1000000</f>
        <v>0.24</v>
      </c>
      <c r="R4639" s="1058"/>
    </row>
    <row r="4640" spans="10:18" x14ac:dyDescent="0.25">
      <c r="J4640" s="1882"/>
      <c r="K4640" s="1883"/>
      <c r="L4640" s="1883"/>
      <c r="M4640" s="1883"/>
      <c r="N4640" s="1884"/>
      <c r="O4640" s="1057">
        <f>SUM(O4636:O4639)</f>
        <v>25</v>
      </c>
      <c r="P4640" s="1057">
        <f>SUM(P4636:P4639)</f>
        <v>250</v>
      </c>
      <c r="Q4640" s="437">
        <f>SUM(Q4636:Q4639)</f>
        <v>1.4608000000000001</v>
      </c>
      <c r="R4640" s="64">
        <f>SUM(Q4640/G4609)</f>
        <v>0.14469767991217028</v>
      </c>
    </row>
    <row r="4641" spans="2:18" ht="16.5" thickBot="1" x14ac:dyDescent="0.3">
      <c r="J4641" s="112"/>
      <c r="K4641" s="112"/>
      <c r="L4641" s="112"/>
      <c r="M4641" s="112"/>
      <c r="N4641" s="112"/>
      <c r="O4641" s="455">
        <f>SUM(O4640)</f>
        <v>25</v>
      </c>
      <c r="P4641" s="47">
        <f>SUM(P4640,P4635)</f>
        <v>411</v>
      </c>
      <c r="Q4641" s="72">
        <f>SUM(Q4640,Q4635)</f>
        <v>8.2979699999999994</v>
      </c>
      <c r="R4641" s="49">
        <f>SUM(Q4641/G4609)</f>
        <v>0.82194482953230519</v>
      </c>
    </row>
    <row r="4642" spans="2:18" ht="16.5" thickTop="1" x14ac:dyDescent="0.25"/>
    <row r="4644" spans="2:18" x14ac:dyDescent="0.25">
      <c r="B4644" s="1814" t="s">
        <v>0</v>
      </c>
      <c r="C4644" s="1814"/>
      <c r="D4644" s="1814"/>
      <c r="E4644" s="1814"/>
      <c r="F4644" s="1814"/>
      <c r="G4644" s="1814"/>
      <c r="H4644" s="1814"/>
      <c r="J4644" s="1892" t="s">
        <v>22</v>
      </c>
      <c r="K4644" s="1892"/>
      <c r="L4644" s="1892"/>
      <c r="M4644" s="1892"/>
      <c r="N4644" s="1892"/>
      <c r="O4644" s="1892"/>
      <c r="P4644" s="1892"/>
      <c r="Q4644" s="1892"/>
      <c r="R4644" s="1892"/>
    </row>
    <row r="4645" spans="2:18" x14ac:dyDescent="0.25">
      <c r="B4645" s="1814"/>
      <c r="C4645" s="1814"/>
      <c r="D4645" s="1814"/>
      <c r="E4645" s="1814"/>
      <c r="F4645" s="1814"/>
      <c r="G4645" s="1814"/>
      <c r="H4645" s="1814"/>
      <c r="J4645" s="1892"/>
      <c r="K4645" s="1892"/>
      <c r="L4645" s="1892"/>
      <c r="M4645" s="1892"/>
      <c r="N4645" s="1892"/>
      <c r="O4645" s="1892"/>
      <c r="P4645" s="1892"/>
      <c r="Q4645" s="1892"/>
      <c r="R4645" s="1892"/>
    </row>
    <row r="4646" spans="2:18" x14ac:dyDescent="0.25">
      <c r="B4646" s="6" t="s">
        <v>510</v>
      </c>
      <c r="H4646" s="8"/>
      <c r="J4646" s="6" t="s">
        <v>510</v>
      </c>
      <c r="K4646" s="1051"/>
      <c r="L4646" s="1051"/>
      <c r="M4646" s="1051"/>
      <c r="N4646" s="1051"/>
      <c r="O4646" s="1893"/>
      <c r="P4646" s="1893"/>
      <c r="Q4646" s="842"/>
      <c r="R4646" s="842"/>
    </row>
    <row r="4647" spans="2:18" x14ac:dyDescent="0.25">
      <c r="B4647" s="1812" t="s">
        <v>21</v>
      </c>
      <c r="C4647" s="1812" t="s">
        <v>2</v>
      </c>
      <c r="D4647" s="1812" t="s">
        <v>3</v>
      </c>
      <c r="E4647" s="1842" t="s">
        <v>4</v>
      </c>
      <c r="F4647" s="1843"/>
      <c r="G4647" s="1844"/>
      <c r="H4647" s="1812" t="s">
        <v>5</v>
      </c>
      <c r="J4647" s="1886" t="s">
        <v>21</v>
      </c>
      <c r="K4647" s="1894" t="s">
        <v>24</v>
      </c>
      <c r="L4647" s="1867" t="s">
        <v>25</v>
      </c>
      <c r="M4647" s="1868"/>
      <c r="N4647" s="1869"/>
      <c r="O4647" s="1867" t="s">
        <v>4</v>
      </c>
      <c r="P4647" s="1868"/>
      <c r="Q4647" s="1869"/>
      <c r="R4647" s="1886" t="s">
        <v>5</v>
      </c>
    </row>
    <row r="4648" spans="2:18" x14ac:dyDescent="0.25">
      <c r="B4648" s="1813"/>
      <c r="C4648" s="1813"/>
      <c r="D4648" s="1813"/>
      <c r="E4648" s="1505" t="s">
        <v>26</v>
      </c>
      <c r="F4648" s="1505" t="s">
        <v>9</v>
      </c>
      <c r="G4648" s="1504" t="s">
        <v>10</v>
      </c>
      <c r="H4648" s="1813"/>
      <c r="J4648" s="1887"/>
      <c r="K4648" s="1895"/>
      <c r="L4648" s="1052" t="s">
        <v>27</v>
      </c>
      <c r="M4648" s="1508" t="s">
        <v>28</v>
      </c>
      <c r="N4648" s="1508" t="s">
        <v>26</v>
      </c>
      <c r="O4648" s="1508" t="s">
        <v>29</v>
      </c>
      <c r="P4648" s="1053" t="s">
        <v>30</v>
      </c>
      <c r="Q4648" s="1054" t="s">
        <v>10</v>
      </c>
      <c r="R4648" s="1887"/>
    </row>
    <row r="4649" spans="2:18" x14ac:dyDescent="0.25">
      <c r="B4649" s="1209">
        <v>1</v>
      </c>
      <c r="C4649" s="406">
        <v>7016</v>
      </c>
      <c r="D4649" s="409" t="s">
        <v>12</v>
      </c>
      <c r="E4649" s="409">
        <v>400</v>
      </c>
      <c r="F4649" s="409">
        <v>45</v>
      </c>
      <c r="G4649" s="497">
        <f t="shared" ref="G4649:G4670" si="197">0.7854*E4649*F4649*F4649/1000000</f>
        <v>0.63617400000000002</v>
      </c>
      <c r="H4649" s="616" t="s">
        <v>13</v>
      </c>
      <c r="J4649" s="1055">
        <v>1</v>
      </c>
      <c r="K4649" s="429" t="s">
        <v>32</v>
      </c>
      <c r="L4649" s="426">
        <v>15</v>
      </c>
      <c r="M4649" s="426">
        <v>30</v>
      </c>
      <c r="N4649" s="426">
        <v>400</v>
      </c>
      <c r="O4649" s="429"/>
      <c r="P4649" s="450">
        <v>7</v>
      </c>
      <c r="Q4649" s="451">
        <f t="shared" ref="Q4649:Q4684" si="198">L4649*M4649*N4649*P4649/1000000</f>
        <v>1.26</v>
      </c>
      <c r="R4649" s="1056"/>
    </row>
    <row r="4650" spans="2:18" x14ac:dyDescent="0.25">
      <c r="B4650" s="1209">
        <v>2</v>
      </c>
      <c r="C4650" s="406">
        <v>7042</v>
      </c>
      <c r="D4650" s="409" t="s">
        <v>12</v>
      </c>
      <c r="E4650" s="409">
        <v>400</v>
      </c>
      <c r="F4650" s="409">
        <v>57</v>
      </c>
      <c r="G4650" s="497">
        <f t="shared" si="197"/>
        <v>1.02070584</v>
      </c>
      <c r="H4650" s="616" t="s">
        <v>13</v>
      </c>
      <c r="J4650" s="1507">
        <v>2</v>
      </c>
      <c r="K4650" s="476"/>
      <c r="L4650" s="476">
        <v>10</v>
      </c>
      <c r="M4650" s="426">
        <v>30</v>
      </c>
      <c r="N4650" s="426">
        <v>400</v>
      </c>
      <c r="O4650" s="476"/>
      <c r="P4650" s="450">
        <v>5</v>
      </c>
      <c r="Q4650" s="451">
        <f t="shared" si="198"/>
        <v>0.6</v>
      </c>
      <c r="R4650" s="476"/>
    </row>
    <row r="4651" spans="2:18" x14ac:dyDescent="0.25">
      <c r="B4651" s="1209">
        <v>3</v>
      </c>
      <c r="C4651" s="406">
        <v>7118</v>
      </c>
      <c r="D4651" s="409" t="s">
        <v>12</v>
      </c>
      <c r="E4651" s="409">
        <v>400</v>
      </c>
      <c r="F4651" s="409">
        <v>65</v>
      </c>
      <c r="G4651" s="497">
        <f t="shared" si="197"/>
        <v>1.3273259999999998</v>
      </c>
      <c r="H4651" s="616" t="s">
        <v>13</v>
      </c>
      <c r="J4651" s="1055">
        <v>3</v>
      </c>
      <c r="K4651" s="476"/>
      <c r="L4651" s="476">
        <v>8</v>
      </c>
      <c r="M4651" s="426">
        <v>30</v>
      </c>
      <c r="N4651" s="426">
        <v>400</v>
      </c>
      <c r="O4651" s="476"/>
      <c r="P4651" s="450">
        <v>1</v>
      </c>
      <c r="Q4651" s="451">
        <f t="shared" si="198"/>
        <v>9.6000000000000002E-2</v>
      </c>
      <c r="R4651" s="476"/>
    </row>
    <row r="4652" spans="2:18" x14ac:dyDescent="0.25">
      <c r="B4652" s="1209">
        <v>4</v>
      </c>
      <c r="C4652" s="406">
        <v>7124</v>
      </c>
      <c r="D4652" s="409" t="s">
        <v>12</v>
      </c>
      <c r="E4652" s="409">
        <v>400</v>
      </c>
      <c r="F4652" s="409">
        <v>40</v>
      </c>
      <c r="G4652" s="497">
        <f t="shared" si="197"/>
        <v>0.50265599999999988</v>
      </c>
      <c r="H4652" s="616" t="s">
        <v>13</v>
      </c>
      <c r="J4652" s="1507">
        <v>4</v>
      </c>
      <c r="K4652" s="476"/>
      <c r="L4652" s="476">
        <v>7</v>
      </c>
      <c r="M4652" s="426">
        <v>30</v>
      </c>
      <c r="N4652" s="426">
        <v>400</v>
      </c>
      <c r="O4652" s="476"/>
      <c r="P4652" s="450">
        <v>1</v>
      </c>
      <c r="Q4652" s="451">
        <f t="shared" si="198"/>
        <v>8.4000000000000005E-2</v>
      </c>
      <c r="R4652" s="476"/>
    </row>
    <row r="4653" spans="2:18" x14ac:dyDescent="0.25">
      <c r="B4653" s="1209">
        <v>5</v>
      </c>
      <c r="C4653" s="406">
        <v>7059</v>
      </c>
      <c r="D4653" s="409" t="s">
        <v>12</v>
      </c>
      <c r="E4653" s="409">
        <v>400</v>
      </c>
      <c r="F4653" s="409">
        <v>37</v>
      </c>
      <c r="G4653" s="497">
        <f t="shared" si="197"/>
        <v>0.43008503999999992</v>
      </c>
      <c r="H4653" s="616" t="s">
        <v>13</v>
      </c>
      <c r="J4653" s="1055">
        <v>5</v>
      </c>
      <c r="K4653" s="476"/>
      <c r="L4653" s="476">
        <v>4.5</v>
      </c>
      <c r="M4653" s="426">
        <v>30</v>
      </c>
      <c r="N4653" s="426">
        <v>400</v>
      </c>
      <c r="O4653" s="476"/>
      <c r="P4653" s="450">
        <v>1</v>
      </c>
      <c r="Q4653" s="451">
        <f t="shared" si="198"/>
        <v>5.3999999999999999E-2</v>
      </c>
      <c r="R4653" s="476"/>
    </row>
    <row r="4654" spans="2:18" x14ac:dyDescent="0.25">
      <c r="B4654" s="1209">
        <v>6</v>
      </c>
      <c r="C4654" s="406">
        <v>7023</v>
      </c>
      <c r="D4654" s="409" t="s">
        <v>12</v>
      </c>
      <c r="E4654" s="409">
        <v>400</v>
      </c>
      <c r="F4654" s="409">
        <v>53</v>
      </c>
      <c r="G4654" s="497">
        <f t="shared" si="197"/>
        <v>0.88247543999999989</v>
      </c>
      <c r="H4654" s="616" t="s">
        <v>13</v>
      </c>
      <c r="J4654" s="1507">
        <v>6</v>
      </c>
      <c r="K4654" s="476"/>
      <c r="L4654" s="476">
        <v>15</v>
      </c>
      <c r="M4654" s="426">
        <v>28</v>
      </c>
      <c r="N4654" s="426">
        <v>400</v>
      </c>
      <c r="O4654" s="476"/>
      <c r="P4654" s="450">
        <v>1</v>
      </c>
      <c r="Q4654" s="451">
        <f t="shared" si="198"/>
        <v>0.16800000000000001</v>
      </c>
      <c r="R4654" s="476"/>
    </row>
    <row r="4655" spans="2:18" x14ac:dyDescent="0.25">
      <c r="B4655" s="1209">
        <v>7</v>
      </c>
      <c r="C4655" s="406">
        <v>7024</v>
      </c>
      <c r="D4655" s="409" t="s">
        <v>12</v>
      </c>
      <c r="E4655" s="409">
        <v>400</v>
      </c>
      <c r="F4655" s="409">
        <v>60</v>
      </c>
      <c r="G4655" s="497">
        <f t="shared" si="197"/>
        <v>1.130976</v>
      </c>
      <c r="H4655" s="616" t="s">
        <v>13</v>
      </c>
      <c r="J4655" s="1055">
        <v>7</v>
      </c>
      <c r="K4655" s="476"/>
      <c r="L4655" s="476">
        <v>15</v>
      </c>
      <c r="M4655" s="426">
        <v>25</v>
      </c>
      <c r="N4655" s="426">
        <v>400</v>
      </c>
      <c r="O4655" s="476"/>
      <c r="P4655" s="450">
        <v>5</v>
      </c>
      <c r="Q4655" s="451">
        <f t="shared" si="198"/>
        <v>0.75</v>
      </c>
      <c r="R4655" s="476"/>
    </row>
    <row r="4656" spans="2:18" x14ac:dyDescent="0.25">
      <c r="B4656" s="1209">
        <v>8</v>
      </c>
      <c r="C4656" s="406">
        <v>7144</v>
      </c>
      <c r="D4656" s="409" t="s">
        <v>12</v>
      </c>
      <c r="E4656" s="409">
        <v>400</v>
      </c>
      <c r="F4656" s="409">
        <v>75</v>
      </c>
      <c r="G4656" s="497">
        <f t="shared" si="197"/>
        <v>1.7671499999999998</v>
      </c>
      <c r="H4656" s="616" t="s">
        <v>13</v>
      </c>
      <c r="J4656" s="1507">
        <v>8</v>
      </c>
      <c r="K4656" s="476"/>
      <c r="L4656" s="476">
        <v>13</v>
      </c>
      <c r="M4656" s="426">
        <v>25</v>
      </c>
      <c r="N4656" s="426">
        <v>400</v>
      </c>
      <c r="O4656" s="476"/>
      <c r="P4656" s="450">
        <v>5</v>
      </c>
      <c r="Q4656" s="451">
        <f t="shared" si="198"/>
        <v>0.65</v>
      </c>
      <c r="R4656" s="476"/>
    </row>
    <row r="4657" spans="2:18" x14ac:dyDescent="0.25">
      <c r="B4657" s="1209">
        <v>9</v>
      </c>
      <c r="C4657" s="406">
        <v>7090</v>
      </c>
      <c r="D4657" s="409" t="s">
        <v>12</v>
      </c>
      <c r="E4657" s="409">
        <v>400</v>
      </c>
      <c r="F4657" s="409">
        <v>64</v>
      </c>
      <c r="G4657" s="497">
        <f t="shared" si="197"/>
        <v>1.2867993599999998</v>
      </c>
      <c r="H4657" s="616" t="s">
        <v>13</v>
      </c>
      <c r="J4657" s="1055">
        <v>9</v>
      </c>
      <c r="K4657" s="476"/>
      <c r="L4657" s="476">
        <v>10</v>
      </c>
      <c r="M4657" s="426">
        <v>25</v>
      </c>
      <c r="N4657" s="426">
        <v>400</v>
      </c>
      <c r="O4657" s="476"/>
      <c r="P4657" s="450">
        <v>9</v>
      </c>
      <c r="Q4657" s="451">
        <f t="shared" si="198"/>
        <v>0.9</v>
      </c>
      <c r="R4657" s="476"/>
    </row>
    <row r="4658" spans="2:18" x14ac:dyDescent="0.25">
      <c r="B4658" s="1209">
        <v>10</v>
      </c>
      <c r="C4658" s="406">
        <v>7126</v>
      </c>
      <c r="D4658" s="409" t="s">
        <v>12</v>
      </c>
      <c r="E4658" s="409">
        <v>400</v>
      </c>
      <c r="F4658" s="409">
        <v>42</v>
      </c>
      <c r="G4658" s="497">
        <f t="shared" si="197"/>
        <v>0.55417824000000004</v>
      </c>
      <c r="H4658" s="616" t="s">
        <v>13</v>
      </c>
      <c r="J4658" s="1507">
        <v>10</v>
      </c>
      <c r="K4658" s="476"/>
      <c r="L4658" s="476">
        <v>8</v>
      </c>
      <c r="M4658" s="426">
        <v>25</v>
      </c>
      <c r="N4658" s="426">
        <v>400</v>
      </c>
      <c r="O4658" s="476"/>
      <c r="P4658" s="450">
        <v>1</v>
      </c>
      <c r="Q4658" s="451">
        <f t="shared" si="198"/>
        <v>0.08</v>
      </c>
      <c r="R4658" s="476"/>
    </row>
    <row r="4659" spans="2:18" x14ac:dyDescent="0.25">
      <c r="B4659" s="1209">
        <v>11</v>
      </c>
      <c r="C4659" s="406">
        <v>6788</v>
      </c>
      <c r="D4659" s="409" t="s">
        <v>12</v>
      </c>
      <c r="E4659" s="409">
        <v>400</v>
      </c>
      <c r="F4659" s="409">
        <v>47</v>
      </c>
      <c r="G4659" s="497">
        <f t="shared" si="197"/>
        <v>0.69397943999999989</v>
      </c>
      <c r="H4659" s="616" t="s">
        <v>13</v>
      </c>
      <c r="J4659" s="1055">
        <v>11</v>
      </c>
      <c r="K4659" s="476"/>
      <c r="L4659" s="476">
        <v>4.5</v>
      </c>
      <c r="M4659" s="426">
        <v>25</v>
      </c>
      <c r="N4659" s="426">
        <v>400</v>
      </c>
      <c r="O4659" s="476"/>
      <c r="P4659" s="450">
        <v>3</v>
      </c>
      <c r="Q4659" s="451">
        <f t="shared" si="198"/>
        <v>0.13500000000000001</v>
      </c>
      <c r="R4659" s="476"/>
    </row>
    <row r="4660" spans="2:18" x14ac:dyDescent="0.25">
      <c r="B4660" s="1209">
        <v>12</v>
      </c>
      <c r="C4660" s="406">
        <v>6856</v>
      </c>
      <c r="D4660" s="409" t="s">
        <v>12</v>
      </c>
      <c r="E4660" s="409">
        <v>400</v>
      </c>
      <c r="F4660" s="409">
        <v>40</v>
      </c>
      <c r="G4660" s="497">
        <f t="shared" si="197"/>
        <v>0.50265599999999988</v>
      </c>
      <c r="H4660" s="616" t="s">
        <v>13</v>
      </c>
      <c r="J4660" s="1507">
        <v>12</v>
      </c>
      <c r="K4660" s="476"/>
      <c r="L4660" s="476">
        <v>2.2000000000000002</v>
      </c>
      <c r="M4660" s="426">
        <v>25</v>
      </c>
      <c r="N4660" s="426">
        <v>400</v>
      </c>
      <c r="O4660" s="476"/>
      <c r="P4660" s="450">
        <v>3</v>
      </c>
      <c r="Q4660" s="451">
        <f t="shared" si="198"/>
        <v>6.6000000000000017E-2</v>
      </c>
      <c r="R4660" s="476"/>
    </row>
    <row r="4661" spans="2:18" x14ac:dyDescent="0.25">
      <c r="B4661" s="1209">
        <v>13</v>
      </c>
      <c r="C4661" s="406">
        <v>7030</v>
      </c>
      <c r="D4661" s="409" t="s">
        <v>12</v>
      </c>
      <c r="E4661" s="409">
        <v>400</v>
      </c>
      <c r="F4661" s="409">
        <v>65</v>
      </c>
      <c r="G4661" s="497">
        <f t="shared" si="197"/>
        <v>1.3273259999999998</v>
      </c>
      <c r="H4661" s="616" t="s">
        <v>13</v>
      </c>
      <c r="J4661" s="1055">
        <v>13</v>
      </c>
      <c r="K4661" s="476"/>
      <c r="L4661" s="476">
        <v>15</v>
      </c>
      <c r="M4661" s="426">
        <v>20</v>
      </c>
      <c r="N4661" s="426">
        <v>400</v>
      </c>
      <c r="O4661" s="476"/>
      <c r="P4661" s="450">
        <v>1</v>
      </c>
      <c r="Q4661" s="451">
        <f t="shared" si="198"/>
        <v>0.12</v>
      </c>
      <c r="R4661" s="476"/>
    </row>
    <row r="4662" spans="2:18" x14ac:dyDescent="0.25">
      <c r="B4662" s="1209">
        <v>14</v>
      </c>
      <c r="C4662" s="406">
        <v>7106</v>
      </c>
      <c r="D4662" s="409" t="s">
        <v>12</v>
      </c>
      <c r="E4662" s="409">
        <v>400</v>
      </c>
      <c r="F4662" s="409">
        <v>47</v>
      </c>
      <c r="G4662" s="497">
        <f t="shared" si="197"/>
        <v>0.69397943999999989</v>
      </c>
      <c r="H4662" s="616" t="s">
        <v>13</v>
      </c>
      <c r="J4662" s="1507">
        <v>14</v>
      </c>
      <c r="K4662" s="476"/>
      <c r="L4662" s="476">
        <v>10</v>
      </c>
      <c r="M4662" s="426">
        <v>20</v>
      </c>
      <c r="N4662" s="426">
        <v>400</v>
      </c>
      <c r="O4662" s="476"/>
      <c r="P4662" s="450">
        <v>8</v>
      </c>
      <c r="Q4662" s="451">
        <f t="shared" si="198"/>
        <v>0.64</v>
      </c>
      <c r="R4662" s="476"/>
    </row>
    <row r="4663" spans="2:18" x14ac:dyDescent="0.25">
      <c r="B4663" s="1209">
        <v>15</v>
      </c>
      <c r="C4663" s="406">
        <v>7053</v>
      </c>
      <c r="D4663" s="409" t="s">
        <v>12</v>
      </c>
      <c r="E4663" s="409">
        <v>400</v>
      </c>
      <c r="F4663" s="409">
        <v>57</v>
      </c>
      <c r="G4663" s="497">
        <f t="shared" si="197"/>
        <v>1.02070584</v>
      </c>
      <c r="H4663" s="1491" t="s">
        <v>267</v>
      </c>
      <c r="J4663" s="1055">
        <v>15</v>
      </c>
      <c r="K4663" s="476"/>
      <c r="L4663" s="476">
        <v>8</v>
      </c>
      <c r="M4663" s="426">
        <v>20</v>
      </c>
      <c r="N4663" s="426">
        <v>400</v>
      </c>
      <c r="O4663" s="476"/>
      <c r="P4663" s="450">
        <v>3</v>
      </c>
      <c r="Q4663" s="451">
        <f t="shared" si="198"/>
        <v>0.192</v>
      </c>
      <c r="R4663" s="476"/>
    </row>
    <row r="4664" spans="2:18" x14ac:dyDescent="0.25">
      <c r="B4664" s="1209">
        <v>16</v>
      </c>
      <c r="C4664" s="406">
        <v>7065</v>
      </c>
      <c r="D4664" s="409" t="s">
        <v>12</v>
      </c>
      <c r="E4664" s="409">
        <v>400</v>
      </c>
      <c r="F4664" s="409">
        <v>35</v>
      </c>
      <c r="G4664" s="497">
        <f t="shared" si="197"/>
        <v>0.38484599999999997</v>
      </c>
      <c r="H4664" s="1491" t="s">
        <v>267</v>
      </c>
      <c r="J4664" s="1507">
        <v>16</v>
      </c>
      <c r="K4664" s="476"/>
      <c r="L4664" s="476">
        <v>7</v>
      </c>
      <c r="M4664" s="426">
        <v>20</v>
      </c>
      <c r="N4664" s="426">
        <v>400</v>
      </c>
      <c r="O4664" s="476"/>
      <c r="P4664" s="450">
        <v>5</v>
      </c>
      <c r="Q4664" s="451">
        <f t="shared" si="198"/>
        <v>0.28000000000000003</v>
      </c>
      <c r="R4664" s="476"/>
    </row>
    <row r="4665" spans="2:18" x14ac:dyDescent="0.25">
      <c r="B4665" s="1209">
        <v>17</v>
      </c>
      <c r="C4665" s="406">
        <v>7143</v>
      </c>
      <c r="D4665" s="409" t="s">
        <v>12</v>
      </c>
      <c r="E4665" s="409">
        <v>400</v>
      </c>
      <c r="F4665" s="409">
        <v>30</v>
      </c>
      <c r="G4665" s="497">
        <f t="shared" si="197"/>
        <v>0.282744</v>
      </c>
      <c r="H4665" s="1491" t="s">
        <v>267</v>
      </c>
      <c r="J4665" s="1055">
        <v>17</v>
      </c>
      <c r="K4665" s="476"/>
      <c r="L4665" s="476">
        <v>4.5</v>
      </c>
      <c r="M4665" s="426">
        <v>20</v>
      </c>
      <c r="N4665" s="426">
        <v>400</v>
      </c>
      <c r="O4665" s="476"/>
      <c r="P4665" s="450">
        <v>7</v>
      </c>
      <c r="Q4665" s="451">
        <f t="shared" si="198"/>
        <v>0.252</v>
      </c>
      <c r="R4665" s="476"/>
    </row>
    <row r="4666" spans="2:18" x14ac:dyDescent="0.25">
      <c r="B4666" s="1209">
        <v>18</v>
      </c>
      <c r="C4666" s="406">
        <v>6939</v>
      </c>
      <c r="D4666" s="409" t="s">
        <v>12</v>
      </c>
      <c r="E4666" s="409">
        <v>400</v>
      </c>
      <c r="F4666" s="409">
        <v>56</v>
      </c>
      <c r="G4666" s="497">
        <f t="shared" si="197"/>
        <v>0.98520576000000004</v>
      </c>
      <c r="H4666" s="1491" t="s">
        <v>509</v>
      </c>
      <c r="J4666" s="1507">
        <v>18</v>
      </c>
      <c r="K4666" s="476"/>
      <c r="L4666" s="476">
        <v>3.5</v>
      </c>
      <c r="M4666" s="426">
        <v>20</v>
      </c>
      <c r="N4666" s="426">
        <v>400</v>
      </c>
      <c r="O4666" s="476"/>
      <c r="P4666" s="450">
        <v>1</v>
      </c>
      <c r="Q4666" s="451">
        <f t="shared" si="198"/>
        <v>2.8000000000000001E-2</v>
      </c>
      <c r="R4666" s="476"/>
    </row>
    <row r="4667" spans="2:18" x14ac:dyDescent="0.25">
      <c r="B4667" s="1209">
        <v>19</v>
      </c>
      <c r="C4667" s="406">
        <v>7031</v>
      </c>
      <c r="D4667" s="409" t="s">
        <v>12</v>
      </c>
      <c r="E4667" s="409">
        <v>400</v>
      </c>
      <c r="F4667" s="409">
        <v>47</v>
      </c>
      <c r="G4667" s="497">
        <f t="shared" si="197"/>
        <v>0.69397943999999989</v>
      </c>
      <c r="H4667" s="1491" t="s">
        <v>509</v>
      </c>
      <c r="J4667" s="1055">
        <v>19</v>
      </c>
      <c r="K4667" s="476"/>
      <c r="L4667" s="476">
        <v>2.2000000000000002</v>
      </c>
      <c r="M4667" s="426">
        <v>20</v>
      </c>
      <c r="N4667" s="426">
        <v>400</v>
      </c>
      <c r="O4667" s="476"/>
      <c r="P4667" s="450">
        <v>8</v>
      </c>
      <c r="Q4667" s="451">
        <f t="shared" si="198"/>
        <v>0.14080000000000001</v>
      </c>
      <c r="R4667" s="476"/>
    </row>
    <row r="4668" spans="2:18" x14ac:dyDescent="0.25">
      <c r="B4668" s="1209">
        <v>20</v>
      </c>
      <c r="C4668" s="406">
        <v>7132</v>
      </c>
      <c r="D4668" s="409" t="s">
        <v>12</v>
      </c>
      <c r="E4668" s="409">
        <v>400</v>
      </c>
      <c r="F4668" s="409">
        <v>50</v>
      </c>
      <c r="G4668" s="497">
        <f t="shared" si="197"/>
        <v>0.78539999999999988</v>
      </c>
      <c r="H4668" s="1491" t="s">
        <v>509</v>
      </c>
      <c r="J4668" s="1507">
        <v>20</v>
      </c>
      <c r="K4668" s="476"/>
      <c r="L4668" s="476">
        <v>15</v>
      </c>
      <c r="M4668" s="426">
        <v>15</v>
      </c>
      <c r="N4668" s="426">
        <v>400</v>
      </c>
      <c r="O4668" s="476"/>
      <c r="P4668" s="450">
        <v>1</v>
      </c>
      <c r="Q4668" s="451">
        <f t="shared" si="198"/>
        <v>0.09</v>
      </c>
      <c r="R4668" s="476"/>
    </row>
    <row r="4669" spans="2:18" x14ac:dyDescent="0.25">
      <c r="B4669" s="1209">
        <v>21</v>
      </c>
      <c r="C4669" s="406">
        <v>7131</v>
      </c>
      <c r="D4669" s="409" t="s">
        <v>12</v>
      </c>
      <c r="E4669" s="409">
        <v>400</v>
      </c>
      <c r="F4669" s="409">
        <v>53</v>
      </c>
      <c r="G4669" s="497">
        <f t="shared" si="197"/>
        <v>0.88247543999999989</v>
      </c>
      <c r="H4669" s="1491" t="s">
        <v>509</v>
      </c>
      <c r="J4669" s="1055">
        <v>21</v>
      </c>
      <c r="K4669" s="476"/>
      <c r="L4669" s="476">
        <v>13</v>
      </c>
      <c r="M4669" s="426">
        <v>15</v>
      </c>
      <c r="N4669" s="426">
        <v>400</v>
      </c>
      <c r="O4669" s="476"/>
      <c r="P4669" s="450">
        <v>3</v>
      </c>
      <c r="Q4669" s="451">
        <f t="shared" si="198"/>
        <v>0.23400000000000001</v>
      </c>
      <c r="R4669" s="476"/>
    </row>
    <row r="4670" spans="2:18" x14ac:dyDescent="0.25">
      <c r="B4670" s="1209">
        <v>22</v>
      </c>
      <c r="C4670" s="406">
        <v>7125</v>
      </c>
      <c r="D4670" s="409" t="s">
        <v>12</v>
      </c>
      <c r="E4670" s="409">
        <v>400</v>
      </c>
      <c r="F4670" s="409">
        <v>50</v>
      </c>
      <c r="G4670" s="497">
        <f t="shared" si="197"/>
        <v>0.78539999999999988</v>
      </c>
      <c r="H4670" s="1491" t="s">
        <v>509</v>
      </c>
      <c r="J4670" s="1507">
        <v>22</v>
      </c>
      <c r="K4670" s="476"/>
      <c r="L4670" s="476">
        <v>10</v>
      </c>
      <c r="M4670" s="426">
        <v>15</v>
      </c>
      <c r="N4670" s="426">
        <v>400</v>
      </c>
      <c r="O4670" s="476"/>
      <c r="P4670" s="450">
        <v>2</v>
      </c>
      <c r="Q4670" s="451">
        <f t="shared" si="198"/>
        <v>0.12</v>
      </c>
      <c r="R4670" s="476"/>
    </row>
    <row r="4671" spans="2:18" x14ac:dyDescent="0.25">
      <c r="G4671" s="74">
        <f>SUM(G4649:G4670)</f>
        <v>18.577223279999995</v>
      </c>
      <c r="H4671" s="51"/>
      <c r="J4671" s="1055">
        <v>23</v>
      </c>
      <c r="K4671" s="476"/>
      <c r="L4671" s="476">
        <v>7</v>
      </c>
      <c r="M4671" s="426">
        <v>15</v>
      </c>
      <c r="N4671" s="426">
        <v>400</v>
      </c>
      <c r="O4671" s="476"/>
      <c r="P4671" s="450">
        <v>4</v>
      </c>
      <c r="Q4671" s="451">
        <f t="shared" si="198"/>
        <v>0.16800000000000001</v>
      </c>
      <c r="R4671" s="476"/>
    </row>
    <row r="4672" spans="2:18" ht="16.5" thickBot="1" x14ac:dyDescent="0.3">
      <c r="G4672" s="60">
        <f>SUM(G4671)</f>
        <v>18.577223279999995</v>
      </c>
      <c r="H4672" s="36">
        <f>SUM(Q4697/G4672)</f>
        <v>0.75851109649794779</v>
      </c>
      <c r="J4672" s="1507">
        <v>24</v>
      </c>
      <c r="K4672" s="476"/>
      <c r="L4672" s="476">
        <v>4.5</v>
      </c>
      <c r="M4672" s="426">
        <v>15</v>
      </c>
      <c r="N4672" s="426">
        <v>400</v>
      </c>
      <c r="O4672" s="476"/>
      <c r="P4672" s="450">
        <v>6</v>
      </c>
      <c r="Q4672" s="451">
        <f t="shared" si="198"/>
        <v>0.16200000000000001</v>
      </c>
      <c r="R4672" s="476"/>
    </row>
    <row r="4673" spans="2:18" ht="16.5" thickTop="1" x14ac:dyDescent="0.25">
      <c r="J4673" s="1055">
        <v>25</v>
      </c>
      <c r="K4673" s="476"/>
      <c r="L4673" s="476">
        <v>3.5</v>
      </c>
      <c r="M4673" s="426">
        <v>15</v>
      </c>
      <c r="N4673" s="426">
        <v>400</v>
      </c>
      <c r="O4673" s="476"/>
      <c r="P4673" s="450">
        <v>2</v>
      </c>
      <c r="Q4673" s="451">
        <f t="shared" si="198"/>
        <v>4.2000000000000003E-2</v>
      </c>
      <c r="R4673" s="476"/>
    </row>
    <row r="4674" spans="2:18" x14ac:dyDescent="0.25">
      <c r="B4674" s="1886" t="s">
        <v>3</v>
      </c>
      <c r="C4674" s="1888" t="s">
        <v>66</v>
      </c>
      <c r="D4674" s="1889"/>
      <c r="E4674" s="1890" t="s">
        <v>48</v>
      </c>
      <c r="F4674" s="1891"/>
      <c r="G4674" s="1886" t="s">
        <v>50</v>
      </c>
      <c r="J4674" s="1507">
        <v>26</v>
      </c>
      <c r="K4674" s="476"/>
      <c r="L4674" s="476">
        <v>2.2000000000000002</v>
      </c>
      <c r="M4674" s="426">
        <v>15</v>
      </c>
      <c r="N4674" s="426">
        <v>400</v>
      </c>
      <c r="O4674" s="476"/>
      <c r="P4674" s="450">
        <v>5</v>
      </c>
      <c r="Q4674" s="451">
        <f t="shared" si="198"/>
        <v>6.6000000000000003E-2</v>
      </c>
      <c r="R4674" s="476"/>
    </row>
    <row r="4675" spans="2:18" x14ac:dyDescent="0.25">
      <c r="B4675" s="1887"/>
      <c r="C4675" s="101" t="s">
        <v>30</v>
      </c>
      <c r="D4675" s="595" t="s">
        <v>10</v>
      </c>
      <c r="E4675" s="1509" t="s">
        <v>30</v>
      </c>
      <c r="F4675" s="1509" t="s">
        <v>10</v>
      </c>
      <c r="G4675" s="1887"/>
      <c r="J4675" s="1055">
        <v>27</v>
      </c>
      <c r="K4675" s="476"/>
      <c r="L4675" s="476">
        <v>10</v>
      </c>
      <c r="M4675" s="426">
        <v>13</v>
      </c>
      <c r="N4675" s="426">
        <v>400</v>
      </c>
      <c r="O4675" s="476"/>
      <c r="P4675" s="450">
        <v>1</v>
      </c>
      <c r="Q4675" s="451">
        <f t="shared" si="198"/>
        <v>5.1999999999999998E-2</v>
      </c>
      <c r="R4675" s="476"/>
    </row>
    <row r="4676" spans="2:18" x14ac:dyDescent="0.25">
      <c r="B4676" s="1510" t="s">
        <v>32</v>
      </c>
      <c r="C4676" s="86">
        <f>SUM(C4615)</f>
        <v>933</v>
      </c>
      <c r="D4676" s="71">
        <f>SUM(D4615)</f>
        <v>728.71527843999991</v>
      </c>
      <c r="E4676" s="86">
        <f>SUM(E4615)</f>
        <v>42683</v>
      </c>
      <c r="F4676" s="71">
        <f>SUM(F4615)</f>
        <v>527.96976500000005</v>
      </c>
      <c r="G4676" s="88">
        <f>SUM(G4626)</f>
        <v>0</v>
      </c>
      <c r="J4676" s="1507">
        <v>28</v>
      </c>
      <c r="K4676" s="476"/>
      <c r="L4676" s="476">
        <v>7</v>
      </c>
      <c r="M4676" s="426">
        <v>13</v>
      </c>
      <c r="N4676" s="426">
        <v>400</v>
      </c>
      <c r="O4676" s="476"/>
      <c r="P4676" s="450">
        <v>1</v>
      </c>
      <c r="Q4676" s="451">
        <f t="shared" si="198"/>
        <v>3.6400000000000002E-2</v>
      </c>
      <c r="R4676" s="476"/>
    </row>
    <row r="4677" spans="2:18" x14ac:dyDescent="0.25">
      <c r="B4677" s="1510" t="s">
        <v>32</v>
      </c>
      <c r="C4677" s="115">
        <f>SUM(B4670)</f>
        <v>22</v>
      </c>
      <c r="D4677" s="71">
        <f>SUM(G4671)</f>
        <v>18.577223279999995</v>
      </c>
      <c r="E4677" s="115">
        <f>SUM(P4697)</f>
        <v>855</v>
      </c>
      <c r="F4677" s="20">
        <f>SUM(Q4697)</f>
        <v>14.091029999999998</v>
      </c>
      <c r="G4677" s="88">
        <f>SUM(F4677/D4677)</f>
        <v>0.75851109649794779</v>
      </c>
      <c r="J4677" s="1055">
        <v>29</v>
      </c>
      <c r="K4677" s="476"/>
      <c r="L4677" s="476">
        <v>4.5</v>
      </c>
      <c r="M4677" s="426">
        <v>13</v>
      </c>
      <c r="N4677" s="426">
        <v>400</v>
      </c>
      <c r="O4677" s="476"/>
      <c r="P4677" s="450">
        <v>3</v>
      </c>
      <c r="Q4677" s="451">
        <f t="shared" si="198"/>
        <v>7.0199999999999999E-2</v>
      </c>
      <c r="R4677" s="476"/>
    </row>
    <row r="4678" spans="2:18" ht="16.5" thickBot="1" x14ac:dyDescent="0.3">
      <c r="B4678" s="1506" t="s">
        <v>54</v>
      </c>
      <c r="C4678" s="59">
        <f>SUM(C4676:C4677)</f>
        <v>955</v>
      </c>
      <c r="D4678" s="92">
        <f>SUM(D4676:D4677)</f>
        <v>747.2925017199999</v>
      </c>
      <c r="E4678" s="59">
        <f>SUM(E4676:E4677)</f>
        <v>43538</v>
      </c>
      <c r="F4678" s="92">
        <f>SUM(F4676:F4677)</f>
        <v>542.0607950000001</v>
      </c>
      <c r="G4678" s="93">
        <f>SUM(F4678/D4678)</f>
        <v>0.72536629733654512</v>
      </c>
      <c r="J4678" s="1507">
        <v>30</v>
      </c>
      <c r="K4678" s="476"/>
      <c r="L4678" s="476">
        <v>3.5</v>
      </c>
      <c r="M4678" s="426">
        <v>13</v>
      </c>
      <c r="N4678" s="426">
        <v>400</v>
      </c>
      <c r="O4678" s="476"/>
      <c r="P4678" s="450">
        <v>3</v>
      </c>
      <c r="Q4678" s="451">
        <f t="shared" si="198"/>
        <v>5.4600000000000003E-2</v>
      </c>
      <c r="R4678" s="476"/>
    </row>
    <row r="4679" spans="2:18" ht="16.5" thickTop="1" x14ac:dyDescent="0.25">
      <c r="B4679" s="89"/>
      <c r="C4679" s="90"/>
      <c r="D4679" s="91"/>
      <c r="E4679" s="82"/>
      <c r="F4679" s="83"/>
      <c r="G4679" s="83"/>
      <c r="J4679" s="1055">
        <v>31</v>
      </c>
      <c r="K4679" s="476"/>
      <c r="L4679" s="476">
        <v>2.2000000000000002</v>
      </c>
      <c r="M4679" s="426">
        <v>13</v>
      </c>
      <c r="N4679" s="426">
        <v>400</v>
      </c>
      <c r="O4679" s="476"/>
      <c r="P4679" s="450">
        <v>2</v>
      </c>
      <c r="Q4679" s="451">
        <f t="shared" si="198"/>
        <v>2.2880000000000001E-2</v>
      </c>
      <c r="R4679" s="476"/>
    </row>
    <row r="4680" spans="2:18" x14ac:dyDescent="0.25">
      <c r="B4680" s="102" t="s">
        <v>32</v>
      </c>
      <c r="C4680" s="90"/>
      <c r="D4680" s="103">
        <f>SUM(Q4691,D4617)</f>
        <v>399.97359499999988</v>
      </c>
      <c r="E4680" s="466">
        <f>SUM(D4680/D4678)</f>
        <v>0.53523030684692241</v>
      </c>
      <c r="F4680" s="83"/>
      <c r="G4680" s="83"/>
      <c r="J4680" s="1507">
        <v>32</v>
      </c>
      <c r="K4680" s="476"/>
      <c r="L4680" s="476">
        <v>10</v>
      </c>
      <c r="M4680" s="426">
        <v>10</v>
      </c>
      <c r="N4680" s="426">
        <v>400</v>
      </c>
      <c r="O4680" s="476"/>
      <c r="P4680" s="450">
        <v>9</v>
      </c>
      <c r="Q4680" s="451">
        <f t="shared" si="198"/>
        <v>0.36</v>
      </c>
      <c r="R4680" s="476"/>
    </row>
    <row r="4681" spans="2:18" x14ac:dyDescent="0.25">
      <c r="B4681" s="102" t="s">
        <v>51</v>
      </c>
      <c r="C4681" s="89"/>
      <c r="D4681" s="103">
        <f>SUM(Q4696,D4618)</f>
        <v>142.08719999999997</v>
      </c>
      <c r="E4681" s="466">
        <f>SUM(D4681/D4678)</f>
        <v>0.19013599048962232</v>
      </c>
      <c r="F4681" s="83"/>
      <c r="G4681" s="83"/>
      <c r="J4681" s="1055">
        <v>33</v>
      </c>
      <c r="K4681" s="476"/>
      <c r="L4681" s="476">
        <v>8</v>
      </c>
      <c r="M4681" s="426">
        <v>10</v>
      </c>
      <c r="N4681" s="426">
        <v>400</v>
      </c>
      <c r="O4681" s="476"/>
      <c r="P4681" s="450">
        <v>2</v>
      </c>
      <c r="Q4681" s="451">
        <f t="shared" si="198"/>
        <v>6.4000000000000001E-2</v>
      </c>
      <c r="R4681" s="476"/>
    </row>
    <row r="4682" spans="2:18" ht="16.5" thickBot="1" x14ac:dyDescent="0.3">
      <c r="B4682" s="89"/>
      <c r="C4682" s="89"/>
      <c r="D4682" s="1503">
        <f>SUM(D4680:D4681)</f>
        <v>542.06079499999987</v>
      </c>
      <c r="E4682" s="467">
        <f>SUM(E4680:E4681)</f>
        <v>0.72536629733654467</v>
      </c>
      <c r="F4682" s="83"/>
      <c r="J4682" s="1507">
        <v>34</v>
      </c>
      <c r="K4682" s="476"/>
      <c r="L4682" s="476">
        <v>7</v>
      </c>
      <c r="M4682" s="426">
        <v>10</v>
      </c>
      <c r="N4682" s="426">
        <v>400</v>
      </c>
      <c r="O4682" s="476"/>
      <c r="P4682" s="450">
        <v>2</v>
      </c>
      <c r="Q4682" s="451">
        <f t="shared" si="198"/>
        <v>5.6000000000000001E-2</v>
      </c>
      <c r="R4682" s="476"/>
    </row>
    <row r="4683" spans="2:18" ht="16.5" thickTop="1" x14ac:dyDescent="0.25">
      <c r="J4683" s="1055">
        <v>35</v>
      </c>
      <c r="K4683" s="476"/>
      <c r="L4683" s="476">
        <v>4.5</v>
      </c>
      <c r="M4683" s="426">
        <v>10</v>
      </c>
      <c r="N4683" s="426">
        <v>400</v>
      </c>
      <c r="O4683" s="476"/>
      <c r="P4683" s="450">
        <v>78</v>
      </c>
      <c r="Q4683" s="451">
        <f t="shared" si="198"/>
        <v>1.4039999999999999</v>
      </c>
      <c r="R4683" s="476"/>
    </row>
    <row r="4684" spans="2:18" x14ac:dyDescent="0.25">
      <c r="J4684" s="1507">
        <v>36</v>
      </c>
      <c r="K4684" s="476"/>
      <c r="L4684" s="476">
        <v>4.5</v>
      </c>
      <c r="M4684" s="426">
        <v>10</v>
      </c>
      <c r="N4684" s="426">
        <v>300</v>
      </c>
      <c r="O4684" s="476"/>
      <c r="P4684" s="450">
        <v>4</v>
      </c>
      <c r="Q4684" s="451">
        <f t="shared" si="198"/>
        <v>5.3999999999999999E-2</v>
      </c>
      <c r="R4684" s="476"/>
    </row>
    <row r="4685" spans="2:18" x14ac:dyDescent="0.25">
      <c r="J4685" s="1055">
        <v>37</v>
      </c>
      <c r="K4685" s="476"/>
      <c r="L4685" s="476">
        <v>3.5</v>
      </c>
      <c r="M4685" s="426">
        <v>10</v>
      </c>
      <c r="N4685" s="426">
        <v>400</v>
      </c>
      <c r="O4685" s="476"/>
      <c r="P4685" s="450">
        <v>11</v>
      </c>
      <c r="Q4685" s="451">
        <f t="shared" ref="Q4685:Q4690" si="199">L4685*M4685*N4685*P4685/1000000</f>
        <v>0.154</v>
      </c>
      <c r="R4685" s="476"/>
    </row>
    <row r="4686" spans="2:18" x14ac:dyDescent="0.25">
      <c r="J4686" s="1507">
        <v>38</v>
      </c>
      <c r="K4686" s="476"/>
      <c r="L4686" s="476">
        <v>2.2000000000000002</v>
      </c>
      <c r="M4686" s="426">
        <v>10</v>
      </c>
      <c r="N4686" s="426">
        <v>400</v>
      </c>
      <c r="O4686" s="476"/>
      <c r="P4686" s="450">
        <v>48</v>
      </c>
      <c r="Q4686" s="451">
        <f t="shared" si="199"/>
        <v>0.4224</v>
      </c>
      <c r="R4686" s="476"/>
    </row>
    <row r="4687" spans="2:18" x14ac:dyDescent="0.25">
      <c r="J4687" s="1055">
        <v>39</v>
      </c>
      <c r="K4687" s="476"/>
      <c r="L4687" s="476">
        <v>2.2000000000000002</v>
      </c>
      <c r="M4687" s="426">
        <v>10</v>
      </c>
      <c r="N4687" s="426">
        <v>300</v>
      </c>
      <c r="O4687" s="476"/>
      <c r="P4687" s="450">
        <v>24</v>
      </c>
      <c r="Q4687" s="451">
        <f t="shared" si="199"/>
        <v>0.15840000000000001</v>
      </c>
      <c r="R4687" s="476"/>
    </row>
    <row r="4688" spans="2:18" x14ac:dyDescent="0.25">
      <c r="J4688" s="1507">
        <v>40</v>
      </c>
      <c r="K4688" s="476"/>
      <c r="L4688" s="476">
        <v>1.7</v>
      </c>
      <c r="M4688" s="426">
        <v>10</v>
      </c>
      <c r="N4688" s="426">
        <v>400</v>
      </c>
      <c r="O4688" s="476"/>
      <c r="P4688" s="450">
        <v>2</v>
      </c>
      <c r="Q4688" s="451">
        <f t="shared" si="199"/>
        <v>1.3599999999999999E-2</v>
      </c>
      <c r="R4688" s="476"/>
    </row>
    <row r="4689" spans="2:18" x14ac:dyDescent="0.25">
      <c r="J4689" s="1055">
        <v>41</v>
      </c>
      <c r="K4689" s="476"/>
      <c r="L4689" s="476">
        <v>3.5</v>
      </c>
      <c r="M4689" s="426">
        <v>15</v>
      </c>
      <c r="N4689" s="426">
        <v>300</v>
      </c>
      <c r="O4689" s="476"/>
      <c r="P4689" s="450">
        <v>1</v>
      </c>
      <c r="Q4689" s="451">
        <f t="shared" si="199"/>
        <v>1.575E-2</v>
      </c>
      <c r="R4689" s="476"/>
    </row>
    <row r="4690" spans="2:18" x14ac:dyDescent="0.25">
      <c r="J4690" s="1507">
        <v>42</v>
      </c>
      <c r="K4690" s="476"/>
      <c r="L4690" s="476">
        <v>2.2000000000000002</v>
      </c>
      <c r="M4690" s="426">
        <v>30</v>
      </c>
      <c r="N4690" s="426">
        <v>300</v>
      </c>
      <c r="O4690" s="476"/>
      <c r="P4690" s="450">
        <v>1</v>
      </c>
      <c r="Q4690" s="451">
        <f t="shared" si="199"/>
        <v>1.9800000000000002E-2</v>
      </c>
      <c r="R4690" s="476"/>
    </row>
    <row r="4691" spans="2:18" x14ac:dyDescent="0.25">
      <c r="J4691" s="1880"/>
      <c r="K4691" s="1880"/>
      <c r="L4691" s="1880"/>
      <c r="M4691" s="1880"/>
      <c r="N4691" s="1880"/>
      <c r="O4691" s="1881"/>
      <c r="P4691" s="1119">
        <f>SUM(P4649:P4690)</f>
        <v>290</v>
      </c>
      <c r="Q4691" s="1120">
        <f>SUM(Q4649:Q4690)</f>
        <v>10.335829999999998</v>
      </c>
      <c r="R4691" s="64">
        <f>SUM(Q4691/G4672)</f>
        <v>0.55637109185889055</v>
      </c>
    </row>
    <row r="4692" spans="2:18" x14ac:dyDescent="0.25">
      <c r="J4692" s="1507">
        <v>43</v>
      </c>
      <c r="K4692" s="476"/>
      <c r="L4692" s="477">
        <v>5</v>
      </c>
      <c r="M4692" s="409">
        <v>7</v>
      </c>
      <c r="N4692" s="409">
        <v>400</v>
      </c>
      <c r="O4692" s="409">
        <v>32</v>
      </c>
      <c r="P4692" s="450">
        <v>128</v>
      </c>
      <c r="Q4692" s="451">
        <f>L4692*M4692*N4692*P4692/1000000</f>
        <v>1.792</v>
      </c>
      <c r="R4692" s="618"/>
    </row>
    <row r="4693" spans="2:18" x14ac:dyDescent="0.25">
      <c r="J4693" s="1507">
        <v>44</v>
      </c>
      <c r="K4693" s="476"/>
      <c r="L4693" s="477">
        <v>4</v>
      </c>
      <c r="M4693" s="409">
        <v>6</v>
      </c>
      <c r="N4693" s="409">
        <v>400</v>
      </c>
      <c r="O4693" s="409">
        <v>7</v>
      </c>
      <c r="P4693" s="450">
        <v>42</v>
      </c>
      <c r="Q4693" s="451">
        <f>L4693*M4693*N4693*P4693/1000000</f>
        <v>0.4032</v>
      </c>
      <c r="R4693" s="1058"/>
    </row>
    <row r="4694" spans="2:18" x14ac:dyDescent="0.25">
      <c r="J4694" s="1507">
        <v>45</v>
      </c>
      <c r="K4694" s="476"/>
      <c r="L4694" s="477">
        <v>3</v>
      </c>
      <c r="M4694" s="409">
        <v>5</v>
      </c>
      <c r="N4694" s="409">
        <v>400</v>
      </c>
      <c r="O4694" s="409">
        <v>17</v>
      </c>
      <c r="P4694" s="450">
        <v>170</v>
      </c>
      <c r="Q4694" s="451">
        <f>L4694*M4694*N4694*P4694/1000000</f>
        <v>1.02</v>
      </c>
      <c r="R4694" s="618"/>
    </row>
    <row r="4695" spans="2:18" x14ac:dyDescent="0.25">
      <c r="J4695" s="1507">
        <v>46</v>
      </c>
      <c r="K4695" s="476"/>
      <c r="L4695" s="477">
        <v>2</v>
      </c>
      <c r="M4695" s="409">
        <v>3</v>
      </c>
      <c r="N4695" s="409">
        <v>400</v>
      </c>
      <c r="O4695" s="409">
        <v>9</v>
      </c>
      <c r="P4695" s="450">
        <v>225</v>
      </c>
      <c r="Q4695" s="451">
        <f>L4695*M4695*N4695*P4695/1000000</f>
        <v>0.54</v>
      </c>
      <c r="R4695" s="1058"/>
    </row>
    <row r="4696" spans="2:18" x14ac:dyDescent="0.25">
      <c r="J4696" s="1882"/>
      <c r="K4696" s="1883"/>
      <c r="L4696" s="1883"/>
      <c r="M4696" s="1883"/>
      <c r="N4696" s="1884"/>
      <c r="O4696" s="1057">
        <f>SUM(O4692:O4695)</f>
        <v>65</v>
      </c>
      <c r="P4696" s="1057">
        <f>SUM(P4692:P4695)</f>
        <v>565</v>
      </c>
      <c r="Q4696" s="437">
        <f>SUM(Q4692:Q4695)</f>
        <v>3.7551999999999999</v>
      </c>
      <c r="R4696" s="64">
        <f>SUM(Q4696/G4672)</f>
        <v>0.20214000463905718</v>
      </c>
    </row>
    <row r="4697" spans="2:18" ht="16.5" thickBot="1" x14ac:dyDescent="0.3">
      <c r="J4697" s="112"/>
      <c r="K4697" s="112"/>
      <c r="L4697" s="112"/>
      <c r="M4697" s="112"/>
      <c r="N4697" s="112"/>
      <c r="O4697" s="455">
        <f>SUM(O4696)</f>
        <v>65</v>
      </c>
      <c r="P4697" s="47">
        <f>SUM(P4696,P4691)</f>
        <v>855</v>
      </c>
      <c r="Q4697" s="72">
        <f>SUM(Q4696,Q4691)</f>
        <v>14.091029999999998</v>
      </c>
      <c r="R4697" s="49">
        <f>SUM(Q4697/G4672)</f>
        <v>0.75851109649794779</v>
      </c>
    </row>
    <row r="4698" spans="2:18" ht="16.5" thickTop="1" x14ac:dyDescent="0.25"/>
    <row r="4699" spans="2:18" x14ac:dyDescent="0.25">
      <c r="B4699" s="1814" t="s">
        <v>0</v>
      </c>
      <c r="C4699" s="1814"/>
      <c r="D4699" s="1814"/>
      <c r="E4699" s="1814"/>
      <c r="F4699" s="1814"/>
      <c r="G4699" s="1814"/>
      <c r="H4699" s="1814"/>
      <c r="J4699" s="1892" t="s">
        <v>22</v>
      </c>
      <c r="K4699" s="1892"/>
      <c r="L4699" s="1892"/>
      <c r="M4699" s="1892"/>
      <c r="N4699" s="1892"/>
      <c r="O4699" s="1892"/>
      <c r="P4699" s="1892"/>
      <c r="Q4699" s="1892"/>
      <c r="R4699" s="1892"/>
    </row>
    <row r="4700" spans="2:18" x14ac:dyDescent="0.25">
      <c r="B4700" s="1814"/>
      <c r="C4700" s="1814"/>
      <c r="D4700" s="1814"/>
      <c r="E4700" s="1814"/>
      <c r="F4700" s="1814"/>
      <c r="G4700" s="1814"/>
      <c r="H4700" s="1814"/>
      <c r="J4700" s="1892"/>
      <c r="K4700" s="1892"/>
      <c r="L4700" s="1892"/>
      <c r="M4700" s="1892"/>
      <c r="N4700" s="1892"/>
      <c r="O4700" s="1892"/>
      <c r="P4700" s="1892"/>
      <c r="Q4700" s="1892"/>
      <c r="R4700" s="1892"/>
    </row>
    <row r="4701" spans="2:18" x14ac:dyDescent="0.25">
      <c r="B4701" s="6" t="s">
        <v>510</v>
      </c>
      <c r="H4701" s="8"/>
      <c r="J4701" s="6" t="s">
        <v>510</v>
      </c>
      <c r="K4701" s="1051"/>
      <c r="L4701" s="1051"/>
      <c r="M4701" s="1051"/>
      <c r="N4701" s="1051"/>
      <c r="O4701" s="1893"/>
      <c r="P4701" s="1893"/>
      <c r="Q4701" s="842"/>
      <c r="R4701" s="842"/>
    </row>
    <row r="4702" spans="2:18" x14ac:dyDescent="0.25">
      <c r="B4702" s="1812" t="s">
        <v>21</v>
      </c>
      <c r="C4702" s="1812" t="s">
        <v>2</v>
      </c>
      <c r="D4702" s="1812" t="s">
        <v>3</v>
      </c>
      <c r="E4702" s="1842" t="s">
        <v>4</v>
      </c>
      <c r="F4702" s="1843"/>
      <c r="G4702" s="1844"/>
      <c r="H4702" s="1812" t="s">
        <v>5</v>
      </c>
      <c r="J4702" s="1886" t="s">
        <v>21</v>
      </c>
      <c r="K4702" s="1894" t="s">
        <v>24</v>
      </c>
      <c r="L4702" s="1867" t="s">
        <v>25</v>
      </c>
      <c r="M4702" s="1868"/>
      <c r="N4702" s="1869"/>
      <c r="O4702" s="1867" t="s">
        <v>4</v>
      </c>
      <c r="P4702" s="1868"/>
      <c r="Q4702" s="1869"/>
      <c r="R4702" s="1886" t="s">
        <v>5</v>
      </c>
    </row>
    <row r="4703" spans="2:18" x14ac:dyDescent="0.25">
      <c r="B4703" s="1813"/>
      <c r="C4703" s="1813"/>
      <c r="D4703" s="1813"/>
      <c r="E4703" s="1513" t="s">
        <v>26</v>
      </c>
      <c r="F4703" s="1513" t="s">
        <v>9</v>
      </c>
      <c r="G4703" s="1512" t="s">
        <v>10</v>
      </c>
      <c r="H4703" s="1813"/>
      <c r="J4703" s="1887"/>
      <c r="K4703" s="1895"/>
      <c r="L4703" s="1052" t="s">
        <v>27</v>
      </c>
      <c r="M4703" s="1516" t="s">
        <v>28</v>
      </c>
      <c r="N4703" s="1516" t="s">
        <v>26</v>
      </c>
      <c r="O4703" s="1516" t="s">
        <v>29</v>
      </c>
      <c r="P4703" s="1053" t="s">
        <v>30</v>
      </c>
      <c r="Q4703" s="1054" t="s">
        <v>10</v>
      </c>
      <c r="R4703" s="1887"/>
    </row>
    <row r="4704" spans="2:18" x14ac:dyDescent="0.25">
      <c r="B4704" s="1209">
        <v>1</v>
      </c>
      <c r="C4704" s="81">
        <v>7013</v>
      </c>
      <c r="D4704" s="409" t="s">
        <v>12</v>
      </c>
      <c r="E4704" s="409">
        <v>300</v>
      </c>
      <c r="F4704" s="409">
        <v>23</v>
      </c>
      <c r="G4704" s="497">
        <f>0.7854*E4704*F4704*F4704/1000000</f>
        <v>0.12464298000000001</v>
      </c>
      <c r="H4704" s="616" t="s">
        <v>207</v>
      </c>
      <c r="J4704" s="1055">
        <v>1</v>
      </c>
      <c r="K4704" s="429" t="s">
        <v>32</v>
      </c>
      <c r="L4704" s="426">
        <v>7</v>
      </c>
      <c r="M4704" s="426">
        <v>20</v>
      </c>
      <c r="N4704" s="426">
        <v>400</v>
      </c>
      <c r="O4704" s="429"/>
      <c r="P4704" s="450">
        <v>1</v>
      </c>
      <c r="Q4704" s="451">
        <f t="shared" ref="Q4704:Q4724" si="200">L4704*M4704*N4704*P4704/1000000</f>
        <v>5.6000000000000001E-2</v>
      </c>
      <c r="R4704" s="1056"/>
    </row>
    <row r="4705" spans="2:18" x14ac:dyDescent="0.25">
      <c r="B4705" s="1209">
        <v>2</v>
      </c>
      <c r="C4705" s="81">
        <v>7019</v>
      </c>
      <c r="D4705" s="409" t="s">
        <v>12</v>
      </c>
      <c r="E4705" s="409">
        <v>400</v>
      </c>
      <c r="F4705" s="409">
        <v>35</v>
      </c>
      <c r="G4705" s="497">
        <f>0.7854*E4705*F4705*F4705/1000000</f>
        <v>0.38484599999999997</v>
      </c>
      <c r="H4705" s="616" t="s">
        <v>207</v>
      </c>
      <c r="J4705" s="1515">
        <v>2</v>
      </c>
      <c r="K4705" s="476"/>
      <c r="L4705" s="476">
        <v>10</v>
      </c>
      <c r="M4705" s="426">
        <v>15</v>
      </c>
      <c r="N4705" s="426">
        <v>400</v>
      </c>
      <c r="O4705" s="476"/>
      <c r="P4705" s="450">
        <v>1</v>
      </c>
      <c r="Q4705" s="451">
        <f t="shared" si="200"/>
        <v>0.06</v>
      </c>
      <c r="R4705" s="476"/>
    </row>
    <row r="4706" spans="2:18" x14ac:dyDescent="0.25">
      <c r="B4706" s="1209">
        <v>3</v>
      </c>
      <c r="C4706" s="81">
        <v>7122</v>
      </c>
      <c r="D4706" s="409" t="s">
        <v>12</v>
      </c>
      <c r="E4706" s="409">
        <v>400</v>
      </c>
      <c r="F4706" s="409">
        <v>59</v>
      </c>
      <c r="G4706" s="497">
        <f>0.7854*E4706*F4706*F4706/1000000</f>
        <v>1.09359096</v>
      </c>
      <c r="H4706" s="616" t="s">
        <v>13</v>
      </c>
      <c r="J4706" s="1055">
        <v>3</v>
      </c>
      <c r="K4706" s="476"/>
      <c r="L4706" s="476">
        <v>4.5</v>
      </c>
      <c r="M4706" s="426">
        <v>13</v>
      </c>
      <c r="N4706" s="426">
        <v>400</v>
      </c>
      <c r="O4706" s="476"/>
      <c r="P4706" s="450">
        <v>1</v>
      </c>
      <c r="Q4706" s="451">
        <f t="shared" si="200"/>
        <v>2.3400000000000001E-2</v>
      </c>
      <c r="R4706" s="476"/>
    </row>
    <row r="4707" spans="2:18" x14ac:dyDescent="0.25">
      <c r="B4707" s="1209">
        <v>4</v>
      </c>
      <c r="C4707" s="81">
        <v>7137</v>
      </c>
      <c r="D4707" s="409" t="s">
        <v>12</v>
      </c>
      <c r="E4707" s="409">
        <v>400</v>
      </c>
      <c r="F4707" s="409">
        <v>65</v>
      </c>
      <c r="G4707" s="497">
        <f>0.7854*E4707*F4707*F4707/1000000</f>
        <v>1.3273259999999998</v>
      </c>
      <c r="H4707" s="616" t="s">
        <v>13</v>
      </c>
      <c r="J4707" s="1515">
        <v>4</v>
      </c>
      <c r="K4707" s="476"/>
      <c r="L4707" s="476">
        <v>4.5</v>
      </c>
      <c r="M4707" s="426">
        <v>10</v>
      </c>
      <c r="N4707" s="426">
        <v>400</v>
      </c>
      <c r="O4707" s="476"/>
      <c r="P4707" s="450">
        <v>28</v>
      </c>
      <c r="Q4707" s="451">
        <f t="shared" si="200"/>
        <v>0.504</v>
      </c>
      <c r="R4707" s="476"/>
    </row>
    <row r="4708" spans="2:18" x14ac:dyDescent="0.25">
      <c r="B4708" s="1209">
        <v>5</v>
      </c>
      <c r="C4708" s="81">
        <v>7138</v>
      </c>
      <c r="D4708" s="409" t="s">
        <v>12</v>
      </c>
      <c r="E4708" s="409">
        <v>400</v>
      </c>
      <c r="F4708" s="409">
        <v>58</v>
      </c>
      <c r="G4708" s="497">
        <f>0.7854*E4708*F4708*F4708/1000000</f>
        <v>1.0568342399999999</v>
      </c>
      <c r="H4708" s="1491" t="s">
        <v>267</v>
      </c>
      <c r="J4708" s="1055">
        <v>5</v>
      </c>
      <c r="K4708" s="476"/>
      <c r="L4708" s="476">
        <v>13</v>
      </c>
      <c r="M4708" s="426">
        <v>25</v>
      </c>
      <c r="N4708" s="426">
        <v>400</v>
      </c>
      <c r="O4708" s="476"/>
      <c r="P4708" s="450">
        <v>4</v>
      </c>
      <c r="Q4708" s="451">
        <f t="shared" si="200"/>
        <v>0.52</v>
      </c>
      <c r="R4708" s="476"/>
    </row>
    <row r="4709" spans="2:18" x14ac:dyDescent="0.25">
      <c r="G4709" s="74">
        <f>SUM(G4704:G4708)</f>
        <v>3.9872401799999997</v>
      </c>
      <c r="H4709" s="51"/>
      <c r="J4709" s="1515">
        <v>6</v>
      </c>
      <c r="K4709" s="476"/>
      <c r="L4709" s="476">
        <v>13</v>
      </c>
      <c r="M4709" s="426">
        <v>20</v>
      </c>
      <c r="N4709" s="426">
        <v>400</v>
      </c>
      <c r="O4709" s="476"/>
      <c r="P4709" s="450">
        <v>2</v>
      </c>
      <c r="Q4709" s="451">
        <f t="shared" si="200"/>
        <v>0.20799999999999999</v>
      </c>
      <c r="R4709" s="476"/>
    </row>
    <row r="4710" spans="2:18" ht="16.5" thickBot="1" x14ac:dyDescent="0.3">
      <c r="G4710" s="60">
        <f>SUM(G4709)</f>
        <v>3.9872401799999997</v>
      </c>
      <c r="H4710" s="36">
        <f>SUM(Q4731/G4710)</f>
        <v>0.87611978268136326</v>
      </c>
      <c r="J4710" s="1055">
        <v>7</v>
      </c>
      <c r="K4710" s="476"/>
      <c r="L4710" s="476">
        <v>15</v>
      </c>
      <c r="M4710" s="426">
        <v>15</v>
      </c>
      <c r="N4710" s="426">
        <v>400</v>
      </c>
      <c r="O4710" s="476"/>
      <c r="P4710" s="450">
        <v>1</v>
      </c>
      <c r="Q4710" s="451">
        <f t="shared" si="200"/>
        <v>0.09</v>
      </c>
      <c r="R4710" s="476"/>
    </row>
    <row r="4711" spans="2:18" ht="16.5" thickTop="1" x14ac:dyDescent="0.25">
      <c r="J4711" s="1515">
        <v>8</v>
      </c>
      <c r="K4711" s="476"/>
      <c r="L4711" s="476">
        <v>2.2000000000000002</v>
      </c>
      <c r="M4711" s="426">
        <v>10</v>
      </c>
      <c r="N4711" s="426">
        <v>400</v>
      </c>
      <c r="O4711" s="476"/>
      <c r="P4711" s="450">
        <v>6</v>
      </c>
      <c r="Q4711" s="451">
        <f t="shared" si="200"/>
        <v>5.28E-2</v>
      </c>
      <c r="R4711" s="476"/>
    </row>
    <row r="4712" spans="2:18" x14ac:dyDescent="0.25">
      <c r="B4712" s="1886" t="s">
        <v>3</v>
      </c>
      <c r="C4712" s="1888" t="s">
        <v>66</v>
      </c>
      <c r="D4712" s="1889"/>
      <c r="E4712" s="1890" t="s">
        <v>48</v>
      </c>
      <c r="F4712" s="1891"/>
      <c r="G4712" s="1886" t="s">
        <v>50</v>
      </c>
      <c r="J4712" s="1055">
        <v>9</v>
      </c>
      <c r="K4712" s="476"/>
      <c r="L4712" s="476">
        <v>15</v>
      </c>
      <c r="M4712" s="426">
        <v>20</v>
      </c>
      <c r="N4712" s="426">
        <v>400</v>
      </c>
      <c r="O4712" s="476"/>
      <c r="P4712" s="450">
        <v>1</v>
      </c>
      <c r="Q4712" s="451">
        <f t="shared" si="200"/>
        <v>0.12</v>
      </c>
      <c r="R4712" s="476"/>
    </row>
    <row r="4713" spans="2:18" x14ac:dyDescent="0.25">
      <c r="B4713" s="1887"/>
      <c r="C4713" s="101" t="s">
        <v>30</v>
      </c>
      <c r="D4713" s="595" t="s">
        <v>10</v>
      </c>
      <c r="E4713" s="1517" t="s">
        <v>30</v>
      </c>
      <c r="F4713" s="1517" t="s">
        <v>10</v>
      </c>
      <c r="G4713" s="1887"/>
      <c r="J4713" s="1515">
        <v>10</v>
      </c>
      <c r="K4713" s="476"/>
      <c r="L4713" s="476">
        <v>3.5</v>
      </c>
      <c r="M4713" s="426">
        <v>20</v>
      </c>
      <c r="N4713" s="426">
        <v>400</v>
      </c>
      <c r="O4713" s="476"/>
      <c r="P4713" s="450">
        <v>2</v>
      </c>
      <c r="Q4713" s="451">
        <f t="shared" si="200"/>
        <v>5.6000000000000001E-2</v>
      </c>
      <c r="R4713" s="476"/>
    </row>
    <row r="4714" spans="2:18" x14ac:dyDescent="0.25">
      <c r="B4714" s="1518" t="s">
        <v>32</v>
      </c>
      <c r="C4714" s="86">
        <f>SUM(C4678)</f>
        <v>955</v>
      </c>
      <c r="D4714" s="71">
        <f>SUM(D4678)</f>
        <v>747.2925017199999</v>
      </c>
      <c r="E4714" s="86">
        <f>SUM(E4678)</f>
        <v>43538</v>
      </c>
      <c r="F4714" s="85">
        <f>SUM(F4678)</f>
        <v>542.0607950000001</v>
      </c>
      <c r="G4714" s="88">
        <f>SUM(G4664)</f>
        <v>0.38484599999999997</v>
      </c>
      <c r="J4714" s="1055">
        <v>11</v>
      </c>
      <c r="K4714" s="476"/>
      <c r="L4714" s="476">
        <v>4.5</v>
      </c>
      <c r="M4714" s="426">
        <v>25</v>
      </c>
      <c r="N4714" s="426">
        <v>400</v>
      </c>
      <c r="O4714" s="476"/>
      <c r="P4714" s="450">
        <v>1</v>
      </c>
      <c r="Q4714" s="451">
        <f t="shared" si="200"/>
        <v>4.4999999999999998E-2</v>
      </c>
      <c r="R4714" s="476"/>
    </row>
    <row r="4715" spans="2:18" x14ac:dyDescent="0.25">
      <c r="B4715" s="1518" t="s">
        <v>32</v>
      </c>
      <c r="C4715" s="115">
        <f>SUM(B4708)</f>
        <v>5</v>
      </c>
      <c r="D4715" s="71">
        <f>SUM(G4709)</f>
        <v>3.9872401799999997</v>
      </c>
      <c r="E4715" s="115">
        <f>SUM(P4731)</f>
        <v>214</v>
      </c>
      <c r="F4715" s="20">
        <f>SUM(Q4731)</f>
        <v>3.4932999999999996</v>
      </c>
      <c r="G4715" s="88">
        <f>SUM(F4715/D4715)</f>
        <v>0.87611978268136326</v>
      </c>
      <c r="J4715" s="1515">
        <v>12</v>
      </c>
      <c r="K4715" s="476"/>
      <c r="L4715" s="476">
        <v>3.5</v>
      </c>
      <c r="M4715" s="426">
        <v>15</v>
      </c>
      <c r="N4715" s="426">
        <v>400</v>
      </c>
      <c r="O4715" s="476"/>
      <c r="P4715" s="450">
        <v>1</v>
      </c>
      <c r="Q4715" s="451">
        <f t="shared" si="200"/>
        <v>2.1000000000000001E-2</v>
      </c>
      <c r="R4715" s="476"/>
    </row>
    <row r="4716" spans="2:18" ht="16.5" thickBot="1" x14ac:dyDescent="0.3">
      <c r="B4716" s="1511" t="s">
        <v>54</v>
      </c>
      <c r="C4716" s="59">
        <f>SUM(C4714:C4715)</f>
        <v>960</v>
      </c>
      <c r="D4716" s="92">
        <f>SUM(D4714:D4715)</f>
        <v>751.27974189999986</v>
      </c>
      <c r="E4716" s="59">
        <f>SUM(E4714:E4715)</f>
        <v>43752</v>
      </c>
      <c r="F4716" s="92">
        <f>SUM(F4714:F4715)</f>
        <v>545.55409500000007</v>
      </c>
      <c r="G4716" s="93">
        <f>SUM(F4716/D4716)</f>
        <v>0.72616638593273397</v>
      </c>
      <c r="J4716" s="1055">
        <v>13</v>
      </c>
      <c r="K4716" s="476"/>
      <c r="L4716" s="476">
        <v>13</v>
      </c>
      <c r="M4716" s="426">
        <v>30</v>
      </c>
      <c r="N4716" s="426">
        <v>400</v>
      </c>
      <c r="O4716" s="476"/>
      <c r="P4716" s="450">
        <v>1</v>
      </c>
      <c r="Q4716" s="451">
        <f t="shared" si="200"/>
        <v>0.156</v>
      </c>
      <c r="R4716" s="476"/>
    </row>
    <row r="4717" spans="2:18" ht="16.5" thickTop="1" x14ac:dyDescent="0.25">
      <c r="B4717" s="89"/>
      <c r="C4717" s="90"/>
      <c r="D4717" s="91"/>
      <c r="E4717" s="82"/>
      <c r="F4717" s="83"/>
      <c r="G4717" s="83"/>
      <c r="J4717" s="1515">
        <v>14</v>
      </c>
      <c r="K4717" s="476"/>
      <c r="L4717" s="476">
        <v>15</v>
      </c>
      <c r="M4717" s="426">
        <v>25</v>
      </c>
      <c r="N4717" s="426">
        <v>400</v>
      </c>
      <c r="O4717" s="476"/>
      <c r="P4717" s="450">
        <v>1</v>
      </c>
      <c r="Q4717" s="451">
        <f t="shared" si="200"/>
        <v>0.15</v>
      </c>
      <c r="R4717" s="476"/>
    </row>
    <row r="4718" spans="2:18" x14ac:dyDescent="0.25">
      <c r="B4718" s="102" t="s">
        <v>32</v>
      </c>
      <c r="C4718" s="90"/>
      <c r="D4718" s="103">
        <f>SUM(Q4725+D4680)</f>
        <v>402.5932949999999</v>
      </c>
      <c r="E4718" s="466">
        <f>SUM(D4718/D4716)</f>
        <v>0.5358766815431949</v>
      </c>
      <c r="F4718" s="83"/>
      <c r="G4718" s="83"/>
      <c r="J4718" s="1055">
        <v>15</v>
      </c>
      <c r="K4718" s="476"/>
      <c r="L4718" s="476">
        <v>7</v>
      </c>
      <c r="M4718" s="426">
        <v>10</v>
      </c>
      <c r="N4718" s="426">
        <v>400</v>
      </c>
      <c r="O4718" s="476"/>
      <c r="P4718" s="450">
        <v>1</v>
      </c>
      <c r="Q4718" s="451">
        <f t="shared" si="200"/>
        <v>2.8000000000000001E-2</v>
      </c>
      <c r="R4718" s="476"/>
    </row>
    <row r="4719" spans="2:18" x14ac:dyDescent="0.25">
      <c r="B4719" s="102" t="s">
        <v>51</v>
      </c>
      <c r="C4719" s="89"/>
      <c r="D4719" s="103">
        <f>SUM(Q4730+D4681)</f>
        <v>142.96079999999998</v>
      </c>
      <c r="E4719" s="466">
        <f>SUM(D4719/D4716)</f>
        <v>0.19028970438953879</v>
      </c>
      <c r="F4719" s="83"/>
      <c r="G4719" s="83"/>
      <c r="J4719" s="1515">
        <v>16</v>
      </c>
      <c r="K4719" s="476"/>
      <c r="L4719" s="476">
        <v>10</v>
      </c>
      <c r="M4719" s="426">
        <v>10</v>
      </c>
      <c r="N4719" s="426">
        <v>400</v>
      </c>
      <c r="O4719" s="476"/>
      <c r="P4719" s="450">
        <v>1</v>
      </c>
      <c r="Q4719" s="451">
        <f t="shared" si="200"/>
        <v>0.04</v>
      </c>
      <c r="R4719" s="476"/>
    </row>
    <row r="4720" spans="2:18" ht="16.5" thickBot="1" x14ac:dyDescent="0.3">
      <c r="B4720" s="89"/>
      <c r="C4720" s="89"/>
      <c r="D4720" s="1514">
        <f>SUM(D4718:D4719)</f>
        <v>545.55409499999985</v>
      </c>
      <c r="E4720" s="467">
        <f>SUM(E4718:E4719)</f>
        <v>0.72616638593273364</v>
      </c>
      <c r="F4720" s="83"/>
      <c r="J4720" s="1055">
        <v>17</v>
      </c>
      <c r="K4720" s="476"/>
      <c r="L4720" s="476">
        <v>3.5</v>
      </c>
      <c r="M4720" s="426">
        <v>10</v>
      </c>
      <c r="N4720" s="426">
        <v>400</v>
      </c>
      <c r="O4720" s="476"/>
      <c r="P4720" s="450">
        <v>1</v>
      </c>
      <c r="Q4720" s="451">
        <f t="shared" si="200"/>
        <v>1.4E-2</v>
      </c>
      <c r="R4720" s="476"/>
    </row>
    <row r="4721" spans="2:18" ht="16.5" thickTop="1" x14ac:dyDescent="0.25">
      <c r="J4721" s="1515">
        <v>18</v>
      </c>
      <c r="K4721" s="476"/>
      <c r="L4721" s="476">
        <v>10</v>
      </c>
      <c r="M4721" s="426">
        <v>30</v>
      </c>
      <c r="N4721" s="426">
        <v>400</v>
      </c>
      <c r="O4721" s="476"/>
      <c r="P4721" s="450">
        <v>2</v>
      </c>
      <c r="Q4721" s="451">
        <f t="shared" si="200"/>
        <v>0.24</v>
      </c>
      <c r="R4721" s="476"/>
    </row>
    <row r="4722" spans="2:18" x14ac:dyDescent="0.25">
      <c r="J4722" s="1055">
        <v>19</v>
      </c>
      <c r="K4722" s="476"/>
      <c r="L4722" s="476">
        <v>15</v>
      </c>
      <c r="M4722" s="426">
        <v>30</v>
      </c>
      <c r="N4722" s="426">
        <v>400</v>
      </c>
      <c r="O4722" s="476"/>
      <c r="P4722" s="450">
        <v>1</v>
      </c>
      <c r="Q4722" s="451">
        <f t="shared" si="200"/>
        <v>0.18</v>
      </c>
      <c r="R4722" s="476"/>
    </row>
    <row r="4723" spans="2:18" x14ac:dyDescent="0.25">
      <c r="J4723" s="1515">
        <v>20</v>
      </c>
      <c r="K4723" s="476"/>
      <c r="L4723" s="476">
        <v>7</v>
      </c>
      <c r="M4723" s="426">
        <v>15</v>
      </c>
      <c r="N4723" s="426">
        <v>400</v>
      </c>
      <c r="O4723" s="476"/>
      <c r="P4723" s="450">
        <v>1</v>
      </c>
      <c r="Q4723" s="451">
        <f t="shared" si="200"/>
        <v>4.2000000000000003E-2</v>
      </c>
      <c r="R4723" s="476"/>
    </row>
    <row r="4724" spans="2:18" x14ac:dyDescent="0.25">
      <c r="J4724" s="1055">
        <v>21</v>
      </c>
      <c r="K4724" s="476"/>
      <c r="L4724" s="476">
        <v>4.5</v>
      </c>
      <c r="M4724" s="426">
        <v>10</v>
      </c>
      <c r="N4724" s="426">
        <v>300</v>
      </c>
      <c r="O4724" s="476"/>
      <c r="P4724" s="450">
        <v>1</v>
      </c>
      <c r="Q4724" s="451">
        <f t="shared" si="200"/>
        <v>1.35E-2</v>
      </c>
      <c r="R4724" s="476"/>
    </row>
    <row r="4725" spans="2:18" x14ac:dyDescent="0.25">
      <c r="J4725" s="1880"/>
      <c r="K4725" s="1880"/>
      <c r="L4725" s="1880"/>
      <c r="M4725" s="1880"/>
      <c r="N4725" s="1880"/>
      <c r="O4725" s="1881"/>
      <c r="P4725" s="1119">
        <f>SUM(P4704:P4724)</f>
        <v>59</v>
      </c>
      <c r="Q4725" s="1120">
        <f>SUM(Q4704:Q4724)</f>
        <v>2.6196999999999999</v>
      </c>
      <c r="R4725" s="64">
        <f>SUM(Q4725/G4710)</f>
        <v>0.65702086699979034</v>
      </c>
    </row>
    <row r="4726" spans="2:18" x14ac:dyDescent="0.25">
      <c r="J4726" s="1515">
        <v>22</v>
      </c>
      <c r="K4726" s="476"/>
      <c r="L4726" s="477">
        <v>5</v>
      </c>
      <c r="M4726" s="409">
        <v>7</v>
      </c>
      <c r="N4726" s="409">
        <v>400</v>
      </c>
      <c r="O4726" s="409">
        <v>6</v>
      </c>
      <c r="P4726" s="450">
        <v>24</v>
      </c>
      <c r="Q4726" s="451">
        <f>L4726*M4726*N4726*P4726/1000000</f>
        <v>0.33600000000000002</v>
      </c>
      <c r="R4726" s="618"/>
    </row>
    <row r="4727" spans="2:18" x14ac:dyDescent="0.25">
      <c r="J4727" s="1515">
        <v>23</v>
      </c>
      <c r="K4727" s="476"/>
      <c r="L4727" s="477">
        <v>4</v>
      </c>
      <c r="M4727" s="409">
        <v>6</v>
      </c>
      <c r="N4727" s="409">
        <v>400</v>
      </c>
      <c r="O4727" s="409">
        <v>1</v>
      </c>
      <c r="P4727" s="450">
        <v>6</v>
      </c>
      <c r="Q4727" s="451">
        <f>L4727*M4727*N4727*P4727/1000000</f>
        <v>5.7599999999999998E-2</v>
      </c>
      <c r="R4727" s="1058"/>
    </row>
    <row r="4728" spans="2:18" x14ac:dyDescent="0.25">
      <c r="J4728" s="1515">
        <v>24</v>
      </c>
      <c r="K4728" s="476"/>
      <c r="L4728" s="477">
        <v>3</v>
      </c>
      <c r="M4728" s="409">
        <v>5</v>
      </c>
      <c r="N4728" s="409">
        <v>400</v>
      </c>
      <c r="O4728" s="409">
        <v>5</v>
      </c>
      <c r="P4728" s="450">
        <v>50</v>
      </c>
      <c r="Q4728" s="451">
        <f>L4728*M4728*N4728*P4728/1000000</f>
        <v>0.3</v>
      </c>
      <c r="R4728" s="618"/>
    </row>
    <row r="4729" spans="2:18" x14ac:dyDescent="0.25">
      <c r="J4729" s="1515">
        <v>25</v>
      </c>
      <c r="K4729" s="476"/>
      <c r="L4729" s="477">
        <v>2</v>
      </c>
      <c r="M4729" s="409">
        <v>3</v>
      </c>
      <c r="N4729" s="409">
        <v>400</v>
      </c>
      <c r="O4729" s="409">
        <v>3</v>
      </c>
      <c r="P4729" s="450">
        <v>75</v>
      </c>
      <c r="Q4729" s="451">
        <f>L4729*M4729*N4729*P4729/1000000</f>
        <v>0.18</v>
      </c>
      <c r="R4729" s="1058"/>
    </row>
    <row r="4730" spans="2:18" x14ac:dyDescent="0.25">
      <c r="J4730" s="1882"/>
      <c r="K4730" s="1883"/>
      <c r="L4730" s="1883"/>
      <c r="M4730" s="1883"/>
      <c r="N4730" s="1884"/>
      <c r="O4730" s="1057">
        <f>SUM(O4726:O4729)</f>
        <v>15</v>
      </c>
      <c r="P4730" s="1057">
        <f>SUM(P4726:P4729)</f>
        <v>155</v>
      </c>
      <c r="Q4730" s="437">
        <f>SUM(Q4726:Q4729)</f>
        <v>0.87359999999999993</v>
      </c>
      <c r="R4730" s="64">
        <f>SUM(Q4730/G4710)</f>
        <v>0.21909891568157303</v>
      </c>
    </row>
    <row r="4731" spans="2:18" ht="16.5" thickBot="1" x14ac:dyDescent="0.3">
      <c r="J4731" s="112"/>
      <c r="K4731" s="112"/>
      <c r="L4731" s="112"/>
      <c r="M4731" s="112"/>
      <c r="N4731" s="112"/>
      <c r="O4731" s="455">
        <f>SUM(O4730)</f>
        <v>15</v>
      </c>
      <c r="P4731" s="47">
        <f>SUM(P4730,P4725)</f>
        <v>214</v>
      </c>
      <c r="Q4731" s="72">
        <f>SUM(Q4730,Q4725)</f>
        <v>3.4932999999999996</v>
      </c>
      <c r="R4731" s="49">
        <f>SUM(Q4731/G4710)</f>
        <v>0.87611978268136326</v>
      </c>
    </row>
    <row r="4732" spans="2:18" ht="16.5" thickTop="1" x14ac:dyDescent="0.25"/>
    <row r="4733" spans="2:18" x14ac:dyDescent="0.25">
      <c r="B4733" s="1814" t="s">
        <v>0</v>
      </c>
      <c r="C4733" s="1814"/>
      <c r="D4733" s="1814"/>
      <c r="E4733" s="1814"/>
      <c r="F4733" s="1814"/>
      <c r="G4733" s="1814"/>
      <c r="H4733" s="1814"/>
      <c r="J4733" s="1892" t="s">
        <v>22</v>
      </c>
      <c r="K4733" s="1892"/>
      <c r="L4733" s="1892"/>
      <c r="M4733" s="1892"/>
      <c r="N4733" s="1892"/>
      <c r="O4733" s="1892"/>
      <c r="P4733" s="1892"/>
      <c r="Q4733" s="1892"/>
      <c r="R4733" s="1892"/>
    </row>
    <row r="4734" spans="2:18" x14ac:dyDescent="0.25">
      <c r="B4734" s="1814"/>
      <c r="C4734" s="1814"/>
      <c r="D4734" s="1814"/>
      <c r="E4734" s="1814"/>
      <c r="F4734" s="1814"/>
      <c r="G4734" s="1814"/>
      <c r="H4734" s="1814"/>
      <c r="J4734" s="1892"/>
      <c r="K4734" s="1892"/>
      <c r="L4734" s="1892"/>
      <c r="M4734" s="1892"/>
      <c r="N4734" s="1892"/>
      <c r="O4734" s="1892"/>
      <c r="P4734" s="1892"/>
      <c r="Q4734" s="1892"/>
      <c r="R4734" s="1892"/>
    </row>
    <row r="4735" spans="2:18" x14ac:dyDescent="0.25">
      <c r="B4735" s="6" t="s">
        <v>510</v>
      </c>
      <c r="H4735" s="8"/>
      <c r="J4735" s="6" t="s">
        <v>510</v>
      </c>
      <c r="K4735" s="1051"/>
      <c r="L4735" s="1051"/>
      <c r="M4735" s="1051"/>
      <c r="N4735" s="1051"/>
      <c r="O4735" s="1893"/>
      <c r="P4735" s="1893"/>
      <c r="Q4735" s="842"/>
      <c r="R4735" s="842"/>
    </row>
    <row r="4736" spans="2:18" x14ac:dyDescent="0.25">
      <c r="B4736" s="1812" t="s">
        <v>21</v>
      </c>
      <c r="C4736" s="1812" t="s">
        <v>2</v>
      </c>
      <c r="D4736" s="1812" t="s">
        <v>3</v>
      </c>
      <c r="E4736" s="1842" t="s">
        <v>4</v>
      </c>
      <c r="F4736" s="1843"/>
      <c r="G4736" s="1844"/>
      <c r="H4736" s="1812" t="s">
        <v>5</v>
      </c>
      <c r="J4736" s="1886" t="s">
        <v>21</v>
      </c>
      <c r="K4736" s="1894" t="s">
        <v>24</v>
      </c>
      <c r="L4736" s="1867" t="s">
        <v>25</v>
      </c>
      <c r="M4736" s="1868"/>
      <c r="N4736" s="1869"/>
      <c r="O4736" s="1867" t="s">
        <v>4</v>
      </c>
      <c r="P4736" s="1868"/>
      <c r="Q4736" s="1869"/>
      <c r="R4736" s="1886" t="s">
        <v>5</v>
      </c>
    </row>
    <row r="4737" spans="2:18" x14ac:dyDescent="0.25">
      <c r="B4737" s="1813"/>
      <c r="C4737" s="1813"/>
      <c r="D4737" s="1813"/>
      <c r="E4737" s="1523" t="s">
        <v>26</v>
      </c>
      <c r="F4737" s="1523" t="s">
        <v>9</v>
      </c>
      <c r="G4737" s="1522" t="s">
        <v>10</v>
      </c>
      <c r="H4737" s="1813"/>
      <c r="J4737" s="1887"/>
      <c r="K4737" s="1895"/>
      <c r="L4737" s="1052" t="s">
        <v>27</v>
      </c>
      <c r="M4737" s="1526" t="s">
        <v>28</v>
      </c>
      <c r="N4737" s="1526" t="s">
        <v>26</v>
      </c>
      <c r="O4737" s="1526" t="s">
        <v>29</v>
      </c>
      <c r="P4737" s="1053" t="s">
        <v>30</v>
      </c>
      <c r="Q4737" s="1054" t="s">
        <v>10</v>
      </c>
      <c r="R4737" s="1887"/>
    </row>
    <row r="4738" spans="2:18" x14ac:dyDescent="0.25">
      <c r="B4738" s="1209">
        <v>1</v>
      </c>
      <c r="C4738" s="424">
        <v>6991</v>
      </c>
      <c r="D4738" s="409" t="s">
        <v>12</v>
      </c>
      <c r="E4738" s="409">
        <v>400</v>
      </c>
      <c r="F4738" s="409">
        <v>47</v>
      </c>
      <c r="G4738" s="497">
        <f t="shared" ref="G4738:G4747" si="201">0.7854*E4738*F4738*F4738/1000000</f>
        <v>0.69397943999999989</v>
      </c>
      <c r="H4738" s="1491" t="s">
        <v>267</v>
      </c>
      <c r="J4738" s="1055">
        <v>1</v>
      </c>
      <c r="K4738" s="429" t="s">
        <v>32</v>
      </c>
      <c r="L4738" s="426">
        <v>15</v>
      </c>
      <c r="M4738" s="426">
        <v>30</v>
      </c>
      <c r="N4738" s="426">
        <v>400</v>
      </c>
      <c r="O4738" s="429"/>
      <c r="P4738" s="450">
        <v>3</v>
      </c>
      <c r="Q4738" s="451">
        <f t="shared" ref="Q4738:Q4756" si="202">L4738*M4738*N4738*P4738/1000000</f>
        <v>0.54</v>
      </c>
      <c r="R4738" s="1056"/>
    </row>
    <row r="4739" spans="2:18" x14ac:dyDescent="0.25">
      <c r="B4739" s="1209">
        <v>2</v>
      </c>
      <c r="C4739" s="424">
        <v>7082</v>
      </c>
      <c r="D4739" s="409" t="s">
        <v>12</v>
      </c>
      <c r="E4739" s="409">
        <v>400</v>
      </c>
      <c r="F4739" s="409">
        <v>60</v>
      </c>
      <c r="G4739" s="497">
        <f t="shared" si="201"/>
        <v>1.130976</v>
      </c>
      <c r="H4739" s="1491" t="s">
        <v>267</v>
      </c>
      <c r="J4739" s="1525">
        <v>2</v>
      </c>
      <c r="K4739" s="476"/>
      <c r="L4739" s="476">
        <v>13</v>
      </c>
      <c r="M4739" s="426">
        <v>30</v>
      </c>
      <c r="N4739" s="426">
        <v>400</v>
      </c>
      <c r="O4739" s="476"/>
      <c r="P4739" s="450">
        <v>1</v>
      </c>
      <c r="Q4739" s="451">
        <f t="shared" si="202"/>
        <v>0.156</v>
      </c>
      <c r="R4739" s="476"/>
    </row>
    <row r="4740" spans="2:18" x14ac:dyDescent="0.25">
      <c r="B4740" s="1209">
        <v>3</v>
      </c>
      <c r="C4740" s="424">
        <v>7116</v>
      </c>
      <c r="D4740" s="409" t="s">
        <v>12</v>
      </c>
      <c r="E4740" s="409">
        <v>400</v>
      </c>
      <c r="F4740" s="409">
        <v>48</v>
      </c>
      <c r="G4740" s="497">
        <f t="shared" si="201"/>
        <v>0.72382463999999991</v>
      </c>
      <c r="H4740" s="1491" t="s">
        <v>267</v>
      </c>
      <c r="J4740" s="1055">
        <v>3</v>
      </c>
      <c r="K4740" s="476"/>
      <c r="L4740" s="476">
        <v>10</v>
      </c>
      <c r="M4740" s="426">
        <v>30</v>
      </c>
      <c r="N4740" s="426">
        <v>400</v>
      </c>
      <c r="O4740" s="476"/>
      <c r="P4740" s="450">
        <v>1</v>
      </c>
      <c r="Q4740" s="451">
        <f t="shared" si="202"/>
        <v>0.12</v>
      </c>
      <c r="R4740" s="476"/>
    </row>
    <row r="4741" spans="2:18" x14ac:dyDescent="0.25">
      <c r="B4741" s="1209">
        <v>4</v>
      </c>
      <c r="C4741" s="424">
        <v>7049</v>
      </c>
      <c r="D4741" s="409" t="s">
        <v>12</v>
      </c>
      <c r="E4741" s="409">
        <v>400</v>
      </c>
      <c r="F4741" s="409">
        <v>42</v>
      </c>
      <c r="G4741" s="497">
        <f t="shared" si="201"/>
        <v>0.55417824000000004</v>
      </c>
      <c r="H4741" s="1491" t="s">
        <v>267</v>
      </c>
      <c r="J4741" s="1525">
        <v>4</v>
      </c>
      <c r="K4741" s="476"/>
      <c r="L4741" s="476">
        <v>15</v>
      </c>
      <c r="M4741" s="426">
        <v>25</v>
      </c>
      <c r="N4741" s="426">
        <v>400</v>
      </c>
      <c r="O4741" s="476"/>
      <c r="P4741" s="450">
        <v>1</v>
      </c>
      <c r="Q4741" s="451">
        <f t="shared" si="202"/>
        <v>0.15</v>
      </c>
      <c r="R4741" s="476"/>
    </row>
    <row r="4742" spans="2:18" x14ac:dyDescent="0.25">
      <c r="B4742" s="1209">
        <v>5</v>
      </c>
      <c r="C4742" s="424">
        <v>7073</v>
      </c>
      <c r="D4742" s="409" t="s">
        <v>12</v>
      </c>
      <c r="E4742" s="409">
        <v>400</v>
      </c>
      <c r="F4742" s="409">
        <v>38</v>
      </c>
      <c r="G4742" s="497">
        <f t="shared" si="201"/>
        <v>0.45364703999999995</v>
      </c>
      <c r="H4742" s="1491" t="s">
        <v>267</v>
      </c>
      <c r="J4742" s="1055">
        <v>5</v>
      </c>
      <c r="K4742" s="476"/>
      <c r="L4742" s="476">
        <v>13</v>
      </c>
      <c r="M4742" s="426">
        <v>25</v>
      </c>
      <c r="N4742" s="426">
        <v>400</v>
      </c>
      <c r="O4742" s="476"/>
      <c r="P4742" s="450">
        <v>3</v>
      </c>
      <c r="Q4742" s="451">
        <f t="shared" si="202"/>
        <v>0.39</v>
      </c>
      <c r="R4742" s="476"/>
    </row>
    <row r="4743" spans="2:18" x14ac:dyDescent="0.25">
      <c r="B4743" s="1209">
        <v>6</v>
      </c>
      <c r="C4743" s="424">
        <v>7018</v>
      </c>
      <c r="D4743" s="409" t="s">
        <v>12</v>
      </c>
      <c r="E4743" s="409">
        <v>400</v>
      </c>
      <c r="F4743" s="409">
        <v>50</v>
      </c>
      <c r="G4743" s="497">
        <f t="shared" si="201"/>
        <v>0.78539999999999988</v>
      </c>
      <c r="H4743" s="1491" t="s">
        <v>207</v>
      </c>
      <c r="J4743" s="1525">
        <v>6</v>
      </c>
      <c r="K4743" s="476"/>
      <c r="L4743" s="476">
        <v>10</v>
      </c>
      <c r="M4743" s="426">
        <v>25</v>
      </c>
      <c r="N4743" s="426">
        <v>400</v>
      </c>
      <c r="O4743" s="476"/>
      <c r="P4743" s="450">
        <v>1</v>
      </c>
      <c r="Q4743" s="451">
        <f t="shared" si="202"/>
        <v>0.1</v>
      </c>
      <c r="R4743" s="476"/>
    </row>
    <row r="4744" spans="2:18" x14ac:dyDescent="0.25">
      <c r="B4744" s="1209">
        <v>7</v>
      </c>
      <c r="C4744" s="424">
        <v>6985</v>
      </c>
      <c r="D4744" s="409" t="s">
        <v>12</v>
      </c>
      <c r="E4744" s="409">
        <v>400</v>
      </c>
      <c r="F4744" s="409">
        <v>43</v>
      </c>
      <c r="G4744" s="497">
        <f t="shared" si="201"/>
        <v>0.58088183999999998</v>
      </c>
      <c r="H4744" s="1491" t="s">
        <v>207</v>
      </c>
      <c r="J4744" s="1055">
        <v>7</v>
      </c>
      <c r="K4744" s="476"/>
      <c r="L4744" s="476">
        <v>7</v>
      </c>
      <c r="M4744" s="426">
        <v>25</v>
      </c>
      <c r="N4744" s="426">
        <v>400</v>
      </c>
      <c r="O4744" s="476"/>
      <c r="P4744" s="450">
        <v>2</v>
      </c>
      <c r="Q4744" s="451">
        <f t="shared" si="202"/>
        <v>0.14000000000000001</v>
      </c>
      <c r="R4744" s="476"/>
    </row>
    <row r="4745" spans="2:18" x14ac:dyDescent="0.25">
      <c r="B4745" s="1209">
        <v>8</v>
      </c>
      <c r="C4745" s="424">
        <v>7109</v>
      </c>
      <c r="D4745" s="409" t="s">
        <v>12</v>
      </c>
      <c r="E4745" s="409">
        <v>400</v>
      </c>
      <c r="F4745" s="409">
        <v>45</v>
      </c>
      <c r="G4745" s="497">
        <f t="shared" si="201"/>
        <v>0.63617400000000002</v>
      </c>
      <c r="H4745" s="1491" t="s">
        <v>207</v>
      </c>
      <c r="J4745" s="1525">
        <v>8</v>
      </c>
      <c r="K4745" s="476"/>
      <c r="L4745" s="476">
        <v>15</v>
      </c>
      <c r="M4745" s="426">
        <v>20</v>
      </c>
      <c r="N4745" s="426">
        <v>400</v>
      </c>
      <c r="O4745" s="476"/>
      <c r="P4745" s="450">
        <v>1</v>
      </c>
      <c r="Q4745" s="451">
        <f t="shared" si="202"/>
        <v>0.12</v>
      </c>
      <c r="R4745" s="476"/>
    </row>
    <row r="4746" spans="2:18" x14ac:dyDescent="0.25">
      <c r="B4746" s="1209">
        <v>9</v>
      </c>
      <c r="C4746" s="424">
        <v>7130</v>
      </c>
      <c r="D4746" s="409" t="s">
        <v>12</v>
      </c>
      <c r="E4746" s="409">
        <v>400</v>
      </c>
      <c r="F4746" s="409">
        <v>35</v>
      </c>
      <c r="G4746" s="497">
        <f t="shared" si="201"/>
        <v>0.38484599999999997</v>
      </c>
      <c r="H4746" s="1491" t="s">
        <v>207</v>
      </c>
      <c r="J4746" s="1055">
        <v>9</v>
      </c>
      <c r="K4746" s="476"/>
      <c r="L4746" s="476">
        <v>13</v>
      </c>
      <c r="M4746" s="426">
        <v>20</v>
      </c>
      <c r="N4746" s="426">
        <v>400</v>
      </c>
      <c r="O4746" s="476"/>
      <c r="P4746" s="450">
        <v>2</v>
      </c>
      <c r="Q4746" s="451">
        <f t="shared" si="202"/>
        <v>0.20799999999999999</v>
      </c>
      <c r="R4746" s="476"/>
    </row>
    <row r="4747" spans="2:18" x14ac:dyDescent="0.25">
      <c r="B4747" s="1209">
        <v>10</v>
      </c>
      <c r="C4747" s="424">
        <v>7120</v>
      </c>
      <c r="D4747" s="409" t="s">
        <v>12</v>
      </c>
      <c r="E4747" s="409">
        <v>400</v>
      </c>
      <c r="F4747" s="409">
        <v>38</v>
      </c>
      <c r="G4747" s="497">
        <f t="shared" si="201"/>
        <v>0.45364703999999995</v>
      </c>
      <c r="H4747" s="1491" t="s">
        <v>207</v>
      </c>
      <c r="J4747" s="1525">
        <v>10</v>
      </c>
      <c r="K4747" s="476"/>
      <c r="L4747" s="476">
        <v>10</v>
      </c>
      <c r="M4747" s="426">
        <v>20</v>
      </c>
      <c r="N4747" s="426">
        <v>400</v>
      </c>
      <c r="O4747" s="476"/>
      <c r="P4747" s="450">
        <v>5</v>
      </c>
      <c r="Q4747" s="451">
        <f t="shared" si="202"/>
        <v>0.4</v>
      </c>
      <c r="R4747" s="476"/>
    </row>
    <row r="4748" spans="2:18" x14ac:dyDescent="0.25">
      <c r="G4748" s="74">
        <f>SUM(G4738:G4747)</f>
        <v>6.3975542399999998</v>
      </c>
      <c r="H4748" s="51"/>
      <c r="J4748" s="1055">
        <v>11</v>
      </c>
      <c r="K4748" s="476"/>
      <c r="L4748" s="476">
        <v>4.5</v>
      </c>
      <c r="M4748" s="426">
        <v>20</v>
      </c>
      <c r="N4748" s="426">
        <v>400</v>
      </c>
      <c r="O4748" s="476"/>
      <c r="P4748" s="450">
        <v>3</v>
      </c>
      <c r="Q4748" s="451">
        <f t="shared" si="202"/>
        <v>0.108</v>
      </c>
      <c r="R4748" s="476"/>
    </row>
    <row r="4749" spans="2:18" ht="16.5" thickBot="1" x14ac:dyDescent="0.3">
      <c r="G4749" s="60">
        <f>SUM(G4748)</f>
        <v>6.3975542399999998</v>
      </c>
      <c r="H4749" s="36">
        <f>SUM(Q4774/G4749)</f>
        <v>0.75853518672160558</v>
      </c>
      <c r="J4749" s="1525">
        <v>12</v>
      </c>
      <c r="K4749" s="476"/>
      <c r="L4749" s="476">
        <v>7</v>
      </c>
      <c r="M4749" s="426">
        <v>20</v>
      </c>
      <c r="N4749" s="426">
        <v>400</v>
      </c>
      <c r="O4749" s="476"/>
      <c r="P4749" s="450">
        <v>1</v>
      </c>
      <c r="Q4749" s="451">
        <f t="shared" si="202"/>
        <v>5.6000000000000001E-2</v>
      </c>
      <c r="R4749" s="476"/>
    </row>
    <row r="4750" spans="2:18" ht="16.5" thickTop="1" x14ac:dyDescent="0.25">
      <c r="J4750" s="1055">
        <v>13</v>
      </c>
      <c r="K4750" s="476"/>
      <c r="L4750" s="476">
        <v>2.2000000000000002</v>
      </c>
      <c r="M4750" s="426">
        <v>20</v>
      </c>
      <c r="N4750" s="426">
        <v>400</v>
      </c>
      <c r="O4750" s="476"/>
      <c r="P4750" s="450">
        <v>1</v>
      </c>
      <c r="Q4750" s="451">
        <f t="shared" si="202"/>
        <v>1.7600000000000001E-2</v>
      </c>
      <c r="R4750" s="476"/>
    </row>
    <row r="4751" spans="2:18" x14ac:dyDescent="0.25">
      <c r="B4751" s="1886" t="s">
        <v>3</v>
      </c>
      <c r="C4751" s="1888" t="s">
        <v>66</v>
      </c>
      <c r="D4751" s="1889"/>
      <c r="E4751" s="1890" t="s">
        <v>48</v>
      </c>
      <c r="F4751" s="1891"/>
      <c r="G4751" s="1886" t="s">
        <v>50</v>
      </c>
      <c r="J4751" s="1525">
        <v>14</v>
      </c>
      <c r="K4751" s="476"/>
      <c r="L4751" s="476">
        <v>15</v>
      </c>
      <c r="M4751" s="426">
        <v>15</v>
      </c>
      <c r="N4751" s="426">
        <v>400</v>
      </c>
      <c r="O4751" s="476"/>
      <c r="P4751" s="450">
        <v>1</v>
      </c>
      <c r="Q4751" s="451">
        <f t="shared" si="202"/>
        <v>0.09</v>
      </c>
      <c r="R4751" s="476"/>
    </row>
    <row r="4752" spans="2:18" x14ac:dyDescent="0.25">
      <c r="B4752" s="1887"/>
      <c r="C4752" s="101" t="s">
        <v>30</v>
      </c>
      <c r="D4752" s="595" t="s">
        <v>10</v>
      </c>
      <c r="E4752" s="1527" t="s">
        <v>30</v>
      </c>
      <c r="F4752" s="1527" t="s">
        <v>10</v>
      </c>
      <c r="G4752" s="1887"/>
      <c r="J4752" s="1055">
        <v>15</v>
      </c>
      <c r="K4752" s="476"/>
      <c r="L4752" s="476">
        <v>13</v>
      </c>
      <c r="M4752" s="426">
        <v>15</v>
      </c>
      <c r="N4752" s="426">
        <v>400</v>
      </c>
      <c r="O4752" s="476"/>
      <c r="P4752" s="450">
        <v>1</v>
      </c>
      <c r="Q4752" s="451">
        <f t="shared" si="202"/>
        <v>7.8E-2</v>
      </c>
      <c r="R4752" s="476"/>
    </row>
    <row r="4753" spans="2:18" x14ac:dyDescent="0.25">
      <c r="B4753" s="1528" t="s">
        <v>32</v>
      </c>
      <c r="C4753" s="86">
        <f>SUM(C4716)</f>
        <v>960</v>
      </c>
      <c r="D4753" s="71">
        <f>SUM(D4716)</f>
        <v>751.27974189999986</v>
      </c>
      <c r="E4753" s="86">
        <f>SUM(E4716)</f>
        <v>43752</v>
      </c>
      <c r="F4753" s="71">
        <f>SUM(F4716)</f>
        <v>545.55409500000007</v>
      </c>
      <c r="G4753" s="88">
        <f>SUM(G4716)</f>
        <v>0.72616638593273397</v>
      </c>
      <c r="J4753" s="1525">
        <v>16</v>
      </c>
      <c r="K4753" s="476"/>
      <c r="L4753" s="476">
        <v>10</v>
      </c>
      <c r="M4753" s="426">
        <v>15</v>
      </c>
      <c r="N4753" s="426">
        <v>400</v>
      </c>
      <c r="O4753" s="476"/>
      <c r="P4753" s="450">
        <v>2</v>
      </c>
      <c r="Q4753" s="451">
        <f t="shared" si="202"/>
        <v>0.12</v>
      </c>
      <c r="R4753" s="476"/>
    </row>
    <row r="4754" spans="2:18" x14ac:dyDescent="0.25">
      <c r="B4754" s="1528" t="s">
        <v>32</v>
      </c>
      <c r="C4754" s="115">
        <f>SUM(B4747)</f>
        <v>10</v>
      </c>
      <c r="D4754" s="71">
        <f>SUM(G4748)</f>
        <v>6.3975542399999998</v>
      </c>
      <c r="E4754" s="115">
        <f>SUM(P4774)</f>
        <v>221</v>
      </c>
      <c r="F4754" s="20">
        <f>SUM(Q4774)</f>
        <v>4.8527699999999996</v>
      </c>
      <c r="G4754" s="88">
        <f>SUM(F4754/D4754)</f>
        <v>0.75853518672160558</v>
      </c>
      <c r="J4754" s="1055">
        <v>17</v>
      </c>
      <c r="K4754" s="476"/>
      <c r="L4754" s="476">
        <v>7</v>
      </c>
      <c r="M4754" s="426">
        <v>15</v>
      </c>
      <c r="N4754" s="426">
        <v>400</v>
      </c>
      <c r="O4754" s="476"/>
      <c r="P4754" s="450">
        <v>1</v>
      </c>
      <c r="Q4754" s="451">
        <f t="shared" si="202"/>
        <v>4.2000000000000003E-2</v>
      </c>
      <c r="R4754" s="476"/>
    </row>
    <row r="4755" spans="2:18" ht="16.5" thickBot="1" x14ac:dyDescent="0.3">
      <c r="B4755" s="1524" t="s">
        <v>54</v>
      </c>
      <c r="C4755" s="59">
        <f>SUM(C4753:C4754)</f>
        <v>970</v>
      </c>
      <c r="D4755" s="92">
        <f>SUM(D4753:D4754)</f>
        <v>757.67729613999984</v>
      </c>
      <c r="E4755" s="59">
        <f>SUM(E4753:E4754)</f>
        <v>43973</v>
      </c>
      <c r="F4755" s="92">
        <f>SUM(F4753:F4754)</f>
        <v>550.40686500000004</v>
      </c>
      <c r="G4755" s="93">
        <f>SUM(F4755/D4755)</f>
        <v>0.72643969643020501</v>
      </c>
      <c r="J4755" s="1525">
        <v>18</v>
      </c>
      <c r="K4755" s="476"/>
      <c r="L4755" s="476">
        <v>4.5</v>
      </c>
      <c r="M4755" s="426">
        <v>15</v>
      </c>
      <c r="N4755" s="426">
        <v>400</v>
      </c>
      <c r="O4755" s="476"/>
      <c r="P4755" s="450">
        <v>10</v>
      </c>
      <c r="Q4755" s="451">
        <f t="shared" si="202"/>
        <v>0.27</v>
      </c>
      <c r="R4755" s="476"/>
    </row>
    <row r="4756" spans="2:18" ht="16.5" thickTop="1" x14ac:dyDescent="0.25">
      <c r="B4756" s="89"/>
      <c r="C4756" s="90"/>
      <c r="D4756" s="91"/>
      <c r="E4756" s="82"/>
      <c r="F4756" s="83"/>
      <c r="G4756" s="83"/>
      <c r="J4756" s="1055">
        <v>19</v>
      </c>
      <c r="K4756" s="476"/>
      <c r="L4756" s="476">
        <v>3.5</v>
      </c>
      <c r="M4756" s="426">
        <v>15</v>
      </c>
      <c r="N4756" s="426">
        <v>400</v>
      </c>
      <c r="O4756" s="476"/>
      <c r="P4756" s="450">
        <v>3</v>
      </c>
      <c r="Q4756" s="451">
        <f t="shared" si="202"/>
        <v>6.3E-2</v>
      </c>
      <c r="R4756" s="476"/>
    </row>
    <row r="4757" spans="2:18" x14ac:dyDescent="0.25">
      <c r="B4757" s="102" t="s">
        <v>32</v>
      </c>
      <c r="C4757" s="90"/>
      <c r="D4757" s="103">
        <f>SUM(Q4768+D4718)</f>
        <v>406.29326499999991</v>
      </c>
      <c r="E4757" s="466">
        <f>SUM(D4757/D4755)</f>
        <v>0.53623523770590464</v>
      </c>
      <c r="F4757" s="83"/>
      <c r="G4757" s="83"/>
      <c r="J4757" s="1525">
        <v>20</v>
      </c>
      <c r="K4757" s="476"/>
      <c r="L4757" s="476">
        <v>2.2000000000000002</v>
      </c>
      <c r="M4757" s="426">
        <v>15</v>
      </c>
      <c r="N4757" s="426">
        <v>400</v>
      </c>
      <c r="O4757" s="476"/>
      <c r="P4757" s="450">
        <v>5</v>
      </c>
      <c r="Q4757" s="451">
        <f t="shared" ref="Q4757:Q4763" si="203">L4757*M4757*N4757*P4757/1000000</f>
        <v>6.6000000000000003E-2</v>
      </c>
      <c r="R4757" s="476"/>
    </row>
    <row r="4758" spans="2:18" x14ac:dyDescent="0.25">
      <c r="B4758" s="102" t="s">
        <v>51</v>
      </c>
      <c r="C4758" s="89"/>
      <c r="D4758" s="103">
        <f>SUM(Q4773+D4719)</f>
        <v>144.11359999999999</v>
      </c>
      <c r="E4758" s="466">
        <f>SUM(D4758/D4755)</f>
        <v>0.19020445872430022</v>
      </c>
      <c r="F4758" s="83"/>
      <c r="G4758" s="83"/>
      <c r="J4758" s="1055">
        <v>21</v>
      </c>
      <c r="K4758" s="476"/>
      <c r="L4758" s="476">
        <v>4.5</v>
      </c>
      <c r="M4758" s="426">
        <v>13</v>
      </c>
      <c r="N4758" s="426">
        <v>400</v>
      </c>
      <c r="O4758" s="476"/>
      <c r="P4758" s="450">
        <v>3</v>
      </c>
      <c r="Q4758" s="451">
        <f t="shared" si="203"/>
        <v>7.0199999999999999E-2</v>
      </c>
      <c r="R4758" s="476"/>
    </row>
    <row r="4759" spans="2:18" ht="16.5" thickBot="1" x14ac:dyDescent="0.3">
      <c r="B4759" s="89"/>
      <c r="C4759" s="89"/>
      <c r="D4759" s="1521">
        <f>SUM(D4757:D4758)</f>
        <v>550.40686499999993</v>
      </c>
      <c r="E4759" s="467">
        <f>SUM(E4757:E4758)</f>
        <v>0.7264396964302049</v>
      </c>
      <c r="F4759" s="83"/>
      <c r="J4759" s="1525">
        <v>22</v>
      </c>
      <c r="K4759" s="476"/>
      <c r="L4759" s="476">
        <v>3.5</v>
      </c>
      <c r="M4759" s="426">
        <v>13</v>
      </c>
      <c r="N4759" s="426">
        <v>400</v>
      </c>
      <c r="O4759" s="476"/>
      <c r="P4759" s="450">
        <v>4</v>
      </c>
      <c r="Q4759" s="451">
        <f t="shared" si="203"/>
        <v>7.2800000000000004E-2</v>
      </c>
      <c r="R4759" s="476"/>
    </row>
    <row r="4760" spans="2:18" ht="16.5" thickTop="1" x14ac:dyDescent="0.25">
      <c r="J4760" s="1055">
        <v>23</v>
      </c>
      <c r="K4760" s="476"/>
      <c r="L4760" s="476">
        <v>2.2000000000000002</v>
      </c>
      <c r="M4760" s="426">
        <v>13</v>
      </c>
      <c r="N4760" s="426">
        <v>400</v>
      </c>
      <c r="O4760" s="476"/>
      <c r="P4760" s="450">
        <v>3</v>
      </c>
      <c r="Q4760" s="451">
        <f t="shared" si="203"/>
        <v>3.4320000000000003E-2</v>
      </c>
      <c r="R4760" s="476"/>
    </row>
    <row r="4761" spans="2:18" x14ac:dyDescent="0.25">
      <c r="J4761" s="1525">
        <v>24</v>
      </c>
      <c r="K4761" s="476"/>
      <c r="L4761" s="476">
        <v>4.5</v>
      </c>
      <c r="M4761" s="426">
        <v>10</v>
      </c>
      <c r="N4761" s="426">
        <v>400</v>
      </c>
      <c r="O4761" s="476"/>
      <c r="P4761" s="450">
        <v>5</v>
      </c>
      <c r="Q4761" s="451">
        <f t="shared" si="203"/>
        <v>0.09</v>
      </c>
      <c r="R4761" s="476"/>
    </row>
    <row r="4762" spans="2:18" x14ac:dyDescent="0.25">
      <c r="J4762" s="1055">
        <v>25</v>
      </c>
      <c r="K4762" s="476"/>
      <c r="L4762" s="476">
        <v>3.5</v>
      </c>
      <c r="M4762" s="426">
        <v>10</v>
      </c>
      <c r="N4762" s="426">
        <v>400</v>
      </c>
      <c r="O4762" s="476"/>
      <c r="P4762" s="450">
        <v>7</v>
      </c>
      <c r="Q4762" s="451">
        <f t="shared" si="203"/>
        <v>9.8000000000000004E-2</v>
      </c>
      <c r="R4762" s="476"/>
    </row>
    <row r="4763" spans="2:18" x14ac:dyDescent="0.25">
      <c r="J4763" s="1525">
        <v>26</v>
      </c>
      <c r="K4763" s="476"/>
      <c r="L4763" s="476">
        <v>2.2000000000000002</v>
      </c>
      <c r="M4763" s="426">
        <v>10</v>
      </c>
      <c r="N4763" s="426">
        <v>400</v>
      </c>
      <c r="O4763" s="476"/>
      <c r="P4763" s="450">
        <v>3</v>
      </c>
      <c r="Q4763" s="451">
        <f t="shared" si="203"/>
        <v>2.64E-2</v>
      </c>
      <c r="R4763" s="476"/>
    </row>
    <row r="4764" spans="2:18" x14ac:dyDescent="0.25">
      <c r="J4764" s="1055">
        <v>27</v>
      </c>
      <c r="K4764" s="476"/>
      <c r="L4764" s="476">
        <v>4.5</v>
      </c>
      <c r="M4764" s="426">
        <v>20</v>
      </c>
      <c r="N4764" s="426">
        <v>300</v>
      </c>
      <c r="O4764" s="476"/>
      <c r="P4764" s="450">
        <v>1</v>
      </c>
      <c r="Q4764" s="451">
        <f>L4764*M4764*N4764*P4764/1000000</f>
        <v>2.7E-2</v>
      </c>
      <c r="R4764" s="476"/>
    </row>
    <row r="4765" spans="2:18" x14ac:dyDescent="0.25">
      <c r="J4765" s="1525">
        <v>28</v>
      </c>
      <c r="K4765" s="476"/>
      <c r="L4765" s="476">
        <v>2.2000000000000002</v>
      </c>
      <c r="M4765" s="426">
        <v>20</v>
      </c>
      <c r="N4765" s="426">
        <v>300</v>
      </c>
      <c r="O4765" s="476"/>
      <c r="P4765" s="450">
        <v>1</v>
      </c>
      <c r="Q4765" s="451">
        <f>L4765*M4765*N4765*P4765/1000000</f>
        <v>1.32E-2</v>
      </c>
      <c r="R4765" s="476"/>
    </row>
    <row r="4766" spans="2:18" x14ac:dyDescent="0.25">
      <c r="J4766" s="1055">
        <v>29</v>
      </c>
      <c r="K4766" s="476"/>
      <c r="L4766" s="476">
        <v>4.5</v>
      </c>
      <c r="M4766" s="426">
        <v>15</v>
      </c>
      <c r="N4766" s="426">
        <v>300</v>
      </c>
      <c r="O4766" s="476"/>
      <c r="P4766" s="450">
        <v>1</v>
      </c>
      <c r="Q4766" s="451">
        <f>L4766*M4766*N4766*P4766/1000000</f>
        <v>2.0250000000000001E-2</v>
      </c>
      <c r="R4766" s="476"/>
    </row>
    <row r="4767" spans="2:18" x14ac:dyDescent="0.25">
      <c r="J4767" s="1525">
        <v>30</v>
      </c>
      <c r="K4767" s="476"/>
      <c r="L4767" s="476">
        <v>2.2000000000000002</v>
      </c>
      <c r="M4767" s="426">
        <v>10</v>
      </c>
      <c r="N4767" s="426">
        <v>300</v>
      </c>
      <c r="O4767" s="476"/>
      <c r="P4767" s="450">
        <v>2</v>
      </c>
      <c r="Q4767" s="451">
        <f>L4767*M4767*N4767*P4767/1000000</f>
        <v>1.32E-2</v>
      </c>
      <c r="R4767" s="476"/>
    </row>
    <row r="4768" spans="2:18" x14ac:dyDescent="0.25">
      <c r="J4768" s="1880"/>
      <c r="K4768" s="1880"/>
      <c r="L4768" s="1880"/>
      <c r="M4768" s="1880"/>
      <c r="N4768" s="1880"/>
      <c r="O4768" s="1881"/>
      <c r="P4768" s="1119">
        <f>SUM(P4738:P4767)</f>
        <v>78</v>
      </c>
      <c r="Q4768" s="1120">
        <f>SUM(Q4738:Q4767)</f>
        <v>3.6999699999999995</v>
      </c>
      <c r="R4768" s="64">
        <f>SUM(Q4768/G4749)</f>
        <v>0.57834132563759233</v>
      </c>
    </row>
    <row r="4769" spans="2:18" x14ac:dyDescent="0.25">
      <c r="J4769" s="1525">
        <v>31</v>
      </c>
      <c r="K4769" s="476"/>
      <c r="L4769" s="477">
        <v>5</v>
      </c>
      <c r="M4769" s="409">
        <v>7</v>
      </c>
      <c r="N4769" s="409">
        <v>400</v>
      </c>
      <c r="O4769" s="409">
        <v>10</v>
      </c>
      <c r="P4769" s="450">
        <v>40</v>
      </c>
      <c r="Q4769" s="451">
        <f>L4769*M4769*N4769*P4769/1000000</f>
        <v>0.56000000000000005</v>
      </c>
      <c r="R4769" s="618"/>
    </row>
    <row r="4770" spans="2:18" x14ac:dyDescent="0.25">
      <c r="J4770" s="1525">
        <v>32</v>
      </c>
      <c r="K4770" s="476"/>
      <c r="L4770" s="477">
        <v>4</v>
      </c>
      <c r="M4770" s="409">
        <v>6</v>
      </c>
      <c r="N4770" s="409">
        <v>400</v>
      </c>
      <c r="O4770" s="409">
        <v>3</v>
      </c>
      <c r="P4770" s="450">
        <v>18</v>
      </c>
      <c r="Q4770" s="451">
        <f>L4770*M4770*N4770*P4770/1000000</f>
        <v>0.17280000000000001</v>
      </c>
      <c r="R4770" s="1058"/>
    </row>
    <row r="4771" spans="2:18" x14ac:dyDescent="0.25">
      <c r="J4771" s="1525">
        <v>33</v>
      </c>
      <c r="K4771" s="476"/>
      <c r="L4771" s="477">
        <v>3</v>
      </c>
      <c r="M4771" s="409">
        <v>5</v>
      </c>
      <c r="N4771" s="409">
        <v>400</v>
      </c>
      <c r="O4771" s="409">
        <v>6</v>
      </c>
      <c r="P4771" s="450">
        <v>60</v>
      </c>
      <c r="Q4771" s="451">
        <f>L4771*M4771*N4771*P4771/1000000</f>
        <v>0.36</v>
      </c>
      <c r="R4771" s="618"/>
    </row>
    <row r="4772" spans="2:18" x14ac:dyDescent="0.25">
      <c r="J4772" s="1525">
        <v>34</v>
      </c>
      <c r="K4772" s="476"/>
      <c r="L4772" s="477">
        <v>2</v>
      </c>
      <c r="M4772" s="409">
        <v>3</v>
      </c>
      <c r="N4772" s="409">
        <v>400</v>
      </c>
      <c r="O4772" s="409">
        <v>1</v>
      </c>
      <c r="P4772" s="450">
        <v>25</v>
      </c>
      <c r="Q4772" s="451">
        <f>L4772*M4772*N4772*P4772/1000000</f>
        <v>0.06</v>
      </c>
      <c r="R4772" s="1058"/>
    </row>
    <row r="4773" spans="2:18" x14ac:dyDescent="0.25">
      <c r="J4773" s="1882"/>
      <c r="K4773" s="1883"/>
      <c r="L4773" s="1883"/>
      <c r="M4773" s="1883"/>
      <c r="N4773" s="1884"/>
      <c r="O4773" s="1057">
        <f>SUM(O4769:O4772)</f>
        <v>20</v>
      </c>
      <c r="P4773" s="1057">
        <f>SUM(P4769:P4772)</f>
        <v>143</v>
      </c>
      <c r="Q4773" s="437">
        <f>SUM(Q4769:Q4772)</f>
        <v>1.1528</v>
      </c>
      <c r="R4773" s="64">
        <f>SUM(Q4773/G4749)</f>
        <v>0.18019386108401328</v>
      </c>
    </row>
    <row r="4774" spans="2:18" ht="16.5" thickBot="1" x14ac:dyDescent="0.3">
      <c r="J4774" s="112"/>
      <c r="K4774" s="112"/>
      <c r="L4774" s="112"/>
      <c r="M4774" s="112"/>
      <c r="N4774" s="112"/>
      <c r="O4774" s="455">
        <f>SUM(O4773)</f>
        <v>20</v>
      </c>
      <c r="P4774" s="47">
        <f>SUM(P4773,P4768)</f>
        <v>221</v>
      </c>
      <c r="Q4774" s="72">
        <f>SUM(Q4773,Q4768)</f>
        <v>4.8527699999999996</v>
      </c>
      <c r="R4774" s="49">
        <f>SUM(Q4774/G4749)</f>
        <v>0.75853518672160558</v>
      </c>
    </row>
    <row r="4775" spans="2:18" ht="16.5" thickTop="1" x14ac:dyDescent="0.25"/>
    <row r="4776" spans="2:18" x14ac:dyDescent="0.25">
      <c r="B4776" s="1814" t="s">
        <v>0</v>
      </c>
      <c r="C4776" s="1814"/>
      <c r="D4776" s="1814"/>
      <c r="E4776" s="1814"/>
      <c r="F4776" s="1814"/>
      <c r="G4776" s="1814"/>
      <c r="H4776" s="1814"/>
      <c r="J4776" s="1892" t="s">
        <v>22</v>
      </c>
      <c r="K4776" s="1892"/>
      <c r="L4776" s="1892"/>
      <c r="M4776" s="1892"/>
      <c r="N4776" s="1892"/>
      <c r="O4776" s="1892"/>
      <c r="P4776" s="1892"/>
      <c r="Q4776" s="1892"/>
      <c r="R4776" s="1892"/>
    </row>
    <row r="4777" spans="2:18" x14ac:dyDescent="0.25">
      <c r="B4777" s="1814"/>
      <c r="C4777" s="1814"/>
      <c r="D4777" s="1814"/>
      <c r="E4777" s="1814"/>
      <c r="F4777" s="1814"/>
      <c r="G4777" s="1814"/>
      <c r="H4777" s="1814"/>
      <c r="J4777" s="1892"/>
      <c r="K4777" s="1892"/>
      <c r="L4777" s="1892"/>
      <c r="M4777" s="1892"/>
      <c r="N4777" s="1892"/>
      <c r="O4777" s="1892"/>
      <c r="P4777" s="1892"/>
      <c r="Q4777" s="1892"/>
      <c r="R4777" s="1892"/>
    </row>
    <row r="4778" spans="2:18" x14ac:dyDescent="0.25">
      <c r="B4778" s="6" t="s">
        <v>518</v>
      </c>
      <c r="H4778" s="8"/>
      <c r="J4778" s="6" t="s">
        <v>518</v>
      </c>
      <c r="K4778" s="1051"/>
      <c r="L4778" s="1051"/>
      <c r="M4778" s="1051"/>
      <c r="N4778" s="1051"/>
      <c r="O4778" s="1893"/>
      <c r="P4778" s="1893"/>
      <c r="Q4778" s="842"/>
      <c r="R4778" s="842"/>
    </row>
    <row r="4779" spans="2:18" x14ac:dyDescent="0.25">
      <c r="B4779" s="1812" t="s">
        <v>21</v>
      </c>
      <c r="C4779" s="1812" t="s">
        <v>2</v>
      </c>
      <c r="D4779" s="1812" t="s">
        <v>3</v>
      </c>
      <c r="E4779" s="1842" t="s">
        <v>4</v>
      </c>
      <c r="F4779" s="1843"/>
      <c r="G4779" s="1844"/>
      <c r="H4779" s="1812" t="s">
        <v>5</v>
      </c>
      <c r="J4779" s="1886" t="s">
        <v>21</v>
      </c>
      <c r="K4779" s="1894" t="s">
        <v>24</v>
      </c>
      <c r="L4779" s="1867" t="s">
        <v>25</v>
      </c>
      <c r="M4779" s="1868"/>
      <c r="N4779" s="1869"/>
      <c r="O4779" s="1867" t="s">
        <v>4</v>
      </c>
      <c r="P4779" s="1868"/>
      <c r="Q4779" s="1869"/>
      <c r="R4779" s="1886" t="s">
        <v>5</v>
      </c>
    </row>
    <row r="4780" spans="2:18" x14ac:dyDescent="0.25">
      <c r="B4780" s="1813"/>
      <c r="C4780" s="1813"/>
      <c r="D4780" s="1813"/>
      <c r="E4780" s="1549" t="s">
        <v>26</v>
      </c>
      <c r="F4780" s="1549" t="s">
        <v>9</v>
      </c>
      <c r="G4780" s="1548" t="s">
        <v>10</v>
      </c>
      <c r="H4780" s="1813"/>
      <c r="J4780" s="1887"/>
      <c r="K4780" s="1895"/>
      <c r="L4780" s="1052" t="s">
        <v>27</v>
      </c>
      <c r="M4780" s="1553" t="s">
        <v>28</v>
      </c>
      <c r="N4780" s="1553" t="s">
        <v>26</v>
      </c>
      <c r="O4780" s="1553" t="s">
        <v>29</v>
      </c>
      <c r="P4780" s="1053" t="s">
        <v>30</v>
      </c>
      <c r="Q4780" s="1054" t="s">
        <v>10</v>
      </c>
      <c r="R4780" s="1887"/>
    </row>
    <row r="4781" spans="2:18" x14ac:dyDescent="0.25">
      <c r="B4781" s="1209">
        <v>1</v>
      </c>
      <c r="C4781" s="406">
        <v>7250</v>
      </c>
      <c r="D4781" s="409" t="s">
        <v>12</v>
      </c>
      <c r="E4781" s="409">
        <v>400</v>
      </c>
      <c r="F4781" s="409">
        <v>40</v>
      </c>
      <c r="G4781" s="497">
        <f>0.7854*E4781*F4781*F4781/1000000</f>
        <v>0.50265599999999988</v>
      </c>
      <c r="H4781" s="616" t="s">
        <v>337</v>
      </c>
      <c r="J4781" s="1055">
        <v>1</v>
      </c>
      <c r="K4781" s="429" t="s">
        <v>32</v>
      </c>
      <c r="L4781" s="426">
        <v>15</v>
      </c>
      <c r="M4781" s="426">
        <v>30</v>
      </c>
      <c r="N4781" s="426">
        <v>400</v>
      </c>
      <c r="O4781" s="429"/>
      <c r="P4781" s="450">
        <v>1</v>
      </c>
      <c r="Q4781" s="451">
        <f t="shared" ref="Q4781:Q4802" si="204">L4781*M4781*N4781*P4781/1000000</f>
        <v>0.18</v>
      </c>
      <c r="R4781" s="1056"/>
    </row>
    <row r="4782" spans="2:18" x14ac:dyDescent="0.25">
      <c r="B4782" s="1209">
        <v>2</v>
      </c>
      <c r="C4782" s="406">
        <v>7256</v>
      </c>
      <c r="D4782" s="409" t="s">
        <v>12</v>
      </c>
      <c r="E4782" s="409">
        <v>400</v>
      </c>
      <c r="F4782" s="409">
        <v>55</v>
      </c>
      <c r="G4782" s="497">
        <f>0.7854*E4782*F4782*F4782/1000000</f>
        <v>0.95033400000000001</v>
      </c>
      <c r="H4782" s="616" t="s">
        <v>337</v>
      </c>
      <c r="J4782" s="1552">
        <v>2</v>
      </c>
      <c r="K4782" s="476"/>
      <c r="L4782" s="476">
        <v>13</v>
      </c>
      <c r="M4782" s="426">
        <v>30</v>
      </c>
      <c r="N4782" s="426">
        <v>400</v>
      </c>
      <c r="O4782" s="476"/>
      <c r="P4782" s="450">
        <v>2</v>
      </c>
      <c r="Q4782" s="451">
        <f t="shared" si="204"/>
        <v>0.312</v>
      </c>
      <c r="R4782" s="476"/>
    </row>
    <row r="4783" spans="2:18" x14ac:dyDescent="0.25">
      <c r="B4783" s="1209">
        <v>3</v>
      </c>
      <c r="C4783" s="406">
        <v>7260</v>
      </c>
      <c r="D4783" s="409" t="s">
        <v>12</v>
      </c>
      <c r="E4783" s="409">
        <v>400</v>
      </c>
      <c r="F4783" s="409">
        <v>55</v>
      </c>
      <c r="G4783" s="497">
        <f>0.7854*E4783*F4783*F4783/1000000</f>
        <v>0.95033400000000001</v>
      </c>
      <c r="H4783" s="616" t="s">
        <v>13</v>
      </c>
      <c r="J4783" s="1055">
        <v>3</v>
      </c>
      <c r="K4783" s="476"/>
      <c r="L4783" s="476">
        <v>15</v>
      </c>
      <c r="M4783" s="426">
        <v>25</v>
      </c>
      <c r="N4783" s="426">
        <v>400</v>
      </c>
      <c r="O4783" s="476"/>
      <c r="P4783" s="450">
        <v>2</v>
      </c>
      <c r="Q4783" s="451">
        <f t="shared" si="204"/>
        <v>0.3</v>
      </c>
      <c r="R4783" s="476"/>
    </row>
    <row r="4784" spans="2:18" x14ac:dyDescent="0.25">
      <c r="B4784" s="1209">
        <v>4</v>
      </c>
      <c r="C4784" s="406">
        <v>7202</v>
      </c>
      <c r="D4784" s="409" t="s">
        <v>12</v>
      </c>
      <c r="E4784" s="409">
        <v>400</v>
      </c>
      <c r="F4784" s="409">
        <v>54</v>
      </c>
      <c r="G4784" s="497">
        <f>0.7854*E4784*F4784*F4784/1000000</f>
        <v>0.91609055999999989</v>
      </c>
      <c r="H4784" s="616" t="s">
        <v>509</v>
      </c>
      <c r="J4784" s="1552">
        <v>4</v>
      </c>
      <c r="K4784" s="476"/>
      <c r="L4784" s="476">
        <v>13</v>
      </c>
      <c r="M4784" s="426">
        <v>25</v>
      </c>
      <c r="N4784" s="426">
        <v>400</v>
      </c>
      <c r="O4784" s="476"/>
      <c r="P4784" s="450">
        <v>1</v>
      </c>
      <c r="Q4784" s="451">
        <f t="shared" si="204"/>
        <v>0.13</v>
      </c>
      <c r="R4784" s="476"/>
    </row>
    <row r="4785" spans="2:18" x14ac:dyDescent="0.25">
      <c r="G4785" s="74">
        <f>SUM(G4781:G4784)</f>
        <v>3.3194145599999993</v>
      </c>
      <c r="H4785" s="51"/>
      <c r="J4785" s="1055">
        <v>5</v>
      </c>
      <c r="K4785" s="476"/>
      <c r="L4785" s="476">
        <v>10</v>
      </c>
      <c r="M4785" s="426">
        <v>25</v>
      </c>
      <c r="N4785" s="426">
        <v>400</v>
      </c>
      <c r="O4785" s="476"/>
      <c r="P4785" s="450">
        <v>1</v>
      </c>
      <c r="Q4785" s="451">
        <f t="shared" si="204"/>
        <v>0.1</v>
      </c>
      <c r="R4785" s="476"/>
    </row>
    <row r="4786" spans="2:18" ht="16.5" thickBot="1" x14ac:dyDescent="0.3">
      <c r="G4786" s="60">
        <f>SUM(G4785)</f>
        <v>3.3194145599999993</v>
      </c>
      <c r="H4786" s="36">
        <f>SUM(Q4995/G4786)</f>
        <v>2.3498119499722872E-2</v>
      </c>
      <c r="J4786" s="1552">
        <v>6</v>
      </c>
      <c r="K4786" s="476"/>
      <c r="L4786" s="476">
        <v>15</v>
      </c>
      <c r="M4786" s="426">
        <v>20</v>
      </c>
      <c r="N4786" s="426">
        <v>400</v>
      </c>
      <c r="O4786" s="476"/>
      <c r="P4786" s="450">
        <v>1</v>
      </c>
      <c r="Q4786" s="451">
        <f t="shared" si="204"/>
        <v>0.12</v>
      </c>
      <c r="R4786" s="476"/>
    </row>
    <row r="4787" spans="2:18" ht="16.5" thickTop="1" x14ac:dyDescent="0.25">
      <c r="J4787" s="1055">
        <v>7</v>
      </c>
      <c r="K4787" s="476"/>
      <c r="L4787" s="476">
        <v>13</v>
      </c>
      <c r="M4787" s="426">
        <v>20</v>
      </c>
      <c r="N4787" s="426">
        <v>400</v>
      </c>
      <c r="O4787" s="476"/>
      <c r="P4787" s="450">
        <v>1</v>
      </c>
      <c r="Q4787" s="451">
        <f t="shared" si="204"/>
        <v>0.104</v>
      </c>
      <c r="R4787" s="476"/>
    </row>
    <row r="4788" spans="2:18" x14ac:dyDescent="0.25">
      <c r="B4788" s="1886" t="s">
        <v>3</v>
      </c>
      <c r="C4788" s="1888" t="s">
        <v>66</v>
      </c>
      <c r="D4788" s="1889"/>
      <c r="E4788" s="1890" t="s">
        <v>48</v>
      </c>
      <c r="F4788" s="1891"/>
      <c r="G4788" s="1886" t="s">
        <v>50</v>
      </c>
      <c r="J4788" s="1552">
        <v>8</v>
      </c>
      <c r="K4788" s="476"/>
      <c r="L4788" s="476">
        <v>10</v>
      </c>
      <c r="M4788" s="426">
        <v>20</v>
      </c>
      <c r="N4788" s="426">
        <v>400</v>
      </c>
      <c r="O4788" s="476"/>
      <c r="P4788" s="450">
        <v>2</v>
      </c>
      <c r="Q4788" s="451">
        <f t="shared" si="204"/>
        <v>0.16</v>
      </c>
      <c r="R4788" s="476"/>
    </row>
    <row r="4789" spans="2:18" x14ac:dyDescent="0.25">
      <c r="B4789" s="1887"/>
      <c r="C4789" s="101" t="s">
        <v>30</v>
      </c>
      <c r="D4789" s="595" t="s">
        <v>10</v>
      </c>
      <c r="E4789" s="1554" t="s">
        <v>30</v>
      </c>
      <c r="F4789" s="1554" t="s">
        <v>10</v>
      </c>
      <c r="G4789" s="1887"/>
      <c r="J4789" s="1055">
        <v>9</v>
      </c>
      <c r="K4789" s="476"/>
      <c r="L4789" s="476">
        <v>4.5</v>
      </c>
      <c r="M4789" s="426">
        <v>20</v>
      </c>
      <c r="N4789" s="426">
        <v>400</v>
      </c>
      <c r="O4789" s="476"/>
      <c r="P4789" s="450">
        <v>2</v>
      </c>
      <c r="Q4789" s="451">
        <f t="shared" si="204"/>
        <v>7.1999999999999995E-2</v>
      </c>
      <c r="R4789" s="476"/>
    </row>
    <row r="4790" spans="2:18" x14ac:dyDescent="0.25">
      <c r="B4790" s="1555" t="s">
        <v>32</v>
      </c>
      <c r="C4790" s="86">
        <f>SUM(C4755)</f>
        <v>970</v>
      </c>
      <c r="D4790" s="71">
        <f>SUM(D4755)</f>
        <v>757.67729613999984</v>
      </c>
      <c r="E4790" s="86">
        <f>SUM(E4755)</f>
        <v>43973</v>
      </c>
      <c r="F4790" s="71">
        <f>SUM(F4755)</f>
        <v>550.40686500000004</v>
      </c>
      <c r="G4790" s="88">
        <f>SUM(G4969)</f>
        <v>0</v>
      </c>
      <c r="J4790" s="1552">
        <v>10</v>
      </c>
      <c r="K4790" s="476"/>
      <c r="L4790" s="476">
        <v>13</v>
      </c>
      <c r="M4790" s="426">
        <v>15</v>
      </c>
      <c r="N4790" s="426">
        <v>400</v>
      </c>
      <c r="O4790" s="476"/>
      <c r="P4790" s="450">
        <v>1</v>
      </c>
      <c r="Q4790" s="451">
        <f t="shared" si="204"/>
        <v>7.8E-2</v>
      </c>
      <c r="R4790" s="476"/>
    </row>
    <row r="4791" spans="2:18" x14ac:dyDescent="0.25">
      <c r="B4791" s="1555" t="s">
        <v>32</v>
      </c>
      <c r="C4791" s="115">
        <f>SUM(B4784)</f>
        <v>4</v>
      </c>
      <c r="D4791" s="71">
        <f>SUM(G4785)</f>
        <v>3.3194145599999993</v>
      </c>
      <c r="E4791" s="115">
        <f>SUM(P4809)</f>
        <v>137</v>
      </c>
      <c r="F4791" s="20">
        <f>SUM(Q4809)</f>
        <v>2.9013400000000003</v>
      </c>
      <c r="G4791" s="88">
        <f>SUM(F4791/D4791)</f>
        <v>0.87405171832469186</v>
      </c>
      <c r="J4791" s="1055">
        <v>11</v>
      </c>
      <c r="K4791" s="476"/>
      <c r="L4791" s="476">
        <v>10</v>
      </c>
      <c r="M4791" s="426">
        <v>15</v>
      </c>
      <c r="N4791" s="426">
        <v>400</v>
      </c>
      <c r="O4791" s="476"/>
      <c r="P4791" s="450">
        <v>2</v>
      </c>
      <c r="Q4791" s="451">
        <f t="shared" si="204"/>
        <v>0.12</v>
      </c>
      <c r="R4791" s="476"/>
    </row>
    <row r="4792" spans="2:18" ht="16.5" thickBot="1" x14ac:dyDescent="0.3">
      <c r="B4792" s="1550" t="s">
        <v>54</v>
      </c>
      <c r="C4792" s="59">
        <f>SUM(C4790:C4791)</f>
        <v>974</v>
      </c>
      <c r="D4792" s="92">
        <f>SUM(D4790:D4791)</f>
        <v>760.99671069999988</v>
      </c>
      <c r="E4792" s="59">
        <f>SUM(E4790:E4791)</f>
        <v>44110</v>
      </c>
      <c r="F4792" s="92">
        <f>SUM(F4790:F4791)</f>
        <v>553.30820500000004</v>
      </c>
      <c r="G4792" s="93">
        <f>SUM(F4792/D4792)</f>
        <v>0.72708356977133537</v>
      </c>
      <c r="J4792" s="1552">
        <v>12</v>
      </c>
      <c r="K4792" s="476"/>
      <c r="L4792" s="476">
        <v>7</v>
      </c>
      <c r="M4792" s="426">
        <v>15</v>
      </c>
      <c r="N4792" s="426">
        <v>400</v>
      </c>
      <c r="O4792" s="476"/>
      <c r="P4792" s="450">
        <v>2</v>
      </c>
      <c r="Q4792" s="451">
        <f t="shared" si="204"/>
        <v>8.4000000000000005E-2</v>
      </c>
      <c r="R4792" s="476"/>
    </row>
    <row r="4793" spans="2:18" ht="16.5" thickTop="1" x14ac:dyDescent="0.25">
      <c r="B4793" s="89"/>
      <c r="C4793" s="90"/>
      <c r="D4793" s="91"/>
      <c r="E4793" s="82"/>
      <c r="F4793" s="83"/>
      <c r="G4793" s="83"/>
      <c r="J4793" s="1055">
        <v>13</v>
      </c>
      <c r="K4793" s="476"/>
      <c r="L4793" s="476">
        <v>4.5</v>
      </c>
      <c r="M4793" s="426">
        <v>15</v>
      </c>
      <c r="N4793" s="426">
        <v>400</v>
      </c>
      <c r="O4793" s="476"/>
      <c r="P4793" s="450">
        <v>1</v>
      </c>
      <c r="Q4793" s="451">
        <f t="shared" si="204"/>
        <v>2.7E-2</v>
      </c>
      <c r="R4793" s="476"/>
    </row>
    <row r="4794" spans="2:18" x14ac:dyDescent="0.25">
      <c r="B4794" s="102" t="s">
        <v>32</v>
      </c>
      <c r="C4794" s="90"/>
      <c r="D4794" s="103">
        <f>SUM(Q4803+D4757)</f>
        <v>408.50500499999993</v>
      </c>
      <c r="E4794" s="466">
        <f>SUM(D4794/D4792)</f>
        <v>0.5368025896251748</v>
      </c>
      <c r="F4794" s="83"/>
      <c r="G4794" s="83"/>
      <c r="J4794" s="1552">
        <v>14</v>
      </c>
      <c r="K4794" s="476"/>
      <c r="L4794" s="476">
        <v>3.5</v>
      </c>
      <c r="M4794" s="426">
        <v>15</v>
      </c>
      <c r="N4794" s="426">
        <v>400</v>
      </c>
      <c r="O4794" s="476"/>
      <c r="P4794" s="450">
        <v>2</v>
      </c>
      <c r="Q4794" s="451">
        <f t="shared" si="204"/>
        <v>4.2000000000000003E-2</v>
      </c>
      <c r="R4794" s="476"/>
    </row>
    <row r="4795" spans="2:18" x14ac:dyDescent="0.25">
      <c r="B4795" s="102" t="s">
        <v>51</v>
      </c>
      <c r="C4795" s="89"/>
      <c r="D4795" s="103">
        <f>SUM(Q4808+D4758)</f>
        <v>144.8032</v>
      </c>
      <c r="E4795" s="466">
        <f>SUM(D4795/D4792)</f>
        <v>0.19028098014616035</v>
      </c>
      <c r="F4795" s="83"/>
      <c r="G4795" s="83"/>
      <c r="J4795" s="1055">
        <v>15</v>
      </c>
      <c r="K4795" s="476"/>
      <c r="L4795" s="476">
        <v>2.2000000000000002</v>
      </c>
      <c r="M4795" s="426">
        <v>15</v>
      </c>
      <c r="N4795" s="426">
        <v>400</v>
      </c>
      <c r="O4795" s="476"/>
      <c r="P4795" s="450">
        <v>3</v>
      </c>
      <c r="Q4795" s="451">
        <f t="shared" si="204"/>
        <v>3.9600000000000003E-2</v>
      </c>
      <c r="R4795" s="476"/>
    </row>
    <row r="4796" spans="2:18" ht="16.5" thickBot="1" x14ac:dyDescent="0.3">
      <c r="B4796" s="89"/>
      <c r="C4796" s="89"/>
      <c r="D4796" s="1547">
        <f>SUM(D4794:D4795)</f>
        <v>553.30820499999993</v>
      </c>
      <c r="E4796" s="467">
        <f>SUM(E4794:E4795)</f>
        <v>0.72708356977133515</v>
      </c>
      <c r="F4796" s="83"/>
      <c r="J4796" s="1552">
        <v>16</v>
      </c>
      <c r="K4796" s="476"/>
      <c r="L4796" s="476">
        <v>2.2000000000000002</v>
      </c>
      <c r="M4796" s="426">
        <v>13</v>
      </c>
      <c r="N4796" s="426">
        <v>400</v>
      </c>
      <c r="O4796" s="476"/>
      <c r="P4796" s="450">
        <v>1</v>
      </c>
      <c r="Q4796" s="451">
        <f t="shared" si="204"/>
        <v>1.1440000000000001E-2</v>
      </c>
      <c r="R4796" s="476"/>
    </row>
    <row r="4797" spans="2:18" ht="16.5" thickTop="1" x14ac:dyDescent="0.25">
      <c r="J4797" s="1055">
        <v>17</v>
      </c>
      <c r="K4797" s="476"/>
      <c r="L4797" s="476">
        <v>7</v>
      </c>
      <c r="M4797" s="426">
        <v>10</v>
      </c>
      <c r="N4797" s="426">
        <v>400</v>
      </c>
      <c r="O4797" s="476"/>
      <c r="P4797" s="450">
        <v>1</v>
      </c>
      <c r="Q4797" s="451">
        <f t="shared" si="204"/>
        <v>2.8000000000000001E-2</v>
      </c>
      <c r="R4797" s="476"/>
    </row>
    <row r="4798" spans="2:18" x14ac:dyDescent="0.25">
      <c r="J4798" s="1552">
        <v>18</v>
      </c>
      <c r="K4798" s="476"/>
      <c r="L4798" s="476">
        <v>4.5</v>
      </c>
      <c r="M4798" s="426">
        <v>10</v>
      </c>
      <c r="N4798" s="426">
        <v>400</v>
      </c>
      <c r="O4798" s="476"/>
      <c r="P4798" s="450">
        <v>10</v>
      </c>
      <c r="Q4798" s="451">
        <f t="shared" si="204"/>
        <v>0.18</v>
      </c>
      <c r="R4798" s="476"/>
    </row>
    <row r="4799" spans="2:18" x14ac:dyDescent="0.25">
      <c r="J4799" s="1055">
        <v>19</v>
      </c>
      <c r="K4799" s="476"/>
      <c r="L4799" s="476">
        <v>3.5</v>
      </c>
      <c r="M4799" s="426">
        <v>10</v>
      </c>
      <c r="N4799" s="426">
        <v>400</v>
      </c>
      <c r="O4799" s="476"/>
      <c r="P4799" s="450">
        <v>3</v>
      </c>
      <c r="Q4799" s="451">
        <f t="shared" si="204"/>
        <v>4.2000000000000003E-2</v>
      </c>
      <c r="R4799" s="476"/>
    </row>
    <row r="4800" spans="2:18" x14ac:dyDescent="0.25">
      <c r="J4800" s="1552">
        <v>20</v>
      </c>
      <c r="K4800" s="476"/>
      <c r="L4800" s="476">
        <v>2.2000000000000002</v>
      </c>
      <c r="M4800" s="426">
        <v>10</v>
      </c>
      <c r="N4800" s="426">
        <v>400</v>
      </c>
      <c r="O4800" s="476"/>
      <c r="P4800" s="450">
        <v>7</v>
      </c>
      <c r="Q4800" s="451">
        <f t="shared" si="204"/>
        <v>6.1600000000000002E-2</v>
      </c>
      <c r="R4800" s="476"/>
    </row>
    <row r="4801" spans="2:18" x14ac:dyDescent="0.25">
      <c r="J4801" s="1055">
        <v>21</v>
      </c>
      <c r="K4801" s="476"/>
      <c r="L4801" s="476">
        <v>2.2000000000000002</v>
      </c>
      <c r="M4801" s="426">
        <v>10</v>
      </c>
      <c r="N4801" s="426">
        <v>300</v>
      </c>
      <c r="O4801" s="476"/>
      <c r="P4801" s="450">
        <v>1</v>
      </c>
      <c r="Q4801" s="451">
        <f>L4801*M4801*N4801*P4801/1000000</f>
        <v>6.6E-3</v>
      </c>
      <c r="R4801" s="476"/>
    </row>
    <row r="4802" spans="2:18" x14ac:dyDescent="0.25">
      <c r="J4802" s="1552">
        <v>22</v>
      </c>
      <c r="K4802" s="476"/>
      <c r="L4802" s="476">
        <v>4.5</v>
      </c>
      <c r="M4802" s="426">
        <v>10</v>
      </c>
      <c r="N4802" s="426">
        <v>300</v>
      </c>
      <c r="O4802" s="476"/>
      <c r="P4802" s="450">
        <v>1</v>
      </c>
      <c r="Q4802" s="451">
        <f t="shared" si="204"/>
        <v>1.35E-2</v>
      </c>
      <c r="R4802" s="476"/>
    </row>
    <row r="4803" spans="2:18" x14ac:dyDescent="0.25">
      <c r="J4803" s="1880"/>
      <c r="K4803" s="1880"/>
      <c r="L4803" s="1880"/>
      <c r="M4803" s="1880"/>
      <c r="N4803" s="1880"/>
      <c r="O4803" s="1881"/>
      <c r="P4803" s="1119">
        <f>SUM(P4781:P4802)</f>
        <v>48</v>
      </c>
      <c r="Q4803" s="1120">
        <f>SUM(Q4781:Q4802)</f>
        <v>2.2117400000000003</v>
      </c>
      <c r="R4803" s="64">
        <f>SUM(Q4803/G4786)</f>
        <v>0.66630424131175725</v>
      </c>
    </row>
    <row r="4804" spans="2:18" x14ac:dyDescent="0.25">
      <c r="J4804" s="1552">
        <v>23</v>
      </c>
      <c r="K4804" s="476"/>
      <c r="L4804" s="477">
        <v>5</v>
      </c>
      <c r="M4804" s="409">
        <v>7</v>
      </c>
      <c r="N4804" s="409">
        <v>400</v>
      </c>
      <c r="O4804" s="409">
        <v>7</v>
      </c>
      <c r="P4804" s="450">
        <v>28</v>
      </c>
      <c r="Q4804" s="451">
        <f>L4804*M4804*N4804*P4804/1000000</f>
        <v>0.39200000000000002</v>
      </c>
      <c r="R4804" s="618"/>
    </row>
    <row r="4805" spans="2:18" x14ac:dyDescent="0.25">
      <c r="J4805" s="1552">
        <v>24</v>
      </c>
      <c r="K4805" s="476"/>
      <c r="L4805" s="477">
        <v>4</v>
      </c>
      <c r="M4805" s="409">
        <v>6</v>
      </c>
      <c r="N4805" s="409">
        <v>400</v>
      </c>
      <c r="O4805" s="409">
        <v>1</v>
      </c>
      <c r="P4805" s="450">
        <v>6</v>
      </c>
      <c r="Q4805" s="451">
        <f>L4805*M4805*N4805*P4805/1000000</f>
        <v>5.7599999999999998E-2</v>
      </c>
      <c r="R4805" s="1058"/>
    </row>
    <row r="4806" spans="2:18" x14ac:dyDescent="0.25">
      <c r="J4806" s="1552">
        <v>25</v>
      </c>
      <c r="K4806" s="476"/>
      <c r="L4806" s="477">
        <v>3</v>
      </c>
      <c r="M4806" s="409">
        <v>5</v>
      </c>
      <c r="N4806" s="409">
        <v>400</v>
      </c>
      <c r="O4806" s="409">
        <v>3</v>
      </c>
      <c r="P4806" s="450">
        <v>30</v>
      </c>
      <c r="Q4806" s="451">
        <f>L4806*M4806*N4806*P4806/1000000</f>
        <v>0.18</v>
      </c>
      <c r="R4806" s="618"/>
    </row>
    <row r="4807" spans="2:18" x14ac:dyDescent="0.25">
      <c r="J4807" s="1552">
        <v>26</v>
      </c>
      <c r="K4807" s="476"/>
      <c r="L4807" s="477">
        <v>2</v>
      </c>
      <c r="M4807" s="409">
        <v>3</v>
      </c>
      <c r="N4807" s="409">
        <v>400</v>
      </c>
      <c r="O4807" s="409">
        <v>1</v>
      </c>
      <c r="P4807" s="450">
        <v>25</v>
      </c>
      <c r="Q4807" s="451">
        <f>L4807*M4807*N4807*P4807/1000000</f>
        <v>0.06</v>
      </c>
      <c r="R4807" s="618"/>
    </row>
    <row r="4808" spans="2:18" x14ac:dyDescent="0.25">
      <c r="J4808" s="1882"/>
      <c r="K4808" s="1883"/>
      <c r="L4808" s="1883"/>
      <c r="M4808" s="1883"/>
      <c r="N4808" s="1884"/>
      <c r="O4808" s="1057">
        <f>SUM(O4804:O4807)</f>
        <v>12</v>
      </c>
      <c r="P4808" s="1057">
        <f>SUM(P4804:P4807)</f>
        <v>89</v>
      </c>
      <c r="Q4808" s="437">
        <f>SUM(Q4804:Q4807)</f>
        <v>0.68959999999999999</v>
      </c>
      <c r="R4808" s="64">
        <f>SUM(Q4808/G4786)</f>
        <v>0.2077474770129345</v>
      </c>
    </row>
    <row r="4809" spans="2:18" ht="16.5" thickBot="1" x14ac:dyDescent="0.3">
      <c r="J4809" s="112"/>
      <c r="K4809" s="112"/>
      <c r="L4809" s="112"/>
      <c r="M4809" s="112"/>
      <c r="N4809" s="112"/>
      <c r="O4809" s="455">
        <f>SUM(O4808)</f>
        <v>12</v>
      </c>
      <c r="P4809" s="47">
        <f>SUM(P4808,P4803)</f>
        <v>137</v>
      </c>
      <c r="Q4809" s="72">
        <f>SUM(Q4808,Q4803)</f>
        <v>2.9013400000000003</v>
      </c>
      <c r="R4809" s="49">
        <f>SUM(Q4809/G4786)</f>
        <v>0.87405171832469186</v>
      </c>
    </row>
    <row r="4810" spans="2:18" ht="16.5" thickTop="1" x14ac:dyDescent="0.25"/>
    <row r="4811" spans="2:18" x14ac:dyDescent="0.25">
      <c r="B4811" s="1814" t="s">
        <v>0</v>
      </c>
      <c r="C4811" s="1814"/>
      <c r="D4811" s="1814"/>
      <c r="E4811" s="1814"/>
      <c r="F4811" s="1814"/>
      <c r="G4811" s="1814"/>
      <c r="H4811" s="1814"/>
      <c r="J4811" s="1892" t="s">
        <v>22</v>
      </c>
      <c r="K4811" s="1892"/>
      <c r="L4811" s="1892"/>
      <c r="M4811" s="1892"/>
      <c r="N4811" s="1892"/>
      <c r="O4811" s="1892"/>
      <c r="P4811" s="1892"/>
      <c r="Q4811" s="1892"/>
      <c r="R4811" s="1892"/>
    </row>
    <row r="4812" spans="2:18" x14ac:dyDescent="0.25">
      <c r="B4812" s="1814"/>
      <c r="C4812" s="1814"/>
      <c r="D4812" s="1814"/>
      <c r="E4812" s="1814"/>
      <c r="F4812" s="1814"/>
      <c r="G4812" s="1814"/>
      <c r="H4812" s="1814"/>
      <c r="J4812" s="1892"/>
      <c r="K4812" s="1892"/>
      <c r="L4812" s="1892"/>
      <c r="M4812" s="1892"/>
      <c r="N4812" s="1892"/>
      <c r="O4812" s="1892"/>
      <c r="P4812" s="1892"/>
      <c r="Q4812" s="1892"/>
      <c r="R4812" s="1892"/>
    </row>
    <row r="4813" spans="2:18" x14ac:dyDescent="0.25">
      <c r="B4813" s="6" t="s">
        <v>516</v>
      </c>
      <c r="H4813" s="8"/>
      <c r="J4813" s="6" t="s">
        <v>516</v>
      </c>
      <c r="K4813" s="1051"/>
      <c r="L4813" s="1051"/>
      <c r="M4813" s="1051"/>
      <c r="N4813" s="1051"/>
      <c r="O4813" s="1893"/>
      <c r="P4813" s="1893"/>
      <c r="Q4813" s="842"/>
      <c r="R4813" s="842"/>
    </row>
    <row r="4814" spans="2:18" x14ac:dyDescent="0.25">
      <c r="B4814" s="1812" t="s">
        <v>21</v>
      </c>
      <c r="C4814" s="1812" t="s">
        <v>2</v>
      </c>
      <c r="D4814" s="1812" t="s">
        <v>3</v>
      </c>
      <c r="E4814" s="1842" t="s">
        <v>4</v>
      </c>
      <c r="F4814" s="1843"/>
      <c r="G4814" s="1844"/>
      <c r="H4814" s="1812" t="s">
        <v>5</v>
      </c>
      <c r="J4814" s="1886" t="s">
        <v>21</v>
      </c>
      <c r="K4814" s="1894" t="s">
        <v>24</v>
      </c>
      <c r="L4814" s="1867" t="s">
        <v>25</v>
      </c>
      <c r="M4814" s="1868"/>
      <c r="N4814" s="1869"/>
      <c r="O4814" s="1867" t="s">
        <v>4</v>
      </c>
      <c r="P4814" s="1868"/>
      <c r="Q4814" s="1869"/>
      <c r="R4814" s="1886" t="s">
        <v>5</v>
      </c>
    </row>
    <row r="4815" spans="2:18" x14ac:dyDescent="0.25">
      <c r="B4815" s="1813"/>
      <c r="C4815" s="1813"/>
      <c r="D4815" s="1813"/>
      <c r="E4815" s="1531" t="s">
        <v>26</v>
      </c>
      <c r="F4815" s="1531" t="s">
        <v>9</v>
      </c>
      <c r="G4815" s="1530" t="s">
        <v>10</v>
      </c>
      <c r="H4815" s="1813"/>
      <c r="J4815" s="1887"/>
      <c r="K4815" s="1895"/>
      <c r="L4815" s="1052" t="s">
        <v>27</v>
      </c>
      <c r="M4815" s="1534" t="s">
        <v>28</v>
      </c>
      <c r="N4815" s="1534" t="s">
        <v>26</v>
      </c>
      <c r="O4815" s="1534" t="s">
        <v>29</v>
      </c>
      <c r="P4815" s="1053" t="s">
        <v>30</v>
      </c>
      <c r="Q4815" s="1054" t="s">
        <v>10</v>
      </c>
      <c r="R4815" s="1887"/>
    </row>
    <row r="4816" spans="2:18" x14ac:dyDescent="0.25">
      <c r="B4816" s="1209">
        <v>1</v>
      </c>
      <c r="C4816" s="1470">
        <v>7233</v>
      </c>
      <c r="D4816" s="409" t="s">
        <v>12</v>
      </c>
      <c r="E4816" s="409">
        <v>300</v>
      </c>
      <c r="F4816" s="409">
        <v>40</v>
      </c>
      <c r="G4816" s="497">
        <f t="shared" ref="G4816:G4824" si="205">0.7854*E4816*F4816*F4816/1000000</f>
        <v>0.37699199999999999</v>
      </c>
      <c r="H4816" s="616" t="s">
        <v>515</v>
      </c>
      <c r="J4816" s="1055">
        <v>1</v>
      </c>
      <c r="K4816" s="429" t="s">
        <v>32</v>
      </c>
      <c r="L4816" s="426">
        <v>15</v>
      </c>
      <c r="M4816" s="426">
        <v>33</v>
      </c>
      <c r="N4816" s="426">
        <v>400</v>
      </c>
      <c r="O4816" s="429"/>
      <c r="P4816" s="450">
        <v>1</v>
      </c>
      <c r="Q4816" s="451">
        <f t="shared" ref="Q4816:Q4844" si="206">L4816*M4816*N4816*P4816/1000000</f>
        <v>0.19800000000000001</v>
      </c>
      <c r="R4816" s="1056"/>
    </row>
    <row r="4817" spans="2:18" x14ac:dyDescent="0.25">
      <c r="B4817" s="1209">
        <v>2</v>
      </c>
      <c r="C4817" s="1470">
        <v>7230</v>
      </c>
      <c r="D4817" s="409" t="s">
        <v>12</v>
      </c>
      <c r="E4817" s="409">
        <v>400</v>
      </c>
      <c r="F4817" s="409">
        <v>63</v>
      </c>
      <c r="G4817" s="497">
        <f t="shared" si="205"/>
        <v>1.2469010399999998</v>
      </c>
      <c r="H4817" s="1491" t="s">
        <v>15</v>
      </c>
      <c r="J4817" s="1533">
        <v>2</v>
      </c>
      <c r="K4817" s="476"/>
      <c r="L4817" s="476">
        <v>13</v>
      </c>
      <c r="M4817" s="426">
        <v>28</v>
      </c>
      <c r="N4817" s="426">
        <v>400</v>
      </c>
      <c r="O4817" s="476"/>
      <c r="P4817" s="450">
        <v>1</v>
      </c>
      <c r="Q4817" s="451">
        <f t="shared" si="206"/>
        <v>0.14560000000000001</v>
      </c>
      <c r="R4817" s="476"/>
    </row>
    <row r="4818" spans="2:18" x14ac:dyDescent="0.25">
      <c r="B4818" s="1209">
        <v>3</v>
      </c>
      <c r="C4818" s="1470">
        <v>7234</v>
      </c>
      <c r="D4818" s="409" t="s">
        <v>12</v>
      </c>
      <c r="E4818" s="409">
        <v>400</v>
      </c>
      <c r="F4818" s="409">
        <v>59</v>
      </c>
      <c r="G4818" s="497">
        <f t="shared" si="205"/>
        <v>1.09359096</v>
      </c>
      <c r="H4818" s="1491" t="s">
        <v>15</v>
      </c>
      <c r="J4818" s="1055">
        <v>3</v>
      </c>
      <c r="K4818" s="476"/>
      <c r="L4818" s="476">
        <v>10</v>
      </c>
      <c r="M4818" s="426">
        <v>30</v>
      </c>
      <c r="N4818" s="426">
        <v>400</v>
      </c>
      <c r="O4818" s="476"/>
      <c r="P4818" s="450">
        <v>3</v>
      </c>
      <c r="Q4818" s="451">
        <f t="shared" si="206"/>
        <v>0.36</v>
      </c>
      <c r="R4818" s="476"/>
    </row>
    <row r="4819" spans="2:18" x14ac:dyDescent="0.25">
      <c r="B4819" s="1209">
        <v>4</v>
      </c>
      <c r="C4819" s="1470">
        <v>7242</v>
      </c>
      <c r="D4819" s="409" t="s">
        <v>12</v>
      </c>
      <c r="E4819" s="409">
        <v>400</v>
      </c>
      <c r="F4819" s="409">
        <v>48</v>
      </c>
      <c r="G4819" s="497">
        <f t="shared" si="205"/>
        <v>0.72382463999999991</v>
      </c>
      <c r="H4819" s="1491" t="s">
        <v>15</v>
      </c>
      <c r="J4819" s="1533">
        <v>4</v>
      </c>
      <c r="K4819" s="476"/>
      <c r="L4819" s="476">
        <v>15</v>
      </c>
      <c r="M4819" s="426">
        <v>30</v>
      </c>
      <c r="N4819" s="426">
        <v>400</v>
      </c>
      <c r="O4819" s="476"/>
      <c r="P4819" s="450">
        <v>1</v>
      </c>
      <c r="Q4819" s="451">
        <f t="shared" si="206"/>
        <v>0.18</v>
      </c>
      <c r="R4819" s="476"/>
    </row>
    <row r="4820" spans="2:18" x14ac:dyDescent="0.25">
      <c r="B4820" s="1209">
        <v>5</v>
      </c>
      <c r="C4820" s="1470">
        <v>7229</v>
      </c>
      <c r="D4820" s="409" t="s">
        <v>12</v>
      </c>
      <c r="E4820" s="409">
        <v>400</v>
      </c>
      <c r="F4820" s="409">
        <v>68</v>
      </c>
      <c r="G4820" s="497">
        <f t="shared" si="205"/>
        <v>1.4526758399999999</v>
      </c>
      <c r="H4820" s="1491" t="s">
        <v>15</v>
      </c>
      <c r="J4820" s="1055">
        <v>5</v>
      </c>
      <c r="K4820" s="476"/>
      <c r="L4820" s="476">
        <v>10</v>
      </c>
      <c r="M4820" s="426">
        <v>25</v>
      </c>
      <c r="N4820" s="426">
        <v>400</v>
      </c>
      <c r="O4820" s="476"/>
      <c r="P4820" s="450">
        <v>3</v>
      </c>
      <c r="Q4820" s="451">
        <f t="shared" si="206"/>
        <v>0.3</v>
      </c>
      <c r="R4820" s="476"/>
    </row>
    <row r="4821" spans="2:18" x14ac:dyDescent="0.25">
      <c r="B4821" s="1209">
        <v>6</v>
      </c>
      <c r="C4821" s="1470">
        <v>7219</v>
      </c>
      <c r="D4821" s="409" t="s">
        <v>12</v>
      </c>
      <c r="E4821" s="409">
        <v>400</v>
      </c>
      <c r="F4821" s="409">
        <v>52</v>
      </c>
      <c r="G4821" s="497">
        <f t="shared" si="205"/>
        <v>0.84948863999999991</v>
      </c>
      <c r="H4821" s="1491" t="s">
        <v>15</v>
      </c>
      <c r="J4821" s="1533">
        <v>6</v>
      </c>
      <c r="K4821" s="476"/>
      <c r="L4821" s="476">
        <v>12</v>
      </c>
      <c r="M4821" s="426">
        <v>25</v>
      </c>
      <c r="N4821" s="426">
        <v>400</v>
      </c>
      <c r="O4821" s="476"/>
      <c r="P4821" s="450">
        <v>2</v>
      </c>
      <c r="Q4821" s="451">
        <f t="shared" si="206"/>
        <v>0.24</v>
      </c>
      <c r="R4821" s="476"/>
    </row>
    <row r="4822" spans="2:18" x14ac:dyDescent="0.25">
      <c r="B4822" s="1209">
        <v>7</v>
      </c>
      <c r="C4822" s="1470">
        <v>7218</v>
      </c>
      <c r="D4822" s="409" t="s">
        <v>12</v>
      </c>
      <c r="E4822" s="409">
        <v>400</v>
      </c>
      <c r="F4822" s="409">
        <v>73</v>
      </c>
      <c r="G4822" s="497">
        <f t="shared" si="205"/>
        <v>1.6741586399999997</v>
      </c>
      <c r="H4822" s="1491" t="s">
        <v>15</v>
      </c>
      <c r="J4822" s="1055">
        <v>7</v>
      </c>
      <c r="K4822" s="476"/>
      <c r="L4822" s="476">
        <v>7</v>
      </c>
      <c r="M4822" s="426">
        <v>25</v>
      </c>
      <c r="N4822" s="426">
        <v>400</v>
      </c>
      <c r="O4822" s="476"/>
      <c r="P4822" s="450">
        <v>2</v>
      </c>
      <c r="Q4822" s="451">
        <f t="shared" si="206"/>
        <v>0.14000000000000001</v>
      </c>
      <c r="R4822" s="476"/>
    </row>
    <row r="4823" spans="2:18" x14ac:dyDescent="0.25">
      <c r="B4823" s="1209">
        <v>8</v>
      </c>
      <c r="C4823" s="1470">
        <v>7217</v>
      </c>
      <c r="D4823" s="409" t="s">
        <v>12</v>
      </c>
      <c r="E4823" s="409">
        <v>400</v>
      </c>
      <c r="F4823" s="409">
        <v>32</v>
      </c>
      <c r="G4823" s="497">
        <f t="shared" si="205"/>
        <v>0.32169983999999996</v>
      </c>
      <c r="H4823" s="1491" t="s">
        <v>15</v>
      </c>
      <c r="J4823" s="1533">
        <v>8</v>
      </c>
      <c r="K4823" s="476"/>
      <c r="L4823" s="476">
        <v>2.2000000000000002</v>
      </c>
      <c r="M4823" s="426">
        <v>25</v>
      </c>
      <c r="N4823" s="426">
        <v>400</v>
      </c>
      <c r="O4823" s="476"/>
      <c r="P4823" s="450">
        <v>1</v>
      </c>
      <c r="Q4823" s="451">
        <f t="shared" si="206"/>
        <v>2.2000000000000002E-2</v>
      </c>
      <c r="R4823" s="476"/>
    </row>
    <row r="4824" spans="2:18" x14ac:dyDescent="0.25">
      <c r="B4824" s="1209">
        <v>9</v>
      </c>
      <c r="C4824" s="1470">
        <v>7221</v>
      </c>
      <c r="D4824" s="409" t="s">
        <v>12</v>
      </c>
      <c r="E4824" s="409">
        <v>400</v>
      </c>
      <c r="F4824" s="409">
        <v>50</v>
      </c>
      <c r="G4824" s="497">
        <f t="shared" si="205"/>
        <v>0.78539999999999988</v>
      </c>
      <c r="H4824" s="616" t="s">
        <v>515</v>
      </c>
      <c r="J4824" s="1055">
        <v>9</v>
      </c>
      <c r="K4824" s="476"/>
      <c r="L4824" s="476">
        <v>15</v>
      </c>
      <c r="M4824" s="426">
        <v>20</v>
      </c>
      <c r="N4824" s="426">
        <v>400</v>
      </c>
      <c r="O4824" s="476"/>
      <c r="P4824" s="450">
        <v>1</v>
      </c>
      <c r="Q4824" s="451">
        <f t="shared" si="206"/>
        <v>0.12</v>
      </c>
      <c r="R4824" s="476"/>
    </row>
    <row r="4825" spans="2:18" x14ac:dyDescent="0.25">
      <c r="G4825" s="74">
        <f>SUM(G4816:G4824)</f>
        <v>8.5247315999999991</v>
      </c>
      <c r="H4825" s="51"/>
      <c r="J4825" s="1533">
        <v>10</v>
      </c>
      <c r="K4825" s="476"/>
      <c r="L4825" s="476">
        <v>10</v>
      </c>
      <c r="M4825" s="426">
        <v>20</v>
      </c>
      <c r="N4825" s="426">
        <v>400</v>
      </c>
      <c r="O4825" s="476"/>
      <c r="P4825" s="450">
        <v>2</v>
      </c>
      <c r="Q4825" s="451">
        <f t="shared" si="206"/>
        <v>0.16</v>
      </c>
      <c r="R4825" s="476"/>
    </row>
    <row r="4826" spans="2:18" ht="16.5" thickBot="1" x14ac:dyDescent="0.3">
      <c r="G4826" s="60">
        <f>SUM(G4825)</f>
        <v>8.5247315999999991</v>
      </c>
      <c r="H4826" s="36">
        <f>SUM(Q4856/G4826)</f>
        <v>0.75195329316878445</v>
      </c>
      <c r="J4826" s="1055">
        <v>11</v>
      </c>
      <c r="K4826" s="476"/>
      <c r="L4826" s="476">
        <v>4.5</v>
      </c>
      <c r="M4826" s="426">
        <v>20</v>
      </c>
      <c r="N4826" s="426">
        <v>400</v>
      </c>
      <c r="O4826" s="476"/>
      <c r="P4826" s="450">
        <v>1</v>
      </c>
      <c r="Q4826" s="451">
        <f t="shared" si="206"/>
        <v>3.5999999999999997E-2</v>
      </c>
      <c r="R4826" s="476"/>
    </row>
    <row r="4827" spans="2:18" ht="16.5" thickTop="1" x14ac:dyDescent="0.25">
      <c r="J4827" s="1533">
        <v>12</v>
      </c>
      <c r="K4827" s="476"/>
      <c r="L4827" s="476">
        <v>3.5</v>
      </c>
      <c r="M4827" s="426">
        <v>20</v>
      </c>
      <c r="N4827" s="426">
        <v>400</v>
      </c>
      <c r="O4827" s="476"/>
      <c r="P4827" s="450">
        <v>1</v>
      </c>
      <c r="Q4827" s="451">
        <f t="shared" si="206"/>
        <v>2.8000000000000001E-2</v>
      </c>
      <c r="R4827" s="476"/>
    </row>
    <row r="4828" spans="2:18" x14ac:dyDescent="0.25">
      <c r="B4828" s="1886" t="s">
        <v>3</v>
      </c>
      <c r="C4828" s="1888" t="s">
        <v>66</v>
      </c>
      <c r="D4828" s="1889"/>
      <c r="E4828" s="1890" t="s">
        <v>48</v>
      </c>
      <c r="F4828" s="1891"/>
      <c r="G4828" s="1886" t="s">
        <v>50</v>
      </c>
      <c r="J4828" s="1055">
        <v>13</v>
      </c>
      <c r="K4828" s="476"/>
      <c r="L4828" s="476">
        <v>2.2000000000000002</v>
      </c>
      <c r="M4828" s="426">
        <v>20</v>
      </c>
      <c r="N4828" s="426">
        <v>400</v>
      </c>
      <c r="O4828" s="476"/>
      <c r="P4828" s="450">
        <v>6</v>
      </c>
      <c r="Q4828" s="451">
        <f t="shared" si="206"/>
        <v>0.1056</v>
      </c>
      <c r="R4828" s="476"/>
    </row>
    <row r="4829" spans="2:18" x14ac:dyDescent="0.25">
      <c r="B4829" s="1887"/>
      <c r="C4829" s="101" t="s">
        <v>30</v>
      </c>
      <c r="D4829" s="595" t="s">
        <v>10</v>
      </c>
      <c r="E4829" s="1535" t="s">
        <v>30</v>
      </c>
      <c r="F4829" s="1535" t="s">
        <v>10</v>
      </c>
      <c r="G4829" s="1887"/>
      <c r="J4829" s="1533">
        <v>14</v>
      </c>
      <c r="K4829" s="476"/>
      <c r="L4829" s="476">
        <v>8</v>
      </c>
      <c r="M4829" s="426">
        <v>15</v>
      </c>
      <c r="N4829" s="426">
        <v>400</v>
      </c>
      <c r="O4829" s="476"/>
      <c r="P4829" s="450">
        <v>1</v>
      </c>
      <c r="Q4829" s="451">
        <f t="shared" si="206"/>
        <v>4.8000000000000001E-2</v>
      </c>
      <c r="R4829" s="476"/>
    </row>
    <row r="4830" spans="2:18" x14ac:dyDescent="0.25">
      <c r="B4830" s="1536" t="s">
        <v>32</v>
      </c>
      <c r="C4830" s="86">
        <f>SUM(C4792)</f>
        <v>974</v>
      </c>
      <c r="D4830" s="71">
        <f>SUM(D4792)</f>
        <v>760.99671069999988</v>
      </c>
      <c r="E4830" s="86">
        <f>SUM(E4792)</f>
        <v>44110</v>
      </c>
      <c r="F4830" s="71">
        <f>SUM(F4792)</f>
        <v>553.30820500000004</v>
      </c>
      <c r="G4830" s="88">
        <f>SUM(G4755)</f>
        <v>0.72643969643020501</v>
      </c>
      <c r="J4830" s="1055">
        <v>15</v>
      </c>
      <c r="K4830" s="476"/>
      <c r="L4830" s="476">
        <v>4.5</v>
      </c>
      <c r="M4830" s="426">
        <v>15</v>
      </c>
      <c r="N4830" s="426">
        <v>400</v>
      </c>
      <c r="O4830" s="476"/>
      <c r="P4830" s="450">
        <v>7</v>
      </c>
      <c r="Q4830" s="451">
        <f t="shared" si="206"/>
        <v>0.189</v>
      </c>
      <c r="R4830" s="476"/>
    </row>
    <row r="4831" spans="2:18" x14ac:dyDescent="0.25">
      <c r="B4831" s="1536" t="s">
        <v>32</v>
      </c>
      <c r="C4831" s="115">
        <f>SUM(B4824)</f>
        <v>9</v>
      </c>
      <c r="D4831" s="71">
        <f>SUM(G4825)</f>
        <v>8.5247315999999991</v>
      </c>
      <c r="E4831" s="115">
        <f>SUM(P4856)</f>
        <v>377</v>
      </c>
      <c r="F4831" s="20">
        <f>SUM(Q4856)</f>
        <v>6.4102000000000006</v>
      </c>
      <c r="G4831" s="88">
        <f>SUM(F4831/D4831)</f>
        <v>0.75195329316878445</v>
      </c>
      <c r="J4831" s="1533">
        <v>16</v>
      </c>
      <c r="K4831" s="476"/>
      <c r="L4831" s="476">
        <v>7</v>
      </c>
      <c r="M4831" s="426">
        <v>15</v>
      </c>
      <c r="N4831" s="426">
        <v>400</v>
      </c>
      <c r="O4831" s="476"/>
      <c r="P4831" s="450">
        <v>1</v>
      </c>
      <c r="Q4831" s="451">
        <f t="shared" si="206"/>
        <v>4.2000000000000003E-2</v>
      </c>
      <c r="R4831" s="476"/>
    </row>
    <row r="4832" spans="2:18" ht="16.5" thickBot="1" x14ac:dyDescent="0.3">
      <c r="B4832" s="1529" t="s">
        <v>54</v>
      </c>
      <c r="C4832" s="59">
        <f>SUM(C4830:C4831)</f>
        <v>983</v>
      </c>
      <c r="D4832" s="92">
        <f>SUM(D4830:D4831)</f>
        <v>769.52144229999988</v>
      </c>
      <c r="E4832" s="59">
        <f>SUM(E4830:E4831)</f>
        <v>44487</v>
      </c>
      <c r="F4832" s="92">
        <f>SUM(F4830:F4831)</f>
        <v>559.71840500000008</v>
      </c>
      <c r="G4832" s="93">
        <f>SUM(F4832/D4832)</f>
        <v>0.72735907569654501</v>
      </c>
      <c r="J4832" s="1055">
        <v>17</v>
      </c>
      <c r="K4832" s="476"/>
      <c r="L4832" s="476">
        <v>2.2000000000000002</v>
      </c>
      <c r="M4832" s="426">
        <v>15</v>
      </c>
      <c r="N4832" s="426">
        <v>400</v>
      </c>
      <c r="O4832" s="476"/>
      <c r="P4832" s="450">
        <v>7</v>
      </c>
      <c r="Q4832" s="451">
        <f t="shared" si="206"/>
        <v>9.2399999999999996E-2</v>
      </c>
      <c r="R4832" s="476"/>
    </row>
    <row r="4833" spans="2:18" ht="16.5" thickTop="1" x14ac:dyDescent="0.25">
      <c r="B4833" s="89"/>
      <c r="C4833" s="90"/>
      <c r="D4833" s="91"/>
      <c r="E4833" s="82"/>
      <c r="F4833" s="83"/>
      <c r="G4833" s="83"/>
      <c r="J4833" s="1533">
        <v>18</v>
      </c>
      <c r="K4833" s="476"/>
      <c r="L4833" s="476">
        <v>4.5</v>
      </c>
      <c r="M4833" s="426">
        <v>13</v>
      </c>
      <c r="N4833" s="426">
        <v>400</v>
      </c>
      <c r="O4833" s="476"/>
      <c r="P4833" s="450">
        <v>3</v>
      </c>
      <c r="Q4833" s="451">
        <f t="shared" si="206"/>
        <v>7.0199999999999999E-2</v>
      </c>
      <c r="R4833" s="476"/>
    </row>
    <row r="4834" spans="2:18" x14ac:dyDescent="0.25">
      <c r="B4834" s="102" t="s">
        <v>32</v>
      </c>
      <c r="C4834" s="90"/>
      <c r="D4834" s="103">
        <f>SUM(Q4850+D4794)</f>
        <v>413.12560499999995</v>
      </c>
      <c r="E4834" s="466">
        <f>SUM(D4834/D4832)</f>
        <v>0.53686042037401982</v>
      </c>
      <c r="F4834" s="83"/>
      <c r="G4834" s="83"/>
      <c r="J4834" s="1055">
        <v>19</v>
      </c>
      <c r="K4834" s="476"/>
      <c r="L4834" s="476">
        <v>10</v>
      </c>
      <c r="M4834" s="426">
        <v>33</v>
      </c>
      <c r="N4834" s="426">
        <v>400</v>
      </c>
      <c r="O4834" s="476"/>
      <c r="P4834" s="450">
        <v>2</v>
      </c>
      <c r="Q4834" s="451">
        <f t="shared" si="206"/>
        <v>0.26400000000000001</v>
      </c>
      <c r="R4834" s="476"/>
    </row>
    <row r="4835" spans="2:18" x14ac:dyDescent="0.25">
      <c r="B4835" s="102" t="s">
        <v>51</v>
      </c>
      <c r="C4835" s="89"/>
      <c r="D4835" s="103">
        <f>SUM(Q4855+D4795)</f>
        <v>146.59280000000001</v>
      </c>
      <c r="E4835" s="466">
        <f>SUM(D4835/D4832)</f>
        <v>0.19049865532252502</v>
      </c>
      <c r="F4835" s="83"/>
      <c r="G4835" s="83"/>
      <c r="J4835" s="1533">
        <v>20</v>
      </c>
      <c r="K4835" s="476"/>
      <c r="L4835" s="476">
        <v>13</v>
      </c>
      <c r="M4835" s="426">
        <v>30</v>
      </c>
      <c r="N4835" s="426">
        <v>400</v>
      </c>
      <c r="O4835" s="476"/>
      <c r="P4835" s="450">
        <v>2</v>
      </c>
      <c r="Q4835" s="451">
        <f t="shared" si="206"/>
        <v>0.312</v>
      </c>
      <c r="R4835" s="476"/>
    </row>
    <row r="4836" spans="2:18" ht="16.5" thickBot="1" x14ac:dyDescent="0.3">
      <c r="B4836" s="89"/>
      <c r="C4836" s="89"/>
      <c r="D4836" s="1532">
        <f>SUM(D4834:D4835)</f>
        <v>559.71840499999996</v>
      </c>
      <c r="E4836" s="467">
        <f>SUM(E4834:E4835)</f>
        <v>0.7273590756965449</v>
      </c>
      <c r="F4836" s="83"/>
      <c r="J4836" s="1055">
        <v>21</v>
      </c>
      <c r="K4836" s="476"/>
      <c r="L4836" s="476">
        <v>7</v>
      </c>
      <c r="M4836" s="426">
        <v>30</v>
      </c>
      <c r="N4836" s="426">
        <v>400</v>
      </c>
      <c r="O4836" s="476"/>
      <c r="P4836" s="450">
        <v>2</v>
      </c>
      <c r="Q4836" s="451">
        <f t="shared" si="206"/>
        <v>0.16800000000000001</v>
      </c>
      <c r="R4836" s="476"/>
    </row>
    <row r="4837" spans="2:18" ht="16.5" thickTop="1" x14ac:dyDescent="0.25">
      <c r="J4837" s="1533">
        <v>22</v>
      </c>
      <c r="K4837" s="476"/>
      <c r="L4837" s="476">
        <v>4.5</v>
      </c>
      <c r="M4837" s="426">
        <v>30</v>
      </c>
      <c r="N4837" s="426">
        <v>400</v>
      </c>
      <c r="O4837" s="476"/>
      <c r="P4837" s="450">
        <v>1</v>
      </c>
      <c r="Q4837" s="451">
        <f t="shared" si="206"/>
        <v>5.3999999999999999E-2</v>
      </c>
      <c r="R4837" s="476"/>
    </row>
    <row r="4838" spans="2:18" x14ac:dyDescent="0.25">
      <c r="J4838" s="1055">
        <v>23</v>
      </c>
      <c r="K4838" s="476"/>
      <c r="L4838" s="476">
        <v>4.5</v>
      </c>
      <c r="M4838" s="426">
        <v>25</v>
      </c>
      <c r="N4838" s="426">
        <v>400</v>
      </c>
      <c r="O4838" s="476"/>
      <c r="P4838" s="450">
        <v>1</v>
      </c>
      <c r="Q4838" s="451">
        <f t="shared" si="206"/>
        <v>4.4999999999999998E-2</v>
      </c>
      <c r="R4838" s="476"/>
    </row>
    <row r="4839" spans="2:18" x14ac:dyDescent="0.25">
      <c r="J4839" s="1533">
        <v>24</v>
      </c>
      <c r="K4839" s="476"/>
      <c r="L4839" s="476">
        <v>13</v>
      </c>
      <c r="M4839" s="426">
        <v>15</v>
      </c>
      <c r="N4839" s="426">
        <v>400</v>
      </c>
      <c r="O4839" s="476"/>
      <c r="P4839" s="450">
        <v>1</v>
      </c>
      <c r="Q4839" s="451">
        <f t="shared" si="206"/>
        <v>7.8E-2</v>
      </c>
      <c r="R4839" s="476"/>
    </row>
    <row r="4840" spans="2:18" x14ac:dyDescent="0.25">
      <c r="J4840" s="1055">
        <v>25</v>
      </c>
      <c r="K4840" s="476"/>
      <c r="L4840" s="476">
        <v>10</v>
      </c>
      <c r="M4840" s="426">
        <v>15</v>
      </c>
      <c r="N4840" s="426">
        <v>400</v>
      </c>
      <c r="O4840" s="476"/>
      <c r="P4840" s="450">
        <v>1</v>
      </c>
      <c r="Q4840" s="451">
        <f t="shared" si="206"/>
        <v>0.06</v>
      </c>
      <c r="R4840" s="476"/>
    </row>
    <row r="4841" spans="2:18" x14ac:dyDescent="0.25">
      <c r="J4841" s="1533">
        <v>26</v>
      </c>
      <c r="K4841" s="476"/>
      <c r="L4841" s="476">
        <v>7</v>
      </c>
      <c r="M4841" s="426">
        <v>10</v>
      </c>
      <c r="N4841" s="426">
        <v>400</v>
      </c>
      <c r="O4841" s="476"/>
      <c r="P4841" s="450">
        <v>3</v>
      </c>
      <c r="Q4841" s="451">
        <f t="shared" si="206"/>
        <v>8.4000000000000005E-2</v>
      </c>
      <c r="R4841" s="476"/>
    </row>
    <row r="4842" spans="2:18" x14ac:dyDescent="0.25">
      <c r="J4842" s="1055">
        <v>27</v>
      </c>
      <c r="K4842" s="476"/>
      <c r="L4842" s="476">
        <v>4.5</v>
      </c>
      <c r="M4842" s="426">
        <v>10</v>
      </c>
      <c r="N4842" s="426">
        <v>400</v>
      </c>
      <c r="O4842" s="476"/>
      <c r="P4842" s="450">
        <v>38</v>
      </c>
      <c r="Q4842" s="451">
        <f t="shared" si="206"/>
        <v>0.68400000000000005</v>
      </c>
      <c r="R4842" s="476"/>
    </row>
    <row r="4843" spans="2:18" x14ac:dyDescent="0.25">
      <c r="J4843" s="1533">
        <v>28</v>
      </c>
      <c r="K4843" s="476"/>
      <c r="L4843" s="476">
        <v>4.5</v>
      </c>
      <c r="M4843" s="426">
        <v>10</v>
      </c>
      <c r="N4843" s="426">
        <v>300</v>
      </c>
      <c r="O4843" s="476"/>
      <c r="P4843" s="450">
        <v>9</v>
      </c>
      <c r="Q4843" s="451">
        <f t="shared" si="206"/>
        <v>0.1215</v>
      </c>
      <c r="R4843" s="476"/>
    </row>
    <row r="4844" spans="2:18" x14ac:dyDescent="0.25">
      <c r="J4844" s="1055">
        <v>29</v>
      </c>
      <c r="K4844" s="476"/>
      <c r="L4844" s="476">
        <v>2.2000000000000002</v>
      </c>
      <c r="M4844" s="426">
        <v>10</v>
      </c>
      <c r="N4844" s="426">
        <v>400</v>
      </c>
      <c r="O4844" s="476"/>
      <c r="P4844" s="450">
        <v>14</v>
      </c>
      <c r="Q4844" s="451">
        <f t="shared" si="206"/>
        <v>0.1232</v>
      </c>
      <c r="R4844" s="476"/>
    </row>
    <row r="4845" spans="2:18" x14ac:dyDescent="0.25">
      <c r="J4845" s="1533">
        <v>30</v>
      </c>
      <c r="K4845" s="476"/>
      <c r="L4845" s="476">
        <v>2.2000000000000002</v>
      </c>
      <c r="M4845" s="426">
        <v>10</v>
      </c>
      <c r="N4845" s="426">
        <v>300</v>
      </c>
      <c r="O4845" s="476"/>
      <c r="P4845" s="450">
        <v>5</v>
      </c>
      <c r="Q4845" s="451">
        <f>L4845*M4845*N4845*P4845/1000000</f>
        <v>3.3000000000000002E-2</v>
      </c>
      <c r="R4845" s="476"/>
    </row>
    <row r="4846" spans="2:18" x14ac:dyDescent="0.25">
      <c r="J4846" s="1055">
        <v>31</v>
      </c>
      <c r="K4846" s="476"/>
      <c r="L4846" s="476">
        <v>10</v>
      </c>
      <c r="M4846" s="426">
        <v>10</v>
      </c>
      <c r="N4846" s="426">
        <v>400</v>
      </c>
      <c r="O4846" s="476"/>
      <c r="P4846" s="450">
        <v>2</v>
      </c>
      <c r="Q4846" s="451">
        <f>L4846*M4846*N4846*P4846/1000000</f>
        <v>0.08</v>
      </c>
      <c r="R4846" s="476"/>
    </row>
    <row r="4847" spans="2:18" x14ac:dyDescent="0.25">
      <c r="J4847" s="1533">
        <v>32</v>
      </c>
      <c r="K4847" s="476"/>
      <c r="L4847" s="476">
        <v>3.5</v>
      </c>
      <c r="M4847" s="426">
        <v>10</v>
      </c>
      <c r="N4847" s="426">
        <v>400</v>
      </c>
      <c r="O4847" s="476"/>
      <c r="P4847" s="450">
        <v>1</v>
      </c>
      <c r="Q4847" s="451">
        <f>L4847*M4847*N4847*P4847/1000000</f>
        <v>1.4E-2</v>
      </c>
      <c r="R4847" s="476"/>
    </row>
    <row r="4848" spans="2:18" x14ac:dyDescent="0.25">
      <c r="J4848" s="1055">
        <v>33</v>
      </c>
      <c r="K4848" s="476"/>
      <c r="L4848" s="476">
        <v>2.2000000000000002</v>
      </c>
      <c r="M4848" s="426">
        <v>20</v>
      </c>
      <c r="N4848" s="426">
        <v>300</v>
      </c>
      <c r="O4848" s="476"/>
      <c r="P4848" s="450">
        <v>1</v>
      </c>
      <c r="Q4848" s="451">
        <f>L4848*M4848*N4848*P4848/1000000</f>
        <v>1.32E-2</v>
      </c>
      <c r="R4848" s="476"/>
    </row>
    <row r="4849" spans="2:18" x14ac:dyDescent="0.25">
      <c r="J4849" s="1533">
        <v>34</v>
      </c>
      <c r="K4849" s="476"/>
      <c r="L4849" s="476">
        <v>2.2000000000000002</v>
      </c>
      <c r="M4849" s="426">
        <v>15</v>
      </c>
      <c r="N4849" s="426">
        <v>300</v>
      </c>
      <c r="O4849" s="476"/>
      <c r="P4849" s="450">
        <v>1</v>
      </c>
      <c r="Q4849" s="451">
        <f>L4849*M4849*N4849*P4849/1000000</f>
        <v>9.9000000000000008E-3</v>
      </c>
      <c r="R4849" s="476"/>
    </row>
    <row r="4850" spans="2:18" x14ac:dyDescent="0.25">
      <c r="J4850" s="1880"/>
      <c r="K4850" s="1880"/>
      <c r="L4850" s="1880"/>
      <c r="M4850" s="1880"/>
      <c r="N4850" s="1880"/>
      <c r="O4850" s="1881"/>
      <c r="P4850" s="1119">
        <f>SUM(P4816:P4849)</f>
        <v>128</v>
      </c>
      <c r="Q4850" s="1120">
        <f>SUM(Q4816:Q4849)</f>
        <v>4.6206000000000005</v>
      </c>
      <c r="R4850" s="64">
        <f>SUM(Q4850/G4826)</f>
        <v>0.54202293008263169</v>
      </c>
    </row>
    <row r="4851" spans="2:18" x14ac:dyDescent="0.25">
      <c r="J4851" s="1533">
        <v>35</v>
      </c>
      <c r="K4851" s="476"/>
      <c r="L4851" s="477">
        <v>5</v>
      </c>
      <c r="M4851" s="409">
        <v>7</v>
      </c>
      <c r="N4851" s="409">
        <v>400</v>
      </c>
      <c r="O4851" s="409">
        <v>17</v>
      </c>
      <c r="P4851" s="450">
        <v>68</v>
      </c>
      <c r="Q4851" s="451">
        <f>L4851*M4851*N4851*P4851/1000000</f>
        <v>0.95199999999999996</v>
      </c>
      <c r="R4851" s="618"/>
    </row>
    <row r="4852" spans="2:18" x14ac:dyDescent="0.25">
      <c r="J4852" s="1533">
        <v>36</v>
      </c>
      <c r="K4852" s="476"/>
      <c r="L4852" s="477">
        <v>4</v>
      </c>
      <c r="M4852" s="409">
        <v>6</v>
      </c>
      <c r="N4852" s="409">
        <v>400</v>
      </c>
      <c r="O4852" s="409">
        <v>1</v>
      </c>
      <c r="P4852" s="450">
        <v>6</v>
      </c>
      <c r="Q4852" s="451">
        <f>L4852*M4852*N4852*P4852/1000000</f>
        <v>5.7599999999999998E-2</v>
      </c>
      <c r="R4852" s="1058"/>
    </row>
    <row r="4853" spans="2:18" x14ac:dyDescent="0.25">
      <c r="J4853" s="1533">
        <v>37</v>
      </c>
      <c r="K4853" s="476"/>
      <c r="L4853" s="477">
        <v>3</v>
      </c>
      <c r="M4853" s="409">
        <v>5</v>
      </c>
      <c r="N4853" s="409">
        <v>400</v>
      </c>
      <c r="O4853" s="409">
        <v>10</v>
      </c>
      <c r="P4853" s="450">
        <v>100</v>
      </c>
      <c r="Q4853" s="451">
        <f>L4853*M4853*N4853*P4853/1000000</f>
        <v>0.6</v>
      </c>
      <c r="R4853" s="618"/>
    </row>
    <row r="4854" spans="2:18" x14ac:dyDescent="0.25">
      <c r="J4854" s="1533">
        <v>38</v>
      </c>
      <c r="K4854" s="476"/>
      <c r="L4854" s="477">
        <v>2</v>
      </c>
      <c r="M4854" s="409">
        <v>3</v>
      </c>
      <c r="N4854" s="409">
        <v>400</v>
      </c>
      <c r="O4854" s="409">
        <v>3</v>
      </c>
      <c r="P4854" s="450">
        <v>75</v>
      </c>
      <c r="Q4854" s="451">
        <f>L4854*M4854*N4854*P4854/1000000</f>
        <v>0.18</v>
      </c>
      <c r="R4854" s="1058"/>
    </row>
    <row r="4855" spans="2:18" x14ac:dyDescent="0.25">
      <c r="J4855" s="1882"/>
      <c r="K4855" s="1883"/>
      <c r="L4855" s="1883"/>
      <c r="M4855" s="1883"/>
      <c r="N4855" s="1884"/>
      <c r="O4855" s="1057">
        <f>SUM(O4851:O4854)</f>
        <v>31</v>
      </c>
      <c r="P4855" s="1057">
        <f>SUM(P4851:P4854)</f>
        <v>249</v>
      </c>
      <c r="Q4855" s="437">
        <f>SUM(Q4851:Q4854)</f>
        <v>1.7895999999999999</v>
      </c>
      <c r="R4855" s="64">
        <f>SUM(Q4855/G4826)</f>
        <v>0.20993036308615276</v>
      </c>
    </row>
    <row r="4856" spans="2:18" ht="16.5" thickBot="1" x14ac:dyDescent="0.3">
      <c r="J4856" s="112"/>
      <c r="K4856" s="112"/>
      <c r="L4856" s="112"/>
      <c r="M4856" s="112"/>
      <c r="N4856" s="112"/>
      <c r="O4856" s="455">
        <f>SUM(O4855)</f>
        <v>31</v>
      </c>
      <c r="P4856" s="47">
        <f>SUM(P4855,P4850)</f>
        <v>377</v>
      </c>
      <c r="Q4856" s="72">
        <f>SUM(Q4855,Q4850)</f>
        <v>6.4102000000000006</v>
      </c>
      <c r="R4856" s="49">
        <f>SUM(Q4856/G4826)</f>
        <v>0.75195329316878445</v>
      </c>
    </row>
    <row r="4857" spans="2:18" ht="16.5" thickTop="1" x14ac:dyDescent="0.25"/>
    <row r="4859" spans="2:18" x14ac:dyDescent="0.25">
      <c r="B4859" s="1814" t="s">
        <v>0</v>
      </c>
      <c r="C4859" s="1814"/>
      <c r="D4859" s="1814"/>
      <c r="E4859" s="1814"/>
      <c r="F4859" s="1814"/>
      <c r="G4859" s="1814"/>
      <c r="H4859" s="1814"/>
      <c r="J4859" s="1892" t="s">
        <v>22</v>
      </c>
      <c r="K4859" s="1892"/>
      <c r="L4859" s="1892"/>
      <c r="M4859" s="1892"/>
      <c r="N4859" s="1892"/>
      <c r="O4859" s="1892"/>
      <c r="P4859" s="1892"/>
      <c r="Q4859" s="1892"/>
      <c r="R4859" s="1892"/>
    </row>
    <row r="4860" spans="2:18" x14ac:dyDescent="0.25">
      <c r="B4860" s="1814"/>
      <c r="C4860" s="1814"/>
      <c r="D4860" s="1814"/>
      <c r="E4860" s="1814"/>
      <c r="F4860" s="1814"/>
      <c r="G4860" s="1814"/>
      <c r="H4860" s="1814"/>
      <c r="J4860" s="1892"/>
      <c r="K4860" s="1892"/>
      <c r="L4860" s="1892"/>
      <c r="M4860" s="1892"/>
      <c r="N4860" s="1892"/>
      <c r="O4860" s="1892"/>
      <c r="P4860" s="1892"/>
      <c r="Q4860" s="1892"/>
      <c r="R4860" s="1892"/>
    </row>
    <row r="4861" spans="2:18" ht="15.75" customHeight="1" x14ac:dyDescent="0.25">
      <c r="B4861" s="6" t="s">
        <v>516</v>
      </c>
      <c r="H4861" s="8"/>
      <c r="J4861" s="6" t="s">
        <v>516</v>
      </c>
      <c r="K4861" s="1051"/>
      <c r="L4861" s="1051"/>
      <c r="M4861" s="1051"/>
      <c r="N4861" s="1051"/>
      <c r="O4861" s="1893"/>
      <c r="P4861" s="1893"/>
      <c r="Q4861" s="842"/>
      <c r="R4861" s="842"/>
    </row>
    <row r="4862" spans="2:18" ht="15.75" customHeight="1" x14ac:dyDescent="0.25">
      <c r="B4862" s="1812" t="s">
        <v>21</v>
      </c>
      <c r="C4862" s="1812" t="s">
        <v>2</v>
      </c>
      <c r="D4862" s="1812" t="s">
        <v>3</v>
      </c>
      <c r="E4862" s="1842" t="s">
        <v>4</v>
      </c>
      <c r="F4862" s="1843"/>
      <c r="G4862" s="1844"/>
      <c r="H4862" s="1812" t="s">
        <v>5</v>
      </c>
      <c r="J4862" s="1886" t="s">
        <v>21</v>
      </c>
      <c r="K4862" s="1894" t="s">
        <v>24</v>
      </c>
      <c r="L4862" s="1867" t="s">
        <v>25</v>
      </c>
      <c r="M4862" s="1868"/>
      <c r="N4862" s="1869"/>
      <c r="O4862" s="1867" t="s">
        <v>4</v>
      </c>
      <c r="P4862" s="1868"/>
      <c r="Q4862" s="1869"/>
      <c r="R4862" s="1886" t="s">
        <v>5</v>
      </c>
    </row>
    <row r="4863" spans="2:18" x14ac:dyDescent="0.25">
      <c r="B4863" s="1813"/>
      <c r="C4863" s="1813"/>
      <c r="D4863" s="1813"/>
      <c r="E4863" s="1539" t="s">
        <v>26</v>
      </c>
      <c r="F4863" s="1539" t="s">
        <v>9</v>
      </c>
      <c r="G4863" s="1538" t="s">
        <v>10</v>
      </c>
      <c r="H4863" s="1813"/>
      <c r="J4863" s="1887"/>
      <c r="K4863" s="1895"/>
      <c r="L4863" s="1052" t="s">
        <v>27</v>
      </c>
      <c r="M4863" s="1543" t="s">
        <v>28</v>
      </c>
      <c r="N4863" s="1543" t="s">
        <v>26</v>
      </c>
      <c r="O4863" s="1543" t="s">
        <v>29</v>
      </c>
      <c r="P4863" s="1053" t="s">
        <v>30</v>
      </c>
      <c r="Q4863" s="1054" t="s">
        <v>10</v>
      </c>
      <c r="R4863" s="1887"/>
    </row>
    <row r="4864" spans="2:18" ht="15.75" customHeight="1" x14ac:dyDescent="0.25">
      <c r="B4864" s="1209">
        <v>1</v>
      </c>
      <c r="C4864" s="646">
        <v>7115</v>
      </c>
      <c r="D4864" s="409" t="s">
        <v>12</v>
      </c>
      <c r="E4864" s="409">
        <v>400</v>
      </c>
      <c r="F4864" s="409">
        <v>63</v>
      </c>
      <c r="G4864" s="497">
        <f t="shared" ref="G4864:G4873" si="207">0.7854*E4864*F4864*F4864/1000000</f>
        <v>1.2469010399999998</v>
      </c>
      <c r="H4864" s="616" t="s">
        <v>13</v>
      </c>
      <c r="J4864" s="1055">
        <v>1</v>
      </c>
      <c r="K4864" s="429" t="s">
        <v>32</v>
      </c>
      <c r="L4864" s="426">
        <v>15</v>
      </c>
      <c r="M4864" s="426">
        <v>30</v>
      </c>
      <c r="N4864" s="426">
        <v>400</v>
      </c>
      <c r="O4864" s="429"/>
      <c r="P4864" s="450">
        <v>1</v>
      </c>
      <c r="Q4864" s="451">
        <f t="shared" ref="Q4864:Q4888" si="208">L4864*M4864*N4864*P4864/1000000</f>
        <v>0.18</v>
      </c>
      <c r="R4864" s="1056"/>
    </row>
    <row r="4865" spans="2:18" x14ac:dyDescent="0.25">
      <c r="B4865" s="1209">
        <v>2</v>
      </c>
      <c r="C4865" s="646">
        <v>7079</v>
      </c>
      <c r="D4865" s="409" t="s">
        <v>12</v>
      </c>
      <c r="E4865" s="409">
        <v>400</v>
      </c>
      <c r="F4865" s="409">
        <v>61</v>
      </c>
      <c r="G4865" s="497">
        <f t="shared" si="207"/>
        <v>1.1689893599999999</v>
      </c>
      <c r="H4865" s="616" t="s">
        <v>13</v>
      </c>
      <c r="J4865" s="1542">
        <v>2</v>
      </c>
      <c r="K4865" s="476"/>
      <c r="L4865" s="476">
        <v>10</v>
      </c>
      <c r="M4865" s="426">
        <v>30</v>
      </c>
      <c r="N4865" s="426">
        <v>400</v>
      </c>
      <c r="O4865" s="476"/>
      <c r="P4865" s="450">
        <v>2</v>
      </c>
      <c r="Q4865" s="451">
        <f t="shared" si="208"/>
        <v>0.24</v>
      </c>
      <c r="R4865" s="476"/>
    </row>
    <row r="4866" spans="2:18" x14ac:dyDescent="0.25">
      <c r="B4866" s="1209">
        <v>3</v>
      </c>
      <c r="C4866" s="646">
        <v>7139</v>
      </c>
      <c r="D4866" s="409" t="s">
        <v>12</v>
      </c>
      <c r="E4866" s="409">
        <v>400</v>
      </c>
      <c r="F4866" s="409">
        <v>50</v>
      </c>
      <c r="G4866" s="497">
        <f t="shared" si="207"/>
        <v>0.78539999999999988</v>
      </c>
      <c r="H4866" s="616" t="s">
        <v>13</v>
      </c>
      <c r="J4866" s="1055">
        <v>3</v>
      </c>
      <c r="K4866" s="476"/>
      <c r="L4866" s="476">
        <v>10</v>
      </c>
      <c r="M4866" s="426">
        <v>25</v>
      </c>
      <c r="N4866" s="426">
        <v>400</v>
      </c>
      <c r="O4866" s="476"/>
      <c r="P4866" s="450">
        <v>5</v>
      </c>
      <c r="Q4866" s="451">
        <f t="shared" si="208"/>
        <v>0.5</v>
      </c>
      <c r="R4866" s="476"/>
    </row>
    <row r="4867" spans="2:18" x14ac:dyDescent="0.25">
      <c r="B4867" s="1209">
        <v>4</v>
      </c>
      <c r="C4867" s="646">
        <v>7035</v>
      </c>
      <c r="D4867" s="409" t="s">
        <v>12</v>
      </c>
      <c r="E4867" s="409">
        <v>400</v>
      </c>
      <c r="F4867" s="409">
        <v>50</v>
      </c>
      <c r="G4867" s="497">
        <f t="shared" si="207"/>
        <v>0.78539999999999988</v>
      </c>
      <c r="H4867" s="616" t="s">
        <v>13</v>
      </c>
      <c r="J4867" s="1542">
        <v>4</v>
      </c>
      <c r="K4867" s="476"/>
      <c r="L4867" s="476">
        <v>15</v>
      </c>
      <c r="M4867" s="426">
        <v>25</v>
      </c>
      <c r="N4867" s="426">
        <v>400</v>
      </c>
      <c r="O4867" s="476"/>
      <c r="P4867" s="450">
        <v>2</v>
      </c>
      <c r="Q4867" s="451">
        <f t="shared" si="208"/>
        <v>0.3</v>
      </c>
      <c r="R4867" s="476"/>
    </row>
    <row r="4868" spans="2:18" x14ac:dyDescent="0.25">
      <c r="B4868" s="1209">
        <v>5</v>
      </c>
      <c r="C4868" s="646">
        <v>7045</v>
      </c>
      <c r="D4868" s="409" t="s">
        <v>12</v>
      </c>
      <c r="E4868" s="409">
        <v>400</v>
      </c>
      <c r="F4868" s="409">
        <v>50</v>
      </c>
      <c r="G4868" s="497">
        <f t="shared" si="207"/>
        <v>0.78539999999999988</v>
      </c>
      <c r="H4868" s="616" t="s">
        <v>13</v>
      </c>
      <c r="J4868" s="1055">
        <v>5</v>
      </c>
      <c r="K4868" s="476"/>
      <c r="L4868" s="476">
        <v>10</v>
      </c>
      <c r="M4868" s="426">
        <v>20</v>
      </c>
      <c r="N4868" s="426">
        <v>400</v>
      </c>
      <c r="O4868" s="476"/>
      <c r="P4868" s="450">
        <v>5</v>
      </c>
      <c r="Q4868" s="451">
        <f t="shared" si="208"/>
        <v>0.4</v>
      </c>
      <c r="R4868" s="476"/>
    </row>
    <row r="4869" spans="2:18" x14ac:dyDescent="0.25">
      <c r="B4869" s="1209">
        <v>6</v>
      </c>
      <c r="C4869" s="646">
        <v>7091</v>
      </c>
      <c r="D4869" s="409" t="s">
        <v>12</v>
      </c>
      <c r="E4869" s="409">
        <v>400</v>
      </c>
      <c r="F4869" s="409">
        <v>40</v>
      </c>
      <c r="G4869" s="497">
        <f t="shared" si="207"/>
        <v>0.50265599999999988</v>
      </c>
      <c r="H4869" s="616" t="s">
        <v>13</v>
      </c>
      <c r="J4869" s="1542">
        <v>6</v>
      </c>
      <c r="K4869" s="476"/>
      <c r="L4869" s="476">
        <v>15</v>
      </c>
      <c r="M4869" s="426">
        <v>20</v>
      </c>
      <c r="N4869" s="426">
        <v>400</v>
      </c>
      <c r="O4869" s="476"/>
      <c r="P4869" s="450">
        <v>3</v>
      </c>
      <c r="Q4869" s="451">
        <f t="shared" si="208"/>
        <v>0.36</v>
      </c>
      <c r="R4869" s="476"/>
    </row>
    <row r="4870" spans="2:18" x14ac:dyDescent="0.25">
      <c r="B4870" s="1209">
        <v>7</v>
      </c>
      <c r="C4870" s="646">
        <v>7055</v>
      </c>
      <c r="D4870" s="409" t="s">
        <v>12</v>
      </c>
      <c r="E4870" s="409">
        <v>400</v>
      </c>
      <c r="F4870" s="409">
        <v>50</v>
      </c>
      <c r="G4870" s="497">
        <f t="shared" si="207"/>
        <v>0.78539999999999988</v>
      </c>
      <c r="H4870" s="616" t="s">
        <v>13</v>
      </c>
      <c r="J4870" s="1055">
        <v>7</v>
      </c>
      <c r="K4870" s="476"/>
      <c r="L4870" s="476">
        <v>7</v>
      </c>
      <c r="M4870" s="426">
        <v>20</v>
      </c>
      <c r="N4870" s="426">
        <v>400</v>
      </c>
      <c r="O4870" s="476"/>
      <c r="P4870" s="450">
        <v>2</v>
      </c>
      <c r="Q4870" s="451">
        <f t="shared" si="208"/>
        <v>0.112</v>
      </c>
      <c r="R4870" s="476"/>
    </row>
    <row r="4871" spans="2:18" x14ac:dyDescent="0.25">
      <c r="B4871" s="1209">
        <v>8</v>
      </c>
      <c r="C4871" s="646">
        <v>7072</v>
      </c>
      <c r="D4871" s="409" t="s">
        <v>12</v>
      </c>
      <c r="E4871" s="409">
        <v>400</v>
      </c>
      <c r="F4871" s="409">
        <v>48</v>
      </c>
      <c r="G4871" s="497">
        <f t="shared" si="207"/>
        <v>0.72382463999999991</v>
      </c>
      <c r="H4871" s="1491" t="s">
        <v>267</v>
      </c>
      <c r="J4871" s="1542">
        <v>8</v>
      </c>
      <c r="K4871" s="476"/>
      <c r="L4871" s="476">
        <v>3.5</v>
      </c>
      <c r="M4871" s="426">
        <v>20</v>
      </c>
      <c r="N4871" s="426">
        <v>400</v>
      </c>
      <c r="O4871" s="476"/>
      <c r="P4871" s="450">
        <v>1</v>
      </c>
      <c r="Q4871" s="451">
        <f t="shared" si="208"/>
        <v>2.8000000000000001E-2</v>
      </c>
      <c r="R4871" s="476"/>
    </row>
    <row r="4872" spans="2:18" x14ac:dyDescent="0.25">
      <c r="B4872" s="1209">
        <v>9</v>
      </c>
      <c r="C4872" s="646">
        <v>7198</v>
      </c>
      <c r="D4872" s="409" t="s">
        <v>12</v>
      </c>
      <c r="E4872" s="409">
        <v>400</v>
      </c>
      <c r="F4872" s="409">
        <v>51</v>
      </c>
      <c r="G4872" s="497">
        <f t="shared" si="207"/>
        <v>0.81713015999999994</v>
      </c>
      <c r="H4872" s="616" t="s">
        <v>509</v>
      </c>
      <c r="J4872" s="1055">
        <v>9</v>
      </c>
      <c r="K4872" s="476"/>
      <c r="L4872" s="476">
        <v>10</v>
      </c>
      <c r="M4872" s="426">
        <v>15</v>
      </c>
      <c r="N4872" s="426">
        <v>400</v>
      </c>
      <c r="O4872" s="476"/>
      <c r="P4872" s="450">
        <v>4</v>
      </c>
      <c r="Q4872" s="451">
        <f t="shared" si="208"/>
        <v>0.24</v>
      </c>
      <c r="R4872" s="476"/>
    </row>
    <row r="4873" spans="2:18" x14ac:dyDescent="0.25">
      <c r="B4873" s="1209">
        <v>10</v>
      </c>
      <c r="C4873" s="646">
        <v>7119</v>
      </c>
      <c r="D4873" s="409" t="s">
        <v>12</v>
      </c>
      <c r="E4873" s="409">
        <v>400</v>
      </c>
      <c r="F4873" s="409">
        <v>60</v>
      </c>
      <c r="G4873" s="497">
        <f t="shared" si="207"/>
        <v>1.130976</v>
      </c>
      <c r="H4873" s="1491" t="s">
        <v>267</v>
      </c>
      <c r="J4873" s="1542">
        <v>10</v>
      </c>
      <c r="K4873" s="476"/>
      <c r="L4873" s="476">
        <v>7</v>
      </c>
      <c r="M4873" s="426">
        <v>15</v>
      </c>
      <c r="N4873" s="426">
        <v>400</v>
      </c>
      <c r="O4873" s="476"/>
      <c r="P4873" s="450">
        <v>2</v>
      </c>
      <c r="Q4873" s="451">
        <f t="shared" si="208"/>
        <v>8.4000000000000005E-2</v>
      </c>
      <c r="R4873" s="476"/>
    </row>
    <row r="4874" spans="2:18" x14ac:dyDescent="0.25">
      <c r="G4874" s="74">
        <f>SUM(G4864:G4873)</f>
        <v>8.7320771999999991</v>
      </c>
      <c r="H4874" s="51"/>
      <c r="J4874" s="1055">
        <v>11</v>
      </c>
      <c r="K4874" s="476"/>
      <c r="L4874" s="476">
        <v>15</v>
      </c>
      <c r="M4874" s="426">
        <v>15</v>
      </c>
      <c r="N4874" s="426">
        <v>400</v>
      </c>
      <c r="O4874" s="476"/>
      <c r="P4874" s="450">
        <v>4</v>
      </c>
      <c r="Q4874" s="451">
        <f t="shared" si="208"/>
        <v>0.36</v>
      </c>
      <c r="R4874" s="476"/>
    </row>
    <row r="4875" spans="2:18" ht="16.5" thickBot="1" x14ac:dyDescent="0.3">
      <c r="G4875" s="60">
        <f>SUM(G4874)</f>
        <v>8.7320771999999991</v>
      </c>
      <c r="H4875" s="36">
        <f>SUM(Q4896/G4875)</f>
        <v>0.73327340715677614</v>
      </c>
      <c r="J4875" s="1542">
        <v>12</v>
      </c>
      <c r="K4875" s="476"/>
      <c r="L4875" s="476">
        <v>13</v>
      </c>
      <c r="M4875" s="426">
        <v>15</v>
      </c>
      <c r="N4875" s="426">
        <v>400</v>
      </c>
      <c r="O4875" s="476"/>
      <c r="P4875" s="450">
        <v>2</v>
      </c>
      <c r="Q4875" s="451">
        <f t="shared" si="208"/>
        <v>0.156</v>
      </c>
      <c r="R4875" s="476"/>
    </row>
    <row r="4876" spans="2:18" ht="16.5" thickTop="1" x14ac:dyDescent="0.25">
      <c r="J4876" s="1055">
        <v>13</v>
      </c>
      <c r="K4876" s="476"/>
      <c r="L4876" s="476">
        <v>4.5</v>
      </c>
      <c r="M4876" s="426">
        <v>15</v>
      </c>
      <c r="N4876" s="426">
        <v>400</v>
      </c>
      <c r="O4876" s="476"/>
      <c r="P4876" s="450">
        <v>3</v>
      </c>
      <c r="Q4876" s="451">
        <f t="shared" si="208"/>
        <v>8.1000000000000003E-2</v>
      </c>
      <c r="R4876" s="476"/>
    </row>
    <row r="4877" spans="2:18" x14ac:dyDescent="0.25">
      <c r="B4877" s="1886" t="s">
        <v>3</v>
      </c>
      <c r="C4877" s="1888" t="s">
        <v>66</v>
      </c>
      <c r="D4877" s="1889"/>
      <c r="E4877" s="1890" t="s">
        <v>48</v>
      </c>
      <c r="F4877" s="1891"/>
      <c r="G4877" s="1886" t="s">
        <v>50</v>
      </c>
      <c r="J4877" s="1542">
        <v>14</v>
      </c>
      <c r="K4877" s="476"/>
      <c r="L4877" s="476">
        <v>3.5</v>
      </c>
      <c r="M4877" s="426">
        <v>15</v>
      </c>
      <c r="N4877" s="426">
        <v>400</v>
      </c>
      <c r="O4877" s="476"/>
      <c r="P4877" s="450">
        <v>5</v>
      </c>
      <c r="Q4877" s="451">
        <f t="shared" si="208"/>
        <v>0.105</v>
      </c>
      <c r="R4877" s="476"/>
    </row>
    <row r="4878" spans="2:18" x14ac:dyDescent="0.25">
      <c r="B4878" s="1887"/>
      <c r="C4878" s="101" t="s">
        <v>30</v>
      </c>
      <c r="D4878" s="595" t="s">
        <v>10</v>
      </c>
      <c r="E4878" s="1544" t="s">
        <v>30</v>
      </c>
      <c r="F4878" s="1544" t="s">
        <v>10</v>
      </c>
      <c r="G4878" s="1887"/>
      <c r="J4878" s="1055">
        <v>15</v>
      </c>
      <c r="K4878" s="476"/>
      <c r="L4878" s="476">
        <v>7</v>
      </c>
      <c r="M4878" s="426">
        <v>13</v>
      </c>
      <c r="N4878" s="426">
        <v>400</v>
      </c>
      <c r="O4878" s="476"/>
      <c r="P4878" s="450">
        <v>2</v>
      </c>
      <c r="Q4878" s="451">
        <f t="shared" si="208"/>
        <v>7.2800000000000004E-2</v>
      </c>
      <c r="R4878" s="476"/>
    </row>
    <row r="4879" spans="2:18" x14ac:dyDescent="0.25">
      <c r="B4879" s="1545" t="s">
        <v>32</v>
      </c>
      <c r="C4879" s="86">
        <f>SUM(C4832)</f>
        <v>983</v>
      </c>
      <c r="D4879" s="71">
        <f>SUM(D4832)</f>
        <v>769.52144229999988</v>
      </c>
      <c r="E4879" s="86">
        <f>SUM(E4832)</f>
        <v>44487</v>
      </c>
      <c r="F4879" s="71">
        <f>SUM(F4832)</f>
        <v>559.71840500000008</v>
      </c>
      <c r="G4879" s="88">
        <f>SUM(G4832)</f>
        <v>0.72735907569654501</v>
      </c>
      <c r="J4879" s="1542">
        <v>16</v>
      </c>
      <c r="K4879" s="476"/>
      <c r="L4879" s="476">
        <v>4.5</v>
      </c>
      <c r="M4879" s="426">
        <v>13</v>
      </c>
      <c r="N4879" s="426">
        <v>400</v>
      </c>
      <c r="O4879" s="476"/>
      <c r="P4879" s="450">
        <v>3</v>
      </c>
      <c r="Q4879" s="451">
        <f t="shared" si="208"/>
        <v>7.0199999999999999E-2</v>
      </c>
      <c r="R4879" s="476"/>
    </row>
    <row r="4880" spans="2:18" x14ac:dyDescent="0.25">
      <c r="B4880" s="1545" t="s">
        <v>32</v>
      </c>
      <c r="C4880" s="115">
        <f>SUM(B4873)</f>
        <v>10</v>
      </c>
      <c r="D4880" s="71">
        <f>SUM(G4874)</f>
        <v>8.7320771999999991</v>
      </c>
      <c r="E4880" s="115">
        <f>SUM(P4896)</f>
        <v>454</v>
      </c>
      <c r="F4880" s="20">
        <f>SUM(Q4896)</f>
        <v>6.4030000000000014</v>
      </c>
      <c r="G4880" s="88">
        <f>SUM(F4880/D4880)</f>
        <v>0.73327340715677614</v>
      </c>
      <c r="J4880" s="1055">
        <v>17</v>
      </c>
      <c r="K4880" s="476"/>
      <c r="L4880" s="476">
        <v>10</v>
      </c>
      <c r="M4880" s="426">
        <v>10</v>
      </c>
      <c r="N4880" s="426">
        <v>400</v>
      </c>
      <c r="O4880" s="476"/>
      <c r="P4880" s="450">
        <v>5</v>
      </c>
      <c r="Q4880" s="451">
        <f t="shared" si="208"/>
        <v>0.2</v>
      </c>
      <c r="R4880" s="476"/>
    </row>
    <row r="4881" spans="2:18" ht="16.5" thickBot="1" x14ac:dyDescent="0.3">
      <c r="B4881" s="1540" t="s">
        <v>54</v>
      </c>
      <c r="C4881" s="59">
        <f>SUM(C4879:C4880)</f>
        <v>993</v>
      </c>
      <c r="D4881" s="92">
        <f>SUM(D4879:D4880)</f>
        <v>778.25351949999992</v>
      </c>
      <c r="E4881" s="59">
        <f>SUM(E4879:E4880)</f>
        <v>44941</v>
      </c>
      <c r="F4881" s="92">
        <f>SUM(F4879:F4880)</f>
        <v>566.1214050000001</v>
      </c>
      <c r="G4881" s="93">
        <f>SUM(F4881/D4881)</f>
        <v>0.72742543504809698</v>
      </c>
      <c r="J4881" s="1542">
        <v>18</v>
      </c>
      <c r="K4881" s="476"/>
      <c r="L4881" s="476">
        <v>7</v>
      </c>
      <c r="M4881" s="426">
        <v>10</v>
      </c>
      <c r="N4881" s="426">
        <v>400</v>
      </c>
      <c r="O4881" s="476"/>
      <c r="P4881" s="450">
        <v>3</v>
      </c>
      <c r="Q4881" s="451">
        <f t="shared" si="208"/>
        <v>8.4000000000000005E-2</v>
      </c>
      <c r="R4881" s="476"/>
    </row>
    <row r="4882" spans="2:18" ht="16.5" thickTop="1" x14ac:dyDescent="0.25">
      <c r="B4882" s="89"/>
      <c r="C4882" s="90"/>
      <c r="D4882" s="91"/>
      <c r="E4882" s="82"/>
      <c r="F4882" s="83"/>
      <c r="G4882" s="83"/>
      <c r="J4882" s="1055">
        <v>19</v>
      </c>
      <c r="K4882" s="476"/>
      <c r="L4882" s="476">
        <v>4.5</v>
      </c>
      <c r="M4882" s="426">
        <v>10</v>
      </c>
      <c r="N4882" s="426">
        <v>400</v>
      </c>
      <c r="O4882" s="476"/>
      <c r="P4882" s="450">
        <v>38</v>
      </c>
      <c r="Q4882" s="451">
        <f t="shared" si="208"/>
        <v>0.68400000000000005</v>
      </c>
      <c r="R4882" s="476"/>
    </row>
    <row r="4883" spans="2:18" x14ac:dyDescent="0.25">
      <c r="B4883" s="102" t="s">
        <v>32</v>
      </c>
      <c r="C4883" s="90"/>
      <c r="D4883" s="103">
        <f>SUM(Q4889+D4834)</f>
        <v>417.85540499999996</v>
      </c>
      <c r="E4883" s="466">
        <f>SUM(D4883/D4881)</f>
        <v>0.53691425034410012</v>
      </c>
      <c r="F4883" s="83"/>
      <c r="G4883" s="83"/>
      <c r="J4883" s="1542">
        <v>20</v>
      </c>
      <c r="K4883" s="476"/>
      <c r="L4883" s="476">
        <v>2.2000000000000002</v>
      </c>
      <c r="M4883" s="426">
        <v>10</v>
      </c>
      <c r="N4883" s="426">
        <v>400</v>
      </c>
      <c r="O4883" s="476"/>
      <c r="P4883" s="450">
        <v>24</v>
      </c>
      <c r="Q4883" s="451">
        <f t="shared" si="208"/>
        <v>0.2112</v>
      </c>
      <c r="R4883" s="476"/>
    </row>
    <row r="4884" spans="2:18" x14ac:dyDescent="0.25">
      <c r="B4884" s="102" t="s">
        <v>51</v>
      </c>
      <c r="C4884" s="89"/>
      <c r="D4884" s="103">
        <f>SUM(Q4895+D4835)</f>
        <v>148.26600000000002</v>
      </c>
      <c r="E4884" s="466">
        <f>SUM(D4884/D4881)</f>
        <v>0.19051118470399675</v>
      </c>
      <c r="F4884" s="83"/>
      <c r="G4884" s="83"/>
      <c r="J4884" s="1055">
        <v>21</v>
      </c>
      <c r="K4884" s="476"/>
      <c r="L4884" s="476">
        <v>3.5</v>
      </c>
      <c r="M4884" s="426">
        <v>10</v>
      </c>
      <c r="N4884" s="426">
        <v>400</v>
      </c>
      <c r="O4884" s="476"/>
      <c r="P4884" s="450">
        <v>1</v>
      </c>
      <c r="Q4884" s="451">
        <f t="shared" si="208"/>
        <v>1.4E-2</v>
      </c>
      <c r="R4884" s="476"/>
    </row>
    <row r="4885" spans="2:18" ht="16.5" thickBot="1" x14ac:dyDescent="0.3">
      <c r="B4885" s="89"/>
      <c r="C4885" s="89"/>
      <c r="D4885" s="1537">
        <f>SUM(D4883:D4884)</f>
        <v>566.12140499999998</v>
      </c>
      <c r="E4885" s="467">
        <f>SUM(E4883:E4884)</f>
        <v>0.72742543504809687</v>
      </c>
      <c r="F4885" s="83"/>
      <c r="J4885" s="1542">
        <v>22</v>
      </c>
      <c r="K4885" s="476"/>
      <c r="L4885" s="476">
        <v>13</v>
      </c>
      <c r="M4885" s="426">
        <v>25</v>
      </c>
      <c r="N4885" s="426">
        <v>400</v>
      </c>
      <c r="O4885" s="476"/>
      <c r="P4885" s="450">
        <v>1</v>
      </c>
      <c r="Q4885" s="451">
        <f t="shared" si="208"/>
        <v>0.13</v>
      </c>
      <c r="R4885" s="476"/>
    </row>
    <row r="4886" spans="2:18" ht="16.5" thickTop="1" x14ac:dyDescent="0.25">
      <c r="J4886" s="1055">
        <v>23</v>
      </c>
      <c r="K4886" s="476"/>
      <c r="L4886" s="476">
        <v>4.5</v>
      </c>
      <c r="M4886" s="426">
        <v>10</v>
      </c>
      <c r="N4886" s="426">
        <v>300</v>
      </c>
      <c r="O4886" s="476"/>
      <c r="P4886" s="450">
        <v>5</v>
      </c>
      <c r="Q4886" s="451">
        <f t="shared" si="208"/>
        <v>6.7500000000000004E-2</v>
      </c>
      <c r="R4886" s="476"/>
    </row>
    <row r="4887" spans="2:18" x14ac:dyDescent="0.25">
      <c r="J4887" s="1542">
        <v>24</v>
      </c>
      <c r="K4887" s="476"/>
      <c r="L4887" s="476">
        <v>2.2000000000000002</v>
      </c>
      <c r="M4887" s="426">
        <v>10</v>
      </c>
      <c r="N4887" s="426">
        <v>300</v>
      </c>
      <c r="O4887" s="476"/>
      <c r="P4887" s="450">
        <v>6</v>
      </c>
      <c r="Q4887" s="451">
        <f t="shared" si="208"/>
        <v>3.9600000000000003E-2</v>
      </c>
      <c r="R4887" s="476"/>
    </row>
    <row r="4888" spans="2:18" x14ac:dyDescent="0.25">
      <c r="J4888" s="1055">
        <v>25</v>
      </c>
      <c r="K4888" s="476"/>
      <c r="L4888" s="476">
        <v>3.5</v>
      </c>
      <c r="M4888" s="426">
        <v>10</v>
      </c>
      <c r="N4888" s="426">
        <v>300</v>
      </c>
      <c r="O4888" s="476"/>
      <c r="P4888" s="450">
        <v>1</v>
      </c>
      <c r="Q4888" s="451">
        <f t="shared" si="208"/>
        <v>1.0500000000000001E-2</v>
      </c>
      <c r="R4888" s="476"/>
    </row>
    <row r="4889" spans="2:18" x14ac:dyDescent="0.25">
      <c r="J4889" s="1880"/>
      <c r="K4889" s="1880"/>
      <c r="L4889" s="1880"/>
      <c r="M4889" s="1880"/>
      <c r="N4889" s="1880"/>
      <c r="O4889" s="1881"/>
      <c r="P4889" s="1119">
        <f>SUM(P4864:P4888)</f>
        <v>130</v>
      </c>
      <c r="Q4889" s="1120">
        <f>SUM(Q4864:Q4888)</f>
        <v>4.7298000000000009</v>
      </c>
      <c r="R4889" s="64">
        <f>SUM(Q4889/G4874)</f>
        <v>0.54165806046698728</v>
      </c>
    </row>
    <row r="4890" spans="2:18" x14ac:dyDescent="0.25">
      <c r="J4890" s="1542">
        <v>26</v>
      </c>
      <c r="K4890" s="476"/>
      <c r="L4890" s="477">
        <v>5</v>
      </c>
      <c r="M4890" s="409">
        <v>7</v>
      </c>
      <c r="N4890" s="409">
        <v>400</v>
      </c>
      <c r="O4890" s="409">
        <v>8</v>
      </c>
      <c r="P4890" s="450">
        <v>32</v>
      </c>
      <c r="Q4890" s="451">
        <f>L4890*M4890*N4890*P4890/1000000</f>
        <v>0.44800000000000001</v>
      </c>
      <c r="R4890" s="618"/>
    </row>
    <row r="4891" spans="2:18" x14ac:dyDescent="0.25">
      <c r="J4891" s="1542">
        <v>27</v>
      </c>
      <c r="K4891" s="476"/>
      <c r="L4891" s="477">
        <v>4</v>
      </c>
      <c r="M4891" s="409">
        <v>6</v>
      </c>
      <c r="N4891" s="409">
        <v>400</v>
      </c>
      <c r="O4891" s="409">
        <v>2</v>
      </c>
      <c r="P4891" s="450">
        <v>12</v>
      </c>
      <c r="Q4891" s="451">
        <f>L4891*M4891*N4891*P4891/1000000</f>
        <v>0.1152</v>
      </c>
      <c r="R4891" s="1058"/>
    </row>
    <row r="4892" spans="2:18" x14ac:dyDescent="0.25">
      <c r="J4892" s="1542">
        <v>28</v>
      </c>
      <c r="K4892" s="476"/>
      <c r="L4892" s="477">
        <v>3</v>
      </c>
      <c r="M4892" s="409">
        <v>5</v>
      </c>
      <c r="N4892" s="409">
        <v>400</v>
      </c>
      <c r="O4892" s="409">
        <v>11</v>
      </c>
      <c r="P4892" s="450">
        <v>110</v>
      </c>
      <c r="Q4892" s="451">
        <f>L4892*M4892*N4892*P4892/1000000</f>
        <v>0.66</v>
      </c>
      <c r="R4892" s="618"/>
    </row>
    <row r="4893" spans="2:18" x14ac:dyDescent="0.25">
      <c r="J4893" s="1542">
        <v>29</v>
      </c>
      <c r="K4893" s="476"/>
      <c r="L4893" s="477">
        <v>2</v>
      </c>
      <c r="M4893" s="409">
        <v>3</v>
      </c>
      <c r="N4893" s="409">
        <v>400</v>
      </c>
      <c r="O4893" s="409">
        <v>6</v>
      </c>
      <c r="P4893" s="450">
        <v>150</v>
      </c>
      <c r="Q4893" s="451">
        <f>L4893*M4893*N4893*P4893/1000000</f>
        <v>0.36</v>
      </c>
      <c r="R4893" s="618"/>
    </row>
    <row r="4894" spans="2:18" x14ac:dyDescent="0.25">
      <c r="J4894" s="1542">
        <v>30</v>
      </c>
      <c r="K4894" s="476"/>
      <c r="L4894" s="477">
        <v>3</v>
      </c>
      <c r="M4894" s="409">
        <v>5</v>
      </c>
      <c r="N4894" s="409">
        <v>300</v>
      </c>
      <c r="O4894" s="409">
        <v>2</v>
      </c>
      <c r="P4894" s="450">
        <v>20</v>
      </c>
      <c r="Q4894" s="451">
        <f>L4894*M4894*N4894*P4894/1000000</f>
        <v>0.09</v>
      </c>
      <c r="R4894" s="1058"/>
    </row>
    <row r="4895" spans="2:18" x14ac:dyDescent="0.25">
      <c r="J4895" s="1882"/>
      <c r="K4895" s="1883"/>
      <c r="L4895" s="1883"/>
      <c r="M4895" s="1883"/>
      <c r="N4895" s="1884"/>
      <c r="O4895" s="1057">
        <f>SUM(O4890:O4894)</f>
        <v>29</v>
      </c>
      <c r="P4895" s="1057">
        <f>SUM(P4890:P4894)</f>
        <v>324</v>
      </c>
      <c r="Q4895" s="437">
        <f>SUM(Q4890:Q4894)</f>
        <v>1.6732000000000002</v>
      </c>
      <c r="R4895" s="64">
        <f>SUM(Q4895/G4874)</f>
        <v>0.19161534668978883</v>
      </c>
    </row>
    <row r="4896" spans="2:18" ht="16.5" thickBot="1" x14ac:dyDescent="0.3">
      <c r="J4896" s="112"/>
      <c r="K4896" s="112"/>
      <c r="L4896" s="112"/>
      <c r="M4896" s="112"/>
      <c r="N4896" s="112"/>
      <c r="O4896" s="455">
        <f>SUM(O4895)</f>
        <v>29</v>
      </c>
      <c r="P4896" s="47">
        <f>SUM(P4895,P4889)</f>
        <v>454</v>
      </c>
      <c r="Q4896" s="72">
        <f>SUM(Q4895,Q4889)</f>
        <v>6.4030000000000014</v>
      </c>
      <c r="R4896" s="49">
        <f>SUM(Q4896/G4874)</f>
        <v>0.73327340715677614</v>
      </c>
    </row>
    <row r="4897" spans="2:18" ht="16.5" thickTop="1" x14ac:dyDescent="0.25"/>
    <row r="4898" spans="2:18" x14ac:dyDescent="0.25">
      <c r="B4898" s="1814" t="s">
        <v>0</v>
      </c>
      <c r="C4898" s="1814"/>
      <c r="D4898" s="1814"/>
      <c r="E4898" s="1814"/>
      <c r="F4898" s="1814"/>
      <c r="G4898" s="1814"/>
      <c r="H4898" s="1814"/>
      <c r="J4898" s="1892" t="s">
        <v>22</v>
      </c>
      <c r="K4898" s="1892"/>
      <c r="L4898" s="1892"/>
      <c r="M4898" s="1892"/>
      <c r="N4898" s="1892"/>
      <c r="O4898" s="1892"/>
      <c r="P4898" s="1892"/>
      <c r="Q4898" s="1892"/>
      <c r="R4898" s="1892"/>
    </row>
    <row r="4899" spans="2:18" x14ac:dyDescent="0.25">
      <c r="B4899" s="1814"/>
      <c r="C4899" s="1814"/>
      <c r="D4899" s="1814"/>
      <c r="E4899" s="1814"/>
      <c r="F4899" s="1814"/>
      <c r="G4899" s="1814"/>
      <c r="H4899" s="1814"/>
      <c r="J4899" s="1892"/>
      <c r="K4899" s="1892"/>
      <c r="L4899" s="1892"/>
      <c r="M4899" s="1892"/>
      <c r="N4899" s="1892"/>
      <c r="O4899" s="1892"/>
      <c r="P4899" s="1892"/>
      <c r="Q4899" s="1892"/>
      <c r="R4899" s="1892"/>
    </row>
    <row r="4900" spans="2:18" x14ac:dyDescent="0.25">
      <c r="B4900" s="6" t="s">
        <v>520</v>
      </c>
      <c r="H4900" s="8"/>
      <c r="J4900" s="6" t="s">
        <v>520</v>
      </c>
      <c r="K4900" s="1051"/>
      <c r="L4900" s="1051"/>
      <c r="M4900" s="1051"/>
      <c r="N4900" s="1051"/>
      <c r="O4900" s="1893"/>
      <c r="P4900" s="1893"/>
      <c r="Q4900" s="842"/>
      <c r="R4900" s="842"/>
    </row>
    <row r="4901" spans="2:18" x14ac:dyDescent="0.25">
      <c r="B4901" s="1812" t="s">
        <v>21</v>
      </c>
      <c r="C4901" s="1812" t="s">
        <v>2</v>
      </c>
      <c r="D4901" s="1812" t="s">
        <v>3</v>
      </c>
      <c r="E4901" s="1842" t="s">
        <v>4</v>
      </c>
      <c r="F4901" s="1843"/>
      <c r="G4901" s="1844"/>
      <c r="H4901" s="1812" t="s">
        <v>5</v>
      </c>
      <c r="J4901" s="1886" t="s">
        <v>21</v>
      </c>
      <c r="K4901" s="1894" t="s">
        <v>24</v>
      </c>
      <c r="L4901" s="1867" t="s">
        <v>25</v>
      </c>
      <c r="M4901" s="1868"/>
      <c r="N4901" s="1869"/>
      <c r="O4901" s="1867" t="s">
        <v>4</v>
      </c>
      <c r="P4901" s="1868"/>
      <c r="Q4901" s="1869"/>
      <c r="R4901" s="1886" t="s">
        <v>5</v>
      </c>
    </row>
    <row r="4902" spans="2:18" x14ac:dyDescent="0.25">
      <c r="B4902" s="1813"/>
      <c r="C4902" s="1813"/>
      <c r="D4902" s="1813"/>
      <c r="E4902" s="1549" t="s">
        <v>26</v>
      </c>
      <c r="F4902" s="1549" t="s">
        <v>9</v>
      </c>
      <c r="G4902" s="1548" t="s">
        <v>10</v>
      </c>
      <c r="H4902" s="1813"/>
      <c r="J4902" s="1887"/>
      <c r="K4902" s="1895"/>
      <c r="L4902" s="1052" t="s">
        <v>27</v>
      </c>
      <c r="M4902" s="1553" t="s">
        <v>28</v>
      </c>
      <c r="N4902" s="1553" t="s">
        <v>26</v>
      </c>
      <c r="O4902" s="1553" t="s">
        <v>29</v>
      </c>
      <c r="P4902" s="1053" t="s">
        <v>30</v>
      </c>
      <c r="Q4902" s="1054" t="s">
        <v>10</v>
      </c>
      <c r="R4902" s="1887"/>
    </row>
    <row r="4903" spans="2:18" x14ac:dyDescent="0.25">
      <c r="B4903" s="1209">
        <v>1</v>
      </c>
      <c r="C4903" s="602">
        <v>7156</v>
      </c>
      <c r="D4903" s="409" t="s">
        <v>12</v>
      </c>
      <c r="E4903" s="409">
        <v>400</v>
      </c>
      <c r="F4903" s="409">
        <v>33</v>
      </c>
      <c r="G4903" s="497">
        <f t="shared" ref="G4903:G4916" si="209">0.7854*E4903*F4903*F4903/1000000</f>
        <v>0.34212023999999996</v>
      </c>
      <c r="H4903" s="616" t="s">
        <v>13</v>
      </c>
      <c r="J4903" s="1055">
        <v>1</v>
      </c>
      <c r="K4903" s="429" t="s">
        <v>32</v>
      </c>
      <c r="L4903" s="426">
        <v>13</v>
      </c>
      <c r="M4903" s="426">
        <v>30</v>
      </c>
      <c r="N4903" s="426">
        <v>400</v>
      </c>
      <c r="O4903" s="429"/>
      <c r="P4903" s="450">
        <v>1</v>
      </c>
      <c r="Q4903" s="451">
        <f t="shared" ref="Q4903:Q4926" si="210">L4903*M4903*N4903*P4903/1000000</f>
        <v>0.156</v>
      </c>
      <c r="R4903" s="1056"/>
    </row>
    <row r="4904" spans="2:18" x14ac:dyDescent="0.25">
      <c r="B4904" s="1209">
        <v>2</v>
      </c>
      <c r="C4904" s="602">
        <v>7158</v>
      </c>
      <c r="D4904" s="409" t="s">
        <v>12</v>
      </c>
      <c r="E4904" s="409">
        <v>400</v>
      </c>
      <c r="F4904" s="409">
        <v>50</v>
      </c>
      <c r="G4904" s="497">
        <f t="shared" si="209"/>
        <v>0.78539999999999988</v>
      </c>
      <c r="H4904" s="616" t="s">
        <v>13</v>
      </c>
      <c r="J4904" s="1552">
        <v>2</v>
      </c>
      <c r="K4904" s="476"/>
      <c r="L4904" s="476">
        <v>13</v>
      </c>
      <c r="M4904" s="426">
        <v>25</v>
      </c>
      <c r="N4904" s="426">
        <v>400</v>
      </c>
      <c r="O4904" s="476"/>
      <c r="P4904" s="450">
        <v>4</v>
      </c>
      <c r="Q4904" s="451">
        <f t="shared" si="210"/>
        <v>0.52</v>
      </c>
      <c r="R4904" s="476"/>
    </row>
    <row r="4905" spans="2:18" x14ac:dyDescent="0.25">
      <c r="B4905" s="1209">
        <v>3</v>
      </c>
      <c r="C4905" s="602">
        <v>7181</v>
      </c>
      <c r="D4905" s="409" t="s">
        <v>12</v>
      </c>
      <c r="E4905" s="409">
        <v>400</v>
      </c>
      <c r="F4905" s="409">
        <v>44</v>
      </c>
      <c r="G4905" s="497">
        <f t="shared" si="209"/>
        <v>0.60821376000000005</v>
      </c>
      <c r="H4905" s="616" t="s">
        <v>13</v>
      </c>
      <c r="J4905" s="1055">
        <v>3</v>
      </c>
      <c r="K4905" s="476"/>
      <c r="L4905" s="476">
        <v>10</v>
      </c>
      <c r="M4905" s="426">
        <v>30</v>
      </c>
      <c r="N4905" s="426">
        <v>400</v>
      </c>
      <c r="O4905" s="476"/>
      <c r="P4905" s="450">
        <v>2</v>
      </c>
      <c r="Q4905" s="451">
        <f t="shared" si="210"/>
        <v>0.24</v>
      </c>
      <c r="R4905" s="476"/>
    </row>
    <row r="4906" spans="2:18" x14ac:dyDescent="0.25">
      <c r="B4906" s="1209">
        <v>4</v>
      </c>
      <c r="C4906" s="602">
        <v>7161</v>
      </c>
      <c r="D4906" s="409" t="s">
        <v>12</v>
      </c>
      <c r="E4906" s="409">
        <v>400</v>
      </c>
      <c r="F4906" s="409">
        <v>34</v>
      </c>
      <c r="G4906" s="497">
        <f t="shared" si="209"/>
        <v>0.36316895999999999</v>
      </c>
      <c r="H4906" s="616" t="s">
        <v>13</v>
      </c>
      <c r="J4906" s="1552">
        <v>4</v>
      </c>
      <c r="K4906" s="476"/>
      <c r="L4906" s="476">
        <v>10</v>
      </c>
      <c r="M4906" s="426">
        <v>25</v>
      </c>
      <c r="N4906" s="426">
        <v>400</v>
      </c>
      <c r="O4906" s="476"/>
      <c r="P4906" s="450">
        <v>3</v>
      </c>
      <c r="Q4906" s="451">
        <f t="shared" si="210"/>
        <v>0.3</v>
      </c>
      <c r="R4906" s="476"/>
    </row>
    <row r="4907" spans="2:18" x14ac:dyDescent="0.25">
      <c r="B4907" s="1209">
        <v>5</v>
      </c>
      <c r="C4907" s="602">
        <v>7201</v>
      </c>
      <c r="D4907" s="409" t="s">
        <v>12</v>
      </c>
      <c r="E4907" s="409">
        <v>400</v>
      </c>
      <c r="F4907" s="409">
        <v>38</v>
      </c>
      <c r="G4907" s="497">
        <f t="shared" si="209"/>
        <v>0.45364703999999995</v>
      </c>
      <c r="H4907" s="616" t="s">
        <v>13</v>
      </c>
      <c r="J4907" s="1055">
        <v>5</v>
      </c>
      <c r="K4907" s="476"/>
      <c r="L4907" s="476">
        <v>15</v>
      </c>
      <c r="M4907" s="426">
        <v>20</v>
      </c>
      <c r="N4907" s="426">
        <v>400</v>
      </c>
      <c r="O4907" s="476"/>
      <c r="P4907" s="450">
        <v>1</v>
      </c>
      <c r="Q4907" s="451">
        <f t="shared" si="210"/>
        <v>0.12</v>
      </c>
      <c r="R4907" s="476"/>
    </row>
    <row r="4908" spans="2:18" x14ac:dyDescent="0.25">
      <c r="B4908" s="1209">
        <v>6</v>
      </c>
      <c r="C4908" s="602">
        <v>7165</v>
      </c>
      <c r="D4908" s="409" t="s">
        <v>12</v>
      </c>
      <c r="E4908" s="409">
        <v>400</v>
      </c>
      <c r="F4908" s="409">
        <v>44</v>
      </c>
      <c r="G4908" s="497">
        <f t="shared" si="209"/>
        <v>0.60821376000000005</v>
      </c>
      <c r="H4908" s="616" t="s">
        <v>13</v>
      </c>
      <c r="J4908" s="1552">
        <v>6</v>
      </c>
      <c r="K4908" s="476"/>
      <c r="L4908" s="476">
        <v>4.5</v>
      </c>
      <c r="M4908" s="426">
        <v>20</v>
      </c>
      <c r="N4908" s="426">
        <v>400</v>
      </c>
      <c r="O4908" s="476"/>
      <c r="P4908" s="450">
        <v>2</v>
      </c>
      <c r="Q4908" s="451">
        <f t="shared" si="210"/>
        <v>7.1999999999999995E-2</v>
      </c>
      <c r="R4908" s="476"/>
    </row>
    <row r="4909" spans="2:18" x14ac:dyDescent="0.25">
      <c r="B4909" s="1209">
        <v>7</v>
      </c>
      <c r="C4909" s="602">
        <v>7197</v>
      </c>
      <c r="D4909" s="409" t="s">
        <v>12</v>
      </c>
      <c r="E4909" s="409">
        <v>400</v>
      </c>
      <c r="F4909" s="409">
        <v>42</v>
      </c>
      <c r="G4909" s="497">
        <f t="shared" si="209"/>
        <v>0.55417824000000004</v>
      </c>
      <c r="H4909" s="616" t="s">
        <v>13</v>
      </c>
      <c r="J4909" s="1055">
        <v>7</v>
      </c>
      <c r="K4909" s="476"/>
      <c r="L4909" s="476">
        <v>3.5</v>
      </c>
      <c r="M4909" s="426">
        <v>20</v>
      </c>
      <c r="N4909" s="426">
        <v>400</v>
      </c>
      <c r="O4909" s="476"/>
      <c r="P4909" s="450">
        <v>1</v>
      </c>
      <c r="Q4909" s="451">
        <f t="shared" si="210"/>
        <v>2.8000000000000001E-2</v>
      </c>
      <c r="R4909" s="476"/>
    </row>
    <row r="4910" spans="2:18" x14ac:dyDescent="0.25">
      <c r="B4910" s="1209">
        <v>8</v>
      </c>
      <c r="C4910" s="602">
        <v>7155</v>
      </c>
      <c r="D4910" s="409" t="s">
        <v>12</v>
      </c>
      <c r="E4910" s="409">
        <v>400</v>
      </c>
      <c r="F4910" s="409">
        <v>38</v>
      </c>
      <c r="G4910" s="497">
        <f t="shared" si="209"/>
        <v>0.45364703999999995</v>
      </c>
      <c r="H4910" s="1491" t="s">
        <v>207</v>
      </c>
      <c r="J4910" s="1552">
        <v>8</v>
      </c>
      <c r="K4910" s="476"/>
      <c r="L4910" s="476">
        <v>4.5</v>
      </c>
      <c r="M4910" s="426">
        <v>15</v>
      </c>
      <c r="N4910" s="426">
        <v>400</v>
      </c>
      <c r="O4910" s="476"/>
      <c r="P4910" s="450">
        <v>7</v>
      </c>
      <c r="Q4910" s="451">
        <f t="shared" si="210"/>
        <v>0.189</v>
      </c>
      <c r="R4910" s="476"/>
    </row>
    <row r="4911" spans="2:18" x14ac:dyDescent="0.25">
      <c r="B4911" s="1209">
        <v>9</v>
      </c>
      <c r="C4911" s="602">
        <v>7214</v>
      </c>
      <c r="D4911" s="409" t="s">
        <v>12</v>
      </c>
      <c r="E4911" s="409">
        <v>400</v>
      </c>
      <c r="F4911" s="409">
        <v>44</v>
      </c>
      <c r="G4911" s="497">
        <f t="shared" si="209"/>
        <v>0.60821376000000005</v>
      </c>
      <c r="H4911" s="1491" t="s">
        <v>207</v>
      </c>
      <c r="J4911" s="1055">
        <v>9</v>
      </c>
      <c r="K4911" s="476"/>
      <c r="L4911" s="476">
        <v>4.5</v>
      </c>
      <c r="M4911" s="426">
        <v>13</v>
      </c>
      <c r="N4911" s="426">
        <v>400</v>
      </c>
      <c r="O4911" s="476"/>
      <c r="P4911" s="450">
        <v>9</v>
      </c>
      <c r="Q4911" s="451">
        <f t="shared" si="210"/>
        <v>0.21060000000000001</v>
      </c>
      <c r="R4911" s="476"/>
    </row>
    <row r="4912" spans="2:18" x14ac:dyDescent="0.25">
      <c r="B4912" s="1209">
        <v>10</v>
      </c>
      <c r="C4912" s="602">
        <v>7254</v>
      </c>
      <c r="D4912" s="409" t="s">
        <v>12</v>
      </c>
      <c r="E4912" s="409">
        <v>400</v>
      </c>
      <c r="F4912" s="409">
        <v>65</v>
      </c>
      <c r="G4912" s="497">
        <f t="shared" si="209"/>
        <v>1.3273259999999998</v>
      </c>
      <c r="H4912" s="1491" t="s">
        <v>15</v>
      </c>
      <c r="J4912" s="1552">
        <v>10</v>
      </c>
      <c r="K4912" s="476"/>
      <c r="L4912" s="476">
        <v>3.5</v>
      </c>
      <c r="M4912" s="426">
        <v>15</v>
      </c>
      <c r="N4912" s="426">
        <v>400</v>
      </c>
      <c r="O4912" s="476"/>
      <c r="P4912" s="450">
        <v>1</v>
      </c>
      <c r="Q4912" s="451">
        <f t="shared" si="210"/>
        <v>2.1000000000000001E-2</v>
      </c>
      <c r="R4912" s="476"/>
    </row>
    <row r="4913" spans="2:18" x14ac:dyDescent="0.25">
      <c r="B4913" s="1209">
        <v>11</v>
      </c>
      <c r="C4913" s="602">
        <v>7169</v>
      </c>
      <c r="D4913" s="409" t="s">
        <v>12</v>
      </c>
      <c r="E4913" s="409">
        <v>400</v>
      </c>
      <c r="F4913" s="409">
        <v>58</v>
      </c>
      <c r="G4913" s="497">
        <f t="shared" si="209"/>
        <v>1.0568342399999999</v>
      </c>
      <c r="H4913" s="1491" t="s">
        <v>15</v>
      </c>
      <c r="J4913" s="1055">
        <v>11</v>
      </c>
      <c r="K4913" s="476"/>
      <c r="L4913" s="476">
        <v>7</v>
      </c>
      <c r="M4913" s="426">
        <v>10</v>
      </c>
      <c r="N4913" s="426">
        <v>400</v>
      </c>
      <c r="O4913" s="476"/>
      <c r="P4913" s="450">
        <v>3</v>
      </c>
      <c r="Q4913" s="451">
        <f t="shared" si="210"/>
        <v>8.4000000000000005E-2</v>
      </c>
      <c r="R4913" s="476"/>
    </row>
    <row r="4914" spans="2:18" x14ac:dyDescent="0.25">
      <c r="B4914" s="1209">
        <v>12</v>
      </c>
      <c r="C4914" s="602">
        <v>7255</v>
      </c>
      <c r="D4914" s="409" t="s">
        <v>12</v>
      </c>
      <c r="E4914" s="409">
        <v>400</v>
      </c>
      <c r="F4914" s="409">
        <v>57</v>
      </c>
      <c r="G4914" s="497">
        <f t="shared" si="209"/>
        <v>1.02070584</v>
      </c>
      <c r="H4914" s="1491" t="s">
        <v>15</v>
      </c>
      <c r="J4914" s="1552">
        <v>12</v>
      </c>
      <c r="K4914" s="476"/>
      <c r="L4914" s="476">
        <v>4.5</v>
      </c>
      <c r="M4914" s="426">
        <v>10</v>
      </c>
      <c r="N4914" s="426">
        <v>400</v>
      </c>
      <c r="O4914" s="476"/>
      <c r="P4914" s="450">
        <v>54</v>
      </c>
      <c r="Q4914" s="451">
        <f t="shared" si="210"/>
        <v>0.97199999999999998</v>
      </c>
      <c r="R4914" s="476"/>
    </row>
    <row r="4915" spans="2:18" x14ac:dyDescent="0.25">
      <c r="B4915" s="1209">
        <v>13</v>
      </c>
      <c r="C4915" s="602">
        <v>7191</v>
      </c>
      <c r="D4915" s="409" t="s">
        <v>12</v>
      </c>
      <c r="E4915" s="409">
        <v>400</v>
      </c>
      <c r="F4915" s="409">
        <v>57</v>
      </c>
      <c r="G4915" s="497">
        <f t="shared" si="209"/>
        <v>1.02070584</v>
      </c>
      <c r="H4915" s="616" t="s">
        <v>13</v>
      </c>
      <c r="J4915" s="1055">
        <v>13</v>
      </c>
      <c r="K4915" s="476"/>
      <c r="L4915" s="476">
        <v>2.2000000000000002</v>
      </c>
      <c r="M4915" s="426">
        <v>10</v>
      </c>
      <c r="N4915" s="426">
        <v>400</v>
      </c>
      <c r="O4915" s="476"/>
      <c r="P4915" s="450">
        <v>14</v>
      </c>
      <c r="Q4915" s="451">
        <f t="shared" si="210"/>
        <v>0.1232</v>
      </c>
      <c r="R4915" s="476"/>
    </row>
    <row r="4916" spans="2:18" x14ac:dyDescent="0.25">
      <c r="B4916" s="1209">
        <v>14</v>
      </c>
      <c r="C4916" s="602">
        <v>7208</v>
      </c>
      <c r="D4916" s="409" t="s">
        <v>12</v>
      </c>
      <c r="E4916" s="409">
        <v>400</v>
      </c>
      <c r="F4916" s="409">
        <v>60</v>
      </c>
      <c r="G4916" s="497">
        <f t="shared" si="209"/>
        <v>1.130976</v>
      </c>
      <c r="H4916" s="616" t="s">
        <v>13</v>
      </c>
      <c r="J4916" s="1552">
        <v>14</v>
      </c>
      <c r="K4916" s="476"/>
      <c r="L4916" s="476">
        <v>7</v>
      </c>
      <c r="M4916" s="426">
        <v>13</v>
      </c>
      <c r="N4916" s="426">
        <v>400</v>
      </c>
      <c r="O4916" s="476"/>
      <c r="P4916" s="450">
        <v>1</v>
      </c>
      <c r="Q4916" s="451">
        <f t="shared" si="210"/>
        <v>3.6400000000000002E-2</v>
      </c>
      <c r="R4916" s="476"/>
    </row>
    <row r="4917" spans="2:18" x14ac:dyDescent="0.25">
      <c r="G4917" s="74">
        <f>SUM(G4903:G4916)</f>
        <v>10.33335072</v>
      </c>
      <c r="H4917" s="51"/>
      <c r="J4917" s="1055">
        <v>15</v>
      </c>
      <c r="K4917" s="476"/>
      <c r="L4917" s="476">
        <v>7</v>
      </c>
      <c r="M4917" s="426">
        <v>25</v>
      </c>
      <c r="N4917" s="426">
        <v>400</v>
      </c>
      <c r="O4917" s="476"/>
      <c r="P4917" s="450">
        <v>1</v>
      </c>
      <c r="Q4917" s="451">
        <f t="shared" si="210"/>
        <v>7.0000000000000007E-2</v>
      </c>
      <c r="R4917" s="476"/>
    </row>
    <row r="4918" spans="2:18" ht="16.5" thickBot="1" x14ac:dyDescent="0.3">
      <c r="G4918" s="60">
        <f>SUM(G4917)</f>
        <v>10.33335072</v>
      </c>
      <c r="H4918" s="36">
        <f>SUM(Q4936/G4918)</f>
        <v>0.70544397432394523</v>
      </c>
      <c r="J4918" s="1552">
        <v>16</v>
      </c>
      <c r="K4918" s="476"/>
      <c r="L4918" s="476">
        <v>7</v>
      </c>
      <c r="M4918" s="426">
        <v>15</v>
      </c>
      <c r="N4918" s="426">
        <v>400</v>
      </c>
      <c r="O4918" s="476"/>
      <c r="P4918" s="450">
        <v>6</v>
      </c>
      <c r="Q4918" s="451">
        <f t="shared" si="210"/>
        <v>0.252</v>
      </c>
      <c r="R4918" s="476"/>
    </row>
    <row r="4919" spans="2:18" ht="16.5" thickTop="1" x14ac:dyDescent="0.25">
      <c r="J4919" s="1055">
        <v>17</v>
      </c>
      <c r="K4919" s="476"/>
      <c r="L4919" s="476">
        <v>10</v>
      </c>
      <c r="M4919" s="426">
        <v>20</v>
      </c>
      <c r="N4919" s="426">
        <v>400</v>
      </c>
      <c r="O4919" s="476"/>
      <c r="P4919" s="450">
        <v>5</v>
      </c>
      <c r="Q4919" s="451">
        <f t="shared" si="210"/>
        <v>0.4</v>
      </c>
      <c r="R4919" s="476"/>
    </row>
    <row r="4920" spans="2:18" x14ac:dyDescent="0.25">
      <c r="B4920" s="1886" t="s">
        <v>3</v>
      </c>
      <c r="C4920" s="1888" t="s">
        <v>66</v>
      </c>
      <c r="D4920" s="1889"/>
      <c r="E4920" s="1890" t="s">
        <v>48</v>
      </c>
      <c r="F4920" s="1891"/>
      <c r="G4920" s="1886" t="s">
        <v>50</v>
      </c>
      <c r="J4920" s="1552">
        <v>18</v>
      </c>
      <c r="K4920" s="476"/>
      <c r="L4920" s="476">
        <v>10</v>
      </c>
      <c r="M4920" s="426">
        <v>15</v>
      </c>
      <c r="N4920" s="426">
        <v>400</v>
      </c>
      <c r="O4920" s="476"/>
      <c r="P4920" s="450">
        <v>7</v>
      </c>
      <c r="Q4920" s="451">
        <f t="shared" si="210"/>
        <v>0.42</v>
      </c>
      <c r="R4920" s="476"/>
    </row>
    <row r="4921" spans="2:18" x14ac:dyDescent="0.25">
      <c r="B4921" s="1887"/>
      <c r="C4921" s="101" t="s">
        <v>30</v>
      </c>
      <c r="D4921" s="595" t="s">
        <v>10</v>
      </c>
      <c r="E4921" s="1554" t="s">
        <v>30</v>
      </c>
      <c r="F4921" s="1554" t="s">
        <v>10</v>
      </c>
      <c r="G4921" s="1887"/>
      <c r="J4921" s="1055">
        <v>19</v>
      </c>
      <c r="K4921" s="476"/>
      <c r="L4921" s="476">
        <v>13</v>
      </c>
      <c r="M4921" s="426">
        <v>15</v>
      </c>
      <c r="N4921" s="426">
        <v>400</v>
      </c>
      <c r="O4921" s="476"/>
      <c r="P4921" s="450">
        <v>7</v>
      </c>
      <c r="Q4921" s="451">
        <f t="shared" si="210"/>
        <v>0.54600000000000004</v>
      </c>
      <c r="R4921" s="476"/>
    </row>
    <row r="4922" spans="2:18" x14ac:dyDescent="0.25">
      <c r="B4922" s="1555" t="s">
        <v>32</v>
      </c>
      <c r="C4922" s="86">
        <f>SUM(C4881)</f>
        <v>993</v>
      </c>
      <c r="D4922" s="71">
        <f>SUM(D4881)</f>
        <v>778.25351949999992</v>
      </c>
      <c r="E4922" s="86">
        <f>SUM(E4881)</f>
        <v>44941</v>
      </c>
      <c r="F4922" s="71">
        <f>SUM(F4881)</f>
        <v>566.1214050000001</v>
      </c>
      <c r="G4922" s="88">
        <f>SUM(G4875)</f>
        <v>8.7320771999999991</v>
      </c>
      <c r="J4922" s="1552">
        <v>20</v>
      </c>
      <c r="K4922" s="476"/>
      <c r="L4922" s="476">
        <v>15</v>
      </c>
      <c r="M4922" s="426">
        <v>25</v>
      </c>
      <c r="N4922" s="426">
        <v>400</v>
      </c>
      <c r="O4922" s="476"/>
      <c r="P4922" s="450">
        <v>1</v>
      </c>
      <c r="Q4922" s="451">
        <f t="shared" si="210"/>
        <v>0.15</v>
      </c>
      <c r="R4922" s="476"/>
    </row>
    <row r="4923" spans="2:18" x14ac:dyDescent="0.25">
      <c r="B4923" s="1555" t="s">
        <v>32</v>
      </c>
      <c r="C4923" s="115">
        <f>SUM(B4916)</f>
        <v>14</v>
      </c>
      <c r="D4923" s="71">
        <f>SUM(G4917)</f>
        <v>10.33335072</v>
      </c>
      <c r="E4923" s="115">
        <f>SUM(P4936)</f>
        <v>371</v>
      </c>
      <c r="F4923" s="20">
        <f>SUM(Q4936)</f>
        <v>7.289600000000001</v>
      </c>
      <c r="G4923" s="88">
        <f>SUM(F4923/D4923)</f>
        <v>0.70544397432394523</v>
      </c>
      <c r="J4923" s="1055">
        <v>21</v>
      </c>
      <c r="K4923" s="476"/>
      <c r="L4923" s="476">
        <v>7</v>
      </c>
      <c r="M4923" s="426">
        <v>20</v>
      </c>
      <c r="N4923" s="426">
        <v>400</v>
      </c>
      <c r="O4923" s="476"/>
      <c r="P4923" s="450">
        <v>2</v>
      </c>
      <c r="Q4923" s="451">
        <f t="shared" si="210"/>
        <v>0.112</v>
      </c>
      <c r="R4923" s="476"/>
    </row>
    <row r="4924" spans="2:18" ht="16.5" thickBot="1" x14ac:dyDescent="0.3">
      <c r="B4924" s="1550" t="s">
        <v>54</v>
      </c>
      <c r="C4924" s="59">
        <f>SUM(C4922:C4923)</f>
        <v>1007</v>
      </c>
      <c r="D4924" s="92">
        <f>SUM(D4922:D4923)</f>
        <v>788.58687021999992</v>
      </c>
      <c r="E4924" s="59">
        <f>SUM(E4922:E4923)</f>
        <v>45312</v>
      </c>
      <c r="F4924" s="92">
        <f>SUM(F4922:F4923)</f>
        <v>573.41100500000005</v>
      </c>
      <c r="G4924" s="93">
        <f>SUM(F4924/D4924)</f>
        <v>0.72713739811573308</v>
      </c>
      <c r="J4924" s="1552">
        <v>22</v>
      </c>
      <c r="K4924" s="476"/>
      <c r="L4924" s="476">
        <v>3.5</v>
      </c>
      <c r="M4924" s="426">
        <v>10</v>
      </c>
      <c r="N4924" s="426">
        <v>400</v>
      </c>
      <c r="O4924" s="476"/>
      <c r="P4924" s="450">
        <v>3</v>
      </c>
      <c r="Q4924" s="451">
        <f t="shared" si="210"/>
        <v>4.2000000000000003E-2</v>
      </c>
      <c r="R4924" s="476"/>
    </row>
    <row r="4925" spans="2:18" ht="16.5" thickTop="1" x14ac:dyDescent="0.25">
      <c r="B4925" s="89"/>
      <c r="C4925" s="90"/>
      <c r="D4925" s="91"/>
      <c r="E4925" s="82"/>
      <c r="F4925" s="83"/>
      <c r="G4925" s="83"/>
      <c r="J4925" s="1055">
        <v>23</v>
      </c>
      <c r="K4925" s="476"/>
      <c r="L4925" s="476">
        <v>1.7</v>
      </c>
      <c r="M4925" s="426">
        <v>10</v>
      </c>
      <c r="N4925" s="426">
        <v>400</v>
      </c>
      <c r="O4925" s="476"/>
      <c r="P4925" s="450">
        <v>2</v>
      </c>
      <c r="Q4925" s="451">
        <f t="shared" si="210"/>
        <v>1.3599999999999999E-2</v>
      </c>
      <c r="R4925" s="476"/>
    </row>
    <row r="4926" spans="2:18" x14ac:dyDescent="0.25">
      <c r="B4926" s="102" t="s">
        <v>32</v>
      </c>
      <c r="C4926" s="90"/>
      <c r="D4926" s="103">
        <f>SUM(Q4929+D4883)</f>
        <v>423.49120499999998</v>
      </c>
      <c r="E4926" s="466">
        <f>SUM(D4926/D4924)</f>
        <v>0.53702543244456302</v>
      </c>
      <c r="F4926" s="83"/>
      <c r="G4926" s="83"/>
      <c r="J4926" s="1552">
        <v>24</v>
      </c>
      <c r="K4926" s="476"/>
      <c r="L4926" s="476">
        <v>13</v>
      </c>
      <c r="M4926" s="426">
        <v>20</v>
      </c>
      <c r="N4926" s="426">
        <v>400</v>
      </c>
      <c r="O4926" s="476"/>
      <c r="P4926" s="450">
        <v>2</v>
      </c>
      <c r="Q4926" s="451">
        <f t="shared" si="210"/>
        <v>0.20799999999999999</v>
      </c>
      <c r="R4926" s="476"/>
    </row>
    <row r="4927" spans="2:18" x14ac:dyDescent="0.25">
      <c r="B4927" s="102" t="s">
        <v>51</v>
      </c>
      <c r="C4927" s="89"/>
      <c r="D4927" s="103">
        <f>SUM(Q4935+D4884)</f>
        <v>149.91980000000001</v>
      </c>
      <c r="E4927" s="466">
        <f>SUM(D4927/D4924)</f>
        <v>0.19011196567117</v>
      </c>
      <c r="F4927" s="83"/>
      <c r="G4927" s="83"/>
      <c r="J4927" s="1055">
        <v>25</v>
      </c>
      <c r="K4927" s="476"/>
      <c r="L4927" s="476">
        <v>15</v>
      </c>
      <c r="M4927" s="426">
        <v>15</v>
      </c>
      <c r="N4927" s="426">
        <v>400</v>
      </c>
      <c r="O4927" s="476"/>
      <c r="P4927" s="450">
        <v>3</v>
      </c>
      <c r="Q4927" s="451">
        <f>L4927*M4927*N4927*P4927/1000000</f>
        <v>0.27</v>
      </c>
      <c r="R4927" s="476"/>
    </row>
    <row r="4928" spans="2:18" ht="16.5" thickBot="1" x14ac:dyDescent="0.3">
      <c r="B4928" s="89"/>
      <c r="C4928" s="89"/>
      <c r="D4928" s="1547">
        <f>SUM(D4926:D4927)</f>
        <v>573.41100499999993</v>
      </c>
      <c r="E4928" s="467">
        <f>SUM(E4926:E4927)</f>
        <v>0.72713739811573297</v>
      </c>
      <c r="F4928" s="83"/>
      <c r="J4928" s="1552">
        <v>26</v>
      </c>
      <c r="K4928" s="476"/>
      <c r="L4928" s="476">
        <v>10</v>
      </c>
      <c r="M4928" s="426">
        <v>10</v>
      </c>
      <c r="N4928" s="426">
        <v>400</v>
      </c>
      <c r="O4928" s="476"/>
      <c r="P4928" s="450">
        <v>2</v>
      </c>
      <c r="Q4928" s="451">
        <f>L4928*M4928*N4928*P4928/1000000</f>
        <v>0.08</v>
      </c>
      <c r="R4928" s="476"/>
    </row>
    <row r="4929" spans="2:18" ht="16.5" thickTop="1" x14ac:dyDescent="0.25">
      <c r="J4929" s="1880"/>
      <c r="K4929" s="1880"/>
      <c r="L4929" s="1880"/>
      <c r="M4929" s="1880"/>
      <c r="N4929" s="1880"/>
      <c r="O4929" s="1881"/>
      <c r="P4929" s="1119">
        <f>SUM(P4903:P4928)</f>
        <v>144</v>
      </c>
      <c r="Q4929" s="1120">
        <f>SUM(Q4903:Q4928)</f>
        <v>5.6358000000000015</v>
      </c>
      <c r="R4929" s="64">
        <f>SUM(Q4929/G4918)</f>
        <v>0.54539908232206036</v>
      </c>
    </row>
    <row r="4930" spans="2:18" x14ac:dyDescent="0.25">
      <c r="J4930" s="1552">
        <v>27</v>
      </c>
      <c r="K4930" s="476"/>
      <c r="L4930" s="477">
        <v>5</v>
      </c>
      <c r="M4930" s="409">
        <v>7</v>
      </c>
      <c r="N4930" s="409">
        <v>400</v>
      </c>
      <c r="O4930" s="409">
        <v>16</v>
      </c>
      <c r="P4930" s="450">
        <v>64</v>
      </c>
      <c r="Q4930" s="451">
        <f>L4930*M4930*N4930*P4930/1000000</f>
        <v>0.89600000000000002</v>
      </c>
      <c r="R4930" s="618"/>
    </row>
    <row r="4931" spans="2:18" x14ac:dyDescent="0.25">
      <c r="J4931" s="1552">
        <v>28</v>
      </c>
      <c r="K4931" s="476"/>
      <c r="L4931" s="477">
        <v>4</v>
      </c>
      <c r="M4931" s="409">
        <v>6</v>
      </c>
      <c r="N4931" s="409">
        <v>400</v>
      </c>
      <c r="O4931" s="409">
        <v>3</v>
      </c>
      <c r="P4931" s="450">
        <v>18</v>
      </c>
      <c r="Q4931" s="451">
        <f>L4931*M4931*N4931*P4931/1000000</f>
        <v>0.17280000000000001</v>
      </c>
      <c r="R4931" s="1058"/>
    </row>
    <row r="4932" spans="2:18" x14ac:dyDescent="0.25">
      <c r="J4932" s="1552">
        <v>29</v>
      </c>
      <c r="K4932" s="476"/>
      <c r="L4932" s="477">
        <v>3</v>
      </c>
      <c r="M4932" s="409">
        <v>5</v>
      </c>
      <c r="N4932" s="409">
        <v>400</v>
      </c>
      <c r="O4932" s="409">
        <v>6</v>
      </c>
      <c r="P4932" s="450">
        <v>60</v>
      </c>
      <c r="Q4932" s="451">
        <f>L4932*M4932*N4932*P4932/1000000</f>
        <v>0.36</v>
      </c>
      <c r="R4932" s="618"/>
    </row>
    <row r="4933" spans="2:18" x14ac:dyDescent="0.25">
      <c r="J4933" s="1552">
        <v>30</v>
      </c>
      <c r="K4933" s="476"/>
      <c r="L4933" s="477">
        <v>2</v>
      </c>
      <c r="M4933" s="409">
        <v>3</v>
      </c>
      <c r="N4933" s="409">
        <v>400</v>
      </c>
      <c r="O4933" s="409">
        <v>3</v>
      </c>
      <c r="P4933" s="450">
        <v>75</v>
      </c>
      <c r="Q4933" s="451">
        <f>L4933*M4933*N4933*P4933/1000000</f>
        <v>0.18</v>
      </c>
      <c r="R4933" s="618"/>
    </row>
    <row r="4934" spans="2:18" x14ac:dyDescent="0.25">
      <c r="J4934" s="1552">
        <v>31</v>
      </c>
      <c r="K4934" s="476"/>
      <c r="L4934" s="477">
        <v>3</v>
      </c>
      <c r="M4934" s="409">
        <v>5</v>
      </c>
      <c r="N4934" s="409">
        <v>300</v>
      </c>
      <c r="O4934" s="409">
        <v>1</v>
      </c>
      <c r="P4934" s="450">
        <v>10</v>
      </c>
      <c r="Q4934" s="451">
        <f>L4934*M4934*N4934*P4934/1000000</f>
        <v>4.4999999999999998E-2</v>
      </c>
      <c r="R4934" s="1058"/>
    </row>
    <row r="4935" spans="2:18" x14ac:dyDescent="0.25">
      <c r="J4935" s="1882"/>
      <c r="K4935" s="1883"/>
      <c r="L4935" s="1883"/>
      <c r="M4935" s="1883"/>
      <c r="N4935" s="1884"/>
      <c r="O4935" s="1057">
        <f>SUM(O4930:O4934)</f>
        <v>29</v>
      </c>
      <c r="P4935" s="1057">
        <f>SUM(P4930:P4934)</f>
        <v>227</v>
      </c>
      <c r="Q4935" s="437">
        <f>SUM(Q4930:Q4934)</f>
        <v>1.6537999999999997</v>
      </c>
      <c r="R4935" s="64">
        <f>SUM(Q4935/G4918)</f>
        <v>0.1600448920018849</v>
      </c>
    </row>
    <row r="4936" spans="2:18" ht="16.5" thickBot="1" x14ac:dyDescent="0.3">
      <c r="J4936" s="112"/>
      <c r="K4936" s="112"/>
      <c r="L4936" s="112"/>
      <c r="M4936" s="112"/>
      <c r="N4936" s="112"/>
      <c r="O4936" s="455">
        <f>SUM(O4935)</f>
        <v>29</v>
      </c>
      <c r="P4936" s="47">
        <f>SUM(P4935,P4929)</f>
        <v>371</v>
      </c>
      <c r="Q4936" s="72">
        <f>SUM(Q4935,Q4929)</f>
        <v>7.289600000000001</v>
      </c>
      <c r="R4936" s="49">
        <f>SUM(Q4936/G4918)</f>
        <v>0.70544397432394523</v>
      </c>
    </row>
    <row r="4937" spans="2:18" ht="16.5" thickTop="1" x14ac:dyDescent="0.25">
      <c r="B4937" s="1814" t="s">
        <v>0</v>
      </c>
      <c r="C4937" s="1814"/>
      <c r="D4937" s="1814"/>
      <c r="E4937" s="1814"/>
      <c r="F4937" s="1814"/>
      <c r="G4937" s="1814"/>
      <c r="H4937" s="1814"/>
      <c r="J4937" s="1892" t="s">
        <v>22</v>
      </c>
      <c r="K4937" s="1892"/>
      <c r="L4937" s="1892"/>
      <c r="M4937" s="1892"/>
      <c r="N4937" s="1892"/>
      <c r="O4937" s="1892"/>
      <c r="P4937" s="1892"/>
      <c r="Q4937" s="1892"/>
      <c r="R4937" s="1892"/>
    </row>
    <row r="4938" spans="2:18" x14ac:dyDescent="0.25">
      <c r="B4938" s="1814"/>
      <c r="C4938" s="1814"/>
      <c r="D4938" s="1814"/>
      <c r="E4938" s="1814"/>
      <c r="F4938" s="1814"/>
      <c r="G4938" s="1814"/>
      <c r="H4938" s="1814"/>
      <c r="J4938" s="1892"/>
      <c r="K4938" s="1892"/>
      <c r="L4938" s="1892"/>
      <c r="M4938" s="1892"/>
      <c r="N4938" s="1892"/>
      <c r="O4938" s="1892"/>
      <c r="P4938" s="1892"/>
      <c r="Q4938" s="1892"/>
      <c r="R4938" s="1892"/>
    </row>
    <row r="4939" spans="2:18" x14ac:dyDescent="0.25">
      <c r="B4939" s="6" t="s">
        <v>520</v>
      </c>
      <c r="H4939" s="8"/>
      <c r="J4939" s="6" t="s">
        <v>520</v>
      </c>
      <c r="K4939" s="1051"/>
      <c r="L4939" s="1051"/>
      <c r="M4939" s="1051"/>
      <c r="N4939" s="1051"/>
      <c r="O4939" s="1893"/>
      <c r="P4939" s="1893"/>
      <c r="Q4939" s="842"/>
      <c r="R4939" s="842"/>
    </row>
    <row r="4940" spans="2:18" x14ac:dyDescent="0.25">
      <c r="B4940" s="1812" t="s">
        <v>21</v>
      </c>
      <c r="C4940" s="1812" t="s">
        <v>2</v>
      </c>
      <c r="D4940" s="1812" t="s">
        <v>3</v>
      </c>
      <c r="E4940" s="1842" t="s">
        <v>4</v>
      </c>
      <c r="F4940" s="1843"/>
      <c r="G4940" s="1844"/>
      <c r="H4940" s="1812" t="s">
        <v>5</v>
      </c>
      <c r="J4940" s="1886" t="s">
        <v>21</v>
      </c>
      <c r="K4940" s="1894" t="s">
        <v>24</v>
      </c>
      <c r="L4940" s="1867" t="s">
        <v>25</v>
      </c>
      <c r="M4940" s="1868"/>
      <c r="N4940" s="1869"/>
      <c r="O4940" s="1867" t="s">
        <v>4</v>
      </c>
      <c r="P4940" s="1868"/>
      <c r="Q4940" s="1869"/>
      <c r="R4940" s="1886" t="s">
        <v>5</v>
      </c>
    </row>
    <row r="4941" spans="2:18" x14ac:dyDescent="0.25">
      <c r="B4941" s="1813"/>
      <c r="C4941" s="1813"/>
      <c r="D4941" s="1813"/>
      <c r="E4941" s="1549" t="s">
        <v>26</v>
      </c>
      <c r="F4941" s="1549" t="s">
        <v>9</v>
      </c>
      <c r="G4941" s="1548" t="s">
        <v>10</v>
      </c>
      <c r="H4941" s="1813"/>
      <c r="J4941" s="1887"/>
      <c r="K4941" s="1895"/>
      <c r="L4941" s="1052" t="s">
        <v>27</v>
      </c>
      <c r="M4941" s="1553" t="s">
        <v>28</v>
      </c>
      <c r="N4941" s="1553" t="s">
        <v>26</v>
      </c>
      <c r="O4941" s="1553" t="s">
        <v>29</v>
      </c>
      <c r="P4941" s="1053" t="s">
        <v>30</v>
      </c>
      <c r="Q4941" s="1054" t="s">
        <v>10</v>
      </c>
      <c r="R4941" s="1887"/>
    </row>
    <row r="4942" spans="2:18" x14ac:dyDescent="0.25">
      <c r="B4942" s="1209">
        <v>1</v>
      </c>
      <c r="C4942" s="1168">
        <v>6987</v>
      </c>
      <c r="D4942" s="409" t="s">
        <v>12</v>
      </c>
      <c r="E4942" s="409">
        <v>400</v>
      </c>
      <c r="F4942" s="409">
        <v>55</v>
      </c>
      <c r="G4942" s="497">
        <f t="shared" ref="G4942:G4951" si="211">0.7854*E4942*F4942*F4942/1000000</f>
        <v>0.95033400000000001</v>
      </c>
      <c r="H4942" s="1491" t="s">
        <v>207</v>
      </c>
      <c r="J4942" s="1055">
        <v>1</v>
      </c>
      <c r="K4942" s="429" t="s">
        <v>32</v>
      </c>
      <c r="L4942" s="426">
        <v>4.5</v>
      </c>
      <c r="M4942" s="426">
        <v>25</v>
      </c>
      <c r="N4942" s="426">
        <v>400</v>
      </c>
      <c r="O4942" s="429"/>
      <c r="P4942" s="450">
        <v>1</v>
      </c>
      <c r="Q4942" s="451">
        <f t="shared" ref="Q4942:Q4966" si="212">L4942*M4942*N4942*P4942/1000000</f>
        <v>4.4999999999999998E-2</v>
      </c>
      <c r="R4942" s="1056"/>
    </row>
    <row r="4943" spans="2:18" x14ac:dyDescent="0.25">
      <c r="B4943" s="1209">
        <v>2</v>
      </c>
      <c r="C4943" s="1168">
        <v>7068</v>
      </c>
      <c r="D4943" s="409" t="s">
        <v>12</v>
      </c>
      <c r="E4943" s="409">
        <v>300</v>
      </c>
      <c r="F4943" s="409">
        <v>50</v>
      </c>
      <c r="G4943" s="497">
        <f t="shared" si="211"/>
        <v>0.58904999999999996</v>
      </c>
      <c r="H4943" s="616" t="s">
        <v>13</v>
      </c>
      <c r="J4943" s="1552">
        <v>2</v>
      </c>
      <c r="K4943" s="476"/>
      <c r="L4943" s="476">
        <v>10</v>
      </c>
      <c r="M4943" s="426">
        <v>23</v>
      </c>
      <c r="N4943" s="426">
        <v>400</v>
      </c>
      <c r="O4943" s="476"/>
      <c r="P4943" s="450">
        <v>2</v>
      </c>
      <c r="Q4943" s="451">
        <f t="shared" si="212"/>
        <v>0.184</v>
      </c>
      <c r="R4943" s="476"/>
    </row>
    <row r="4944" spans="2:18" x14ac:dyDescent="0.25">
      <c r="B4944" s="1209">
        <v>3</v>
      </c>
      <c r="C4944" s="1168">
        <v>7159</v>
      </c>
      <c r="D4944" s="409" t="s">
        <v>12</v>
      </c>
      <c r="E4944" s="409">
        <v>400</v>
      </c>
      <c r="F4944" s="409">
        <v>58</v>
      </c>
      <c r="G4944" s="497">
        <f t="shared" si="211"/>
        <v>1.0568342399999999</v>
      </c>
      <c r="H4944" s="616" t="s">
        <v>13</v>
      </c>
      <c r="J4944" s="1055">
        <v>3</v>
      </c>
      <c r="K4944" s="476"/>
      <c r="L4944" s="476">
        <v>7</v>
      </c>
      <c r="M4944" s="426">
        <v>23</v>
      </c>
      <c r="N4944" s="426">
        <v>400</v>
      </c>
      <c r="O4944" s="476"/>
      <c r="P4944" s="450">
        <v>1</v>
      </c>
      <c r="Q4944" s="451">
        <f t="shared" si="212"/>
        <v>6.4399999999999999E-2</v>
      </c>
      <c r="R4944" s="476"/>
    </row>
    <row r="4945" spans="2:18" x14ac:dyDescent="0.25">
      <c r="B4945" s="1209">
        <v>4</v>
      </c>
      <c r="C4945" s="1168">
        <v>7226</v>
      </c>
      <c r="D4945" s="409" t="s">
        <v>12</v>
      </c>
      <c r="E4945" s="409">
        <v>300</v>
      </c>
      <c r="F4945" s="409">
        <v>40</v>
      </c>
      <c r="G4945" s="497">
        <f t="shared" si="211"/>
        <v>0.37699199999999999</v>
      </c>
      <c r="H4945" s="616" t="s">
        <v>13</v>
      </c>
      <c r="J4945" s="1552">
        <v>4</v>
      </c>
      <c r="K4945" s="476"/>
      <c r="L4945" s="476">
        <v>13</v>
      </c>
      <c r="M4945" s="426">
        <v>25</v>
      </c>
      <c r="N4945" s="426">
        <v>400</v>
      </c>
      <c r="O4945" s="476"/>
      <c r="P4945" s="450">
        <v>1</v>
      </c>
      <c r="Q4945" s="451">
        <f t="shared" si="212"/>
        <v>0.13</v>
      </c>
      <c r="R4945" s="476"/>
    </row>
    <row r="4946" spans="2:18" x14ac:dyDescent="0.25">
      <c r="B4946" s="1209">
        <v>5</v>
      </c>
      <c r="C4946" s="1168">
        <v>7340</v>
      </c>
      <c r="D4946" s="409" t="s">
        <v>12</v>
      </c>
      <c r="E4946" s="409">
        <v>400</v>
      </c>
      <c r="F4946" s="409">
        <v>53</v>
      </c>
      <c r="G4946" s="497">
        <f t="shared" si="211"/>
        <v>0.88247543999999989</v>
      </c>
      <c r="H4946" s="616" t="s">
        <v>15</v>
      </c>
      <c r="J4946" s="1055">
        <v>5</v>
      </c>
      <c r="K4946" s="476"/>
      <c r="L4946" s="476">
        <v>10</v>
      </c>
      <c r="M4946" s="426">
        <v>20</v>
      </c>
      <c r="N4946" s="426">
        <v>400</v>
      </c>
      <c r="O4946" s="476"/>
      <c r="P4946" s="450">
        <v>5</v>
      </c>
      <c r="Q4946" s="451">
        <f t="shared" si="212"/>
        <v>0.4</v>
      </c>
      <c r="R4946" s="476"/>
    </row>
    <row r="4947" spans="2:18" x14ac:dyDescent="0.25">
      <c r="B4947" s="1209">
        <v>6</v>
      </c>
      <c r="C4947" s="1168">
        <v>7066</v>
      </c>
      <c r="D4947" s="409" t="s">
        <v>12</v>
      </c>
      <c r="E4947" s="409">
        <v>400</v>
      </c>
      <c r="F4947" s="409">
        <v>65</v>
      </c>
      <c r="G4947" s="497">
        <f t="shared" si="211"/>
        <v>1.3273259999999998</v>
      </c>
      <c r="H4947" s="616" t="s">
        <v>15</v>
      </c>
      <c r="J4947" s="1552">
        <v>6</v>
      </c>
      <c r="K4947" s="476"/>
      <c r="L4947" s="476">
        <v>2.2000000000000002</v>
      </c>
      <c r="M4947" s="426">
        <v>20</v>
      </c>
      <c r="N4947" s="426">
        <v>400</v>
      </c>
      <c r="O4947" s="476"/>
      <c r="P4947" s="450">
        <v>2</v>
      </c>
      <c r="Q4947" s="451">
        <f t="shared" si="212"/>
        <v>3.5200000000000002E-2</v>
      </c>
      <c r="R4947" s="476"/>
    </row>
    <row r="4948" spans="2:18" x14ac:dyDescent="0.25">
      <c r="B4948" s="1209">
        <v>7</v>
      </c>
      <c r="C4948" s="1168">
        <v>7333</v>
      </c>
      <c r="D4948" s="409" t="s">
        <v>12</v>
      </c>
      <c r="E4948" s="409">
        <v>400</v>
      </c>
      <c r="F4948" s="409">
        <v>55</v>
      </c>
      <c r="G4948" s="497">
        <f t="shared" si="211"/>
        <v>0.95033400000000001</v>
      </c>
      <c r="H4948" s="616" t="s">
        <v>15</v>
      </c>
      <c r="J4948" s="1055">
        <v>7</v>
      </c>
      <c r="K4948" s="476"/>
      <c r="L4948" s="476">
        <v>10</v>
      </c>
      <c r="M4948" s="426">
        <v>25</v>
      </c>
      <c r="N4948" s="426">
        <v>400</v>
      </c>
      <c r="O4948" s="476"/>
      <c r="P4948" s="450">
        <v>4</v>
      </c>
      <c r="Q4948" s="451">
        <f t="shared" si="212"/>
        <v>0.4</v>
      </c>
      <c r="R4948" s="476"/>
    </row>
    <row r="4949" spans="2:18" x14ac:dyDescent="0.25">
      <c r="B4949" s="1209">
        <v>8</v>
      </c>
      <c r="C4949" s="1168">
        <v>7317</v>
      </c>
      <c r="D4949" s="409" t="s">
        <v>12</v>
      </c>
      <c r="E4949" s="409">
        <v>400</v>
      </c>
      <c r="F4949" s="409">
        <v>49</v>
      </c>
      <c r="G4949" s="497">
        <f t="shared" si="211"/>
        <v>0.75429815999999994</v>
      </c>
      <c r="H4949" s="616" t="s">
        <v>15</v>
      </c>
      <c r="J4949" s="1552">
        <v>8</v>
      </c>
      <c r="K4949" s="476"/>
      <c r="L4949" s="476">
        <v>4.5</v>
      </c>
      <c r="M4949" s="426">
        <v>20</v>
      </c>
      <c r="N4949" s="426">
        <v>400</v>
      </c>
      <c r="O4949" s="476"/>
      <c r="P4949" s="450">
        <v>4</v>
      </c>
      <c r="Q4949" s="451">
        <f t="shared" si="212"/>
        <v>0.14399999999999999</v>
      </c>
      <c r="R4949" s="476"/>
    </row>
    <row r="4950" spans="2:18" x14ac:dyDescent="0.25">
      <c r="B4950" s="1209">
        <v>9</v>
      </c>
      <c r="C4950" s="1168">
        <v>7389</v>
      </c>
      <c r="D4950" s="409" t="s">
        <v>12</v>
      </c>
      <c r="E4950" s="409">
        <v>400</v>
      </c>
      <c r="F4950" s="409">
        <v>51</v>
      </c>
      <c r="G4950" s="497">
        <f t="shared" si="211"/>
        <v>0.81713015999999994</v>
      </c>
      <c r="H4950" s="616" t="s">
        <v>15</v>
      </c>
      <c r="J4950" s="1055">
        <v>9</v>
      </c>
      <c r="K4950" s="476"/>
      <c r="L4950" s="476">
        <v>15</v>
      </c>
      <c r="M4950" s="426">
        <v>30</v>
      </c>
      <c r="N4950" s="426">
        <v>400</v>
      </c>
      <c r="O4950" s="476"/>
      <c r="P4950" s="450">
        <v>1</v>
      </c>
      <c r="Q4950" s="451">
        <f t="shared" si="212"/>
        <v>0.18</v>
      </c>
      <c r="R4950" s="476"/>
    </row>
    <row r="4951" spans="2:18" x14ac:dyDescent="0.25">
      <c r="B4951" s="1209">
        <v>10</v>
      </c>
      <c r="C4951" s="1168">
        <v>7337</v>
      </c>
      <c r="D4951" s="409" t="s">
        <v>12</v>
      </c>
      <c r="E4951" s="409">
        <v>400</v>
      </c>
      <c r="F4951" s="409">
        <v>56</v>
      </c>
      <c r="G4951" s="497">
        <f t="shared" si="211"/>
        <v>0.98520576000000004</v>
      </c>
      <c r="H4951" s="616" t="s">
        <v>15</v>
      </c>
      <c r="J4951" s="1552">
        <v>10</v>
      </c>
      <c r="K4951" s="476"/>
      <c r="L4951" s="476">
        <v>13</v>
      </c>
      <c r="M4951" s="426">
        <v>30</v>
      </c>
      <c r="N4951" s="426">
        <v>400</v>
      </c>
      <c r="O4951" s="476"/>
      <c r="P4951" s="450">
        <v>3</v>
      </c>
      <c r="Q4951" s="451">
        <f t="shared" si="212"/>
        <v>0.46800000000000003</v>
      </c>
      <c r="R4951" s="476"/>
    </row>
    <row r="4952" spans="2:18" x14ac:dyDescent="0.25">
      <c r="G4952" s="74">
        <f>SUM(G4942:G4951)</f>
        <v>8.6899797599999999</v>
      </c>
      <c r="H4952" s="51"/>
      <c r="J4952" s="1055">
        <v>11</v>
      </c>
      <c r="K4952" s="476"/>
      <c r="L4952" s="476">
        <v>15</v>
      </c>
      <c r="M4952" s="426">
        <v>25</v>
      </c>
      <c r="N4952" s="426">
        <v>400</v>
      </c>
      <c r="O4952" s="476"/>
      <c r="P4952" s="450">
        <v>2</v>
      </c>
      <c r="Q4952" s="451">
        <f t="shared" si="212"/>
        <v>0.3</v>
      </c>
      <c r="R4952" s="476"/>
    </row>
    <row r="4953" spans="2:18" ht="16.5" thickBot="1" x14ac:dyDescent="0.3">
      <c r="G4953" s="60">
        <f>SUM(G4952)</f>
        <v>8.6899797599999999</v>
      </c>
      <c r="H4953" s="36">
        <f>SUM(Q4981/G4953)</f>
        <v>0.77798800304685634</v>
      </c>
      <c r="J4953" s="1552">
        <v>12</v>
      </c>
      <c r="K4953" s="476"/>
      <c r="L4953" s="476">
        <v>7</v>
      </c>
      <c r="M4953" s="426">
        <v>25</v>
      </c>
      <c r="N4953" s="426">
        <v>400</v>
      </c>
      <c r="O4953" s="476"/>
      <c r="P4953" s="450">
        <v>2</v>
      </c>
      <c r="Q4953" s="451">
        <f t="shared" si="212"/>
        <v>0.14000000000000001</v>
      </c>
      <c r="R4953" s="476"/>
    </row>
    <row r="4954" spans="2:18" ht="16.5" thickTop="1" x14ac:dyDescent="0.25">
      <c r="J4954" s="1055">
        <v>13</v>
      </c>
      <c r="K4954" s="476"/>
      <c r="L4954" s="476">
        <v>8</v>
      </c>
      <c r="M4954" s="426">
        <v>20</v>
      </c>
      <c r="N4954" s="426">
        <v>400</v>
      </c>
      <c r="O4954" s="476"/>
      <c r="P4954" s="450">
        <v>1</v>
      </c>
      <c r="Q4954" s="451">
        <f t="shared" si="212"/>
        <v>6.4000000000000001E-2</v>
      </c>
      <c r="R4954" s="476"/>
    </row>
    <row r="4955" spans="2:18" x14ac:dyDescent="0.25">
      <c r="B4955" s="1886" t="s">
        <v>3</v>
      </c>
      <c r="C4955" s="1888" t="s">
        <v>66</v>
      </c>
      <c r="D4955" s="1889"/>
      <c r="E4955" s="1890" t="s">
        <v>48</v>
      </c>
      <c r="F4955" s="1891"/>
      <c r="G4955" s="1886" t="s">
        <v>50</v>
      </c>
      <c r="J4955" s="1552">
        <v>14</v>
      </c>
      <c r="K4955" s="476"/>
      <c r="L4955" s="476">
        <v>7</v>
      </c>
      <c r="M4955" s="426">
        <v>20</v>
      </c>
      <c r="N4955" s="426">
        <v>400</v>
      </c>
      <c r="O4955" s="476"/>
      <c r="P4955" s="450">
        <v>1</v>
      </c>
      <c r="Q4955" s="451">
        <f t="shared" si="212"/>
        <v>5.6000000000000001E-2</v>
      </c>
      <c r="R4955" s="476"/>
    </row>
    <row r="4956" spans="2:18" x14ac:dyDescent="0.25">
      <c r="B4956" s="1887"/>
      <c r="C4956" s="101" t="s">
        <v>30</v>
      </c>
      <c r="D4956" s="595" t="s">
        <v>10</v>
      </c>
      <c r="E4956" s="1554" t="s">
        <v>30</v>
      </c>
      <c r="F4956" s="1554" t="s">
        <v>10</v>
      </c>
      <c r="G4956" s="1887"/>
      <c r="J4956" s="1055">
        <v>15</v>
      </c>
      <c r="K4956" s="476"/>
      <c r="L4956" s="476">
        <v>13</v>
      </c>
      <c r="M4956" s="426">
        <v>15</v>
      </c>
      <c r="N4956" s="426">
        <v>400</v>
      </c>
      <c r="O4956" s="476"/>
      <c r="P4956" s="450">
        <v>1</v>
      </c>
      <c r="Q4956" s="451">
        <f t="shared" si="212"/>
        <v>7.8E-2</v>
      </c>
      <c r="R4956" s="476"/>
    </row>
    <row r="4957" spans="2:18" x14ac:dyDescent="0.25">
      <c r="B4957" s="1555" t="s">
        <v>32</v>
      </c>
      <c r="C4957" s="86">
        <f>SUM(C4924)</f>
        <v>1007</v>
      </c>
      <c r="D4957" s="71">
        <f>SUM(D4924)</f>
        <v>788.58687021999992</v>
      </c>
      <c r="E4957" s="86">
        <f>SUM(E4924)</f>
        <v>45312</v>
      </c>
      <c r="F4957" s="71">
        <f>SUM(F4924)</f>
        <v>573.41100500000005</v>
      </c>
      <c r="G4957" s="88">
        <f>SUM(G4910)</f>
        <v>0.45364703999999995</v>
      </c>
      <c r="J4957" s="1552">
        <v>16</v>
      </c>
      <c r="K4957" s="476"/>
      <c r="L4957" s="476">
        <v>10</v>
      </c>
      <c r="M4957" s="426">
        <v>15</v>
      </c>
      <c r="N4957" s="426">
        <v>400</v>
      </c>
      <c r="O4957" s="476"/>
      <c r="P4957" s="450">
        <v>2</v>
      </c>
      <c r="Q4957" s="451">
        <f t="shared" si="212"/>
        <v>0.12</v>
      </c>
      <c r="R4957" s="476"/>
    </row>
    <row r="4958" spans="2:18" x14ac:dyDescent="0.25">
      <c r="B4958" s="1555" t="s">
        <v>32</v>
      </c>
      <c r="C4958" s="115">
        <f>SUM(B4951)</f>
        <v>10</v>
      </c>
      <c r="D4958" s="71">
        <f>SUM(G4952)</f>
        <v>8.6899797599999999</v>
      </c>
      <c r="E4958" s="115">
        <f>SUM(P4981)</f>
        <v>418</v>
      </c>
      <c r="F4958" s="20">
        <f>SUM(Q4981)</f>
        <v>6.7606999999999999</v>
      </c>
      <c r="G4958" s="88">
        <f>SUM(F4958/D4958)</f>
        <v>0.77798800304685634</v>
      </c>
      <c r="J4958" s="1055">
        <v>17</v>
      </c>
      <c r="K4958" s="476"/>
      <c r="L4958" s="476">
        <v>4.5</v>
      </c>
      <c r="M4958" s="426">
        <v>15</v>
      </c>
      <c r="N4958" s="426">
        <v>400</v>
      </c>
      <c r="O4958" s="476"/>
      <c r="P4958" s="450">
        <v>3</v>
      </c>
      <c r="Q4958" s="451">
        <f t="shared" si="212"/>
        <v>8.1000000000000003E-2</v>
      </c>
      <c r="R4958" s="476"/>
    </row>
    <row r="4959" spans="2:18" ht="16.5" thickBot="1" x14ac:dyDescent="0.3">
      <c r="B4959" s="1550" t="s">
        <v>54</v>
      </c>
      <c r="C4959" s="59">
        <f>SUM(C4957:C4958)</f>
        <v>1017</v>
      </c>
      <c r="D4959" s="92">
        <f>SUM(D4957:D4958)</f>
        <v>797.27684997999995</v>
      </c>
      <c r="E4959" s="59">
        <f>SUM(E4957:E4958)</f>
        <v>45730</v>
      </c>
      <c r="F4959" s="92">
        <f>SUM(F4957:F4958)</f>
        <v>580.17170500000009</v>
      </c>
      <c r="G4959" s="93">
        <f>SUM(F4959/D4959)</f>
        <v>0.72769164815779352</v>
      </c>
      <c r="J4959" s="1552">
        <v>18</v>
      </c>
      <c r="K4959" s="476"/>
      <c r="L4959" s="476">
        <v>2.2000000000000002</v>
      </c>
      <c r="M4959" s="426">
        <v>15</v>
      </c>
      <c r="N4959" s="426">
        <v>400</v>
      </c>
      <c r="O4959" s="476"/>
      <c r="P4959" s="450">
        <v>3</v>
      </c>
      <c r="Q4959" s="451">
        <f t="shared" si="212"/>
        <v>3.9600000000000003E-2</v>
      </c>
      <c r="R4959" s="476"/>
    </row>
    <row r="4960" spans="2:18" ht="16.5" thickTop="1" x14ac:dyDescent="0.25">
      <c r="B4960" s="89"/>
      <c r="C4960" s="90"/>
      <c r="D4960" s="91"/>
      <c r="E4960" s="82"/>
      <c r="F4960" s="83"/>
      <c r="G4960" s="83"/>
      <c r="J4960" s="1055">
        <v>19</v>
      </c>
      <c r="K4960" s="476"/>
      <c r="L4960" s="476">
        <v>2.2000000000000002</v>
      </c>
      <c r="M4960" s="426">
        <v>13</v>
      </c>
      <c r="N4960" s="426">
        <v>400</v>
      </c>
      <c r="O4960" s="476"/>
      <c r="P4960" s="450">
        <v>5</v>
      </c>
      <c r="Q4960" s="451">
        <f t="shared" si="212"/>
        <v>5.7200000000000001E-2</v>
      </c>
      <c r="R4960" s="476"/>
    </row>
    <row r="4961" spans="2:18" x14ac:dyDescent="0.25">
      <c r="B4961" s="102" t="s">
        <v>32</v>
      </c>
      <c r="C4961" s="90"/>
      <c r="D4961" s="103">
        <f>SUM(Q4975+D4926)</f>
        <v>428.467105</v>
      </c>
      <c r="E4961" s="466">
        <f>SUM(D4961/D4959)</f>
        <v>0.53741320221545164</v>
      </c>
      <c r="F4961" s="83"/>
      <c r="G4961" s="83"/>
      <c r="J4961" s="1552">
        <v>20</v>
      </c>
      <c r="K4961" s="476"/>
      <c r="L4961" s="476">
        <v>10</v>
      </c>
      <c r="M4961" s="426">
        <v>10</v>
      </c>
      <c r="N4961" s="426">
        <v>400</v>
      </c>
      <c r="O4961" s="476"/>
      <c r="P4961" s="450">
        <v>4</v>
      </c>
      <c r="Q4961" s="451">
        <f t="shared" si="212"/>
        <v>0.16</v>
      </c>
      <c r="R4961" s="476"/>
    </row>
    <row r="4962" spans="2:18" x14ac:dyDescent="0.25">
      <c r="B4962" s="102" t="s">
        <v>51</v>
      </c>
      <c r="C4962" s="89"/>
      <c r="D4962" s="103">
        <f>SUM(Q4980+D4927)</f>
        <v>151.7046</v>
      </c>
      <c r="E4962" s="466">
        <f>SUM(D4962/D4959)</f>
        <v>0.19027844594234183</v>
      </c>
      <c r="F4962" s="83"/>
      <c r="G4962" s="83"/>
      <c r="J4962" s="1055">
        <v>21</v>
      </c>
      <c r="K4962" s="476"/>
      <c r="L4962" s="476">
        <v>4.5</v>
      </c>
      <c r="M4962" s="426">
        <v>10</v>
      </c>
      <c r="N4962" s="426">
        <v>400</v>
      </c>
      <c r="O4962" s="476"/>
      <c r="P4962" s="450">
        <v>68</v>
      </c>
      <c r="Q4962" s="451">
        <f t="shared" si="212"/>
        <v>1.224</v>
      </c>
      <c r="R4962" s="476"/>
    </row>
    <row r="4963" spans="2:18" ht="16.5" thickBot="1" x14ac:dyDescent="0.3">
      <c r="B4963" s="89"/>
      <c r="C4963" s="89"/>
      <c r="D4963" s="1547">
        <f>SUM(D4961:D4962)</f>
        <v>580.17170499999997</v>
      </c>
      <c r="E4963" s="467">
        <f>SUM(E4961:E4962)</f>
        <v>0.72769164815779352</v>
      </c>
      <c r="F4963" s="83"/>
      <c r="J4963" s="1552">
        <v>22</v>
      </c>
      <c r="K4963" s="476"/>
      <c r="L4963" s="476">
        <v>4.5</v>
      </c>
      <c r="M4963" s="426">
        <v>10</v>
      </c>
      <c r="N4963" s="426">
        <v>300</v>
      </c>
      <c r="O4963" s="476"/>
      <c r="P4963" s="450">
        <v>4</v>
      </c>
      <c r="Q4963" s="451">
        <f t="shared" si="212"/>
        <v>5.3999999999999999E-2</v>
      </c>
      <c r="R4963" s="476"/>
    </row>
    <row r="4964" spans="2:18" ht="16.5" thickTop="1" x14ac:dyDescent="0.25">
      <c r="J4964" s="1055">
        <v>23</v>
      </c>
      <c r="K4964" s="476"/>
      <c r="L4964" s="476">
        <v>3.5</v>
      </c>
      <c r="M4964" s="426">
        <v>10</v>
      </c>
      <c r="N4964" s="426">
        <v>400</v>
      </c>
      <c r="O4964" s="476"/>
      <c r="P4964" s="450">
        <v>7</v>
      </c>
      <c r="Q4964" s="451">
        <f t="shared" si="212"/>
        <v>9.8000000000000004E-2</v>
      </c>
      <c r="R4964" s="476"/>
    </row>
    <row r="4965" spans="2:18" x14ac:dyDescent="0.25">
      <c r="J4965" s="1552">
        <v>24</v>
      </c>
      <c r="K4965" s="476"/>
      <c r="L4965" s="476">
        <v>3.5</v>
      </c>
      <c r="M4965" s="426">
        <v>10</v>
      </c>
      <c r="N4965" s="426">
        <v>300</v>
      </c>
      <c r="O4965" s="476"/>
      <c r="P4965" s="450">
        <v>1</v>
      </c>
      <c r="Q4965" s="451">
        <f t="shared" si="212"/>
        <v>1.0500000000000001E-2</v>
      </c>
      <c r="R4965" s="476"/>
    </row>
    <row r="4966" spans="2:18" x14ac:dyDescent="0.25">
      <c r="J4966" s="1055">
        <v>25</v>
      </c>
      <c r="K4966" s="476"/>
      <c r="L4966" s="476">
        <v>2.2000000000000002</v>
      </c>
      <c r="M4966" s="426">
        <v>10</v>
      </c>
      <c r="N4966" s="426">
        <v>400</v>
      </c>
      <c r="O4966" s="476"/>
      <c r="P4966" s="450">
        <v>27</v>
      </c>
      <c r="Q4966" s="451">
        <f t="shared" si="212"/>
        <v>0.23760000000000001</v>
      </c>
      <c r="R4966" s="476"/>
    </row>
    <row r="4967" spans="2:18" x14ac:dyDescent="0.25">
      <c r="J4967" s="1552">
        <v>26</v>
      </c>
      <c r="K4967" s="476"/>
      <c r="L4967" s="476">
        <v>2.2000000000000002</v>
      </c>
      <c r="M4967" s="426">
        <v>10</v>
      </c>
      <c r="N4967" s="426">
        <v>400</v>
      </c>
      <c r="O4967" s="476"/>
      <c r="P4967" s="450">
        <v>1</v>
      </c>
      <c r="Q4967" s="451">
        <f t="shared" ref="Q4967:Q4972" si="213">L4967*M4967*N4967*P4967/1000000</f>
        <v>8.8000000000000005E-3</v>
      </c>
      <c r="R4967" s="476"/>
    </row>
    <row r="4968" spans="2:18" x14ac:dyDescent="0.25">
      <c r="J4968" s="1055">
        <v>27</v>
      </c>
      <c r="K4968" s="476"/>
      <c r="L4968" s="476">
        <v>1.7</v>
      </c>
      <c r="M4968" s="426">
        <v>10</v>
      </c>
      <c r="N4968" s="426">
        <v>400</v>
      </c>
      <c r="O4968" s="476"/>
      <c r="P4968" s="450">
        <v>6</v>
      </c>
      <c r="Q4968" s="451">
        <f t="shared" si="213"/>
        <v>4.0800000000000003E-2</v>
      </c>
      <c r="R4968" s="476"/>
    </row>
    <row r="4969" spans="2:18" x14ac:dyDescent="0.25">
      <c r="J4969" s="1552">
        <v>28</v>
      </c>
      <c r="K4969" s="476"/>
      <c r="L4969" s="476">
        <v>1.7</v>
      </c>
      <c r="M4969" s="426">
        <v>10</v>
      </c>
      <c r="N4969" s="426">
        <v>300</v>
      </c>
      <c r="O4969" s="476"/>
      <c r="P4969" s="450">
        <v>1</v>
      </c>
      <c r="Q4969" s="451">
        <f t="shared" si="213"/>
        <v>5.1000000000000004E-3</v>
      </c>
      <c r="R4969" s="476"/>
    </row>
    <row r="4970" spans="2:18" x14ac:dyDescent="0.25">
      <c r="J4970" s="1055">
        <v>29</v>
      </c>
      <c r="K4970" s="476"/>
      <c r="L4970" s="476">
        <v>8</v>
      </c>
      <c r="M4970" s="426">
        <v>10</v>
      </c>
      <c r="N4970" s="426">
        <v>400</v>
      </c>
      <c r="O4970" s="476"/>
      <c r="P4970" s="450">
        <v>1</v>
      </c>
      <c r="Q4970" s="451">
        <f t="shared" si="213"/>
        <v>3.2000000000000001E-2</v>
      </c>
      <c r="R4970" s="476"/>
    </row>
    <row r="4971" spans="2:18" x14ac:dyDescent="0.25">
      <c r="J4971" s="1552">
        <v>30</v>
      </c>
      <c r="K4971" s="476"/>
      <c r="L4971" s="476">
        <v>7</v>
      </c>
      <c r="M4971" s="426">
        <v>10</v>
      </c>
      <c r="N4971" s="426">
        <v>400</v>
      </c>
      <c r="O4971" s="476"/>
      <c r="P4971" s="450">
        <v>2</v>
      </c>
      <c r="Q4971" s="451">
        <f t="shared" si="213"/>
        <v>5.6000000000000001E-2</v>
      </c>
      <c r="R4971" s="476"/>
    </row>
    <row r="4972" spans="2:18" x14ac:dyDescent="0.25">
      <c r="J4972" s="1055">
        <v>31</v>
      </c>
      <c r="K4972" s="476"/>
      <c r="L4972" s="476">
        <v>2.2000000000000002</v>
      </c>
      <c r="M4972" s="426">
        <v>10</v>
      </c>
      <c r="N4972" s="426">
        <v>200</v>
      </c>
      <c r="O4972" s="476"/>
      <c r="P4972" s="450">
        <v>9</v>
      </c>
      <c r="Q4972" s="451">
        <f t="shared" si="213"/>
        <v>3.9600000000000003E-2</v>
      </c>
      <c r="R4972" s="476"/>
    </row>
    <row r="4973" spans="2:18" x14ac:dyDescent="0.25">
      <c r="J4973" s="1552">
        <v>32</v>
      </c>
      <c r="K4973" s="476"/>
      <c r="L4973" s="476">
        <v>2.2000000000000002</v>
      </c>
      <c r="M4973" s="426">
        <v>15</v>
      </c>
      <c r="N4973" s="426">
        <v>300</v>
      </c>
      <c r="O4973" s="476"/>
      <c r="P4973" s="450">
        <v>1</v>
      </c>
      <c r="Q4973" s="451">
        <f>L4973*M4973*N4973*P4973/1000000</f>
        <v>9.9000000000000008E-3</v>
      </c>
      <c r="R4973" s="476"/>
    </row>
    <row r="4974" spans="2:18" x14ac:dyDescent="0.25">
      <c r="J4974" s="1055">
        <v>33</v>
      </c>
      <c r="K4974" s="476"/>
      <c r="L4974" s="476">
        <v>2.2000000000000002</v>
      </c>
      <c r="M4974" s="426">
        <v>20</v>
      </c>
      <c r="N4974" s="426">
        <v>300</v>
      </c>
      <c r="O4974" s="476"/>
      <c r="P4974" s="450">
        <v>1</v>
      </c>
      <c r="Q4974" s="451">
        <f>L4974*M4974*N4974*P4974/1000000</f>
        <v>1.32E-2</v>
      </c>
      <c r="R4974" s="476"/>
    </row>
    <row r="4975" spans="2:18" x14ac:dyDescent="0.25">
      <c r="J4975" s="1880"/>
      <c r="K4975" s="1880"/>
      <c r="L4975" s="1880"/>
      <c r="M4975" s="1880"/>
      <c r="N4975" s="1880"/>
      <c r="O4975" s="1881"/>
      <c r="P4975" s="1119">
        <f>SUM(P4942:P4974)</f>
        <v>177</v>
      </c>
      <c r="Q4975" s="1120">
        <f>SUM(Q4942:Q4974)</f>
        <v>4.9759000000000002</v>
      </c>
      <c r="R4975" s="64">
        <f>SUM(Q4975/G4952)</f>
        <v>0.57260202410413907</v>
      </c>
    </row>
    <row r="4976" spans="2:18" x14ac:dyDescent="0.25">
      <c r="J4976" s="1552">
        <v>34</v>
      </c>
      <c r="K4976" s="476"/>
      <c r="L4976" s="477">
        <v>5</v>
      </c>
      <c r="M4976" s="409">
        <v>7</v>
      </c>
      <c r="N4976" s="409">
        <v>400</v>
      </c>
      <c r="O4976" s="409">
        <v>17</v>
      </c>
      <c r="P4976" s="450">
        <v>68</v>
      </c>
      <c r="Q4976" s="451">
        <f>L4976*M4976*N4976*P4976/1000000</f>
        <v>0.95199999999999996</v>
      </c>
      <c r="R4976" s="618"/>
    </row>
    <row r="4977" spans="1:18" x14ac:dyDescent="0.25">
      <c r="J4977" s="1552">
        <v>35</v>
      </c>
      <c r="K4977" s="476"/>
      <c r="L4977" s="477">
        <v>4</v>
      </c>
      <c r="M4977" s="409">
        <v>6</v>
      </c>
      <c r="N4977" s="409">
        <v>400</v>
      </c>
      <c r="O4977" s="409">
        <v>3</v>
      </c>
      <c r="P4977" s="450">
        <v>18</v>
      </c>
      <c r="Q4977" s="451">
        <f>L4977*M4977*N4977*P4977/1000000</f>
        <v>0.17280000000000001</v>
      </c>
      <c r="R4977" s="1058"/>
    </row>
    <row r="4978" spans="1:18" x14ac:dyDescent="0.25">
      <c r="J4978" s="1552">
        <v>36</v>
      </c>
      <c r="K4978" s="476"/>
      <c r="L4978" s="477">
        <v>3</v>
      </c>
      <c r="M4978" s="409">
        <v>5</v>
      </c>
      <c r="N4978" s="409">
        <v>400</v>
      </c>
      <c r="O4978" s="409">
        <v>8</v>
      </c>
      <c r="P4978" s="450">
        <v>80</v>
      </c>
      <c r="Q4978" s="451">
        <f>L4978*M4978*N4978*P4978/1000000</f>
        <v>0.48</v>
      </c>
      <c r="R4978" s="618"/>
    </row>
    <row r="4979" spans="1:18" x14ac:dyDescent="0.25">
      <c r="J4979" s="1552">
        <v>37</v>
      </c>
      <c r="K4979" s="476"/>
      <c r="L4979" s="477">
        <v>2</v>
      </c>
      <c r="M4979" s="409">
        <v>3</v>
      </c>
      <c r="N4979" s="409">
        <v>400</v>
      </c>
      <c r="O4979" s="409">
        <v>3</v>
      </c>
      <c r="P4979" s="450">
        <v>75</v>
      </c>
      <c r="Q4979" s="451">
        <f>L4979*M4979*N4979*P4979/1000000</f>
        <v>0.18</v>
      </c>
      <c r="R4979" s="618"/>
    </row>
    <row r="4980" spans="1:18" x14ac:dyDescent="0.25">
      <c r="J4980" s="1882"/>
      <c r="K4980" s="1883"/>
      <c r="L4980" s="1883"/>
      <c r="M4980" s="1883"/>
      <c r="N4980" s="1884"/>
      <c r="O4980" s="1057">
        <f>SUM(O4976:O4979)</f>
        <v>31</v>
      </c>
      <c r="P4980" s="1057">
        <f>SUM(P4976:P4979)</f>
        <v>241</v>
      </c>
      <c r="Q4980" s="437">
        <f>SUM(Q4976:Q4979)</f>
        <v>1.7847999999999999</v>
      </c>
      <c r="R4980" s="64">
        <f>SUM(Q4980/G4952)</f>
        <v>0.20538597894271735</v>
      </c>
    </row>
    <row r="4981" spans="1:18" ht="18.75" customHeight="1" thickBot="1" x14ac:dyDescent="0.3">
      <c r="J4981" s="112"/>
      <c r="K4981" s="112"/>
      <c r="L4981" s="112"/>
      <c r="M4981" s="112"/>
      <c r="N4981" s="112"/>
      <c r="O4981" s="455">
        <f>SUM(O4980)</f>
        <v>31</v>
      </c>
      <c r="P4981" s="47">
        <f>SUM(P4980,P4975)</f>
        <v>418</v>
      </c>
      <c r="Q4981" s="72">
        <f>SUM(Q4980,Q4975)</f>
        <v>6.7606999999999999</v>
      </c>
      <c r="R4981" s="49">
        <f>SUM(Q4981/G4952)</f>
        <v>0.77798800304685634</v>
      </c>
    </row>
    <row r="4982" spans="1:18" ht="18.75" customHeight="1" thickTop="1" x14ac:dyDescent="0.25"/>
    <row r="4983" spans="1:18" x14ac:dyDescent="0.25">
      <c r="A4983" s="1924" t="s">
        <v>522</v>
      </c>
      <c r="B4983" s="1924"/>
      <c r="C4983" s="1924"/>
      <c r="D4983" s="1924"/>
      <c r="E4983" s="1924"/>
      <c r="F4983" s="1924"/>
      <c r="G4983" s="1924"/>
      <c r="H4983" s="1924"/>
      <c r="I4983" s="1924"/>
      <c r="J4983" s="1924"/>
      <c r="K4983" s="1924"/>
      <c r="L4983" s="1924"/>
      <c r="M4983" s="1924"/>
      <c r="N4983" s="1924"/>
      <c r="O4983" s="1924"/>
      <c r="P4983" s="1924"/>
      <c r="Q4983" s="1924"/>
      <c r="R4983" s="1924"/>
    </row>
    <row r="4984" spans="1:18" x14ac:dyDescent="0.25">
      <c r="A4984" s="1924"/>
      <c r="B4984" s="1924"/>
      <c r="C4984" s="1924"/>
      <c r="D4984" s="1924"/>
      <c r="E4984" s="1924"/>
      <c r="F4984" s="1924"/>
      <c r="G4984" s="1924"/>
      <c r="H4984" s="1924"/>
      <c r="I4984" s="1924"/>
      <c r="J4984" s="1924"/>
      <c r="K4984" s="1924"/>
      <c r="L4984" s="1924"/>
      <c r="M4984" s="1924"/>
      <c r="N4984" s="1924"/>
      <c r="O4984" s="1924"/>
      <c r="P4984" s="1924"/>
      <c r="Q4984" s="1924"/>
      <c r="R4984" s="1924"/>
    </row>
    <row r="4985" spans="1:18" x14ac:dyDescent="0.25">
      <c r="B4985" s="1814" t="s">
        <v>0</v>
      </c>
      <c r="C4985" s="1814"/>
      <c r="D4985" s="1814"/>
      <c r="E4985" s="1814"/>
      <c r="F4985" s="1814"/>
      <c r="G4985" s="1814"/>
      <c r="H4985" s="1814"/>
      <c r="J4985" s="1892" t="s">
        <v>22</v>
      </c>
      <c r="K4985" s="1892"/>
      <c r="L4985" s="1892"/>
      <c r="M4985" s="1892"/>
      <c r="N4985" s="1892"/>
      <c r="O4985" s="1892"/>
      <c r="P4985" s="1892"/>
      <c r="Q4985" s="1892"/>
      <c r="R4985" s="1892"/>
    </row>
    <row r="4986" spans="1:18" x14ac:dyDescent="0.25">
      <c r="B4986" s="1814"/>
      <c r="C4986" s="1814"/>
      <c r="D4986" s="1814"/>
      <c r="E4986" s="1814"/>
      <c r="F4986" s="1814"/>
      <c r="G4986" s="1814"/>
      <c r="H4986" s="1814"/>
      <c r="J4986" s="1892"/>
      <c r="K4986" s="1892"/>
      <c r="L4986" s="1892"/>
      <c r="M4986" s="1892"/>
      <c r="N4986" s="1892"/>
      <c r="O4986" s="1892"/>
      <c r="P4986" s="1892"/>
      <c r="Q4986" s="1892"/>
      <c r="R4986" s="1892"/>
    </row>
    <row r="4987" spans="1:18" x14ac:dyDescent="0.25">
      <c r="B4987" s="6" t="s">
        <v>521</v>
      </c>
      <c r="H4987" s="8"/>
      <c r="J4987" s="6" t="s">
        <v>521</v>
      </c>
      <c r="K4987" s="1051"/>
      <c r="L4987" s="1051"/>
      <c r="M4987" s="1051"/>
      <c r="N4987" s="1051"/>
      <c r="O4987" s="1893"/>
      <c r="P4987" s="1893"/>
      <c r="Q4987" s="842"/>
      <c r="R4987" s="842"/>
    </row>
    <row r="4988" spans="1:18" x14ac:dyDescent="0.25">
      <c r="B4988" s="1812" t="s">
        <v>21</v>
      </c>
      <c r="C4988" s="1812" t="s">
        <v>2</v>
      </c>
      <c r="D4988" s="1812" t="s">
        <v>3</v>
      </c>
      <c r="E4988" s="1842" t="s">
        <v>4</v>
      </c>
      <c r="F4988" s="1843"/>
      <c r="G4988" s="1844"/>
      <c r="H4988" s="1812" t="s">
        <v>5</v>
      </c>
      <c r="J4988" s="1886" t="s">
        <v>21</v>
      </c>
      <c r="K4988" s="1894" t="s">
        <v>24</v>
      </c>
      <c r="L4988" s="1867" t="s">
        <v>25</v>
      </c>
      <c r="M4988" s="1868"/>
      <c r="N4988" s="1869"/>
      <c r="O4988" s="1867" t="s">
        <v>4</v>
      </c>
      <c r="P4988" s="1868"/>
      <c r="Q4988" s="1869"/>
      <c r="R4988" s="1886" t="s">
        <v>5</v>
      </c>
    </row>
    <row r="4989" spans="1:18" x14ac:dyDescent="0.25">
      <c r="B4989" s="1813"/>
      <c r="C4989" s="1813"/>
      <c r="D4989" s="1813"/>
      <c r="E4989" s="1559" t="s">
        <v>26</v>
      </c>
      <c r="F4989" s="1559" t="s">
        <v>9</v>
      </c>
      <c r="G4989" s="1558" t="s">
        <v>10</v>
      </c>
      <c r="H4989" s="1813"/>
      <c r="J4989" s="1887"/>
      <c r="K4989" s="1895"/>
      <c r="L4989" s="1052" t="s">
        <v>27</v>
      </c>
      <c r="M4989" s="1562" t="s">
        <v>28</v>
      </c>
      <c r="N4989" s="1562" t="s">
        <v>26</v>
      </c>
      <c r="O4989" s="1562" t="s">
        <v>29</v>
      </c>
      <c r="P4989" s="1053" t="s">
        <v>30</v>
      </c>
      <c r="Q4989" s="1054" t="s">
        <v>10</v>
      </c>
      <c r="R4989" s="1887"/>
    </row>
    <row r="4990" spans="1:18" x14ac:dyDescent="0.25">
      <c r="B4990" s="1209">
        <v>1</v>
      </c>
      <c r="C4990" s="1565">
        <v>7312</v>
      </c>
      <c r="D4990" s="409" t="s">
        <v>12</v>
      </c>
      <c r="E4990" s="409">
        <v>400</v>
      </c>
      <c r="F4990" s="409">
        <v>35</v>
      </c>
      <c r="G4990" s="497">
        <f t="shared" ref="G4990:G4996" si="214">0.7854*E4990*F4990*F4990/1000000</f>
        <v>0.38484599999999997</v>
      </c>
      <c r="H4990" s="616" t="s">
        <v>15</v>
      </c>
      <c r="J4990" s="1055">
        <v>1</v>
      </c>
      <c r="K4990" s="429" t="s">
        <v>32</v>
      </c>
      <c r="L4990" s="426">
        <v>15</v>
      </c>
      <c r="M4990" s="426">
        <v>20</v>
      </c>
      <c r="N4990" s="426">
        <v>400</v>
      </c>
      <c r="O4990" s="429"/>
      <c r="P4990" s="450">
        <v>1</v>
      </c>
      <c r="Q4990" s="451">
        <f t="shared" ref="Q4990:Q5009" si="215">L4990*M4990*N4990*P4990/1000000</f>
        <v>0.12</v>
      </c>
      <c r="R4990" s="1056"/>
    </row>
    <row r="4991" spans="1:18" x14ac:dyDescent="0.25">
      <c r="B4991" s="1209">
        <v>2</v>
      </c>
      <c r="C4991" s="1565">
        <v>7338</v>
      </c>
      <c r="D4991" s="409" t="s">
        <v>12</v>
      </c>
      <c r="E4991" s="409">
        <v>400</v>
      </c>
      <c r="F4991" s="409">
        <v>60</v>
      </c>
      <c r="G4991" s="497">
        <f t="shared" si="214"/>
        <v>1.130976</v>
      </c>
      <c r="H4991" s="616" t="s">
        <v>15</v>
      </c>
      <c r="J4991" s="1561">
        <v>2</v>
      </c>
      <c r="K4991" s="476"/>
      <c r="L4991" s="476">
        <v>13</v>
      </c>
      <c r="M4991" s="426">
        <v>20</v>
      </c>
      <c r="N4991" s="426">
        <v>400</v>
      </c>
      <c r="O4991" s="476"/>
      <c r="P4991" s="450">
        <v>1</v>
      </c>
      <c r="Q4991" s="451">
        <f t="shared" si="215"/>
        <v>0.104</v>
      </c>
      <c r="R4991" s="476"/>
    </row>
    <row r="4992" spans="1:18" x14ac:dyDescent="0.25">
      <c r="B4992" s="1209">
        <v>3</v>
      </c>
      <c r="C4992" s="1565">
        <v>7344</v>
      </c>
      <c r="D4992" s="409" t="s">
        <v>12</v>
      </c>
      <c r="E4992" s="409">
        <v>400</v>
      </c>
      <c r="F4992" s="409">
        <v>38</v>
      </c>
      <c r="G4992" s="497">
        <f t="shared" si="214"/>
        <v>0.45364703999999995</v>
      </c>
      <c r="H4992" s="616" t="s">
        <v>15</v>
      </c>
      <c r="J4992" s="1055">
        <v>3</v>
      </c>
      <c r="K4992" s="476"/>
      <c r="L4992" s="476">
        <v>10</v>
      </c>
      <c r="M4992" s="426">
        <v>20</v>
      </c>
      <c r="N4992" s="426">
        <v>400</v>
      </c>
      <c r="O4992" s="476"/>
      <c r="P4992" s="450">
        <v>6</v>
      </c>
      <c r="Q4992" s="451">
        <f t="shared" si="215"/>
        <v>0.48</v>
      </c>
      <c r="R4992" s="476"/>
    </row>
    <row r="4993" spans="2:18" x14ac:dyDescent="0.25">
      <c r="B4993" s="1209">
        <v>4</v>
      </c>
      <c r="C4993" s="1565">
        <v>7074</v>
      </c>
      <c r="D4993" s="409" t="s">
        <v>12</v>
      </c>
      <c r="E4993" s="409">
        <v>400</v>
      </c>
      <c r="F4993" s="409">
        <v>33</v>
      </c>
      <c r="G4993" s="497">
        <f t="shared" si="214"/>
        <v>0.34212023999999996</v>
      </c>
      <c r="H4993" s="616" t="s">
        <v>15</v>
      </c>
      <c r="J4993" s="1561">
        <v>4</v>
      </c>
      <c r="K4993" s="476"/>
      <c r="L4993" s="476">
        <v>7</v>
      </c>
      <c r="M4993" s="426">
        <v>20</v>
      </c>
      <c r="N4993" s="426">
        <v>400</v>
      </c>
      <c r="O4993" s="476"/>
      <c r="P4993" s="450">
        <v>4</v>
      </c>
      <c r="Q4993" s="451">
        <f t="shared" si="215"/>
        <v>0.224</v>
      </c>
      <c r="R4993" s="476"/>
    </row>
    <row r="4994" spans="2:18" x14ac:dyDescent="0.25">
      <c r="B4994" s="1209">
        <v>5</v>
      </c>
      <c r="C4994" s="1565">
        <v>7336</v>
      </c>
      <c r="D4994" s="409" t="s">
        <v>12</v>
      </c>
      <c r="E4994" s="409">
        <v>400</v>
      </c>
      <c r="F4994" s="409">
        <v>40</v>
      </c>
      <c r="G4994" s="497">
        <f t="shared" si="214"/>
        <v>0.50265599999999988</v>
      </c>
      <c r="H4994" s="616" t="s">
        <v>13</v>
      </c>
      <c r="J4994" s="1055">
        <v>5</v>
      </c>
      <c r="K4994" s="476"/>
      <c r="L4994" s="476">
        <v>4.5</v>
      </c>
      <c r="M4994" s="426">
        <v>20</v>
      </c>
      <c r="N4994" s="426">
        <v>400</v>
      </c>
      <c r="O4994" s="476"/>
      <c r="P4994" s="450">
        <v>2</v>
      </c>
      <c r="Q4994" s="451">
        <f t="shared" si="215"/>
        <v>7.1999999999999995E-2</v>
      </c>
      <c r="R4994" s="476"/>
    </row>
    <row r="4995" spans="2:18" x14ac:dyDescent="0.25">
      <c r="B4995" s="1209">
        <v>6</v>
      </c>
      <c r="C4995" s="1565">
        <v>7248</v>
      </c>
      <c r="D4995" s="409" t="s">
        <v>12</v>
      </c>
      <c r="E4995" s="409">
        <v>300</v>
      </c>
      <c r="F4995" s="409">
        <v>35</v>
      </c>
      <c r="G4995" s="497">
        <f t="shared" si="214"/>
        <v>0.28863450000000002</v>
      </c>
      <c r="H4995" s="616" t="s">
        <v>13</v>
      </c>
      <c r="J4995" s="1561">
        <v>6</v>
      </c>
      <c r="K4995" s="476"/>
      <c r="L4995" s="476">
        <v>13</v>
      </c>
      <c r="M4995" s="426">
        <v>15</v>
      </c>
      <c r="N4995" s="426">
        <v>400</v>
      </c>
      <c r="O4995" s="476"/>
      <c r="P4995" s="450">
        <v>1</v>
      </c>
      <c r="Q4995" s="451">
        <f t="shared" si="215"/>
        <v>7.8E-2</v>
      </c>
      <c r="R4995" s="476"/>
    </row>
    <row r="4996" spans="2:18" x14ac:dyDescent="0.25">
      <c r="B4996" s="1209">
        <v>7</v>
      </c>
      <c r="C4996" s="1565">
        <v>1</v>
      </c>
      <c r="D4996" s="409" t="s">
        <v>12</v>
      </c>
      <c r="E4996" s="409">
        <v>400</v>
      </c>
      <c r="F4996" s="409">
        <v>37</v>
      </c>
      <c r="G4996" s="497">
        <f t="shared" si="214"/>
        <v>0.43008503999999992</v>
      </c>
      <c r="H4996" s="616" t="s">
        <v>458</v>
      </c>
      <c r="J4996" s="1055">
        <v>7</v>
      </c>
      <c r="K4996" s="476"/>
      <c r="L4996" s="476">
        <v>10</v>
      </c>
      <c r="M4996" s="426">
        <v>15</v>
      </c>
      <c r="N4996" s="426">
        <v>400</v>
      </c>
      <c r="O4996" s="476"/>
      <c r="P4996" s="450">
        <v>4</v>
      </c>
      <c r="Q4996" s="451">
        <f t="shared" si="215"/>
        <v>0.24</v>
      </c>
      <c r="R4996" s="476"/>
    </row>
    <row r="4997" spans="2:18" x14ac:dyDescent="0.25">
      <c r="G4997" s="74">
        <f>SUM(G4990:G4996)</f>
        <v>3.5329648199999997</v>
      </c>
      <c r="H4997" s="51"/>
      <c r="J4997" s="1561">
        <v>8</v>
      </c>
      <c r="K4997" s="476"/>
      <c r="L4997" s="476">
        <v>7</v>
      </c>
      <c r="M4997" s="426">
        <v>15</v>
      </c>
      <c r="N4997" s="426">
        <v>400</v>
      </c>
      <c r="O4997" s="476"/>
      <c r="P4997" s="450">
        <v>2</v>
      </c>
      <c r="Q4997" s="451">
        <f t="shared" si="215"/>
        <v>8.4000000000000005E-2</v>
      </c>
      <c r="R4997" s="476"/>
    </row>
    <row r="4998" spans="2:18" ht="16.5" thickBot="1" x14ac:dyDescent="0.3">
      <c r="G4998" s="60">
        <f>SUM(G4997)</f>
        <v>3.5329648199999997</v>
      </c>
      <c r="H4998" s="36">
        <f>SUM(Q5013/G4998)</f>
        <v>8.4914516641012017E-2</v>
      </c>
      <c r="J4998" s="1055">
        <v>9</v>
      </c>
      <c r="K4998" s="476"/>
      <c r="L4998" s="476">
        <v>4.5</v>
      </c>
      <c r="M4998" s="426">
        <v>15</v>
      </c>
      <c r="N4998" s="426">
        <v>400</v>
      </c>
      <c r="O4998" s="476"/>
      <c r="P4998" s="450">
        <v>4</v>
      </c>
      <c r="Q4998" s="451">
        <f t="shared" si="215"/>
        <v>0.108</v>
      </c>
      <c r="R4998" s="476"/>
    </row>
    <row r="4999" spans="2:18" ht="16.5" thickTop="1" x14ac:dyDescent="0.25">
      <c r="J4999" s="1561">
        <v>10</v>
      </c>
      <c r="K4999" s="476"/>
      <c r="L4999" s="476">
        <v>3.5</v>
      </c>
      <c r="M4999" s="426">
        <v>15</v>
      </c>
      <c r="N4999" s="426">
        <v>400</v>
      </c>
      <c r="O4999" s="476"/>
      <c r="P4999" s="450">
        <v>3</v>
      </c>
      <c r="Q4999" s="451">
        <f t="shared" si="215"/>
        <v>6.3E-2</v>
      </c>
      <c r="R4999" s="476"/>
    </row>
    <row r="5000" spans="2:18" x14ac:dyDescent="0.25">
      <c r="B5000" s="1886" t="s">
        <v>3</v>
      </c>
      <c r="C5000" s="1888" t="s">
        <v>66</v>
      </c>
      <c r="D5000" s="1889"/>
      <c r="E5000" s="1890" t="s">
        <v>48</v>
      </c>
      <c r="F5000" s="1891"/>
      <c r="G5000" s="1886" t="s">
        <v>50</v>
      </c>
      <c r="J5000" s="1055">
        <v>11</v>
      </c>
      <c r="K5000" s="476"/>
      <c r="L5000" s="476">
        <v>2.2000000000000002</v>
      </c>
      <c r="M5000" s="426">
        <v>15</v>
      </c>
      <c r="N5000" s="426">
        <v>400</v>
      </c>
      <c r="O5000" s="476"/>
      <c r="P5000" s="450">
        <v>3</v>
      </c>
      <c r="Q5000" s="451">
        <f t="shared" si="215"/>
        <v>3.9600000000000003E-2</v>
      </c>
      <c r="R5000" s="476"/>
    </row>
    <row r="5001" spans="2:18" x14ac:dyDescent="0.25">
      <c r="B5001" s="1887"/>
      <c r="C5001" s="101" t="s">
        <v>30</v>
      </c>
      <c r="D5001" s="595" t="s">
        <v>10</v>
      </c>
      <c r="E5001" s="1563" t="s">
        <v>30</v>
      </c>
      <c r="F5001" s="1563" t="s">
        <v>10</v>
      </c>
      <c r="G5001" s="1887"/>
      <c r="J5001" s="1561">
        <v>12</v>
      </c>
      <c r="K5001" s="476"/>
      <c r="L5001" s="476">
        <v>2.2000000000000002</v>
      </c>
      <c r="M5001" s="426">
        <v>13</v>
      </c>
      <c r="N5001" s="426">
        <v>400</v>
      </c>
      <c r="O5001" s="476"/>
      <c r="P5001" s="450">
        <v>2</v>
      </c>
      <c r="Q5001" s="451">
        <f t="shared" si="215"/>
        <v>2.2880000000000001E-2</v>
      </c>
      <c r="R5001" s="476"/>
    </row>
    <row r="5002" spans="2:18" x14ac:dyDescent="0.25">
      <c r="B5002" s="1564" t="s">
        <v>32</v>
      </c>
      <c r="C5002" s="86">
        <f>SUM(C4959)</f>
        <v>1017</v>
      </c>
      <c r="D5002" s="71">
        <f>SUM(D4959)</f>
        <v>797.27684997999995</v>
      </c>
      <c r="E5002" s="86">
        <f>SUM(E4959)</f>
        <v>45730</v>
      </c>
      <c r="F5002" s="71">
        <f>SUM(F4959)</f>
        <v>580.17170500000009</v>
      </c>
      <c r="G5002" s="88">
        <f>SUM(G4953)</f>
        <v>8.6899797599999999</v>
      </c>
      <c r="J5002" s="1055">
        <v>13</v>
      </c>
      <c r="K5002" s="476"/>
      <c r="L5002" s="476">
        <v>10</v>
      </c>
      <c r="M5002" s="426">
        <v>10</v>
      </c>
      <c r="N5002" s="426">
        <v>400</v>
      </c>
      <c r="O5002" s="476"/>
      <c r="P5002" s="450">
        <v>1</v>
      </c>
      <c r="Q5002" s="451">
        <f t="shared" si="215"/>
        <v>0.04</v>
      </c>
      <c r="R5002" s="476"/>
    </row>
    <row r="5003" spans="2:18" x14ac:dyDescent="0.25">
      <c r="B5003" s="1564" t="s">
        <v>32</v>
      </c>
      <c r="C5003" s="115">
        <f>SUM(B4996)</f>
        <v>7</v>
      </c>
      <c r="D5003" s="71">
        <f>SUM(G4997)</f>
        <v>3.5329648199999997</v>
      </c>
      <c r="E5003" s="115">
        <f>SUM(P5016)</f>
        <v>184</v>
      </c>
      <c r="F5003" s="20">
        <f>SUM(Q5016)</f>
        <v>2.7261799999999998</v>
      </c>
      <c r="G5003" s="88">
        <f>SUM(F5003/D5003)</f>
        <v>0.77164085658798043</v>
      </c>
      <c r="J5003" s="1561">
        <v>14</v>
      </c>
      <c r="K5003" s="476"/>
      <c r="L5003" s="476">
        <v>4.5</v>
      </c>
      <c r="M5003" s="426">
        <v>10</v>
      </c>
      <c r="N5003" s="426">
        <v>400</v>
      </c>
      <c r="O5003" s="476"/>
      <c r="P5003" s="450">
        <v>10</v>
      </c>
      <c r="Q5003" s="451">
        <f t="shared" si="215"/>
        <v>0.18</v>
      </c>
      <c r="R5003" s="476"/>
    </row>
    <row r="5004" spans="2:18" ht="16.5" thickBot="1" x14ac:dyDescent="0.3">
      <c r="B5004" s="1560" t="s">
        <v>54</v>
      </c>
      <c r="C5004" s="59">
        <f>SUM(C5002:C5003)</f>
        <v>1024</v>
      </c>
      <c r="D5004" s="92">
        <f>SUM(D5002:D5003)</f>
        <v>800.80981479999991</v>
      </c>
      <c r="E5004" s="59">
        <f>SUM(E5002:E5003)</f>
        <v>45914</v>
      </c>
      <c r="F5004" s="92">
        <f>SUM(F5002:F5003)</f>
        <v>582.89788500000009</v>
      </c>
      <c r="G5004" s="93">
        <f>SUM(F5004/D5004)</f>
        <v>0.72788554064559918</v>
      </c>
      <c r="J5004" s="1055">
        <v>15</v>
      </c>
      <c r="K5004" s="476"/>
      <c r="L5004" s="476">
        <v>2.2000000000000002</v>
      </c>
      <c r="M5004" s="426">
        <v>10</v>
      </c>
      <c r="N5004" s="426">
        <v>400</v>
      </c>
      <c r="O5004" s="476"/>
      <c r="P5004" s="450">
        <v>8</v>
      </c>
      <c r="Q5004" s="451">
        <f t="shared" si="215"/>
        <v>7.0400000000000004E-2</v>
      </c>
      <c r="R5004" s="476"/>
    </row>
    <row r="5005" spans="2:18" ht="16.5" thickTop="1" x14ac:dyDescent="0.25">
      <c r="B5005" s="89"/>
      <c r="C5005" s="90"/>
      <c r="D5005" s="91"/>
      <c r="E5005" s="82"/>
      <c r="F5005" s="83"/>
      <c r="G5005" s="83"/>
      <c r="J5005" s="1561">
        <v>16</v>
      </c>
      <c r="K5005" s="476"/>
      <c r="L5005" s="476">
        <v>1.7</v>
      </c>
      <c r="M5005" s="426">
        <v>10</v>
      </c>
      <c r="N5005" s="426">
        <v>400</v>
      </c>
      <c r="O5005" s="476"/>
      <c r="P5005" s="450">
        <v>1</v>
      </c>
      <c r="Q5005" s="451">
        <f t="shared" si="215"/>
        <v>6.7999999999999996E-3</v>
      </c>
      <c r="R5005" s="476"/>
    </row>
    <row r="5006" spans="2:18" x14ac:dyDescent="0.25">
      <c r="B5006" s="102" t="s">
        <v>32</v>
      </c>
      <c r="C5006" s="90"/>
      <c r="D5006" s="103">
        <f>SUM(Q5010+D4961)</f>
        <v>430.49008500000002</v>
      </c>
      <c r="E5006" s="466">
        <f>SUM(D5006/D5004)</f>
        <v>0.53756844264891257</v>
      </c>
      <c r="F5006" s="83"/>
      <c r="G5006" s="83"/>
      <c r="J5006" s="1055">
        <v>17</v>
      </c>
      <c r="K5006" s="476"/>
      <c r="L5006" s="476">
        <v>4.5</v>
      </c>
      <c r="M5006" s="426">
        <v>10</v>
      </c>
      <c r="N5006" s="426">
        <v>300</v>
      </c>
      <c r="O5006" s="476"/>
      <c r="P5006" s="450">
        <v>1</v>
      </c>
      <c r="Q5006" s="451">
        <f t="shared" si="215"/>
        <v>1.35E-2</v>
      </c>
      <c r="R5006" s="476"/>
    </row>
    <row r="5007" spans="2:18" x14ac:dyDescent="0.25">
      <c r="B5007" s="102" t="s">
        <v>51</v>
      </c>
      <c r="C5007" s="89"/>
      <c r="D5007" s="103">
        <f>SUM(Q5015+D4962)</f>
        <v>152.40780000000001</v>
      </c>
      <c r="E5007" s="466">
        <f>SUM(D5007/D5004)</f>
        <v>0.19031709799668659</v>
      </c>
      <c r="F5007" s="83"/>
      <c r="G5007" s="83"/>
      <c r="J5007" s="1561">
        <v>18</v>
      </c>
      <c r="K5007" s="476"/>
      <c r="L5007" s="476">
        <v>2.2000000000000002</v>
      </c>
      <c r="M5007" s="426">
        <v>10</v>
      </c>
      <c r="N5007" s="426">
        <v>300</v>
      </c>
      <c r="O5007" s="476"/>
      <c r="P5007" s="450">
        <v>1</v>
      </c>
      <c r="Q5007" s="451">
        <f t="shared" si="215"/>
        <v>6.6E-3</v>
      </c>
      <c r="R5007" s="476"/>
    </row>
    <row r="5008" spans="2:18" ht="16.5" thickBot="1" x14ac:dyDescent="0.3">
      <c r="B5008" s="89"/>
      <c r="C5008" s="89"/>
      <c r="D5008" s="1557">
        <f>SUM(D5006:D5007)</f>
        <v>582.89788500000009</v>
      </c>
      <c r="E5008" s="467">
        <f>SUM(E5006:E5007)</f>
        <v>0.72788554064559918</v>
      </c>
      <c r="F5008" s="83"/>
      <c r="J5008" s="1055">
        <v>19</v>
      </c>
      <c r="K5008" s="476"/>
      <c r="L5008" s="476">
        <v>4.5</v>
      </c>
      <c r="M5008" s="426">
        <v>15</v>
      </c>
      <c r="N5008" s="426">
        <v>300</v>
      </c>
      <c r="O5008" s="476"/>
      <c r="P5008" s="450">
        <v>2</v>
      </c>
      <c r="Q5008" s="451">
        <f t="shared" si="215"/>
        <v>4.0500000000000001E-2</v>
      </c>
      <c r="R5008" s="476"/>
    </row>
    <row r="5009" spans="2:18" ht="16.5" thickTop="1" x14ac:dyDescent="0.25">
      <c r="J5009" s="1561">
        <v>20</v>
      </c>
      <c r="K5009" s="476"/>
      <c r="L5009" s="476">
        <v>2.2000000000000002</v>
      </c>
      <c r="M5009" s="426">
        <v>15</v>
      </c>
      <c r="N5009" s="426">
        <v>300</v>
      </c>
      <c r="O5009" s="476"/>
      <c r="P5009" s="450">
        <v>3</v>
      </c>
      <c r="Q5009" s="451">
        <f t="shared" si="215"/>
        <v>2.9700000000000001E-2</v>
      </c>
      <c r="R5009" s="476"/>
    </row>
    <row r="5010" spans="2:18" x14ac:dyDescent="0.25">
      <c r="J5010" s="1880"/>
      <c r="K5010" s="1880"/>
      <c r="L5010" s="1880"/>
      <c r="M5010" s="1880"/>
      <c r="N5010" s="1880"/>
      <c r="O5010" s="1881"/>
      <c r="P5010" s="1119">
        <f>SUM(P4990:P5009)</f>
        <v>60</v>
      </c>
      <c r="Q5010" s="1120">
        <f>SUM(Q4990:Q5009)</f>
        <v>2.02298</v>
      </c>
      <c r="R5010" s="64">
        <f>SUM(Q5010/G4998)</f>
        <v>0.57260122958144832</v>
      </c>
    </row>
    <row r="5011" spans="2:18" x14ac:dyDescent="0.25">
      <c r="J5011" s="1561">
        <v>21</v>
      </c>
      <c r="K5011" s="476"/>
      <c r="L5011" s="477">
        <v>5</v>
      </c>
      <c r="M5011" s="409">
        <v>7</v>
      </c>
      <c r="N5011" s="409">
        <v>400</v>
      </c>
      <c r="O5011" s="409">
        <v>3</v>
      </c>
      <c r="P5011" s="450">
        <v>12</v>
      </c>
      <c r="Q5011" s="451">
        <f>L5011*M5011*N5011*P5011/1000000</f>
        <v>0.16800000000000001</v>
      </c>
      <c r="R5011" s="618"/>
    </row>
    <row r="5012" spans="2:18" x14ac:dyDescent="0.25">
      <c r="J5012" s="1561">
        <v>22</v>
      </c>
      <c r="K5012" s="476"/>
      <c r="L5012" s="477">
        <v>4</v>
      </c>
      <c r="M5012" s="409">
        <v>6</v>
      </c>
      <c r="N5012" s="409">
        <v>400</v>
      </c>
      <c r="O5012" s="409">
        <v>2</v>
      </c>
      <c r="P5012" s="450">
        <v>12</v>
      </c>
      <c r="Q5012" s="451">
        <f>L5012*M5012*N5012*P5012/1000000</f>
        <v>0.1152</v>
      </c>
      <c r="R5012" s="1058"/>
    </row>
    <row r="5013" spans="2:18" x14ac:dyDescent="0.25">
      <c r="J5013" s="1561">
        <v>23</v>
      </c>
      <c r="K5013" s="476"/>
      <c r="L5013" s="477">
        <v>3</v>
      </c>
      <c r="M5013" s="409">
        <v>5</v>
      </c>
      <c r="N5013" s="409">
        <v>400</v>
      </c>
      <c r="O5013" s="409">
        <v>5</v>
      </c>
      <c r="P5013" s="450">
        <v>50</v>
      </c>
      <c r="Q5013" s="451">
        <f>L5013*M5013*N5013*P5013/1000000</f>
        <v>0.3</v>
      </c>
      <c r="R5013" s="618"/>
    </row>
    <row r="5014" spans="2:18" x14ac:dyDescent="0.25">
      <c r="J5014" s="1561">
        <v>24</v>
      </c>
      <c r="K5014" s="476"/>
      <c r="L5014" s="477">
        <v>2</v>
      </c>
      <c r="M5014" s="409">
        <v>3</v>
      </c>
      <c r="N5014" s="409">
        <v>400</v>
      </c>
      <c r="O5014" s="409">
        <v>2</v>
      </c>
      <c r="P5014" s="450">
        <v>50</v>
      </c>
      <c r="Q5014" s="451">
        <f>L5014*M5014*N5014*P5014/1000000</f>
        <v>0.12</v>
      </c>
      <c r="R5014" s="618"/>
    </row>
    <row r="5015" spans="2:18" x14ac:dyDescent="0.25">
      <c r="J5015" s="1882"/>
      <c r="K5015" s="1883"/>
      <c r="L5015" s="1883"/>
      <c r="M5015" s="1883"/>
      <c r="N5015" s="1884"/>
      <c r="O5015" s="1057">
        <f>SUM(O5011:O5014)</f>
        <v>12</v>
      </c>
      <c r="P5015" s="1057">
        <f>SUM(P5011:P5014)</f>
        <v>124</v>
      </c>
      <c r="Q5015" s="437">
        <f>SUM(Q5011:Q5014)</f>
        <v>0.70319999999999994</v>
      </c>
      <c r="R5015" s="64">
        <f>SUM(Q5015/G4998)</f>
        <v>0.19903962700653216</v>
      </c>
    </row>
    <row r="5016" spans="2:18" ht="16.5" thickBot="1" x14ac:dyDescent="0.3">
      <c r="J5016" s="112"/>
      <c r="K5016" s="112"/>
      <c r="L5016" s="112"/>
      <c r="M5016" s="112"/>
      <c r="N5016" s="112"/>
      <c r="O5016" s="455">
        <f>SUM(O5015)</f>
        <v>12</v>
      </c>
      <c r="P5016" s="47">
        <f>SUM(P5015,P5010)</f>
        <v>184</v>
      </c>
      <c r="Q5016" s="72">
        <f>SUM(Q5015,Q5010)</f>
        <v>2.7261799999999998</v>
      </c>
      <c r="R5016" s="49">
        <f>SUM(Q5016/G4998)</f>
        <v>0.77164085658798043</v>
      </c>
    </row>
    <row r="5017" spans="2:18" ht="16.5" customHeight="1" thickTop="1" x14ac:dyDescent="0.25"/>
    <row r="5018" spans="2:18" ht="15.75" customHeight="1" x14ac:dyDescent="0.25">
      <c r="B5018" s="1814" t="s">
        <v>0</v>
      </c>
      <c r="C5018" s="1814"/>
      <c r="D5018" s="1814"/>
      <c r="E5018" s="1814"/>
      <c r="F5018" s="1814"/>
      <c r="G5018" s="1814"/>
      <c r="H5018" s="1814"/>
      <c r="J5018" s="1892" t="s">
        <v>22</v>
      </c>
      <c r="K5018" s="1892"/>
      <c r="L5018" s="1892"/>
      <c r="M5018" s="1892"/>
      <c r="N5018" s="1892"/>
      <c r="O5018" s="1892"/>
      <c r="P5018" s="1892"/>
      <c r="Q5018" s="1892"/>
      <c r="R5018" s="1892"/>
    </row>
    <row r="5019" spans="2:18" x14ac:dyDescent="0.25">
      <c r="B5019" s="1814"/>
      <c r="C5019" s="1814"/>
      <c r="D5019" s="1814"/>
      <c r="E5019" s="1814"/>
      <c r="F5019" s="1814"/>
      <c r="G5019" s="1814"/>
      <c r="H5019" s="1814"/>
      <c r="J5019" s="1892"/>
      <c r="K5019" s="1892"/>
      <c r="L5019" s="1892"/>
      <c r="M5019" s="1892"/>
      <c r="N5019" s="1892"/>
      <c r="O5019" s="1892"/>
      <c r="P5019" s="1892"/>
      <c r="Q5019" s="1892"/>
      <c r="R5019" s="1892"/>
    </row>
    <row r="5020" spans="2:18" ht="15.75" customHeight="1" x14ac:dyDescent="0.25">
      <c r="B5020" s="6" t="s">
        <v>526</v>
      </c>
      <c r="H5020" s="8"/>
      <c r="J5020" s="6" t="s">
        <v>526</v>
      </c>
      <c r="K5020" s="1051"/>
      <c r="L5020" s="1051"/>
      <c r="M5020" s="1051"/>
      <c r="N5020" s="1051"/>
      <c r="O5020" s="1893"/>
      <c r="P5020" s="1893"/>
      <c r="Q5020" s="842"/>
      <c r="R5020" s="842"/>
    </row>
    <row r="5021" spans="2:18" x14ac:dyDescent="0.25">
      <c r="B5021" s="1812" t="s">
        <v>21</v>
      </c>
      <c r="C5021" s="1812" t="s">
        <v>2</v>
      </c>
      <c r="D5021" s="1812" t="s">
        <v>3</v>
      </c>
      <c r="E5021" s="1842" t="s">
        <v>4</v>
      </c>
      <c r="F5021" s="1843"/>
      <c r="G5021" s="1844"/>
      <c r="H5021" s="1812" t="s">
        <v>5</v>
      </c>
      <c r="J5021" s="1886" t="s">
        <v>21</v>
      </c>
      <c r="K5021" s="1894" t="s">
        <v>24</v>
      </c>
      <c r="L5021" s="1867" t="s">
        <v>25</v>
      </c>
      <c r="M5021" s="1868"/>
      <c r="N5021" s="1869"/>
      <c r="O5021" s="1867" t="s">
        <v>4</v>
      </c>
      <c r="P5021" s="1868"/>
      <c r="Q5021" s="1869"/>
      <c r="R5021" s="1886" t="s">
        <v>5</v>
      </c>
    </row>
    <row r="5022" spans="2:18" x14ac:dyDescent="0.25">
      <c r="B5022" s="1813"/>
      <c r="C5022" s="1813"/>
      <c r="D5022" s="1813"/>
      <c r="E5022" s="1568" t="s">
        <v>26</v>
      </c>
      <c r="F5022" s="1568" t="s">
        <v>9</v>
      </c>
      <c r="G5022" s="1567" t="s">
        <v>10</v>
      </c>
      <c r="H5022" s="1813"/>
      <c r="J5022" s="1887"/>
      <c r="K5022" s="1895"/>
      <c r="L5022" s="1052" t="s">
        <v>27</v>
      </c>
      <c r="M5022" s="1577" t="s">
        <v>28</v>
      </c>
      <c r="N5022" s="1577" t="s">
        <v>26</v>
      </c>
      <c r="O5022" s="1577" t="s">
        <v>29</v>
      </c>
      <c r="P5022" s="1053" t="s">
        <v>30</v>
      </c>
      <c r="Q5022" s="1054" t="s">
        <v>10</v>
      </c>
      <c r="R5022" s="1887"/>
    </row>
    <row r="5023" spans="2:18" x14ac:dyDescent="0.25">
      <c r="B5023" s="1209">
        <v>1</v>
      </c>
      <c r="C5023" s="73">
        <v>7376</v>
      </c>
      <c r="D5023" s="409" t="s">
        <v>12</v>
      </c>
      <c r="E5023" s="409">
        <v>400</v>
      </c>
      <c r="F5023" s="409">
        <v>50</v>
      </c>
      <c r="G5023" s="497">
        <f t="shared" ref="G5023:G5033" si="216">0.7854*E5023*F5023*F5023/1000000</f>
        <v>0.78539999999999988</v>
      </c>
      <c r="H5023" s="616" t="s">
        <v>524</v>
      </c>
      <c r="J5023" s="1055">
        <v>1</v>
      </c>
      <c r="K5023" s="429" t="s">
        <v>32</v>
      </c>
      <c r="L5023" s="426">
        <v>15</v>
      </c>
      <c r="M5023" s="426">
        <v>33</v>
      </c>
      <c r="N5023" s="426">
        <v>400</v>
      </c>
      <c r="O5023" s="429"/>
      <c r="P5023" s="450">
        <v>2</v>
      </c>
      <c r="Q5023" s="451">
        <f t="shared" ref="Q5023:Q5062" si="217">L5023*M5023*N5023*P5023/1000000</f>
        <v>0.39600000000000002</v>
      </c>
      <c r="R5023" s="1056"/>
    </row>
    <row r="5024" spans="2:18" x14ac:dyDescent="0.25">
      <c r="B5024" s="1209">
        <v>2</v>
      </c>
      <c r="C5024" s="73">
        <v>7388</v>
      </c>
      <c r="D5024" s="409" t="s">
        <v>12</v>
      </c>
      <c r="E5024" s="409">
        <v>400</v>
      </c>
      <c r="F5024" s="409">
        <v>41</v>
      </c>
      <c r="G5024" s="497">
        <f t="shared" si="216"/>
        <v>0.52810296000000001</v>
      </c>
      <c r="H5024" s="616" t="s">
        <v>524</v>
      </c>
      <c r="J5024" s="1576">
        <v>2</v>
      </c>
      <c r="K5024" s="476"/>
      <c r="L5024" s="476">
        <v>13</v>
      </c>
      <c r="M5024" s="426">
        <v>33</v>
      </c>
      <c r="N5024" s="426">
        <v>400</v>
      </c>
      <c r="O5024" s="476"/>
      <c r="P5024" s="450">
        <v>3</v>
      </c>
      <c r="Q5024" s="451">
        <f t="shared" si="217"/>
        <v>0.51480000000000004</v>
      </c>
      <c r="R5024" s="476"/>
    </row>
    <row r="5025" spans="2:18" x14ac:dyDescent="0.25">
      <c r="B5025" s="1209">
        <v>3</v>
      </c>
      <c r="C5025" s="73">
        <v>7369</v>
      </c>
      <c r="D5025" s="409" t="s">
        <v>12</v>
      </c>
      <c r="E5025" s="409">
        <v>400</v>
      </c>
      <c r="F5025" s="409">
        <v>47</v>
      </c>
      <c r="G5025" s="497">
        <f t="shared" si="216"/>
        <v>0.69397943999999989</v>
      </c>
      <c r="H5025" s="616" t="s">
        <v>524</v>
      </c>
      <c r="J5025" s="1055">
        <v>3</v>
      </c>
      <c r="K5025" s="476"/>
      <c r="L5025" s="476">
        <v>10</v>
      </c>
      <c r="M5025" s="426">
        <v>33</v>
      </c>
      <c r="N5025" s="426">
        <v>400</v>
      </c>
      <c r="O5025" s="476"/>
      <c r="P5025" s="450">
        <v>3</v>
      </c>
      <c r="Q5025" s="451">
        <f t="shared" si="217"/>
        <v>0.39600000000000002</v>
      </c>
      <c r="R5025" s="476"/>
    </row>
    <row r="5026" spans="2:18" x14ac:dyDescent="0.25">
      <c r="B5026" s="1209">
        <v>4</v>
      </c>
      <c r="C5026" s="73">
        <v>7346</v>
      </c>
      <c r="D5026" s="409" t="s">
        <v>12</v>
      </c>
      <c r="E5026" s="409">
        <v>400</v>
      </c>
      <c r="F5026" s="409">
        <v>43</v>
      </c>
      <c r="G5026" s="497">
        <f t="shared" si="216"/>
        <v>0.58088183999999998</v>
      </c>
      <c r="H5026" s="616" t="s">
        <v>525</v>
      </c>
      <c r="J5026" s="1576">
        <v>4</v>
      </c>
      <c r="K5026" s="476"/>
      <c r="L5026" s="476">
        <v>13</v>
      </c>
      <c r="M5026" s="426">
        <v>30</v>
      </c>
      <c r="N5026" s="426">
        <v>400</v>
      </c>
      <c r="O5026" s="476"/>
      <c r="P5026" s="450">
        <v>2</v>
      </c>
      <c r="Q5026" s="451">
        <f t="shared" si="217"/>
        <v>0.312</v>
      </c>
      <c r="R5026" s="476"/>
    </row>
    <row r="5027" spans="2:18" x14ac:dyDescent="0.25">
      <c r="B5027" s="1209">
        <v>5</v>
      </c>
      <c r="C5027" s="73">
        <v>7358</v>
      </c>
      <c r="D5027" s="409" t="s">
        <v>12</v>
      </c>
      <c r="E5027" s="409">
        <v>400</v>
      </c>
      <c r="F5027" s="409">
        <v>63</v>
      </c>
      <c r="G5027" s="497">
        <f t="shared" si="216"/>
        <v>1.2469010399999998</v>
      </c>
      <c r="H5027" s="616" t="s">
        <v>524</v>
      </c>
      <c r="J5027" s="1055">
        <v>5</v>
      </c>
      <c r="K5027" s="476"/>
      <c r="L5027" s="476">
        <v>10</v>
      </c>
      <c r="M5027" s="426">
        <v>30</v>
      </c>
      <c r="N5027" s="426">
        <v>400</v>
      </c>
      <c r="O5027" s="476"/>
      <c r="P5027" s="450">
        <v>2</v>
      </c>
      <c r="Q5027" s="451">
        <f t="shared" si="217"/>
        <v>0.24</v>
      </c>
      <c r="R5027" s="476"/>
    </row>
    <row r="5028" spans="2:18" x14ac:dyDescent="0.25">
      <c r="B5028" s="1209">
        <v>6</v>
      </c>
      <c r="C5028" s="73">
        <v>7328</v>
      </c>
      <c r="D5028" s="409" t="s">
        <v>12</v>
      </c>
      <c r="E5028" s="409">
        <v>400</v>
      </c>
      <c r="F5028" s="409">
        <v>60</v>
      </c>
      <c r="G5028" s="497">
        <f t="shared" si="216"/>
        <v>1.130976</v>
      </c>
      <c r="H5028" s="616" t="s">
        <v>524</v>
      </c>
      <c r="J5028" s="1576">
        <v>6</v>
      </c>
      <c r="K5028" s="476"/>
      <c r="L5028" s="476">
        <v>15</v>
      </c>
      <c r="M5028" s="426">
        <v>25</v>
      </c>
      <c r="N5028" s="426">
        <v>400</v>
      </c>
      <c r="O5028" s="476"/>
      <c r="P5028" s="450">
        <v>1</v>
      </c>
      <c r="Q5028" s="451">
        <f t="shared" si="217"/>
        <v>0.15</v>
      </c>
      <c r="R5028" s="476"/>
    </row>
    <row r="5029" spans="2:18" x14ac:dyDescent="0.25">
      <c r="B5029" s="1209">
        <v>7</v>
      </c>
      <c r="C5029" s="73">
        <v>7360</v>
      </c>
      <c r="D5029" s="409" t="s">
        <v>12</v>
      </c>
      <c r="E5029" s="409">
        <v>400</v>
      </c>
      <c r="F5029" s="409">
        <v>40</v>
      </c>
      <c r="G5029" s="497">
        <f t="shared" si="216"/>
        <v>0.50265599999999988</v>
      </c>
      <c r="H5029" s="616" t="s">
        <v>458</v>
      </c>
      <c r="J5029" s="1055">
        <v>7</v>
      </c>
      <c r="K5029" s="476"/>
      <c r="L5029" s="476">
        <v>13</v>
      </c>
      <c r="M5029" s="426">
        <v>25</v>
      </c>
      <c r="N5029" s="426">
        <v>400</v>
      </c>
      <c r="O5029" s="476"/>
      <c r="P5029" s="450">
        <v>3</v>
      </c>
      <c r="Q5029" s="451">
        <f t="shared" si="217"/>
        <v>0.39</v>
      </c>
      <c r="R5029" s="476"/>
    </row>
    <row r="5030" spans="2:18" x14ac:dyDescent="0.25">
      <c r="B5030" s="1209">
        <v>8</v>
      </c>
      <c r="C5030" s="73">
        <v>7377</v>
      </c>
      <c r="D5030" s="409" t="s">
        <v>12</v>
      </c>
      <c r="E5030" s="409">
        <v>400</v>
      </c>
      <c r="F5030" s="409">
        <v>35</v>
      </c>
      <c r="G5030" s="497">
        <f t="shared" si="216"/>
        <v>0.38484599999999997</v>
      </c>
      <c r="H5030" s="616" t="s">
        <v>458</v>
      </c>
      <c r="J5030" s="1576">
        <v>8</v>
      </c>
      <c r="K5030" s="476"/>
      <c r="L5030" s="476">
        <v>10</v>
      </c>
      <c r="M5030" s="426">
        <v>25</v>
      </c>
      <c r="N5030" s="426">
        <v>400</v>
      </c>
      <c r="O5030" s="476"/>
      <c r="P5030" s="450">
        <v>6</v>
      </c>
      <c r="Q5030" s="451">
        <f t="shared" si="217"/>
        <v>0.6</v>
      </c>
      <c r="R5030" s="476"/>
    </row>
    <row r="5031" spans="2:18" x14ac:dyDescent="0.25">
      <c r="B5031" s="1209">
        <v>9</v>
      </c>
      <c r="C5031" s="73">
        <v>7370</v>
      </c>
      <c r="D5031" s="409" t="s">
        <v>12</v>
      </c>
      <c r="E5031" s="409">
        <v>400</v>
      </c>
      <c r="F5031" s="409">
        <v>37</v>
      </c>
      <c r="G5031" s="497">
        <f t="shared" si="216"/>
        <v>0.43008503999999992</v>
      </c>
      <c r="H5031" s="616" t="s">
        <v>458</v>
      </c>
      <c r="J5031" s="1055">
        <v>9</v>
      </c>
      <c r="K5031" s="476"/>
      <c r="L5031" s="476">
        <v>7</v>
      </c>
      <c r="M5031" s="426">
        <v>25</v>
      </c>
      <c r="N5031" s="426">
        <v>400</v>
      </c>
      <c r="O5031" s="476"/>
      <c r="P5031" s="450">
        <v>2</v>
      </c>
      <c r="Q5031" s="451">
        <f t="shared" si="217"/>
        <v>0.14000000000000001</v>
      </c>
      <c r="R5031" s="476"/>
    </row>
    <row r="5032" spans="2:18" x14ac:dyDescent="0.25">
      <c r="B5032" s="1209">
        <v>10</v>
      </c>
      <c r="C5032" s="73">
        <v>7359</v>
      </c>
      <c r="D5032" s="409" t="s">
        <v>12</v>
      </c>
      <c r="E5032" s="409">
        <v>400</v>
      </c>
      <c r="F5032" s="409">
        <v>70</v>
      </c>
      <c r="G5032" s="497">
        <f t="shared" si="216"/>
        <v>1.5393839999999999</v>
      </c>
      <c r="H5032" s="616" t="s">
        <v>458</v>
      </c>
      <c r="J5032" s="1576">
        <v>10</v>
      </c>
      <c r="K5032" s="476"/>
      <c r="L5032" s="476">
        <v>4.5</v>
      </c>
      <c r="M5032" s="426">
        <v>25</v>
      </c>
      <c r="N5032" s="426">
        <v>400</v>
      </c>
      <c r="O5032" s="476"/>
      <c r="P5032" s="450">
        <v>1</v>
      </c>
      <c r="Q5032" s="451">
        <f t="shared" si="217"/>
        <v>4.4999999999999998E-2</v>
      </c>
      <c r="R5032" s="476"/>
    </row>
    <row r="5033" spans="2:18" x14ac:dyDescent="0.25">
      <c r="B5033" s="1209">
        <v>11</v>
      </c>
      <c r="C5033" s="73">
        <v>7362</v>
      </c>
      <c r="D5033" s="409" t="s">
        <v>12</v>
      </c>
      <c r="E5033" s="409">
        <v>400</v>
      </c>
      <c r="F5033" s="409">
        <v>43</v>
      </c>
      <c r="G5033" s="497">
        <f t="shared" si="216"/>
        <v>0.58088183999999998</v>
      </c>
      <c r="H5033" s="616" t="s">
        <v>458</v>
      </c>
      <c r="J5033" s="1055">
        <v>11</v>
      </c>
      <c r="K5033" s="476"/>
      <c r="L5033" s="476">
        <v>7</v>
      </c>
      <c r="M5033" s="426">
        <v>28</v>
      </c>
      <c r="N5033" s="426">
        <v>400</v>
      </c>
      <c r="O5033" s="476"/>
      <c r="P5033" s="450">
        <v>2</v>
      </c>
      <c r="Q5033" s="451">
        <f t="shared" si="217"/>
        <v>0.15679999999999999</v>
      </c>
      <c r="R5033" s="476"/>
    </row>
    <row r="5034" spans="2:18" x14ac:dyDescent="0.25">
      <c r="G5034" s="74">
        <f>SUM(G5023:G5033)</f>
        <v>8.4040941599999996</v>
      </c>
      <c r="H5034" s="51"/>
      <c r="J5034" s="1576">
        <v>12</v>
      </c>
      <c r="K5034" s="476"/>
      <c r="L5034" s="476">
        <v>4.5</v>
      </c>
      <c r="M5034" s="426">
        <v>28</v>
      </c>
      <c r="N5034" s="426">
        <v>400</v>
      </c>
      <c r="O5034" s="476"/>
      <c r="P5034" s="450">
        <v>2</v>
      </c>
      <c r="Q5034" s="451">
        <f t="shared" si="217"/>
        <v>0.1008</v>
      </c>
      <c r="R5034" s="476"/>
    </row>
    <row r="5035" spans="2:18" ht="16.5" thickBot="1" x14ac:dyDescent="0.3">
      <c r="G5035" s="60">
        <f>SUM(G5034)</f>
        <v>8.4040941599999996</v>
      </c>
      <c r="H5035" s="36">
        <f>SUM(Q5069/G5035)</f>
        <v>0.78288211373395689</v>
      </c>
      <c r="J5035" s="1055">
        <v>13</v>
      </c>
      <c r="K5035" s="476"/>
      <c r="L5035" s="476">
        <v>13</v>
      </c>
      <c r="M5035" s="426">
        <v>20</v>
      </c>
      <c r="N5035" s="426">
        <v>400</v>
      </c>
      <c r="O5035" s="476"/>
      <c r="P5035" s="450">
        <v>1</v>
      </c>
      <c r="Q5035" s="451">
        <f t="shared" si="217"/>
        <v>0.104</v>
      </c>
      <c r="R5035" s="476"/>
    </row>
    <row r="5036" spans="2:18" ht="16.5" thickTop="1" x14ac:dyDescent="0.25">
      <c r="J5036" s="1576">
        <v>14</v>
      </c>
      <c r="K5036" s="476"/>
      <c r="L5036" s="476">
        <v>15</v>
      </c>
      <c r="M5036" s="426">
        <v>20</v>
      </c>
      <c r="N5036" s="426">
        <v>400</v>
      </c>
      <c r="O5036" s="476"/>
      <c r="P5036" s="450">
        <v>1</v>
      </c>
      <c r="Q5036" s="451">
        <f t="shared" si="217"/>
        <v>0.12</v>
      </c>
      <c r="R5036" s="476"/>
    </row>
    <row r="5037" spans="2:18" x14ac:dyDescent="0.25">
      <c r="B5037" s="1886" t="s">
        <v>3</v>
      </c>
      <c r="C5037" s="1888" t="s">
        <v>66</v>
      </c>
      <c r="D5037" s="1889"/>
      <c r="E5037" s="1890" t="s">
        <v>48</v>
      </c>
      <c r="F5037" s="1891"/>
      <c r="G5037" s="1886" t="s">
        <v>50</v>
      </c>
      <c r="J5037" s="1055">
        <v>15</v>
      </c>
      <c r="K5037" s="476"/>
      <c r="L5037" s="476">
        <v>10</v>
      </c>
      <c r="M5037" s="426">
        <v>20</v>
      </c>
      <c r="N5037" s="426">
        <v>400</v>
      </c>
      <c r="O5037" s="476"/>
      <c r="P5037" s="450">
        <v>2</v>
      </c>
      <c r="Q5037" s="451">
        <f t="shared" si="217"/>
        <v>0.16</v>
      </c>
      <c r="R5037" s="476"/>
    </row>
    <row r="5038" spans="2:18" x14ac:dyDescent="0.25">
      <c r="B5038" s="1887"/>
      <c r="C5038" s="101" t="s">
        <v>30</v>
      </c>
      <c r="D5038" s="595" t="s">
        <v>10</v>
      </c>
      <c r="E5038" s="1570" t="s">
        <v>30</v>
      </c>
      <c r="F5038" s="1570" t="s">
        <v>10</v>
      </c>
      <c r="G5038" s="1887"/>
      <c r="J5038" s="1576">
        <v>16</v>
      </c>
      <c r="K5038" s="476"/>
      <c r="L5038" s="476">
        <v>7</v>
      </c>
      <c r="M5038" s="426">
        <v>20</v>
      </c>
      <c r="N5038" s="426">
        <v>400</v>
      </c>
      <c r="O5038" s="476"/>
      <c r="P5038" s="450">
        <v>1</v>
      </c>
      <c r="Q5038" s="451">
        <f t="shared" si="217"/>
        <v>5.6000000000000001E-2</v>
      </c>
      <c r="R5038" s="476"/>
    </row>
    <row r="5039" spans="2:18" x14ac:dyDescent="0.25">
      <c r="B5039" s="1571" t="s">
        <v>32</v>
      </c>
      <c r="C5039" s="86">
        <f>SUM(C5004)</f>
        <v>1024</v>
      </c>
      <c r="D5039" s="71">
        <f>SUM(D5004)</f>
        <v>800.80981479999991</v>
      </c>
      <c r="E5039" s="86">
        <f>SUM(E5004)</f>
        <v>45914</v>
      </c>
      <c r="F5039" s="71">
        <f>SUM(F5004)</f>
        <v>582.89788500000009</v>
      </c>
      <c r="G5039" s="88">
        <f>SUM(G4989)</f>
        <v>0</v>
      </c>
      <c r="J5039" s="1055">
        <v>17</v>
      </c>
      <c r="K5039" s="476"/>
      <c r="L5039" s="476">
        <v>4.5</v>
      </c>
      <c r="M5039" s="426">
        <v>20</v>
      </c>
      <c r="N5039" s="426">
        <v>400</v>
      </c>
      <c r="O5039" s="476"/>
      <c r="P5039" s="450">
        <v>3</v>
      </c>
      <c r="Q5039" s="451">
        <f t="shared" si="217"/>
        <v>0.108</v>
      </c>
      <c r="R5039" s="476"/>
    </row>
    <row r="5040" spans="2:18" x14ac:dyDescent="0.25">
      <c r="B5040" s="1571" t="s">
        <v>32</v>
      </c>
      <c r="C5040" s="115">
        <f>SUM(B5033)</f>
        <v>11</v>
      </c>
      <c r="D5040" s="71">
        <f>SUM(G5034)</f>
        <v>8.4040941599999996</v>
      </c>
      <c r="E5040" s="115">
        <f>SUM(P5069)</f>
        <v>305</v>
      </c>
      <c r="F5040" s="20">
        <f>SUM(Q5069)</f>
        <v>6.5794150000000027</v>
      </c>
      <c r="G5040" s="88">
        <f>SUM(F5040/D5040)</f>
        <v>0.78288211373395689</v>
      </c>
      <c r="J5040" s="1576">
        <v>18</v>
      </c>
      <c r="K5040" s="476"/>
      <c r="L5040" s="476">
        <v>10</v>
      </c>
      <c r="M5040" s="426">
        <v>15</v>
      </c>
      <c r="N5040" s="426">
        <v>400</v>
      </c>
      <c r="O5040" s="476"/>
      <c r="P5040" s="450">
        <v>2</v>
      </c>
      <c r="Q5040" s="451">
        <f t="shared" si="217"/>
        <v>0.12</v>
      </c>
      <c r="R5040" s="476"/>
    </row>
    <row r="5041" spans="2:18" ht="16.5" thickBot="1" x14ac:dyDescent="0.3">
      <c r="B5041" s="1569" t="s">
        <v>54</v>
      </c>
      <c r="C5041" s="59">
        <f>SUM(C5039:C5040)</f>
        <v>1035</v>
      </c>
      <c r="D5041" s="92">
        <f>SUM(D5039:D5040)</f>
        <v>809.21390895999991</v>
      </c>
      <c r="E5041" s="59">
        <f>SUM(E5039:E5040)</f>
        <v>46219</v>
      </c>
      <c r="F5041" s="92">
        <f>SUM(F5039:F5040)</f>
        <v>589.47730000000013</v>
      </c>
      <c r="G5041" s="93">
        <f>SUM(F5041/D5041)</f>
        <v>0.72845670776667093</v>
      </c>
      <c r="J5041" s="1055">
        <v>19</v>
      </c>
      <c r="K5041" s="476"/>
      <c r="L5041" s="476">
        <v>7</v>
      </c>
      <c r="M5041" s="426">
        <v>15</v>
      </c>
      <c r="N5041" s="426">
        <v>400</v>
      </c>
      <c r="O5041" s="476"/>
      <c r="P5041" s="450">
        <v>3</v>
      </c>
      <c r="Q5041" s="451">
        <f t="shared" si="217"/>
        <v>0.126</v>
      </c>
      <c r="R5041" s="476"/>
    </row>
    <row r="5042" spans="2:18" ht="16.5" thickTop="1" x14ac:dyDescent="0.25">
      <c r="B5042" s="89"/>
      <c r="C5042" s="90"/>
      <c r="D5042" s="91"/>
      <c r="E5042" s="82"/>
      <c r="F5042" s="83"/>
      <c r="G5042" s="83"/>
      <c r="J5042" s="1576">
        <v>20</v>
      </c>
      <c r="K5042" s="476"/>
      <c r="L5042" s="476">
        <v>4.5</v>
      </c>
      <c r="M5042" s="426">
        <v>15</v>
      </c>
      <c r="N5042" s="426">
        <v>400</v>
      </c>
      <c r="O5042" s="476"/>
      <c r="P5042" s="450">
        <v>8</v>
      </c>
      <c r="Q5042" s="451">
        <f t="shared" si="217"/>
        <v>0.216</v>
      </c>
      <c r="R5042" s="476"/>
    </row>
    <row r="5043" spans="2:18" x14ac:dyDescent="0.25">
      <c r="B5043" s="102" t="s">
        <v>32</v>
      </c>
      <c r="C5043" s="90"/>
      <c r="D5043" s="103">
        <f>SUM(Q5063+D5006)</f>
        <v>435.9631</v>
      </c>
      <c r="E5043" s="466">
        <f>SUM(D5043/D5041)</f>
        <v>0.53874889590108366</v>
      </c>
      <c r="F5043" s="83"/>
      <c r="G5043" s="83"/>
      <c r="J5043" s="1055">
        <v>21</v>
      </c>
      <c r="K5043" s="476"/>
      <c r="L5043" s="476">
        <v>3.5</v>
      </c>
      <c r="M5043" s="426">
        <v>15</v>
      </c>
      <c r="N5043" s="426">
        <v>400</v>
      </c>
      <c r="O5043" s="476"/>
      <c r="P5043" s="450">
        <v>7</v>
      </c>
      <c r="Q5043" s="451">
        <f t="shared" si="217"/>
        <v>0.14699999999999999</v>
      </c>
      <c r="R5043" s="476"/>
    </row>
    <row r="5044" spans="2:18" x14ac:dyDescent="0.25">
      <c r="B5044" s="102" t="s">
        <v>51</v>
      </c>
      <c r="C5044" s="89"/>
      <c r="D5044" s="103">
        <f>SUM(Q5068+D5007)</f>
        <v>153.51420000000002</v>
      </c>
      <c r="E5044" s="466">
        <f>SUM(D5044/D5041)</f>
        <v>0.18970781186558713</v>
      </c>
      <c r="F5044" s="83"/>
      <c r="G5044" s="83"/>
      <c r="J5044" s="1576">
        <v>22</v>
      </c>
      <c r="K5044" s="476"/>
      <c r="L5044" s="476">
        <v>2.2000000000000002</v>
      </c>
      <c r="M5044" s="426">
        <v>15</v>
      </c>
      <c r="N5044" s="426">
        <v>400</v>
      </c>
      <c r="O5044" s="476"/>
      <c r="P5044" s="450">
        <v>9</v>
      </c>
      <c r="Q5044" s="451">
        <f t="shared" si="217"/>
        <v>0.1188</v>
      </c>
      <c r="R5044" s="476"/>
    </row>
    <row r="5045" spans="2:18" ht="16.5" thickBot="1" x14ac:dyDescent="0.3">
      <c r="B5045" s="89"/>
      <c r="C5045" s="89"/>
      <c r="D5045" s="1566">
        <f>SUM(D5043:D5044)</f>
        <v>589.47730000000001</v>
      </c>
      <c r="E5045" s="467">
        <f>SUM(E5043:E5044)</f>
        <v>0.72845670776667082</v>
      </c>
      <c r="F5045" s="83"/>
      <c r="J5045" s="1055">
        <v>23</v>
      </c>
      <c r="K5045" s="476"/>
      <c r="L5045" s="476">
        <v>10</v>
      </c>
      <c r="M5045" s="426">
        <v>13</v>
      </c>
      <c r="N5045" s="426">
        <v>400</v>
      </c>
      <c r="O5045" s="476"/>
      <c r="P5045" s="450">
        <v>1</v>
      </c>
      <c r="Q5045" s="451">
        <f t="shared" si="217"/>
        <v>5.1999999999999998E-2</v>
      </c>
      <c r="R5045" s="476"/>
    </row>
    <row r="5046" spans="2:18" ht="16.5" thickTop="1" x14ac:dyDescent="0.25">
      <c r="J5046" s="1576">
        <v>24</v>
      </c>
      <c r="K5046" s="476"/>
      <c r="L5046" s="476">
        <v>7</v>
      </c>
      <c r="M5046" s="426">
        <v>13</v>
      </c>
      <c r="N5046" s="426">
        <v>400</v>
      </c>
      <c r="O5046" s="476"/>
      <c r="P5046" s="450">
        <v>1</v>
      </c>
      <c r="Q5046" s="451">
        <f t="shared" si="217"/>
        <v>3.6400000000000002E-2</v>
      </c>
      <c r="R5046" s="476"/>
    </row>
    <row r="5047" spans="2:18" x14ac:dyDescent="0.25">
      <c r="J5047" s="1055">
        <v>25</v>
      </c>
      <c r="K5047" s="476"/>
      <c r="L5047" s="476">
        <v>4.2</v>
      </c>
      <c r="M5047" s="426">
        <v>13</v>
      </c>
      <c r="N5047" s="426">
        <v>400</v>
      </c>
      <c r="O5047" s="476"/>
      <c r="P5047" s="450">
        <v>5</v>
      </c>
      <c r="Q5047" s="451">
        <f t="shared" si="217"/>
        <v>0.10920000000000001</v>
      </c>
      <c r="R5047" s="476"/>
    </row>
    <row r="5048" spans="2:18" x14ac:dyDescent="0.25">
      <c r="J5048" s="1576">
        <v>26</v>
      </c>
      <c r="K5048" s="476"/>
      <c r="L5048" s="476">
        <v>3.5</v>
      </c>
      <c r="M5048" s="426">
        <v>13</v>
      </c>
      <c r="N5048" s="426">
        <v>400</v>
      </c>
      <c r="O5048" s="476"/>
      <c r="P5048" s="450">
        <v>1</v>
      </c>
      <c r="Q5048" s="451">
        <f t="shared" si="217"/>
        <v>1.8200000000000001E-2</v>
      </c>
      <c r="R5048" s="476"/>
    </row>
    <row r="5049" spans="2:18" x14ac:dyDescent="0.25">
      <c r="J5049" s="1055">
        <v>27</v>
      </c>
      <c r="K5049" s="476"/>
      <c r="L5049" s="476">
        <v>2.2000000000000002</v>
      </c>
      <c r="M5049" s="426">
        <v>13</v>
      </c>
      <c r="N5049" s="426">
        <v>400</v>
      </c>
      <c r="O5049" s="476"/>
      <c r="P5049" s="450">
        <v>1</v>
      </c>
      <c r="Q5049" s="451">
        <f t="shared" si="217"/>
        <v>1.1440000000000001E-2</v>
      </c>
      <c r="R5049" s="476"/>
    </row>
    <row r="5050" spans="2:18" x14ac:dyDescent="0.25">
      <c r="J5050" s="1576">
        <v>28</v>
      </c>
      <c r="K5050" s="476"/>
      <c r="L5050" s="476">
        <v>7</v>
      </c>
      <c r="M5050" s="426">
        <v>10</v>
      </c>
      <c r="N5050" s="426">
        <v>400</v>
      </c>
      <c r="O5050" s="476"/>
      <c r="P5050" s="450">
        <v>1</v>
      </c>
      <c r="Q5050" s="451">
        <f t="shared" si="217"/>
        <v>2.8000000000000001E-2</v>
      </c>
      <c r="R5050" s="476"/>
    </row>
    <row r="5051" spans="2:18" x14ac:dyDescent="0.25">
      <c r="J5051" s="1055">
        <v>29</v>
      </c>
      <c r="K5051" s="476"/>
      <c r="L5051" s="476">
        <v>4.5</v>
      </c>
      <c r="M5051" s="426">
        <v>10</v>
      </c>
      <c r="N5051" s="426">
        <v>400</v>
      </c>
      <c r="O5051" s="476"/>
      <c r="P5051" s="450">
        <v>10</v>
      </c>
      <c r="Q5051" s="451">
        <f t="shared" si="217"/>
        <v>0.18</v>
      </c>
      <c r="R5051" s="476"/>
    </row>
    <row r="5052" spans="2:18" x14ac:dyDescent="0.25">
      <c r="J5052" s="1576">
        <v>30</v>
      </c>
      <c r="K5052" s="476"/>
      <c r="L5052" s="476">
        <v>3.5</v>
      </c>
      <c r="M5052" s="426">
        <v>10</v>
      </c>
      <c r="N5052" s="426">
        <v>400</v>
      </c>
      <c r="O5052" s="476"/>
      <c r="P5052" s="450">
        <v>4</v>
      </c>
      <c r="Q5052" s="451">
        <f t="shared" si="217"/>
        <v>5.6000000000000001E-2</v>
      </c>
      <c r="R5052" s="476"/>
    </row>
    <row r="5053" spans="2:18" x14ac:dyDescent="0.25">
      <c r="J5053" s="1055">
        <v>31</v>
      </c>
      <c r="K5053" s="476"/>
      <c r="L5053" s="476">
        <v>2.2000000000000002</v>
      </c>
      <c r="M5053" s="426">
        <v>10</v>
      </c>
      <c r="N5053" s="426">
        <v>400</v>
      </c>
      <c r="O5053" s="476"/>
      <c r="P5053" s="450">
        <v>10</v>
      </c>
      <c r="Q5053" s="451">
        <f t="shared" si="217"/>
        <v>8.7999999999999995E-2</v>
      </c>
      <c r="R5053" s="476"/>
    </row>
    <row r="5054" spans="2:18" x14ac:dyDescent="0.25">
      <c r="J5054" s="1576">
        <v>32</v>
      </c>
      <c r="K5054" s="476"/>
      <c r="L5054" s="476">
        <v>1.7</v>
      </c>
      <c r="M5054" s="426">
        <v>10</v>
      </c>
      <c r="N5054" s="426">
        <v>400</v>
      </c>
      <c r="O5054" s="476"/>
      <c r="P5054" s="450">
        <v>6</v>
      </c>
      <c r="Q5054" s="451">
        <f t="shared" si="217"/>
        <v>4.0800000000000003E-2</v>
      </c>
      <c r="R5054" s="476"/>
    </row>
    <row r="5055" spans="2:18" x14ac:dyDescent="0.25">
      <c r="J5055" s="1055">
        <v>33</v>
      </c>
      <c r="K5055" s="476"/>
      <c r="L5055" s="476">
        <v>4.5</v>
      </c>
      <c r="M5055" s="426">
        <v>13</v>
      </c>
      <c r="N5055" s="426">
        <v>250</v>
      </c>
      <c r="O5055" s="476"/>
      <c r="P5055" s="450">
        <v>1</v>
      </c>
      <c r="Q5055" s="451">
        <f t="shared" si="217"/>
        <v>1.4625000000000001E-2</v>
      </c>
      <c r="R5055" s="476"/>
    </row>
    <row r="5056" spans="2:18" x14ac:dyDescent="0.25">
      <c r="J5056" s="1576">
        <v>34</v>
      </c>
      <c r="K5056" s="476"/>
      <c r="L5056" s="476">
        <v>4.5</v>
      </c>
      <c r="M5056" s="426">
        <v>10</v>
      </c>
      <c r="N5056" s="426">
        <v>250</v>
      </c>
      <c r="O5056" s="476"/>
      <c r="P5056" s="450">
        <v>1</v>
      </c>
      <c r="Q5056" s="451">
        <f t="shared" si="217"/>
        <v>1.125E-2</v>
      </c>
      <c r="R5056" s="476"/>
    </row>
    <row r="5057" spans="2:18" x14ac:dyDescent="0.25">
      <c r="J5057" s="1055">
        <v>35</v>
      </c>
      <c r="K5057" s="476"/>
      <c r="L5057" s="476">
        <v>3.5</v>
      </c>
      <c r="M5057" s="426">
        <v>10</v>
      </c>
      <c r="N5057" s="426">
        <v>250</v>
      </c>
      <c r="O5057" s="476"/>
      <c r="P5057" s="450">
        <v>1</v>
      </c>
      <c r="Q5057" s="451">
        <f t="shared" si="217"/>
        <v>8.7500000000000008E-3</v>
      </c>
      <c r="R5057" s="476"/>
    </row>
    <row r="5058" spans="2:18" x14ac:dyDescent="0.25">
      <c r="J5058" s="1576">
        <v>36</v>
      </c>
      <c r="K5058" s="476"/>
      <c r="L5058" s="476">
        <v>2.2000000000000002</v>
      </c>
      <c r="M5058" s="426">
        <v>10</v>
      </c>
      <c r="N5058" s="426">
        <v>250</v>
      </c>
      <c r="O5058" s="476"/>
      <c r="P5058" s="450">
        <v>2</v>
      </c>
      <c r="Q5058" s="451">
        <f t="shared" si="217"/>
        <v>1.0999999999999999E-2</v>
      </c>
      <c r="R5058" s="476"/>
    </row>
    <row r="5059" spans="2:18" x14ac:dyDescent="0.25">
      <c r="J5059" s="1055">
        <v>37</v>
      </c>
      <c r="K5059" s="476"/>
      <c r="L5059" s="476">
        <v>2.2000000000000002</v>
      </c>
      <c r="M5059" s="426">
        <v>15</v>
      </c>
      <c r="N5059" s="426">
        <v>300</v>
      </c>
      <c r="O5059" s="476"/>
      <c r="P5059" s="450">
        <v>3</v>
      </c>
      <c r="Q5059" s="451">
        <f t="shared" si="217"/>
        <v>2.9700000000000001E-2</v>
      </c>
      <c r="R5059" s="476"/>
    </row>
    <row r="5060" spans="2:18" x14ac:dyDescent="0.25">
      <c r="J5060" s="1576">
        <v>38</v>
      </c>
      <c r="K5060" s="476"/>
      <c r="L5060" s="476">
        <v>2.2000000000000002</v>
      </c>
      <c r="M5060" s="426">
        <v>10</v>
      </c>
      <c r="N5060" s="426">
        <v>300</v>
      </c>
      <c r="O5060" s="476"/>
      <c r="P5060" s="450">
        <v>3</v>
      </c>
      <c r="Q5060" s="451">
        <f t="shared" si="217"/>
        <v>1.9800000000000002E-2</v>
      </c>
      <c r="R5060" s="476"/>
    </row>
    <row r="5061" spans="2:18" x14ac:dyDescent="0.25">
      <c r="J5061" s="1055">
        <v>39</v>
      </c>
      <c r="K5061" s="476"/>
      <c r="L5061" s="476">
        <v>1.7</v>
      </c>
      <c r="M5061" s="426">
        <v>10</v>
      </c>
      <c r="N5061" s="426">
        <v>300</v>
      </c>
      <c r="O5061" s="476"/>
      <c r="P5061" s="450">
        <v>4</v>
      </c>
      <c r="Q5061" s="451">
        <f t="shared" si="217"/>
        <v>2.0400000000000001E-2</v>
      </c>
      <c r="R5061" s="476"/>
    </row>
    <row r="5062" spans="2:18" x14ac:dyDescent="0.25">
      <c r="J5062" s="1576">
        <v>40</v>
      </c>
      <c r="K5062" s="476"/>
      <c r="L5062" s="476">
        <v>4.5</v>
      </c>
      <c r="M5062" s="426">
        <v>15</v>
      </c>
      <c r="N5062" s="426">
        <v>300</v>
      </c>
      <c r="O5062" s="476"/>
      <c r="P5062" s="450">
        <v>1</v>
      </c>
      <c r="Q5062" s="451">
        <f t="shared" si="217"/>
        <v>2.0250000000000001E-2</v>
      </c>
      <c r="R5062" s="476"/>
    </row>
    <row r="5063" spans="2:18" x14ac:dyDescent="0.25">
      <c r="J5063" s="1880"/>
      <c r="K5063" s="1880"/>
      <c r="L5063" s="1880"/>
      <c r="M5063" s="1880"/>
      <c r="N5063" s="1880"/>
      <c r="O5063" s="1881"/>
      <c r="P5063" s="1119">
        <f>SUM(P5023:P5062)</f>
        <v>122</v>
      </c>
      <c r="Q5063" s="1120">
        <f>SUM(Q5023:Q5062)</f>
        <v>5.4730150000000028</v>
      </c>
      <c r="R5063" s="64">
        <f>SUM(Q5063/G5035)</f>
        <v>0.65123199428788925</v>
      </c>
    </row>
    <row r="5064" spans="2:18" x14ac:dyDescent="0.25">
      <c r="J5064" s="1576">
        <v>41</v>
      </c>
      <c r="K5064" s="476"/>
      <c r="L5064" s="477">
        <v>5</v>
      </c>
      <c r="M5064" s="409">
        <v>7</v>
      </c>
      <c r="N5064" s="409">
        <v>400</v>
      </c>
      <c r="O5064" s="409">
        <v>6</v>
      </c>
      <c r="P5064" s="450">
        <v>24</v>
      </c>
      <c r="Q5064" s="451">
        <f>L5064*M5064*N5064*P5064/1000000</f>
        <v>0.33600000000000002</v>
      </c>
      <c r="R5064" s="618"/>
    </row>
    <row r="5065" spans="2:18" x14ac:dyDescent="0.25">
      <c r="J5065" s="1576">
        <v>42</v>
      </c>
      <c r="K5065" s="476"/>
      <c r="L5065" s="477">
        <v>4</v>
      </c>
      <c r="M5065" s="409">
        <v>6</v>
      </c>
      <c r="N5065" s="409">
        <v>400</v>
      </c>
      <c r="O5065" s="409">
        <v>4</v>
      </c>
      <c r="P5065" s="450">
        <v>24</v>
      </c>
      <c r="Q5065" s="451">
        <f>L5065*M5065*N5065*P5065/1000000</f>
        <v>0.23039999999999999</v>
      </c>
      <c r="R5065" s="1058"/>
    </row>
    <row r="5066" spans="2:18" x14ac:dyDescent="0.25">
      <c r="J5066" s="1576">
        <v>43</v>
      </c>
      <c r="K5066" s="476"/>
      <c r="L5066" s="477">
        <v>3</v>
      </c>
      <c r="M5066" s="409">
        <v>5</v>
      </c>
      <c r="N5066" s="409">
        <v>400</v>
      </c>
      <c r="O5066" s="409">
        <v>6</v>
      </c>
      <c r="P5066" s="450">
        <v>60</v>
      </c>
      <c r="Q5066" s="451">
        <f>L5066*M5066*N5066*P5066/1000000</f>
        <v>0.36</v>
      </c>
      <c r="R5066" s="618"/>
    </row>
    <row r="5067" spans="2:18" x14ac:dyDescent="0.25">
      <c r="J5067" s="1576">
        <v>44</v>
      </c>
      <c r="K5067" s="476"/>
      <c r="L5067" s="477">
        <v>2</v>
      </c>
      <c r="M5067" s="409">
        <v>3</v>
      </c>
      <c r="N5067" s="409">
        <v>400</v>
      </c>
      <c r="O5067" s="409">
        <v>3</v>
      </c>
      <c r="P5067" s="450">
        <v>75</v>
      </c>
      <c r="Q5067" s="451">
        <f>L5067*M5067*N5067*P5067/1000000</f>
        <v>0.18</v>
      </c>
      <c r="R5067" s="618"/>
    </row>
    <row r="5068" spans="2:18" x14ac:dyDescent="0.25">
      <c r="J5068" s="1882"/>
      <c r="K5068" s="1883"/>
      <c r="L5068" s="1883"/>
      <c r="M5068" s="1883"/>
      <c r="N5068" s="1884"/>
      <c r="O5068" s="1057">
        <f>SUM(O5064:O5067)</f>
        <v>19</v>
      </c>
      <c r="P5068" s="1057">
        <f>SUM(P5064:P5067)</f>
        <v>183</v>
      </c>
      <c r="Q5068" s="437">
        <f>SUM(Q5064:Q5067)</f>
        <v>1.1064000000000001</v>
      </c>
      <c r="R5068" s="64">
        <f>SUM(Q5068/G5035)</f>
        <v>0.13165011944606772</v>
      </c>
    </row>
    <row r="5069" spans="2:18" ht="16.5" thickBot="1" x14ac:dyDescent="0.3">
      <c r="J5069" s="112"/>
      <c r="K5069" s="112"/>
      <c r="L5069" s="112"/>
      <c r="M5069" s="112"/>
      <c r="N5069" s="112"/>
      <c r="O5069" s="455">
        <f>SUM(O5068)</f>
        <v>19</v>
      </c>
      <c r="P5069" s="47">
        <f>SUM(P5068,P5063)</f>
        <v>305</v>
      </c>
      <c r="Q5069" s="72">
        <f>SUM(Q5068,Q5063)</f>
        <v>6.5794150000000027</v>
      </c>
      <c r="R5069" s="49">
        <f>SUM(Q5069/G5035)</f>
        <v>0.78288211373395689</v>
      </c>
    </row>
    <row r="5070" spans="2:18" ht="16.5" thickTop="1" x14ac:dyDescent="0.25"/>
    <row r="5071" spans="2:18" x14ac:dyDescent="0.25">
      <c r="B5071" s="1814" t="s">
        <v>0</v>
      </c>
      <c r="C5071" s="1814"/>
      <c r="D5071" s="1814"/>
      <c r="E5071" s="1814"/>
      <c r="F5071" s="1814"/>
      <c r="G5071" s="1814"/>
      <c r="H5071" s="1814"/>
      <c r="J5071" s="1892" t="s">
        <v>22</v>
      </c>
      <c r="K5071" s="1892"/>
      <c r="L5071" s="1892"/>
      <c r="M5071" s="1892"/>
      <c r="N5071" s="1892"/>
      <c r="O5071" s="1892"/>
      <c r="P5071" s="1892"/>
      <c r="Q5071" s="1892"/>
      <c r="R5071" s="1892"/>
    </row>
    <row r="5072" spans="2:18" x14ac:dyDescent="0.25">
      <c r="B5072" s="1814"/>
      <c r="C5072" s="1814"/>
      <c r="D5072" s="1814"/>
      <c r="E5072" s="1814"/>
      <c r="F5072" s="1814"/>
      <c r="G5072" s="1814"/>
      <c r="H5072" s="1814"/>
      <c r="J5072" s="1892"/>
      <c r="K5072" s="1892"/>
      <c r="L5072" s="1892"/>
      <c r="M5072" s="1892"/>
      <c r="N5072" s="1892"/>
      <c r="O5072" s="1892"/>
      <c r="P5072" s="1892"/>
      <c r="Q5072" s="1892"/>
      <c r="R5072" s="1892"/>
    </row>
    <row r="5073" spans="2:18" x14ac:dyDescent="0.25">
      <c r="B5073" s="6" t="s">
        <v>526</v>
      </c>
      <c r="H5073" s="8"/>
      <c r="J5073" s="6" t="s">
        <v>526</v>
      </c>
      <c r="K5073" s="1051"/>
      <c r="L5073" s="1051"/>
      <c r="M5073" s="1051"/>
      <c r="N5073" s="1051"/>
      <c r="O5073" s="1893"/>
      <c r="P5073" s="1893"/>
      <c r="Q5073" s="842"/>
      <c r="R5073" s="842"/>
    </row>
    <row r="5074" spans="2:18" x14ac:dyDescent="0.25">
      <c r="B5074" s="1812" t="s">
        <v>21</v>
      </c>
      <c r="C5074" s="1812" t="s">
        <v>2</v>
      </c>
      <c r="D5074" s="1812" t="s">
        <v>3</v>
      </c>
      <c r="E5074" s="1842" t="s">
        <v>4</v>
      </c>
      <c r="F5074" s="1843"/>
      <c r="G5074" s="1844"/>
      <c r="H5074" s="1812" t="s">
        <v>5</v>
      </c>
      <c r="J5074" s="1886" t="s">
        <v>21</v>
      </c>
      <c r="K5074" s="1894" t="s">
        <v>24</v>
      </c>
      <c r="L5074" s="1867" t="s">
        <v>25</v>
      </c>
      <c r="M5074" s="1868"/>
      <c r="N5074" s="1869"/>
      <c r="O5074" s="1867" t="s">
        <v>4</v>
      </c>
      <c r="P5074" s="1868"/>
      <c r="Q5074" s="1869"/>
      <c r="R5074" s="1886" t="s">
        <v>5</v>
      </c>
    </row>
    <row r="5075" spans="2:18" x14ac:dyDescent="0.25">
      <c r="B5075" s="1813"/>
      <c r="C5075" s="1813"/>
      <c r="D5075" s="1813"/>
      <c r="E5075" s="1574" t="s">
        <v>26</v>
      </c>
      <c r="F5075" s="1574" t="s">
        <v>9</v>
      </c>
      <c r="G5075" s="1573" t="s">
        <v>10</v>
      </c>
      <c r="H5075" s="1813"/>
      <c r="J5075" s="1887"/>
      <c r="K5075" s="1895"/>
      <c r="L5075" s="1052" t="s">
        <v>27</v>
      </c>
      <c r="M5075" s="1577" t="s">
        <v>28</v>
      </c>
      <c r="N5075" s="1577" t="s">
        <v>26</v>
      </c>
      <c r="O5075" s="1577" t="s">
        <v>29</v>
      </c>
      <c r="P5075" s="1053" t="s">
        <v>30</v>
      </c>
      <c r="Q5075" s="1054" t="s">
        <v>10</v>
      </c>
      <c r="R5075" s="1887"/>
    </row>
    <row r="5076" spans="2:18" x14ac:dyDescent="0.25">
      <c r="B5076" s="1209">
        <v>1</v>
      </c>
      <c r="C5076" s="1148">
        <v>7209</v>
      </c>
      <c r="D5076" s="409" t="s">
        <v>12</v>
      </c>
      <c r="E5076" s="409">
        <v>400</v>
      </c>
      <c r="F5076" s="409">
        <v>46</v>
      </c>
      <c r="G5076" s="497">
        <f t="shared" ref="G5076:G5081" si="218">0.7854*E5076*F5076*F5076/1000000</f>
        <v>0.66476255999999989</v>
      </c>
      <c r="H5076" s="616" t="s">
        <v>13</v>
      </c>
      <c r="J5076" s="1055">
        <v>1</v>
      </c>
      <c r="K5076" s="429" t="s">
        <v>32</v>
      </c>
      <c r="L5076" s="426">
        <v>13</v>
      </c>
      <c r="M5076" s="426">
        <v>25</v>
      </c>
      <c r="N5076" s="426">
        <v>400</v>
      </c>
      <c r="O5076" s="429"/>
      <c r="P5076" s="450">
        <v>2</v>
      </c>
      <c r="Q5076" s="451">
        <f t="shared" ref="Q5076:Q5095" si="219">L5076*M5076*N5076*P5076/1000000</f>
        <v>0.26</v>
      </c>
      <c r="R5076" s="1056"/>
    </row>
    <row r="5077" spans="2:18" x14ac:dyDescent="0.25">
      <c r="B5077" s="1209">
        <v>2</v>
      </c>
      <c r="C5077" s="1148">
        <v>7194</v>
      </c>
      <c r="D5077" s="409" t="s">
        <v>12</v>
      </c>
      <c r="E5077" s="409">
        <v>400</v>
      </c>
      <c r="F5077" s="409">
        <v>44</v>
      </c>
      <c r="G5077" s="497">
        <f t="shared" si="218"/>
        <v>0.60821376000000005</v>
      </c>
      <c r="H5077" s="616" t="s">
        <v>13</v>
      </c>
      <c r="J5077" s="1576">
        <v>2</v>
      </c>
      <c r="K5077" s="476"/>
      <c r="L5077" s="476">
        <v>10</v>
      </c>
      <c r="M5077" s="426">
        <v>25</v>
      </c>
      <c r="N5077" s="426">
        <v>400</v>
      </c>
      <c r="O5077" s="476"/>
      <c r="P5077" s="450">
        <v>1</v>
      </c>
      <c r="Q5077" s="451">
        <f t="shared" si="219"/>
        <v>0.1</v>
      </c>
      <c r="R5077" s="476"/>
    </row>
    <row r="5078" spans="2:18" x14ac:dyDescent="0.25">
      <c r="B5078" s="1209">
        <v>3</v>
      </c>
      <c r="C5078" s="1148">
        <v>7189</v>
      </c>
      <c r="D5078" s="409" t="s">
        <v>12</v>
      </c>
      <c r="E5078" s="409">
        <v>400</v>
      </c>
      <c r="F5078" s="409">
        <v>50</v>
      </c>
      <c r="G5078" s="497">
        <f t="shared" si="218"/>
        <v>0.78539999999999988</v>
      </c>
      <c r="H5078" s="616" t="s">
        <v>13</v>
      </c>
      <c r="J5078" s="1055">
        <v>3</v>
      </c>
      <c r="K5078" s="476"/>
      <c r="L5078" s="476">
        <v>7</v>
      </c>
      <c r="M5078" s="426">
        <v>25</v>
      </c>
      <c r="N5078" s="426">
        <v>400</v>
      </c>
      <c r="O5078" s="476"/>
      <c r="P5078" s="450">
        <v>1</v>
      </c>
      <c r="Q5078" s="451">
        <f t="shared" si="219"/>
        <v>7.0000000000000007E-2</v>
      </c>
      <c r="R5078" s="476"/>
    </row>
    <row r="5079" spans="2:18" x14ac:dyDescent="0.25">
      <c r="B5079" s="1209">
        <v>4</v>
      </c>
      <c r="C5079" s="1148">
        <v>7235</v>
      </c>
      <c r="D5079" s="409" t="s">
        <v>12</v>
      </c>
      <c r="E5079" s="409">
        <v>400</v>
      </c>
      <c r="F5079" s="409">
        <v>46</v>
      </c>
      <c r="G5079" s="497">
        <f t="shared" si="218"/>
        <v>0.66476255999999989</v>
      </c>
      <c r="H5079" s="616" t="s">
        <v>13</v>
      </c>
      <c r="J5079" s="1576">
        <v>4</v>
      </c>
      <c r="K5079" s="476"/>
      <c r="L5079" s="476">
        <v>4.5</v>
      </c>
      <c r="M5079" s="426">
        <v>15</v>
      </c>
      <c r="N5079" s="426">
        <v>400</v>
      </c>
      <c r="O5079" s="476"/>
      <c r="P5079" s="450">
        <v>4</v>
      </c>
      <c r="Q5079" s="451">
        <f t="shared" si="219"/>
        <v>0.108</v>
      </c>
      <c r="R5079" s="476"/>
    </row>
    <row r="5080" spans="2:18" x14ac:dyDescent="0.25">
      <c r="B5080" s="1209">
        <v>5</v>
      </c>
      <c r="C5080" s="1148">
        <v>7188</v>
      </c>
      <c r="D5080" s="409" t="s">
        <v>12</v>
      </c>
      <c r="E5080" s="409">
        <v>400</v>
      </c>
      <c r="F5080" s="409">
        <v>42</v>
      </c>
      <c r="G5080" s="497">
        <f t="shared" si="218"/>
        <v>0.55417824000000004</v>
      </c>
      <c r="H5080" s="616" t="s">
        <v>13</v>
      </c>
      <c r="J5080" s="1055">
        <v>5</v>
      </c>
      <c r="K5080" s="476"/>
      <c r="L5080" s="476">
        <v>3.5</v>
      </c>
      <c r="M5080" s="426">
        <v>15</v>
      </c>
      <c r="N5080" s="426">
        <v>400</v>
      </c>
      <c r="O5080" s="476"/>
      <c r="P5080" s="450">
        <v>3</v>
      </c>
      <c r="Q5080" s="451">
        <f t="shared" si="219"/>
        <v>6.3E-2</v>
      </c>
      <c r="R5080" s="476"/>
    </row>
    <row r="5081" spans="2:18" x14ac:dyDescent="0.25">
      <c r="B5081" s="1209">
        <v>6</v>
      </c>
      <c r="C5081" s="1148">
        <v>7299</v>
      </c>
      <c r="D5081" s="409" t="s">
        <v>12</v>
      </c>
      <c r="E5081" s="409">
        <v>400</v>
      </c>
      <c r="F5081" s="409">
        <v>60</v>
      </c>
      <c r="G5081" s="497">
        <f t="shared" si="218"/>
        <v>1.130976</v>
      </c>
      <c r="H5081" s="616" t="s">
        <v>13</v>
      </c>
      <c r="J5081" s="1576">
        <v>6</v>
      </c>
      <c r="K5081" s="476"/>
      <c r="L5081" s="476">
        <v>10</v>
      </c>
      <c r="M5081" s="426">
        <v>10</v>
      </c>
      <c r="N5081" s="426">
        <v>400</v>
      </c>
      <c r="O5081" s="476"/>
      <c r="P5081" s="450">
        <v>1</v>
      </c>
      <c r="Q5081" s="451">
        <f t="shared" si="219"/>
        <v>0.04</v>
      </c>
      <c r="R5081" s="476"/>
    </row>
    <row r="5082" spans="2:18" x14ac:dyDescent="0.25">
      <c r="G5082" s="74">
        <f>SUM(G5076:G5081)</f>
        <v>4.4082931199999997</v>
      </c>
      <c r="H5082" s="51"/>
      <c r="J5082" s="1055">
        <v>7</v>
      </c>
      <c r="K5082" s="476"/>
      <c r="L5082" s="476">
        <v>4.5</v>
      </c>
      <c r="M5082" s="426">
        <v>10</v>
      </c>
      <c r="N5082" s="426">
        <v>400</v>
      </c>
      <c r="O5082" s="476"/>
      <c r="P5082" s="450">
        <v>34</v>
      </c>
      <c r="Q5082" s="451">
        <f t="shared" si="219"/>
        <v>0.61199999999999999</v>
      </c>
      <c r="R5082" s="476"/>
    </row>
    <row r="5083" spans="2:18" ht="16.5" thickBot="1" x14ac:dyDescent="0.3">
      <c r="G5083" s="60">
        <f>SUM(G5082)</f>
        <v>4.4082931199999997</v>
      </c>
      <c r="H5083" s="36">
        <f>SUM(Q5064/G5083)</f>
        <v>7.6219976951078974E-2</v>
      </c>
      <c r="J5083" s="1576">
        <v>8</v>
      </c>
      <c r="K5083" s="476"/>
      <c r="L5083" s="476">
        <v>3.5</v>
      </c>
      <c r="M5083" s="426">
        <v>10</v>
      </c>
      <c r="N5083" s="426">
        <v>400</v>
      </c>
      <c r="O5083" s="476"/>
      <c r="P5083" s="450">
        <v>1</v>
      </c>
      <c r="Q5083" s="451">
        <f t="shared" si="219"/>
        <v>1.4E-2</v>
      </c>
      <c r="R5083" s="476"/>
    </row>
    <row r="5084" spans="2:18" ht="16.5" thickTop="1" x14ac:dyDescent="0.25">
      <c r="J5084" s="1055">
        <v>9</v>
      </c>
      <c r="K5084" s="476"/>
      <c r="L5084" s="476">
        <v>2.2000000000000002</v>
      </c>
      <c r="M5084" s="426">
        <v>10</v>
      </c>
      <c r="N5084" s="426">
        <v>400</v>
      </c>
      <c r="O5084" s="476"/>
      <c r="P5084" s="450">
        <v>8</v>
      </c>
      <c r="Q5084" s="451">
        <f t="shared" si="219"/>
        <v>7.0400000000000004E-2</v>
      </c>
      <c r="R5084" s="476"/>
    </row>
    <row r="5085" spans="2:18" x14ac:dyDescent="0.25">
      <c r="B5085" s="1886" t="s">
        <v>3</v>
      </c>
      <c r="C5085" s="1888" t="s">
        <v>66</v>
      </c>
      <c r="D5085" s="1889"/>
      <c r="E5085" s="1890" t="s">
        <v>48</v>
      </c>
      <c r="F5085" s="1891"/>
      <c r="G5085" s="1886" t="s">
        <v>50</v>
      </c>
      <c r="J5085" s="1576">
        <v>10</v>
      </c>
      <c r="K5085" s="476"/>
      <c r="L5085" s="476">
        <v>10</v>
      </c>
      <c r="M5085" s="426">
        <v>20</v>
      </c>
      <c r="N5085" s="426">
        <v>400</v>
      </c>
      <c r="O5085" s="476"/>
      <c r="P5085" s="450">
        <v>1</v>
      </c>
      <c r="Q5085" s="451">
        <f t="shared" si="219"/>
        <v>0.08</v>
      </c>
      <c r="R5085" s="476"/>
    </row>
    <row r="5086" spans="2:18" x14ac:dyDescent="0.25">
      <c r="B5086" s="1887"/>
      <c r="C5086" s="101" t="s">
        <v>30</v>
      </c>
      <c r="D5086" s="595" t="s">
        <v>10</v>
      </c>
      <c r="E5086" s="1578" t="s">
        <v>30</v>
      </c>
      <c r="F5086" s="1578" t="s">
        <v>10</v>
      </c>
      <c r="G5086" s="1887"/>
      <c r="J5086" s="1055">
        <v>11</v>
      </c>
      <c r="K5086" s="476"/>
      <c r="L5086" s="476">
        <v>10</v>
      </c>
      <c r="M5086" s="426">
        <v>15</v>
      </c>
      <c r="N5086" s="426">
        <v>400</v>
      </c>
      <c r="O5086" s="476"/>
      <c r="P5086" s="450">
        <v>2</v>
      </c>
      <c r="Q5086" s="451">
        <f t="shared" si="219"/>
        <v>0.12</v>
      </c>
      <c r="R5086" s="476"/>
    </row>
    <row r="5087" spans="2:18" x14ac:dyDescent="0.25">
      <c r="B5087" s="1579" t="s">
        <v>32</v>
      </c>
      <c r="C5087" s="86">
        <f>SUM(C5041)</f>
        <v>1035</v>
      </c>
      <c r="D5087" s="71">
        <f>SUM(D5041)</f>
        <v>809.21390895999991</v>
      </c>
      <c r="E5087" s="86">
        <f>SUM(E5041)</f>
        <v>46219</v>
      </c>
      <c r="F5087" s="71">
        <f>SUM(F5041)</f>
        <v>589.47730000000013</v>
      </c>
      <c r="G5087" s="88">
        <f>SUM(G5037)</f>
        <v>0</v>
      </c>
      <c r="J5087" s="1576">
        <v>12</v>
      </c>
      <c r="K5087" s="476"/>
      <c r="L5087" s="476">
        <v>13</v>
      </c>
      <c r="M5087" s="426">
        <v>30</v>
      </c>
      <c r="N5087" s="426">
        <v>400</v>
      </c>
      <c r="O5087" s="476"/>
      <c r="P5087" s="450">
        <v>1</v>
      </c>
      <c r="Q5087" s="451">
        <f t="shared" si="219"/>
        <v>0.156</v>
      </c>
      <c r="R5087" s="476"/>
    </row>
    <row r="5088" spans="2:18" x14ac:dyDescent="0.25">
      <c r="B5088" s="1579" t="s">
        <v>32</v>
      </c>
      <c r="C5088" s="115">
        <f>SUM(B5081)</f>
        <v>6</v>
      </c>
      <c r="D5088" s="71">
        <f>SUM(G5082)</f>
        <v>4.4082931199999997</v>
      </c>
      <c r="E5088" s="115">
        <f>SUM(P5101)</f>
        <v>224</v>
      </c>
      <c r="F5088" s="20">
        <f>SUM(Q5101)</f>
        <v>3.0495400000000004</v>
      </c>
      <c r="G5088" s="88">
        <f>SUM(F5088/D5088)</f>
        <v>0.69177341818867089</v>
      </c>
      <c r="J5088" s="1055">
        <v>13</v>
      </c>
      <c r="K5088" s="476"/>
      <c r="L5088" s="476">
        <v>15</v>
      </c>
      <c r="M5088" s="426">
        <v>25</v>
      </c>
      <c r="N5088" s="426">
        <v>400</v>
      </c>
      <c r="O5088" s="476"/>
      <c r="P5088" s="450">
        <v>1</v>
      </c>
      <c r="Q5088" s="451">
        <f t="shared" si="219"/>
        <v>0.15</v>
      </c>
      <c r="R5088" s="476"/>
    </row>
    <row r="5089" spans="2:18" ht="16.5" thickBot="1" x14ac:dyDescent="0.3">
      <c r="B5089" s="1572" t="s">
        <v>54</v>
      </c>
      <c r="C5089" s="59">
        <f>SUM(C5087:C5088)</f>
        <v>1041</v>
      </c>
      <c r="D5089" s="92">
        <f>SUM(D5087:D5088)</f>
        <v>813.62220207999997</v>
      </c>
      <c r="E5089" s="59">
        <f>SUM(E5087:E5088)</f>
        <v>46443</v>
      </c>
      <c r="F5089" s="92">
        <f>SUM(F5087:F5088)</f>
        <v>592.52684000000011</v>
      </c>
      <c r="G5089" s="93">
        <f>SUM(F5089/D5089)</f>
        <v>0.72825795373482138</v>
      </c>
      <c r="J5089" s="1576">
        <v>14</v>
      </c>
      <c r="K5089" s="476"/>
      <c r="L5089" s="476">
        <v>13</v>
      </c>
      <c r="M5089" s="426">
        <v>25</v>
      </c>
      <c r="N5089" s="426">
        <v>400</v>
      </c>
      <c r="O5089" s="476"/>
      <c r="P5089" s="450">
        <v>1</v>
      </c>
      <c r="Q5089" s="451">
        <f t="shared" si="219"/>
        <v>0.13</v>
      </c>
      <c r="R5089" s="476"/>
    </row>
    <row r="5090" spans="2:18" ht="16.5" thickTop="1" x14ac:dyDescent="0.25">
      <c r="B5090" s="89"/>
      <c r="C5090" s="90"/>
      <c r="D5090" s="91"/>
      <c r="E5090" s="82"/>
      <c r="F5090" s="83"/>
      <c r="G5090" s="83"/>
      <c r="J5090" s="1055">
        <v>15</v>
      </c>
      <c r="K5090" s="476"/>
      <c r="L5090" s="476">
        <v>15</v>
      </c>
      <c r="M5090" s="426">
        <v>20</v>
      </c>
      <c r="N5090" s="426">
        <v>400</v>
      </c>
      <c r="O5090" s="476"/>
      <c r="P5090" s="450">
        <v>1</v>
      </c>
      <c r="Q5090" s="451">
        <f t="shared" si="219"/>
        <v>0.12</v>
      </c>
      <c r="R5090" s="476"/>
    </row>
    <row r="5091" spans="2:18" x14ac:dyDescent="0.25">
      <c r="B5091" s="102" t="s">
        <v>32</v>
      </c>
      <c r="C5091" s="90"/>
      <c r="D5091" s="103">
        <f>SUM(Q5096+D5043)</f>
        <v>438.31263999999999</v>
      </c>
      <c r="E5091" s="466">
        <f>SUM(D5091/D5089)</f>
        <v>0.53871764914903664</v>
      </c>
      <c r="F5091" s="83"/>
      <c r="G5091" s="83"/>
      <c r="J5091" s="1576">
        <v>16</v>
      </c>
      <c r="K5091" s="476"/>
      <c r="L5091" s="476">
        <v>4.5</v>
      </c>
      <c r="M5091" s="426">
        <v>20</v>
      </c>
      <c r="N5091" s="426">
        <v>400</v>
      </c>
      <c r="O5091" s="476"/>
      <c r="P5091" s="450">
        <v>3</v>
      </c>
      <c r="Q5091" s="451">
        <f t="shared" si="219"/>
        <v>0.108</v>
      </c>
      <c r="R5091" s="476"/>
    </row>
    <row r="5092" spans="2:18" x14ac:dyDescent="0.25">
      <c r="B5092" s="102" t="s">
        <v>51</v>
      </c>
      <c r="C5092" s="89"/>
      <c r="D5092" s="103">
        <f>SUM(Q5100+D5044)</f>
        <v>154.21420000000001</v>
      </c>
      <c r="E5092" s="466">
        <f>SUM(D5092/D5089)</f>
        <v>0.18954030458578464</v>
      </c>
      <c r="F5092" s="83"/>
      <c r="G5092" s="83"/>
      <c r="J5092" s="1055">
        <v>17</v>
      </c>
      <c r="K5092" s="476"/>
      <c r="L5092" s="476">
        <v>2.2000000000000002</v>
      </c>
      <c r="M5092" s="426">
        <v>15</v>
      </c>
      <c r="N5092" s="426">
        <v>400</v>
      </c>
      <c r="O5092" s="476"/>
      <c r="P5092" s="450">
        <v>1</v>
      </c>
      <c r="Q5092" s="451">
        <f t="shared" si="219"/>
        <v>1.32E-2</v>
      </c>
      <c r="R5092" s="476"/>
    </row>
    <row r="5093" spans="2:18" ht="16.5" thickBot="1" x14ac:dyDescent="0.3">
      <c r="B5093" s="89"/>
      <c r="C5093" s="89"/>
      <c r="D5093" s="1575">
        <f>SUM(D5091:D5092)</f>
        <v>592.52683999999999</v>
      </c>
      <c r="E5093" s="467">
        <f>SUM(E5091:E5092)</f>
        <v>0.72825795373482127</v>
      </c>
      <c r="F5093" s="83"/>
      <c r="J5093" s="1576">
        <v>18</v>
      </c>
      <c r="K5093" s="476"/>
      <c r="L5093" s="476">
        <v>2.2000000000000002</v>
      </c>
      <c r="M5093" s="426">
        <v>13</v>
      </c>
      <c r="N5093" s="426">
        <v>400</v>
      </c>
      <c r="O5093" s="476"/>
      <c r="P5093" s="450">
        <v>1</v>
      </c>
      <c r="Q5093" s="451">
        <f t="shared" si="219"/>
        <v>1.1440000000000001E-2</v>
      </c>
      <c r="R5093" s="476"/>
    </row>
    <row r="5094" spans="2:18" ht="16.5" thickTop="1" x14ac:dyDescent="0.25">
      <c r="J5094" s="1055">
        <v>19</v>
      </c>
      <c r="K5094" s="476"/>
      <c r="L5094" s="476">
        <v>7</v>
      </c>
      <c r="M5094" s="426">
        <v>10</v>
      </c>
      <c r="N5094" s="426">
        <v>400</v>
      </c>
      <c r="O5094" s="476"/>
      <c r="P5094" s="450">
        <v>2</v>
      </c>
      <c r="Q5094" s="451">
        <f t="shared" si="219"/>
        <v>5.6000000000000001E-2</v>
      </c>
      <c r="R5094" s="476"/>
    </row>
    <row r="5095" spans="2:18" x14ac:dyDescent="0.25">
      <c r="J5095" s="1576">
        <v>20</v>
      </c>
      <c r="K5095" s="476"/>
      <c r="L5095" s="476">
        <v>4.5</v>
      </c>
      <c r="M5095" s="426">
        <v>10</v>
      </c>
      <c r="N5095" s="426">
        <v>300</v>
      </c>
      <c r="O5095" s="476"/>
      <c r="P5095" s="450">
        <v>5</v>
      </c>
      <c r="Q5095" s="451">
        <f t="shared" si="219"/>
        <v>6.7500000000000004E-2</v>
      </c>
      <c r="R5095" s="476"/>
    </row>
    <row r="5096" spans="2:18" x14ac:dyDescent="0.25">
      <c r="J5096" s="1880"/>
      <c r="K5096" s="1880"/>
      <c r="L5096" s="1880"/>
      <c r="M5096" s="1880"/>
      <c r="N5096" s="1880"/>
      <c r="O5096" s="1881"/>
      <c r="P5096" s="1119">
        <f>SUM(P5076:P5095)</f>
        <v>74</v>
      </c>
      <c r="Q5096" s="1120">
        <f>SUM(Q5076:Q5095)</f>
        <v>2.3495400000000002</v>
      </c>
      <c r="R5096" s="64">
        <f>SUM(Q5096/G5083)</f>
        <v>0.53298179954058966</v>
      </c>
    </row>
    <row r="5097" spans="2:18" x14ac:dyDescent="0.25">
      <c r="J5097" s="1576">
        <v>21</v>
      </c>
      <c r="K5097" s="476"/>
      <c r="L5097" s="477">
        <v>5</v>
      </c>
      <c r="M5097" s="409">
        <v>7</v>
      </c>
      <c r="N5097" s="409">
        <v>400</v>
      </c>
      <c r="O5097" s="409">
        <v>5</v>
      </c>
      <c r="P5097" s="450">
        <v>20</v>
      </c>
      <c r="Q5097" s="451">
        <f>L5097*M5097*N5097*P5097/1000000</f>
        <v>0.28000000000000003</v>
      </c>
      <c r="R5097" s="618"/>
    </row>
    <row r="5098" spans="2:18" x14ac:dyDescent="0.25">
      <c r="J5098" s="1576">
        <v>22</v>
      </c>
      <c r="K5098" s="476"/>
      <c r="L5098" s="477">
        <v>3</v>
      </c>
      <c r="M5098" s="409">
        <v>5</v>
      </c>
      <c r="N5098" s="409">
        <v>400</v>
      </c>
      <c r="O5098" s="409">
        <v>3</v>
      </c>
      <c r="P5098" s="450">
        <v>30</v>
      </c>
      <c r="Q5098" s="451">
        <f>L5098*M5098*N5098*P5098/1000000</f>
        <v>0.18</v>
      </c>
      <c r="R5098" s="1058"/>
    </row>
    <row r="5099" spans="2:18" x14ac:dyDescent="0.25">
      <c r="J5099" s="1576">
        <v>23</v>
      </c>
      <c r="K5099" s="476"/>
      <c r="L5099" s="477">
        <v>2</v>
      </c>
      <c r="M5099" s="409">
        <v>3</v>
      </c>
      <c r="N5099" s="409">
        <v>400</v>
      </c>
      <c r="O5099" s="409">
        <v>4</v>
      </c>
      <c r="P5099" s="450">
        <v>100</v>
      </c>
      <c r="Q5099" s="451">
        <f>L5099*M5099*N5099*P5099/1000000</f>
        <v>0.24</v>
      </c>
      <c r="R5099" s="618"/>
    </row>
    <row r="5100" spans="2:18" x14ac:dyDescent="0.25">
      <c r="J5100" s="1882"/>
      <c r="K5100" s="1883"/>
      <c r="L5100" s="1883"/>
      <c r="M5100" s="1883"/>
      <c r="N5100" s="1884"/>
      <c r="O5100" s="1057">
        <f>SUM(O5097:O5099)</f>
        <v>12</v>
      </c>
      <c r="P5100" s="1057">
        <f>SUM(P5097:P5099)</f>
        <v>150</v>
      </c>
      <c r="Q5100" s="437">
        <f>SUM(Q5097:Q5099)</f>
        <v>0.7</v>
      </c>
      <c r="R5100" s="64">
        <f>SUM(Q5100/G5083)</f>
        <v>0.1587916186480812</v>
      </c>
    </row>
    <row r="5101" spans="2:18" ht="16.5" thickBot="1" x14ac:dyDescent="0.3">
      <c r="J5101" s="112"/>
      <c r="K5101" s="112"/>
      <c r="L5101" s="112"/>
      <c r="M5101" s="112"/>
      <c r="N5101" s="112"/>
      <c r="O5101" s="455">
        <f>SUM(O5100)</f>
        <v>12</v>
      </c>
      <c r="P5101" s="47">
        <f>SUM(P5100,P5096)</f>
        <v>224</v>
      </c>
      <c r="Q5101" s="72">
        <f>SUM(Q5100,Q5096)</f>
        <v>3.0495400000000004</v>
      </c>
      <c r="R5101" s="49">
        <f>SUM(Q5101/G5083)</f>
        <v>0.69177341818867089</v>
      </c>
    </row>
    <row r="5102" spans="2:18" ht="16.5" thickTop="1" x14ac:dyDescent="0.25"/>
    <row r="5103" spans="2:18" x14ac:dyDescent="0.25">
      <c r="B5103" s="1814" t="s">
        <v>0</v>
      </c>
      <c r="C5103" s="1814"/>
      <c r="D5103" s="1814"/>
      <c r="E5103" s="1814"/>
      <c r="F5103" s="1814"/>
      <c r="G5103" s="1814"/>
      <c r="H5103" s="1814"/>
      <c r="J5103" s="1892" t="s">
        <v>22</v>
      </c>
      <c r="K5103" s="1892"/>
      <c r="L5103" s="1892"/>
      <c r="M5103" s="1892"/>
      <c r="N5103" s="1892"/>
      <c r="O5103" s="1892"/>
      <c r="P5103" s="1892"/>
      <c r="Q5103" s="1892"/>
      <c r="R5103" s="1892"/>
    </row>
    <row r="5104" spans="2:18" x14ac:dyDescent="0.25">
      <c r="B5104" s="1814"/>
      <c r="C5104" s="1814"/>
      <c r="D5104" s="1814"/>
      <c r="E5104" s="1814"/>
      <c r="F5104" s="1814"/>
      <c r="G5104" s="1814"/>
      <c r="H5104" s="1814"/>
      <c r="J5104" s="1892"/>
      <c r="K5104" s="1892"/>
      <c r="L5104" s="1892"/>
      <c r="M5104" s="1892"/>
      <c r="N5104" s="1892"/>
      <c r="O5104" s="1892"/>
      <c r="P5104" s="1892"/>
      <c r="Q5104" s="1892"/>
      <c r="R5104" s="1892"/>
    </row>
    <row r="5105" spans="2:18" x14ac:dyDescent="0.25">
      <c r="B5105" s="6" t="s">
        <v>526</v>
      </c>
      <c r="H5105" s="8"/>
      <c r="J5105" s="6" t="s">
        <v>526</v>
      </c>
      <c r="K5105" s="1051"/>
      <c r="L5105" s="1051"/>
      <c r="M5105" s="1051"/>
      <c r="N5105" s="1051"/>
      <c r="O5105" s="1893"/>
      <c r="P5105" s="1893"/>
      <c r="Q5105" s="842"/>
      <c r="R5105" s="842"/>
    </row>
    <row r="5106" spans="2:18" x14ac:dyDescent="0.25">
      <c r="B5106" s="1812" t="s">
        <v>21</v>
      </c>
      <c r="C5106" s="1812" t="s">
        <v>2</v>
      </c>
      <c r="D5106" s="1812" t="s">
        <v>3</v>
      </c>
      <c r="E5106" s="1842" t="s">
        <v>4</v>
      </c>
      <c r="F5106" s="1843"/>
      <c r="G5106" s="1844"/>
      <c r="H5106" s="1812" t="s">
        <v>5</v>
      </c>
      <c r="J5106" s="1886" t="s">
        <v>21</v>
      </c>
      <c r="K5106" s="1894" t="s">
        <v>24</v>
      </c>
      <c r="L5106" s="1867" t="s">
        <v>25</v>
      </c>
      <c r="M5106" s="1868"/>
      <c r="N5106" s="1869"/>
      <c r="O5106" s="1867" t="s">
        <v>4</v>
      </c>
      <c r="P5106" s="1868"/>
      <c r="Q5106" s="1869"/>
      <c r="R5106" s="1886" t="s">
        <v>5</v>
      </c>
    </row>
    <row r="5107" spans="2:18" x14ac:dyDescent="0.25">
      <c r="B5107" s="1813"/>
      <c r="C5107" s="1813"/>
      <c r="D5107" s="1813"/>
      <c r="E5107" s="1574" t="s">
        <v>26</v>
      </c>
      <c r="F5107" s="1574" t="s">
        <v>9</v>
      </c>
      <c r="G5107" s="1573" t="s">
        <v>10</v>
      </c>
      <c r="H5107" s="1813"/>
      <c r="J5107" s="1887"/>
      <c r="K5107" s="1895"/>
      <c r="L5107" s="1052" t="s">
        <v>27</v>
      </c>
      <c r="M5107" s="1577" t="s">
        <v>28</v>
      </c>
      <c r="N5107" s="1577" t="s">
        <v>26</v>
      </c>
      <c r="O5107" s="1577" t="s">
        <v>29</v>
      </c>
      <c r="P5107" s="1053" t="s">
        <v>30</v>
      </c>
      <c r="Q5107" s="1054" t="s">
        <v>10</v>
      </c>
      <c r="R5107" s="1887"/>
    </row>
    <row r="5108" spans="2:18" x14ac:dyDescent="0.25">
      <c r="B5108" s="1209">
        <v>1</v>
      </c>
      <c r="C5108" s="573">
        <v>7180</v>
      </c>
      <c r="D5108" s="409" t="s">
        <v>12</v>
      </c>
      <c r="E5108" s="409">
        <v>400</v>
      </c>
      <c r="F5108" s="409">
        <v>55</v>
      </c>
      <c r="G5108" s="497">
        <f>0.7854*E5108*F5108*F5108/1000000</f>
        <v>0.95033400000000001</v>
      </c>
      <c r="H5108" s="616" t="s">
        <v>514</v>
      </c>
      <c r="J5108" s="1055">
        <v>1</v>
      </c>
      <c r="K5108" s="429" t="s">
        <v>32</v>
      </c>
      <c r="L5108" s="426">
        <v>13</v>
      </c>
      <c r="M5108" s="426">
        <v>30</v>
      </c>
      <c r="N5108" s="426">
        <v>400</v>
      </c>
      <c r="O5108" s="429"/>
      <c r="P5108" s="450">
        <v>1</v>
      </c>
      <c r="Q5108" s="451">
        <f t="shared" ref="Q5108:Q5124" si="220">L5108*M5108*N5108*P5108/1000000</f>
        <v>0.156</v>
      </c>
      <c r="R5108" s="1056"/>
    </row>
    <row r="5109" spans="2:18" x14ac:dyDescent="0.25">
      <c r="B5109" s="1209">
        <v>2</v>
      </c>
      <c r="C5109" s="573">
        <v>7339</v>
      </c>
      <c r="D5109" s="409" t="s">
        <v>12</v>
      </c>
      <c r="E5109" s="409">
        <v>400</v>
      </c>
      <c r="F5109" s="409">
        <v>47</v>
      </c>
      <c r="G5109" s="497">
        <f>0.7854*E5109*F5109*F5109/1000000</f>
        <v>0.69397943999999989</v>
      </c>
      <c r="H5109" s="616" t="s">
        <v>525</v>
      </c>
      <c r="J5109" s="1576">
        <v>2</v>
      </c>
      <c r="K5109" s="476"/>
      <c r="L5109" s="476">
        <v>15</v>
      </c>
      <c r="M5109" s="426">
        <v>33</v>
      </c>
      <c r="N5109" s="426">
        <v>400</v>
      </c>
      <c r="O5109" s="476"/>
      <c r="P5109" s="450">
        <v>1</v>
      </c>
      <c r="Q5109" s="451">
        <f t="shared" si="220"/>
        <v>0.19800000000000001</v>
      </c>
      <c r="R5109" s="476"/>
    </row>
    <row r="5110" spans="2:18" x14ac:dyDescent="0.25">
      <c r="B5110" s="1209">
        <v>3</v>
      </c>
      <c r="C5110" s="573">
        <v>7291</v>
      </c>
      <c r="D5110" s="409" t="s">
        <v>12</v>
      </c>
      <c r="E5110" s="409">
        <v>400</v>
      </c>
      <c r="F5110" s="409">
        <v>60</v>
      </c>
      <c r="G5110" s="497">
        <f>0.7854*E5110*F5110*F5110/1000000</f>
        <v>1.130976</v>
      </c>
      <c r="H5110" s="616" t="s">
        <v>13</v>
      </c>
      <c r="J5110" s="1055">
        <v>3</v>
      </c>
      <c r="K5110" s="476"/>
      <c r="L5110" s="476">
        <v>13</v>
      </c>
      <c r="M5110" s="426">
        <v>30</v>
      </c>
      <c r="N5110" s="426">
        <v>400</v>
      </c>
      <c r="O5110" s="476"/>
      <c r="P5110" s="450">
        <v>1</v>
      </c>
      <c r="Q5110" s="451">
        <f t="shared" si="220"/>
        <v>0.156</v>
      </c>
      <c r="R5110" s="476"/>
    </row>
    <row r="5111" spans="2:18" x14ac:dyDescent="0.25">
      <c r="B5111" s="1209">
        <v>4</v>
      </c>
      <c r="C5111" s="573">
        <v>7145</v>
      </c>
      <c r="D5111" s="409" t="s">
        <v>12</v>
      </c>
      <c r="E5111" s="409">
        <v>300</v>
      </c>
      <c r="F5111" s="409">
        <v>30</v>
      </c>
      <c r="G5111" s="497">
        <f>0.7854*E5111*F5111*F5111/1000000</f>
        <v>0.212058</v>
      </c>
      <c r="H5111" s="1491" t="s">
        <v>207</v>
      </c>
      <c r="J5111" s="1576">
        <v>4</v>
      </c>
      <c r="K5111" s="476"/>
      <c r="L5111" s="476">
        <v>15</v>
      </c>
      <c r="M5111" s="426">
        <v>23</v>
      </c>
      <c r="N5111" s="426">
        <v>400</v>
      </c>
      <c r="O5111" s="476"/>
      <c r="P5111" s="450">
        <v>1</v>
      </c>
      <c r="Q5111" s="451">
        <f t="shared" si="220"/>
        <v>0.13800000000000001</v>
      </c>
      <c r="R5111" s="476"/>
    </row>
    <row r="5112" spans="2:18" x14ac:dyDescent="0.25">
      <c r="G5112" s="74">
        <f>SUM(G5108:G5111)</f>
        <v>2.9873474399999997</v>
      </c>
      <c r="H5112" s="51"/>
      <c r="J5112" s="1055">
        <v>5</v>
      </c>
      <c r="K5112" s="476"/>
      <c r="L5112" s="476">
        <v>4.5</v>
      </c>
      <c r="M5112" s="426">
        <v>20</v>
      </c>
      <c r="N5112" s="426">
        <v>400</v>
      </c>
      <c r="O5112" s="476"/>
      <c r="P5112" s="450">
        <v>2</v>
      </c>
      <c r="Q5112" s="451">
        <f t="shared" si="220"/>
        <v>7.1999999999999995E-2</v>
      </c>
      <c r="R5112" s="476"/>
    </row>
    <row r="5113" spans="2:18" ht="16.5" thickBot="1" x14ac:dyDescent="0.3">
      <c r="G5113" s="60">
        <f>SUM(G5112)</f>
        <v>2.9873474399999997</v>
      </c>
      <c r="H5113" s="36">
        <f>SUM(Q5096/G5113)</f>
        <v>0.78649706711047995</v>
      </c>
      <c r="J5113" s="1576">
        <v>6</v>
      </c>
      <c r="K5113" s="476"/>
      <c r="L5113" s="476">
        <v>4.5</v>
      </c>
      <c r="M5113" s="426">
        <v>15</v>
      </c>
      <c r="N5113" s="426">
        <v>400</v>
      </c>
      <c r="O5113" s="476"/>
      <c r="P5113" s="450">
        <v>2</v>
      </c>
      <c r="Q5113" s="451">
        <f t="shared" si="220"/>
        <v>5.3999999999999999E-2</v>
      </c>
      <c r="R5113" s="476"/>
    </row>
    <row r="5114" spans="2:18" ht="16.5" thickTop="1" x14ac:dyDescent="0.25">
      <c r="J5114" s="1055">
        <v>7</v>
      </c>
      <c r="K5114" s="476"/>
      <c r="L5114" s="476">
        <v>3.5</v>
      </c>
      <c r="M5114" s="426">
        <v>15</v>
      </c>
      <c r="N5114" s="426">
        <v>400</v>
      </c>
      <c r="O5114" s="476"/>
      <c r="P5114" s="450">
        <v>1</v>
      </c>
      <c r="Q5114" s="451">
        <f t="shared" si="220"/>
        <v>2.1000000000000001E-2</v>
      </c>
      <c r="R5114" s="476"/>
    </row>
    <row r="5115" spans="2:18" x14ac:dyDescent="0.25">
      <c r="B5115" s="1886" t="s">
        <v>3</v>
      </c>
      <c r="C5115" s="1888" t="s">
        <v>66</v>
      </c>
      <c r="D5115" s="1889"/>
      <c r="E5115" s="1890" t="s">
        <v>48</v>
      </c>
      <c r="F5115" s="1891"/>
      <c r="G5115" s="1886" t="s">
        <v>50</v>
      </c>
      <c r="J5115" s="1576">
        <v>8</v>
      </c>
      <c r="K5115" s="476"/>
      <c r="L5115" s="476">
        <v>10</v>
      </c>
      <c r="M5115" s="426">
        <v>10</v>
      </c>
      <c r="N5115" s="426">
        <v>400</v>
      </c>
      <c r="O5115" s="476"/>
      <c r="P5115" s="450">
        <v>3</v>
      </c>
      <c r="Q5115" s="451">
        <f t="shared" si="220"/>
        <v>0.12</v>
      </c>
      <c r="R5115" s="476"/>
    </row>
    <row r="5116" spans="2:18" x14ac:dyDescent="0.25">
      <c r="B5116" s="1887"/>
      <c r="C5116" s="101" t="s">
        <v>30</v>
      </c>
      <c r="D5116" s="595" t="s">
        <v>10</v>
      </c>
      <c r="E5116" s="1578" t="s">
        <v>30</v>
      </c>
      <c r="F5116" s="1578" t="s">
        <v>10</v>
      </c>
      <c r="G5116" s="1887"/>
      <c r="J5116" s="1055">
        <v>9</v>
      </c>
      <c r="K5116" s="476"/>
      <c r="L5116" s="476">
        <v>7</v>
      </c>
      <c r="M5116" s="426">
        <v>10</v>
      </c>
      <c r="N5116" s="426">
        <v>400</v>
      </c>
      <c r="O5116" s="476"/>
      <c r="P5116" s="450">
        <v>2</v>
      </c>
      <c r="Q5116" s="451">
        <f t="shared" si="220"/>
        <v>5.6000000000000001E-2</v>
      </c>
      <c r="R5116" s="476"/>
    </row>
    <row r="5117" spans="2:18" x14ac:dyDescent="0.25">
      <c r="B5117" s="1579" t="s">
        <v>32</v>
      </c>
      <c r="C5117" s="86">
        <f>SUM(C5089)</f>
        <v>1041</v>
      </c>
      <c r="D5117" s="71">
        <f>SUM(D5089)</f>
        <v>813.62220207999997</v>
      </c>
      <c r="E5117" s="86">
        <f>SUM(E5089)</f>
        <v>46443</v>
      </c>
      <c r="F5117" s="71">
        <f>SUM(F5089)</f>
        <v>592.52684000000011</v>
      </c>
      <c r="G5117" s="88">
        <f>SUM(F5117/D5117)</f>
        <v>0.72825795373482138</v>
      </c>
      <c r="J5117" s="1576">
        <v>10</v>
      </c>
      <c r="K5117" s="476"/>
      <c r="L5117" s="476">
        <v>4.5</v>
      </c>
      <c r="M5117" s="426">
        <v>10</v>
      </c>
      <c r="N5117" s="426">
        <v>400</v>
      </c>
      <c r="O5117" s="476"/>
      <c r="P5117" s="450">
        <v>30</v>
      </c>
      <c r="Q5117" s="451">
        <f t="shared" si="220"/>
        <v>0.54</v>
      </c>
      <c r="R5117" s="476"/>
    </row>
    <row r="5118" spans="2:18" x14ac:dyDescent="0.25">
      <c r="B5118" s="1579" t="s">
        <v>32</v>
      </c>
      <c r="C5118" s="115">
        <f>SUM(B5111)</f>
        <v>4</v>
      </c>
      <c r="D5118" s="71">
        <f>SUM(G5112)</f>
        <v>2.9873474399999997</v>
      </c>
      <c r="E5118" s="115">
        <f>SUM(P5131)</f>
        <v>169</v>
      </c>
      <c r="F5118" s="20">
        <f>SUM(Q5131)</f>
        <v>2.6843000000000004</v>
      </c>
      <c r="G5118" s="88">
        <f>SUM(F5118/D5118)</f>
        <v>0.89855634602716339</v>
      </c>
      <c r="J5118" s="1055">
        <v>11</v>
      </c>
      <c r="K5118" s="476"/>
      <c r="L5118" s="476">
        <v>2.2000000000000002</v>
      </c>
      <c r="M5118" s="426">
        <v>10</v>
      </c>
      <c r="N5118" s="426">
        <v>400</v>
      </c>
      <c r="O5118" s="476"/>
      <c r="P5118" s="450">
        <v>3</v>
      </c>
      <c r="Q5118" s="451">
        <f t="shared" si="220"/>
        <v>2.64E-2</v>
      </c>
      <c r="R5118" s="476"/>
    </row>
    <row r="5119" spans="2:18" ht="16.5" thickBot="1" x14ac:dyDescent="0.3">
      <c r="B5119" s="1572" t="s">
        <v>54</v>
      </c>
      <c r="C5119" s="59">
        <f>SUM(C5117:C5118)</f>
        <v>1045</v>
      </c>
      <c r="D5119" s="92">
        <f>SUM(D5117:D5118)</f>
        <v>816.60954951999997</v>
      </c>
      <c r="E5119" s="59">
        <f>SUM(E5117:E5118)</f>
        <v>46612</v>
      </c>
      <c r="F5119" s="92">
        <f>SUM(F5117:F5118)</f>
        <v>595.21114000000011</v>
      </c>
      <c r="G5119" s="93">
        <f>SUM(F5119/D5119)</f>
        <v>0.72888094481611554</v>
      </c>
      <c r="J5119" s="1576">
        <v>12</v>
      </c>
      <c r="K5119" s="476"/>
      <c r="L5119" s="476">
        <v>1.7</v>
      </c>
      <c r="M5119" s="426">
        <v>10</v>
      </c>
      <c r="N5119" s="426">
        <v>400</v>
      </c>
      <c r="O5119" s="476"/>
      <c r="P5119" s="450">
        <v>3</v>
      </c>
      <c r="Q5119" s="451">
        <f t="shared" si="220"/>
        <v>2.0400000000000001E-2</v>
      </c>
      <c r="R5119" s="476"/>
    </row>
    <row r="5120" spans="2:18" ht="16.5" thickTop="1" x14ac:dyDescent="0.25">
      <c r="B5120" s="89"/>
      <c r="C5120" s="90"/>
      <c r="D5120" s="91"/>
      <c r="E5120" s="82"/>
      <c r="F5120" s="83"/>
      <c r="G5120" s="83"/>
      <c r="J5120" s="1055">
        <v>13</v>
      </c>
      <c r="K5120" s="476"/>
      <c r="L5120" s="476">
        <v>10</v>
      </c>
      <c r="M5120" s="426">
        <v>13</v>
      </c>
      <c r="N5120" s="426">
        <v>400</v>
      </c>
      <c r="O5120" s="476"/>
      <c r="P5120" s="450">
        <v>1</v>
      </c>
      <c r="Q5120" s="451">
        <f t="shared" si="220"/>
        <v>5.1999999999999998E-2</v>
      </c>
      <c r="R5120" s="476"/>
    </row>
    <row r="5121" spans="2:18" x14ac:dyDescent="0.25">
      <c r="B5121" s="102" t="s">
        <v>32</v>
      </c>
      <c r="C5121" s="90"/>
      <c r="D5121" s="103">
        <f>SUM(Q5125+D5091)</f>
        <v>440.18734000000001</v>
      </c>
      <c r="E5121" s="466">
        <f>SUM(D5121/D5119)</f>
        <v>0.53904260641911483</v>
      </c>
      <c r="F5121" s="83"/>
      <c r="G5121" s="83"/>
      <c r="J5121" s="1576">
        <v>14</v>
      </c>
      <c r="K5121" s="476"/>
      <c r="L5121" s="476">
        <v>4.5</v>
      </c>
      <c r="M5121" s="426">
        <v>13</v>
      </c>
      <c r="N5121" s="426">
        <v>400</v>
      </c>
      <c r="O5121" s="476"/>
      <c r="P5121" s="450">
        <v>1</v>
      </c>
      <c r="Q5121" s="451">
        <f t="shared" si="220"/>
        <v>2.3400000000000001E-2</v>
      </c>
      <c r="R5121" s="476"/>
    </row>
    <row r="5122" spans="2:18" x14ac:dyDescent="0.25">
      <c r="B5122" s="102" t="s">
        <v>51</v>
      </c>
      <c r="C5122" s="89"/>
      <c r="D5122" s="103">
        <f>SUM(Q5130+D5092)</f>
        <v>155.02379999999999</v>
      </c>
      <c r="E5122" s="466">
        <f>SUM(D5122/D5119)</f>
        <v>0.18983833839700062</v>
      </c>
      <c r="F5122" s="83"/>
      <c r="G5122" s="83"/>
      <c r="J5122" s="1055">
        <v>15</v>
      </c>
      <c r="K5122" s="476"/>
      <c r="L5122" s="476">
        <v>7</v>
      </c>
      <c r="M5122" s="426">
        <v>20</v>
      </c>
      <c r="N5122" s="426">
        <v>400</v>
      </c>
      <c r="O5122" s="476"/>
      <c r="P5122" s="450">
        <v>1</v>
      </c>
      <c r="Q5122" s="451">
        <f t="shared" si="220"/>
        <v>5.6000000000000001E-2</v>
      </c>
      <c r="R5122" s="476"/>
    </row>
    <row r="5123" spans="2:18" ht="16.5" thickBot="1" x14ac:dyDescent="0.3">
      <c r="B5123" s="89"/>
      <c r="C5123" s="89"/>
      <c r="D5123" s="1575">
        <f>SUM(D5121:D5122)</f>
        <v>595.21114</v>
      </c>
      <c r="E5123" s="467">
        <f>SUM(E5121:E5122)</f>
        <v>0.72888094481611543</v>
      </c>
      <c r="F5123" s="83"/>
      <c r="J5123" s="1576">
        <v>16</v>
      </c>
      <c r="K5123" s="476"/>
      <c r="L5123" s="476">
        <v>10</v>
      </c>
      <c r="M5123" s="426">
        <v>20</v>
      </c>
      <c r="N5123" s="426">
        <v>400</v>
      </c>
      <c r="O5123" s="476"/>
      <c r="P5123" s="450">
        <v>2</v>
      </c>
      <c r="Q5123" s="451">
        <f t="shared" si="220"/>
        <v>0.16</v>
      </c>
      <c r="R5123" s="476"/>
    </row>
    <row r="5124" spans="2:18" ht="16.5" thickTop="1" x14ac:dyDescent="0.25">
      <c r="J5124" s="1055">
        <v>17</v>
      </c>
      <c r="K5124" s="476"/>
      <c r="L5124" s="476">
        <v>1.7</v>
      </c>
      <c r="M5124" s="426">
        <v>10</v>
      </c>
      <c r="N5124" s="426">
        <v>300</v>
      </c>
      <c r="O5124" s="476"/>
      <c r="P5124" s="450">
        <v>5</v>
      </c>
      <c r="Q5124" s="451">
        <f t="shared" si="220"/>
        <v>2.5499999999999998E-2</v>
      </c>
      <c r="R5124" s="476"/>
    </row>
    <row r="5125" spans="2:18" x14ac:dyDescent="0.25">
      <c r="J5125" s="1880"/>
      <c r="K5125" s="1880"/>
      <c r="L5125" s="1880"/>
      <c r="M5125" s="1880"/>
      <c r="N5125" s="1880"/>
      <c r="O5125" s="1881"/>
      <c r="P5125" s="1119">
        <f>SUM(P5108:P5124)</f>
        <v>60</v>
      </c>
      <c r="Q5125" s="1120">
        <f>SUM(Q5108:Q5124)</f>
        <v>1.8747000000000003</v>
      </c>
      <c r="R5125" s="64">
        <f>SUM(Q5125/G5113)</f>
        <v>0.62754669071904146</v>
      </c>
    </row>
    <row r="5126" spans="2:18" x14ac:dyDescent="0.25">
      <c r="J5126" s="1576">
        <v>18</v>
      </c>
      <c r="K5126" s="476"/>
      <c r="L5126" s="477">
        <v>2</v>
      </c>
      <c r="M5126" s="409">
        <v>3</v>
      </c>
      <c r="N5126" s="409">
        <v>400</v>
      </c>
      <c r="O5126" s="409">
        <v>1</v>
      </c>
      <c r="P5126" s="450">
        <v>25</v>
      </c>
      <c r="Q5126" s="451">
        <f>L5126*M5126*N5126*P5126/1000000</f>
        <v>0.06</v>
      </c>
      <c r="R5126" s="618"/>
    </row>
    <row r="5127" spans="2:18" x14ac:dyDescent="0.25">
      <c r="J5127" s="1576">
        <v>19</v>
      </c>
      <c r="K5127" s="476"/>
      <c r="L5127" s="477">
        <v>3</v>
      </c>
      <c r="M5127" s="409">
        <v>5</v>
      </c>
      <c r="N5127" s="409">
        <v>400</v>
      </c>
      <c r="O5127" s="409">
        <v>5</v>
      </c>
      <c r="P5127" s="450">
        <v>50</v>
      </c>
      <c r="Q5127" s="451">
        <f>L5127*M5127*N5127*P5127/1000000</f>
        <v>0.3</v>
      </c>
      <c r="R5127" s="1058"/>
    </row>
    <row r="5128" spans="2:18" x14ac:dyDescent="0.25">
      <c r="J5128" s="1576">
        <v>20</v>
      </c>
      <c r="K5128" s="476"/>
      <c r="L5128" s="477">
        <v>4</v>
      </c>
      <c r="M5128" s="409">
        <v>6</v>
      </c>
      <c r="N5128" s="409">
        <v>400</v>
      </c>
      <c r="O5128" s="409">
        <v>1</v>
      </c>
      <c r="P5128" s="450">
        <v>6</v>
      </c>
      <c r="Q5128" s="451">
        <f>L5128*M5128*N5128*P5128/1000000</f>
        <v>5.7599999999999998E-2</v>
      </c>
      <c r="R5128" s="618"/>
    </row>
    <row r="5129" spans="2:18" x14ac:dyDescent="0.25">
      <c r="J5129" s="1576">
        <v>21</v>
      </c>
      <c r="K5129" s="476"/>
      <c r="L5129" s="477">
        <v>5</v>
      </c>
      <c r="M5129" s="409">
        <v>7</v>
      </c>
      <c r="N5129" s="409">
        <v>400</v>
      </c>
      <c r="O5129" s="409">
        <v>7</v>
      </c>
      <c r="P5129" s="450">
        <v>28</v>
      </c>
      <c r="Q5129" s="451">
        <f>L5129*M5129*N5129*P5129/1000000</f>
        <v>0.39200000000000002</v>
      </c>
      <c r="R5129" s="1058"/>
    </row>
    <row r="5130" spans="2:18" x14ac:dyDescent="0.25">
      <c r="J5130" s="1882"/>
      <c r="K5130" s="1883"/>
      <c r="L5130" s="1883"/>
      <c r="M5130" s="1883"/>
      <c r="N5130" s="1884"/>
      <c r="O5130" s="1057">
        <f>SUM(O5126:O5129)</f>
        <v>14</v>
      </c>
      <c r="P5130" s="1057">
        <f>SUM(P5126:P5129)</f>
        <v>109</v>
      </c>
      <c r="Q5130" s="437">
        <f>SUM(Q5126:Q5129)</f>
        <v>0.80959999999999999</v>
      </c>
      <c r="R5130" s="64">
        <f>SUM(Q5130/G5113)</f>
        <v>0.27100965530812182</v>
      </c>
    </row>
    <row r="5131" spans="2:18" ht="16.5" thickBot="1" x14ac:dyDescent="0.3">
      <c r="J5131" s="112"/>
      <c r="K5131" s="112"/>
      <c r="L5131" s="112"/>
      <c r="M5131" s="112"/>
      <c r="N5131" s="112"/>
      <c r="O5131" s="455">
        <f>SUM(O5130)</f>
        <v>14</v>
      </c>
      <c r="P5131" s="47">
        <f>SUM(P5130,P5125)</f>
        <v>169</v>
      </c>
      <c r="Q5131" s="72">
        <f>SUM(Q5130,Q5125)</f>
        <v>2.6843000000000004</v>
      </c>
      <c r="R5131" s="49">
        <f>SUM(Q5131/G5113)</f>
        <v>0.89855634602716339</v>
      </c>
    </row>
    <row r="5132" spans="2:18" ht="16.5" thickTop="1" x14ac:dyDescent="0.25"/>
    <row r="5134" spans="2:18" x14ac:dyDescent="0.25">
      <c r="B5134" s="1814" t="s">
        <v>0</v>
      </c>
      <c r="C5134" s="1814"/>
      <c r="D5134" s="1814"/>
      <c r="E5134" s="1814"/>
      <c r="F5134" s="1814"/>
      <c r="G5134" s="1814"/>
      <c r="H5134" s="1814"/>
      <c r="J5134" s="1892" t="s">
        <v>22</v>
      </c>
      <c r="K5134" s="1892"/>
      <c r="L5134" s="1892"/>
      <c r="M5134" s="1892"/>
      <c r="N5134" s="1892"/>
      <c r="O5134" s="1892"/>
      <c r="P5134" s="1892"/>
      <c r="Q5134" s="1892"/>
      <c r="R5134" s="1892"/>
    </row>
    <row r="5135" spans="2:18" x14ac:dyDescent="0.25">
      <c r="B5135" s="1814"/>
      <c r="C5135" s="1814"/>
      <c r="D5135" s="1814"/>
      <c r="E5135" s="1814"/>
      <c r="F5135" s="1814"/>
      <c r="G5135" s="1814"/>
      <c r="H5135" s="1814"/>
      <c r="J5135" s="1892"/>
      <c r="K5135" s="1892"/>
      <c r="L5135" s="1892"/>
      <c r="M5135" s="1892"/>
      <c r="N5135" s="1892"/>
      <c r="O5135" s="1892"/>
      <c r="P5135" s="1892"/>
      <c r="Q5135" s="1892"/>
      <c r="R5135" s="1892"/>
    </row>
    <row r="5136" spans="2:18" x14ac:dyDescent="0.25">
      <c r="B5136" s="6" t="s">
        <v>532</v>
      </c>
      <c r="H5136" s="8"/>
      <c r="J5136" s="6" t="s">
        <v>532</v>
      </c>
      <c r="K5136" s="1051"/>
      <c r="L5136" s="1051"/>
      <c r="M5136" s="1051"/>
      <c r="N5136" s="1051"/>
      <c r="O5136" s="1893"/>
      <c r="P5136" s="1893"/>
      <c r="Q5136" s="842"/>
      <c r="R5136" s="842"/>
    </row>
    <row r="5137" spans="2:18" x14ac:dyDescent="0.25">
      <c r="B5137" s="1812" t="s">
        <v>21</v>
      </c>
      <c r="C5137" s="1812" t="s">
        <v>2</v>
      </c>
      <c r="D5137" s="1812" t="s">
        <v>3</v>
      </c>
      <c r="E5137" s="1842" t="s">
        <v>4</v>
      </c>
      <c r="F5137" s="1843"/>
      <c r="G5137" s="1844"/>
      <c r="H5137" s="1812" t="s">
        <v>5</v>
      </c>
      <c r="J5137" s="1886" t="s">
        <v>21</v>
      </c>
      <c r="K5137" s="1894" t="s">
        <v>24</v>
      </c>
      <c r="L5137" s="1867" t="s">
        <v>25</v>
      </c>
      <c r="M5137" s="1868"/>
      <c r="N5137" s="1869"/>
      <c r="O5137" s="1867" t="s">
        <v>4</v>
      </c>
      <c r="P5137" s="1868"/>
      <c r="Q5137" s="1869"/>
      <c r="R5137" s="1886" t="s">
        <v>5</v>
      </c>
    </row>
    <row r="5138" spans="2:18" x14ac:dyDescent="0.25">
      <c r="B5138" s="1813"/>
      <c r="C5138" s="1813"/>
      <c r="D5138" s="1813"/>
      <c r="E5138" s="1582" t="s">
        <v>26</v>
      </c>
      <c r="F5138" s="1582" t="s">
        <v>9</v>
      </c>
      <c r="G5138" s="1581" t="s">
        <v>10</v>
      </c>
      <c r="H5138" s="1813"/>
      <c r="J5138" s="1887"/>
      <c r="K5138" s="1895"/>
      <c r="L5138" s="1052" t="s">
        <v>27</v>
      </c>
      <c r="M5138" s="1594" t="s">
        <v>28</v>
      </c>
      <c r="N5138" s="1594" t="s">
        <v>26</v>
      </c>
      <c r="O5138" s="1594" t="s">
        <v>29</v>
      </c>
      <c r="P5138" s="1053" t="s">
        <v>30</v>
      </c>
      <c r="Q5138" s="1054" t="s">
        <v>10</v>
      </c>
      <c r="R5138" s="1887"/>
    </row>
    <row r="5139" spans="2:18" x14ac:dyDescent="0.25">
      <c r="B5139" s="1209">
        <v>1</v>
      </c>
      <c r="C5139" s="78">
        <v>7321</v>
      </c>
      <c r="D5139" s="409" t="s">
        <v>12</v>
      </c>
      <c r="E5139" s="409">
        <v>400</v>
      </c>
      <c r="F5139" s="409">
        <v>60</v>
      </c>
      <c r="G5139" s="497">
        <f t="shared" ref="G5139:G5145" si="221">0.7854*E5139*F5139*F5139/1000000</f>
        <v>1.130976</v>
      </c>
      <c r="H5139" s="616" t="s">
        <v>530</v>
      </c>
      <c r="J5139" s="1055">
        <v>1</v>
      </c>
      <c r="K5139" s="429" t="s">
        <v>32</v>
      </c>
      <c r="L5139" s="426">
        <v>13</v>
      </c>
      <c r="M5139" s="426">
        <v>20</v>
      </c>
      <c r="N5139" s="426">
        <v>400</v>
      </c>
      <c r="O5139" s="429"/>
      <c r="P5139" s="450">
        <v>1</v>
      </c>
      <c r="Q5139" s="451">
        <f t="shared" ref="Q5139:Q5155" si="222">L5139*M5139*N5139*P5139/1000000</f>
        <v>0.104</v>
      </c>
      <c r="R5139" s="1056"/>
    </row>
    <row r="5140" spans="2:18" x14ac:dyDescent="0.25">
      <c r="B5140" s="1209">
        <v>2</v>
      </c>
      <c r="C5140" s="78">
        <v>7341</v>
      </c>
      <c r="D5140" s="409" t="s">
        <v>12</v>
      </c>
      <c r="E5140" s="409">
        <v>400</v>
      </c>
      <c r="F5140" s="409">
        <v>33</v>
      </c>
      <c r="G5140" s="497">
        <f t="shared" si="221"/>
        <v>0.34212023999999996</v>
      </c>
      <c r="H5140" s="616" t="s">
        <v>530</v>
      </c>
      <c r="J5140" s="1595">
        <v>2</v>
      </c>
      <c r="K5140" s="476"/>
      <c r="L5140" s="476">
        <v>13</v>
      </c>
      <c r="M5140" s="426">
        <v>15</v>
      </c>
      <c r="N5140" s="426">
        <v>400</v>
      </c>
      <c r="O5140" s="476"/>
      <c r="P5140" s="450">
        <v>1</v>
      </c>
      <c r="Q5140" s="451">
        <f t="shared" si="222"/>
        <v>7.8E-2</v>
      </c>
      <c r="R5140" s="476"/>
    </row>
    <row r="5141" spans="2:18" x14ac:dyDescent="0.25">
      <c r="B5141" s="1209">
        <v>3</v>
      </c>
      <c r="C5141" s="78">
        <v>7368</v>
      </c>
      <c r="D5141" s="409" t="s">
        <v>12</v>
      </c>
      <c r="E5141" s="409">
        <v>400</v>
      </c>
      <c r="F5141" s="409">
        <v>38</v>
      </c>
      <c r="G5141" s="497">
        <f t="shared" si="221"/>
        <v>0.45364703999999995</v>
      </c>
      <c r="H5141" s="616" t="s">
        <v>530</v>
      </c>
      <c r="J5141" s="1055">
        <v>3</v>
      </c>
      <c r="K5141" s="476"/>
      <c r="L5141" s="476">
        <v>10</v>
      </c>
      <c r="M5141" s="426">
        <v>30</v>
      </c>
      <c r="N5141" s="426">
        <v>400</v>
      </c>
      <c r="O5141" s="476"/>
      <c r="P5141" s="450">
        <v>2</v>
      </c>
      <c r="Q5141" s="451">
        <f t="shared" si="222"/>
        <v>0.24</v>
      </c>
      <c r="R5141" s="476"/>
    </row>
    <row r="5142" spans="2:18" x14ac:dyDescent="0.25">
      <c r="B5142" s="1209">
        <v>4</v>
      </c>
      <c r="C5142" s="78">
        <v>7361</v>
      </c>
      <c r="D5142" s="409" t="s">
        <v>12</v>
      </c>
      <c r="E5142" s="409">
        <v>400</v>
      </c>
      <c r="F5142" s="409">
        <v>60</v>
      </c>
      <c r="G5142" s="497">
        <f t="shared" si="221"/>
        <v>1.130976</v>
      </c>
      <c r="H5142" s="616" t="s">
        <v>530</v>
      </c>
      <c r="J5142" s="1595">
        <v>4</v>
      </c>
      <c r="K5142" s="476"/>
      <c r="L5142" s="476">
        <v>10</v>
      </c>
      <c r="M5142" s="426">
        <v>20</v>
      </c>
      <c r="N5142" s="426">
        <v>400</v>
      </c>
      <c r="O5142" s="476"/>
      <c r="P5142" s="450">
        <v>3</v>
      </c>
      <c r="Q5142" s="451">
        <f t="shared" si="222"/>
        <v>0.24</v>
      </c>
      <c r="R5142" s="476"/>
    </row>
    <row r="5143" spans="2:18" x14ac:dyDescent="0.25">
      <c r="B5143" s="1209">
        <v>5</v>
      </c>
      <c r="C5143" s="78">
        <v>7207</v>
      </c>
      <c r="D5143" s="409" t="s">
        <v>12</v>
      </c>
      <c r="E5143" s="409">
        <v>400</v>
      </c>
      <c r="F5143" s="409">
        <v>45</v>
      </c>
      <c r="G5143" s="497">
        <f t="shared" si="221"/>
        <v>0.63617400000000002</v>
      </c>
      <c r="H5143" s="1491" t="s">
        <v>207</v>
      </c>
      <c r="J5143" s="1055">
        <v>5</v>
      </c>
      <c r="K5143" s="476"/>
      <c r="L5143" s="476">
        <v>10</v>
      </c>
      <c r="M5143" s="426">
        <v>15</v>
      </c>
      <c r="N5143" s="426">
        <v>400</v>
      </c>
      <c r="O5143" s="476"/>
      <c r="P5143" s="450">
        <v>2</v>
      </c>
      <c r="Q5143" s="451">
        <f t="shared" si="222"/>
        <v>0.12</v>
      </c>
      <c r="R5143" s="476"/>
    </row>
    <row r="5144" spans="2:18" x14ac:dyDescent="0.25">
      <c r="B5144" s="1209">
        <v>6</v>
      </c>
      <c r="C5144" s="78">
        <v>7281</v>
      </c>
      <c r="D5144" s="409" t="s">
        <v>12</v>
      </c>
      <c r="E5144" s="409">
        <v>400</v>
      </c>
      <c r="F5144" s="409">
        <v>47</v>
      </c>
      <c r="G5144" s="497">
        <f t="shared" si="221"/>
        <v>0.69397943999999989</v>
      </c>
      <c r="H5144" s="616" t="s">
        <v>465</v>
      </c>
      <c r="J5144" s="1595">
        <v>6</v>
      </c>
      <c r="K5144" s="476"/>
      <c r="L5144" s="476">
        <v>8</v>
      </c>
      <c r="M5144" s="426">
        <v>20</v>
      </c>
      <c r="N5144" s="426">
        <v>400</v>
      </c>
      <c r="O5144" s="476"/>
      <c r="P5144" s="450">
        <v>1</v>
      </c>
      <c r="Q5144" s="451">
        <f t="shared" si="222"/>
        <v>6.4000000000000001E-2</v>
      </c>
      <c r="R5144" s="476"/>
    </row>
    <row r="5145" spans="2:18" x14ac:dyDescent="0.25">
      <c r="B5145" s="1209">
        <v>7</v>
      </c>
      <c r="C5145" s="78">
        <v>7285</v>
      </c>
      <c r="D5145" s="409" t="s">
        <v>12</v>
      </c>
      <c r="E5145" s="409">
        <v>400</v>
      </c>
      <c r="F5145" s="409">
        <v>30</v>
      </c>
      <c r="G5145" s="497">
        <f t="shared" si="221"/>
        <v>0.282744</v>
      </c>
      <c r="H5145" s="616" t="s">
        <v>465</v>
      </c>
      <c r="J5145" s="1055">
        <v>7</v>
      </c>
      <c r="K5145" s="476"/>
      <c r="L5145" s="476">
        <v>7</v>
      </c>
      <c r="M5145" s="426">
        <v>20</v>
      </c>
      <c r="N5145" s="426">
        <v>400</v>
      </c>
      <c r="O5145" s="476"/>
      <c r="P5145" s="450">
        <v>1</v>
      </c>
      <c r="Q5145" s="451">
        <f t="shared" si="222"/>
        <v>5.6000000000000001E-2</v>
      </c>
      <c r="R5145" s="476"/>
    </row>
    <row r="5146" spans="2:18" x14ac:dyDescent="0.25">
      <c r="G5146" s="74">
        <f>SUM(G5139:G5145)</f>
        <v>4.6706167199999999</v>
      </c>
      <c r="H5146" s="51"/>
      <c r="J5146" s="1595">
        <v>8</v>
      </c>
      <c r="K5146" s="476"/>
      <c r="L5146" s="476">
        <v>7</v>
      </c>
      <c r="M5146" s="426">
        <v>15</v>
      </c>
      <c r="N5146" s="426">
        <v>400</v>
      </c>
      <c r="O5146" s="476"/>
      <c r="P5146" s="450">
        <v>3</v>
      </c>
      <c r="Q5146" s="451">
        <f t="shared" si="222"/>
        <v>0.126</v>
      </c>
      <c r="R5146" s="476"/>
    </row>
    <row r="5147" spans="2:18" ht="16.5" thickBot="1" x14ac:dyDescent="0.3">
      <c r="G5147" s="60">
        <f>SUM(G5146)</f>
        <v>4.6706167199999999</v>
      </c>
      <c r="H5147" s="36">
        <f>SUM(Q5162/G5147)</f>
        <v>0.67239514356896313</v>
      </c>
      <c r="J5147" s="1055">
        <v>9</v>
      </c>
      <c r="K5147" s="476"/>
      <c r="L5147" s="476">
        <v>5</v>
      </c>
      <c r="M5147" s="426">
        <v>20</v>
      </c>
      <c r="N5147" s="426">
        <v>400</v>
      </c>
      <c r="O5147" s="476"/>
      <c r="P5147" s="450">
        <v>1</v>
      </c>
      <c r="Q5147" s="451">
        <f t="shared" si="222"/>
        <v>0.04</v>
      </c>
      <c r="R5147" s="476"/>
    </row>
    <row r="5148" spans="2:18" ht="16.5" thickTop="1" x14ac:dyDescent="0.25">
      <c r="J5148" s="1595">
        <v>10</v>
      </c>
      <c r="K5148" s="476"/>
      <c r="L5148" s="476">
        <v>4.5</v>
      </c>
      <c r="M5148" s="426">
        <v>20</v>
      </c>
      <c r="N5148" s="426">
        <v>400</v>
      </c>
      <c r="O5148" s="476"/>
      <c r="P5148" s="450">
        <v>1</v>
      </c>
      <c r="Q5148" s="451">
        <f t="shared" si="222"/>
        <v>3.5999999999999997E-2</v>
      </c>
      <c r="R5148" s="476"/>
    </row>
    <row r="5149" spans="2:18" x14ac:dyDescent="0.25">
      <c r="B5149" s="1886" t="s">
        <v>3</v>
      </c>
      <c r="C5149" s="1888" t="s">
        <v>66</v>
      </c>
      <c r="D5149" s="1889"/>
      <c r="E5149" s="1890" t="s">
        <v>48</v>
      </c>
      <c r="F5149" s="1891"/>
      <c r="G5149" s="1886" t="s">
        <v>50</v>
      </c>
      <c r="J5149" s="1055">
        <v>11</v>
      </c>
      <c r="K5149" s="476"/>
      <c r="L5149" s="476">
        <v>4.5</v>
      </c>
      <c r="M5149" s="426">
        <v>15</v>
      </c>
      <c r="N5149" s="426">
        <v>400</v>
      </c>
      <c r="O5149" s="476"/>
      <c r="P5149" s="450">
        <v>5</v>
      </c>
      <c r="Q5149" s="451">
        <f t="shared" si="222"/>
        <v>0.13500000000000001</v>
      </c>
      <c r="R5149" s="476"/>
    </row>
    <row r="5150" spans="2:18" x14ac:dyDescent="0.25">
      <c r="B5150" s="1887"/>
      <c r="C5150" s="101" t="s">
        <v>30</v>
      </c>
      <c r="D5150" s="1598" t="s">
        <v>10</v>
      </c>
      <c r="E5150" s="1587" t="s">
        <v>30</v>
      </c>
      <c r="F5150" s="1587" t="s">
        <v>10</v>
      </c>
      <c r="G5150" s="1887"/>
      <c r="J5150" s="1595">
        <v>12</v>
      </c>
      <c r="K5150" s="476"/>
      <c r="L5150" s="476">
        <v>4.5</v>
      </c>
      <c r="M5150" s="426">
        <v>10</v>
      </c>
      <c r="N5150" s="426">
        <v>400</v>
      </c>
      <c r="O5150" s="476"/>
      <c r="P5150" s="450">
        <v>23</v>
      </c>
      <c r="Q5150" s="451">
        <f t="shared" si="222"/>
        <v>0.41399999999999998</v>
      </c>
      <c r="R5150" s="476"/>
    </row>
    <row r="5151" spans="2:18" x14ac:dyDescent="0.25">
      <c r="B5151" s="1588" t="s">
        <v>32</v>
      </c>
      <c r="C5151" s="86">
        <f>SUM(C5119)</f>
        <v>1045</v>
      </c>
      <c r="D5151" s="71">
        <f>SUM(D5119)</f>
        <v>816.60954951999997</v>
      </c>
      <c r="E5151" s="86">
        <f>SUM(E5119)</f>
        <v>46612</v>
      </c>
      <c r="F5151" s="71">
        <f>SUM(F5119)</f>
        <v>595.21114000000011</v>
      </c>
      <c r="G5151" s="88">
        <f>SUM(F5151/D5151)</f>
        <v>0.72888094481611554</v>
      </c>
      <c r="J5151" s="1055">
        <v>13</v>
      </c>
      <c r="K5151" s="476"/>
      <c r="L5151" s="476">
        <v>2.2000000000000002</v>
      </c>
      <c r="M5151" s="426">
        <v>10</v>
      </c>
      <c r="N5151" s="426">
        <v>400</v>
      </c>
      <c r="O5151" s="476"/>
      <c r="P5151" s="450">
        <v>19</v>
      </c>
      <c r="Q5151" s="451">
        <f t="shared" si="222"/>
        <v>0.16719999999999999</v>
      </c>
      <c r="R5151" s="476"/>
    </row>
    <row r="5152" spans="2:18" x14ac:dyDescent="0.25">
      <c r="B5152" s="1588" t="s">
        <v>32</v>
      </c>
      <c r="C5152" s="115">
        <f>SUM(B5145)</f>
        <v>7</v>
      </c>
      <c r="D5152" s="71">
        <f>SUM(G5146)</f>
        <v>4.6706167199999999</v>
      </c>
      <c r="E5152" s="115">
        <f>SUM(P5216)</f>
        <v>452</v>
      </c>
      <c r="F5152" s="20">
        <f>SUM(Q5216)</f>
        <v>7.6421500000000009</v>
      </c>
      <c r="G5152" s="88">
        <f>SUM(F5152/D5152)</f>
        <v>1.6362186105478596</v>
      </c>
      <c r="J5152" s="1595">
        <v>14</v>
      </c>
      <c r="K5152" s="476"/>
      <c r="L5152" s="476">
        <v>1.7</v>
      </c>
      <c r="M5152" s="426">
        <v>10</v>
      </c>
      <c r="N5152" s="426">
        <v>400</v>
      </c>
      <c r="O5152" s="476"/>
      <c r="P5152" s="450">
        <v>1</v>
      </c>
      <c r="Q5152" s="451">
        <f t="shared" si="222"/>
        <v>6.7999999999999996E-3</v>
      </c>
      <c r="R5152" s="476"/>
    </row>
    <row r="5153" spans="2:20" ht="16.5" thickBot="1" x14ac:dyDescent="0.3">
      <c r="B5153" s="1583" t="s">
        <v>54</v>
      </c>
      <c r="C5153" s="59">
        <f>SUM(C5151:C5152)</f>
        <v>1052</v>
      </c>
      <c r="D5153" s="92">
        <f>SUM(D5151:D5152)</f>
        <v>821.28016623999997</v>
      </c>
      <c r="E5153" s="59">
        <f>SUM(E5151:E5152)</f>
        <v>47064</v>
      </c>
      <c r="F5153" s="92">
        <f>SUM(F5151:F5152)</f>
        <v>602.85329000000013</v>
      </c>
      <c r="G5153" s="93">
        <f>SUM(F5153/D5153)</f>
        <v>0.73404097016002978</v>
      </c>
      <c r="J5153" s="1055">
        <v>15</v>
      </c>
      <c r="K5153" s="476"/>
      <c r="L5153" s="476">
        <v>4.5</v>
      </c>
      <c r="M5153" s="426">
        <v>10</v>
      </c>
      <c r="N5153" s="426">
        <v>300</v>
      </c>
      <c r="O5153" s="476"/>
      <c r="P5153" s="450">
        <v>1</v>
      </c>
      <c r="Q5153" s="451">
        <f t="shared" si="222"/>
        <v>1.35E-2</v>
      </c>
      <c r="R5153" s="476"/>
    </row>
    <row r="5154" spans="2:20" ht="16.5" thickTop="1" x14ac:dyDescent="0.25">
      <c r="B5154" s="89"/>
      <c r="C5154" s="90"/>
      <c r="D5154" s="91"/>
      <c r="E5154" s="82"/>
      <c r="F5154" s="83"/>
      <c r="G5154" s="83"/>
      <c r="J5154" s="1595">
        <v>16</v>
      </c>
      <c r="K5154" s="476"/>
      <c r="L5154" s="476">
        <v>2.2000000000000002</v>
      </c>
      <c r="M5154" s="426">
        <v>10</v>
      </c>
      <c r="N5154" s="426">
        <v>300</v>
      </c>
      <c r="O5154" s="476"/>
      <c r="P5154" s="450">
        <v>1</v>
      </c>
      <c r="Q5154" s="451">
        <f t="shared" si="222"/>
        <v>6.6E-3</v>
      </c>
      <c r="R5154" s="476"/>
    </row>
    <row r="5155" spans="2:20" x14ac:dyDescent="0.25">
      <c r="B5155" s="102" t="s">
        <v>32</v>
      </c>
      <c r="C5155" s="90"/>
      <c r="D5155" s="103">
        <f>SUM(Q5210+D5121)</f>
        <v>445.96708999999998</v>
      </c>
      <c r="E5155" s="466">
        <f>SUM(D5155/D5153)</f>
        <v>0.54301456230428014</v>
      </c>
      <c r="F5155" s="83"/>
      <c r="G5155" s="83"/>
      <c r="J5155" s="1055">
        <v>17</v>
      </c>
      <c r="K5155" s="476"/>
      <c r="L5155" s="476">
        <v>1.7</v>
      </c>
      <c r="M5155" s="426">
        <v>10</v>
      </c>
      <c r="N5155" s="426">
        <v>300</v>
      </c>
      <c r="O5155" s="476"/>
      <c r="P5155" s="450">
        <v>2</v>
      </c>
      <c r="Q5155" s="451">
        <f t="shared" si="222"/>
        <v>1.0200000000000001E-2</v>
      </c>
      <c r="R5155" s="476"/>
    </row>
    <row r="5156" spans="2:20" x14ac:dyDescent="0.25">
      <c r="B5156" s="102" t="s">
        <v>51</v>
      </c>
      <c r="C5156" s="89"/>
      <c r="D5156" s="103">
        <f>SUM(Q5215+D5122)</f>
        <v>156.8862</v>
      </c>
      <c r="E5156" s="466">
        <f>SUM(D5156/D5153)</f>
        <v>0.19102640785574951</v>
      </c>
      <c r="F5156" s="83"/>
      <c r="G5156" s="83"/>
      <c r="J5156" s="1880"/>
      <c r="K5156" s="1880"/>
      <c r="L5156" s="1880"/>
      <c r="M5156" s="1880"/>
      <c r="N5156" s="1880"/>
      <c r="O5156" s="1881"/>
      <c r="P5156" s="1119">
        <f>SUM(P5139:P5155)</f>
        <v>68</v>
      </c>
      <c r="Q5156" s="1120">
        <f>SUM(Q5139:Q5155)</f>
        <v>1.8573</v>
      </c>
      <c r="R5156" s="64">
        <f>SUM(Q5156/G5147)</f>
        <v>0.39765626497393258</v>
      </c>
    </row>
    <row r="5157" spans="2:20" ht="16.5" thickBot="1" x14ac:dyDescent="0.3">
      <c r="B5157" s="89"/>
      <c r="C5157" s="89"/>
      <c r="D5157" s="1580">
        <f>SUM(D5155:D5156)</f>
        <v>602.85329000000002</v>
      </c>
      <c r="E5157" s="467">
        <f>SUM(E5155:E5156)</f>
        <v>0.73404097016002967</v>
      </c>
      <c r="F5157" s="83"/>
      <c r="J5157" s="1595">
        <v>18</v>
      </c>
      <c r="K5157" s="476"/>
      <c r="L5157" s="477">
        <v>2</v>
      </c>
      <c r="M5157" s="409">
        <v>3</v>
      </c>
      <c r="N5157" s="409">
        <v>400</v>
      </c>
      <c r="O5157" s="409">
        <v>3</v>
      </c>
      <c r="P5157" s="450">
        <v>75</v>
      </c>
      <c r="Q5157" s="451">
        <f>L5157*M5157*N5157*P5157/1000000</f>
        <v>0.18</v>
      </c>
      <c r="R5157" s="618"/>
    </row>
    <row r="5158" spans="2:20" ht="16.5" thickTop="1" x14ac:dyDescent="0.25">
      <c r="J5158" s="1595">
        <v>19</v>
      </c>
      <c r="K5158" s="476"/>
      <c r="L5158" s="477">
        <v>3</v>
      </c>
      <c r="M5158" s="409">
        <v>5</v>
      </c>
      <c r="N5158" s="409">
        <v>400</v>
      </c>
      <c r="O5158" s="409">
        <v>9</v>
      </c>
      <c r="P5158" s="450">
        <v>90</v>
      </c>
      <c r="Q5158" s="451">
        <f>L5158*M5158*N5158*P5158/1000000</f>
        <v>0.54</v>
      </c>
      <c r="R5158" s="1058"/>
    </row>
    <row r="5159" spans="2:20" x14ac:dyDescent="0.25">
      <c r="J5159" s="1595">
        <v>20</v>
      </c>
      <c r="K5159" s="476"/>
      <c r="L5159" s="477">
        <v>4</v>
      </c>
      <c r="M5159" s="409">
        <v>6</v>
      </c>
      <c r="N5159" s="409">
        <v>400</v>
      </c>
      <c r="O5159" s="409">
        <v>2</v>
      </c>
      <c r="P5159" s="450">
        <v>12</v>
      </c>
      <c r="Q5159" s="451">
        <f>L5159*M5159*N5159*P5159/1000000</f>
        <v>0.1152</v>
      </c>
      <c r="R5159" s="618"/>
    </row>
    <row r="5160" spans="2:20" x14ac:dyDescent="0.25">
      <c r="J5160" s="1595">
        <v>21</v>
      </c>
      <c r="K5160" s="476"/>
      <c r="L5160" s="477">
        <v>5</v>
      </c>
      <c r="M5160" s="409">
        <v>7</v>
      </c>
      <c r="N5160" s="409">
        <v>400</v>
      </c>
      <c r="O5160" s="409">
        <v>8</v>
      </c>
      <c r="P5160" s="450">
        <v>32</v>
      </c>
      <c r="Q5160" s="451">
        <f>L5160*M5160*N5160*P5160/1000000</f>
        <v>0.44800000000000001</v>
      </c>
      <c r="R5160" s="1058"/>
    </row>
    <row r="5161" spans="2:20" x14ac:dyDescent="0.25">
      <c r="J5161" s="1882"/>
      <c r="K5161" s="1883"/>
      <c r="L5161" s="1883"/>
      <c r="M5161" s="1883"/>
      <c r="N5161" s="1884"/>
      <c r="O5161" s="1057">
        <f>SUM(O5157:O5160)</f>
        <v>22</v>
      </c>
      <c r="P5161" s="1057">
        <f>SUM(P5157:P5160)</f>
        <v>209</v>
      </c>
      <c r="Q5161" s="437">
        <f>SUM(Q5157:Q5160)</f>
        <v>1.2831999999999999</v>
      </c>
      <c r="R5161" s="64">
        <f>SUM(Q5161/G5147)</f>
        <v>0.2747388785950306</v>
      </c>
      <c r="T5161">
        <v>0.88</v>
      </c>
    </row>
    <row r="5162" spans="2:20" ht="16.5" thickBot="1" x14ac:dyDescent="0.3">
      <c r="J5162" s="112"/>
      <c r="K5162" s="112"/>
      <c r="L5162" s="112"/>
      <c r="M5162" s="112"/>
      <c r="N5162" s="112"/>
      <c r="O5162" s="455">
        <f>SUM(O5161)</f>
        <v>22</v>
      </c>
      <c r="P5162" s="47">
        <f>SUM(P5161,P5156)</f>
        <v>277</v>
      </c>
      <c r="Q5162" s="72">
        <f>SUM(Q5161,Q5156)</f>
        <v>3.1404999999999998</v>
      </c>
      <c r="R5162" s="49">
        <f>SUM(Q5162/G5147)</f>
        <v>0.67239514356896313</v>
      </c>
    </row>
    <row r="5163" spans="2:20" ht="16.5" thickTop="1" x14ac:dyDescent="0.25"/>
    <row r="5164" spans="2:20" x14ac:dyDescent="0.25">
      <c r="B5164" s="1814" t="s">
        <v>0</v>
      </c>
      <c r="C5164" s="1814"/>
      <c r="D5164" s="1814"/>
      <c r="E5164" s="1814"/>
      <c r="F5164" s="1814"/>
      <c r="G5164" s="1814"/>
      <c r="H5164" s="1814"/>
      <c r="J5164" s="1892" t="s">
        <v>22</v>
      </c>
      <c r="K5164" s="1892"/>
      <c r="L5164" s="1892"/>
      <c r="M5164" s="1892"/>
      <c r="N5164" s="1892"/>
      <c r="O5164" s="1892"/>
      <c r="P5164" s="1892"/>
      <c r="Q5164" s="1892"/>
      <c r="R5164" s="1892"/>
    </row>
    <row r="5165" spans="2:20" x14ac:dyDescent="0.25">
      <c r="B5165" s="1814"/>
      <c r="C5165" s="1814"/>
      <c r="D5165" s="1814"/>
      <c r="E5165" s="1814"/>
      <c r="F5165" s="1814"/>
      <c r="G5165" s="1814"/>
      <c r="H5165" s="1814"/>
      <c r="J5165" s="1892"/>
      <c r="K5165" s="1892"/>
      <c r="L5165" s="1892"/>
      <c r="M5165" s="1892"/>
      <c r="N5165" s="1892"/>
      <c r="O5165" s="1892"/>
      <c r="P5165" s="1892"/>
      <c r="Q5165" s="1892"/>
      <c r="R5165" s="1892"/>
    </row>
    <row r="5166" spans="2:20" x14ac:dyDescent="0.25">
      <c r="B5166" s="6" t="s">
        <v>532</v>
      </c>
      <c r="H5166" s="8"/>
      <c r="J5166" s="6" t="s">
        <v>532</v>
      </c>
      <c r="K5166" s="1051"/>
      <c r="L5166" s="1051"/>
      <c r="M5166" s="1051"/>
      <c r="N5166" s="1051"/>
      <c r="O5166" s="1893"/>
      <c r="P5166" s="1893"/>
      <c r="Q5166" s="842"/>
      <c r="R5166" s="842"/>
    </row>
    <row r="5167" spans="2:20" x14ac:dyDescent="0.25">
      <c r="B5167" s="1812" t="s">
        <v>21</v>
      </c>
      <c r="C5167" s="1812" t="s">
        <v>2</v>
      </c>
      <c r="D5167" s="1812" t="s">
        <v>3</v>
      </c>
      <c r="E5167" s="1842" t="s">
        <v>4</v>
      </c>
      <c r="F5167" s="1843"/>
      <c r="G5167" s="1844"/>
      <c r="H5167" s="1812" t="s">
        <v>5</v>
      </c>
      <c r="J5167" s="1886" t="s">
        <v>21</v>
      </c>
      <c r="K5167" s="1894" t="s">
        <v>24</v>
      </c>
      <c r="L5167" s="1867" t="s">
        <v>25</v>
      </c>
      <c r="M5167" s="1868"/>
      <c r="N5167" s="1869"/>
      <c r="O5167" s="1867" t="s">
        <v>4</v>
      </c>
      <c r="P5167" s="1868"/>
      <c r="Q5167" s="1869"/>
      <c r="R5167" s="1886" t="s">
        <v>5</v>
      </c>
    </row>
    <row r="5168" spans="2:20" x14ac:dyDescent="0.25">
      <c r="B5168" s="1813"/>
      <c r="C5168" s="1813"/>
      <c r="D5168" s="1813"/>
      <c r="E5168" s="1592" t="s">
        <v>26</v>
      </c>
      <c r="F5168" s="1592" t="s">
        <v>9</v>
      </c>
      <c r="G5168" s="1591" t="s">
        <v>10</v>
      </c>
      <c r="H5168" s="1813"/>
      <c r="J5168" s="1887"/>
      <c r="K5168" s="1895"/>
      <c r="L5168" s="1052" t="s">
        <v>27</v>
      </c>
      <c r="M5168" s="1584" t="s">
        <v>28</v>
      </c>
      <c r="N5168" s="1584" t="s">
        <v>26</v>
      </c>
      <c r="O5168" s="1584" t="s">
        <v>29</v>
      </c>
      <c r="P5168" s="1053" t="s">
        <v>30</v>
      </c>
      <c r="Q5168" s="1054" t="s">
        <v>10</v>
      </c>
      <c r="R5168" s="1887"/>
    </row>
    <row r="5169" spans="2:18" x14ac:dyDescent="0.25">
      <c r="B5169" s="1209">
        <v>1</v>
      </c>
      <c r="C5169" s="1168">
        <v>7259</v>
      </c>
      <c r="D5169" s="409" t="s">
        <v>12</v>
      </c>
      <c r="E5169" s="409">
        <v>400</v>
      </c>
      <c r="F5169" s="409">
        <v>50</v>
      </c>
      <c r="G5169" s="497">
        <f t="shared" ref="G5169:G5182" si="223">0.7854*E5169*F5169*F5169/1000000</f>
        <v>0.78539999999999988</v>
      </c>
      <c r="H5169" s="616" t="s">
        <v>533</v>
      </c>
      <c r="J5169" s="1055">
        <v>1</v>
      </c>
      <c r="K5169" s="429" t="s">
        <v>32</v>
      </c>
      <c r="L5169" s="426">
        <v>7</v>
      </c>
      <c r="M5169" s="426">
        <v>33</v>
      </c>
      <c r="N5169" s="426">
        <v>400</v>
      </c>
      <c r="O5169" s="429"/>
      <c r="P5169" s="450">
        <v>1</v>
      </c>
      <c r="Q5169" s="451">
        <f t="shared" ref="Q5169:Q5177" si="224">L5169*M5169*N5169*P5169/1000000</f>
        <v>9.2399999999999996E-2</v>
      </c>
      <c r="R5169" s="1056"/>
    </row>
    <row r="5170" spans="2:18" x14ac:dyDescent="0.25">
      <c r="B5170" s="1209">
        <v>2</v>
      </c>
      <c r="C5170" s="1168">
        <v>7477</v>
      </c>
      <c r="D5170" s="409" t="s">
        <v>12</v>
      </c>
      <c r="E5170" s="409">
        <v>400</v>
      </c>
      <c r="F5170" s="409">
        <v>53</v>
      </c>
      <c r="G5170" s="497">
        <f t="shared" si="223"/>
        <v>0.88247543999999989</v>
      </c>
      <c r="H5170" s="616" t="s">
        <v>531</v>
      </c>
      <c r="J5170" s="1586">
        <v>2</v>
      </c>
      <c r="K5170" s="476"/>
      <c r="L5170" s="476">
        <v>15</v>
      </c>
      <c r="M5170" s="426">
        <v>30</v>
      </c>
      <c r="N5170" s="426">
        <v>400</v>
      </c>
      <c r="O5170" s="476"/>
      <c r="P5170" s="450">
        <v>1</v>
      </c>
      <c r="Q5170" s="451">
        <f t="shared" si="224"/>
        <v>0.18</v>
      </c>
      <c r="R5170" s="476"/>
    </row>
    <row r="5171" spans="2:18" x14ac:dyDescent="0.25">
      <c r="B5171" s="1209">
        <v>3</v>
      </c>
      <c r="C5171" s="1168">
        <v>7476</v>
      </c>
      <c r="D5171" s="409" t="s">
        <v>12</v>
      </c>
      <c r="E5171" s="409">
        <v>400</v>
      </c>
      <c r="F5171" s="409">
        <v>50</v>
      </c>
      <c r="G5171" s="497">
        <f t="shared" si="223"/>
        <v>0.78539999999999988</v>
      </c>
      <c r="H5171" s="616" t="s">
        <v>531</v>
      </c>
      <c r="J5171" s="1055">
        <v>3</v>
      </c>
      <c r="K5171" s="476"/>
      <c r="L5171" s="476">
        <v>13</v>
      </c>
      <c r="M5171" s="426">
        <v>30</v>
      </c>
      <c r="N5171" s="426">
        <v>400</v>
      </c>
      <c r="O5171" s="476"/>
      <c r="P5171" s="450">
        <v>1</v>
      </c>
      <c r="Q5171" s="451">
        <f t="shared" si="224"/>
        <v>0.156</v>
      </c>
      <c r="R5171" s="476"/>
    </row>
    <row r="5172" spans="2:18" x14ac:dyDescent="0.25">
      <c r="B5172" s="1209">
        <v>4</v>
      </c>
      <c r="C5172" s="1168">
        <v>7492</v>
      </c>
      <c r="D5172" s="409" t="s">
        <v>12</v>
      </c>
      <c r="E5172" s="409">
        <v>400</v>
      </c>
      <c r="F5172" s="409">
        <v>41</v>
      </c>
      <c r="G5172" s="497">
        <f t="shared" si="223"/>
        <v>0.52810296000000001</v>
      </c>
      <c r="H5172" s="616" t="s">
        <v>531</v>
      </c>
      <c r="J5172" s="1586">
        <v>4</v>
      </c>
      <c r="K5172" s="476"/>
      <c r="L5172" s="476">
        <v>7</v>
      </c>
      <c r="M5172" s="426">
        <v>30</v>
      </c>
      <c r="N5172" s="426">
        <v>400</v>
      </c>
      <c r="O5172" s="476"/>
      <c r="P5172" s="450">
        <v>1</v>
      </c>
      <c r="Q5172" s="451">
        <f t="shared" si="224"/>
        <v>8.4000000000000005E-2</v>
      </c>
      <c r="R5172" s="476"/>
    </row>
    <row r="5173" spans="2:18" x14ac:dyDescent="0.25">
      <c r="B5173" s="1209">
        <v>5</v>
      </c>
      <c r="C5173" s="1168">
        <v>7471</v>
      </c>
      <c r="D5173" s="409" t="s">
        <v>12</v>
      </c>
      <c r="E5173" s="409">
        <v>400</v>
      </c>
      <c r="F5173" s="409">
        <v>54</v>
      </c>
      <c r="G5173" s="497">
        <f t="shared" si="223"/>
        <v>0.91609055999999989</v>
      </c>
      <c r="H5173" s="616" t="s">
        <v>531</v>
      </c>
      <c r="J5173" s="1055">
        <v>5</v>
      </c>
      <c r="K5173" s="476"/>
      <c r="L5173" s="476">
        <v>15</v>
      </c>
      <c r="M5173" s="426">
        <v>28</v>
      </c>
      <c r="N5173" s="426">
        <v>400</v>
      </c>
      <c r="O5173" s="476"/>
      <c r="P5173" s="450">
        <v>1</v>
      </c>
      <c r="Q5173" s="451">
        <f t="shared" si="224"/>
        <v>0.16800000000000001</v>
      </c>
      <c r="R5173" s="476"/>
    </row>
    <row r="5174" spans="2:18" x14ac:dyDescent="0.25">
      <c r="B5174" s="1209">
        <v>6</v>
      </c>
      <c r="C5174" s="1168">
        <v>7473</v>
      </c>
      <c r="D5174" s="409" t="s">
        <v>12</v>
      </c>
      <c r="E5174" s="409">
        <v>400</v>
      </c>
      <c r="F5174" s="409">
        <v>44</v>
      </c>
      <c r="G5174" s="497">
        <f t="shared" si="223"/>
        <v>0.60821376000000005</v>
      </c>
      <c r="H5174" s="616" t="s">
        <v>531</v>
      </c>
      <c r="J5174" s="1586">
        <v>6</v>
      </c>
      <c r="K5174" s="476"/>
      <c r="L5174" s="476">
        <v>10</v>
      </c>
      <c r="M5174" s="426">
        <v>28</v>
      </c>
      <c r="N5174" s="426">
        <v>400</v>
      </c>
      <c r="O5174" s="476"/>
      <c r="P5174" s="450">
        <v>1</v>
      </c>
      <c r="Q5174" s="451">
        <f t="shared" si="224"/>
        <v>0.112</v>
      </c>
      <c r="R5174" s="476"/>
    </row>
    <row r="5175" spans="2:18" x14ac:dyDescent="0.25">
      <c r="B5175" s="1209">
        <v>7</v>
      </c>
      <c r="C5175" s="1168">
        <v>7474</v>
      </c>
      <c r="D5175" s="409" t="s">
        <v>12</v>
      </c>
      <c r="E5175" s="409">
        <v>400</v>
      </c>
      <c r="F5175" s="409">
        <v>48</v>
      </c>
      <c r="G5175" s="497">
        <f t="shared" si="223"/>
        <v>0.72382463999999991</v>
      </c>
      <c r="H5175" s="616" t="s">
        <v>531</v>
      </c>
      <c r="J5175" s="1055">
        <v>7</v>
      </c>
      <c r="K5175" s="476"/>
      <c r="L5175" s="476">
        <v>7</v>
      </c>
      <c r="M5175" s="426">
        <v>28</v>
      </c>
      <c r="N5175" s="426">
        <v>400</v>
      </c>
      <c r="O5175" s="476"/>
      <c r="P5175" s="450">
        <v>2</v>
      </c>
      <c r="Q5175" s="451">
        <f t="shared" si="224"/>
        <v>0.15679999999999999</v>
      </c>
      <c r="R5175" s="476"/>
    </row>
    <row r="5176" spans="2:18" x14ac:dyDescent="0.25">
      <c r="B5176" s="1209">
        <v>8</v>
      </c>
      <c r="C5176" s="1168">
        <v>7444</v>
      </c>
      <c r="D5176" s="409" t="s">
        <v>12</v>
      </c>
      <c r="E5176" s="409">
        <v>400</v>
      </c>
      <c r="F5176" s="409">
        <v>47</v>
      </c>
      <c r="G5176" s="497">
        <f t="shared" si="223"/>
        <v>0.69397943999999989</v>
      </c>
      <c r="H5176" s="616" t="s">
        <v>534</v>
      </c>
      <c r="J5176" s="1586">
        <v>8</v>
      </c>
      <c r="K5176" s="476"/>
      <c r="L5176" s="476">
        <v>15</v>
      </c>
      <c r="M5176" s="426">
        <v>25</v>
      </c>
      <c r="N5176" s="426">
        <v>400</v>
      </c>
      <c r="O5176" s="476"/>
      <c r="P5176" s="450">
        <v>2</v>
      </c>
      <c r="Q5176" s="451">
        <f t="shared" si="224"/>
        <v>0.3</v>
      </c>
      <c r="R5176" s="476"/>
    </row>
    <row r="5177" spans="2:18" x14ac:dyDescent="0.25">
      <c r="B5177" s="1209">
        <v>9</v>
      </c>
      <c r="C5177" s="1168">
        <v>7436</v>
      </c>
      <c r="D5177" s="409" t="s">
        <v>12</v>
      </c>
      <c r="E5177" s="409">
        <v>400</v>
      </c>
      <c r="F5177" s="409">
        <v>51</v>
      </c>
      <c r="G5177" s="497">
        <f t="shared" si="223"/>
        <v>0.81713015999999994</v>
      </c>
      <c r="H5177" s="616" t="s">
        <v>527</v>
      </c>
      <c r="J5177" s="1055">
        <v>9</v>
      </c>
      <c r="K5177" s="476"/>
      <c r="L5177" s="476">
        <v>13</v>
      </c>
      <c r="M5177" s="426">
        <v>25</v>
      </c>
      <c r="N5177" s="426">
        <v>400</v>
      </c>
      <c r="O5177" s="476"/>
      <c r="P5177" s="450">
        <v>6</v>
      </c>
      <c r="Q5177" s="451">
        <f t="shared" si="224"/>
        <v>0.78</v>
      </c>
      <c r="R5177" s="476"/>
    </row>
    <row r="5178" spans="2:18" x14ac:dyDescent="0.25">
      <c r="B5178" s="1209">
        <v>10</v>
      </c>
      <c r="C5178" s="1168">
        <v>7468</v>
      </c>
      <c r="D5178" s="409" t="s">
        <v>12</v>
      </c>
      <c r="E5178" s="409">
        <v>400</v>
      </c>
      <c r="F5178" s="409">
        <v>42</v>
      </c>
      <c r="G5178" s="497">
        <f t="shared" si="223"/>
        <v>0.55417824000000004</v>
      </c>
      <c r="H5178" s="616" t="s">
        <v>531</v>
      </c>
      <c r="J5178" s="1595">
        <v>10</v>
      </c>
      <c r="K5178" s="476"/>
      <c r="L5178" s="476">
        <v>10</v>
      </c>
      <c r="M5178" s="426">
        <v>25</v>
      </c>
      <c r="N5178" s="426">
        <v>400</v>
      </c>
      <c r="O5178" s="476"/>
      <c r="P5178" s="450">
        <v>4</v>
      </c>
      <c r="Q5178" s="451">
        <f t="shared" ref="Q5178:Q5194" si="225">L5178*M5178*N5178*P5178/1000000</f>
        <v>0.4</v>
      </c>
      <c r="R5178" s="476"/>
    </row>
    <row r="5179" spans="2:18" x14ac:dyDescent="0.25">
      <c r="B5179" s="1209">
        <v>11</v>
      </c>
      <c r="C5179" s="1168">
        <v>7475</v>
      </c>
      <c r="D5179" s="409" t="s">
        <v>12</v>
      </c>
      <c r="E5179" s="409">
        <v>400</v>
      </c>
      <c r="F5179" s="409">
        <v>55</v>
      </c>
      <c r="G5179" s="497">
        <f t="shared" si="223"/>
        <v>0.95033400000000001</v>
      </c>
      <c r="H5179" s="616" t="s">
        <v>531</v>
      </c>
      <c r="J5179" s="1055">
        <v>11</v>
      </c>
      <c r="K5179" s="476"/>
      <c r="L5179" s="476">
        <v>8</v>
      </c>
      <c r="M5179" s="426">
        <v>25</v>
      </c>
      <c r="N5179" s="426">
        <v>400</v>
      </c>
      <c r="O5179" s="476"/>
      <c r="P5179" s="450">
        <v>1</v>
      </c>
      <c r="Q5179" s="451">
        <f t="shared" si="225"/>
        <v>0.08</v>
      </c>
      <c r="R5179" s="476"/>
    </row>
    <row r="5180" spans="2:18" x14ac:dyDescent="0.25">
      <c r="B5180" s="1209">
        <v>12</v>
      </c>
      <c r="C5180" s="1168">
        <v>7478</v>
      </c>
      <c r="D5180" s="409" t="s">
        <v>12</v>
      </c>
      <c r="E5180" s="409">
        <v>400</v>
      </c>
      <c r="F5180" s="409">
        <v>40</v>
      </c>
      <c r="G5180" s="497">
        <f t="shared" si="223"/>
        <v>0.50265599999999988</v>
      </c>
      <c r="H5180" s="616" t="s">
        <v>531</v>
      </c>
      <c r="J5180" s="1595">
        <v>12</v>
      </c>
      <c r="K5180" s="476"/>
      <c r="L5180" s="476">
        <v>7</v>
      </c>
      <c r="M5180" s="426">
        <v>25</v>
      </c>
      <c r="N5180" s="426">
        <v>400</v>
      </c>
      <c r="O5180" s="476"/>
      <c r="P5180" s="450">
        <v>3</v>
      </c>
      <c r="Q5180" s="451">
        <f t="shared" si="225"/>
        <v>0.21</v>
      </c>
      <c r="R5180" s="476"/>
    </row>
    <row r="5181" spans="2:18" x14ac:dyDescent="0.25">
      <c r="B5181" s="1209">
        <v>13</v>
      </c>
      <c r="C5181" s="1168">
        <v>7470</v>
      </c>
      <c r="D5181" s="409" t="s">
        <v>12</v>
      </c>
      <c r="E5181" s="409">
        <v>400</v>
      </c>
      <c r="F5181" s="409">
        <v>45</v>
      </c>
      <c r="G5181" s="497">
        <f t="shared" si="223"/>
        <v>0.63617400000000002</v>
      </c>
      <c r="H5181" s="616" t="s">
        <v>531</v>
      </c>
      <c r="J5181" s="1055">
        <v>13</v>
      </c>
      <c r="K5181" s="476"/>
      <c r="L5181" s="476">
        <v>13</v>
      </c>
      <c r="M5181" s="426">
        <v>20</v>
      </c>
      <c r="N5181" s="426">
        <v>400</v>
      </c>
      <c r="O5181" s="476"/>
      <c r="P5181" s="450">
        <v>2</v>
      </c>
      <c r="Q5181" s="451">
        <f t="shared" si="225"/>
        <v>0.20799999999999999</v>
      </c>
      <c r="R5181" s="476"/>
    </row>
    <row r="5182" spans="2:18" x14ac:dyDescent="0.25">
      <c r="B5182" s="1209">
        <v>14</v>
      </c>
      <c r="C5182" s="1168">
        <v>7331</v>
      </c>
      <c r="D5182" s="409" t="s">
        <v>12</v>
      </c>
      <c r="E5182" s="409">
        <v>400</v>
      </c>
      <c r="F5182" s="409">
        <v>45</v>
      </c>
      <c r="G5182" s="497">
        <f t="shared" si="223"/>
        <v>0.63617400000000002</v>
      </c>
      <c r="H5182" s="616" t="s">
        <v>524</v>
      </c>
      <c r="J5182" s="1595">
        <v>14</v>
      </c>
      <c r="K5182" s="476"/>
      <c r="L5182" s="476">
        <v>10</v>
      </c>
      <c r="M5182" s="426">
        <v>20</v>
      </c>
      <c r="N5182" s="426">
        <v>400</v>
      </c>
      <c r="O5182" s="476"/>
      <c r="P5182" s="450">
        <v>8</v>
      </c>
      <c r="Q5182" s="451">
        <f t="shared" si="225"/>
        <v>0.64</v>
      </c>
      <c r="R5182" s="476"/>
    </row>
    <row r="5183" spans="2:18" x14ac:dyDescent="0.25">
      <c r="G5183" s="74">
        <f>SUM(G5169:G5182)</f>
        <v>10.0201332</v>
      </c>
      <c r="H5183" s="51"/>
      <c r="J5183" s="1055">
        <v>15</v>
      </c>
      <c r="K5183" s="476"/>
      <c r="L5183" s="476">
        <v>8</v>
      </c>
      <c r="M5183" s="426">
        <v>20</v>
      </c>
      <c r="N5183" s="426">
        <v>400</v>
      </c>
      <c r="O5183" s="476"/>
      <c r="P5183" s="450">
        <v>1</v>
      </c>
      <c r="Q5183" s="451">
        <f t="shared" si="225"/>
        <v>6.4000000000000001E-2</v>
      </c>
      <c r="R5183" s="476"/>
    </row>
    <row r="5184" spans="2:18" ht="16.5" thickBot="1" x14ac:dyDescent="0.3">
      <c r="G5184" s="60">
        <f>SUM(G5183)</f>
        <v>10.0201332</v>
      </c>
      <c r="H5184" s="36">
        <f>SUM(Q5216/G5184)</f>
        <v>0.76267948214500791</v>
      </c>
      <c r="J5184" s="1595">
        <v>16</v>
      </c>
      <c r="K5184" s="476"/>
      <c r="L5184" s="476">
        <v>7</v>
      </c>
      <c r="M5184" s="426">
        <v>20</v>
      </c>
      <c r="N5184" s="426">
        <v>400</v>
      </c>
      <c r="O5184" s="476"/>
      <c r="P5184" s="450">
        <v>3</v>
      </c>
      <c r="Q5184" s="451">
        <f t="shared" si="225"/>
        <v>0.16800000000000001</v>
      </c>
      <c r="R5184" s="476"/>
    </row>
    <row r="5185" spans="2:18" ht="16.5" thickTop="1" x14ac:dyDescent="0.25">
      <c r="J5185" s="1055">
        <v>17</v>
      </c>
      <c r="K5185" s="476"/>
      <c r="L5185" s="476">
        <v>4.5</v>
      </c>
      <c r="M5185" s="426">
        <v>20</v>
      </c>
      <c r="N5185" s="426">
        <v>400</v>
      </c>
      <c r="O5185" s="476"/>
      <c r="P5185" s="450">
        <v>3</v>
      </c>
      <c r="Q5185" s="451">
        <f t="shared" si="225"/>
        <v>0.108</v>
      </c>
      <c r="R5185" s="476"/>
    </row>
    <row r="5186" spans="2:18" x14ac:dyDescent="0.25">
      <c r="B5186" s="1886" t="s">
        <v>3</v>
      </c>
      <c r="C5186" s="1888" t="s">
        <v>66</v>
      </c>
      <c r="D5186" s="1889"/>
      <c r="E5186" s="1890" t="s">
        <v>48</v>
      </c>
      <c r="F5186" s="1891"/>
      <c r="G5186" s="1886" t="s">
        <v>50</v>
      </c>
      <c r="J5186" s="1595">
        <v>18</v>
      </c>
      <c r="K5186" s="476"/>
      <c r="L5186" s="476">
        <v>3.5</v>
      </c>
      <c r="M5186" s="426">
        <v>20</v>
      </c>
      <c r="N5186" s="426">
        <v>400</v>
      </c>
      <c r="O5186" s="476"/>
      <c r="P5186" s="450">
        <v>3</v>
      </c>
      <c r="Q5186" s="451">
        <f t="shared" si="225"/>
        <v>8.4000000000000005E-2</v>
      </c>
      <c r="R5186" s="476"/>
    </row>
    <row r="5187" spans="2:18" x14ac:dyDescent="0.25">
      <c r="B5187" s="1887"/>
      <c r="C5187" s="101" t="s">
        <v>30</v>
      </c>
      <c r="D5187" s="1598" t="s">
        <v>10</v>
      </c>
      <c r="E5187" s="1596" t="s">
        <v>30</v>
      </c>
      <c r="F5187" s="1596" t="s">
        <v>10</v>
      </c>
      <c r="G5187" s="1887"/>
      <c r="J5187" s="1055">
        <v>19</v>
      </c>
      <c r="K5187" s="476"/>
      <c r="L5187" s="476">
        <v>2.2000000000000002</v>
      </c>
      <c r="M5187" s="426">
        <v>20</v>
      </c>
      <c r="N5187" s="426">
        <v>400</v>
      </c>
      <c r="O5187" s="476"/>
      <c r="P5187" s="450">
        <v>1</v>
      </c>
      <c r="Q5187" s="451">
        <f t="shared" si="225"/>
        <v>1.7600000000000001E-2</v>
      </c>
      <c r="R5187" s="476"/>
    </row>
    <row r="5188" spans="2:18" x14ac:dyDescent="0.25">
      <c r="B5188" s="1597" t="s">
        <v>32</v>
      </c>
      <c r="C5188" s="86">
        <f>SUM(C5153)</f>
        <v>1052</v>
      </c>
      <c r="D5188" s="71">
        <f>SUM(D5153)</f>
        <v>821.28016623999997</v>
      </c>
      <c r="E5188" s="86">
        <f>SUM(E5153)</f>
        <v>47064</v>
      </c>
      <c r="F5188" s="71">
        <f>SUM(F5153)</f>
        <v>602.85329000000013</v>
      </c>
      <c r="G5188" s="88">
        <f>SUM(F5188/D5188)</f>
        <v>0.73404097016002978</v>
      </c>
      <c r="J5188" s="1595">
        <v>20</v>
      </c>
      <c r="K5188" s="476"/>
      <c r="L5188" s="476">
        <v>10</v>
      </c>
      <c r="M5188" s="426">
        <v>15</v>
      </c>
      <c r="N5188" s="426">
        <v>400</v>
      </c>
      <c r="O5188" s="476"/>
      <c r="P5188" s="450">
        <v>2</v>
      </c>
      <c r="Q5188" s="451">
        <f t="shared" si="225"/>
        <v>0.12</v>
      </c>
      <c r="R5188" s="476"/>
    </row>
    <row r="5189" spans="2:18" x14ac:dyDescent="0.25">
      <c r="B5189" s="1597" t="s">
        <v>32</v>
      </c>
      <c r="C5189" s="115">
        <f>SUM(B5182)</f>
        <v>14</v>
      </c>
      <c r="D5189" s="71">
        <f>SUM(G5183)</f>
        <v>10.0201332</v>
      </c>
      <c r="E5189" s="115">
        <f>SUM(P5216)</f>
        <v>452</v>
      </c>
      <c r="F5189" s="20">
        <f>SUM(Q5216)</f>
        <v>7.6421500000000009</v>
      </c>
      <c r="G5189" s="88">
        <f>SUM(F5189/D5189)</f>
        <v>0.76267948214500791</v>
      </c>
      <c r="J5189" s="1055">
        <v>21</v>
      </c>
      <c r="K5189" s="476"/>
      <c r="L5189" s="476">
        <v>7</v>
      </c>
      <c r="M5189" s="426">
        <v>15</v>
      </c>
      <c r="N5189" s="426">
        <v>400</v>
      </c>
      <c r="O5189" s="476"/>
      <c r="P5189" s="450">
        <v>2</v>
      </c>
      <c r="Q5189" s="451">
        <f t="shared" si="225"/>
        <v>8.4000000000000005E-2</v>
      </c>
      <c r="R5189" s="476"/>
    </row>
    <row r="5190" spans="2:18" ht="16.5" thickBot="1" x14ac:dyDescent="0.3">
      <c r="B5190" s="1590" t="s">
        <v>54</v>
      </c>
      <c r="C5190" s="59">
        <f>SUM(C5188:C5189)</f>
        <v>1066</v>
      </c>
      <c r="D5190" s="92">
        <f>SUM(D5188:D5189)</f>
        <v>831.30029944</v>
      </c>
      <c r="E5190" s="59">
        <f>SUM(E5188:E5189)</f>
        <v>47516</v>
      </c>
      <c r="F5190" s="92">
        <f>SUM(F5188:F5189)</f>
        <v>610.49544000000014</v>
      </c>
      <c r="G5190" s="93">
        <f>SUM(F5190/D5190)</f>
        <v>0.73438616636040721</v>
      </c>
      <c r="J5190" s="1595">
        <v>22</v>
      </c>
      <c r="K5190" s="476"/>
      <c r="L5190" s="476">
        <v>4.5</v>
      </c>
      <c r="M5190" s="426">
        <v>15</v>
      </c>
      <c r="N5190" s="426">
        <v>400</v>
      </c>
      <c r="O5190" s="476"/>
      <c r="P5190" s="450">
        <v>5</v>
      </c>
      <c r="Q5190" s="451">
        <f t="shared" si="225"/>
        <v>0.13500000000000001</v>
      </c>
      <c r="R5190" s="476"/>
    </row>
    <row r="5191" spans="2:18" ht="16.5" thickTop="1" x14ac:dyDescent="0.25">
      <c r="B5191" s="89"/>
      <c r="C5191" s="90"/>
      <c r="D5191" s="91"/>
      <c r="E5191" s="82"/>
      <c r="F5191" s="83"/>
      <c r="G5191" s="83"/>
      <c r="J5191" s="1055">
        <v>23</v>
      </c>
      <c r="K5191" s="476"/>
      <c r="L5191" s="476">
        <v>3.5</v>
      </c>
      <c r="M5191" s="426">
        <v>15</v>
      </c>
      <c r="N5191" s="426">
        <v>400</v>
      </c>
      <c r="O5191" s="476"/>
      <c r="P5191" s="450">
        <v>9</v>
      </c>
      <c r="Q5191" s="451">
        <f t="shared" si="225"/>
        <v>0.189</v>
      </c>
      <c r="R5191" s="476"/>
    </row>
    <row r="5192" spans="2:18" x14ac:dyDescent="0.25">
      <c r="B5192" s="102" t="s">
        <v>32</v>
      </c>
      <c r="C5192" s="90"/>
      <c r="D5192" s="103">
        <f>SUM(Q5210+D5155)</f>
        <v>451.74683999999996</v>
      </c>
      <c r="E5192" s="466">
        <f>SUM(D5192/D5190)</f>
        <v>0.5434219623213371</v>
      </c>
      <c r="F5192" s="83"/>
      <c r="G5192" s="83"/>
      <c r="J5192" s="1595">
        <v>24</v>
      </c>
      <c r="K5192" s="476"/>
      <c r="L5192" s="476">
        <v>2.2000000000000002</v>
      </c>
      <c r="M5192" s="426">
        <v>15</v>
      </c>
      <c r="N5192" s="426">
        <v>400</v>
      </c>
      <c r="O5192" s="476"/>
      <c r="P5192" s="450">
        <v>2</v>
      </c>
      <c r="Q5192" s="451">
        <f t="shared" si="225"/>
        <v>2.64E-2</v>
      </c>
      <c r="R5192" s="476"/>
    </row>
    <row r="5193" spans="2:18" x14ac:dyDescent="0.25">
      <c r="B5193" s="102" t="s">
        <v>51</v>
      </c>
      <c r="C5193" s="89"/>
      <c r="D5193" s="103">
        <f>SUM(Q5215+D5156)</f>
        <v>158.74860000000001</v>
      </c>
      <c r="E5193" s="466">
        <f>SUM(D5193/D5190)</f>
        <v>0.19096420403906983</v>
      </c>
      <c r="F5193" s="83"/>
      <c r="G5193" s="83"/>
      <c r="J5193" s="1055">
        <v>25</v>
      </c>
      <c r="K5193" s="476"/>
      <c r="L5193" s="476">
        <v>7</v>
      </c>
      <c r="M5193" s="426">
        <v>13</v>
      </c>
      <c r="N5193" s="426">
        <v>400</v>
      </c>
      <c r="O5193" s="476"/>
      <c r="P5193" s="450">
        <v>1</v>
      </c>
      <c r="Q5193" s="451">
        <f t="shared" si="225"/>
        <v>3.6400000000000002E-2</v>
      </c>
      <c r="R5193" s="476"/>
    </row>
    <row r="5194" spans="2:18" ht="16.5" thickBot="1" x14ac:dyDescent="0.3">
      <c r="B5194" s="89"/>
      <c r="C5194" s="89"/>
      <c r="D5194" s="1593">
        <f>SUM(D5192:D5193)</f>
        <v>610.49543999999992</v>
      </c>
      <c r="E5194" s="467">
        <f>SUM(E5192:E5193)</f>
        <v>0.73438616636040699</v>
      </c>
      <c r="F5194" s="83"/>
      <c r="J5194" s="1595">
        <v>26</v>
      </c>
      <c r="K5194" s="476"/>
      <c r="L5194" s="476">
        <v>4.5</v>
      </c>
      <c r="M5194" s="426">
        <v>13</v>
      </c>
      <c r="N5194" s="426">
        <v>400</v>
      </c>
      <c r="O5194" s="476"/>
      <c r="P5194" s="450">
        <v>8</v>
      </c>
      <c r="Q5194" s="451">
        <f t="shared" si="225"/>
        <v>0.18720000000000001</v>
      </c>
      <c r="R5194" s="476"/>
    </row>
    <row r="5195" spans="2:18" ht="16.5" thickTop="1" x14ac:dyDescent="0.25">
      <c r="J5195" s="1055">
        <v>27</v>
      </c>
      <c r="K5195" s="476"/>
      <c r="L5195" s="476">
        <v>3.5</v>
      </c>
      <c r="M5195" s="426">
        <v>13</v>
      </c>
      <c r="N5195" s="426">
        <v>400</v>
      </c>
      <c r="O5195" s="476"/>
      <c r="P5195" s="450">
        <v>3</v>
      </c>
      <c r="Q5195" s="451">
        <f t="shared" ref="Q5195:Q5209" si="226">L5195*M5195*N5195*P5195/1000000</f>
        <v>5.4600000000000003E-2</v>
      </c>
      <c r="R5195" s="476"/>
    </row>
    <row r="5196" spans="2:18" x14ac:dyDescent="0.25">
      <c r="J5196" s="1595">
        <v>28</v>
      </c>
      <c r="K5196" s="476"/>
      <c r="L5196" s="476">
        <v>2.2000000000000002</v>
      </c>
      <c r="M5196" s="426">
        <v>13</v>
      </c>
      <c r="N5196" s="426">
        <v>400</v>
      </c>
      <c r="O5196" s="476"/>
      <c r="P5196" s="450">
        <v>6</v>
      </c>
      <c r="Q5196" s="451">
        <f t="shared" si="226"/>
        <v>6.8640000000000007E-2</v>
      </c>
      <c r="R5196" s="476"/>
    </row>
    <row r="5197" spans="2:18" x14ac:dyDescent="0.25">
      <c r="J5197" s="1055">
        <v>29</v>
      </c>
      <c r="K5197" s="476"/>
      <c r="L5197" s="476">
        <v>1.7</v>
      </c>
      <c r="M5197" s="426">
        <v>13</v>
      </c>
      <c r="N5197" s="426">
        <v>400</v>
      </c>
      <c r="O5197" s="476"/>
      <c r="P5197" s="450">
        <v>2</v>
      </c>
      <c r="Q5197" s="451">
        <f t="shared" si="226"/>
        <v>1.7680000000000001E-2</v>
      </c>
      <c r="R5197" s="476"/>
    </row>
    <row r="5198" spans="2:18" x14ac:dyDescent="0.25">
      <c r="J5198" s="1595">
        <v>30</v>
      </c>
      <c r="K5198" s="476"/>
      <c r="L5198" s="476">
        <v>10</v>
      </c>
      <c r="M5198" s="426">
        <v>10</v>
      </c>
      <c r="N5198" s="426">
        <v>400</v>
      </c>
      <c r="O5198" s="476"/>
      <c r="P5198" s="450">
        <v>1</v>
      </c>
      <c r="Q5198" s="451">
        <f t="shared" si="226"/>
        <v>0.04</v>
      </c>
      <c r="R5198" s="476"/>
    </row>
    <row r="5199" spans="2:18" x14ac:dyDescent="0.25">
      <c r="J5199" s="1055">
        <v>31</v>
      </c>
      <c r="K5199" s="476"/>
      <c r="L5199" s="476">
        <v>7</v>
      </c>
      <c r="M5199" s="426">
        <v>10</v>
      </c>
      <c r="N5199" s="426">
        <v>400</v>
      </c>
      <c r="O5199" s="476"/>
      <c r="P5199" s="450">
        <v>5</v>
      </c>
      <c r="Q5199" s="451">
        <f t="shared" si="226"/>
        <v>0.14000000000000001</v>
      </c>
      <c r="R5199" s="476"/>
    </row>
    <row r="5200" spans="2:18" x14ac:dyDescent="0.25">
      <c r="J5200" s="1595">
        <v>32</v>
      </c>
      <c r="K5200" s="476"/>
      <c r="L5200" s="476">
        <v>4.5</v>
      </c>
      <c r="M5200" s="426">
        <v>10</v>
      </c>
      <c r="N5200" s="426">
        <v>400</v>
      </c>
      <c r="O5200" s="476"/>
      <c r="P5200" s="450">
        <v>19</v>
      </c>
      <c r="Q5200" s="451">
        <f t="shared" si="226"/>
        <v>0.34200000000000003</v>
      </c>
      <c r="R5200" s="476"/>
    </row>
    <row r="5201" spans="10:18" x14ac:dyDescent="0.25">
      <c r="J5201" s="1055">
        <v>33</v>
      </c>
      <c r="K5201" s="476"/>
      <c r="L5201" s="476">
        <v>3.5</v>
      </c>
      <c r="M5201" s="426">
        <v>10</v>
      </c>
      <c r="N5201" s="426">
        <v>400</v>
      </c>
      <c r="O5201" s="476"/>
      <c r="P5201" s="450">
        <v>6</v>
      </c>
      <c r="Q5201" s="451">
        <f t="shared" si="226"/>
        <v>8.4000000000000005E-2</v>
      </c>
      <c r="R5201" s="476"/>
    </row>
    <row r="5202" spans="10:18" x14ac:dyDescent="0.25">
      <c r="J5202" s="1595">
        <v>34</v>
      </c>
      <c r="K5202" s="476"/>
      <c r="L5202" s="476">
        <v>2.2000000000000002</v>
      </c>
      <c r="M5202" s="426">
        <v>10</v>
      </c>
      <c r="N5202" s="426">
        <v>400</v>
      </c>
      <c r="O5202" s="476"/>
      <c r="P5202" s="450">
        <v>12</v>
      </c>
      <c r="Q5202" s="451">
        <f t="shared" si="226"/>
        <v>0.1056</v>
      </c>
      <c r="R5202" s="476"/>
    </row>
    <row r="5203" spans="10:18" x14ac:dyDescent="0.25">
      <c r="J5203" s="1055">
        <v>35</v>
      </c>
      <c r="K5203" s="476"/>
      <c r="L5203" s="476">
        <v>1.7</v>
      </c>
      <c r="M5203" s="426">
        <v>10</v>
      </c>
      <c r="N5203" s="426">
        <v>400</v>
      </c>
      <c r="O5203" s="476"/>
      <c r="P5203" s="450">
        <v>3</v>
      </c>
      <c r="Q5203" s="451">
        <f t="shared" si="226"/>
        <v>2.0400000000000001E-2</v>
      </c>
      <c r="R5203" s="476"/>
    </row>
    <row r="5204" spans="10:18" x14ac:dyDescent="0.25">
      <c r="J5204" s="1595">
        <v>36</v>
      </c>
      <c r="K5204" s="476"/>
      <c r="L5204" s="476">
        <v>2.2000000000000002</v>
      </c>
      <c r="M5204" s="426">
        <v>10</v>
      </c>
      <c r="N5204" s="426">
        <v>300</v>
      </c>
      <c r="O5204" s="476"/>
      <c r="P5204" s="450">
        <v>10</v>
      </c>
      <c r="Q5204" s="451">
        <f t="shared" si="226"/>
        <v>6.6000000000000003E-2</v>
      </c>
      <c r="R5204" s="476"/>
    </row>
    <row r="5205" spans="10:18" x14ac:dyDescent="0.25">
      <c r="J5205" s="1055">
        <v>37</v>
      </c>
      <c r="K5205" s="476"/>
      <c r="L5205" s="476">
        <v>1.7</v>
      </c>
      <c r="M5205" s="426">
        <v>10</v>
      </c>
      <c r="N5205" s="426">
        <v>300</v>
      </c>
      <c r="O5205" s="476"/>
      <c r="P5205" s="450">
        <v>2</v>
      </c>
      <c r="Q5205" s="451">
        <f t="shared" si="226"/>
        <v>1.0200000000000001E-2</v>
      </c>
      <c r="R5205" s="476"/>
    </row>
    <row r="5206" spans="10:18" x14ac:dyDescent="0.25">
      <c r="J5206" s="1595">
        <v>38</v>
      </c>
      <c r="K5206" s="476"/>
      <c r="L5206" s="476">
        <v>3.5</v>
      </c>
      <c r="M5206" s="426">
        <v>10</v>
      </c>
      <c r="N5206" s="426">
        <v>300</v>
      </c>
      <c r="O5206" s="476"/>
      <c r="P5206" s="450">
        <v>1</v>
      </c>
      <c r="Q5206" s="451">
        <f t="shared" si="226"/>
        <v>1.0500000000000001E-2</v>
      </c>
      <c r="R5206" s="476"/>
    </row>
    <row r="5207" spans="10:18" x14ac:dyDescent="0.25">
      <c r="J5207" s="1055">
        <v>39</v>
      </c>
      <c r="K5207" s="476"/>
      <c r="L5207" s="476">
        <v>2.2000000000000002</v>
      </c>
      <c r="M5207" s="426">
        <v>20</v>
      </c>
      <c r="N5207" s="426">
        <v>300</v>
      </c>
      <c r="O5207" s="476"/>
      <c r="P5207" s="450">
        <v>1</v>
      </c>
      <c r="Q5207" s="451">
        <f t="shared" si="226"/>
        <v>1.32E-2</v>
      </c>
      <c r="R5207" s="476"/>
    </row>
    <row r="5208" spans="10:18" x14ac:dyDescent="0.25">
      <c r="J5208" s="1595">
        <v>40</v>
      </c>
      <c r="K5208" s="476"/>
      <c r="L5208" s="476">
        <v>1.7</v>
      </c>
      <c r="M5208" s="426">
        <v>13</v>
      </c>
      <c r="N5208" s="426">
        <v>300</v>
      </c>
      <c r="O5208" s="476"/>
      <c r="P5208" s="450">
        <v>1</v>
      </c>
      <c r="Q5208" s="451">
        <f t="shared" si="226"/>
        <v>6.6299999999999987E-3</v>
      </c>
      <c r="R5208" s="476"/>
    </row>
    <row r="5209" spans="10:18" x14ac:dyDescent="0.25">
      <c r="J5209" s="1055">
        <v>41</v>
      </c>
      <c r="K5209" s="476"/>
      <c r="L5209" s="476">
        <v>4.5</v>
      </c>
      <c r="M5209" s="426">
        <v>10</v>
      </c>
      <c r="N5209" s="426">
        <v>300</v>
      </c>
      <c r="O5209" s="476"/>
      <c r="P5209" s="450">
        <v>1</v>
      </c>
      <c r="Q5209" s="451">
        <f t="shared" si="226"/>
        <v>1.35E-2</v>
      </c>
      <c r="R5209" s="476"/>
    </row>
    <row r="5210" spans="10:18" x14ac:dyDescent="0.25">
      <c r="J5210" s="1880"/>
      <c r="K5210" s="1880"/>
      <c r="L5210" s="1880"/>
      <c r="M5210" s="1880"/>
      <c r="N5210" s="1880"/>
      <c r="O5210" s="1881"/>
      <c r="P5210" s="1119">
        <f>SUM(P5169:P5209)</f>
        <v>147</v>
      </c>
      <c r="Q5210" s="1120">
        <f>SUM(Q5169:Q5209)</f>
        <v>5.7797500000000008</v>
      </c>
      <c r="R5210" s="64">
        <f>SUM(Q5210/G5184)</f>
        <v>0.57681368946273093</v>
      </c>
    </row>
    <row r="5211" spans="10:18" x14ac:dyDescent="0.25">
      <c r="J5211" s="1586">
        <v>42</v>
      </c>
      <c r="K5211" s="476"/>
      <c r="L5211" s="477">
        <v>5</v>
      </c>
      <c r="M5211" s="409">
        <v>7</v>
      </c>
      <c r="N5211" s="409">
        <v>400</v>
      </c>
      <c r="O5211" s="409">
        <v>9</v>
      </c>
      <c r="P5211" s="450">
        <v>36</v>
      </c>
      <c r="Q5211" s="451">
        <f>L5211*M5211*N5211*P5211/1000000</f>
        <v>0.504</v>
      </c>
      <c r="R5211" s="618"/>
    </row>
    <row r="5212" spans="10:18" x14ac:dyDescent="0.25">
      <c r="J5212" s="1586">
        <v>43</v>
      </c>
      <c r="K5212" s="476"/>
      <c r="L5212" s="477">
        <v>4</v>
      </c>
      <c r="M5212" s="409">
        <v>6</v>
      </c>
      <c r="N5212" s="409">
        <v>400</v>
      </c>
      <c r="O5212" s="409">
        <v>9</v>
      </c>
      <c r="P5212" s="450">
        <v>54</v>
      </c>
      <c r="Q5212" s="451">
        <f>L5212*M5212*N5212*P5212/1000000</f>
        <v>0.51839999999999997</v>
      </c>
      <c r="R5212" s="1058"/>
    </row>
    <row r="5213" spans="10:18" x14ac:dyDescent="0.25">
      <c r="J5213" s="1586">
        <v>44</v>
      </c>
      <c r="K5213" s="476"/>
      <c r="L5213" s="477">
        <v>3</v>
      </c>
      <c r="M5213" s="409">
        <v>5</v>
      </c>
      <c r="N5213" s="409">
        <v>400</v>
      </c>
      <c r="O5213" s="409">
        <v>9</v>
      </c>
      <c r="P5213" s="450">
        <v>90</v>
      </c>
      <c r="Q5213" s="451">
        <f>L5213*M5213*N5213*P5213/1000000</f>
        <v>0.54</v>
      </c>
      <c r="R5213" s="618"/>
    </row>
    <row r="5214" spans="10:18" x14ac:dyDescent="0.25">
      <c r="J5214" s="1586">
        <v>45</v>
      </c>
      <c r="K5214" s="476"/>
      <c r="L5214" s="477">
        <v>2</v>
      </c>
      <c r="M5214" s="409">
        <v>3</v>
      </c>
      <c r="N5214" s="409">
        <v>400</v>
      </c>
      <c r="O5214" s="409">
        <v>5</v>
      </c>
      <c r="P5214" s="450">
        <v>125</v>
      </c>
      <c r="Q5214" s="451">
        <f>L5214*M5214*N5214*P5214/1000000</f>
        <v>0.3</v>
      </c>
      <c r="R5214" s="1058"/>
    </row>
    <row r="5215" spans="10:18" x14ac:dyDescent="0.25">
      <c r="J5215" s="1882"/>
      <c r="K5215" s="1883"/>
      <c r="L5215" s="1883"/>
      <c r="M5215" s="1883"/>
      <c r="N5215" s="1884"/>
      <c r="O5215" s="1057">
        <f>SUM(O5211:O5214)</f>
        <v>32</v>
      </c>
      <c r="P5215" s="1057">
        <f>SUM(P5211:P5214)</f>
        <v>305</v>
      </c>
      <c r="Q5215" s="437">
        <f>SUM(Q5211:Q5214)</f>
        <v>1.8624000000000001</v>
      </c>
      <c r="R5215" s="64">
        <f>SUM(Q5215/G5184)</f>
        <v>0.18586579268227693</v>
      </c>
    </row>
    <row r="5216" spans="10:18" ht="16.5" thickBot="1" x14ac:dyDescent="0.3">
      <c r="J5216" s="112"/>
      <c r="K5216" s="112"/>
      <c r="L5216" s="112"/>
      <c r="M5216" s="112"/>
      <c r="N5216" s="112"/>
      <c r="O5216" s="455">
        <f>SUM(O5215)</f>
        <v>32</v>
      </c>
      <c r="P5216" s="47">
        <f>SUM(P5215,P5210)</f>
        <v>452</v>
      </c>
      <c r="Q5216" s="72">
        <f>SUM(Q5215,Q5210)</f>
        <v>7.6421500000000009</v>
      </c>
      <c r="R5216" s="49">
        <f>SUM(Q5216/G5184)</f>
        <v>0.76267948214500791</v>
      </c>
    </row>
    <row r="5217" spans="2:18" ht="16.5" thickTop="1" x14ac:dyDescent="0.25"/>
    <row r="5218" spans="2:18" x14ac:dyDescent="0.25">
      <c r="B5218" s="1814" t="s">
        <v>0</v>
      </c>
      <c r="C5218" s="1814"/>
      <c r="D5218" s="1814"/>
      <c r="E5218" s="1814"/>
      <c r="F5218" s="1814"/>
      <c r="G5218" s="1814"/>
      <c r="H5218" s="1814"/>
      <c r="J5218" s="1892" t="s">
        <v>22</v>
      </c>
      <c r="K5218" s="1892"/>
      <c r="L5218" s="1892"/>
      <c r="M5218" s="1892"/>
      <c r="N5218" s="1892"/>
      <c r="O5218" s="1892"/>
      <c r="P5218" s="1892"/>
      <c r="Q5218" s="1892"/>
      <c r="R5218" s="1892"/>
    </row>
    <row r="5219" spans="2:18" x14ac:dyDescent="0.25">
      <c r="B5219" s="1814"/>
      <c r="C5219" s="1814"/>
      <c r="D5219" s="1814"/>
      <c r="E5219" s="1814"/>
      <c r="F5219" s="1814"/>
      <c r="G5219" s="1814"/>
      <c r="H5219" s="1814"/>
      <c r="J5219" s="1892"/>
      <c r="K5219" s="1892"/>
      <c r="L5219" s="1892"/>
      <c r="M5219" s="1892"/>
      <c r="N5219" s="1892"/>
      <c r="O5219" s="1892"/>
      <c r="P5219" s="1892"/>
      <c r="Q5219" s="1892"/>
      <c r="R5219" s="1892"/>
    </row>
    <row r="5220" spans="2:18" x14ac:dyDescent="0.25">
      <c r="B5220" s="6" t="s">
        <v>537</v>
      </c>
      <c r="H5220" s="8"/>
      <c r="J5220" s="6" t="s">
        <v>537</v>
      </c>
      <c r="K5220" s="1051"/>
      <c r="L5220" s="1051"/>
      <c r="M5220" s="1051"/>
      <c r="N5220" s="1051"/>
      <c r="O5220" s="1893"/>
      <c r="P5220" s="1893"/>
      <c r="Q5220" s="842"/>
      <c r="R5220" s="842"/>
    </row>
    <row r="5221" spans="2:18" x14ac:dyDescent="0.25">
      <c r="B5221" s="1812" t="s">
        <v>21</v>
      </c>
      <c r="C5221" s="1812" t="s">
        <v>2</v>
      </c>
      <c r="D5221" s="1812" t="s">
        <v>3</v>
      </c>
      <c r="E5221" s="1842" t="s">
        <v>4</v>
      </c>
      <c r="F5221" s="1843"/>
      <c r="G5221" s="1844"/>
      <c r="H5221" s="1812" t="s">
        <v>5</v>
      </c>
      <c r="J5221" s="1886" t="s">
        <v>21</v>
      </c>
      <c r="K5221" s="1894" t="s">
        <v>24</v>
      </c>
      <c r="L5221" s="1867" t="s">
        <v>25</v>
      </c>
      <c r="M5221" s="1868"/>
      <c r="N5221" s="1869"/>
      <c r="O5221" s="1867" t="s">
        <v>4</v>
      </c>
      <c r="P5221" s="1868"/>
      <c r="Q5221" s="1869"/>
      <c r="R5221" s="1886" t="s">
        <v>5</v>
      </c>
    </row>
    <row r="5222" spans="2:18" x14ac:dyDescent="0.25">
      <c r="B5222" s="1813"/>
      <c r="C5222" s="1813"/>
      <c r="D5222" s="1813"/>
      <c r="E5222" s="1601" t="s">
        <v>26</v>
      </c>
      <c r="F5222" s="1601" t="s">
        <v>9</v>
      </c>
      <c r="G5222" s="1600" t="s">
        <v>10</v>
      </c>
      <c r="H5222" s="1813"/>
      <c r="J5222" s="1887"/>
      <c r="K5222" s="1895"/>
      <c r="L5222" s="1052" t="s">
        <v>27</v>
      </c>
      <c r="M5222" s="1604" t="s">
        <v>28</v>
      </c>
      <c r="N5222" s="1604" t="s">
        <v>26</v>
      </c>
      <c r="O5222" s="1604" t="s">
        <v>29</v>
      </c>
      <c r="P5222" s="1053" t="s">
        <v>30</v>
      </c>
      <c r="Q5222" s="1054" t="s">
        <v>10</v>
      </c>
      <c r="R5222" s="1887"/>
    </row>
    <row r="5223" spans="2:18" x14ac:dyDescent="0.25">
      <c r="B5223" s="1209">
        <v>1</v>
      </c>
      <c r="C5223" s="78">
        <v>7371</v>
      </c>
      <c r="D5223" s="409" t="s">
        <v>12</v>
      </c>
      <c r="E5223" s="409">
        <v>400</v>
      </c>
      <c r="F5223" s="409">
        <v>33</v>
      </c>
      <c r="G5223" s="497">
        <f t="shared" ref="G5223:G5239" si="227">0.7854*E5223*F5223*F5223/1000000</f>
        <v>0.34212023999999996</v>
      </c>
      <c r="H5223" s="616" t="s">
        <v>524</v>
      </c>
      <c r="J5223" s="1055">
        <v>1</v>
      </c>
      <c r="K5223" s="429" t="s">
        <v>32</v>
      </c>
      <c r="L5223" s="426">
        <v>15</v>
      </c>
      <c r="M5223" s="426">
        <v>30</v>
      </c>
      <c r="N5223" s="426">
        <v>400</v>
      </c>
      <c r="O5223" s="429"/>
      <c r="P5223" s="450">
        <v>2</v>
      </c>
      <c r="Q5223" s="451">
        <f t="shared" ref="Q5223:Q5261" si="228">L5223*M5223*N5223*P5223/1000000</f>
        <v>0.36</v>
      </c>
      <c r="R5223" s="1056"/>
    </row>
    <row r="5224" spans="2:18" x14ac:dyDescent="0.25">
      <c r="B5224" s="1209">
        <v>2</v>
      </c>
      <c r="C5224" s="78">
        <v>7469</v>
      </c>
      <c r="D5224" s="409" t="s">
        <v>12</v>
      </c>
      <c r="E5224" s="409">
        <v>400</v>
      </c>
      <c r="F5224" s="409">
        <v>40</v>
      </c>
      <c r="G5224" s="497">
        <f t="shared" si="227"/>
        <v>0.50265599999999988</v>
      </c>
      <c r="H5224" s="616" t="s">
        <v>531</v>
      </c>
      <c r="J5224" s="1603">
        <v>2</v>
      </c>
      <c r="K5224" s="476"/>
      <c r="L5224" s="476">
        <v>15</v>
      </c>
      <c r="M5224" s="426">
        <v>25</v>
      </c>
      <c r="N5224" s="426">
        <v>400</v>
      </c>
      <c r="O5224" s="476"/>
      <c r="P5224" s="450">
        <v>3</v>
      </c>
      <c r="Q5224" s="451">
        <f t="shared" si="228"/>
        <v>0.45</v>
      </c>
      <c r="R5224" s="476"/>
    </row>
    <row r="5225" spans="2:18" x14ac:dyDescent="0.25">
      <c r="B5225" s="1209">
        <v>3</v>
      </c>
      <c r="C5225" s="78">
        <v>7459</v>
      </c>
      <c r="D5225" s="409" t="s">
        <v>12</v>
      </c>
      <c r="E5225" s="409">
        <v>400</v>
      </c>
      <c r="F5225" s="409">
        <v>38</v>
      </c>
      <c r="G5225" s="497">
        <f t="shared" si="227"/>
        <v>0.45364703999999995</v>
      </c>
      <c r="H5225" s="616" t="s">
        <v>531</v>
      </c>
      <c r="J5225" s="1055">
        <v>3</v>
      </c>
      <c r="K5225" s="476"/>
      <c r="L5225" s="476">
        <v>10</v>
      </c>
      <c r="M5225" s="426">
        <v>25</v>
      </c>
      <c r="N5225" s="426">
        <v>400</v>
      </c>
      <c r="O5225" s="476"/>
      <c r="P5225" s="450">
        <v>4</v>
      </c>
      <c r="Q5225" s="451">
        <f t="shared" si="228"/>
        <v>0.4</v>
      </c>
      <c r="R5225" s="476"/>
    </row>
    <row r="5226" spans="2:18" x14ac:dyDescent="0.25">
      <c r="B5226" s="1209">
        <v>4</v>
      </c>
      <c r="C5226" s="78">
        <v>7166</v>
      </c>
      <c r="D5226" s="409" t="s">
        <v>12</v>
      </c>
      <c r="E5226" s="409">
        <v>400</v>
      </c>
      <c r="F5226" s="409">
        <v>45</v>
      </c>
      <c r="G5226" s="497">
        <f t="shared" si="227"/>
        <v>0.63617400000000002</v>
      </c>
      <c r="H5226" s="616" t="s">
        <v>337</v>
      </c>
      <c r="J5226" s="1603">
        <v>4</v>
      </c>
      <c r="K5226" s="476"/>
      <c r="L5226" s="476">
        <v>10</v>
      </c>
      <c r="M5226" s="426">
        <v>20</v>
      </c>
      <c r="N5226" s="426">
        <v>400</v>
      </c>
      <c r="O5226" s="476"/>
      <c r="P5226" s="450">
        <v>2</v>
      </c>
      <c r="Q5226" s="451">
        <f t="shared" si="228"/>
        <v>0.16</v>
      </c>
      <c r="R5226" s="476"/>
    </row>
    <row r="5227" spans="2:18" x14ac:dyDescent="0.25">
      <c r="B5227" s="1209">
        <v>5</v>
      </c>
      <c r="C5227" s="78">
        <v>7175</v>
      </c>
      <c r="D5227" s="409" t="s">
        <v>12</v>
      </c>
      <c r="E5227" s="409">
        <v>400</v>
      </c>
      <c r="F5227" s="409">
        <v>40</v>
      </c>
      <c r="G5227" s="497">
        <f t="shared" si="227"/>
        <v>0.50265599999999988</v>
      </c>
      <c r="H5227" s="616" t="s">
        <v>528</v>
      </c>
      <c r="J5227" s="1055">
        <v>5</v>
      </c>
      <c r="K5227" s="476"/>
      <c r="L5227" s="476">
        <v>10</v>
      </c>
      <c r="M5227" s="426">
        <v>10</v>
      </c>
      <c r="N5227" s="426">
        <v>400</v>
      </c>
      <c r="O5227" s="476"/>
      <c r="P5227" s="450">
        <v>1</v>
      </c>
      <c r="Q5227" s="451">
        <f t="shared" si="228"/>
        <v>0.04</v>
      </c>
      <c r="R5227" s="476"/>
    </row>
    <row r="5228" spans="2:18" x14ac:dyDescent="0.25">
      <c r="B5228" s="1209">
        <v>6</v>
      </c>
      <c r="C5228" s="78">
        <v>7302</v>
      </c>
      <c r="D5228" s="409" t="s">
        <v>12</v>
      </c>
      <c r="E5228" s="409">
        <v>400</v>
      </c>
      <c r="F5228" s="409">
        <v>36</v>
      </c>
      <c r="G5228" s="497">
        <f t="shared" si="227"/>
        <v>0.40715135999999991</v>
      </c>
      <c r="H5228" s="616" t="s">
        <v>528</v>
      </c>
      <c r="J5228" s="1603">
        <v>6</v>
      </c>
      <c r="K5228" s="476"/>
      <c r="L5228" s="476">
        <v>8</v>
      </c>
      <c r="M5228" s="426">
        <v>15</v>
      </c>
      <c r="N5228" s="426">
        <v>400</v>
      </c>
      <c r="O5228" s="476"/>
      <c r="P5228" s="450">
        <v>1</v>
      </c>
      <c r="Q5228" s="451">
        <f t="shared" si="228"/>
        <v>4.8000000000000001E-2</v>
      </c>
      <c r="R5228" s="476"/>
    </row>
    <row r="5229" spans="2:18" x14ac:dyDescent="0.25">
      <c r="B5229" s="1209">
        <v>7</v>
      </c>
      <c r="C5229" s="78">
        <v>7352</v>
      </c>
      <c r="D5229" s="409" t="s">
        <v>12</v>
      </c>
      <c r="E5229" s="409">
        <v>400</v>
      </c>
      <c r="F5229" s="409">
        <v>36</v>
      </c>
      <c r="G5229" s="497">
        <f t="shared" si="227"/>
        <v>0.40715135999999991</v>
      </c>
      <c r="H5229" s="616" t="s">
        <v>528</v>
      </c>
      <c r="J5229" s="1055">
        <v>7</v>
      </c>
      <c r="K5229" s="476"/>
      <c r="L5229" s="476">
        <v>8</v>
      </c>
      <c r="M5229" s="426">
        <v>13</v>
      </c>
      <c r="N5229" s="426">
        <v>400</v>
      </c>
      <c r="O5229" s="476"/>
      <c r="P5229" s="450">
        <v>1</v>
      </c>
      <c r="Q5229" s="451">
        <f t="shared" si="228"/>
        <v>4.1599999999999998E-2</v>
      </c>
      <c r="R5229" s="476"/>
    </row>
    <row r="5230" spans="2:18" x14ac:dyDescent="0.25">
      <c r="B5230" s="1209">
        <v>8</v>
      </c>
      <c r="C5230" s="78">
        <v>7252</v>
      </c>
      <c r="D5230" s="409" t="s">
        <v>12</v>
      </c>
      <c r="E5230" s="409">
        <v>400</v>
      </c>
      <c r="F5230" s="409">
        <v>42</v>
      </c>
      <c r="G5230" s="497">
        <f t="shared" si="227"/>
        <v>0.55417824000000004</v>
      </c>
      <c r="H5230" s="616" t="s">
        <v>528</v>
      </c>
      <c r="J5230" s="1603">
        <v>8</v>
      </c>
      <c r="K5230" s="476"/>
      <c r="L5230" s="476">
        <v>8</v>
      </c>
      <c r="M5230" s="426">
        <v>25</v>
      </c>
      <c r="N5230" s="426">
        <v>400</v>
      </c>
      <c r="O5230" s="476"/>
      <c r="P5230" s="450">
        <v>1</v>
      </c>
      <c r="Q5230" s="451">
        <f t="shared" si="228"/>
        <v>0.08</v>
      </c>
      <c r="R5230" s="476"/>
    </row>
    <row r="5231" spans="2:18" x14ac:dyDescent="0.25">
      <c r="B5231" s="1209">
        <v>9</v>
      </c>
      <c r="C5231" s="78">
        <v>7351</v>
      </c>
      <c r="D5231" s="409" t="s">
        <v>12</v>
      </c>
      <c r="E5231" s="409">
        <v>400</v>
      </c>
      <c r="F5231" s="409">
        <v>42</v>
      </c>
      <c r="G5231" s="497">
        <f t="shared" si="227"/>
        <v>0.55417824000000004</v>
      </c>
      <c r="H5231" s="616" t="s">
        <v>524</v>
      </c>
      <c r="J5231" s="1055">
        <v>9</v>
      </c>
      <c r="K5231" s="476"/>
      <c r="L5231" s="476">
        <v>7</v>
      </c>
      <c r="M5231" s="426">
        <v>30</v>
      </c>
      <c r="N5231" s="426">
        <v>400</v>
      </c>
      <c r="O5231" s="476"/>
      <c r="P5231" s="450">
        <v>1</v>
      </c>
      <c r="Q5231" s="451">
        <f t="shared" si="228"/>
        <v>8.4000000000000005E-2</v>
      </c>
      <c r="R5231" s="476"/>
    </row>
    <row r="5232" spans="2:18" x14ac:dyDescent="0.25">
      <c r="B5232" s="1209">
        <v>10</v>
      </c>
      <c r="C5232" s="78">
        <v>7348</v>
      </c>
      <c r="D5232" s="409" t="s">
        <v>12</v>
      </c>
      <c r="E5232" s="409">
        <v>400</v>
      </c>
      <c r="F5232" s="409">
        <v>30</v>
      </c>
      <c r="G5232" s="497">
        <f t="shared" si="227"/>
        <v>0.282744</v>
      </c>
      <c r="H5232" s="616" t="s">
        <v>528</v>
      </c>
      <c r="J5232" s="1603">
        <v>10</v>
      </c>
      <c r="K5232" s="476"/>
      <c r="L5232" s="476">
        <v>7</v>
      </c>
      <c r="M5232" s="426">
        <v>20</v>
      </c>
      <c r="N5232" s="426">
        <v>400</v>
      </c>
      <c r="O5232" s="476"/>
      <c r="P5232" s="450">
        <v>3</v>
      </c>
      <c r="Q5232" s="451">
        <f t="shared" si="228"/>
        <v>0.16800000000000001</v>
      </c>
      <c r="R5232" s="476"/>
    </row>
    <row r="5233" spans="2:18" x14ac:dyDescent="0.25">
      <c r="B5233" s="1209">
        <v>11</v>
      </c>
      <c r="C5233" s="78">
        <v>7350</v>
      </c>
      <c r="D5233" s="409" t="s">
        <v>12</v>
      </c>
      <c r="E5233" s="409">
        <v>400</v>
      </c>
      <c r="F5233" s="409">
        <v>38</v>
      </c>
      <c r="G5233" s="497">
        <f t="shared" si="227"/>
        <v>0.45364703999999995</v>
      </c>
      <c r="H5233" s="616" t="s">
        <v>528</v>
      </c>
      <c r="J5233" s="1055">
        <v>11</v>
      </c>
      <c r="K5233" s="476"/>
      <c r="L5233" s="476">
        <v>7</v>
      </c>
      <c r="M5233" s="426">
        <v>15</v>
      </c>
      <c r="N5233" s="426">
        <v>400</v>
      </c>
      <c r="O5233" s="476"/>
      <c r="P5233" s="450">
        <v>1</v>
      </c>
      <c r="Q5233" s="451">
        <f t="shared" si="228"/>
        <v>4.2000000000000003E-2</v>
      </c>
      <c r="R5233" s="476"/>
    </row>
    <row r="5234" spans="2:18" x14ac:dyDescent="0.25">
      <c r="B5234" s="1209">
        <v>12</v>
      </c>
      <c r="C5234" s="78">
        <v>7502</v>
      </c>
      <c r="D5234" s="409" t="s">
        <v>12</v>
      </c>
      <c r="E5234" s="409">
        <v>400</v>
      </c>
      <c r="F5234" s="409">
        <v>69</v>
      </c>
      <c r="G5234" s="497">
        <f t="shared" si="227"/>
        <v>1.4957157599999997</v>
      </c>
      <c r="H5234" s="616" t="s">
        <v>535</v>
      </c>
      <c r="J5234" s="1603">
        <v>12</v>
      </c>
      <c r="K5234" s="476"/>
      <c r="L5234" s="476">
        <v>7</v>
      </c>
      <c r="M5234" s="426">
        <v>10</v>
      </c>
      <c r="N5234" s="426">
        <v>400</v>
      </c>
      <c r="O5234" s="476"/>
      <c r="P5234" s="450">
        <v>2</v>
      </c>
      <c r="Q5234" s="451">
        <f t="shared" si="228"/>
        <v>5.6000000000000001E-2</v>
      </c>
      <c r="R5234" s="476"/>
    </row>
    <row r="5235" spans="2:18" x14ac:dyDescent="0.25">
      <c r="B5235" s="1209">
        <v>13</v>
      </c>
      <c r="C5235" s="78">
        <v>7511</v>
      </c>
      <c r="D5235" s="409" t="s">
        <v>12</v>
      </c>
      <c r="E5235" s="409">
        <v>400</v>
      </c>
      <c r="F5235" s="409">
        <v>30</v>
      </c>
      <c r="G5235" s="497">
        <f t="shared" si="227"/>
        <v>0.282744</v>
      </c>
      <c r="H5235" s="616" t="s">
        <v>535</v>
      </c>
      <c r="J5235" s="1055">
        <v>13</v>
      </c>
      <c r="K5235" s="476"/>
      <c r="L5235" s="476">
        <v>4.5</v>
      </c>
      <c r="M5235" s="426">
        <v>25</v>
      </c>
      <c r="N5235" s="426">
        <v>400</v>
      </c>
      <c r="O5235" s="476"/>
      <c r="P5235" s="450">
        <v>2</v>
      </c>
      <c r="Q5235" s="451">
        <f t="shared" si="228"/>
        <v>0.09</v>
      </c>
      <c r="R5235" s="476"/>
    </row>
    <row r="5236" spans="2:18" x14ac:dyDescent="0.25">
      <c r="B5236" s="1209">
        <v>14</v>
      </c>
      <c r="C5236" s="78">
        <v>7445</v>
      </c>
      <c r="D5236" s="409" t="s">
        <v>12</v>
      </c>
      <c r="E5236" s="409">
        <v>400</v>
      </c>
      <c r="F5236" s="409">
        <v>40</v>
      </c>
      <c r="G5236" s="497">
        <f t="shared" si="227"/>
        <v>0.50265599999999988</v>
      </c>
      <c r="H5236" s="616" t="s">
        <v>536</v>
      </c>
      <c r="J5236" s="1603">
        <v>14</v>
      </c>
      <c r="K5236" s="476"/>
      <c r="L5236" s="476">
        <v>4.5</v>
      </c>
      <c r="M5236" s="426">
        <v>20</v>
      </c>
      <c r="N5236" s="426">
        <v>400</v>
      </c>
      <c r="O5236" s="476"/>
      <c r="P5236" s="450">
        <v>8</v>
      </c>
      <c r="Q5236" s="451">
        <f t="shared" si="228"/>
        <v>0.28799999999999998</v>
      </c>
      <c r="R5236" s="476"/>
    </row>
    <row r="5237" spans="2:18" x14ac:dyDescent="0.25">
      <c r="B5237" s="1209">
        <v>15</v>
      </c>
      <c r="C5237" s="78">
        <v>7439</v>
      </c>
      <c r="D5237" s="409" t="s">
        <v>12</v>
      </c>
      <c r="E5237" s="409">
        <v>400</v>
      </c>
      <c r="F5237" s="409">
        <v>58</v>
      </c>
      <c r="G5237" s="497">
        <f t="shared" si="227"/>
        <v>1.0568342399999999</v>
      </c>
      <c r="H5237" s="616" t="s">
        <v>536</v>
      </c>
      <c r="J5237" s="1055">
        <v>15</v>
      </c>
      <c r="K5237" s="476"/>
      <c r="L5237" s="476">
        <v>4.5</v>
      </c>
      <c r="M5237" s="426">
        <v>15</v>
      </c>
      <c r="N5237" s="426">
        <v>400</v>
      </c>
      <c r="O5237" s="476"/>
      <c r="P5237" s="450">
        <v>13</v>
      </c>
      <c r="Q5237" s="451">
        <f t="shared" si="228"/>
        <v>0.35099999999999998</v>
      </c>
      <c r="R5237" s="476"/>
    </row>
    <row r="5238" spans="2:18" x14ac:dyDescent="0.25">
      <c r="B5238" s="1209">
        <v>16</v>
      </c>
      <c r="C5238" s="78">
        <v>7510</v>
      </c>
      <c r="D5238" s="409" t="s">
        <v>12</v>
      </c>
      <c r="E5238" s="409">
        <v>400</v>
      </c>
      <c r="F5238" s="409">
        <v>65</v>
      </c>
      <c r="G5238" s="497">
        <f t="shared" si="227"/>
        <v>1.3273259999999998</v>
      </c>
      <c r="H5238" s="616" t="s">
        <v>535</v>
      </c>
      <c r="J5238" s="1603">
        <v>16</v>
      </c>
      <c r="K5238" s="476"/>
      <c r="L5238" s="476">
        <v>4.5</v>
      </c>
      <c r="M5238" s="426">
        <v>13</v>
      </c>
      <c r="N5238" s="426">
        <v>400</v>
      </c>
      <c r="O5238" s="476"/>
      <c r="P5238" s="450">
        <v>1</v>
      </c>
      <c r="Q5238" s="451">
        <f t="shared" si="228"/>
        <v>2.3400000000000001E-2</v>
      </c>
      <c r="R5238" s="476"/>
    </row>
    <row r="5239" spans="2:18" x14ac:dyDescent="0.25">
      <c r="B5239" s="1209">
        <v>17</v>
      </c>
      <c r="C5239" s="78">
        <v>7505</v>
      </c>
      <c r="D5239" s="409" t="s">
        <v>12</v>
      </c>
      <c r="E5239" s="409">
        <v>400</v>
      </c>
      <c r="F5239" s="409">
        <v>63</v>
      </c>
      <c r="G5239" s="497">
        <f t="shared" si="227"/>
        <v>1.2469010399999998</v>
      </c>
      <c r="H5239" s="616" t="s">
        <v>535</v>
      </c>
      <c r="J5239" s="1055">
        <v>17</v>
      </c>
      <c r="K5239" s="476"/>
      <c r="L5239" s="476">
        <v>4.5</v>
      </c>
      <c r="M5239" s="426">
        <v>10</v>
      </c>
      <c r="N5239" s="426">
        <v>400</v>
      </c>
      <c r="O5239" s="476"/>
      <c r="P5239" s="450">
        <v>61</v>
      </c>
      <c r="Q5239" s="451">
        <f t="shared" si="228"/>
        <v>1.0980000000000001</v>
      </c>
      <c r="R5239" s="476"/>
    </row>
    <row r="5240" spans="2:18" x14ac:dyDescent="0.25">
      <c r="G5240" s="74">
        <f>SUM(G5223:G5239)</f>
        <v>11.008480559999997</v>
      </c>
      <c r="H5240" s="51"/>
      <c r="J5240" s="1603">
        <v>18</v>
      </c>
      <c r="K5240" s="476"/>
      <c r="L5240" s="476">
        <v>3.5</v>
      </c>
      <c r="M5240" s="426">
        <v>25</v>
      </c>
      <c r="N5240" s="426">
        <v>400</v>
      </c>
      <c r="O5240" s="476"/>
      <c r="P5240" s="450">
        <v>1</v>
      </c>
      <c r="Q5240" s="451">
        <f t="shared" si="228"/>
        <v>3.5000000000000003E-2</v>
      </c>
      <c r="R5240" s="476"/>
    </row>
    <row r="5241" spans="2:18" ht="16.5" thickBot="1" x14ac:dyDescent="0.3">
      <c r="G5241" s="60">
        <f>SUM(G5240)</f>
        <v>11.008480559999997</v>
      </c>
      <c r="H5241" s="36">
        <f>SUM(Q5268/G5241)</f>
        <v>0.7255606217830306</v>
      </c>
      <c r="J5241" s="1055">
        <v>19</v>
      </c>
      <c r="K5241" s="476"/>
      <c r="L5241" s="476">
        <v>3.5</v>
      </c>
      <c r="M5241" s="426">
        <v>20</v>
      </c>
      <c r="N5241" s="426">
        <v>400</v>
      </c>
      <c r="O5241" s="476"/>
      <c r="P5241" s="450">
        <v>1</v>
      </c>
      <c r="Q5241" s="451">
        <f t="shared" si="228"/>
        <v>2.8000000000000001E-2</v>
      </c>
      <c r="R5241" s="476"/>
    </row>
    <row r="5242" spans="2:18" ht="16.5" thickTop="1" x14ac:dyDescent="0.25">
      <c r="J5242" s="1603">
        <v>20</v>
      </c>
      <c r="K5242" s="476"/>
      <c r="L5242" s="476">
        <v>3.5</v>
      </c>
      <c r="M5242" s="426">
        <v>15</v>
      </c>
      <c r="N5242" s="426">
        <v>400</v>
      </c>
      <c r="O5242" s="476"/>
      <c r="P5242" s="450">
        <v>1</v>
      </c>
      <c r="Q5242" s="451">
        <f t="shared" si="228"/>
        <v>2.1000000000000001E-2</v>
      </c>
      <c r="R5242" s="476"/>
    </row>
    <row r="5243" spans="2:18" x14ac:dyDescent="0.25">
      <c r="B5243" s="1886" t="s">
        <v>3</v>
      </c>
      <c r="C5243" s="1888" t="s">
        <v>66</v>
      </c>
      <c r="D5243" s="1889"/>
      <c r="E5243" s="1890" t="s">
        <v>48</v>
      </c>
      <c r="F5243" s="1891"/>
      <c r="G5243" s="1886" t="s">
        <v>50</v>
      </c>
      <c r="J5243" s="1055">
        <v>21</v>
      </c>
      <c r="K5243" s="476"/>
      <c r="L5243" s="476">
        <v>3.5</v>
      </c>
      <c r="M5243" s="426">
        <v>13</v>
      </c>
      <c r="N5243" s="426">
        <v>400</v>
      </c>
      <c r="O5243" s="476"/>
      <c r="P5243" s="450">
        <v>1</v>
      </c>
      <c r="Q5243" s="451">
        <f t="shared" si="228"/>
        <v>1.8200000000000001E-2</v>
      </c>
      <c r="R5243" s="476"/>
    </row>
    <row r="5244" spans="2:18" x14ac:dyDescent="0.25">
      <c r="B5244" s="1887"/>
      <c r="C5244" s="101" t="s">
        <v>30</v>
      </c>
      <c r="D5244" s="1598" t="s">
        <v>10</v>
      </c>
      <c r="E5244" s="1605" t="s">
        <v>30</v>
      </c>
      <c r="F5244" s="1605" t="s">
        <v>10</v>
      </c>
      <c r="G5244" s="1887"/>
      <c r="J5244" s="1603">
        <v>22</v>
      </c>
      <c r="K5244" s="476"/>
      <c r="L5244" s="476">
        <v>3.5</v>
      </c>
      <c r="M5244" s="426">
        <v>10</v>
      </c>
      <c r="N5244" s="426">
        <v>400</v>
      </c>
      <c r="O5244" s="476"/>
      <c r="P5244" s="450">
        <v>11</v>
      </c>
      <c r="Q5244" s="451">
        <f t="shared" si="228"/>
        <v>0.154</v>
      </c>
      <c r="R5244" s="476"/>
    </row>
    <row r="5245" spans="2:18" x14ac:dyDescent="0.25">
      <c r="B5245" s="1606" t="s">
        <v>32</v>
      </c>
      <c r="C5245" s="86">
        <f>SUM(C5190)</f>
        <v>1066</v>
      </c>
      <c r="D5245" s="71">
        <f>SUM(D5190)</f>
        <v>831.30029944</v>
      </c>
      <c r="E5245" s="86">
        <f>SUM(E5190)</f>
        <v>47516</v>
      </c>
      <c r="F5245" s="71">
        <f>SUM(F5190)</f>
        <v>610.49544000000014</v>
      </c>
      <c r="G5245" s="88">
        <f>SUM(F5245/D5245)</f>
        <v>0.73438616636040721</v>
      </c>
      <c r="J5245" s="1055">
        <v>23</v>
      </c>
      <c r="K5245" s="476"/>
      <c r="L5245" s="476">
        <v>2.2000000000000002</v>
      </c>
      <c r="M5245" s="426">
        <v>20</v>
      </c>
      <c r="N5245" s="426">
        <v>400</v>
      </c>
      <c r="O5245" s="476"/>
      <c r="P5245" s="450">
        <v>3</v>
      </c>
      <c r="Q5245" s="451">
        <f t="shared" si="228"/>
        <v>5.28E-2</v>
      </c>
      <c r="R5245" s="476"/>
    </row>
    <row r="5246" spans="2:18" x14ac:dyDescent="0.25">
      <c r="B5246" s="1606" t="s">
        <v>32</v>
      </c>
      <c r="C5246" s="115">
        <f>SUM(B5239)</f>
        <v>17</v>
      </c>
      <c r="D5246" s="71">
        <f>SUM(G5240)</f>
        <v>11.008480559999997</v>
      </c>
      <c r="E5246" s="115">
        <f>SUM(P5268)</f>
        <v>499</v>
      </c>
      <c r="F5246" s="20">
        <f>SUM(Q5268)</f>
        <v>7.9873200000000022</v>
      </c>
      <c r="G5246" s="88">
        <f>SUM(F5246/D5246)</f>
        <v>0.7255606217830306</v>
      </c>
      <c r="J5246" s="1603">
        <v>24</v>
      </c>
      <c r="K5246" s="476"/>
      <c r="L5246" s="476">
        <v>2.2000000000000002</v>
      </c>
      <c r="M5246" s="426">
        <v>15</v>
      </c>
      <c r="N5246" s="426">
        <v>400</v>
      </c>
      <c r="O5246" s="476"/>
      <c r="P5246" s="450">
        <v>1</v>
      </c>
      <c r="Q5246" s="451">
        <f t="shared" si="228"/>
        <v>1.32E-2</v>
      </c>
      <c r="R5246" s="476"/>
    </row>
    <row r="5247" spans="2:18" ht="16.5" thickBot="1" x14ac:dyDescent="0.3">
      <c r="B5247" s="1602" t="s">
        <v>54</v>
      </c>
      <c r="C5247" s="59">
        <f>SUM(C5245:C5246)</f>
        <v>1083</v>
      </c>
      <c r="D5247" s="92">
        <f>SUM(D5245:D5246)</f>
        <v>842.30877999999996</v>
      </c>
      <c r="E5247" s="59">
        <f>SUM(E5245:E5246)</f>
        <v>48015</v>
      </c>
      <c r="F5247" s="92">
        <f>SUM(F5245:F5246)</f>
        <v>618.4827600000001</v>
      </c>
      <c r="G5247" s="93">
        <f>SUM(F5247/D5247)</f>
        <v>0.73427082168133184</v>
      </c>
      <c r="J5247" s="1055">
        <v>25</v>
      </c>
      <c r="K5247" s="476"/>
      <c r="L5247" s="476">
        <v>2.2000000000000002</v>
      </c>
      <c r="M5247" s="426">
        <v>13</v>
      </c>
      <c r="N5247" s="426">
        <v>400</v>
      </c>
      <c r="O5247" s="476"/>
      <c r="P5247" s="450">
        <v>1</v>
      </c>
      <c r="Q5247" s="451">
        <f t="shared" si="228"/>
        <v>1.1440000000000001E-2</v>
      </c>
      <c r="R5247" s="476"/>
    </row>
    <row r="5248" spans="2:18" ht="16.5" thickTop="1" x14ac:dyDescent="0.25">
      <c r="B5248" s="89"/>
      <c r="C5248" s="90"/>
      <c r="D5248" s="91"/>
      <c r="E5248" s="82"/>
      <c r="F5248" s="83"/>
      <c r="G5248" s="83"/>
      <c r="J5248" s="1603">
        <v>26</v>
      </c>
      <c r="K5248" s="476"/>
      <c r="L5248" s="476">
        <v>2.2000000000000002</v>
      </c>
      <c r="M5248" s="426">
        <v>10</v>
      </c>
      <c r="N5248" s="426">
        <v>400</v>
      </c>
      <c r="O5248" s="476"/>
      <c r="P5248" s="450">
        <v>12</v>
      </c>
      <c r="Q5248" s="451">
        <f t="shared" si="228"/>
        <v>0.1056</v>
      </c>
      <c r="R5248" s="476"/>
    </row>
    <row r="5249" spans="2:18" x14ac:dyDescent="0.25">
      <c r="B5249" s="102" t="s">
        <v>32</v>
      </c>
      <c r="C5249" s="90"/>
      <c r="D5249" s="103">
        <f>SUM(Q5262+D5192)</f>
        <v>457.20135999999997</v>
      </c>
      <c r="E5249" s="466">
        <f>SUM(D5249/D5247)</f>
        <v>0.54279543423493692</v>
      </c>
      <c r="F5249" s="83"/>
      <c r="G5249" s="83"/>
      <c r="J5249" s="1055">
        <v>27</v>
      </c>
      <c r="K5249" s="476"/>
      <c r="L5249" s="476">
        <v>1.7</v>
      </c>
      <c r="M5249" s="426">
        <v>13</v>
      </c>
      <c r="N5249" s="426">
        <v>400</v>
      </c>
      <c r="O5249" s="476"/>
      <c r="P5249" s="450">
        <v>1</v>
      </c>
      <c r="Q5249" s="451">
        <f t="shared" si="228"/>
        <v>8.8400000000000006E-3</v>
      </c>
      <c r="R5249" s="476"/>
    </row>
    <row r="5250" spans="2:18" x14ac:dyDescent="0.25">
      <c r="B5250" s="102" t="s">
        <v>51</v>
      </c>
      <c r="C5250" s="89"/>
      <c r="D5250" s="103">
        <f>SUM(Q5267+D5193)</f>
        <v>161.28140000000002</v>
      </c>
      <c r="E5250" s="466">
        <f>SUM(D5250/D5247)</f>
        <v>0.1914753874463947</v>
      </c>
      <c r="F5250" s="83"/>
      <c r="G5250" s="83"/>
      <c r="J5250" s="1603">
        <v>28</v>
      </c>
      <c r="K5250" s="476"/>
      <c r="L5250" s="476">
        <v>1.7</v>
      </c>
      <c r="M5250" s="426">
        <v>10</v>
      </c>
      <c r="N5250" s="426">
        <v>400</v>
      </c>
      <c r="O5250" s="476"/>
      <c r="P5250" s="450">
        <v>3</v>
      </c>
      <c r="Q5250" s="451">
        <f t="shared" si="228"/>
        <v>2.0400000000000001E-2</v>
      </c>
      <c r="R5250" s="476"/>
    </row>
    <row r="5251" spans="2:18" ht="16.5" thickBot="1" x14ac:dyDescent="0.3">
      <c r="B5251" s="89"/>
      <c r="C5251" s="89"/>
      <c r="D5251" s="1599">
        <f>SUM(D5249:D5250)</f>
        <v>618.48275999999998</v>
      </c>
      <c r="E5251" s="467">
        <f>SUM(E5249:E5250)</f>
        <v>0.73427082168133162</v>
      </c>
      <c r="F5251" s="83"/>
      <c r="J5251" s="1055">
        <v>29</v>
      </c>
      <c r="K5251" s="476"/>
      <c r="L5251" s="476">
        <v>10</v>
      </c>
      <c r="M5251" s="426">
        <v>15</v>
      </c>
      <c r="N5251" s="426">
        <v>400</v>
      </c>
      <c r="O5251" s="476"/>
      <c r="P5251" s="450">
        <v>3</v>
      </c>
      <c r="Q5251" s="451">
        <f t="shared" si="228"/>
        <v>0.18</v>
      </c>
      <c r="R5251" s="476"/>
    </row>
    <row r="5252" spans="2:18" ht="16.5" thickTop="1" x14ac:dyDescent="0.25">
      <c r="J5252" s="1603">
        <v>30</v>
      </c>
      <c r="K5252" s="476"/>
      <c r="L5252" s="476">
        <v>15</v>
      </c>
      <c r="M5252" s="426">
        <v>20</v>
      </c>
      <c r="N5252" s="426">
        <v>400</v>
      </c>
      <c r="O5252" s="476"/>
      <c r="P5252" s="450">
        <v>3</v>
      </c>
      <c r="Q5252" s="451">
        <f t="shared" si="228"/>
        <v>0.36</v>
      </c>
      <c r="R5252" s="476"/>
    </row>
    <row r="5253" spans="2:18" x14ac:dyDescent="0.25">
      <c r="J5253" s="1055">
        <v>31</v>
      </c>
      <c r="K5253" s="476"/>
      <c r="L5253" s="476">
        <v>13</v>
      </c>
      <c r="M5253" s="426">
        <v>20</v>
      </c>
      <c r="N5253" s="426">
        <v>400</v>
      </c>
      <c r="O5253" s="476"/>
      <c r="P5253" s="450">
        <v>1</v>
      </c>
      <c r="Q5253" s="451">
        <f t="shared" si="228"/>
        <v>0.104</v>
      </c>
      <c r="R5253" s="476"/>
    </row>
    <row r="5254" spans="2:18" x14ac:dyDescent="0.25">
      <c r="J5254" s="1603">
        <v>32</v>
      </c>
      <c r="K5254" s="476"/>
      <c r="L5254" s="476">
        <v>15</v>
      </c>
      <c r="M5254" s="426">
        <v>15</v>
      </c>
      <c r="N5254" s="426">
        <v>400</v>
      </c>
      <c r="O5254" s="476"/>
      <c r="P5254" s="450">
        <v>1</v>
      </c>
      <c r="Q5254" s="451">
        <f t="shared" si="228"/>
        <v>0.09</v>
      </c>
      <c r="R5254" s="476"/>
    </row>
    <row r="5255" spans="2:18" x14ac:dyDescent="0.25">
      <c r="J5255" s="1055">
        <v>33</v>
      </c>
      <c r="K5255" s="476"/>
      <c r="L5255" s="476">
        <v>10</v>
      </c>
      <c r="M5255" s="426">
        <v>27</v>
      </c>
      <c r="N5255" s="426">
        <v>400</v>
      </c>
      <c r="O5255" s="476"/>
      <c r="P5255" s="450">
        <v>1</v>
      </c>
      <c r="Q5255" s="451">
        <f t="shared" si="228"/>
        <v>0.108</v>
      </c>
      <c r="R5255" s="476"/>
    </row>
    <row r="5256" spans="2:18" x14ac:dyDescent="0.25">
      <c r="J5256" s="1603">
        <v>34</v>
      </c>
      <c r="K5256" s="476"/>
      <c r="L5256" s="476">
        <v>10</v>
      </c>
      <c r="M5256" s="426">
        <v>30</v>
      </c>
      <c r="N5256" s="426">
        <v>400</v>
      </c>
      <c r="O5256" s="476"/>
      <c r="P5256" s="450">
        <v>1</v>
      </c>
      <c r="Q5256" s="451">
        <f t="shared" si="228"/>
        <v>0.12</v>
      </c>
      <c r="R5256" s="476"/>
    </row>
    <row r="5257" spans="2:18" x14ac:dyDescent="0.25">
      <c r="J5257" s="1055">
        <v>35</v>
      </c>
      <c r="K5257" s="476"/>
      <c r="L5257" s="476">
        <v>13</v>
      </c>
      <c r="M5257" s="426">
        <v>33</v>
      </c>
      <c r="N5257" s="426">
        <v>400</v>
      </c>
      <c r="O5257" s="476"/>
      <c r="P5257" s="450">
        <v>1</v>
      </c>
      <c r="Q5257" s="451">
        <f t="shared" si="228"/>
        <v>0.1716</v>
      </c>
      <c r="R5257" s="476"/>
    </row>
    <row r="5258" spans="2:18" x14ac:dyDescent="0.25">
      <c r="J5258" s="1603">
        <v>36</v>
      </c>
      <c r="K5258" s="476"/>
      <c r="L5258" s="476">
        <v>2.2000000000000002</v>
      </c>
      <c r="M5258" s="426">
        <v>23</v>
      </c>
      <c r="N5258" s="426">
        <v>400</v>
      </c>
      <c r="O5258" s="476"/>
      <c r="P5258" s="450">
        <v>1</v>
      </c>
      <c r="Q5258" s="451">
        <f t="shared" si="228"/>
        <v>2.0240000000000001E-2</v>
      </c>
      <c r="R5258" s="476"/>
    </row>
    <row r="5259" spans="2:18" x14ac:dyDescent="0.25">
      <c r="J5259" s="1055">
        <v>37</v>
      </c>
      <c r="K5259" s="476"/>
      <c r="L5259" s="476">
        <v>2.2000000000000002</v>
      </c>
      <c r="M5259" s="426">
        <v>15</v>
      </c>
      <c r="N5259" s="426">
        <v>300</v>
      </c>
      <c r="O5259" s="476"/>
      <c r="P5259" s="450">
        <v>1</v>
      </c>
      <c r="Q5259" s="451">
        <f t="shared" si="228"/>
        <v>9.9000000000000008E-3</v>
      </c>
      <c r="R5259" s="476"/>
    </row>
    <row r="5260" spans="2:18" x14ac:dyDescent="0.25">
      <c r="J5260" s="1603">
        <v>38</v>
      </c>
      <c r="K5260" s="476"/>
      <c r="L5260" s="476">
        <v>1.7</v>
      </c>
      <c r="M5260" s="426">
        <v>10</v>
      </c>
      <c r="N5260" s="426">
        <v>300</v>
      </c>
      <c r="O5260" s="476"/>
      <c r="P5260" s="450">
        <v>3</v>
      </c>
      <c r="Q5260" s="451">
        <f t="shared" si="228"/>
        <v>1.5299999999999999E-2</v>
      </c>
      <c r="R5260" s="476"/>
    </row>
    <row r="5261" spans="2:18" x14ac:dyDescent="0.25">
      <c r="J5261" s="1055">
        <v>39</v>
      </c>
      <c r="K5261" s="476"/>
      <c r="L5261" s="476">
        <v>4.5</v>
      </c>
      <c r="M5261" s="426">
        <v>10</v>
      </c>
      <c r="N5261" s="426">
        <v>300</v>
      </c>
      <c r="O5261" s="476"/>
      <c r="P5261" s="450">
        <v>2</v>
      </c>
      <c r="Q5261" s="451">
        <f t="shared" si="228"/>
        <v>2.7E-2</v>
      </c>
      <c r="R5261" s="476"/>
    </row>
    <row r="5262" spans="2:18" x14ac:dyDescent="0.25">
      <c r="J5262" s="1880"/>
      <c r="K5262" s="1880"/>
      <c r="L5262" s="1880"/>
      <c r="M5262" s="1880"/>
      <c r="N5262" s="1880"/>
      <c r="O5262" s="1881"/>
      <c r="P5262" s="1119">
        <f>SUM(P5223:P5261)</f>
        <v>161</v>
      </c>
      <c r="Q5262" s="1120">
        <f>SUM(Q5223:Q5261)</f>
        <v>5.4545200000000023</v>
      </c>
      <c r="R5262" s="64">
        <f>SUM(Q5262/G5241)</f>
        <v>0.4954834566197393</v>
      </c>
    </row>
    <row r="5263" spans="2:18" x14ac:dyDescent="0.25">
      <c r="J5263" s="1603">
        <v>40</v>
      </c>
      <c r="K5263" s="476"/>
      <c r="L5263" s="477">
        <v>5</v>
      </c>
      <c r="M5263" s="409">
        <v>7</v>
      </c>
      <c r="N5263" s="409">
        <v>400</v>
      </c>
      <c r="O5263" s="409">
        <v>25</v>
      </c>
      <c r="P5263" s="450">
        <v>100</v>
      </c>
      <c r="Q5263" s="451">
        <f>L5263*M5263*N5263*P5263/1000000</f>
        <v>1.4</v>
      </c>
      <c r="R5263" s="618"/>
    </row>
    <row r="5264" spans="2:18" x14ac:dyDescent="0.25">
      <c r="J5264" s="1603">
        <v>41</v>
      </c>
      <c r="K5264" s="476"/>
      <c r="L5264" s="477">
        <v>4</v>
      </c>
      <c r="M5264" s="409">
        <v>6</v>
      </c>
      <c r="N5264" s="409">
        <v>400</v>
      </c>
      <c r="O5264" s="409">
        <v>3</v>
      </c>
      <c r="P5264" s="450">
        <v>18</v>
      </c>
      <c r="Q5264" s="451">
        <f>L5264*M5264*N5264*P5264/1000000</f>
        <v>0.17280000000000001</v>
      </c>
      <c r="R5264" s="1058"/>
    </row>
    <row r="5265" spans="2:18" x14ac:dyDescent="0.25">
      <c r="J5265" s="1603">
        <v>42</v>
      </c>
      <c r="K5265" s="476"/>
      <c r="L5265" s="477">
        <v>3</v>
      </c>
      <c r="M5265" s="409">
        <v>5</v>
      </c>
      <c r="N5265" s="409">
        <v>400</v>
      </c>
      <c r="O5265" s="409">
        <v>12</v>
      </c>
      <c r="P5265" s="450">
        <v>120</v>
      </c>
      <c r="Q5265" s="451">
        <f>L5265*M5265*N5265*P5265/1000000</f>
        <v>0.72</v>
      </c>
      <c r="R5265" s="618"/>
    </row>
    <row r="5266" spans="2:18" x14ac:dyDescent="0.25">
      <c r="J5266" s="1603">
        <v>43</v>
      </c>
      <c r="K5266" s="476"/>
      <c r="L5266" s="477">
        <v>2</v>
      </c>
      <c r="M5266" s="409">
        <v>3</v>
      </c>
      <c r="N5266" s="409">
        <v>400</v>
      </c>
      <c r="O5266" s="409">
        <v>4</v>
      </c>
      <c r="P5266" s="450">
        <v>100</v>
      </c>
      <c r="Q5266" s="451">
        <f>L5266*M5266*N5266*P5266/1000000</f>
        <v>0.24</v>
      </c>
      <c r="R5266" s="1058"/>
    </row>
    <row r="5267" spans="2:18" x14ac:dyDescent="0.25">
      <c r="J5267" s="1882"/>
      <c r="K5267" s="1883"/>
      <c r="L5267" s="1883"/>
      <c r="M5267" s="1883"/>
      <c r="N5267" s="1884"/>
      <c r="O5267" s="1057">
        <f>SUM(O5263:O5266)</f>
        <v>44</v>
      </c>
      <c r="P5267" s="1057">
        <f>SUM(P5263:P5266)</f>
        <v>338</v>
      </c>
      <c r="Q5267" s="437">
        <f>SUM(Q5263:Q5266)</f>
        <v>2.5327999999999999</v>
      </c>
      <c r="R5267" s="64">
        <f>SUM(Q5267/G5241)</f>
        <v>0.23007716516329121</v>
      </c>
    </row>
    <row r="5268" spans="2:18" ht="16.5" thickBot="1" x14ac:dyDescent="0.3">
      <c r="J5268" s="112"/>
      <c r="K5268" s="112"/>
      <c r="L5268" s="112"/>
      <c r="M5268" s="112"/>
      <c r="N5268" s="112"/>
      <c r="O5268" s="455">
        <f>SUM(O5267)</f>
        <v>44</v>
      </c>
      <c r="P5268" s="47">
        <f>SUM(P5267,P5262)</f>
        <v>499</v>
      </c>
      <c r="Q5268" s="72">
        <f>SUM(Q5267,Q5262)</f>
        <v>7.9873200000000022</v>
      </c>
      <c r="R5268" s="49">
        <f>SUM(Q5268/G5241)</f>
        <v>0.7255606217830306</v>
      </c>
    </row>
    <row r="5269" spans="2:18" ht="16.5" thickTop="1" x14ac:dyDescent="0.25"/>
    <row r="5270" spans="2:18" x14ac:dyDescent="0.25">
      <c r="B5270" s="1814" t="s">
        <v>0</v>
      </c>
      <c r="C5270" s="1814"/>
      <c r="D5270" s="1814"/>
      <c r="E5270" s="1814"/>
      <c r="F5270" s="1814"/>
      <c r="G5270" s="1814"/>
      <c r="H5270" s="1814"/>
      <c r="J5270" s="1892" t="s">
        <v>22</v>
      </c>
      <c r="K5270" s="1892"/>
      <c r="L5270" s="1892"/>
      <c r="M5270" s="1892"/>
      <c r="N5270" s="1892"/>
      <c r="O5270" s="1892"/>
      <c r="P5270" s="1892"/>
      <c r="Q5270" s="1892"/>
      <c r="R5270" s="1892"/>
    </row>
    <row r="5271" spans="2:18" x14ac:dyDescent="0.25">
      <c r="B5271" s="1814"/>
      <c r="C5271" s="1814"/>
      <c r="D5271" s="1814"/>
      <c r="E5271" s="1814"/>
      <c r="F5271" s="1814"/>
      <c r="G5271" s="1814"/>
      <c r="H5271" s="1814"/>
      <c r="J5271" s="1892"/>
      <c r="K5271" s="1892"/>
      <c r="L5271" s="1892"/>
      <c r="M5271" s="1892"/>
      <c r="N5271" s="1892"/>
      <c r="O5271" s="1892"/>
      <c r="P5271" s="1892"/>
      <c r="Q5271" s="1892"/>
      <c r="R5271" s="1892"/>
    </row>
    <row r="5272" spans="2:18" x14ac:dyDescent="0.25">
      <c r="B5272" s="6" t="s">
        <v>537</v>
      </c>
      <c r="H5272" s="8"/>
      <c r="J5272" s="6" t="s">
        <v>537</v>
      </c>
      <c r="K5272" s="1051"/>
      <c r="L5272" s="1051"/>
      <c r="M5272" s="1051"/>
      <c r="N5272" s="1051"/>
      <c r="O5272" s="1893"/>
      <c r="P5272" s="1893"/>
      <c r="Q5272" s="842"/>
      <c r="R5272" s="842"/>
    </row>
    <row r="5273" spans="2:18" x14ac:dyDescent="0.25">
      <c r="B5273" s="1812" t="s">
        <v>21</v>
      </c>
      <c r="C5273" s="1812" t="s">
        <v>2</v>
      </c>
      <c r="D5273" s="1812" t="s">
        <v>3</v>
      </c>
      <c r="E5273" s="1842" t="s">
        <v>4</v>
      </c>
      <c r="F5273" s="1843"/>
      <c r="G5273" s="1844"/>
      <c r="H5273" s="1812" t="s">
        <v>5</v>
      </c>
      <c r="J5273" s="1886" t="s">
        <v>21</v>
      </c>
      <c r="K5273" s="1894" t="s">
        <v>24</v>
      </c>
      <c r="L5273" s="1867" t="s">
        <v>25</v>
      </c>
      <c r="M5273" s="1868"/>
      <c r="N5273" s="1869"/>
      <c r="O5273" s="1867" t="s">
        <v>4</v>
      </c>
      <c r="P5273" s="1868"/>
      <c r="Q5273" s="1869"/>
      <c r="R5273" s="1886" t="s">
        <v>5</v>
      </c>
    </row>
    <row r="5274" spans="2:18" x14ac:dyDescent="0.25">
      <c r="B5274" s="1813"/>
      <c r="C5274" s="1813"/>
      <c r="D5274" s="1813"/>
      <c r="E5274" s="1601" t="s">
        <v>26</v>
      </c>
      <c r="F5274" s="1601" t="s">
        <v>9</v>
      </c>
      <c r="G5274" s="1600" t="s">
        <v>10</v>
      </c>
      <c r="H5274" s="1813"/>
      <c r="J5274" s="1887"/>
      <c r="K5274" s="1895"/>
      <c r="L5274" s="1052" t="s">
        <v>27</v>
      </c>
      <c r="M5274" s="1604" t="s">
        <v>28</v>
      </c>
      <c r="N5274" s="1604" t="s">
        <v>26</v>
      </c>
      <c r="O5274" s="1604" t="s">
        <v>29</v>
      </c>
      <c r="P5274" s="1053" t="s">
        <v>30</v>
      </c>
      <c r="Q5274" s="1054" t="s">
        <v>10</v>
      </c>
      <c r="R5274" s="1887"/>
    </row>
    <row r="5275" spans="2:18" x14ac:dyDescent="0.25">
      <c r="B5275" s="1209">
        <v>1</v>
      </c>
      <c r="C5275" s="73">
        <v>7509</v>
      </c>
      <c r="D5275" s="409" t="s">
        <v>12</v>
      </c>
      <c r="E5275" s="409">
        <v>400</v>
      </c>
      <c r="F5275" s="409">
        <v>52</v>
      </c>
      <c r="G5275" s="497">
        <f t="shared" ref="G5275:G5284" si="229">0.7854*E5275*F5275*F5275/1000000</f>
        <v>0.84948863999999991</v>
      </c>
      <c r="H5275" s="616" t="s">
        <v>535</v>
      </c>
      <c r="J5275" s="1055">
        <v>1</v>
      </c>
      <c r="K5275" s="429" t="s">
        <v>32</v>
      </c>
      <c r="L5275" s="426">
        <v>15</v>
      </c>
      <c r="M5275" s="426">
        <v>30</v>
      </c>
      <c r="N5275" s="426">
        <v>400</v>
      </c>
      <c r="O5275" s="429"/>
      <c r="P5275" s="450">
        <v>3</v>
      </c>
      <c r="Q5275" s="451">
        <f t="shared" ref="Q5275:Q5296" si="230">L5275*M5275*N5275*P5275/1000000</f>
        <v>0.54</v>
      </c>
      <c r="R5275" s="1056"/>
    </row>
    <row r="5276" spans="2:18" x14ac:dyDescent="0.25">
      <c r="B5276" s="1209">
        <v>2</v>
      </c>
      <c r="C5276" s="73">
        <v>7420</v>
      </c>
      <c r="D5276" s="409" t="s">
        <v>12</v>
      </c>
      <c r="E5276" s="409">
        <v>400</v>
      </c>
      <c r="F5276" s="409">
        <v>46</v>
      </c>
      <c r="G5276" s="497">
        <f t="shared" si="229"/>
        <v>0.66476255999999989</v>
      </c>
      <c r="H5276" s="616" t="s">
        <v>535</v>
      </c>
      <c r="J5276" s="1603">
        <v>2</v>
      </c>
      <c r="K5276" s="476"/>
      <c r="L5276" s="476">
        <v>15</v>
      </c>
      <c r="M5276" s="426">
        <v>20</v>
      </c>
      <c r="N5276" s="426">
        <v>400</v>
      </c>
      <c r="O5276" s="476"/>
      <c r="P5276" s="450">
        <v>1</v>
      </c>
      <c r="Q5276" s="451">
        <f t="shared" si="230"/>
        <v>0.12</v>
      </c>
      <c r="R5276" s="476"/>
    </row>
    <row r="5277" spans="2:18" x14ac:dyDescent="0.25">
      <c r="B5277" s="1209">
        <v>3</v>
      </c>
      <c r="C5277" s="73">
        <v>7440</v>
      </c>
      <c r="D5277" s="409" t="s">
        <v>12</v>
      </c>
      <c r="E5277" s="409">
        <v>400</v>
      </c>
      <c r="F5277" s="409">
        <v>50</v>
      </c>
      <c r="G5277" s="497">
        <f t="shared" si="229"/>
        <v>0.78539999999999988</v>
      </c>
      <c r="H5277" s="616" t="s">
        <v>505</v>
      </c>
      <c r="J5277" s="1055">
        <v>3</v>
      </c>
      <c r="K5277" s="476"/>
      <c r="L5277" s="476">
        <v>10</v>
      </c>
      <c r="M5277" s="426">
        <v>25</v>
      </c>
      <c r="N5277" s="426">
        <v>400</v>
      </c>
      <c r="O5277" s="476"/>
      <c r="P5277" s="450">
        <v>2</v>
      </c>
      <c r="Q5277" s="451">
        <f t="shared" si="230"/>
        <v>0.2</v>
      </c>
      <c r="R5277" s="476"/>
    </row>
    <row r="5278" spans="2:18" x14ac:dyDescent="0.25">
      <c r="B5278" s="1209">
        <v>4</v>
      </c>
      <c r="C5278" s="73">
        <v>7412</v>
      </c>
      <c r="D5278" s="409" t="s">
        <v>12</v>
      </c>
      <c r="E5278" s="409">
        <v>400</v>
      </c>
      <c r="F5278" s="409">
        <v>50</v>
      </c>
      <c r="G5278" s="497">
        <f t="shared" si="229"/>
        <v>0.78539999999999988</v>
      </c>
      <c r="H5278" s="616" t="s">
        <v>505</v>
      </c>
      <c r="J5278" s="1603">
        <v>4</v>
      </c>
      <c r="K5278" s="476"/>
      <c r="L5278" s="476">
        <v>10</v>
      </c>
      <c r="M5278" s="426">
        <v>20</v>
      </c>
      <c r="N5278" s="426">
        <v>400</v>
      </c>
      <c r="O5278" s="476"/>
      <c r="P5278" s="450">
        <v>9</v>
      </c>
      <c r="Q5278" s="451">
        <f t="shared" si="230"/>
        <v>0.72</v>
      </c>
      <c r="R5278" s="476"/>
    </row>
    <row r="5279" spans="2:18" x14ac:dyDescent="0.25">
      <c r="B5279" s="1209">
        <v>5</v>
      </c>
      <c r="C5279" s="73">
        <v>7413</v>
      </c>
      <c r="D5279" s="409" t="s">
        <v>12</v>
      </c>
      <c r="E5279" s="409">
        <v>400</v>
      </c>
      <c r="F5279" s="409">
        <v>40</v>
      </c>
      <c r="G5279" s="497">
        <f t="shared" si="229"/>
        <v>0.50265599999999988</v>
      </c>
      <c r="H5279" s="616" t="s">
        <v>505</v>
      </c>
      <c r="J5279" s="1055">
        <v>5</v>
      </c>
      <c r="K5279" s="476"/>
      <c r="L5279" s="476">
        <v>13</v>
      </c>
      <c r="M5279" s="426">
        <v>15</v>
      </c>
      <c r="N5279" s="426">
        <v>400</v>
      </c>
      <c r="O5279" s="476"/>
      <c r="P5279" s="450">
        <v>3</v>
      </c>
      <c r="Q5279" s="451">
        <f t="shared" si="230"/>
        <v>0.23400000000000001</v>
      </c>
      <c r="R5279" s="476"/>
    </row>
    <row r="5280" spans="2:18" x14ac:dyDescent="0.25">
      <c r="B5280" s="1209">
        <v>6</v>
      </c>
      <c r="C5280" s="73">
        <v>7411</v>
      </c>
      <c r="D5280" s="409" t="s">
        <v>12</v>
      </c>
      <c r="E5280" s="409">
        <v>400</v>
      </c>
      <c r="F5280" s="409">
        <v>30</v>
      </c>
      <c r="G5280" s="497">
        <f t="shared" si="229"/>
        <v>0.282744</v>
      </c>
      <c r="H5280" s="616" t="s">
        <v>505</v>
      </c>
      <c r="J5280" s="1603">
        <v>6</v>
      </c>
      <c r="K5280" s="476"/>
      <c r="L5280" s="476">
        <v>10</v>
      </c>
      <c r="M5280" s="426">
        <v>13</v>
      </c>
      <c r="N5280" s="426">
        <v>400</v>
      </c>
      <c r="O5280" s="476"/>
      <c r="P5280" s="450">
        <v>3</v>
      </c>
      <c r="Q5280" s="451">
        <f t="shared" si="230"/>
        <v>0.156</v>
      </c>
      <c r="R5280" s="476"/>
    </row>
    <row r="5281" spans="2:18" x14ac:dyDescent="0.25">
      <c r="B5281" s="1209">
        <v>7</v>
      </c>
      <c r="C5281" s="73">
        <v>7434</v>
      </c>
      <c r="D5281" s="409" t="s">
        <v>12</v>
      </c>
      <c r="E5281" s="409">
        <v>400</v>
      </c>
      <c r="F5281" s="409">
        <v>50</v>
      </c>
      <c r="G5281" s="497">
        <f t="shared" si="229"/>
        <v>0.78539999999999988</v>
      </c>
      <c r="H5281" s="616" t="s">
        <v>505</v>
      </c>
      <c r="J5281" s="1055">
        <v>7</v>
      </c>
      <c r="K5281" s="476"/>
      <c r="L5281" s="476">
        <v>10</v>
      </c>
      <c r="M5281" s="426">
        <v>10</v>
      </c>
      <c r="N5281" s="426">
        <v>400</v>
      </c>
      <c r="O5281" s="476"/>
      <c r="P5281" s="450">
        <v>3</v>
      </c>
      <c r="Q5281" s="451">
        <f t="shared" si="230"/>
        <v>0.12</v>
      </c>
      <c r="R5281" s="476"/>
    </row>
    <row r="5282" spans="2:18" x14ac:dyDescent="0.25">
      <c r="B5282" s="1209">
        <v>8</v>
      </c>
      <c r="C5282" s="73">
        <v>7432</v>
      </c>
      <c r="D5282" s="409" t="s">
        <v>12</v>
      </c>
      <c r="E5282" s="409">
        <v>400</v>
      </c>
      <c r="F5282" s="409">
        <v>50</v>
      </c>
      <c r="G5282" s="497">
        <f t="shared" si="229"/>
        <v>0.78539999999999988</v>
      </c>
      <c r="H5282" s="616" t="s">
        <v>505</v>
      </c>
      <c r="J5282" s="1603">
        <v>8</v>
      </c>
      <c r="K5282" s="476"/>
      <c r="L5282" s="476">
        <v>7</v>
      </c>
      <c r="M5282" s="426">
        <v>10</v>
      </c>
      <c r="N5282" s="426">
        <v>400</v>
      </c>
      <c r="O5282" s="476"/>
      <c r="P5282" s="450">
        <v>2</v>
      </c>
      <c r="Q5282" s="451">
        <f t="shared" si="230"/>
        <v>5.6000000000000001E-2</v>
      </c>
      <c r="R5282" s="476"/>
    </row>
    <row r="5283" spans="2:18" x14ac:dyDescent="0.25">
      <c r="B5283" s="1209">
        <v>9</v>
      </c>
      <c r="C5283" s="73">
        <v>7537</v>
      </c>
      <c r="D5283" s="409" t="s">
        <v>12</v>
      </c>
      <c r="E5283" s="409">
        <v>400</v>
      </c>
      <c r="F5283" s="409">
        <v>72</v>
      </c>
      <c r="G5283" s="497">
        <f t="shared" si="229"/>
        <v>1.6286054399999996</v>
      </c>
      <c r="H5283" s="616" t="s">
        <v>535</v>
      </c>
      <c r="J5283" s="1055">
        <v>9</v>
      </c>
      <c r="K5283" s="476"/>
      <c r="L5283" s="476">
        <v>2.2000000000000002</v>
      </c>
      <c r="M5283" s="426">
        <v>20</v>
      </c>
      <c r="N5283" s="426">
        <v>400</v>
      </c>
      <c r="O5283" s="476"/>
      <c r="P5283" s="450">
        <v>5</v>
      </c>
      <c r="Q5283" s="451">
        <f t="shared" si="230"/>
        <v>8.7999999999999995E-2</v>
      </c>
      <c r="R5283" s="476"/>
    </row>
    <row r="5284" spans="2:18" x14ac:dyDescent="0.25">
      <c r="B5284" s="1209">
        <v>10</v>
      </c>
      <c r="C5284" s="73">
        <v>7458</v>
      </c>
      <c r="D5284" s="409" t="s">
        <v>12</v>
      </c>
      <c r="E5284" s="409">
        <v>400</v>
      </c>
      <c r="F5284" s="409">
        <v>56</v>
      </c>
      <c r="G5284" s="497">
        <f t="shared" si="229"/>
        <v>0.98520576000000004</v>
      </c>
      <c r="H5284" s="616" t="s">
        <v>535</v>
      </c>
      <c r="J5284" s="1603">
        <v>10</v>
      </c>
      <c r="K5284" s="476"/>
      <c r="L5284" s="476">
        <v>4.5</v>
      </c>
      <c r="M5284" s="426">
        <v>20</v>
      </c>
      <c r="N5284" s="426">
        <v>400</v>
      </c>
      <c r="O5284" s="476"/>
      <c r="P5284" s="450">
        <v>2</v>
      </c>
      <c r="Q5284" s="451">
        <f t="shared" si="230"/>
        <v>7.1999999999999995E-2</v>
      </c>
      <c r="R5284" s="476"/>
    </row>
    <row r="5285" spans="2:18" x14ac:dyDescent="0.25">
      <c r="G5285" s="74">
        <f>SUM(G5275:G5284)</f>
        <v>8.0550623999999988</v>
      </c>
      <c r="H5285" s="51"/>
      <c r="J5285" s="1055">
        <v>11</v>
      </c>
      <c r="K5285" s="476"/>
      <c r="L5285" s="476">
        <v>4.5</v>
      </c>
      <c r="M5285" s="426">
        <v>10</v>
      </c>
      <c r="N5285" s="426">
        <v>400</v>
      </c>
      <c r="O5285" s="476"/>
      <c r="P5285" s="450">
        <v>25</v>
      </c>
      <c r="Q5285" s="451">
        <f t="shared" si="230"/>
        <v>0.45</v>
      </c>
      <c r="R5285" s="476"/>
    </row>
    <row r="5286" spans="2:18" ht="16.5" thickBot="1" x14ac:dyDescent="0.3">
      <c r="G5286" s="60">
        <f>SUM(G5285)</f>
        <v>8.0550623999999988</v>
      </c>
      <c r="H5286" s="36">
        <f>SUM(Q5304/G5286)</f>
        <v>0.70212988045877833</v>
      </c>
      <c r="J5286" s="1603">
        <v>12</v>
      </c>
      <c r="K5286" s="476"/>
      <c r="L5286" s="476">
        <v>2.2000000000000002</v>
      </c>
      <c r="M5286" s="426">
        <v>15</v>
      </c>
      <c r="N5286" s="426">
        <v>400</v>
      </c>
      <c r="O5286" s="476"/>
      <c r="P5286" s="450">
        <v>1</v>
      </c>
      <c r="Q5286" s="451">
        <f t="shared" si="230"/>
        <v>1.32E-2</v>
      </c>
      <c r="R5286" s="476"/>
    </row>
    <row r="5287" spans="2:18" ht="16.5" thickTop="1" x14ac:dyDescent="0.25">
      <c r="J5287" s="1055">
        <v>13</v>
      </c>
      <c r="K5287" s="476"/>
      <c r="L5287" s="476">
        <v>2.2000000000000002</v>
      </c>
      <c r="M5287" s="426">
        <v>10</v>
      </c>
      <c r="N5287" s="426">
        <v>400</v>
      </c>
      <c r="O5287" s="476"/>
      <c r="P5287" s="450">
        <v>9</v>
      </c>
      <c r="Q5287" s="451">
        <f t="shared" si="230"/>
        <v>7.9200000000000007E-2</v>
      </c>
      <c r="R5287" s="476"/>
    </row>
    <row r="5288" spans="2:18" x14ac:dyDescent="0.25">
      <c r="B5288" s="1886" t="s">
        <v>3</v>
      </c>
      <c r="C5288" s="1888" t="s">
        <v>66</v>
      </c>
      <c r="D5288" s="1889"/>
      <c r="E5288" s="1890" t="s">
        <v>48</v>
      </c>
      <c r="F5288" s="1891"/>
      <c r="G5288" s="1886" t="s">
        <v>50</v>
      </c>
      <c r="J5288" s="1603">
        <v>14</v>
      </c>
      <c r="K5288" s="476"/>
      <c r="L5288" s="476">
        <v>4.5</v>
      </c>
      <c r="M5288" s="426">
        <v>25</v>
      </c>
      <c r="N5288" s="426">
        <v>400</v>
      </c>
      <c r="O5288" s="476"/>
      <c r="P5288" s="450">
        <v>1</v>
      </c>
      <c r="Q5288" s="451">
        <f t="shared" si="230"/>
        <v>4.4999999999999998E-2</v>
      </c>
      <c r="R5288" s="476"/>
    </row>
    <row r="5289" spans="2:18" x14ac:dyDescent="0.25">
      <c r="B5289" s="1887"/>
      <c r="C5289" s="101" t="s">
        <v>30</v>
      </c>
      <c r="D5289" s="1598" t="s">
        <v>10</v>
      </c>
      <c r="E5289" s="1605" t="s">
        <v>30</v>
      </c>
      <c r="F5289" s="1605" t="s">
        <v>10</v>
      </c>
      <c r="G5289" s="1887"/>
      <c r="J5289" s="1055">
        <v>15</v>
      </c>
      <c r="K5289" s="476"/>
      <c r="L5289" s="476">
        <v>10</v>
      </c>
      <c r="M5289" s="426">
        <v>15</v>
      </c>
      <c r="N5289" s="426">
        <v>400</v>
      </c>
      <c r="O5289" s="476"/>
      <c r="P5289" s="450">
        <v>6</v>
      </c>
      <c r="Q5289" s="451">
        <f t="shared" si="230"/>
        <v>0.36</v>
      </c>
      <c r="R5289" s="476"/>
    </row>
    <row r="5290" spans="2:18" x14ac:dyDescent="0.25">
      <c r="B5290" s="1606" t="s">
        <v>32</v>
      </c>
      <c r="C5290" s="86">
        <f>SUM(C5247)</f>
        <v>1083</v>
      </c>
      <c r="D5290" s="71">
        <f>SUM(D5247)</f>
        <v>842.30877999999996</v>
      </c>
      <c r="E5290" s="86">
        <f>SUM(E5247)</f>
        <v>48015</v>
      </c>
      <c r="F5290" s="71">
        <f>SUM(F5247)</f>
        <v>618.4827600000001</v>
      </c>
      <c r="G5290" s="88">
        <f>SUM(F5290/D5290)</f>
        <v>0.73427082168133184</v>
      </c>
      <c r="J5290" s="1603">
        <v>16</v>
      </c>
      <c r="K5290" s="476"/>
      <c r="L5290" s="476">
        <v>7</v>
      </c>
      <c r="M5290" s="426">
        <v>15</v>
      </c>
      <c r="N5290" s="426">
        <v>400</v>
      </c>
      <c r="O5290" s="476"/>
      <c r="P5290" s="450">
        <v>1</v>
      </c>
      <c r="Q5290" s="451">
        <f t="shared" si="230"/>
        <v>4.2000000000000003E-2</v>
      </c>
      <c r="R5290" s="476"/>
    </row>
    <row r="5291" spans="2:18" x14ac:dyDescent="0.25">
      <c r="B5291" s="1606" t="s">
        <v>32</v>
      </c>
      <c r="C5291" s="115">
        <f>SUM(B5284)</f>
        <v>10</v>
      </c>
      <c r="D5291" s="71">
        <f>SUM(G5285)</f>
        <v>8.0550623999999988</v>
      </c>
      <c r="E5291" s="115">
        <f>SUM(P5304)</f>
        <v>424</v>
      </c>
      <c r="F5291" s="20">
        <f>SUM(Q5304)</f>
        <v>5.6556999999999995</v>
      </c>
      <c r="G5291" s="88">
        <f>SUM(F5291/D5291)</f>
        <v>0.70212988045877833</v>
      </c>
      <c r="J5291" s="1055">
        <v>17</v>
      </c>
      <c r="K5291" s="476"/>
      <c r="L5291" s="476">
        <v>7</v>
      </c>
      <c r="M5291" s="426">
        <v>13</v>
      </c>
      <c r="N5291" s="426">
        <v>400</v>
      </c>
      <c r="O5291" s="476"/>
      <c r="P5291" s="450">
        <v>1</v>
      </c>
      <c r="Q5291" s="451">
        <f t="shared" si="230"/>
        <v>3.6400000000000002E-2</v>
      </c>
      <c r="R5291" s="476"/>
    </row>
    <row r="5292" spans="2:18" ht="16.5" thickBot="1" x14ac:dyDescent="0.3">
      <c r="B5292" s="1602" t="s">
        <v>54</v>
      </c>
      <c r="C5292" s="59">
        <f>SUM(C5290:C5291)</f>
        <v>1093</v>
      </c>
      <c r="D5292" s="92">
        <f>SUM(D5290:D5291)</f>
        <v>850.36384239999995</v>
      </c>
      <c r="E5292" s="59">
        <f>SUM(E5290:E5291)</f>
        <v>48439</v>
      </c>
      <c r="F5292" s="92">
        <f>SUM(F5290:F5291)</f>
        <v>624.13846000000012</v>
      </c>
      <c r="G5292" s="93">
        <f>SUM(F5292/D5292)</f>
        <v>0.73396636695944273</v>
      </c>
      <c r="J5292" s="1603">
        <v>18</v>
      </c>
      <c r="K5292" s="476"/>
      <c r="L5292" s="476">
        <v>4.5</v>
      </c>
      <c r="M5292" s="426">
        <v>15</v>
      </c>
      <c r="N5292" s="426">
        <v>400</v>
      </c>
      <c r="O5292" s="476"/>
      <c r="P5292" s="450">
        <v>4</v>
      </c>
      <c r="Q5292" s="451">
        <f t="shared" si="230"/>
        <v>0.108</v>
      </c>
      <c r="R5292" s="476"/>
    </row>
    <row r="5293" spans="2:18" ht="16.5" thickTop="1" x14ac:dyDescent="0.25">
      <c r="B5293" s="89"/>
      <c r="C5293" s="90"/>
      <c r="D5293" s="91"/>
      <c r="E5293" s="82"/>
      <c r="F5293" s="83"/>
      <c r="G5293" s="83"/>
      <c r="J5293" s="1055">
        <v>19</v>
      </c>
      <c r="K5293" s="476"/>
      <c r="L5293" s="476">
        <v>4.5</v>
      </c>
      <c r="M5293" s="426">
        <v>13</v>
      </c>
      <c r="N5293" s="426">
        <v>400</v>
      </c>
      <c r="O5293" s="476"/>
      <c r="P5293" s="450">
        <v>1</v>
      </c>
      <c r="Q5293" s="451">
        <f t="shared" si="230"/>
        <v>2.3400000000000001E-2</v>
      </c>
      <c r="R5293" s="476"/>
    </row>
    <row r="5294" spans="2:18" x14ac:dyDescent="0.25">
      <c r="B5294" s="102" t="s">
        <v>32</v>
      </c>
      <c r="C5294" s="90"/>
      <c r="D5294" s="103">
        <f>SUM(Q5297+D5249)</f>
        <v>460.77605999999997</v>
      </c>
      <c r="E5294" s="466">
        <f>SUM(D5294/D5292)</f>
        <v>0.54185754029656519</v>
      </c>
      <c r="F5294" s="83"/>
      <c r="G5294" s="83"/>
      <c r="J5294" s="1603">
        <v>20</v>
      </c>
      <c r="K5294" s="476"/>
      <c r="L5294" s="476">
        <v>3.5</v>
      </c>
      <c r="M5294" s="426">
        <v>10</v>
      </c>
      <c r="N5294" s="426">
        <v>400</v>
      </c>
      <c r="O5294" s="476"/>
      <c r="P5294" s="450">
        <v>3</v>
      </c>
      <c r="Q5294" s="451">
        <f t="shared" si="230"/>
        <v>4.2000000000000003E-2</v>
      </c>
      <c r="R5294" s="476"/>
    </row>
    <row r="5295" spans="2:18" x14ac:dyDescent="0.25">
      <c r="B5295" s="102" t="s">
        <v>51</v>
      </c>
      <c r="C5295" s="89"/>
      <c r="D5295" s="103">
        <f>SUM(Q5303+D5250)</f>
        <v>163.36240000000001</v>
      </c>
      <c r="E5295" s="466">
        <f>SUM(D5295/D5292)</f>
        <v>0.19210882666287743</v>
      </c>
      <c r="F5295" s="83"/>
      <c r="G5295" s="83"/>
      <c r="J5295" s="1055">
        <v>21</v>
      </c>
      <c r="K5295" s="476"/>
      <c r="L5295" s="476">
        <v>7</v>
      </c>
      <c r="M5295" s="426">
        <v>20</v>
      </c>
      <c r="N5295" s="426">
        <v>400</v>
      </c>
      <c r="O5295" s="476"/>
      <c r="P5295" s="450">
        <v>1</v>
      </c>
      <c r="Q5295" s="451">
        <f t="shared" si="230"/>
        <v>5.6000000000000001E-2</v>
      </c>
      <c r="R5295" s="476"/>
    </row>
    <row r="5296" spans="2:18" ht="16.5" thickBot="1" x14ac:dyDescent="0.3">
      <c r="B5296" s="89"/>
      <c r="C5296" s="89"/>
      <c r="D5296" s="1599">
        <f>SUM(D5294:D5295)</f>
        <v>624.13846000000001</v>
      </c>
      <c r="E5296" s="467">
        <f>SUM(E5294:E5295)</f>
        <v>0.73396636695944262</v>
      </c>
      <c r="F5296" s="83"/>
      <c r="J5296" s="1603">
        <v>22</v>
      </c>
      <c r="K5296" s="476"/>
      <c r="L5296" s="476">
        <v>4.5</v>
      </c>
      <c r="M5296" s="426">
        <v>10</v>
      </c>
      <c r="N5296" s="426">
        <v>300</v>
      </c>
      <c r="O5296" s="476"/>
      <c r="P5296" s="450">
        <v>1</v>
      </c>
      <c r="Q5296" s="451">
        <f t="shared" si="230"/>
        <v>1.35E-2</v>
      </c>
      <c r="R5296" s="476"/>
    </row>
    <row r="5297" spans="2:18" ht="16.5" thickTop="1" x14ac:dyDescent="0.25">
      <c r="J5297" s="1880"/>
      <c r="K5297" s="1880"/>
      <c r="L5297" s="1880"/>
      <c r="M5297" s="1880"/>
      <c r="N5297" s="1880"/>
      <c r="O5297" s="1881"/>
      <c r="P5297" s="1119">
        <f>SUM(P5275:P5296)</f>
        <v>87</v>
      </c>
      <c r="Q5297" s="1120">
        <f>SUM(Q5275:Q5296)</f>
        <v>3.5747</v>
      </c>
      <c r="R5297" s="64">
        <f>SUM(Q5297/G5286)</f>
        <v>0.44378303016001469</v>
      </c>
    </row>
    <row r="5298" spans="2:18" x14ac:dyDescent="0.25">
      <c r="J5298" s="1603">
        <v>23</v>
      </c>
      <c r="K5298" s="476"/>
      <c r="L5298" s="477">
        <v>5</v>
      </c>
      <c r="M5298" s="409">
        <v>7</v>
      </c>
      <c r="N5298" s="409">
        <v>400</v>
      </c>
      <c r="O5298" s="409">
        <v>14</v>
      </c>
      <c r="P5298" s="450">
        <v>52</v>
      </c>
      <c r="Q5298" s="451">
        <f>L5298*M5298*N5298*P5298/1000000</f>
        <v>0.72799999999999998</v>
      </c>
      <c r="R5298" s="618"/>
    </row>
    <row r="5299" spans="2:18" x14ac:dyDescent="0.25">
      <c r="J5299" s="1603">
        <v>24</v>
      </c>
      <c r="K5299" s="476"/>
      <c r="L5299" s="477">
        <v>4</v>
      </c>
      <c r="M5299" s="409">
        <v>6</v>
      </c>
      <c r="N5299" s="409">
        <v>400</v>
      </c>
      <c r="O5299" s="409">
        <v>5</v>
      </c>
      <c r="P5299" s="450">
        <v>30</v>
      </c>
      <c r="Q5299" s="451">
        <f>L5299*M5299*N5299*P5299/1000000</f>
        <v>0.28799999999999998</v>
      </c>
      <c r="R5299" s="1058"/>
    </row>
    <row r="5300" spans="2:18" x14ac:dyDescent="0.25">
      <c r="J5300" s="1603">
        <v>25</v>
      </c>
      <c r="K5300" s="476"/>
      <c r="L5300" s="477">
        <v>3</v>
      </c>
      <c r="M5300" s="409">
        <v>5</v>
      </c>
      <c r="N5300" s="409">
        <v>400</v>
      </c>
      <c r="O5300" s="409">
        <v>12</v>
      </c>
      <c r="P5300" s="450">
        <v>120</v>
      </c>
      <c r="Q5300" s="451">
        <f>L5300*M5300*N5300*P5300/1000000</f>
        <v>0.72</v>
      </c>
      <c r="R5300" s="618"/>
    </row>
    <row r="5301" spans="2:18" x14ac:dyDescent="0.25">
      <c r="J5301" s="1603">
        <v>26</v>
      </c>
      <c r="K5301" s="476"/>
      <c r="L5301" s="477">
        <v>2</v>
      </c>
      <c r="M5301" s="409">
        <v>3</v>
      </c>
      <c r="N5301" s="409">
        <v>400</v>
      </c>
      <c r="O5301" s="409">
        <v>5</v>
      </c>
      <c r="P5301" s="450">
        <v>125</v>
      </c>
      <c r="Q5301" s="451">
        <f>L5301*M5301*N5301*P5301/1000000</f>
        <v>0.3</v>
      </c>
      <c r="R5301" s="618"/>
    </row>
    <row r="5302" spans="2:18" x14ac:dyDescent="0.25">
      <c r="J5302" s="1603">
        <v>27</v>
      </c>
      <c r="K5302" s="476"/>
      <c r="L5302" s="477">
        <v>3</v>
      </c>
      <c r="M5302" s="409">
        <v>5</v>
      </c>
      <c r="N5302" s="409">
        <v>300</v>
      </c>
      <c r="O5302" s="409">
        <v>1</v>
      </c>
      <c r="P5302" s="450">
        <v>10</v>
      </c>
      <c r="Q5302" s="451">
        <f>L5302*M5302*N5302*P5302/1000000</f>
        <v>4.4999999999999998E-2</v>
      </c>
      <c r="R5302" s="1058"/>
    </row>
    <row r="5303" spans="2:18" x14ac:dyDescent="0.25">
      <c r="J5303" s="1882"/>
      <c r="K5303" s="1883"/>
      <c r="L5303" s="1883"/>
      <c r="M5303" s="1883"/>
      <c r="N5303" s="1884"/>
      <c r="O5303" s="1057">
        <f>SUM(O5298:O5302)</f>
        <v>37</v>
      </c>
      <c r="P5303" s="1057">
        <f>SUM(P5298:P5302)</f>
        <v>337</v>
      </c>
      <c r="Q5303" s="437">
        <f>SUM(Q5298:Q5302)</f>
        <v>2.081</v>
      </c>
      <c r="R5303" s="64">
        <f>SUM(Q5303/G5286)</f>
        <v>0.2583468502987637</v>
      </c>
    </row>
    <row r="5304" spans="2:18" ht="16.5" thickBot="1" x14ac:dyDescent="0.3">
      <c r="J5304" s="112"/>
      <c r="K5304" s="112"/>
      <c r="L5304" s="112"/>
      <c r="M5304" s="112"/>
      <c r="N5304" s="112"/>
      <c r="O5304" s="455">
        <f>SUM(O5303)</f>
        <v>37</v>
      </c>
      <c r="P5304" s="47">
        <f>SUM(P5303,P5297)</f>
        <v>424</v>
      </c>
      <c r="Q5304" s="72">
        <f>SUM(Q5303,Q5297)</f>
        <v>5.6556999999999995</v>
      </c>
      <c r="R5304" s="49">
        <f>SUM(Q5304/G5286)</f>
        <v>0.70212988045877833</v>
      </c>
    </row>
    <row r="5305" spans="2:18" ht="16.5" thickTop="1" x14ac:dyDescent="0.25"/>
    <row r="5306" spans="2:18" x14ac:dyDescent="0.25">
      <c r="B5306" s="1814" t="s">
        <v>0</v>
      </c>
      <c r="C5306" s="1814"/>
      <c r="D5306" s="1814"/>
      <c r="E5306" s="1814"/>
      <c r="F5306" s="1814"/>
      <c r="G5306" s="1814"/>
      <c r="H5306" s="1814"/>
      <c r="J5306" s="1892" t="s">
        <v>22</v>
      </c>
      <c r="K5306" s="1892"/>
      <c r="L5306" s="1892"/>
      <c r="M5306" s="1892"/>
      <c r="N5306" s="1892"/>
      <c r="O5306" s="1892"/>
      <c r="P5306" s="1892"/>
      <c r="Q5306" s="1892"/>
      <c r="R5306" s="1892"/>
    </row>
    <row r="5307" spans="2:18" x14ac:dyDescent="0.25">
      <c r="B5307" s="1814"/>
      <c r="C5307" s="1814"/>
      <c r="D5307" s="1814"/>
      <c r="E5307" s="1814"/>
      <c r="F5307" s="1814"/>
      <c r="G5307" s="1814"/>
      <c r="H5307" s="1814"/>
      <c r="J5307" s="1892"/>
      <c r="K5307" s="1892"/>
      <c r="L5307" s="1892"/>
      <c r="M5307" s="1892"/>
      <c r="N5307" s="1892"/>
      <c r="O5307" s="1892"/>
      <c r="P5307" s="1892"/>
      <c r="Q5307" s="1892"/>
      <c r="R5307" s="1892"/>
    </row>
    <row r="5308" spans="2:18" x14ac:dyDescent="0.25">
      <c r="B5308" s="6" t="s">
        <v>542</v>
      </c>
      <c r="H5308" s="8"/>
      <c r="J5308" s="6" t="s">
        <v>542</v>
      </c>
      <c r="K5308" s="1051"/>
      <c r="L5308" s="1051"/>
      <c r="M5308" s="1051"/>
      <c r="N5308" s="1051"/>
      <c r="O5308" s="1893"/>
      <c r="P5308" s="1893"/>
      <c r="Q5308" s="842"/>
      <c r="R5308" s="842"/>
    </row>
    <row r="5309" spans="2:18" x14ac:dyDescent="0.25">
      <c r="B5309" s="1812" t="s">
        <v>21</v>
      </c>
      <c r="C5309" s="1812" t="s">
        <v>2</v>
      </c>
      <c r="D5309" s="1812" t="s">
        <v>3</v>
      </c>
      <c r="E5309" s="1842" t="s">
        <v>4</v>
      </c>
      <c r="F5309" s="1843"/>
      <c r="G5309" s="1844"/>
      <c r="H5309" s="1812" t="s">
        <v>5</v>
      </c>
      <c r="J5309" s="1886" t="s">
        <v>21</v>
      </c>
      <c r="K5309" s="1894" t="s">
        <v>24</v>
      </c>
      <c r="L5309" s="1867" t="s">
        <v>25</v>
      </c>
      <c r="M5309" s="1868"/>
      <c r="N5309" s="1869"/>
      <c r="O5309" s="1867" t="s">
        <v>4</v>
      </c>
      <c r="P5309" s="1868"/>
      <c r="Q5309" s="1869"/>
      <c r="R5309" s="1886" t="s">
        <v>5</v>
      </c>
    </row>
    <row r="5310" spans="2:18" x14ac:dyDescent="0.25">
      <c r="B5310" s="1813"/>
      <c r="C5310" s="1813"/>
      <c r="D5310" s="1813"/>
      <c r="E5310" s="1628" t="s">
        <v>26</v>
      </c>
      <c r="F5310" s="1628" t="s">
        <v>9</v>
      </c>
      <c r="G5310" s="1627" t="s">
        <v>10</v>
      </c>
      <c r="H5310" s="1813"/>
      <c r="J5310" s="1887"/>
      <c r="K5310" s="1895"/>
      <c r="L5310" s="1052" t="s">
        <v>27</v>
      </c>
      <c r="M5310" s="1631" t="s">
        <v>28</v>
      </c>
      <c r="N5310" s="1631" t="s">
        <v>26</v>
      </c>
      <c r="O5310" s="1631" t="s">
        <v>29</v>
      </c>
      <c r="P5310" s="1053" t="s">
        <v>30</v>
      </c>
      <c r="Q5310" s="1054" t="s">
        <v>10</v>
      </c>
      <c r="R5310" s="1887"/>
    </row>
    <row r="5311" spans="2:18" x14ac:dyDescent="0.25">
      <c r="B5311" s="1209">
        <v>1</v>
      </c>
      <c r="C5311" s="81">
        <v>7416</v>
      </c>
      <c r="D5311" s="409" t="s">
        <v>12</v>
      </c>
      <c r="E5311" s="409">
        <v>400</v>
      </c>
      <c r="F5311" s="409">
        <v>59</v>
      </c>
      <c r="G5311" s="497">
        <f>0.7854*E5311*F5311*F5311/1000000</f>
        <v>1.09359096</v>
      </c>
      <c r="H5311" s="616" t="s">
        <v>534</v>
      </c>
      <c r="J5311" s="1055">
        <v>1</v>
      </c>
      <c r="K5311" s="429" t="s">
        <v>32</v>
      </c>
      <c r="L5311" s="426">
        <v>2.2000000000000002</v>
      </c>
      <c r="M5311" s="426">
        <v>10</v>
      </c>
      <c r="N5311" s="426">
        <v>400</v>
      </c>
      <c r="O5311" s="429"/>
      <c r="P5311" s="450">
        <v>3</v>
      </c>
      <c r="Q5311" s="451">
        <f t="shared" ref="Q5311:Q5323" si="231">L5311*M5311*N5311*P5311/1000000</f>
        <v>2.64E-2</v>
      </c>
      <c r="R5311" s="1056"/>
    </row>
    <row r="5312" spans="2:18" x14ac:dyDescent="0.25">
      <c r="B5312" s="1209">
        <v>2</v>
      </c>
      <c r="C5312" s="81">
        <v>7460</v>
      </c>
      <c r="D5312" s="409" t="s">
        <v>12</v>
      </c>
      <c r="E5312" s="409">
        <v>400</v>
      </c>
      <c r="F5312" s="409">
        <v>36</v>
      </c>
      <c r="G5312" s="497">
        <f>0.7854*E5312*F5312*F5312/1000000</f>
        <v>0.40715135999999991</v>
      </c>
      <c r="H5312" s="616" t="s">
        <v>534</v>
      </c>
      <c r="J5312" s="1630">
        <v>2</v>
      </c>
      <c r="K5312" s="476"/>
      <c r="L5312" s="476">
        <v>2.2000000000000002</v>
      </c>
      <c r="M5312" s="426">
        <v>15</v>
      </c>
      <c r="N5312" s="426">
        <v>400</v>
      </c>
      <c r="O5312" s="476"/>
      <c r="P5312" s="450">
        <v>2</v>
      </c>
      <c r="Q5312" s="451">
        <f t="shared" si="231"/>
        <v>2.64E-2</v>
      </c>
      <c r="R5312" s="476"/>
    </row>
    <row r="5313" spans="2:18" x14ac:dyDescent="0.25">
      <c r="B5313" s="1209">
        <v>3</v>
      </c>
      <c r="C5313" s="81">
        <v>7304</v>
      </c>
      <c r="D5313" s="409" t="s">
        <v>12</v>
      </c>
      <c r="E5313" s="409">
        <v>300</v>
      </c>
      <c r="F5313" s="409">
        <v>30</v>
      </c>
      <c r="G5313" s="497">
        <f>0.7854*E5313*F5313*F5313/1000000</f>
        <v>0.212058</v>
      </c>
      <c r="H5313" s="616" t="s">
        <v>519</v>
      </c>
      <c r="J5313" s="1055">
        <v>3</v>
      </c>
      <c r="K5313" s="476"/>
      <c r="L5313" s="476">
        <v>3.5</v>
      </c>
      <c r="M5313" s="426">
        <v>13</v>
      </c>
      <c r="N5313" s="426">
        <v>400</v>
      </c>
      <c r="O5313" s="476"/>
      <c r="P5313" s="450">
        <v>1</v>
      </c>
      <c r="Q5313" s="451">
        <f t="shared" si="231"/>
        <v>1.8200000000000001E-2</v>
      </c>
      <c r="R5313" s="476"/>
    </row>
    <row r="5314" spans="2:18" x14ac:dyDescent="0.25">
      <c r="B5314" s="1634"/>
      <c r="C5314" s="109"/>
      <c r="D5314" s="109"/>
      <c r="E5314" s="109"/>
      <c r="F5314" s="109"/>
      <c r="G5314" s="1490">
        <f>SUM(G5311:G5313)</f>
        <v>1.7128003199999999</v>
      </c>
      <c r="H5314" s="1491"/>
      <c r="J5314" s="1630">
        <v>4</v>
      </c>
      <c r="K5314" s="476"/>
      <c r="L5314" s="476">
        <v>4.5</v>
      </c>
      <c r="M5314" s="426">
        <v>10</v>
      </c>
      <c r="N5314" s="426">
        <v>400</v>
      </c>
      <c r="O5314" s="476"/>
      <c r="P5314" s="450">
        <v>11</v>
      </c>
      <c r="Q5314" s="451">
        <f t="shared" si="231"/>
        <v>0.19800000000000001</v>
      </c>
      <c r="R5314" s="476"/>
    </row>
    <row r="5315" spans="2:18" ht="16.5" thickBot="1" x14ac:dyDescent="0.3">
      <c r="G5315" s="60">
        <f>SUM(G5311:G5313)</f>
        <v>1.7128003199999999</v>
      </c>
      <c r="H5315" s="36">
        <f>SUM(Q5329/G5315)</f>
        <v>0.83489008222511307</v>
      </c>
      <c r="J5315" s="1055">
        <v>5</v>
      </c>
      <c r="K5315" s="476"/>
      <c r="L5315" s="476">
        <v>4.5</v>
      </c>
      <c r="M5315" s="426">
        <v>15</v>
      </c>
      <c r="N5315" s="426">
        <v>400</v>
      </c>
      <c r="O5315" s="476"/>
      <c r="P5315" s="450">
        <v>2</v>
      </c>
      <c r="Q5315" s="451">
        <f t="shared" si="231"/>
        <v>5.3999999999999999E-2</v>
      </c>
      <c r="R5315" s="476"/>
    </row>
    <row r="5316" spans="2:18" ht="16.5" thickTop="1" x14ac:dyDescent="0.25">
      <c r="J5316" s="1630">
        <v>6</v>
      </c>
      <c r="K5316" s="476"/>
      <c r="L5316" s="476">
        <v>4.5</v>
      </c>
      <c r="M5316" s="426">
        <v>20</v>
      </c>
      <c r="N5316" s="426">
        <v>400</v>
      </c>
      <c r="O5316" s="476"/>
      <c r="P5316" s="450">
        <v>1</v>
      </c>
      <c r="Q5316" s="451">
        <f t="shared" si="231"/>
        <v>3.5999999999999997E-2</v>
      </c>
      <c r="R5316" s="476"/>
    </row>
    <row r="5317" spans="2:18" x14ac:dyDescent="0.25">
      <c r="B5317" s="1886" t="s">
        <v>3</v>
      </c>
      <c r="C5317" s="1888" t="s">
        <v>66</v>
      </c>
      <c r="D5317" s="1889"/>
      <c r="E5317" s="1890" t="s">
        <v>48</v>
      </c>
      <c r="F5317" s="1891"/>
      <c r="G5317" s="1886" t="s">
        <v>50</v>
      </c>
      <c r="J5317" s="1055">
        <v>7</v>
      </c>
      <c r="K5317" s="476"/>
      <c r="L5317" s="476">
        <v>10</v>
      </c>
      <c r="M5317" s="426">
        <v>15</v>
      </c>
      <c r="N5317" s="426">
        <v>400</v>
      </c>
      <c r="O5317" s="476"/>
      <c r="P5317" s="450">
        <v>2</v>
      </c>
      <c r="Q5317" s="451">
        <f t="shared" si="231"/>
        <v>0.12</v>
      </c>
      <c r="R5317" s="476"/>
    </row>
    <row r="5318" spans="2:18" x14ac:dyDescent="0.25">
      <c r="B5318" s="1887"/>
      <c r="C5318" s="101" t="s">
        <v>30</v>
      </c>
      <c r="D5318" s="1598" t="s">
        <v>10</v>
      </c>
      <c r="E5318" s="1632" t="s">
        <v>30</v>
      </c>
      <c r="F5318" s="1632" t="s">
        <v>10</v>
      </c>
      <c r="G5318" s="1887"/>
      <c r="J5318" s="1630">
        <v>8</v>
      </c>
      <c r="K5318" s="476"/>
      <c r="L5318" s="476">
        <v>10</v>
      </c>
      <c r="M5318" s="426">
        <v>25</v>
      </c>
      <c r="N5318" s="426">
        <v>400</v>
      </c>
      <c r="O5318" s="476"/>
      <c r="P5318" s="450">
        <v>1</v>
      </c>
      <c r="Q5318" s="451">
        <f t="shared" si="231"/>
        <v>0.1</v>
      </c>
      <c r="R5318" s="476"/>
    </row>
    <row r="5319" spans="2:18" x14ac:dyDescent="0.25">
      <c r="B5319" s="1633" t="s">
        <v>32</v>
      </c>
      <c r="C5319" s="86">
        <f>SUM(C5292)</f>
        <v>1093</v>
      </c>
      <c r="D5319" s="71">
        <f>SUM(D5292)</f>
        <v>850.36384239999995</v>
      </c>
      <c r="E5319" s="86">
        <f>SUM(E5292)</f>
        <v>48439</v>
      </c>
      <c r="F5319" s="71">
        <f>SUM(F5292)</f>
        <v>624.13846000000012</v>
      </c>
      <c r="G5319" s="88">
        <f>SUM(F5319/D5319)</f>
        <v>0.73396636695944273</v>
      </c>
      <c r="J5319" s="1055">
        <v>9</v>
      </c>
      <c r="K5319" s="476"/>
      <c r="L5319" s="476">
        <v>13</v>
      </c>
      <c r="M5319" s="426">
        <v>25</v>
      </c>
      <c r="N5319" s="426">
        <v>400</v>
      </c>
      <c r="O5319" s="476"/>
      <c r="P5319" s="450">
        <v>1</v>
      </c>
      <c r="Q5319" s="451">
        <f t="shared" si="231"/>
        <v>0.13</v>
      </c>
      <c r="R5319" s="476"/>
    </row>
    <row r="5320" spans="2:18" x14ac:dyDescent="0.25">
      <c r="B5320" s="1633" t="s">
        <v>32</v>
      </c>
      <c r="C5320" s="115">
        <f>SUM(B5313)</f>
        <v>3</v>
      </c>
      <c r="D5320" s="71">
        <f>SUM(G5315)</f>
        <v>1.7128003199999999</v>
      </c>
      <c r="E5320" s="115">
        <f>SUM(P5329)</f>
        <v>85</v>
      </c>
      <c r="F5320" s="20">
        <f>SUM(Q5329)</f>
        <v>1.43</v>
      </c>
      <c r="G5320" s="88">
        <f>SUM(F5320/D5320)</f>
        <v>0.83489008222511307</v>
      </c>
      <c r="J5320" s="1630">
        <v>10</v>
      </c>
      <c r="K5320" s="476"/>
      <c r="L5320" s="476">
        <v>8</v>
      </c>
      <c r="M5320" s="426">
        <v>25</v>
      </c>
      <c r="N5320" s="426">
        <v>400</v>
      </c>
      <c r="O5320" s="476"/>
      <c r="P5320" s="450">
        <v>1</v>
      </c>
      <c r="Q5320" s="451">
        <f t="shared" si="231"/>
        <v>0.08</v>
      </c>
      <c r="R5320" s="476"/>
    </row>
    <row r="5321" spans="2:18" ht="16.5" thickBot="1" x14ac:dyDescent="0.3">
      <c r="B5321" s="1629" t="s">
        <v>54</v>
      </c>
      <c r="C5321" s="59">
        <f>SUM(C5319:C5320)</f>
        <v>1096</v>
      </c>
      <c r="D5321" s="92">
        <f>SUM(D5319:D5320)</f>
        <v>852.07664272</v>
      </c>
      <c r="E5321" s="59">
        <f>SUM(E5319:E5320)</f>
        <v>48524</v>
      </c>
      <c r="F5321" s="92">
        <f>SUM(F5319:F5320)</f>
        <v>625.56846000000007</v>
      </c>
      <c r="G5321" s="93">
        <f>SUM(F5321/D5321)</f>
        <v>0.73416923858288119</v>
      </c>
      <c r="J5321" s="1055">
        <v>11</v>
      </c>
      <c r="K5321" s="476"/>
      <c r="L5321" s="476">
        <v>2.2000000000000002</v>
      </c>
      <c r="M5321" s="426">
        <v>10</v>
      </c>
      <c r="N5321" s="426">
        <v>400</v>
      </c>
      <c r="O5321" s="476"/>
      <c r="P5321" s="450">
        <v>4</v>
      </c>
      <c r="Q5321" s="451">
        <f t="shared" si="231"/>
        <v>3.5200000000000002E-2</v>
      </c>
      <c r="R5321" s="476"/>
    </row>
    <row r="5322" spans="2:18" ht="16.5" thickTop="1" x14ac:dyDescent="0.25">
      <c r="B5322" s="89"/>
      <c r="C5322" s="90"/>
      <c r="D5322" s="91"/>
      <c r="E5322" s="82"/>
      <c r="F5322" s="83"/>
      <c r="G5322" s="83"/>
      <c r="J5322" s="1630">
        <v>12</v>
      </c>
      <c r="K5322" s="476"/>
      <c r="L5322" s="476">
        <v>4.5</v>
      </c>
      <c r="M5322" s="426">
        <v>10</v>
      </c>
      <c r="N5322" s="426">
        <v>400</v>
      </c>
      <c r="O5322" s="476"/>
      <c r="P5322" s="450">
        <v>1</v>
      </c>
      <c r="Q5322" s="451">
        <f t="shared" si="231"/>
        <v>1.7999999999999999E-2</v>
      </c>
      <c r="R5322" s="476"/>
    </row>
    <row r="5323" spans="2:18" x14ac:dyDescent="0.25">
      <c r="B5323" s="102" t="s">
        <v>32</v>
      </c>
      <c r="C5323" s="90"/>
      <c r="D5323" s="103">
        <f>SUM(Q5324+D5294)</f>
        <v>461.63646</v>
      </c>
      <c r="E5323" s="466">
        <f>SUM(D5323/D5321)</f>
        <v>0.5417780946633669</v>
      </c>
      <c r="F5323" s="83"/>
      <c r="G5323" s="83"/>
      <c r="J5323" s="1055">
        <v>13</v>
      </c>
      <c r="K5323" s="476"/>
      <c r="L5323" s="476">
        <v>3.5</v>
      </c>
      <c r="M5323" s="426">
        <v>13</v>
      </c>
      <c r="N5323" s="426">
        <v>400</v>
      </c>
      <c r="O5323" s="476"/>
      <c r="P5323" s="450">
        <v>1</v>
      </c>
      <c r="Q5323" s="451">
        <f t="shared" si="231"/>
        <v>1.8200000000000001E-2</v>
      </c>
      <c r="R5323" s="476"/>
    </row>
    <row r="5324" spans="2:18" x14ac:dyDescent="0.25">
      <c r="B5324" s="102" t="s">
        <v>51</v>
      </c>
      <c r="C5324" s="89"/>
      <c r="D5324" s="103">
        <f>SUM(Q5328+D5295)</f>
        <v>163.93200000000002</v>
      </c>
      <c r="E5324" s="466">
        <f>SUM(D5324/D5321)</f>
        <v>0.19239114391951423</v>
      </c>
      <c r="F5324" s="83"/>
      <c r="G5324" s="83"/>
      <c r="J5324" s="1880"/>
      <c r="K5324" s="1880"/>
      <c r="L5324" s="1880"/>
      <c r="M5324" s="1880"/>
      <c r="N5324" s="1880"/>
      <c r="O5324" s="1881"/>
      <c r="P5324" s="1119">
        <f>SUM(P5311:P5323)</f>
        <v>31</v>
      </c>
      <c r="Q5324" s="1120">
        <f>SUM(Q5311:Q5323)</f>
        <v>0.86039999999999994</v>
      </c>
      <c r="R5324" s="64">
        <f>SUM(Q5324/G5315)</f>
        <v>0.50233526345908197</v>
      </c>
    </row>
    <row r="5325" spans="2:18" ht="16.5" thickBot="1" x14ac:dyDescent="0.3">
      <c r="B5325" s="89"/>
      <c r="C5325" s="89"/>
      <c r="D5325" s="1626">
        <f>SUM(D5323:D5324)</f>
        <v>625.56845999999996</v>
      </c>
      <c r="E5325" s="467">
        <f>SUM(E5323:E5324)</f>
        <v>0.73416923858288108</v>
      </c>
      <c r="F5325" s="83"/>
      <c r="J5325" s="1630">
        <v>14</v>
      </c>
      <c r="K5325" s="476"/>
      <c r="L5325" s="477">
        <v>5</v>
      </c>
      <c r="M5325" s="409">
        <v>7</v>
      </c>
      <c r="N5325" s="409">
        <v>400</v>
      </c>
      <c r="O5325" s="409">
        <v>7</v>
      </c>
      <c r="P5325" s="450">
        <v>28</v>
      </c>
      <c r="Q5325" s="451">
        <f>L5325*M5325*N5325*P5325/1000000</f>
        <v>0.39200000000000002</v>
      </c>
      <c r="R5325" s="618"/>
    </row>
    <row r="5326" spans="2:18" ht="16.5" thickTop="1" x14ac:dyDescent="0.25">
      <c r="J5326" s="1630">
        <v>15</v>
      </c>
      <c r="K5326" s="476"/>
      <c r="L5326" s="477">
        <v>4</v>
      </c>
      <c r="M5326" s="409">
        <v>6</v>
      </c>
      <c r="N5326" s="409">
        <v>400</v>
      </c>
      <c r="O5326" s="409">
        <v>1</v>
      </c>
      <c r="P5326" s="450">
        <v>6</v>
      </c>
      <c r="Q5326" s="451">
        <f>L5326*M5326*N5326*P5326/1000000</f>
        <v>5.7599999999999998E-2</v>
      </c>
      <c r="R5326" s="1058"/>
    </row>
    <row r="5327" spans="2:18" x14ac:dyDescent="0.25">
      <c r="J5327" s="1630">
        <v>16</v>
      </c>
      <c r="K5327" s="476"/>
      <c r="L5327" s="477">
        <v>3</v>
      </c>
      <c r="M5327" s="409">
        <v>5</v>
      </c>
      <c r="N5327" s="409">
        <v>400</v>
      </c>
      <c r="O5327" s="409">
        <v>2</v>
      </c>
      <c r="P5327" s="450">
        <v>20</v>
      </c>
      <c r="Q5327" s="451">
        <f>L5327*M5327*N5327*P5327/1000000</f>
        <v>0.12</v>
      </c>
      <c r="R5327" s="618"/>
    </row>
    <row r="5328" spans="2:18" x14ac:dyDescent="0.25">
      <c r="J5328" s="1882"/>
      <c r="K5328" s="1883"/>
      <c r="L5328" s="1883"/>
      <c r="M5328" s="1883"/>
      <c r="N5328" s="1884"/>
      <c r="O5328" s="1057">
        <f>SUM(O5325:O5327)</f>
        <v>10</v>
      </c>
      <c r="P5328" s="1057">
        <f>SUM(P5325:P5327)</f>
        <v>54</v>
      </c>
      <c r="Q5328" s="437">
        <f>SUM(Q5325:Q5327)</f>
        <v>0.5696</v>
      </c>
      <c r="R5328" s="64">
        <f>SUM(Q5328/G5315)</f>
        <v>0.33255481876603105</v>
      </c>
    </row>
    <row r="5329" spans="2:18" ht="16.5" thickBot="1" x14ac:dyDescent="0.3">
      <c r="J5329" s="112"/>
      <c r="K5329" s="112"/>
      <c r="L5329" s="112"/>
      <c r="M5329" s="112"/>
      <c r="N5329" s="112"/>
      <c r="O5329" s="455">
        <f>SUM(O5328)</f>
        <v>10</v>
      </c>
      <c r="P5329" s="47">
        <f>SUM(P5328,P5324)</f>
        <v>85</v>
      </c>
      <c r="Q5329" s="72">
        <f>SUM(Q5328,Q5324)</f>
        <v>1.43</v>
      </c>
      <c r="R5329" s="49">
        <f>SUM(Q5329/G5315)</f>
        <v>0.83489008222511307</v>
      </c>
    </row>
    <row r="5330" spans="2:18" ht="16.5" thickTop="1" x14ac:dyDescent="0.25"/>
    <row r="5332" spans="2:18" x14ac:dyDescent="0.25">
      <c r="B5332" s="1814" t="s">
        <v>0</v>
      </c>
      <c r="C5332" s="1814"/>
      <c r="D5332" s="1814"/>
      <c r="E5332" s="1814"/>
      <c r="F5332" s="1814"/>
      <c r="G5332" s="1814"/>
      <c r="H5332" s="1814"/>
      <c r="J5332" s="1892" t="s">
        <v>22</v>
      </c>
      <c r="K5332" s="1892"/>
      <c r="L5332" s="1892"/>
      <c r="M5332" s="1892"/>
      <c r="N5332" s="1892"/>
      <c r="O5332" s="1892"/>
      <c r="P5332" s="1892"/>
      <c r="Q5332" s="1892"/>
      <c r="R5332" s="1892"/>
    </row>
    <row r="5333" spans="2:18" x14ac:dyDescent="0.25">
      <c r="B5333" s="1814"/>
      <c r="C5333" s="1814"/>
      <c r="D5333" s="1814"/>
      <c r="E5333" s="1814"/>
      <c r="F5333" s="1814"/>
      <c r="G5333" s="1814"/>
      <c r="H5333" s="1814"/>
      <c r="J5333" s="1892"/>
      <c r="K5333" s="1892"/>
      <c r="L5333" s="1892"/>
      <c r="M5333" s="1892"/>
      <c r="N5333" s="1892"/>
      <c r="O5333" s="1892"/>
      <c r="P5333" s="1892"/>
      <c r="Q5333" s="1892"/>
      <c r="R5333" s="1892"/>
    </row>
    <row r="5334" spans="2:18" x14ac:dyDescent="0.25">
      <c r="B5334" s="6" t="s">
        <v>542</v>
      </c>
      <c r="H5334" s="8"/>
      <c r="J5334" s="6" t="s">
        <v>542</v>
      </c>
      <c r="K5334" s="1051"/>
      <c r="L5334" s="1051"/>
      <c r="M5334" s="1051"/>
      <c r="N5334" s="1051"/>
      <c r="O5334" s="1893"/>
      <c r="P5334" s="1893"/>
      <c r="Q5334" s="842"/>
      <c r="R5334" s="842"/>
    </row>
    <row r="5335" spans="2:18" x14ac:dyDescent="0.25">
      <c r="B5335" s="1812" t="s">
        <v>21</v>
      </c>
      <c r="C5335" s="1812" t="s">
        <v>2</v>
      </c>
      <c r="D5335" s="1812" t="s">
        <v>3</v>
      </c>
      <c r="E5335" s="1842" t="s">
        <v>4</v>
      </c>
      <c r="F5335" s="1843"/>
      <c r="G5335" s="1844"/>
      <c r="H5335" s="1812" t="s">
        <v>5</v>
      </c>
      <c r="J5335" s="1886" t="s">
        <v>21</v>
      </c>
      <c r="K5335" s="1894" t="s">
        <v>24</v>
      </c>
      <c r="L5335" s="1867" t="s">
        <v>25</v>
      </c>
      <c r="M5335" s="1868"/>
      <c r="N5335" s="1869"/>
      <c r="O5335" s="1867" t="s">
        <v>4</v>
      </c>
      <c r="P5335" s="1868"/>
      <c r="Q5335" s="1869"/>
      <c r="R5335" s="1886" t="s">
        <v>5</v>
      </c>
    </row>
    <row r="5336" spans="2:18" x14ac:dyDescent="0.25">
      <c r="B5336" s="1813"/>
      <c r="C5336" s="1813"/>
      <c r="D5336" s="1813"/>
      <c r="E5336" s="1628" t="s">
        <v>26</v>
      </c>
      <c r="F5336" s="1628" t="s">
        <v>9</v>
      </c>
      <c r="G5336" s="1627" t="s">
        <v>10</v>
      </c>
      <c r="H5336" s="1813"/>
      <c r="J5336" s="1887"/>
      <c r="K5336" s="1895"/>
      <c r="L5336" s="1052" t="s">
        <v>27</v>
      </c>
      <c r="M5336" s="1631" t="s">
        <v>28</v>
      </c>
      <c r="N5336" s="1631" t="s">
        <v>26</v>
      </c>
      <c r="O5336" s="1631" t="s">
        <v>29</v>
      </c>
      <c r="P5336" s="1053" t="s">
        <v>30</v>
      </c>
      <c r="Q5336" s="1054" t="s">
        <v>10</v>
      </c>
      <c r="R5336" s="1887"/>
    </row>
    <row r="5337" spans="2:18" x14ac:dyDescent="0.25">
      <c r="B5337" s="1209">
        <v>1</v>
      </c>
      <c r="C5337" s="81">
        <v>7543</v>
      </c>
      <c r="D5337" s="409" t="s">
        <v>12</v>
      </c>
      <c r="E5337" s="409">
        <v>400</v>
      </c>
      <c r="F5337" s="409">
        <v>30</v>
      </c>
      <c r="G5337" s="497">
        <f>0.7854*E5337*F5337*F5337/1000000</f>
        <v>0.282744</v>
      </c>
      <c r="H5337" s="616" t="s">
        <v>540</v>
      </c>
      <c r="J5337" s="1055">
        <v>1</v>
      </c>
      <c r="K5337" s="429" t="s">
        <v>32</v>
      </c>
      <c r="L5337" s="426">
        <v>4.5</v>
      </c>
      <c r="M5337" s="426">
        <v>20</v>
      </c>
      <c r="N5337" s="426">
        <v>400</v>
      </c>
      <c r="O5337" s="429"/>
      <c r="P5337" s="450">
        <v>1</v>
      </c>
      <c r="Q5337" s="451">
        <f t="shared" ref="Q5337:Q5344" si="232">L5337*M5337*N5337*P5337/1000000</f>
        <v>3.5999999999999997E-2</v>
      </c>
      <c r="R5337" s="1056"/>
    </row>
    <row r="5338" spans="2:18" x14ac:dyDescent="0.25">
      <c r="B5338" s="1209">
        <v>2</v>
      </c>
      <c r="C5338" s="81">
        <v>7497</v>
      </c>
      <c r="D5338" s="409" t="s">
        <v>12</v>
      </c>
      <c r="E5338" s="409">
        <v>400</v>
      </c>
      <c r="F5338" s="409">
        <v>44</v>
      </c>
      <c r="G5338" s="497">
        <f>0.7854*E5338*F5338*F5338/1000000</f>
        <v>0.60821376000000005</v>
      </c>
      <c r="H5338" s="616" t="s">
        <v>533</v>
      </c>
      <c r="J5338" s="1630">
        <v>2</v>
      </c>
      <c r="K5338" s="476"/>
      <c r="L5338" s="476">
        <v>4.5</v>
      </c>
      <c r="M5338" s="426">
        <v>15</v>
      </c>
      <c r="N5338" s="426">
        <v>400</v>
      </c>
      <c r="O5338" s="476"/>
      <c r="P5338" s="450">
        <v>2</v>
      </c>
      <c r="Q5338" s="451">
        <f t="shared" si="232"/>
        <v>5.3999999999999999E-2</v>
      </c>
      <c r="R5338" s="476"/>
    </row>
    <row r="5339" spans="2:18" x14ac:dyDescent="0.25">
      <c r="B5339" s="1209">
        <v>3</v>
      </c>
      <c r="C5339" s="81">
        <v>7540</v>
      </c>
      <c r="D5339" s="409" t="s">
        <v>12</v>
      </c>
      <c r="E5339" s="409">
        <v>400</v>
      </c>
      <c r="F5339" s="409">
        <v>37</v>
      </c>
      <c r="G5339" s="497">
        <f>0.7854*E5339*F5339*F5339/1000000</f>
        <v>0.43008503999999992</v>
      </c>
      <c r="H5339" s="616" t="s">
        <v>533</v>
      </c>
      <c r="J5339" s="1055">
        <v>3</v>
      </c>
      <c r="K5339" s="476"/>
      <c r="L5339" s="476">
        <v>4.5</v>
      </c>
      <c r="M5339" s="426">
        <v>10</v>
      </c>
      <c r="N5339" s="426">
        <v>400</v>
      </c>
      <c r="O5339" s="476"/>
      <c r="P5339" s="450">
        <v>9</v>
      </c>
      <c r="Q5339" s="451">
        <f t="shared" si="232"/>
        <v>0.16200000000000001</v>
      </c>
      <c r="R5339" s="476"/>
    </row>
    <row r="5340" spans="2:18" x14ac:dyDescent="0.25">
      <c r="B5340" s="1634"/>
      <c r="C5340" s="109"/>
      <c r="D5340" s="109"/>
      <c r="E5340" s="109"/>
      <c r="F5340" s="109"/>
      <c r="G5340" s="1490">
        <f>SUM(G5337:G5339)</f>
        <v>1.3210427999999999</v>
      </c>
      <c r="H5340" s="1491"/>
      <c r="J5340" s="1630">
        <v>4</v>
      </c>
      <c r="K5340" s="476"/>
      <c r="L5340" s="476">
        <v>2.2000000000000002</v>
      </c>
      <c r="M5340" s="426">
        <v>10</v>
      </c>
      <c r="N5340" s="426">
        <v>400</v>
      </c>
      <c r="O5340" s="476"/>
      <c r="P5340" s="450">
        <v>5</v>
      </c>
      <c r="Q5340" s="451">
        <f t="shared" si="232"/>
        <v>4.3999999999999997E-2</v>
      </c>
      <c r="R5340" s="476"/>
    </row>
    <row r="5341" spans="2:18" ht="16.5" thickBot="1" x14ac:dyDescent="0.3">
      <c r="G5341" s="60">
        <f>SUM(G5337:G5339)</f>
        <v>1.3210427999999999</v>
      </c>
      <c r="H5341" s="36">
        <f>SUM(Q5350/G5341)</f>
        <v>0.63858642581451563</v>
      </c>
      <c r="J5341" s="1055">
        <v>5</v>
      </c>
      <c r="K5341" s="476"/>
      <c r="L5341" s="476">
        <v>2.2000000000000002</v>
      </c>
      <c r="M5341" s="426">
        <v>15</v>
      </c>
      <c r="N5341" s="426">
        <v>400</v>
      </c>
      <c r="O5341" s="476"/>
      <c r="P5341" s="450">
        <v>1</v>
      </c>
      <c r="Q5341" s="451">
        <f t="shared" si="232"/>
        <v>1.32E-2</v>
      </c>
      <c r="R5341" s="476"/>
    </row>
    <row r="5342" spans="2:18" ht="16.5" thickTop="1" x14ac:dyDescent="0.25">
      <c r="J5342" s="1630">
        <v>6</v>
      </c>
      <c r="K5342" s="476"/>
      <c r="L5342" s="476">
        <v>10</v>
      </c>
      <c r="M5342" s="426">
        <v>20</v>
      </c>
      <c r="N5342" s="426">
        <v>400</v>
      </c>
      <c r="O5342" s="476"/>
      <c r="P5342" s="450">
        <v>2</v>
      </c>
      <c r="Q5342" s="451">
        <f t="shared" si="232"/>
        <v>0.16</v>
      </c>
      <c r="R5342" s="476"/>
    </row>
    <row r="5343" spans="2:18" x14ac:dyDescent="0.25">
      <c r="B5343" s="1886" t="s">
        <v>3</v>
      </c>
      <c r="C5343" s="1888" t="s">
        <v>66</v>
      </c>
      <c r="D5343" s="1889"/>
      <c r="E5343" s="1890" t="s">
        <v>48</v>
      </c>
      <c r="F5343" s="1891"/>
      <c r="G5343" s="1886" t="s">
        <v>50</v>
      </c>
      <c r="J5343" s="1055">
        <v>7</v>
      </c>
      <c r="K5343" s="476"/>
      <c r="L5343" s="476">
        <v>7</v>
      </c>
      <c r="M5343" s="426">
        <v>15</v>
      </c>
      <c r="N5343" s="426">
        <v>400</v>
      </c>
      <c r="O5343" s="476"/>
      <c r="P5343" s="450">
        <v>1</v>
      </c>
      <c r="Q5343" s="451">
        <f t="shared" si="232"/>
        <v>4.2000000000000003E-2</v>
      </c>
      <c r="R5343" s="476"/>
    </row>
    <row r="5344" spans="2:18" x14ac:dyDescent="0.25">
      <c r="B5344" s="1887"/>
      <c r="C5344" s="101" t="s">
        <v>30</v>
      </c>
      <c r="D5344" s="1598" t="s">
        <v>10</v>
      </c>
      <c r="E5344" s="1632" t="s">
        <v>30</v>
      </c>
      <c r="F5344" s="1632" t="s">
        <v>10</v>
      </c>
      <c r="G5344" s="1887"/>
      <c r="J5344" s="1630">
        <v>8</v>
      </c>
      <c r="K5344" s="476"/>
      <c r="L5344" s="476">
        <v>7</v>
      </c>
      <c r="M5344" s="426">
        <v>13</v>
      </c>
      <c r="N5344" s="426">
        <v>400</v>
      </c>
      <c r="O5344" s="476"/>
      <c r="P5344" s="450">
        <v>1</v>
      </c>
      <c r="Q5344" s="451">
        <f t="shared" si="232"/>
        <v>3.6400000000000002E-2</v>
      </c>
      <c r="R5344" s="476"/>
    </row>
    <row r="5345" spans="2:18" x14ac:dyDescent="0.25">
      <c r="B5345" s="1633" t="s">
        <v>32</v>
      </c>
      <c r="C5345" s="86">
        <f>SUM(C5321)</f>
        <v>1096</v>
      </c>
      <c r="D5345" s="71">
        <f>SUM(D5321)</f>
        <v>852.07664272</v>
      </c>
      <c r="E5345" s="86">
        <f>SUM(E5321)</f>
        <v>48524</v>
      </c>
      <c r="F5345" s="71">
        <f>SUM(F5321)</f>
        <v>625.56846000000007</v>
      </c>
      <c r="G5345" s="88">
        <f>SUM(F5345/D5345)</f>
        <v>0.73416923858288119</v>
      </c>
      <c r="J5345" s="1880"/>
      <c r="K5345" s="1880"/>
      <c r="L5345" s="1880"/>
      <c r="M5345" s="1880"/>
      <c r="N5345" s="1880"/>
      <c r="O5345" s="1881"/>
      <c r="P5345" s="1119">
        <f>SUM(P5337:P5344)</f>
        <v>22</v>
      </c>
      <c r="Q5345" s="1120">
        <f>SUM(Q5337:Q5344)</f>
        <v>0.54759999999999998</v>
      </c>
      <c r="R5345" s="64">
        <f>SUM(Q5345/G5341)</f>
        <v>0.41452101324801893</v>
      </c>
    </row>
    <row r="5346" spans="2:18" x14ac:dyDescent="0.25">
      <c r="B5346" s="1633" t="s">
        <v>32</v>
      </c>
      <c r="C5346" s="115">
        <f>SUM(B5339)</f>
        <v>3</v>
      </c>
      <c r="D5346" s="71">
        <f>SUM(G5341)</f>
        <v>1.3210427999999999</v>
      </c>
      <c r="E5346" s="115">
        <f>SUM(P5350)</f>
        <v>96</v>
      </c>
      <c r="F5346" s="20">
        <f>SUM(Q5350)</f>
        <v>0.84359999999999991</v>
      </c>
      <c r="G5346" s="88">
        <f>SUM(F5346/D5346)</f>
        <v>0.63858642581451563</v>
      </c>
      <c r="J5346" s="1630">
        <v>9</v>
      </c>
      <c r="K5346" s="476"/>
      <c r="L5346" s="477">
        <v>5</v>
      </c>
      <c r="M5346" s="409">
        <v>7</v>
      </c>
      <c r="N5346" s="409">
        <v>400</v>
      </c>
      <c r="O5346" s="409">
        <v>1</v>
      </c>
      <c r="P5346" s="450">
        <v>4</v>
      </c>
      <c r="Q5346" s="451">
        <f>L5346*M5346*N5346*P5346/1000000</f>
        <v>5.6000000000000001E-2</v>
      </c>
      <c r="R5346" s="618"/>
    </row>
    <row r="5347" spans="2:18" ht="16.5" thickBot="1" x14ac:dyDescent="0.3">
      <c r="B5347" s="1629" t="s">
        <v>54</v>
      </c>
      <c r="C5347" s="59">
        <f>SUM(C5345:C5346)</f>
        <v>1099</v>
      </c>
      <c r="D5347" s="92">
        <f>SUM(D5345:D5346)</f>
        <v>853.39768551999998</v>
      </c>
      <c r="E5347" s="59">
        <f>SUM(E5345:E5346)</f>
        <v>48620</v>
      </c>
      <c r="F5347" s="92">
        <f>SUM(F5345:F5346)</f>
        <v>626.41206000000011</v>
      </c>
      <c r="G5347" s="93">
        <f>SUM(F5347/D5347)</f>
        <v>0.73402127827228525</v>
      </c>
      <c r="J5347" s="1630">
        <v>10</v>
      </c>
      <c r="K5347" s="476"/>
      <c r="L5347" s="477">
        <v>3</v>
      </c>
      <c r="M5347" s="409">
        <v>5</v>
      </c>
      <c r="N5347" s="409">
        <v>400</v>
      </c>
      <c r="O5347" s="409">
        <v>2</v>
      </c>
      <c r="P5347" s="450">
        <v>20</v>
      </c>
      <c r="Q5347" s="451">
        <f>L5347*M5347*N5347*P5347/1000000</f>
        <v>0.12</v>
      </c>
      <c r="R5347" s="1058"/>
    </row>
    <row r="5348" spans="2:18" ht="16.5" thickTop="1" x14ac:dyDescent="0.25">
      <c r="B5348" s="89"/>
      <c r="C5348" s="90"/>
      <c r="D5348" s="91"/>
      <c r="E5348" s="82"/>
      <c r="F5348" s="83"/>
      <c r="G5348" s="83"/>
      <c r="J5348" s="1630">
        <v>11</v>
      </c>
      <c r="K5348" s="476"/>
      <c r="L5348" s="477">
        <v>2</v>
      </c>
      <c r="M5348" s="409">
        <v>3</v>
      </c>
      <c r="N5348" s="409">
        <v>400</v>
      </c>
      <c r="O5348" s="409">
        <v>2</v>
      </c>
      <c r="P5348" s="450">
        <v>50</v>
      </c>
      <c r="Q5348" s="451">
        <f>L5348*M5348*N5348*P5348/1000000</f>
        <v>0.12</v>
      </c>
      <c r="R5348" s="618"/>
    </row>
    <row r="5349" spans="2:18" x14ac:dyDescent="0.25">
      <c r="B5349" s="102" t="s">
        <v>32</v>
      </c>
      <c r="C5349" s="90"/>
      <c r="D5349" s="103">
        <f>SUM(Q5345+D5323)</f>
        <v>462.18405999999999</v>
      </c>
      <c r="E5349" s="466">
        <f>SUM(D5349/D5347)</f>
        <v>0.54158110320908337</v>
      </c>
      <c r="F5349" s="83"/>
      <c r="G5349" s="83"/>
      <c r="J5349" s="1882"/>
      <c r="K5349" s="1883"/>
      <c r="L5349" s="1883"/>
      <c r="M5349" s="1883"/>
      <c r="N5349" s="1884"/>
      <c r="O5349" s="1057">
        <f>SUM(O5346:O5348)</f>
        <v>5</v>
      </c>
      <c r="P5349" s="1057">
        <f>SUM(P5346:P5348)</f>
        <v>74</v>
      </c>
      <c r="Q5349" s="437">
        <f>SUM(Q5346:Q5348)</f>
        <v>0.29599999999999999</v>
      </c>
      <c r="R5349" s="64">
        <f>SUM(Q5349/G5341)</f>
        <v>0.22406541256649673</v>
      </c>
    </row>
    <row r="5350" spans="2:18" ht="16.5" thickBot="1" x14ac:dyDescent="0.3">
      <c r="B5350" s="102" t="s">
        <v>51</v>
      </c>
      <c r="C5350" s="89"/>
      <c r="D5350" s="103">
        <f>SUM(Q5349+D5324)</f>
        <v>164.22800000000001</v>
      </c>
      <c r="E5350" s="466">
        <f>SUM(D5350/D5347)</f>
        <v>0.19244017506320177</v>
      </c>
      <c r="F5350" s="83"/>
      <c r="G5350" s="83"/>
      <c r="J5350" s="112"/>
      <c r="K5350" s="112"/>
      <c r="L5350" s="112"/>
      <c r="M5350" s="112"/>
      <c r="N5350" s="112"/>
      <c r="O5350" s="455">
        <f>SUM(O5349)</f>
        <v>5</v>
      </c>
      <c r="P5350" s="47">
        <f>SUM(P5349,P5345)</f>
        <v>96</v>
      </c>
      <c r="Q5350" s="72">
        <f>SUM(Q5349,Q5345)</f>
        <v>0.84359999999999991</v>
      </c>
      <c r="R5350" s="49">
        <f>SUM(Q5350/G5341)</f>
        <v>0.63858642581451563</v>
      </c>
    </row>
    <row r="5351" spans="2:18" ht="17.25" thickTop="1" thickBot="1" x14ac:dyDescent="0.3">
      <c r="B5351" s="89"/>
      <c r="C5351" s="89"/>
      <c r="D5351" s="1626">
        <f>SUM(D5349:D5350)</f>
        <v>626.41206</v>
      </c>
      <c r="E5351" s="467">
        <f>SUM(E5349:E5350)</f>
        <v>0.73402127827228514</v>
      </c>
      <c r="F5351" s="83"/>
    </row>
    <row r="5352" spans="2:18" ht="16.5" thickTop="1" x14ac:dyDescent="0.25"/>
    <row r="5353" spans="2:18" x14ac:dyDescent="0.25">
      <c r="B5353" s="1814" t="s">
        <v>0</v>
      </c>
      <c r="C5353" s="1814"/>
      <c r="D5353" s="1814"/>
      <c r="E5353" s="1814"/>
      <c r="F5353" s="1814"/>
      <c r="G5353" s="1814"/>
      <c r="H5353" s="1814"/>
      <c r="J5353" s="1892" t="s">
        <v>22</v>
      </c>
      <c r="K5353" s="1892"/>
      <c r="L5353" s="1892"/>
      <c r="M5353" s="1892"/>
      <c r="N5353" s="1892"/>
      <c r="O5353" s="1892"/>
      <c r="P5353" s="1892"/>
      <c r="Q5353" s="1892"/>
      <c r="R5353" s="1892"/>
    </row>
    <row r="5354" spans="2:18" x14ac:dyDescent="0.25">
      <c r="B5354" s="1814"/>
      <c r="C5354" s="1814"/>
      <c r="D5354" s="1814"/>
      <c r="E5354" s="1814"/>
      <c r="F5354" s="1814"/>
      <c r="G5354" s="1814"/>
      <c r="H5354" s="1814"/>
      <c r="J5354" s="1892"/>
      <c r="K5354" s="1892"/>
      <c r="L5354" s="1892"/>
      <c r="M5354" s="1892"/>
      <c r="N5354" s="1892"/>
      <c r="O5354" s="1892"/>
      <c r="P5354" s="1892"/>
      <c r="Q5354" s="1892"/>
      <c r="R5354" s="1892"/>
    </row>
    <row r="5355" spans="2:18" x14ac:dyDescent="0.25">
      <c r="B5355" s="6" t="s">
        <v>543</v>
      </c>
      <c r="H5355" s="8"/>
      <c r="J5355" s="6" t="s">
        <v>543</v>
      </c>
      <c r="K5355" s="1051"/>
      <c r="L5355" s="1051"/>
      <c r="M5355" s="1051"/>
      <c r="N5355" s="1051"/>
      <c r="O5355" s="1893"/>
      <c r="P5355" s="1893"/>
      <c r="Q5355" s="842"/>
      <c r="R5355" s="842"/>
    </row>
    <row r="5356" spans="2:18" x14ac:dyDescent="0.25">
      <c r="B5356" s="1812" t="s">
        <v>21</v>
      </c>
      <c r="C5356" s="1812" t="s">
        <v>2</v>
      </c>
      <c r="D5356" s="1812" t="s">
        <v>3</v>
      </c>
      <c r="E5356" s="1842" t="s">
        <v>4</v>
      </c>
      <c r="F5356" s="1843"/>
      <c r="G5356" s="1844"/>
      <c r="H5356" s="1812" t="s">
        <v>5</v>
      </c>
      <c r="J5356" s="1886" t="s">
        <v>21</v>
      </c>
      <c r="K5356" s="1894" t="s">
        <v>24</v>
      </c>
      <c r="L5356" s="1867" t="s">
        <v>25</v>
      </c>
      <c r="M5356" s="1868"/>
      <c r="N5356" s="1869"/>
      <c r="O5356" s="1867" t="s">
        <v>4</v>
      </c>
      <c r="P5356" s="1868"/>
      <c r="Q5356" s="1869"/>
      <c r="R5356" s="1886" t="s">
        <v>5</v>
      </c>
    </row>
    <row r="5357" spans="2:18" x14ac:dyDescent="0.25">
      <c r="B5357" s="1813"/>
      <c r="C5357" s="1813"/>
      <c r="D5357" s="1813"/>
      <c r="E5357" s="1637" t="s">
        <v>26</v>
      </c>
      <c r="F5357" s="1637" t="s">
        <v>9</v>
      </c>
      <c r="G5357" s="1636" t="s">
        <v>10</v>
      </c>
      <c r="H5357" s="1813"/>
      <c r="J5357" s="1887"/>
      <c r="K5357" s="1895"/>
      <c r="L5357" s="1052" t="s">
        <v>27</v>
      </c>
      <c r="M5357" s="1639" t="s">
        <v>28</v>
      </c>
      <c r="N5357" s="1639" t="s">
        <v>26</v>
      </c>
      <c r="O5357" s="1639" t="s">
        <v>29</v>
      </c>
      <c r="P5357" s="1053" t="s">
        <v>30</v>
      </c>
      <c r="Q5357" s="1054" t="s">
        <v>10</v>
      </c>
      <c r="R5357" s="1887"/>
    </row>
    <row r="5358" spans="2:18" x14ac:dyDescent="0.25">
      <c r="B5358" s="1209">
        <v>1</v>
      </c>
      <c r="C5358" s="78">
        <v>7515</v>
      </c>
      <c r="D5358" s="409" t="s">
        <v>12</v>
      </c>
      <c r="E5358" s="409">
        <v>400</v>
      </c>
      <c r="F5358" s="409">
        <v>43</v>
      </c>
      <c r="G5358" s="497">
        <f>0.7854*E5358*F5358*F5358/1000000</f>
        <v>0.58088183999999998</v>
      </c>
      <c r="H5358" s="616" t="s">
        <v>533</v>
      </c>
      <c r="J5358" s="1055">
        <v>1</v>
      </c>
      <c r="K5358" s="429" t="s">
        <v>32</v>
      </c>
      <c r="L5358" s="426">
        <v>2.2000000000000002</v>
      </c>
      <c r="M5358" s="426">
        <v>15</v>
      </c>
      <c r="N5358" s="426">
        <v>400</v>
      </c>
      <c r="O5358" s="429"/>
      <c r="P5358" s="450">
        <v>1</v>
      </c>
      <c r="Q5358" s="451">
        <f t="shared" ref="Q5358:Q5364" si="233">L5358*M5358*N5358*P5358/1000000</f>
        <v>1.32E-2</v>
      </c>
      <c r="R5358" s="1056"/>
    </row>
    <row r="5359" spans="2:18" x14ac:dyDescent="0.25">
      <c r="B5359" s="1209">
        <v>2</v>
      </c>
      <c r="C5359" s="78">
        <v>7521</v>
      </c>
      <c r="D5359" s="409" t="s">
        <v>12</v>
      </c>
      <c r="E5359" s="409">
        <v>400</v>
      </c>
      <c r="F5359" s="409">
        <v>48</v>
      </c>
      <c r="G5359" s="497">
        <f>0.7854*E5359*F5359*F5359/1000000</f>
        <v>0.72382463999999991</v>
      </c>
      <c r="H5359" s="616" t="s">
        <v>533</v>
      </c>
      <c r="J5359" s="1640">
        <v>2</v>
      </c>
      <c r="K5359" s="476"/>
      <c r="L5359" s="476">
        <v>2.2000000000000002</v>
      </c>
      <c r="M5359" s="426">
        <v>10</v>
      </c>
      <c r="N5359" s="426">
        <v>400</v>
      </c>
      <c r="O5359" s="476"/>
      <c r="P5359" s="450">
        <v>4</v>
      </c>
      <c r="Q5359" s="451">
        <f t="shared" si="233"/>
        <v>3.5200000000000002E-2</v>
      </c>
      <c r="R5359" s="476"/>
    </row>
    <row r="5360" spans="2:18" x14ac:dyDescent="0.25">
      <c r="B5360" s="1634"/>
      <c r="C5360" s="109"/>
      <c r="D5360" s="109"/>
      <c r="E5360" s="109"/>
      <c r="F5360" s="109"/>
      <c r="G5360" s="1490">
        <f>SUM(G5358:G5359)</f>
        <v>1.3047064799999999</v>
      </c>
      <c r="H5360" s="1491"/>
      <c r="J5360" s="1055">
        <v>3</v>
      </c>
      <c r="K5360" s="476"/>
      <c r="L5360" s="476">
        <v>2.2000000000000002</v>
      </c>
      <c r="M5360" s="426">
        <v>13</v>
      </c>
      <c r="N5360" s="426">
        <v>400</v>
      </c>
      <c r="O5360" s="476"/>
      <c r="P5360" s="450">
        <v>1</v>
      </c>
      <c r="Q5360" s="451">
        <f t="shared" si="233"/>
        <v>1.1440000000000001E-2</v>
      </c>
      <c r="R5360" s="476"/>
    </row>
    <row r="5361" spans="2:18" ht="16.5" thickBot="1" x14ac:dyDescent="0.3">
      <c r="G5361" s="60">
        <f>SUM(G5357:G5359)</f>
        <v>1.3047064799999999</v>
      </c>
      <c r="H5361" s="36">
        <f>SUM(Q5373/G5361)</f>
        <v>0.22503145688369694</v>
      </c>
      <c r="J5361" s="1640">
        <v>4</v>
      </c>
      <c r="K5361" s="476"/>
      <c r="L5361" s="476">
        <v>1.7</v>
      </c>
      <c r="M5361" s="426">
        <v>10</v>
      </c>
      <c r="N5361" s="426">
        <v>400</v>
      </c>
      <c r="O5361" s="476"/>
      <c r="P5361" s="450">
        <v>2</v>
      </c>
      <c r="Q5361" s="451">
        <f t="shared" si="233"/>
        <v>1.3599999999999999E-2</v>
      </c>
      <c r="R5361" s="476"/>
    </row>
    <row r="5362" spans="2:18" ht="16.5" thickTop="1" x14ac:dyDescent="0.25">
      <c r="J5362" s="1055">
        <v>5</v>
      </c>
      <c r="K5362" s="476"/>
      <c r="L5362" s="476">
        <v>3.5</v>
      </c>
      <c r="M5362" s="426">
        <v>15</v>
      </c>
      <c r="N5362" s="426">
        <v>400</v>
      </c>
      <c r="O5362" s="476"/>
      <c r="P5362" s="450">
        <v>1</v>
      </c>
      <c r="Q5362" s="451">
        <f t="shared" si="233"/>
        <v>2.1000000000000001E-2</v>
      </c>
      <c r="R5362" s="476"/>
    </row>
    <row r="5363" spans="2:18" x14ac:dyDescent="0.25">
      <c r="B5363" s="1886" t="s">
        <v>3</v>
      </c>
      <c r="C5363" s="1888" t="s">
        <v>66</v>
      </c>
      <c r="D5363" s="1889"/>
      <c r="E5363" s="1890" t="s">
        <v>48</v>
      </c>
      <c r="F5363" s="1891"/>
      <c r="G5363" s="1886" t="s">
        <v>50</v>
      </c>
      <c r="J5363" s="1640">
        <v>6</v>
      </c>
      <c r="K5363" s="476"/>
      <c r="L5363" s="476">
        <v>3.5</v>
      </c>
      <c r="M5363" s="426">
        <v>10</v>
      </c>
      <c r="N5363" s="426">
        <v>400</v>
      </c>
      <c r="O5363" s="476"/>
      <c r="P5363" s="450">
        <v>1</v>
      </c>
      <c r="Q5363" s="451">
        <f t="shared" si="233"/>
        <v>1.4E-2</v>
      </c>
      <c r="R5363" s="476"/>
    </row>
    <row r="5364" spans="2:18" x14ac:dyDescent="0.25">
      <c r="B5364" s="1887"/>
      <c r="C5364" s="101" t="s">
        <v>30</v>
      </c>
      <c r="D5364" s="1598" t="s">
        <v>10</v>
      </c>
      <c r="E5364" s="1641" t="s">
        <v>30</v>
      </c>
      <c r="F5364" s="1641" t="s">
        <v>10</v>
      </c>
      <c r="G5364" s="1887"/>
      <c r="J5364" s="1055">
        <v>7</v>
      </c>
      <c r="K5364" s="476"/>
      <c r="L5364" s="476">
        <v>4.5</v>
      </c>
      <c r="M5364" s="426">
        <v>20</v>
      </c>
      <c r="N5364" s="426">
        <v>400</v>
      </c>
      <c r="O5364" s="476"/>
      <c r="P5364" s="450">
        <v>2</v>
      </c>
      <c r="Q5364" s="451">
        <f t="shared" si="233"/>
        <v>7.1999999999999995E-2</v>
      </c>
      <c r="R5364" s="476"/>
    </row>
    <row r="5365" spans="2:18" x14ac:dyDescent="0.25">
      <c r="B5365" s="1642" t="s">
        <v>32</v>
      </c>
      <c r="C5365" s="86">
        <f>SUM(C5347)</f>
        <v>1099</v>
      </c>
      <c r="D5365" s="71">
        <f>SUM(D5347)</f>
        <v>853.39768551999998</v>
      </c>
      <c r="E5365" s="86">
        <f>SUM(E5347)</f>
        <v>48620</v>
      </c>
      <c r="F5365" s="71">
        <f>SUM(F5347)</f>
        <v>626.41206000000011</v>
      </c>
      <c r="G5365" s="88">
        <f>SUM(F5365/D5365)</f>
        <v>0.73402127827228525</v>
      </c>
      <c r="J5365" s="1640">
        <v>8</v>
      </c>
      <c r="K5365" s="476"/>
      <c r="L5365" s="476">
        <v>4.5</v>
      </c>
      <c r="M5365" s="426">
        <v>10</v>
      </c>
      <c r="N5365" s="426">
        <v>400</v>
      </c>
      <c r="O5365" s="476"/>
      <c r="P5365" s="450">
        <v>8</v>
      </c>
      <c r="Q5365" s="451">
        <f>L5365*M5365*N5365*P5365/1000000</f>
        <v>0.14399999999999999</v>
      </c>
      <c r="R5365" s="476"/>
    </row>
    <row r="5366" spans="2:18" x14ac:dyDescent="0.25">
      <c r="B5366" s="1642" t="s">
        <v>32</v>
      </c>
      <c r="C5366" s="115">
        <f>SUM(B5359)</f>
        <v>2</v>
      </c>
      <c r="D5366" s="71">
        <f>SUM(G5361)</f>
        <v>1.3047064799999999</v>
      </c>
      <c r="E5366" s="115">
        <f>SUM(P5374)</f>
        <v>80</v>
      </c>
      <c r="F5366" s="20">
        <f>SUM(Q5374)</f>
        <v>1.0460400000000001</v>
      </c>
      <c r="G5366" s="88">
        <f>SUM(F5366/D5366)</f>
        <v>0.80174354618059396</v>
      </c>
      <c r="J5366" s="1055">
        <v>9</v>
      </c>
      <c r="K5366" s="476"/>
      <c r="L5366" s="476">
        <v>8</v>
      </c>
      <c r="M5366" s="426">
        <v>20</v>
      </c>
      <c r="N5366" s="426">
        <v>400</v>
      </c>
      <c r="O5366" s="476"/>
      <c r="P5366" s="450">
        <v>2</v>
      </c>
      <c r="Q5366" s="451">
        <f>L5366*M5366*N5366*P5366/1000000</f>
        <v>0.128</v>
      </c>
      <c r="R5366" s="476"/>
    </row>
    <row r="5367" spans="2:18" ht="16.5" thickBot="1" x14ac:dyDescent="0.3">
      <c r="B5367" s="1635" t="s">
        <v>54</v>
      </c>
      <c r="C5367" s="59">
        <f>SUM(C5365:C5366)</f>
        <v>1101</v>
      </c>
      <c r="D5367" s="92">
        <f>SUM(D5365:D5366)</f>
        <v>854.70239200000003</v>
      </c>
      <c r="E5367" s="59">
        <f>SUM(E5365:E5366)</f>
        <v>48700</v>
      </c>
      <c r="F5367" s="92">
        <f>SUM(F5365:F5366)</f>
        <v>627.45810000000006</v>
      </c>
      <c r="G5367" s="93">
        <f>SUM(F5367/D5367)</f>
        <v>0.7341246565740277</v>
      </c>
      <c r="J5367" s="1640">
        <v>10</v>
      </c>
      <c r="K5367" s="476"/>
      <c r="L5367" s="476">
        <v>10</v>
      </c>
      <c r="M5367" s="426">
        <v>25</v>
      </c>
      <c r="N5367" s="426">
        <v>400</v>
      </c>
      <c r="O5367" s="476"/>
      <c r="P5367" s="450">
        <v>3</v>
      </c>
      <c r="Q5367" s="451">
        <f>L5367*M5367*N5367*P5367/1000000</f>
        <v>0.3</v>
      </c>
      <c r="R5367" s="476"/>
    </row>
    <row r="5368" spans="2:18" ht="16.5" thickTop="1" x14ac:dyDescent="0.25">
      <c r="B5368" s="89"/>
      <c r="C5368" s="90"/>
      <c r="D5368" s="91"/>
      <c r="E5368" s="82"/>
      <c r="F5368" s="83"/>
      <c r="G5368" s="83"/>
      <c r="J5368" s="1880"/>
      <c r="K5368" s="1880"/>
      <c r="L5368" s="1880"/>
      <c r="M5368" s="1880"/>
      <c r="N5368" s="1880"/>
      <c r="O5368" s="1881"/>
      <c r="P5368" s="1119">
        <f>SUM(P5358:P5367)</f>
        <v>25</v>
      </c>
      <c r="Q5368" s="1120">
        <f>SUM(Q5358:Q5367)</f>
        <v>0.75244</v>
      </c>
      <c r="R5368" s="64">
        <f>SUM(Q5368/G5361)</f>
        <v>0.57671208929689688</v>
      </c>
    </row>
    <row r="5369" spans="2:18" x14ac:dyDescent="0.25">
      <c r="B5369" s="102" t="s">
        <v>32</v>
      </c>
      <c r="C5369" s="90"/>
      <c r="D5369" s="103">
        <f>SUM(Q5368+D5349)</f>
        <v>462.93649999999997</v>
      </c>
      <c r="E5369" s="466">
        <f>SUM(D5369/D5367)</f>
        <v>0.54163473079410773</v>
      </c>
      <c r="F5369" s="83"/>
      <c r="G5369" s="83"/>
      <c r="J5369" s="1640">
        <v>11</v>
      </c>
      <c r="K5369" s="476"/>
      <c r="L5369" s="477">
        <v>2</v>
      </c>
      <c r="M5369" s="409">
        <v>3</v>
      </c>
      <c r="N5369" s="409">
        <v>400</v>
      </c>
      <c r="O5369" s="409">
        <v>1</v>
      </c>
      <c r="P5369" s="450">
        <v>25</v>
      </c>
      <c r="Q5369" s="451">
        <f>L5369*M5369*N5369*P5369/1000000</f>
        <v>0.06</v>
      </c>
      <c r="R5369" s="618"/>
    </row>
    <row r="5370" spans="2:18" x14ac:dyDescent="0.25">
      <c r="B5370" s="102" t="s">
        <v>51</v>
      </c>
      <c r="C5370" s="89"/>
      <c r="D5370" s="103">
        <f>SUM(Q5373+D5350)</f>
        <v>164.52160000000001</v>
      </c>
      <c r="E5370" s="466">
        <f>SUM(D5370/D5367)</f>
        <v>0.19248992577991988</v>
      </c>
      <c r="F5370" s="83"/>
      <c r="G5370" s="83"/>
      <c r="J5370" s="1640">
        <v>12</v>
      </c>
      <c r="K5370" s="476"/>
      <c r="L5370" s="477">
        <v>3</v>
      </c>
      <c r="M5370" s="409">
        <v>5</v>
      </c>
      <c r="N5370" s="409">
        <v>400</v>
      </c>
      <c r="O5370" s="409">
        <v>2</v>
      </c>
      <c r="P5370" s="450">
        <v>20</v>
      </c>
      <c r="Q5370" s="451">
        <f>L5370*M5370*N5370*P5370/1000000</f>
        <v>0.12</v>
      </c>
      <c r="R5370" s="618"/>
    </row>
    <row r="5371" spans="2:18" ht="16.5" thickBot="1" x14ac:dyDescent="0.3">
      <c r="B5371" s="89"/>
      <c r="C5371" s="89"/>
      <c r="D5371" s="1638">
        <f>SUM(D5369:D5370)</f>
        <v>627.45809999999994</v>
      </c>
      <c r="E5371" s="467">
        <f>SUM(E5369:E5370)</f>
        <v>0.73412465657402759</v>
      </c>
      <c r="F5371" s="83"/>
      <c r="J5371" s="1640">
        <v>13</v>
      </c>
      <c r="K5371" s="476"/>
      <c r="L5371" s="477">
        <v>4</v>
      </c>
      <c r="M5371" s="409">
        <v>6</v>
      </c>
      <c r="N5371" s="409">
        <v>400</v>
      </c>
      <c r="O5371" s="409">
        <v>1</v>
      </c>
      <c r="P5371" s="450">
        <v>6</v>
      </c>
      <c r="Q5371" s="451">
        <f>L5371*M5371*N5371*P5371/1000000</f>
        <v>5.7599999999999998E-2</v>
      </c>
      <c r="R5371" s="1058"/>
    </row>
    <row r="5372" spans="2:18" ht="16.5" thickTop="1" x14ac:dyDescent="0.25">
      <c r="J5372" s="1640">
        <v>14</v>
      </c>
      <c r="K5372" s="476"/>
      <c r="L5372" s="477">
        <v>5</v>
      </c>
      <c r="M5372" s="409">
        <v>7</v>
      </c>
      <c r="N5372" s="409">
        <v>400</v>
      </c>
      <c r="O5372" s="409">
        <v>1</v>
      </c>
      <c r="P5372" s="450">
        <v>4</v>
      </c>
      <c r="Q5372" s="451">
        <f>L5372*M5372*N5372*P5372/1000000</f>
        <v>5.6000000000000001E-2</v>
      </c>
      <c r="R5372" s="618"/>
    </row>
    <row r="5373" spans="2:18" x14ac:dyDescent="0.25">
      <c r="J5373" s="1882"/>
      <c r="K5373" s="1883"/>
      <c r="L5373" s="1883"/>
      <c r="M5373" s="1883"/>
      <c r="N5373" s="1884"/>
      <c r="O5373" s="1057">
        <f>SUM(O5369:O5372)</f>
        <v>5</v>
      </c>
      <c r="P5373" s="1057">
        <f>SUM(P5369:P5372)</f>
        <v>55</v>
      </c>
      <c r="Q5373" s="437">
        <f>SUM(Q5369:Q5372)</f>
        <v>0.29359999999999997</v>
      </c>
      <c r="R5373" s="64">
        <f>SUM(Q5373/G5361)</f>
        <v>0.22503145688369694</v>
      </c>
    </row>
    <row r="5374" spans="2:18" ht="16.5" thickBot="1" x14ac:dyDescent="0.3">
      <c r="J5374" s="112"/>
      <c r="K5374" s="112"/>
      <c r="L5374" s="112"/>
      <c r="M5374" s="112"/>
      <c r="N5374" s="112"/>
      <c r="O5374" s="455">
        <f>SUM(O5373)</f>
        <v>5</v>
      </c>
      <c r="P5374" s="47">
        <f>SUM(P5373,P5368)</f>
        <v>80</v>
      </c>
      <c r="Q5374" s="72">
        <f>SUM(Q5373,Q5368)</f>
        <v>1.0460400000000001</v>
      </c>
      <c r="R5374" s="49">
        <f>SUM(Q5374/G5361)</f>
        <v>0.80174354618059396</v>
      </c>
    </row>
    <row r="5375" spans="2:18" ht="16.5" thickTop="1" x14ac:dyDescent="0.25"/>
    <row r="5376" spans="2:18" x14ac:dyDescent="0.25">
      <c r="B5376" s="1814" t="s">
        <v>0</v>
      </c>
      <c r="C5376" s="1814"/>
      <c r="D5376" s="1814"/>
      <c r="E5376" s="1814"/>
      <c r="F5376" s="1814"/>
      <c r="G5376" s="1814"/>
      <c r="H5376" s="1814"/>
      <c r="J5376" s="1892" t="s">
        <v>22</v>
      </c>
      <c r="K5376" s="1892"/>
      <c r="L5376" s="1892"/>
      <c r="M5376" s="1892"/>
      <c r="N5376" s="1892"/>
      <c r="O5376" s="1892"/>
      <c r="P5376" s="1892"/>
      <c r="Q5376" s="1892"/>
      <c r="R5376" s="1892"/>
    </row>
    <row r="5377" spans="2:18" x14ac:dyDescent="0.25">
      <c r="B5377" s="1814"/>
      <c r="C5377" s="1814"/>
      <c r="D5377" s="1814"/>
      <c r="E5377" s="1814"/>
      <c r="F5377" s="1814"/>
      <c r="G5377" s="1814"/>
      <c r="H5377" s="1814"/>
      <c r="J5377" s="1892"/>
      <c r="K5377" s="1892"/>
      <c r="L5377" s="1892"/>
      <c r="M5377" s="1892"/>
      <c r="N5377" s="1892"/>
      <c r="O5377" s="1892"/>
      <c r="P5377" s="1892"/>
      <c r="Q5377" s="1892"/>
      <c r="R5377" s="1892"/>
    </row>
    <row r="5378" spans="2:18" x14ac:dyDescent="0.25">
      <c r="B5378" s="6" t="s">
        <v>543</v>
      </c>
      <c r="H5378" s="8"/>
      <c r="J5378" s="6" t="s">
        <v>543</v>
      </c>
      <c r="K5378" s="1051"/>
      <c r="L5378" s="1051"/>
      <c r="M5378" s="1051"/>
      <c r="N5378" s="1051"/>
      <c r="O5378" s="1893"/>
      <c r="P5378" s="1893"/>
      <c r="Q5378" s="842"/>
      <c r="R5378" s="842"/>
    </row>
    <row r="5379" spans="2:18" x14ac:dyDescent="0.25">
      <c r="B5379" s="1812" t="s">
        <v>21</v>
      </c>
      <c r="C5379" s="1812" t="s">
        <v>2</v>
      </c>
      <c r="D5379" s="1812" t="s">
        <v>3</v>
      </c>
      <c r="E5379" s="1842" t="s">
        <v>4</v>
      </c>
      <c r="F5379" s="1843"/>
      <c r="G5379" s="1844"/>
      <c r="H5379" s="1812" t="s">
        <v>5</v>
      </c>
      <c r="J5379" s="1886" t="s">
        <v>21</v>
      </c>
      <c r="K5379" s="1894" t="s">
        <v>24</v>
      </c>
      <c r="L5379" s="1867" t="s">
        <v>25</v>
      </c>
      <c r="M5379" s="1868"/>
      <c r="N5379" s="1869"/>
      <c r="O5379" s="1867" t="s">
        <v>4</v>
      </c>
      <c r="P5379" s="1868"/>
      <c r="Q5379" s="1869"/>
      <c r="R5379" s="1886" t="s">
        <v>5</v>
      </c>
    </row>
    <row r="5380" spans="2:18" x14ac:dyDescent="0.25">
      <c r="B5380" s="1813"/>
      <c r="C5380" s="1813"/>
      <c r="D5380" s="1813"/>
      <c r="E5380" s="1637" t="s">
        <v>26</v>
      </c>
      <c r="F5380" s="1637" t="s">
        <v>9</v>
      </c>
      <c r="G5380" s="1636" t="s">
        <v>10</v>
      </c>
      <c r="H5380" s="1813"/>
      <c r="J5380" s="1887"/>
      <c r="K5380" s="1895"/>
      <c r="L5380" s="1052" t="s">
        <v>27</v>
      </c>
      <c r="M5380" s="1639" t="s">
        <v>28</v>
      </c>
      <c r="N5380" s="1639" t="s">
        <v>26</v>
      </c>
      <c r="O5380" s="1639" t="s">
        <v>29</v>
      </c>
      <c r="P5380" s="1053" t="s">
        <v>30</v>
      </c>
      <c r="Q5380" s="1054" t="s">
        <v>10</v>
      </c>
      <c r="R5380" s="1887"/>
    </row>
    <row r="5381" spans="2:18" x14ac:dyDescent="0.25">
      <c r="B5381" s="1209">
        <v>1</v>
      </c>
      <c r="C5381" s="1565">
        <v>7307</v>
      </c>
      <c r="D5381" s="409" t="s">
        <v>12</v>
      </c>
      <c r="E5381" s="409">
        <v>400</v>
      </c>
      <c r="F5381" s="409">
        <v>63</v>
      </c>
      <c r="G5381" s="497">
        <f>0.7854*E5381*F5381*F5381/1000000</f>
        <v>1.2469010399999998</v>
      </c>
      <c r="H5381" s="616" t="s">
        <v>465</v>
      </c>
      <c r="J5381" s="1055">
        <v>1</v>
      </c>
      <c r="K5381" s="429" t="s">
        <v>32</v>
      </c>
      <c r="L5381" s="426">
        <v>10</v>
      </c>
      <c r="M5381" s="426">
        <v>25</v>
      </c>
      <c r="N5381" s="426">
        <v>400</v>
      </c>
      <c r="O5381" s="429"/>
      <c r="P5381" s="450">
        <v>1</v>
      </c>
      <c r="Q5381" s="451">
        <f t="shared" ref="Q5381:Q5389" si="234">L5381*M5381*N5381*P5381/1000000</f>
        <v>0.1</v>
      </c>
      <c r="R5381" s="1056"/>
    </row>
    <row r="5382" spans="2:18" x14ac:dyDescent="0.25">
      <c r="B5382" s="1209">
        <v>2</v>
      </c>
      <c r="C5382" s="1565">
        <v>7534</v>
      </c>
      <c r="D5382" s="409" t="s">
        <v>12</v>
      </c>
      <c r="E5382" s="409">
        <v>400</v>
      </c>
      <c r="F5382" s="409">
        <v>36</v>
      </c>
      <c r="G5382" s="497">
        <f>0.7854*E5382*F5382*F5382/1000000</f>
        <v>0.40715135999999991</v>
      </c>
      <c r="H5382" s="616" t="s">
        <v>533</v>
      </c>
      <c r="J5382" s="1640">
        <v>2</v>
      </c>
      <c r="K5382" s="476"/>
      <c r="L5382" s="476">
        <v>7</v>
      </c>
      <c r="M5382" s="426">
        <v>25</v>
      </c>
      <c r="N5382" s="426">
        <v>400</v>
      </c>
      <c r="O5382" s="476"/>
      <c r="P5382" s="450">
        <v>1</v>
      </c>
      <c r="Q5382" s="451">
        <f t="shared" si="234"/>
        <v>7.0000000000000007E-2</v>
      </c>
      <c r="R5382" s="476"/>
    </row>
    <row r="5383" spans="2:18" x14ac:dyDescent="0.25">
      <c r="B5383" s="1209">
        <v>3</v>
      </c>
      <c r="C5383" s="1565">
        <v>7398</v>
      </c>
      <c r="D5383" s="409" t="s">
        <v>12</v>
      </c>
      <c r="E5383" s="409">
        <v>400</v>
      </c>
      <c r="F5383" s="409">
        <v>42</v>
      </c>
      <c r="G5383" s="497">
        <f>0.7854*E5383*F5383*F5383/1000000</f>
        <v>0.55417824000000004</v>
      </c>
      <c r="H5383" s="616" t="s">
        <v>533</v>
      </c>
      <c r="J5383" s="1055">
        <v>3</v>
      </c>
      <c r="K5383" s="476"/>
      <c r="L5383" s="476">
        <v>10</v>
      </c>
      <c r="M5383" s="426">
        <v>20</v>
      </c>
      <c r="N5383" s="426">
        <v>400</v>
      </c>
      <c r="O5383" s="476"/>
      <c r="P5383" s="450">
        <v>3</v>
      </c>
      <c r="Q5383" s="451">
        <f t="shared" si="234"/>
        <v>0.24</v>
      </c>
      <c r="R5383" s="476"/>
    </row>
    <row r="5384" spans="2:18" x14ac:dyDescent="0.25">
      <c r="B5384" s="1209">
        <v>4</v>
      </c>
      <c r="C5384" s="1565">
        <v>7467</v>
      </c>
      <c r="D5384" s="409" t="s">
        <v>12</v>
      </c>
      <c r="E5384" s="409">
        <v>400</v>
      </c>
      <c r="F5384" s="409">
        <v>47</v>
      </c>
      <c r="G5384" s="497">
        <f>0.7854*E5384*F5384*F5384/1000000</f>
        <v>0.69397943999999989</v>
      </c>
      <c r="H5384" s="616" t="s">
        <v>533</v>
      </c>
      <c r="J5384" s="1640">
        <v>4</v>
      </c>
      <c r="K5384" s="476"/>
      <c r="L5384" s="476">
        <v>7</v>
      </c>
      <c r="M5384" s="426">
        <v>20</v>
      </c>
      <c r="N5384" s="426">
        <v>400</v>
      </c>
      <c r="O5384" s="476"/>
      <c r="P5384" s="450">
        <v>1</v>
      </c>
      <c r="Q5384" s="451">
        <f t="shared" si="234"/>
        <v>5.6000000000000001E-2</v>
      </c>
      <c r="R5384" s="476"/>
    </row>
    <row r="5385" spans="2:18" x14ac:dyDescent="0.25">
      <c r="B5385" s="1634"/>
      <c r="C5385" s="109"/>
      <c r="D5385" s="109"/>
      <c r="E5385" s="109"/>
      <c r="F5385" s="109"/>
      <c r="G5385" s="1490">
        <f>SUM(G5381:G5384)</f>
        <v>2.9022100799999997</v>
      </c>
      <c r="H5385" s="1491"/>
      <c r="J5385" s="1055">
        <v>5</v>
      </c>
      <c r="K5385" s="476"/>
      <c r="L5385" s="476">
        <v>4.5</v>
      </c>
      <c r="M5385" s="426">
        <v>10</v>
      </c>
      <c r="N5385" s="426">
        <v>400</v>
      </c>
      <c r="O5385" s="476"/>
      <c r="P5385" s="450">
        <v>20</v>
      </c>
      <c r="Q5385" s="451">
        <f t="shared" si="234"/>
        <v>0.36</v>
      </c>
      <c r="R5385" s="476"/>
    </row>
    <row r="5386" spans="2:18" ht="16.5" thickBot="1" x14ac:dyDescent="0.3">
      <c r="G5386" s="60">
        <f>SUM(G5385)</f>
        <v>2.9022100799999997</v>
      </c>
      <c r="H5386" s="36">
        <f>SUM(Q5399/G5386)</f>
        <v>0.6898880318133277</v>
      </c>
      <c r="J5386" s="1640">
        <v>6</v>
      </c>
      <c r="K5386" s="476"/>
      <c r="L5386" s="476">
        <v>4.5</v>
      </c>
      <c r="M5386" s="426">
        <v>15</v>
      </c>
      <c r="N5386" s="426">
        <v>400</v>
      </c>
      <c r="O5386" s="476"/>
      <c r="P5386" s="450">
        <v>5</v>
      </c>
      <c r="Q5386" s="451">
        <f t="shared" si="234"/>
        <v>0.13500000000000001</v>
      </c>
      <c r="R5386" s="476"/>
    </row>
    <row r="5387" spans="2:18" ht="16.5" thickTop="1" x14ac:dyDescent="0.25">
      <c r="J5387" s="1055">
        <v>7</v>
      </c>
      <c r="K5387" s="476"/>
      <c r="L5387" s="476">
        <v>2.2000000000000002</v>
      </c>
      <c r="M5387" s="426">
        <v>10</v>
      </c>
      <c r="N5387" s="426">
        <v>400</v>
      </c>
      <c r="O5387" s="476"/>
      <c r="P5387" s="450">
        <v>14</v>
      </c>
      <c r="Q5387" s="451">
        <f t="shared" si="234"/>
        <v>0.1232</v>
      </c>
      <c r="R5387" s="476"/>
    </row>
    <row r="5388" spans="2:18" x14ac:dyDescent="0.25">
      <c r="B5388" s="1886" t="s">
        <v>3</v>
      </c>
      <c r="C5388" s="1888" t="s">
        <v>66</v>
      </c>
      <c r="D5388" s="1889"/>
      <c r="E5388" s="1890" t="s">
        <v>48</v>
      </c>
      <c r="F5388" s="1891"/>
      <c r="G5388" s="1886" t="s">
        <v>50</v>
      </c>
      <c r="J5388" s="1640">
        <v>8</v>
      </c>
      <c r="K5388" s="476"/>
      <c r="L5388" s="476">
        <v>2.2000000000000002</v>
      </c>
      <c r="M5388" s="426">
        <v>15</v>
      </c>
      <c r="N5388" s="426">
        <v>400</v>
      </c>
      <c r="O5388" s="476"/>
      <c r="P5388" s="450">
        <v>2</v>
      </c>
      <c r="Q5388" s="451">
        <f t="shared" si="234"/>
        <v>2.64E-2</v>
      </c>
      <c r="R5388" s="476"/>
    </row>
    <row r="5389" spans="2:18" x14ac:dyDescent="0.25">
      <c r="B5389" s="1887"/>
      <c r="C5389" s="101" t="s">
        <v>30</v>
      </c>
      <c r="D5389" s="1598" t="s">
        <v>10</v>
      </c>
      <c r="E5389" s="1641" t="s">
        <v>30</v>
      </c>
      <c r="F5389" s="1641" t="s">
        <v>10</v>
      </c>
      <c r="G5389" s="1887"/>
      <c r="J5389" s="1055">
        <v>9</v>
      </c>
      <c r="K5389" s="476"/>
      <c r="L5389" s="476">
        <v>13</v>
      </c>
      <c r="M5389" s="426">
        <v>30</v>
      </c>
      <c r="N5389" s="426">
        <v>400</v>
      </c>
      <c r="O5389" s="476"/>
      <c r="P5389" s="450">
        <v>1</v>
      </c>
      <c r="Q5389" s="451">
        <f t="shared" si="234"/>
        <v>0.156</v>
      </c>
      <c r="R5389" s="476"/>
    </row>
    <row r="5390" spans="2:18" x14ac:dyDescent="0.25">
      <c r="B5390" s="1642" t="s">
        <v>32</v>
      </c>
      <c r="C5390" s="86">
        <f>SUM(C5367)</f>
        <v>1101</v>
      </c>
      <c r="D5390" s="71">
        <f>SUM(D5367)</f>
        <v>854.70239200000003</v>
      </c>
      <c r="E5390" s="86">
        <f>SUM(E5367)</f>
        <v>48700</v>
      </c>
      <c r="F5390" s="71">
        <f>SUM(F5367)</f>
        <v>627.45810000000006</v>
      </c>
      <c r="G5390" s="88">
        <f>SUM(F5390/D5390)</f>
        <v>0.7341246565740277</v>
      </c>
      <c r="J5390" s="1640">
        <v>10</v>
      </c>
      <c r="K5390" s="476"/>
      <c r="L5390" s="476">
        <v>15</v>
      </c>
      <c r="M5390" s="426">
        <v>25</v>
      </c>
      <c r="N5390" s="426">
        <v>400</v>
      </c>
      <c r="O5390" s="476"/>
      <c r="P5390" s="450">
        <v>1</v>
      </c>
      <c r="Q5390" s="451">
        <f>L5390*M5390*N5390*P5390/1000000</f>
        <v>0.15</v>
      </c>
      <c r="R5390" s="476"/>
    </row>
    <row r="5391" spans="2:18" x14ac:dyDescent="0.25">
      <c r="B5391" s="1642" t="s">
        <v>32</v>
      </c>
      <c r="C5391" s="115">
        <f>SUM(B5384)</f>
        <v>4</v>
      </c>
      <c r="D5391" s="71">
        <f>SUM(G5386)</f>
        <v>2.9022100799999997</v>
      </c>
      <c r="E5391" s="115">
        <f>SUM(P5399)</f>
        <v>150</v>
      </c>
      <c r="F5391" s="20">
        <f>SUM(Q5399)</f>
        <v>2.0022000000000002</v>
      </c>
      <c r="G5391" s="88">
        <f>SUM(F5391/D5391)</f>
        <v>0.6898880318133277</v>
      </c>
      <c r="J5391" s="1055">
        <v>11</v>
      </c>
      <c r="K5391" s="476"/>
      <c r="L5391" s="476">
        <v>4.5</v>
      </c>
      <c r="M5391" s="426">
        <v>20</v>
      </c>
      <c r="N5391" s="426">
        <v>400</v>
      </c>
      <c r="O5391" s="476"/>
      <c r="P5391" s="450">
        <v>1</v>
      </c>
      <c r="Q5391" s="451">
        <f>L5391*M5391*N5391*P5391/1000000</f>
        <v>3.5999999999999997E-2</v>
      </c>
      <c r="R5391" s="476"/>
    </row>
    <row r="5392" spans="2:18" ht="16.5" thickBot="1" x14ac:dyDescent="0.3">
      <c r="B5392" s="1635" t="s">
        <v>54</v>
      </c>
      <c r="C5392" s="59">
        <f>SUM(C5390:C5391)</f>
        <v>1105</v>
      </c>
      <c r="D5392" s="92">
        <f>SUM(D5390:D5391)</f>
        <v>857.60460208000006</v>
      </c>
      <c r="E5392" s="59">
        <f>SUM(E5390:E5391)</f>
        <v>48850</v>
      </c>
      <c r="F5392" s="92">
        <f>SUM(F5390:F5391)</f>
        <v>629.46030000000007</v>
      </c>
      <c r="G5392" s="93">
        <f>SUM(F5392/D5392)</f>
        <v>0.73397495591013873</v>
      </c>
      <c r="J5392" s="1640">
        <v>12</v>
      </c>
      <c r="K5392" s="476"/>
      <c r="L5392" s="476">
        <v>2.2000000000000002</v>
      </c>
      <c r="M5392" s="426">
        <v>20</v>
      </c>
      <c r="N5392" s="426">
        <v>400</v>
      </c>
      <c r="O5392" s="476"/>
      <c r="P5392" s="450">
        <v>1</v>
      </c>
      <c r="Q5392" s="451">
        <f>L5392*M5392*N5392*P5392/1000000</f>
        <v>1.7600000000000001E-2</v>
      </c>
      <c r="R5392" s="476"/>
    </row>
    <row r="5393" spans="2:18" ht="16.5" thickTop="1" x14ac:dyDescent="0.25">
      <c r="B5393" s="89"/>
      <c r="C5393" s="90"/>
      <c r="D5393" s="91"/>
      <c r="E5393" s="82"/>
      <c r="F5393" s="83"/>
      <c r="G5393" s="83"/>
      <c r="J5393" s="1055">
        <v>13</v>
      </c>
      <c r="K5393" s="476"/>
      <c r="L5393" s="476">
        <v>10</v>
      </c>
      <c r="M5393" s="426">
        <v>15</v>
      </c>
      <c r="N5393" s="426">
        <v>400</v>
      </c>
      <c r="O5393" s="476"/>
      <c r="P5393" s="450">
        <v>1</v>
      </c>
      <c r="Q5393" s="451">
        <f>L5393*M5393*N5393*P5393/1000000</f>
        <v>0.06</v>
      </c>
      <c r="R5393" s="476"/>
    </row>
    <row r="5394" spans="2:18" x14ac:dyDescent="0.25">
      <c r="B5394" s="102" t="s">
        <v>32</v>
      </c>
      <c r="C5394" s="90"/>
      <c r="D5394" s="103">
        <f>SUM(Q5394+D5369)</f>
        <v>464.46669999999995</v>
      </c>
      <c r="E5394" s="466">
        <f>SUM(D5394/D5392)</f>
        <v>0.54158606294031175</v>
      </c>
      <c r="F5394" s="83"/>
      <c r="G5394" s="83"/>
      <c r="J5394" s="1880"/>
      <c r="K5394" s="1880"/>
      <c r="L5394" s="1880"/>
      <c r="M5394" s="1880"/>
      <c r="N5394" s="1880"/>
      <c r="O5394" s="1881"/>
      <c r="P5394" s="1119">
        <f>SUM(P5381:P5393)</f>
        <v>52</v>
      </c>
      <c r="Q5394" s="1120">
        <f>SUM(Q5381:Q5393)</f>
        <v>1.5302</v>
      </c>
      <c r="R5394" s="64">
        <f>SUM(Q5394/G5386)</f>
        <v>0.52725335445048149</v>
      </c>
    </row>
    <row r="5395" spans="2:18" x14ac:dyDescent="0.25">
      <c r="B5395" s="102" t="s">
        <v>51</v>
      </c>
      <c r="C5395" s="89"/>
      <c r="D5395" s="103">
        <f>SUM(Q5398+D5370)</f>
        <v>164.99360000000001</v>
      </c>
      <c r="E5395" s="466">
        <f>SUM(D5395/D5392)</f>
        <v>0.19238889296982678</v>
      </c>
      <c r="F5395" s="83"/>
      <c r="G5395" s="83"/>
      <c r="J5395" s="1640">
        <v>14</v>
      </c>
      <c r="K5395" s="476"/>
      <c r="L5395" s="477">
        <v>3</v>
      </c>
      <c r="M5395" s="409">
        <v>5</v>
      </c>
      <c r="N5395" s="409">
        <v>400</v>
      </c>
      <c r="O5395" s="409">
        <v>4</v>
      </c>
      <c r="P5395" s="450">
        <v>40</v>
      </c>
      <c r="Q5395" s="451">
        <f>L5395*M5395*N5395*P5395/1000000</f>
        <v>0.24</v>
      </c>
      <c r="R5395" s="618"/>
    </row>
    <row r="5396" spans="2:18" ht="16.5" thickBot="1" x14ac:dyDescent="0.3">
      <c r="B5396" s="89"/>
      <c r="C5396" s="89"/>
      <c r="D5396" s="1638">
        <f>SUM(D5394:D5395)</f>
        <v>629.46029999999996</v>
      </c>
      <c r="E5396" s="467">
        <f>SUM(E5394:E5395)</f>
        <v>0.7339749559101385</v>
      </c>
      <c r="F5396" s="83"/>
      <c r="J5396" s="1640">
        <v>15</v>
      </c>
      <c r="K5396" s="476"/>
      <c r="L5396" s="477">
        <v>2</v>
      </c>
      <c r="M5396" s="409">
        <v>3</v>
      </c>
      <c r="N5396" s="409">
        <v>400</v>
      </c>
      <c r="O5396" s="409">
        <v>2</v>
      </c>
      <c r="P5396" s="450">
        <v>50</v>
      </c>
      <c r="Q5396" s="451">
        <f>L5396*M5396*N5396*P5396/1000000</f>
        <v>0.12</v>
      </c>
      <c r="R5396" s="618"/>
    </row>
    <row r="5397" spans="2:18" ht="16.5" thickTop="1" x14ac:dyDescent="0.25">
      <c r="J5397" s="1640">
        <v>16</v>
      </c>
      <c r="K5397" s="476"/>
      <c r="L5397" s="477">
        <v>5</v>
      </c>
      <c r="M5397" s="409">
        <v>7</v>
      </c>
      <c r="N5397" s="409">
        <v>400</v>
      </c>
      <c r="O5397" s="409">
        <v>2</v>
      </c>
      <c r="P5397" s="450">
        <v>8</v>
      </c>
      <c r="Q5397" s="451">
        <f>L5397*M5397*N5397*P5397/1000000</f>
        <v>0.112</v>
      </c>
      <c r="R5397" s="1058"/>
    </row>
    <row r="5398" spans="2:18" x14ac:dyDescent="0.25">
      <c r="J5398" s="1882"/>
      <c r="K5398" s="1883"/>
      <c r="L5398" s="1883"/>
      <c r="M5398" s="1883"/>
      <c r="N5398" s="1884"/>
      <c r="O5398" s="1057">
        <f>SUM(O5395:O5397)</f>
        <v>8</v>
      </c>
      <c r="P5398" s="1057">
        <f>SUM(P5395:P5397)</f>
        <v>98</v>
      </c>
      <c r="Q5398" s="437">
        <f>SUM(Q5395:Q5397)</f>
        <v>0.47199999999999998</v>
      </c>
      <c r="R5398" s="64">
        <f>SUM(Q5398/G5386)</f>
        <v>0.16263467736284618</v>
      </c>
    </row>
    <row r="5399" spans="2:18" ht="16.5" thickBot="1" x14ac:dyDescent="0.3">
      <c r="J5399" s="112"/>
      <c r="K5399" s="112"/>
      <c r="L5399" s="112"/>
      <c r="M5399" s="112"/>
      <c r="N5399" s="112"/>
      <c r="O5399" s="455">
        <f>SUM(O5398)</f>
        <v>8</v>
      </c>
      <c r="P5399" s="47">
        <f>SUM(P5398,P5394)</f>
        <v>150</v>
      </c>
      <c r="Q5399" s="72">
        <f>SUM(Q5398,Q5394)</f>
        <v>2.0022000000000002</v>
      </c>
      <c r="R5399" s="49">
        <f>SUM(Q5399/G5386)</f>
        <v>0.6898880318133277</v>
      </c>
    </row>
    <row r="5400" spans="2:18" ht="16.5" thickTop="1" x14ac:dyDescent="0.25"/>
    <row r="5401" spans="2:18" x14ac:dyDescent="0.25">
      <c r="B5401" s="1814" t="s">
        <v>0</v>
      </c>
      <c r="C5401" s="1814"/>
      <c r="D5401" s="1814"/>
      <c r="E5401" s="1814"/>
      <c r="F5401" s="1814"/>
      <c r="G5401" s="1814"/>
      <c r="H5401" s="1814"/>
      <c r="J5401" s="1892" t="s">
        <v>22</v>
      </c>
      <c r="K5401" s="1892"/>
      <c r="L5401" s="1892"/>
      <c r="M5401" s="1892"/>
      <c r="N5401" s="1892"/>
      <c r="O5401" s="1892"/>
      <c r="P5401" s="1892"/>
      <c r="Q5401" s="1892"/>
      <c r="R5401" s="1892"/>
    </row>
    <row r="5402" spans="2:18" x14ac:dyDescent="0.25">
      <c r="B5402" s="1814"/>
      <c r="C5402" s="1814"/>
      <c r="D5402" s="1814"/>
      <c r="E5402" s="1814"/>
      <c r="F5402" s="1814"/>
      <c r="G5402" s="1814"/>
      <c r="H5402" s="1814"/>
      <c r="J5402" s="1892"/>
      <c r="K5402" s="1892"/>
      <c r="L5402" s="1892"/>
      <c r="M5402" s="1892"/>
      <c r="N5402" s="1892"/>
      <c r="O5402" s="1892"/>
      <c r="P5402" s="1892"/>
      <c r="Q5402" s="1892"/>
      <c r="R5402" s="1892"/>
    </row>
    <row r="5403" spans="2:18" x14ac:dyDescent="0.25">
      <c r="B5403" s="6" t="s">
        <v>543</v>
      </c>
      <c r="H5403" s="8"/>
      <c r="J5403" s="6" t="s">
        <v>543</v>
      </c>
      <c r="K5403" s="1051"/>
      <c r="L5403" s="1051"/>
      <c r="M5403" s="1051"/>
      <c r="N5403" s="1051"/>
      <c r="O5403" s="1893"/>
      <c r="P5403" s="1893"/>
      <c r="Q5403" s="842"/>
      <c r="R5403" s="842"/>
    </row>
    <row r="5404" spans="2:18" x14ac:dyDescent="0.25">
      <c r="B5404" s="1812" t="s">
        <v>21</v>
      </c>
      <c r="C5404" s="1812" t="s">
        <v>2</v>
      </c>
      <c r="D5404" s="1812" t="s">
        <v>3</v>
      </c>
      <c r="E5404" s="1842" t="s">
        <v>4</v>
      </c>
      <c r="F5404" s="1843"/>
      <c r="G5404" s="1844"/>
      <c r="H5404" s="1812" t="s">
        <v>5</v>
      </c>
      <c r="J5404" s="1886" t="s">
        <v>21</v>
      </c>
      <c r="K5404" s="1894" t="s">
        <v>24</v>
      </c>
      <c r="L5404" s="1867" t="s">
        <v>25</v>
      </c>
      <c r="M5404" s="1868"/>
      <c r="N5404" s="1869"/>
      <c r="O5404" s="1867" t="s">
        <v>4</v>
      </c>
      <c r="P5404" s="1868"/>
      <c r="Q5404" s="1869"/>
      <c r="R5404" s="1886" t="s">
        <v>5</v>
      </c>
    </row>
    <row r="5405" spans="2:18" x14ac:dyDescent="0.25">
      <c r="B5405" s="1813"/>
      <c r="C5405" s="1813"/>
      <c r="D5405" s="1813"/>
      <c r="E5405" s="1646" t="s">
        <v>26</v>
      </c>
      <c r="F5405" s="1646" t="s">
        <v>9</v>
      </c>
      <c r="G5405" s="1645" t="s">
        <v>10</v>
      </c>
      <c r="H5405" s="1813"/>
      <c r="J5405" s="1887"/>
      <c r="K5405" s="1895"/>
      <c r="L5405" s="1052" t="s">
        <v>27</v>
      </c>
      <c r="M5405" s="1649" t="s">
        <v>28</v>
      </c>
      <c r="N5405" s="1649" t="s">
        <v>26</v>
      </c>
      <c r="O5405" s="1649" t="s">
        <v>29</v>
      </c>
      <c r="P5405" s="1053" t="s">
        <v>30</v>
      </c>
      <c r="Q5405" s="1054" t="s">
        <v>10</v>
      </c>
      <c r="R5405" s="1887"/>
    </row>
    <row r="5406" spans="2:18" x14ac:dyDescent="0.25">
      <c r="B5406" s="1209">
        <v>1</v>
      </c>
      <c r="C5406" s="141">
        <v>7343</v>
      </c>
      <c r="D5406" s="409" t="s">
        <v>12</v>
      </c>
      <c r="E5406" s="409">
        <v>400</v>
      </c>
      <c r="F5406" s="409">
        <v>53</v>
      </c>
      <c r="G5406" s="497">
        <f t="shared" ref="G5406:G5422" si="235">0.7854*E5406*F5406*F5406/1000000</f>
        <v>0.88247543999999989</v>
      </c>
      <c r="H5406" s="616" t="s">
        <v>528</v>
      </c>
      <c r="J5406" s="1055">
        <v>1</v>
      </c>
      <c r="K5406" s="429" t="s">
        <v>32</v>
      </c>
      <c r="L5406" s="426">
        <v>10</v>
      </c>
      <c r="M5406" s="426">
        <v>33</v>
      </c>
      <c r="N5406" s="426">
        <v>400</v>
      </c>
      <c r="O5406" s="429"/>
      <c r="P5406" s="450">
        <v>1</v>
      </c>
      <c r="Q5406" s="451">
        <f t="shared" ref="Q5406:Q5417" si="236">L5406*M5406*N5406*P5406/1000000</f>
        <v>0.13200000000000001</v>
      </c>
      <c r="R5406" s="1056"/>
    </row>
    <row r="5407" spans="2:18" x14ac:dyDescent="0.25">
      <c r="B5407" s="1209">
        <v>2</v>
      </c>
      <c r="C5407" s="141">
        <v>7506</v>
      </c>
      <c r="D5407" s="409" t="s">
        <v>12</v>
      </c>
      <c r="E5407" s="409">
        <v>400</v>
      </c>
      <c r="F5407" s="409">
        <v>46</v>
      </c>
      <c r="G5407" s="497">
        <f t="shared" si="235"/>
        <v>0.66476255999999989</v>
      </c>
      <c r="H5407" s="616" t="s">
        <v>533</v>
      </c>
      <c r="J5407" s="1648">
        <v>2</v>
      </c>
      <c r="K5407" s="476"/>
      <c r="L5407" s="476">
        <v>15</v>
      </c>
      <c r="M5407" s="426">
        <v>30</v>
      </c>
      <c r="N5407" s="426">
        <v>400</v>
      </c>
      <c r="O5407" s="476"/>
      <c r="P5407" s="450">
        <v>1</v>
      </c>
      <c r="Q5407" s="451">
        <f t="shared" si="236"/>
        <v>0.18</v>
      </c>
      <c r="R5407" s="476"/>
    </row>
    <row r="5408" spans="2:18" x14ac:dyDescent="0.25">
      <c r="B5408" s="1209">
        <v>3</v>
      </c>
      <c r="C5408" s="141">
        <v>7607</v>
      </c>
      <c r="D5408" s="409" t="s">
        <v>12</v>
      </c>
      <c r="E5408" s="409">
        <v>400</v>
      </c>
      <c r="F5408" s="409">
        <v>37</v>
      </c>
      <c r="G5408" s="497">
        <f t="shared" si="235"/>
        <v>0.43008503999999992</v>
      </c>
      <c r="H5408" s="616" t="s">
        <v>546</v>
      </c>
      <c r="J5408" s="1055">
        <v>3</v>
      </c>
      <c r="K5408" s="476"/>
      <c r="L5408" s="476">
        <v>10</v>
      </c>
      <c r="M5408" s="426">
        <v>30</v>
      </c>
      <c r="N5408" s="426">
        <v>400</v>
      </c>
      <c r="O5408" s="476"/>
      <c r="P5408" s="450">
        <v>2</v>
      </c>
      <c r="Q5408" s="451">
        <f t="shared" si="236"/>
        <v>0.24</v>
      </c>
      <c r="R5408" s="476"/>
    </row>
    <row r="5409" spans="2:18" x14ac:dyDescent="0.25">
      <c r="B5409" s="1209">
        <v>4</v>
      </c>
      <c r="C5409" s="141">
        <v>7644</v>
      </c>
      <c r="D5409" s="409" t="s">
        <v>12</v>
      </c>
      <c r="E5409" s="409">
        <v>400</v>
      </c>
      <c r="F5409" s="409">
        <v>43</v>
      </c>
      <c r="G5409" s="497">
        <f t="shared" si="235"/>
        <v>0.58088183999999998</v>
      </c>
      <c r="H5409" s="616" t="s">
        <v>546</v>
      </c>
      <c r="J5409" s="1648">
        <v>4</v>
      </c>
      <c r="K5409" s="476"/>
      <c r="L5409" s="476">
        <v>15</v>
      </c>
      <c r="M5409" s="426">
        <v>28</v>
      </c>
      <c r="N5409" s="426">
        <v>400</v>
      </c>
      <c r="O5409" s="476"/>
      <c r="P5409" s="450">
        <v>1</v>
      </c>
      <c r="Q5409" s="451">
        <f t="shared" si="236"/>
        <v>0.16800000000000001</v>
      </c>
      <c r="R5409" s="476"/>
    </row>
    <row r="5410" spans="2:18" x14ac:dyDescent="0.25">
      <c r="B5410" s="1209">
        <v>5</v>
      </c>
      <c r="C5410" s="141">
        <v>7610</v>
      </c>
      <c r="D5410" s="409" t="s">
        <v>12</v>
      </c>
      <c r="E5410" s="409">
        <v>400</v>
      </c>
      <c r="F5410" s="409">
        <v>37</v>
      </c>
      <c r="G5410" s="497">
        <f t="shared" si="235"/>
        <v>0.43008503999999992</v>
      </c>
      <c r="H5410" s="616" t="s">
        <v>546</v>
      </c>
      <c r="J5410" s="1055">
        <v>5</v>
      </c>
      <c r="K5410" s="476"/>
      <c r="L5410" s="476">
        <v>10</v>
      </c>
      <c r="M5410" s="426">
        <v>28</v>
      </c>
      <c r="N5410" s="426">
        <v>400</v>
      </c>
      <c r="O5410" s="476"/>
      <c r="P5410" s="450">
        <v>1</v>
      </c>
      <c r="Q5410" s="451">
        <f t="shared" si="236"/>
        <v>0.112</v>
      </c>
      <c r="R5410" s="476"/>
    </row>
    <row r="5411" spans="2:18" x14ac:dyDescent="0.25">
      <c r="B5411" s="1209">
        <v>6</v>
      </c>
      <c r="C5411" s="141">
        <v>7429</v>
      </c>
      <c r="D5411" s="409" t="s">
        <v>12</v>
      </c>
      <c r="E5411" s="409">
        <v>400</v>
      </c>
      <c r="F5411" s="409">
        <v>68</v>
      </c>
      <c r="G5411" s="497">
        <f t="shared" si="235"/>
        <v>1.4526758399999999</v>
      </c>
      <c r="H5411" s="616" t="s">
        <v>547</v>
      </c>
      <c r="J5411" s="1648">
        <v>6</v>
      </c>
      <c r="K5411" s="476"/>
      <c r="L5411" s="476">
        <v>15</v>
      </c>
      <c r="M5411" s="426">
        <v>25</v>
      </c>
      <c r="N5411" s="426">
        <v>400</v>
      </c>
      <c r="O5411" s="476"/>
      <c r="P5411" s="450">
        <v>4</v>
      </c>
      <c r="Q5411" s="451">
        <f t="shared" si="236"/>
        <v>0.6</v>
      </c>
      <c r="R5411" s="476"/>
    </row>
    <row r="5412" spans="2:18" x14ac:dyDescent="0.25">
      <c r="B5412" s="1209">
        <v>7</v>
      </c>
      <c r="C5412" s="141">
        <v>7461</v>
      </c>
      <c r="D5412" s="409" t="s">
        <v>12</v>
      </c>
      <c r="E5412" s="409">
        <v>400</v>
      </c>
      <c r="F5412" s="409">
        <v>68</v>
      </c>
      <c r="G5412" s="497">
        <f t="shared" si="235"/>
        <v>1.4526758399999999</v>
      </c>
      <c r="H5412" s="616" t="s">
        <v>547</v>
      </c>
      <c r="J5412" s="1055">
        <v>7</v>
      </c>
      <c r="K5412" s="476"/>
      <c r="L5412" s="476">
        <v>13</v>
      </c>
      <c r="M5412" s="426">
        <v>25</v>
      </c>
      <c r="N5412" s="426">
        <v>400</v>
      </c>
      <c r="O5412" s="476"/>
      <c r="P5412" s="450">
        <v>3</v>
      </c>
      <c r="Q5412" s="451">
        <f t="shared" si="236"/>
        <v>0.39</v>
      </c>
      <c r="R5412" s="476"/>
    </row>
    <row r="5413" spans="2:18" x14ac:dyDescent="0.25">
      <c r="B5413" s="1209">
        <v>8</v>
      </c>
      <c r="C5413" s="141">
        <v>7701</v>
      </c>
      <c r="D5413" s="409" t="s">
        <v>12</v>
      </c>
      <c r="E5413" s="409">
        <v>400</v>
      </c>
      <c r="F5413" s="409">
        <v>53</v>
      </c>
      <c r="G5413" s="497">
        <f t="shared" si="235"/>
        <v>0.88247543999999989</v>
      </c>
      <c r="H5413" s="616" t="s">
        <v>546</v>
      </c>
      <c r="J5413" s="1648">
        <v>8</v>
      </c>
      <c r="K5413" s="476"/>
      <c r="L5413" s="476">
        <v>10</v>
      </c>
      <c r="M5413" s="426">
        <v>25</v>
      </c>
      <c r="N5413" s="426">
        <v>400</v>
      </c>
      <c r="O5413" s="476"/>
      <c r="P5413" s="450">
        <v>7</v>
      </c>
      <c r="Q5413" s="451">
        <f t="shared" si="236"/>
        <v>0.7</v>
      </c>
      <c r="R5413" s="476"/>
    </row>
    <row r="5414" spans="2:18" x14ac:dyDescent="0.25">
      <c r="B5414" s="1209">
        <v>9</v>
      </c>
      <c r="C5414" s="141">
        <v>7673</v>
      </c>
      <c r="D5414" s="409" t="s">
        <v>12</v>
      </c>
      <c r="E5414" s="409">
        <v>400</v>
      </c>
      <c r="F5414" s="409">
        <v>57</v>
      </c>
      <c r="G5414" s="497">
        <f t="shared" si="235"/>
        <v>1.02070584</v>
      </c>
      <c r="H5414" s="616" t="s">
        <v>546</v>
      </c>
      <c r="J5414" s="1055">
        <v>9</v>
      </c>
      <c r="K5414" s="476"/>
      <c r="L5414" s="476">
        <v>7</v>
      </c>
      <c r="M5414" s="426">
        <v>25</v>
      </c>
      <c r="N5414" s="426">
        <v>400</v>
      </c>
      <c r="O5414" s="476"/>
      <c r="P5414" s="450">
        <v>2</v>
      </c>
      <c r="Q5414" s="451">
        <f t="shared" si="236"/>
        <v>0.14000000000000001</v>
      </c>
      <c r="R5414" s="476"/>
    </row>
    <row r="5415" spans="2:18" x14ac:dyDescent="0.25">
      <c r="B5415" s="1209">
        <v>10</v>
      </c>
      <c r="C5415" s="141">
        <v>7393</v>
      </c>
      <c r="D5415" s="409" t="s">
        <v>12</v>
      </c>
      <c r="E5415" s="409">
        <v>400</v>
      </c>
      <c r="F5415" s="409">
        <v>39</v>
      </c>
      <c r="G5415" s="497">
        <f t="shared" si="235"/>
        <v>0.47783735999999993</v>
      </c>
      <c r="H5415" s="616" t="s">
        <v>541</v>
      </c>
      <c r="J5415" s="1648">
        <v>10</v>
      </c>
      <c r="K5415" s="476"/>
      <c r="L5415" s="476">
        <v>15</v>
      </c>
      <c r="M5415" s="426">
        <v>20</v>
      </c>
      <c r="N5415" s="426">
        <v>400</v>
      </c>
      <c r="O5415" s="476"/>
      <c r="P5415" s="450">
        <v>1</v>
      </c>
      <c r="Q5415" s="451">
        <f t="shared" si="236"/>
        <v>0.12</v>
      </c>
      <c r="R5415" s="476"/>
    </row>
    <row r="5416" spans="2:18" x14ac:dyDescent="0.25">
      <c r="B5416" s="1209">
        <v>11</v>
      </c>
      <c r="C5416" s="141">
        <v>7231</v>
      </c>
      <c r="D5416" s="409" t="s">
        <v>12</v>
      </c>
      <c r="E5416" s="409">
        <v>400</v>
      </c>
      <c r="F5416" s="409">
        <v>48</v>
      </c>
      <c r="G5416" s="497">
        <f t="shared" si="235"/>
        <v>0.72382463999999991</v>
      </c>
      <c r="H5416" s="616" t="s">
        <v>207</v>
      </c>
      <c r="J5416" s="1055">
        <v>11</v>
      </c>
      <c r="K5416" s="476"/>
      <c r="L5416" s="476">
        <v>13</v>
      </c>
      <c r="M5416" s="426">
        <v>20</v>
      </c>
      <c r="N5416" s="426">
        <v>400</v>
      </c>
      <c r="O5416" s="476"/>
      <c r="P5416" s="450">
        <v>1</v>
      </c>
      <c r="Q5416" s="451">
        <f t="shared" si="236"/>
        <v>0.104</v>
      </c>
      <c r="R5416" s="476"/>
    </row>
    <row r="5417" spans="2:18" x14ac:dyDescent="0.25">
      <c r="B5417" s="1209">
        <v>12</v>
      </c>
      <c r="C5417" s="141">
        <v>7642</v>
      </c>
      <c r="D5417" s="409" t="s">
        <v>12</v>
      </c>
      <c r="E5417" s="409">
        <v>400</v>
      </c>
      <c r="F5417" s="409">
        <v>44</v>
      </c>
      <c r="G5417" s="497">
        <f t="shared" si="235"/>
        <v>0.60821376000000005</v>
      </c>
      <c r="H5417" s="616" t="s">
        <v>546</v>
      </c>
      <c r="J5417" s="1648">
        <v>12</v>
      </c>
      <c r="K5417" s="476"/>
      <c r="L5417" s="476">
        <v>10</v>
      </c>
      <c r="M5417" s="426">
        <v>20</v>
      </c>
      <c r="N5417" s="426">
        <v>400</v>
      </c>
      <c r="O5417" s="476"/>
      <c r="P5417" s="450">
        <v>7</v>
      </c>
      <c r="Q5417" s="451">
        <f t="shared" si="236"/>
        <v>0.56000000000000005</v>
      </c>
      <c r="R5417" s="476"/>
    </row>
    <row r="5418" spans="2:18" x14ac:dyDescent="0.25">
      <c r="B5418" s="1209">
        <v>13</v>
      </c>
      <c r="C5418" s="141">
        <v>7747</v>
      </c>
      <c r="D5418" s="409" t="s">
        <v>12</v>
      </c>
      <c r="E5418" s="409">
        <v>400</v>
      </c>
      <c r="F5418" s="409">
        <v>33</v>
      </c>
      <c r="G5418" s="497">
        <f t="shared" si="235"/>
        <v>0.34212023999999996</v>
      </c>
      <c r="H5418" s="616" t="s">
        <v>546</v>
      </c>
      <c r="J5418" s="1055">
        <v>13</v>
      </c>
      <c r="K5418" s="476"/>
      <c r="L5418" s="476">
        <v>7</v>
      </c>
      <c r="M5418" s="426">
        <v>20</v>
      </c>
      <c r="N5418" s="426">
        <v>400</v>
      </c>
      <c r="O5418" s="476"/>
      <c r="P5418" s="450">
        <v>4</v>
      </c>
      <c r="Q5418" s="451">
        <f t="shared" ref="Q5418:Q5427" si="237">L5418*M5418*N5418*P5418/1000000</f>
        <v>0.224</v>
      </c>
      <c r="R5418" s="476"/>
    </row>
    <row r="5419" spans="2:18" x14ac:dyDescent="0.25">
      <c r="B5419" s="1209">
        <v>14</v>
      </c>
      <c r="C5419" s="141">
        <v>7663</v>
      </c>
      <c r="D5419" s="409" t="s">
        <v>12</v>
      </c>
      <c r="E5419" s="409">
        <v>300</v>
      </c>
      <c r="F5419" s="409">
        <v>35</v>
      </c>
      <c r="G5419" s="497">
        <f t="shared" si="235"/>
        <v>0.28863450000000002</v>
      </c>
      <c r="H5419" s="616" t="s">
        <v>546</v>
      </c>
      <c r="J5419" s="1648">
        <v>14</v>
      </c>
      <c r="K5419" s="476"/>
      <c r="L5419" s="476">
        <v>4.5</v>
      </c>
      <c r="M5419" s="426">
        <v>20</v>
      </c>
      <c r="N5419" s="426">
        <v>400</v>
      </c>
      <c r="O5419" s="476"/>
      <c r="P5419" s="450">
        <v>4</v>
      </c>
      <c r="Q5419" s="451">
        <f t="shared" si="237"/>
        <v>0.14399999999999999</v>
      </c>
      <c r="R5419" s="476"/>
    </row>
    <row r="5420" spans="2:18" x14ac:dyDescent="0.25">
      <c r="B5420" s="1209">
        <v>15</v>
      </c>
      <c r="C5420" s="141">
        <v>7601</v>
      </c>
      <c r="D5420" s="409" t="s">
        <v>12</v>
      </c>
      <c r="E5420" s="409">
        <v>400</v>
      </c>
      <c r="F5420" s="409">
        <v>43</v>
      </c>
      <c r="G5420" s="497">
        <f t="shared" si="235"/>
        <v>0.58088183999999998</v>
      </c>
      <c r="H5420" s="616" t="s">
        <v>546</v>
      </c>
      <c r="J5420" s="1055">
        <v>15</v>
      </c>
      <c r="K5420" s="476"/>
      <c r="L5420" s="476">
        <v>3.5</v>
      </c>
      <c r="M5420" s="426">
        <v>20</v>
      </c>
      <c r="N5420" s="426">
        <v>400</v>
      </c>
      <c r="O5420" s="476"/>
      <c r="P5420" s="450">
        <v>2</v>
      </c>
      <c r="Q5420" s="451">
        <f t="shared" si="237"/>
        <v>5.6000000000000001E-2</v>
      </c>
      <c r="R5420" s="476"/>
    </row>
    <row r="5421" spans="2:18" x14ac:dyDescent="0.25">
      <c r="B5421" s="1209">
        <v>16</v>
      </c>
      <c r="C5421" s="141">
        <v>7658</v>
      </c>
      <c r="D5421" s="409" t="s">
        <v>12</v>
      </c>
      <c r="E5421" s="409">
        <v>400</v>
      </c>
      <c r="F5421" s="409">
        <v>40</v>
      </c>
      <c r="G5421" s="497">
        <f t="shared" si="235"/>
        <v>0.50265599999999988</v>
      </c>
      <c r="H5421" s="616" t="s">
        <v>546</v>
      </c>
      <c r="J5421" s="1648">
        <v>16</v>
      </c>
      <c r="K5421" s="476"/>
      <c r="L5421" s="476">
        <v>13</v>
      </c>
      <c r="M5421" s="426">
        <v>15</v>
      </c>
      <c r="N5421" s="426">
        <v>400</v>
      </c>
      <c r="O5421" s="476"/>
      <c r="P5421" s="450">
        <v>4</v>
      </c>
      <c r="Q5421" s="451">
        <f t="shared" si="237"/>
        <v>0.312</v>
      </c>
      <c r="R5421" s="476"/>
    </row>
    <row r="5422" spans="2:18" x14ac:dyDescent="0.25">
      <c r="B5422" s="1209">
        <v>17</v>
      </c>
      <c r="C5422" s="141">
        <v>7604</v>
      </c>
      <c r="D5422" s="409" t="s">
        <v>12</v>
      </c>
      <c r="E5422" s="409">
        <v>400</v>
      </c>
      <c r="F5422" s="409">
        <v>45</v>
      </c>
      <c r="G5422" s="497">
        <f t="shared" si="235"/>
        <v>0.63617400000000002</v>
      </c>
      <c r="H5422" s="616" t="s">
        <v>546</v>
      </c>
      <c r="J5422" s="1055">
        <v>17</v>
      </c>
      <c r="K5422" s="476"/>
      <c r="L5422" s="476">
        <v>10</v>
      </c>
      <c r="M5422" s="426">
        <v>15</v>
      </c>
      <c r="N5422" s="426">
        <v>400</v>
      </c>
      <c r="O5422" s="476"/>
      <c r="P5422" s="450">
        <v>3</v>
      </c>
      <c r="Q5422" s="451">
        <f t="shared" si="237"/>
        <v>0.18</v>
      </c>
      <c r="R5422" s="476"/>
    </row>
    <row r="5423" spans="2:18" x14ac:dyDescent="0.25">
      <c r="B5423" s="1634"/>
      <c r="C5423" s="109"/>
      <c r="D5423" s="109"/>
      <c r="E5423" s="109"/>
      <c r="F5423" s="109"/>
      <c r="G5423" s="1490">
        <f>SUM(G5406:G5422)</f>
        <v>11.95716522</v>
      </c>
      <c r="H5423" s="1491"/>
      <c r="J5423" s="1648">
        <v>18</v>
      </c>
      <c r="K5423" s="476"/>
      <c r="L5423" s="476">
        <v>7</v>
      </c>
      <c r="M5423" s="426">
        <v>15</v>
      </c>
      <c r="N5423" s="426">
        <v>400</v>
      </c>
      <c r="O5423" s="476"/>
      <c r="P5423" s="450">
        <v>3</v>
      </c>
      <c r="Q5423" s="451">
        <f t="shared" si="237"/>
        <v>0.126</v>
      </c>
      <c r="R5423" s="476"/>
    </row>
    <row r="5424" spans="2:18" ht="16.5" thickBot="1" x14ac:dyDescent="0.3">
      <c r="G5424" s="60">
        <f>SUM(G5423)</f>
        <v>11.95716522</v>
      </c>
      <c r="H5424" s="36">
        <f>SUM(Q5447/G5424)</f>
        <v>0.71978891665762246</v>
      </c>
      <c r="J5424" s="1055">
        <v>19</v>
      </c>
      <c r="K5424" s="476"/>
      <c r="L5424" s="476">
        <v>4.5</v>
      </c>
      <c r="M5424" s="426">
        <v>15</v>
      </c>
      <c r="N5424" s="426">
        <v>400</v>
      </c>
      <c r="O5424" s="476"/>
      <c r="P5424" s="450">
        <v>15</v>
      </c>
      <c r="Q5424" s="451">
        <f t="shared" si="237"/>
        <v>0.40500000000000003</v>
      </c>
      <c r="R5424" s="476"/>
    </row>
    <row r="5425" spans="2:18" ht="16.5" thickTop="1" x14ac:dyDescent="0.25">
      <c r="J5425" s="1648">
        <v>20</v>
      </c>
      <c r="K5425" s="476"/>
      <c r="L5425" s="476">
        <v>3.5</v>
      </c>
      <c r="M5425" s="426">
        <v>15</v>
      </c>
      <c r="N5425" s="426">
        <v>400</v>
      </c>
      <c r="O5425" s="476"/>
      <c r="P5425" s="450">
        <v>7</v>
      </c>
      <c r="Q5425" s="451">
        <f t="shared" si="237"/>
        <v>0.14699999999999999</v>
      </c>
      <c r="R5425" s="476"/>
    </row>
    <row r="5426" spans="2:18" x14ac:dyDescent="0.25">
      <c r="B5426" s="1886" t="s">
        <v>3</v>
      </c>
      <c r="C5426" s="1888" t="s">
        <v>66</v>
      </c>
      <c r="D5426" s="1889"/>
      <c r="E5426" s="1890" t="s">
        <v>48</v>
      </c>
      <c r="F5426" s="1891"/>
      <c r="G5426" s="1886" t="s">
        <v>50</v>
      </c>
      <c r="J5426" s="1055">
        <v>21</v>
      </c>
      <c r="K5426" s="476"/>
      <c r="L5426" s="476">
        <v>2.2000000000000002</v>
      </c>
      <c r="M5426" s="426">
        <v>15</v>
      </c>
      <c r="N5426" s="426">
        <v>400</v>
      </c>
      <c r="O5426" s="476"/>
      <c r="P5426" s="450">
        <v>4</v>
      </c>
      <c r="Q5426" s="451">
        <f t="shared" si="237"/>
        <v>5.28E-2</v>
      </c>
      <c r="R5426" s="476"/>
    </row>
    <row r="5427" spans="2:18" x14ac:dyDescent="0.25">
      <c r="B5427" s="1887"/>
      <c r="C5427" s="101" t="s">
        <v>30</v>
      </c>
      <c r="D5427" s="1598" t="s">
        <v>10</v>
      </c>
      <c r="E5427" s="1650" t="s">
        <v>30</v>
      </c>
      <c r="F5427" s="1650" t="s">
        <v>10</v>
      </c>
      <c r="G5427" s="1887"/>
      <c r="J5427" s="1648">
        <v>22</v>
      </c>
      <c r="K5427" s="476"/>
      <c r="L5427" s="476">
        <v>7</v>
      </c>
      <c r="M5427" s="426">
        <v>13</v>
      </c>
      <c r="N5427" s="426">
        <v>400</v>
      </c>
      <c r="O5427" s="476"/>
      <c r="P5427" s="450">
        <v>1</v>
      </c>
      <c r="Q5427" s="451">
        <f t="shared" si="237"/>
        <v>3.6400000000000002E-2</v>
      </c>
      <c r="R5427" s="476"/>
    </row>
    <row r="5428" spans="2:18" x14ac:dyDescent="0.25">
      <c r="B5428" s="1651" t="s">
        <v>32</v>
      </c>
      <c r="C5428" s="86">
        <f>SUM(C5392)</f>
        <v>1105</v>
      </c>
      <c r="D5428" s="71">
        <f>SUM(D5392)</f>
        <v>857.60460208000006</v>
      </c>
      <c r="E5428" s="86">
        <f>SUM(E5392)</f>
        <v>48850</v>
      </c>
      <c r="F5428" s="71">
        <f>SUM(F5392)</f>
        <v>629.46030000000007</v>
      </c>
      <c r="G5428" s="88">
        <f>SUM(F5428/D5428)</f>
        <v>0.73397495591013873</v>
      </c>
      <c r="J5428" s="1055">
        <v>23</v>
      </c>
      <c r="K5428" s="476"/>
      <c r="L5428" s="476">
        <v>4.5</v>
      </c>
      <c r="M5428" s="426">
        <v>13</v>
      </c>
      <c r="N5428" s="426">
        <v>400</v>
      </c>
      <c r="O5428" s="476"/>
      <c r="P5428" s="450">
        <v>11</v>
      </c>
      <c r="Q5428" s="451">
        <f t="shared" ref="Q5428:Q5435" si="238">L5428*M5428*N5428*P5428/1000000</f>
        <v>0.25740000000000002</v>
      </c>
      <c r="R5428" s="476"/>
    </row>
    <row r="5429" spans="2:18" x14ac:dyDescent="0.25">
      <c r="B5429" s="1651" t="s">
        <v>32</v>
      </c>
      <c r="C5429" s="115">
        <f>SUM(B5422)</f>
        <v>17</v>
      </c>
      <c r="D5429" s="71">
        <f>SUM(G5424)</f>
        <v>11.95716522</v>
      </c>
      <c r="E5429" s="115">
        <f>SUM(P5447)</f>
        <v>506</v>
      </c>
      <c r="F5429" s="20">
        <f>SUM(Q5447)</f>
        <v>8.6066350000000025</v>
      </c>
      <c r="G5429" s="88">
        <f>SUM(F5429/D5429)</f>
        <v>0.71978891665762246</v>
      </c>
      <c r="J5429" s="1648">
        <v>24</v>
      </c>
      <c r="K5429" s="476"/>
      <c r="L5429" s="476">
        <v>3.5</v>
      </c>
      <c r="M5429" s="426">
        <v>13</v>
      </c>
      <c r="N5429" s="426">
        <v>400</v>
      </c>
      <c r="O5429" s="476"/>
      <c r="P5429" s="450">
        <v>4</v>
      </c>
      <c r="Q5429" s="451">
        <f t="shared" si="238"/>
        <v>7.2800000000000004E-2</v>
      </c>
      <c r="R5429" s="476"/>
    </row>
    <row r="5430" spans="2:18" ht="16.5" thickBot="1" x14ac:dyDescent="0.3">
      <c r="B5430" s="1644" t="s">
        <v>54</v>
      </c>
      <c r="C5430" s="59">
        <f>SUM(C5428:C5429)</f>
        <v>1122</v>
      </c>
      <c r="D5430" s="92">
        <f>SUM(D5428:D5429)</f>
        <v>869.56176730000004</v>
      </c>
      <c r="E5430" s="59">
        <f>SUM(E5428:E5429)</f>
        <v>49356</v>
      </c>
      <c r="F5430" s="92">
        <f>SUM(F5428:F5429)</f>
        <v>638.06693500000006</v>
      </c>
      <c r="G5430" s="93">
        <f>SUM(F5430/D5430)</f>
        <v>0.73377988659874704</v>
      </c>
      <c r="J5430" s="1055">
        <v>25</v>
      </c>
      <c r="K5430" s="476"/>
      <c r="L5430" s="476">
        <v>2.2000000000000002</v>
      </c>
      <c r="M5430" s="426">
        <v>13</v>
      </c>
      <c r="N5430" s="426">
        <v>400</v>
      </c>
      <c r="O5430" s="476"/>
      <c r="P5430" s="450">
        <v>8</v>
      </c>
      <c r="Q5430" s="451">
        <f t="shared" si="238"/>
        <v>9.1520000000000004E-2</v>
      </c>
      <c r="R5430" s="476"/>
    </row>
    <row r="5431" spans="2:18" ht="16.5" thickTop="1" x14ac:dyDescent="0.25">
      <c r="B5431" s="89"/>
      <c r="C5431" s="90"/>
      <c r="D5431" s="91"/>
      <c r="E5431" s="82"/>
      <c r="F5431" s="83"/>
      <c r="G5431" s="83"/>
      <c r="J5431" s="1648">
        <v>26</v>
      </c>
      <c r="K5431" s="476"/>
      <c r="L5431" s="476">
        <v>7</v>
      </c>
      <c r="M5431" s="426">
        <v>10</v>
      </c>
      <c r="N5431" s="426">
        <v>400</v>
      </c>
      <c r="O5431" s="476"/>
      <c r="P5431" s="450">
        <v>5</v>
      </c>
      <c r="Q5431" s="451">
        <f t="shared" si="238"/>
        <v>0.14000000000000001</v>
      </c>
      <c r="R5431" s="476"/>
    </row>
    <row r="5432" spans="2:18" x14ac:dyDescent="0.25">
      <c r="B5432" s="102" t="s">
        <v>32</v>
      </c>
      <c r="C5432" s="90"/>
      <c r="D5432" s="103">
        <f>SUM(Q5441+D5394)</f>
        <v>470.86533499999996</v>
      </c>
      <c r="E5432" s="466">
        <f>SUM(D5432/D5430)</f>
        <v>0.54149728369733019</v>
      </c>
      <c r="F5432" s="83"/>
      <c r="G5432" s="83"/>
      <c r="J5432" s="1055">
        <v>27</v>
      </c>
      <c r="K5432" s="476"/>
      <c r="L5432" s="476">
        <v>4.5</v>
      </c>
      <c r="M5432" s="426">
        <v>10</v>
      </c>
      <c r="N5432" s="426">
        <v>400</v>
      </c>
      <c r="O5432" s="476"/>
      <c r="P5432" s="450">
        <v>15</v>
      </c>
      <c r="Q5432" s="451">
        <f t="shared" si="238"/>
        <v>0.27</v>
      </c>
      <c r="R5432" s="476"/>
    </row>
    <row r="5433" spans="2:18" x14ac:dyDescent="0.25">
      <c r="B5433" s="102" t="s">
        <v>51</v>
      </c>
      <c r="C5433" s="89"/>
      <c r="D5433" s="103">
        <f>SUM(Q5446+D5395)</f>
        <v>167.20160000000001</v>
      </c>
      <c r="E5433" s="466">
        <f>SUM(D5433/D5430)</f>
        <v>0.19228260290141669</v>
      </c>
      <c r="F5433" s="83"/>
      <c r="G5433" s="83"/>
      <c r="J5433" s="1648">
        <v>28</v>
      </c>
      <c r="K5433" s="476"/>
      <c r="L5433" s="476">
        <v>3.5</v>
      </c>
      <c r="M5433" s="426">
        <v>10</v>
      </c>
      <c r="N5433" s="426">
        <v>400</v>
      </c>
      <c r="O5433" s="476"/>
      <c r="P5433" s="450">
        <v>12</v>
      </c>
      <c r="Q5433" s="451">
        <f t="shared" si="238"/>
        <v>0.16800000000000001</v>
      </c>
      <c r="R5433" s="476"/>
    </row>
    <row r="5434" spans="2:18" ht="16.5" thickBot="1" x14ac:dyDescent="0.3">
      <c r="B5434" s="89"/>
      <c r="C5434" s="89"/>
      <c r="D5434" s="1647">
        <f>SUM(D5432:D5433)</f>
        <v>638.06693499999994</v>
      </c>
      <c r="E5434" s="467">
        <f>SUM(E5432:E5433)</f>
        <v>0.73377988659874682</v>
      </c>
      <c r="F5434" s="83"/>
      <c r="J5434" s="1055">
        <v>29</v>
      </c>
      <c r="K5434" s="476"/>
      <c r="L5434" s="476">
        <v>2.2000000000000002</v>
      </c>
      <c r="M5434" s="426">
        <v>10</v>
      </c>
      <c r="N5434" s="426">
        <v>400</v>
      </c>
      <c r="O5434" s="476"/>
      <c r="P5434" s="450">
        <v>17</v>
      </c>
      <c r="Q5434" s="451">
        <f t="shared" si="238"/>
        <v>0.14960000000000001</v>
      </c>
      <c r="R5434" s="476"/>
    </row>
    <row r="5435" spans="2:18" ht="16.5" thickTop="1" x14ac:dyDescent="0.25">
      <c r="J5435" s="1648">
        <v>30</v>
      </c>
      <c r="K5435" s="476"/>
      <c r="L5435" s="476">
        <v>1.7</v>
      </c>
      <c r="M5435" s="426">
        <v>10</v>
      </c>
      <c r="N5435" s="426">
        <v>400</v>
      </c>
      <c r="O5435" s="476"/>
      <c r="P5435" s="450">
        <v>1</v>
      </c>
      <c r="Q5435" s="451">
        <f t="shared" si="238"/>
        <v>6.7999999999999996E-3</v>
      </c>
      <c r="R5435" s="476"/>
    </row>
    <row r="5436" spans="2:18" x14ac:dyDescent="0.25">
      <c r="J5436" s="1055">
        <v>31</v>
      </c>
      <c r="K5436" s="476"/>
      <c r="L5436" s="476">
        <v>4.5</v>
      </c>
      <c r="M5436" s="426">
        <v>15</v>
      </c>
      <c r="N5436" s="426">
        <v>300</v>
      </c>
      <c r="O5436" s="476"/>
      <c r="P5436" s="450">
        <v>2</v>
      </c>
      <c r="Q5436" s="451">
        <f>L5436*M5436*N5436*P5436/1000000</f>
        <v>4.0500000000000001E-2</v>
      </c>
      <c r="R5436" s="476"/>
    </row>
    <row r="5437" spans="2:18" x14ac:dyDescent="0.25">
      <c r="J5437" s="1648">
        <v>32</v>
      </c>
      <c r="K5437" s="476"/>
      <c r="L5437" s="476">
        <v>2.2000000000000002</v>
      </c>
      <c r="M5437" s="426">
        <v>13</v>
      </c>
      <c r="N5437" s="426">
        <v>300</v>
      </c>
      <c r="O5437" s="476"/>
      <c r="P5437" s="450">
        <v>3</v>
      </c>
      <c r="Q5437" s="451">
        <f>L5437*M5437*N5437*P5437/1000000</f>
        <v>2.5739999999999999E-2</v>
      </c>
      <c r="R5437" s="476"/>
    </row>
    <row r="5438" spans="2:18" x14ac:dyDescent="0.25">
      <c r="J5438" s="1055">
        <v>33</v>
      </c>
      <c r="K5438" s="476"/>
      <c r="L5438" s="476">
        <v>2.2000000000000002</v>
      </c>
      <c r="M5438" s="426">
        <v>10</v>
      </c>
      <c r="N5438" s="426">
        <v>300</v>
      </c>
      <c r="O5438" s="476"/>
      <c r="P5438" s="450">
        <v>2</v>
      </c>
      <c r="Q5438" s="451">
        <f>L5438*M5438*N5438*P5438/1000000</f>
        <v>1.32E-2</v>
      </c>
      <c r="R5438" s="476"/>
    </row>
    <row r="5439" spans="2:18" x14ac:dyDescent="0.25">
      <c r="J5439" s="1648">
        <v>34</v>
      </c>
      <c r="K5439" s="476"/>
      <c r="L5439" s="476">
        <v>3.5</v>
      </c>
      <c r="M5439" s="426">
        <v>13</v>
      </c>
      <c r="N5439" s="426">
        <v>250</v>
      </c>
      <c r="O5439" s="476"/>
      <c r="P5439" s="450">
        <v>1</v>
      </c>
      <c r="Q5439" s="451">
        <f>L5439*M5439*N5439*P5439/1000000</f>
        <v>1.1375E-2</v>
      </c>
      <c r="R5439" s="476"/>
    </row>
    <row r="5440" spans="2:18" x14ac:dyDescent="0.25">
      <c r="J5440" s="1055">
        <v>35</v>
      </c>
      <c r="K5440" s="476"/>
      <c r="L5440" s="476">
        <v>4.5</v>
      </c>
      <c r="M5440" s="426">
        <v>10</v>
      </c>
      <c r="N5440" s="426">
        <v>250</v>
      </c>
      <c r="O5440" s="476"/>
      <c r="P5440" s="450">
        <v>2</v>
      </c>
      <c r="Q5440" s="451">
        <f>L5440*M5440*N5440*P5440/1000000</f>
        <v>2.2499999999999999E-2</v>
      </c>
      <c r="R5440" s="476"/>
    </row>
    <row r="5441" spans="2:18" x14ac:dyDescent="0.25">
      <c r="J5441" s="1880"/>
      <c r="K5441" s="1880"/>
      <c r="L5441" s="1880"/>
      <c r="M5441" s="1880"/>
      <c r="N5441" s="1880"/>
      <c r="O5441" s="1881"/>
      <c r="P5441" s="1119">
        <f>SUM(P5406:P5440)</f>
        <v>161</v>
      </c>
      <c r="Q5441" s="1120">
        <f>SUM(Q5406:Q5440)</f>
        <v>6.3986350000000023</v>
      </c>
      <c r="R5441" s="64">
        <f>SUM(Q5441/G5424)</f>
        <v>0.53512976380868327</v>
      </c>
    </row>
    <row r="5442" spans="2:18" x14ac:dyDescent="0.25">
      <c r="J5442" s="1648">
        <v>36</v>
      </c>
      <c r="K5442" s="476"/>
      <c r="L5442" s="477">
        <v>5</v>
      </c>
      <c r="M5442" s="409">
        <v>7</v>
      </c>
      <c r="N5442" s="409">
        <v>400</v>
      </c>
      <c r="O5442" s="409">
        <v>15</v>
      </c>
      <c r="P5442" s="450">
        <v>60</v>
      </c>
      <c r="Q5442" s="451">
        <f>L5442*M5442*N5442*P5442/1000000</f>
        <v>0.84</v>
      </c>
      <c r="R5442" s="618"/>
    </row>
    <row r="5443" spans="2:18" x14ac:dyDescent="0.25">
      <c r="J5443" s="1648">
        <v>37</v>
      </c>
      <c r="K5443" s="476"/>
      <c r="L5443" s="477">
        <v>4</v>
      </c>
      <c r="M5443" s="409">
        <v>6</v>
      </c>
      <c r="N5443" s="409">
        <v>400</v>
      </c>
      <c r="O5443" s="409">
        <v>3</v>
      </c>
      <c r="P5443" s="450">
        <v>30</v>
      </c>
      <c r="Q5443" s="451">
        <f>L5443*M5443*N5443*P5443/1000000</f>
        <v>0.28799999999999998</v>
      </c>
      <c r="R5443" s="618"/>
    </row>
    <row r="5444" spans="2:18" x14ac:dyDescent="0.25">
      <c r="J5444" s="1648">
        <v>38</v>
      </c>
      <c r="K5444" s="476"/>
      <c r="L5444" s="477">
        <v>3</v>
      </c>
      <c r="M5444" s="409">
        <v>5</v>
      </c>
      <c r="N5444" s="409">
        <v>400</v>
      </c>
      <c r="O5444" s="409">
        <v>13</v>
      </c>
      <c r="P5444" s="450">
        <v>130</v>
      </c>
      <c r="Q5444" s="451">
        <f>L5444*M5444*N5444*P5444/1000000</f>
        <v>0.78</v>
      </c>
      <c r="R5444" s="618"/>
    </row>
    <row r="5445" spans="2:18" x14ac:dyDescent="0.25">
      <c r="J5445" s="1648">
        <v>39</v>
      </c>
      <c r="K5445" s="476"/>
      <c r="L5445" s="477">
        <v>2</v>
      </c>
      <c r="M5445" s="409">
        <v>3</v>
      </c>
      <c r="N5445" s="409">
        <v>400</v>
      </c>
      <c r="O5445" s="409">
        <v>5</v>
      </c>
      <c r="P5445" s="450">
        <v>125</v>
      </c>
      <c r="Q5445" s="451">
        <f>L5445*M5445*N5445*P5445/1000000</f>
        <v>0.3</v>
      </c>
      <c r="R5445" s="1058"/>
    </row>
    <row r="5446" spans="2:18" x14ac:dyDescent="0.25">
      <c r="J5446" s="1882"/>
      <c r="K5446" s="1883"/>
      <c r="L5446" s="1883"/>
      <c r="M5446" s="1883"/>
      <c r="N5446" s="1884"/>
      <c r="O5446" s="1057">
        <f>SUM(O5442:O5445)</f>
        <v>36</v>
      </c>
      <c r="P5446" s="1057">
        <f>SUM(P5442:P5445)</f>
        <v>345</v>
      </c>
      <c r="Q5446" s="437">
        <f>SUM(Q5442:Q5445)</f>
        <v>2.2079999999999997</v>
      </c>
      <c r="R5446" s="64">
        <f>SUM(Q5446/G5424)</f>
        <v>0.18465915284893919</v>
      </c>
    </row>
    <row r="5447" spans="2:18" ht="16.5" thickBot="1" x14ac:dyDescent="0.3">
      <c r="J5447" s="112"/>
      <c r="K5447" s="112"/>
      <c r="L5447" s="112"/>
      <c r="M5447" s="112"/>
      <c r="N5447" s="112"/>
      <c r="O5447" s="455">
        <f>SUM(O5446)</f>
        <v>36</v>
      </c>
      <c r="P5447" s="47">
        <f>SUM(P5446,P5441)</f>
        <v>506</v>
      </c>
      <c r="Q5447" s="72">
        <f>SUM(Q5446,Q5441)</f>
        <v>8.6066350000000025</v>
      </c>
      <c r="R5447" s="49">
        <f>SUM(Q5447/G5424)</f>
        <v>0.71978891665762246</v>
      </c>
    </row>
    <row r="5448" spans="2:18" ht="16.5" thickTop="1" x14ac:dyDescent="0.25"/>
    <row r="5449" spans="2:18" x14ac:dyDescent="0.25">
      <c r="B5449" s="1814" t="s">
        <v>0</v>
      </c>
      <c r="C5449" s="1814"/>
      <c r="D5449" s="1814"/>
      <c r="E5449" s="1814"/>
      <c r="F5449" s="1814"/>
      <c r="G5449" s="1814"/>
      <c r="H5449" s="1814"/>
      <c r="J5449" s="1892" t="s">
        <v>22</v>
      </c>
      <c r="K5449" s="1892"/>
      <c r="L5449" s="1892"/>
      <c r="M5449" s="1892"/>
      <c r="N5449" s="1892"/>
      <c r="O5449" s="1892"/>
      <c r="P5449" s="1892"/>
      <c r="Q5449" s="1892"/>
      <c r="R5449" s="1892"/>
    </row>
    <row r="5450" spans="2:18" x14ac:dyDescent="0.25">
      <c r="B5450" s="1814"/>
      <c r="C5450" s="1814"/>
      <c r="D5450" s="1814"/>
      <c r="E5450" s="1814"/>
      <c r="F5450" s="1814"/>
      <c r="G5450" s="1814"/>
      <c r="H5450" s="1814"/>
      <c r="J5450" s="1892"/>
      <c r="K5450" s="1892"/>
      <c r="L5450" s="1892"/>
      <c r="M5450" s="1892"/>
      <c r="N5450" s="1892"/>
      <c r="O5450" s="1892"/>
      <c r="P5450" s="1892"/>
      <c r="Q5450" s="1892"/>
      <c r="R5450" s="1892"/>
    </row>
    <row r="5451" spans="2:18" x14ac:dyDescent="0.25">
      <c r="B5451" s="6" t="s">
        <v>553</v>
      </c>
      <c r="H5451" s="8"/>
      <c r="J5451" s="6" t="s">
        <v>553</v>
      </c>
      <c r="K5451" s="1051"/>
      <c r="L5451" s="1051"/>
      <c r="M5451" s="1051"/>
      <c r="N5451" s="1051"/>
      <c r="O5451" s="1893"/>
      <c r="P5451" s="1893"/>
      <c r="Q5451" s="842"/>
      <c r="R5451" s="842"/>
    </row>
    <row r="5452" spans="2:18" x14ac:dyDescent="0.25">
      <c r="B5452" s="1812" t="s">
        <v>21</v>
      </c>
      <c r="C5452" s="1812" t="s">
        <v>2</v>
      </c>
      <c r="D5452" s="1812" t="s">
        <v>3</v>
      </c>
      <c r="E5452" s="1842" t="s">
        <v>4</v>
      </c>
      <c r="F5452" s="1843"/>
      <c r="G5452" s="1844"/>
      <c r="H5452" s="1812" t="s">
        <v>5</v>
      </c>
      <c r="J5452" s="1886" t="s">
        <v>21</v>
      </c>
      <c r="K5452" s="1894" t="s">
        <v>24</v>
      </c>
      <c r="L5452" s="1867" t="s">
        <v>25</v>
      </c>
      <c r="M5452" s="1868"/>
      <c r="N5452" s="1869"/>
      <c r="O5452" s="1867" t="s">
        <v>4</v>
      </c>
      <c r="P5452" s="1868"/>
      <c r="Q5452" s="1869"/>
      <c r="R5452" s="1886" t="s">
        <v>5</v>
      </c>
    </row>
    <row r="5453" spans="2:18" x14ac:dyDescent="0.25">
      <c r="B5453" s="1813"/>
      <c r="C5453" s="1813"/>
      <c r="D5453" s="1813"/>
      <c r="E5453" s="1658" t="s">
        <v>26</v>
      </c>
      <c r="F5453" s="1658" t="s">
        <v>9</v>
      </c>
      <c r="G5453" s="1657" t="s">
        <v>10</v>
      </c>
      <c r="H5453" s="1813"/>
      <c r="J5453" s="1887"/>
      <c r="K5453" s="1895"/>
      <c r="L5453" s="1052" t="s">
        <v>27</v>
      </c>
      <c r="M5453" s="1661" t="s">
        <v>28</v>
      </c>
      <c r="N5453" s="1661" t="s">
        <v>26</v>
      </c>
      <c r="O5453" s="1661" t="s">
        <v>29</v>
      </c>
      <c r="P5453" s="1053" t="s">
        <v>30</v>
      </c>
      <c r="Q5453" s="1054" t="s">
        <v>10</v>
      </c>
      <c r="R5453" s="1887"/>
    </row>
    <row r="5454" spans="2:18" x14ac:dyDescent="0.25">
      <c r="B5454" s="1209">
        <v>1</v>
      </c>
      <c r="C5454" s="141">
        <v>7300</v>
      </c>
      <c r="D5454" s="409" t="s">
        <v>12</v>
      </c>
      <c r="E5454" s="409">
        <v>400</v>
      </c>
      <c r="F5454" s="409">
        <v>60</v>
      </c>
      <c r="G5454" s="497">
        <f t="shared" ref="G5454:G5460" si="239">0.7854*E5454*F5454*F5454/1000000</f>
        <v>1.130976</v>
      </c>
      <c r="H5454" s="616" t="s">
        <v>465</v>
      </c>
      <c r="J5454" s="1055">
        <v>1</v>
      </c>
      <c r="K5454" s="429" t="s">
        <v>32</v>
      </c>
      <c r="L5454" s="426">
        <v>15</v>
      </c>
      <c r="M5454" s="426">
        <v>30</v>
      </c>
      <c r="N5454" s="426">
        <v>400</v>
      </c>
      <c r="O5454" s="429"/>
      <c r="P5454" s="450">
        <v>1</v>
      </c>
      <c r="Q5454" s="451">
        <f t="shared" ref="Q5454:Q5477" si="240">L5454*M5454*N5454*P5454/1000000</f>
        <v>0.18</v>
      </c>
      <c r="R5454" s="1056"/>
    </row>
    <row r="5455" spans="2:18" x14ac:dyDescent="0.25">
      <c r="B5455" s="1209">
        <v>2</v>
      </c>
      <c r="C5455" s="141">
        <v>7286</v>
      </c>
      <c r="D5455" s="409" t="s">
        <v>12</v>
      </c>
      <c r="E5455" s="409">
        <v>400</v>
      </c>
      <c r="F5455" s="409">
        <v>55</v>
      </c>
      <c r="G5455" s="497">
        <f t="shared" si="239"/>
        <v>0.95033400000000001</v>
      </c>
      <c r="H5455" s="616" t="s">
        <v>465</v>
      </c>
      <c r="J5455" s="1660">
        <v>2</v>
      </c>
      <c r="K5455" s="476"/>
      <c r="L5455" s="476">
        <v>15</v>
      </c>
      <c r="M5455" s="426">
        <v>25</v>
      </c>
      <c r="N5455" s="426">
        <v>400</v>
      </c>
      <c r="O5455" s="476"/>
      <c r="P5455" s="450">
        <v>1</v>
      </c>
      <c r="Q5455" s="451">
        <f t="shared" si="240"/>
        <v>0.15</v>
      </c>
      <c r="R5455" s="476"/>
    </row>
    <row r="5456" spans="2:18" x14ac:dyDescent="0.25">
      <c r="B5456" s="1209">
        <v>3</v>
      </c>
      <c r="C5456" s="141">
        <v>7298</v>
      </c>
      <c r="D5456" s="409" t="s">
        <v>12</v>
      </c>
      <c r="E5456" s="409">
        <v>400</v>
      </c>
      <c r="F5456" s="409">
        <v>45</v>
      </c>
      <c r="G5456" s="497">
        <f t="shared" si="239"/>
        <v>0.63617400000000002</v>
      </c>
      <c r="H5456" s="616" t="s">
        <v>465</v>
      </c>
      <c r="J5456" s="1055">
        <v>3</v>
      </c>
      <c r="K5456" s="476"/>
      <c r="L5456" s="476">
        <v>15</v>
      </c>
      <c r="M5456" s="426">
        <v>20</v>
      </c>
      <c r="N5456" s="426">
        <v>400</v>
      </c>
      <c r="O5456" s="476"/>
      <c r="P5456" s="450">
        <v>1</v>
      </c>
      <c r="Q5456" s="451">
        <f t="shared" si="240"/>
        <v>0.12</v>
      </c>
      <c r="R5456" s="476"/>
    </row>
    <row r="5457" spans="2:18" x14ac:dyDescent="0.25">
      <c r="B5457" s="1209">
        <v>4</v>
      </c>
      <c r="C5457" s="141">
        <v>7295</v>
      </c>
      <c r="D5457" s="409" t="s">
        <v>12</v>
      </c>
      <c r="E5457" s="409">
        <v>400</v>
      </c>
      <c r="F5457" s="409">
        <v>50</v>
      </c>
      <c r="G5457" s="497">
        <f t="shared" si="239"/>
        <v>0.78539999999999988</v>
      </c>
      <c r="H5457" s="616" t="s">
        <v>465</v>
      </c>
      <c r="J5457" s="1660">
        <v>4</v>
      </c>
      <c r="K5457" s="476"/>
      <c r="L5457" s="476">
        <v>13</v>
      </c>
      <c r="M5457" s="426">
        <v>30</v>
      </c>
      <c r="N5457" s="426">
        <v>400</v>
      </c>
      <c r="O5457" s="476"/>
      <c r="P5457" s="450">
        <v>3</v>
      </c>
      <c r="Q5457" s="451">
        <f t="shared" si="240"/>
        <v>0.46800000000000003</v>
      </c>
      <c r="R5457" s="476"/>
    </row>
    <row r="5458" spans="2:18" x14ac:dyDescent="0.25">
      <c r="B5458" s="1209">
        <v>5</v>
      </c>
      <c r="C5458" s="141">
        <v>7283</v>
      </c>
      <c r="D5458" s="409" t="s">
        <v>12</v>
      </c>
      <c r="E5458" s="409">
        <v>400</v>
      </c>
      <c r="F5458" s="409">
        <v>55</v>
      </c>
      <c r="G5458" s="497">
        <f t="shared" si="239"/>
        <v>0.95033400000000001</v>
      </c>
      <c r="H5458" s="616" t="s">
        <v>465</v>
      </c>
      <c r="J5458" s="1055">
        <v>5</v>
      </c>
      <c r="K5458" s="476"/>
      <c r="L5458" s="476">
        <v>13</v>
      </c>
      <c r="M5458" s="426">
        <v>25</v>
      </c>
      <c r="N5458" s="426">
        <v>400</v>
      </c>
      <c r="O5458" s="476"/>
      <c r="P5458" s="450">
        <v>2</v>
      </c>
      <c r="Q5458" s="451">
        <f t="shared" si="240"/>
        <v>0.26</v>
      </c>
      <c r="R5458" s="476"/>
    </row>
    <row r="5459" spans="2:18" x14ac:dyDescent="0.25">
      <c r="B5459" s="1209">
        <v>6</v>
      </c>
      <c r="C5459" s="141">
        <v>7294</v>
      </c>
      <c r="D5459" s="409" t="s">
        <v>12</v>
      </c>
      <c r="E5459" s="409">
        <v>400</v>
      </c>
      <c r="F5459" s="409">
        <v>65</v>
      </c>
      <c r="G5459" s="497">
        <f t="shared" si="239"/>
        <v>1.3273259999999998</v>
      </c>
      <c r="H5459" s="616" t="s">
        <v>465</v>
      </c>
      <c r="J5459" s="1660">
        <v>6</v>
      </c>
      <c r="K5459" s="476"/>
      <c r="L5459" s="476">
        <v>13</v>
      </c>
      <c r="M5459" s="426">
        <v>20</v>
      </c>
      <c r="N5459" s="426">
        <v>400</v>
      </c>
      <c r="O5459" s="476"/>
      <c r="P5459" s="450">
        <v>2</v>
      </c>
      <c r="Q5459" s="451">
        <f t="shared" si="240"/>
        <v>0.20799999999999999</v>
      </c>
      <c r="R5459" s="476"/>
    </row>
    <row r="5460" spans="2:18" x14ac:dyDescent="0.25">
      <c r="B5460" s="1209">
        <v>7</v>
      </c>
      <c r="C5460" s="141">
        <v>7168</v>
      </c>
      <c r="D5460" s="409" t="s">
        <v>12</v>
      </c>
      <c r="E5460" s="409">
        <v>400</v>
      </c>
      <c r="F5460" s="409">
        <v>67</v>
      </c>
      <c r="G5460" s="497">
        <f t="shared" si="239"/>
        <v>1.4102642399999998</v>
      </c>
      <c r="H5460" s="616" t="s">
        <v>465</v>
      </c>
      <c r="J5460" s="1055">
        <v>7</v>
      </c>
      <c r="K5460" s="476"/>
      <c r="L5460" s="476">
        <v>10</v>
      </c>
      <c r="M5460" s="426">
        <v>30</v>
      </c>
      <c r="N5460" s="426">
        <v>400</v>
      </c>
      <c r="O5460" s="476"/>
      <c r="P5460" s="450">
        <v>1</v>
      </c>
      <c r="Q5460" s="451">
        <f t="shared" si="240"/>
        <v>0.12</v>
      </c>
      <c r="R5460" s="476"/>
    </row>
    <row r="5461" spans="2:18" x14ac:dyDescent="0.25">
      <c r="B5461" s="1634"/>
      <c r="C5461" s="109"/>
      <c r="D5461" s="109"/>
      <c r="E5461" s="109"/>
      <c r="F5461" s="109"/>
      <c r="G5461" s="1490">
        <f>SUM(G5454:G5460)</f>
        <v>7.1908082399999991</v>
      </c>
      <c r="H5461" s="1491"/>
      <c r="J5461" s="1660">
        <v>8</v>
      </c>
      <c r="K5461" s="476"/>
      <c r="L5461" s="476">
        <v>10</v>
      </c>
      <c r="M5461" s="426">
        <v>25</v>
      </c>
      <c r="N5461" s="426">
        <v>400</v>
      </c>
      <c r="O5461" s="476"/>
      <c r="P5461" s="450">
        <v>1</v>
      </c>
      <c r="Q5461" s="451">
        <f t="shared" si="240"/>
        <v>0.1</v>
      </c>
      <c r="R5461" s="476"/>
    </row>
    <row r="5462" spans="2:18" ht="16.5" thickBot="1" x14ac:dyDescent="0.3">
      <c r="G5462" s="60">
        <f>SUM(G5461)</f>
        <v>7.1908082399999991</v>
      </c>
      <c r="H5462" s="36">
        <f>SUM(Q5484/G5462)</f>
        <v>0.69544338175815412</v>
      </c>
      <c r="J5462" s="1055">
        <v>9</v>
      </c>
      <c r="K5462" s="476"/>
      <c r="L5462" s="476">
        <v>10</v>
      </c>
      <c r="M5462" s="426">
        <v>20</v>
      </c>
      <c r="N5462" s="426">
        <v>400</v>
      </c>
      <c r="O5462" s="476"/>
      <c r="P5462" s="450">
        <v>4</v>
      </c>
      <c r="Q5462" s="451">
        <f t="shared" si="240"/>
        <v>0.32</v>
      </c>
      <c r="R5462" s="476"/>
    </row>
    <row r="5463" spans="2:18" ht="16.5" thickTop="1" x14ac:dyDescent="0.25">
      <c r="J5463" s="1660">
        <v>10</v>
      </c>
      <c r="K5463" s="476"/>
      <c r="L5463" s="476">
        <v>10</v>
      </c>
      <c r="M5463" s="426">
        <v>15</v>
      </c>
      <c r="N5463" s="426">
        <v>400</v>
      </c>
      <c r="O5463" s="476"/>
      <c r="P5463" s="450">
        <v>2</v>
      </c>
      <c r="Q5463" s="451">
        <f t="shared" si="240"/>
        <v>0.12</v>
      </c>
      <c r="R5463" s="476"/>
    </row>
    <row r="5464" spans="2:18" x14ac:dyDescent="0.25">
      <c r="B5464" s="1886" t="s">
        <v>3</v>
      </c>
      <c r="C5464" s="1888" t="s">
        <v>66</v>
      </c>
      <c r="D5464" s="1889"/>
      <c r="E5464" s="1890" t="s">
        <v>48</v>
      </c>
      <c r="F5464" s="1891"/>
      <c r="G5464" s="1886" t="s">
        <v>50</v>
      </c>
      <c r="J5464" s="1055">
        <v>11</v>
      </c>
      <c r="K5464" s="476"/>
      <c r="L5464" s="476">
        <v>10</v>
      </c>
      <c r="M5464" s="426">
        <v>13</v>
      </c>
      <c r="N5464" s="426">
        <v>400</v>
      </c>
      <c r="O5464" s="476"/>
      <c r="P5464" s="450">
        <v>1</v>
      </c>
      <c r="Q5464" s="451">
        <f t="shared" si="240"/>
        <v>5.1999999999999998E-2</v>
      </c>
      <c r="R5464" s="476"/>
    </row>
    <row r="5465" spans="2:18" x14ac:dyDescent="0.25">
      <c r="B5465" s="1887"/>
      <c r="C5465" s="101" t="s">
        <v>30</v>
      </c>
      <c r="D5465" s="1598" t="s">
        <v>10</v>
      </c>
      <c r="E5465" s="1662" t="s">
        <v>30</v>
      </c>
      <c r="F5465" s="1662" t="s">
        <v>10</v>
      </c>
      <c r="G5465" s="1887"/>
      <c r="J5465" s="1660">
        <v>12</v>
      </c>
      <c r="K5465" s="476"/>
      <c r="L5465" s="476">
        <v>7</v>
      </c>
      <c r="M5465" s="426">
        <v>25</v>
      </c>
      <c r="N5465" s="426">
        <v>400</v>
      </c>
      <c r="O5465" s="476"/>
      <c r="P5465" s="450">
        <v>2</v>
      </c>
      <c r="Q5465" s="451">
        <f t="shared" si="240"/>
        <v>0.14000000000000001</v>
      </c>
      <c r="R5465" s="476"/>
    </row>
    <row r="5466" spans="2:18" x14ac:dyDescent="0.25">
      <c r="B5466" s="1663" t="s">
        <v>32</v>
      </c>
      <c r="C5466" s="86">
        <f>SUM(C5430)</f>
        <v>1122</v>
      </c>
      <c r="D5466" s="71">
        <f>SUM(D5430)</f>
        <v>869.56176730000004</v>
      </c>
      <c r="E5466" s="86">
        <f>SUM(E5430)</f>
        <v>49356</v>
      </c>
      <c r="F5466" s="71">
        <f>SUM(F5430)</f>
        <v>638.06693500000006</v>
      </c>
      <c r="G5466" s="88">
        <f>SUM(F5466/D5466)</f>
        <v>0.73377988659874704</v>
      </c>
      <c r="J5466" s="1055">
        <v>13</v>
      </c>
      <c r="K5466" s="476"/>
      <c r="L5466" s="476">
        <v>7</v>
      </c>
      <c r="M5466" s="426">
        <v>15</v>
      </c>
      <c r="N5466" s="426">
        <v>400</v>
      </c>
      <c r="O5466" s="476"/>
      <c r="P5466" s="450">
        <v>3</v>
      </c>
      <c r="Q5466" s="451">
        <f t="shared" si="240"/>
        <v>0.126</v>
      </c>
      <c r="R5466" s="476"/>
    </row>
    <row r="5467" spans="2:18" x14ac:dyDescent="0.25">
      <c r="B5467" s="1663" t="s">
        <v>32</v>
      </c>
      <c r="C5467" s="115">
        <f>SUM(B5460)</f>
        <v>7</v>
      </c>
      <c r="D5467" s="71">
        <f>SUM(G5462)</f>
        <v>7.1908082399999991</v>
      </c>
      <c r="E5467" s="115">
        <f>SUM(P5484)</f>
        <v>343</v>
      </c>
      <c r="F5467" s="20">
        <f>SUM(Q5484)</f>
        <v>5.0007999999999999</v>
      </c>
      <c r="G5467" s="88">
        <f>SUM(F5467/D5467)</f>
        <v>0.69544338175815412</v>
      </c>
      <c r="J5467" s="1660">
        <v>14</v>
      </c>
      <c r="K5467" s="476"/>
      <c r="L5467" s="476">
        <v>7</v>
      </c>
      <c r="M5467" s="426">
        <v>13</v>
      </c>
      <c r="N5467" s="426">
        <v>400</v>
      </c>
      <c r="O5467" s="476"/>
      <c r="P5467" s="450">
        <v>1</v>
      </c>
      <c r="Q5467" s="451">
        <f t="shared" si="240"/>
        <v>3.6400000000000002E-2</v>
      </c>
      <c r="R5467" s="476"/>
    </row>
    <row r="5468" spans="2:18" ht="16.5" thickBot="1" x14ac:dyDescent="0.3">
      <c r="B5468" s="1659" t="s">
        <v>54</v>
      </c>
      <c r="C5468" s="59">
        <f>SUM(C5466:C5467)</f>
        <v>1129</v>
      </c>
      <c r="D5468" s="92">
        <f>SUM(D5466:D5467)</f>
        <v>876.75257554000007</v>
      </c>
      <c r="E5468" s="59">
        <f>SUM(E5466:E5467)</f>
        <v>49699</v>
      </c>
      <c r="F5468" s="92">
        <f>SUM(F5466:F5467)</f>
        <v>643.06773500000008</v>
      </c>
      <c r="G5468" s="93">
        <f>SUM(F5468/D5468)</f>
        <v>0.73346546442014005</v>
      </c>
      <c r="J5468" s="1055">
        <v>15</v>
      </c>
      <c r="K5468" s="476"/>
      <c r="L5468" s="476">
        <v>7</v>
      </c>
      <c r="M5468" s="426">
        <v>10</v>
      </c>
      <c r="N5468" s="426">
        <v>400</v>
      </c>
      <c r="O5468" s="476"/>
      <c r="P5468" s="450">
        <v>4</v>
      </c>
      <c r="Q5468" s="451">
        <f t="shared" si="240"/>
        <v>0.112</v>
      </c>
      <c r="R5468" s="476"/>
    </row>
    <row r="5469" spans="2:18" ht="16.5" thickTop="1" x14ac:dyDescent="0.25">
      <c r="B5469" s="89"/>
      <c r="C5469" s="90"/>
      <c r="D5469" s="91"/>
      <c r="E5469" s="82"/>
      <c r="F5469" s="83"/>
      <c r="G5469" s="83"/>
      <c r="J5469" s="1660">
        <v>16</v>
      </c>
      <c r="K5469" s="476"/>
      <c r="L5469" s="476">
        <v>4.5</v>
      </c>
      <c r="M5469" s="426">
        <v>20</v>
      </c>
      <c r="N5469" s="426">
        <v>400</v>
      </c>
      <c r="O5469" s="476"/>
      <c r="P5469" s="450">
        <v>4</v>
      </c>
      <c r="Q5469" s="451">
        <f t="shared" si="240"/>
        <v>0.14399999999999999</v>
      </c>
      <c r="R5469" s="476"/>
    </row>
    <row r="5470" spans="2:18" x14ac:dyDescent="0.25">
      <c r="B5470" s="102" t="s">
        <v>32</v>
      </c>
      <c r="C5470" s="90"/>
      <c r="D5470" s="103">
        <f>SUM(Q5478+D5432)</f>
        <v>474.57733499999995</v>
      </c>
      <c r="E5470" s="466">
        <f>SUM(D5470/D5468)</f>
        <v>0.54128992402184084</v>
      </c>
      <c r="F5470" s="83"/>
      <c r="G5470" s="83"/>
      <c r="J5470" s="1055">
        <v>17</v>
      </c>
      <c r="K5470" s="476"/>
      <c r="L5470" s="476">
        <v>4.5</v>
      </c>
      <c r="M5470" s="426">
        <v>15</v>
      </c>
      <c r="N5470" s="426">
        <v>400</v>
      </c>
      <c r="O5470" s="476"/>
      <c r="P5470" s="450">
        <v>3</v>
      </c>
      <c r="Q5470" s="451">
        <f t="shared" si="240"/>
        <v>8.1000000000000003E-2</v>
      </c>
      <c r="R5470" s="476"/>
    </row>
    <row r="5471" spans="2:18" x14ac:dyDescent="0.25">
      <c r="B5471" s="102" t="s">
        <v>51</v>
      </c>
      <c r="C5471" s="89"/>
      <c r="D5471" s="103">
        <f>SUM(Q5483+D5433)</f>
        <v>168.49040000000002</v>
      </c>
      <c r="E5471" s="466">
        <f>SUM(D5471/D5468)</f>
        <v>0.19217554039829904</v>
      </c>
      <c r="F5471" s="83"/>
      <c r="G5471" s="83"/>
      <c r="J5471" s="1660">
        <v>18</v>
      </c>
      <c r="K5471" s="476"/>
      <c r="L5471" s="476">
        <v>4.5</v>
      </c>
      <c r="M5471" s="426">
        <v>10</v>
      </c>
      <c r="N5471" s="426">
        <v>400</v>
      </c>
      <c r="O5471" s="476"/>
      <c r="P5471" s="450">
        <v>40</v>
      </c>
      <c r="Q5471" s="451">
        <f t="shared" si="240"/>
        <v>0.72</v>
      </c>
      <c r="R5471" s="476"/>
    </row>
    <row r="5472" spans="2:18" ht="16.5" thickBot="1" x14ac:dyDescent="0.3">
      <c r="B5472" s="89"/>
      <c r="C5472" s="89"/>
      <c r="D5472" s="1656">
        <f>SUM(D5470:D5471)</f>
        <v>643.06773499999997</v>
      </c>
      <c r="E5472" s="467">
        <f>SUM(E5470:E5471)</f>
        <v>0.73346546442013993</v>
      </c>
      <c r="F5472" s="83"/>
      <c r="J5472" s="1055">
        <v>19</v>
      </c>
      <c r="K5472" s="476"/>
      <c r="L5472" s="476">
        <v>4.5</v>
      </c>
      <c r="M5472" s="426">
        <v>13</v>
      </c>
      <c r="N5472" s="426">
        <v>400</v>
      </c>
      <c r="O5472" s="476"/>
      <c r="P5472" s="450">
        <v>1</v>
      </c>
      <c r="Q5472" s="451">
        <f t="shared" si="240"/>
        <v>2.3400000000000001E-2</v>
      </c>
      <c r="R5472" s="476"/>
    </row>
    <row r="5473" spans="1:18" ht="16.5" thickTop="1" x14ac:dyDescent="0.25">
      <c r="J5473" s="1660">
        <v>20</v>
      </c>
      <c r="K5473" s="476"/>
      <c r="L5473" s="476">
        <v>3.5</v>
      </c>
      <c r="M5473" s="426">
        <v>20</v>
      </c>
      <c r="N5473" s="426">
        <v>400</v>
      </c>
      <c r="O5473" s="476"/>
      <c r="P5473" s="450">
        <v>1</v>
      </c>
      <c r="Q5473" s="451">
        <f t="shared" si="240"/>
        <v>2.8000000000000001E-2</v>
      </c>
      <c r="R5473" s="476"/>
    </row>
    <row r="5474" spans="1:18" x14ac:dyDescent="0.25">
      <c r="J5474" s="1055">
        <v>21</v>
      </c>
      <c r="K5474" s="476"/>
      <c r="L5474" s="476">
        <v>3.5</v>
      </c>
      <c r="M5474" s="426">
        <v>10</v>
      </c>
      <c r="N5474" s="426">
        <v>400</v>
      </c>
      <c r="O5474" s="476"/>
      <c r="P5474" s="450">
        <v>1</v>
      </c>
      <c r="Q5474" s="451">
        <f t="shared" si="240"/>
        <v>1.4E-2</v>
      </c>
      <c r="R5474" s="476"/>
    </row>
    <row r="5475" spans="1:18" x14ac:dyDescent="0.25">
      <c r="J5475" s="1660">
        <v>22</v>
      </c>
      <c r="K5475" s="476"/>
      <c r="L5475" s="476">
        <v>2.2000000000000002</v>
      </c>
      <c r="M5475" s="426">
        <v>20</v>
      </c>
      <c r="N5475" s="426">
        <v>400</v>
      </c>
      <c r="O5475" s="476"/>
      <c r="P5475" s="450">
        <v>3</v>
      </c>
      <c r="Q5475" s="451">
        <f t="shared" si="240"/>
        <v>5.28E-2</v>
      </c>
      <c r="R5475" s="476"/>
    </row>
    <row r="5476" spans="1:18" x14ac:dyDescent="0.25">
      <c r="J5476" s="1055">
        <v>23</v>
      </c>
      <c r="K5476" s="476"/>
      <c r="L5476" s="476">
        <v>2.2000000000000002</v>
      </c>
      <c r="M5476" s="426">
        <v>15</v>
      </c>
      <c r="N5476" s="426">
        <v>400</v>
      </c>
      <c r="O5476" s="476"/>
      <c r="P5476" s="450">
        <v>3</v>
      </c>
      <c r="Q5476" s="451">
        <f t="shared" si="240"/>
        <v>3.9600000000000003E-2</v>
      </c>
      <c r="R5476" s="476"/>
    </row>
    <row r="5477" spans="1:18" x14ac:dyDescent="0.25">
      <c r="J5477" s="1660">
        <v>24</v>
      </c>
      <c r="K5477" s="476"/>
      <c r="L5477" s="476">
        <v>2.2000000000000002</v>
      </c>
      <c r="M5477" s="426">
        <v>10</v>
      </c>
      <c r="N5477" s="426">
        <v>400</v>
      </c>
      <c r="O5477" s="476"/>
      <c r="P5477" s="450">
        <v>11</v>
      </c>
      <c r="Q5477" s="451">
        <f t="shared" si="240"/>
        <v>9.6799999999999997E-2</v>
      </c>
      <c r="R5477" s="476"/>
    </row>
    <row r="5478" spans="1:18" x14ac:dyDescent="0.25">
      <c r="J5478" s="1880"/>
      <c r="K5478" s="1880"/>
      <c r="L5478" s="1880"/>
      <c r="M5478" s="1880"/>
      <c r="N5478" s="1880"/>
      <c r="O5478" s="1881"/>
      <c r="P5478" s="1119">
        <f>SUM(P5454:P5477)</f>
        <v>96</v>
      </c>
      <c r="Q5478" s="1120">
        <f>SUM(Q5454:Q5477)</f>
        <v>3.7119999999999997</v>
      </c>
      <c r="R5478" s="64">
        <f>SUM(Q5478/G5462)</f>
        <v>0.5162145722856879</v>
      </c>
    </row>
    <row r="5479" spans="1:18" x14ac:dyDescent="0.25">
      <c r="J5479" s="1660">
        <v>25</v>
      </c>
      <c r="K5479" s="476"/>
      <c r="L5479" s="477">
        <v>5</v>
      </c>
      <c r="M5479" s="409">
        <v>7</v>
      </c>
      <c r="N5479" s="409">
        <v>400</v>
      </c>
      <c r="O5479" s="409">
        <v>6</v>
      </c>
      <c r="P5479" s="450">
        <v>24</v>
      </c>
      <c r="Q5479" s="451">
        <f>L5479*M5479*N5479*P5479/1000000</f>
        <v>0.33600000000000002</v>
      </c>
      <c r="R5479" s="618"/>
    </row>
    <row r="5480" spans="1:18" x14ac:dyDescent="0.25">
      <c r="J5480" s="1660">
        <v>26</v>
      </c>
      <c r="K5480" s="476"/>
      <c r="L5480" s="477">
        <v>4</v>
      </c>
      <c r="M5480" s="409">
        <v>6</v>
      </c>
      <c r="N5480" s="409">
        <v>400</v>
      </c>
      <c r="O5480" s="409">
        <v>3</v>
      </c>
      <c r="P5480" s="450">
        <v>18</v>
      </c>
      <c r="Q5480" s="451">
        <f>L5480*M5480*N5480*P5480/1000000</f>
        <v>0.17280000000000001</v>
      </c>
      <c r="R5480" s="618"/>
    </row>
    <row r="5481" spans="1:18" x14ac:dyDescent="0.25">
      <c r="J5481" s="1660">
        <v>27</v>
      </c>
      <c r="K5481" s="476"/>
      <c r="L5481" s="477">
        <v>3</v>
      </c>
      <c r="M5481" s="409">
        <v>5</v>
      </c>
      <c r="N5481" s="409">
        <v>400</v>
      </c>
      <c r="O5481" s="409">
        <v>8</v>
      </c>
      <c r="P5481" s="450">
        <v>80</v>
      </c>
      <c r="Q5481" s="451">
        <f>L5481*M5481*N5481*P5481/1000000</f>
        <v>0.48</v>
      </c>
      <c r="R5481" s="618"/>
    </row>
    <row r="5482" spans="1:18" x14ac:dyDescent="0.25">
      <c r="J5482" s="1660">
        <v>28</v>
      </c>
      <c r="K5482" s="476"/>
      <c r="L5482" s="477">
        <v>2</v>
      </c>
      <c r="M5482" s="409">
        <v>3</v>
      </c>
      <c r="N5482" s="409">
        <v>400</v>
      </c>
      <c r="O5482" s="409">
        <v>5</v>
      </c>
      <c r="P5482" s="450">
        <v>125</v>
      </c>
      <c r="Q5482" s="451">
        <f>L5482*M5482*N5482*P5482/1000000</f>
        <v>0.3</v>
      </c>
      <c r="R5482" s="1058"/>
    </row>
    <row r="5483" spans="1:18" x14ac:dyDescent="0.25">
      <c r="J5483" s="1882"/>
      <c r="K5483" s="1883"/>
      <c r="L5483" s="1883"/>
      <c r="M5483" s="1883"/>
      <c r="N5483" s="1884"/>
      <c r="O5483" s="1057">
        <f>SUM(O5479:O5482)</f>
        <v>22</v>
      </c>
      <c r="P5483" s="1057">
        <f>SUM(P5479:P5482)</f>
        <v>247</v>
      </c>
      <c r="Q5483" s="437">
        <f>SUM(Q5479:Q5482)</f>
        <v>1.2887999999999999</v>
      </c>
      <c r="R5483" s="64">
        <f>SUM(Q5483/G5462)</f>
        <v>0.17922880947246622</v>
      </c>
    </row>
    <row r="5484" spans="1:18" ht="16.5" thickBot="1" x14ac:dyDescent="0.3">
      <c r="J5484" s="112"/>
      <c r="K5484" s="112"/>
      <c r="L5484" s="112"/>
      <c r="M5484" s="112"/>
      <c r="N5484" s="112"/>
      <c r="O5484" s="455">
        <f>SUM(O5483)</f>
        <v>22</v>
      </c>
      <c r="P5484" s="47">
        <f>SUM(P5483,P5478)</f>
        <v>343</v>
      </c>
      <c r="Q5484" s="72">
        <f>SUM(Q5483,Q5478)</f>
        <v>5.0007999999999999</v>
      </c>
      <c r="R5484" s="49">
        <f>SUM(Q5484/G5462)</f>
        <v>0.69544338175815412</v>
      </c>
    </row>
    <row r="5485" spans="1:18" ht="16.5" thickTop="1" x14ac:dyDescent="0.25"/>
    <row r="5486" spans="1:18" x14ac:dyDescent="0.25">
      <c r="A5486" s="1897" t="s">
        <v>554</v>
      </c>
      <c r="B5486" s="1897"/>
      <c r="C5486" s="1897"/>
      <c r="D5486" s="1897"/>
      <c r="E5486" s="1897"/>
      <c r="F5486" s="1897"/>
      <c r="G5486" s="1897"/>
      <c r="H5486" s="1897"/>
      <c r="I5486" s="1897"/>
      <c r="J5486" s="1897"/>
      <c r="K5486" s="1897"/>
      <c r="L5486" s="1897"/>
      <c r="M5486" s="1897"/>
      <c r="N5486" s="1897"/>
      <c r="O5486" s="1897"/>
      <c r="P5486" s="1897"/>
      <c r="Q5486" s="1897"/>
      <c r="R5486" s="1897"/>
    </row>
    <row r="5487" spans="1:18" x14ac:dyDescent="0.25">
      <c r="A5487" s="1897"/>
      <c r="B5487" s="1897"/>
      <c r="C5487" s="1897"/>
      <c r="D5487" s="1897"/>
      <c r="E5487" s="1897"/>
      <c r="F5487" s="1897"/>
      <c r="G5487" s="1897"/>
      <c r="H5487" s="1897"/>
      <c r="I5487" s="1897"/>
      <c r="J5487" s="1897"/>
      <c r="K5487" s="1897"/>
      <c r="L5487" s="1897"/>
      <c r="M5487" s="1897"/>
      <c r="N5487" s="1897"/>
      <c r="O5487" s="1897"/>
      <c r="P5487" s="1897"/>
      <c r="Q5487" s="1897"/>
      <c r="R5487" s="1897"/>
    </row>
    <row r="5489" spans="2:18" ht="15.75" customHeight="1" x14ac:dyDescent="0.25">
      <c r="B5489" s="1814" t="s">
        <v>0</v>
      </c>
      <c r="C5489" s="1814"/>
      <c r="D5489" s="1814"/>
      <c r="E5489" s="1814"/>
      <c r="F5489" s="1814"/>
      <c r="G5489" s="1814"/>
      <c r="H5489" s="1814"/>
      <c r="J5489" s="1892" t="s">
        <v>22</v>
      </c>
      <c r="K5489" s="1892"/>
      <c r="L5489" s="1892"/>
      <c r="M5489" s="1892"/>
      <c r="N5489" s="1892"/>
      <c r="O5489" s="1892"/>
      <c r="P5489" s="1892"/>
      <c r="Q5489" s="1892"/>
      <c r="R5489" s="1892"/>
    </row>
    <row r="5490" spans="2:18" ht="15.75" customHeight="1" x14ac:dyDescent="0.25">
      <c r="B5490" s="1814"/>
      <c r="C5490" s="1814"/>
      <c r="D5490" s="1814"/>
      <c r="E5490" s="1814"/>
      <c r="F5490" s="1814"/>
      <c r="G5490" s="1814"/>
      <c r="H5490" s="1814"/>
      <c r="J5490" s="1892"/>
      <c r="K5490" s="1892"/>
      <c r="L5490" s="1892"/>
      <c r="M5490" s="1892"/>
      <c r="N5490" s="1892"/>
      <c r="O5490" s="1892"/>
      <c r="P5490" s="1892"/>
      <c r="Q5490" s="1892"/>
      <c r="R5490" s="1892"/>
    </row>
    <row r="5491" spans="2:18" x14ac:dyDescent="0.25">
      <c r="B5491" s="6" t="s">
        <v>556</v>
      </c>
      <c r="H5491" s="8"/>
      <c r="J5491" s="6" t="s">
        <v>556</v>
      </c>
      <c r="K5491" s="1051"/>
      <c r="L5491" s="1051"/>
      <c r="M5491" s="1051"/>
      <c r="N5491" s="1051"/>
      <c r="O5491" s="1893"/>
      <c r="P5491" s="1893"/>
      <c r="Q5491" s="842"/>
      <c r="R5491" s="842"/>
    </row>
    <row r="5492" spans="2:18" ht="15.75" customHeight="1" x14ac:dyDescent="0.25">
      <c r="B5492" s="1812" t="s">
        <v>21</v>
      </c>
      <c r="C5492" s="1812" t="s">
        <v>2</v>
      </c>
      <c r="D5492" s="1812" t="s">
        <v>3</v>
      </c>
      <c r="E5492" s="1842" t="s">
        <v>4</v>
      </c>
      <c r="F5492" s="1843"/>
      <c r="G5492" s="1844"/>
      <c r="H5492" s="1812" t="s">
        <v>5</v>
      </c>
      <c r="J5492" s="1886" t="s">
        <v>21</v>
      </c>
      <c r="K5492" s="1894" t="s">
        <v>24</v>
      </c>
      <c r="L5492" s="1867" t="s">
        <v>25</v>
      </c>
      <c r="M5492" s="1868"/>
      <c r="N5492" s="1869"/>
      <c r="O5492" s="1867" t="s">
        <v>4</v>
      </c>
      <c r="P5492" s="1868"/>
      <c r="Q5492" s="1869"/>
      <c r="R5492" s="1886" t="s">
        <v>5</v>
      </c>
    </row>
    <row r="5493" spans="2:18" x14ac:dyDescent="0.25">
      <c r="B5493" s="1813"/>
      <c r="C5493" s="1813"/>
      <c r="D5493" s="1813"/>
      <c r="E5493" s="1668" t="s">
        <v>26</v>
      </c>
      <c r="F5493" s="1668" t="s">
        <v>9</v>
      </c>
      <c r="G5493" s="1667" t="s">
        <v>10</v>
      </c>
      <c r="H5493" s="1813"/>
      <c r="J5493" s="1887"/>
      <c r="K5493" s="1895"/>
      <c r="L5493" s="1052" t="s">
        <v>27</v>
      </c>
      <c r="M5493" s="1671" t="s">
        <v>28</v>
      </c>
      <c r="N5493" s="1671" t="s">
        <v>26</v>
      </c>
      <c r="O5493" s="1671" t="s">
        <v>29</v>
      </c>
      <c r="P5493" s="1053" t="s">
        <v>30</v>
      </c>
      <c r="Q5493" s="1054" t="s">
        <v>10</v>
      </c>
      <c r="R5493" s="1887"/>
    </row>
    <row r="5494" spans="2:18" x14ac:dyDescent="0.25">
      <c r="B5494" s="1209">
        <v>1</v>
      </c>
      <c r="C5494" s="424">
        <v>7676</v>
      </c>
      <c r="D5494" s="409" t="s">
        <v>12</v>
      </c>
      <c r="E5494" s="409">
        <v>300</v>
      </c>
      <c r="F5494" s="409">
        <v>38</v>
      </c>
      <c r="G5494" s="497">
        <f t="shared" ref="G5494:G5508" si="241">0.7854*E5494*F5494*F5494/1000000</f>
        <v>0.34023527999999997</v>
      </c>
      <c r="H5494" s="616" t="s">
        <v>550</v>
      </c>
      <c r="J5494" s="1055">
        <v>1</v>
      </c>
      <c r="K5494" s="429" t="s">
        <v>32</v>
      </c>
      <c r="L5494" s="426">
        <v>13</v>
      </c>
      <c r="M5494" s="426">
        <v>30</v>
      </c>
      <c r="N5494" s="426">
        <v>400</v>
      </c>
      <c r="O5494" s="429"/>
      <c r="P5494" s="450">
        <v>1</v>
      </c>
      <c r="Q5494" s="451">
        <f t="shared" ref="Q5494:Q5519" si="242">L5494*M5494*N5494*P5494/1000000</f>
        <v>0.156</v>
      </c>
      <c r="R5494" s="1056"/>
    </row>
    <row r="5495" spans="2:18" x14ac:dyDescent="0.25">
      <c r="B5495" s="1209">
        <v>2</v>
      </c>
      <c r="C5495" s="424">
        <v>7587</v>
      </c>
      <c r="D5495" s="409" t="s">
        <v>12</v>
      </c>
      <c r="E5495" s="409">
        <v>400</v>
      </c>
      <c r="F5495" s="409">
        <v>43</v>
      </c>
      <c r="G5495" s="497">
        <f t="shared" si="241"/>
        <v>0.58088183999999998</v>
      </c>
      <c r="H5495" s="616" t="s">
        <v>550</v>
      </c>
      <c r="J5495" s="1672">
        <v>2</v>
      </c>
      <c r="K5495" s="476"/>
      <c r="L5495" s="476">
        <v>13</v>
      </c>
      <c r="M5495" s="426">
        <v>28</v>
      </c>
      <c r="N5495" s="426">
        <v>400</v>
      </c>
      <c r="O5495" s="476"/>
      <c r="P5495" s="450">
        <v>2</v>
      </c>
      <c r="Q5495" s="451">
        <f t="shared" si="242"/>
        <v>0.29120000000000001</v>
      </c>
      <c r="R5495" s="476"/>
    </row>
    <row r="5496" spans="2:18" x14ac:dyDescent="0.25">
      <c r="B5496" s="1209">
        <v>3</v>
      </c>
      <c r="C5496" s="424">
        <v>7406</v>
      </c>
      <c r="D5496" s="409" t="s">
        <v>12</v>
      </c>
      <c r="E5496" s="409">
        <v>300</v>
      </c>
      <c r="F5496" s="409">
        <v>43</v>
      </c>
      <c r="G5496" s="497">
        <f t="shared" si="241"/>
        <v>0.43566137999999999</v>
      </c>
      <c r="H5496" s="616" t="s">
        <v>550</v>
      </c>
      <c r="J5496" s="1055">
        <v>3</v>
      </c>
      <c r="K5496" s="476"/>
      <c r="L5496" s="476">
        <v>13</v>
      </c>
      <c r="M5496" s="426">
        <v>25</v>
      </c>
      <c r="N5496" s="426">
        <v>400</v>
      </c>
      <c r="O5496" s="476"/>
      <c r="P5496" s="450">
        <v>2</v>
      </c>
      <c r="Q5496" s="451">
        <f t="shared" si="242"/>
        <v>0.26</v>
      </c>
      <c r="R5496" s="476"/>
    </row>
    <row r="5497" spans="2:18" x14ac:dyDescent="0.25">
      <c r="B5497" s="1209">
        <v>4</v>
      </c>
      <c r="C5497" s="424">
        <v>7669</v>
      </c>
      <c r="D5497" s="409" t="s">
        <v>12</v>
      </c>
      <c r="E5497" s="409">
        <v>400</v>
      </c>
      <c r="F5497" s="409">
        <v>25</v>
      </c>
      <c r="G5497" s="497">
        <f t="shared" si="241"/>
        <v>0.19634999999999997</v>
      </c>
      <c r="H5497" s="616" t="s">
        <v>550</v>
      </c>
      <c r="J5497" s="1672">
        <v>4</v>
      </c>
      <c r="K5497" s="476"/>
      <c r="L5497" s="476">
        <v>10</v>
      </c>
      <c r="M5497" s="426">
        <v>25</v>
      </c>
      <c r="N5497" s="426">
        <v>400</v>
      </c>
      <c r="O5497" s="476"/>
      <c r="P5497" s="450">
        <v>9</v>
      </c>
      <c r="Q5497" s="451">
        <f t="shared" si="242"/>
        <v>0.9</v>
      </c>
      <c r="R5497" s="476"/>
    </row>
    <row r="5498" spans="2:18" x14ac:dyDescent="0.25">
      <c r="B5498" s="1209">
        <v>5</v>
      </c>
      <c r="C5498" s="424">
        <v>7409</v>
      </c>
      <c r="D5498" s="409" t="s">
        <v>12</v>
      </c>
      <c r="E5498" s="409">
        <v>400</v>
      </c>
      <c r="F5498" s="409">
        <v>37</v>
      </c>
      <c r="G5498" s="497">
        <f t="shared" si="241"/>
        <v>0.43008503999999992</v>
      </c>
      <c r="H5498" s="616" t="s">
        <v>550</v>
      </c>
      <c r="J5498" s="1055">
        <v>5</v>
      </c>
      <c r="K5498" s="476"/>
      <c r="L5498" s="476">
        <v>7</v>
      </c>
      <c r="M5498" s="426">
        <v>25</v>
      </c>
      <c r="N5498" s="426">
        <v>400</v>
      </c>
      <c r="O5498" s="476"/>
      <c r="P5498" s="450">
        <v>1</v>
      </c>
      <c r="Q5498" s="451">
        <f t="shared" si="242"/>
        <v>7.0000000000000007E-2</v>
      </c>
      <c r="R5498" s="476"/>
    </row>
    <row r="5499" spans="2:18" x14ac:dyDescent="0.25">
      <c r="B5499" s="1209">
        <v>6</v>
      </c>
      <c r="C5499" s="424">
        <v>7407</v>
      </c>
      <c r="D5499" s="409" t="s">
        <v>12</v>
      </c>
      <c r="E5499" s="409">
        <v>400</v>
      </c>
      <c r="F5499" s="409">
        <v>53</v>
      </c>
      <c r="G5499" s="497">
        <f t="shared" si="241"/>
        <v>0.88247543999999989</v>
      </c>
      <c r="H5499" s="616" t="s">
        <v>550</v>
      </c>
      <c r="J5499" s="1672">
        <v>6</v>
      </c>
      <c r="K5499" s="476"/>
      <c r="L5499" s="476">
        <v>15</v>
      </c>
      <c r="M5499" s="426">
        <v>20</v>
      </c>
      <c r="N5499" s="426">
        <v>400</v>
      </c>
      <c r="O5499" s="476"/>
      <c r="P5499" s="450">
        <v>1</v>
      </c>
      <c r="Q5499" s="451">
        <f t="shared" si="242"/>
        <v>0.12</v>
      </c>
      <c r="R5499" s="476"/>
    </row>
    <row r="5500" spans="2:18" x14ac:dyDescent="0.25">
      <c r="B5500" s="1209">
        <v>7</v>
      </c>
      <c r="C5500" s="424">
        <v>7408</v>
      </c>
      <c r="D5500" s="409" t="s">
        <v>12</v>
      </c>
      <c r="E5500" s="409">
        <v>400</v>
      </c>
      <c r="F5500" s="409">
        <v>36</v>
      </c>
      <c r="G5500" s="497">
        <f t="shared" si="241"/>
        <v>0.40715135999999991</v>
      </c>
      <c r="H5500" s="616" t="s">
        <v>550</v>
      </c>
      <c r="J5500" s="1055">
        <v>7</v>
      </c>
      <c r="K5500" s="476"/>
      <c r="L5500" s="476">
        <v>13</v>
      </c>
      <c r="M5500" s="426">
        <v>20</v>
      </c>
      <c r="N5500" s="426">
        <v>400</v>
      </c>
      <c r="O5500" s="476"/>
      <c r="P5500" s="450">
        <v>1</v>
      </c>
      <c r="Q5500" s="451">
        <f t="shared" si="242"/>
        <v>0.104</v>
      </c>
      <c r="R5500" s="476"/>
    </row>
    <row r="5501" spans="2:18" x14ac:dyDescent="0.25">
      <c r="B5501" s="1209">
        <v>8</v>
      </c>
      <c r="C5501" s="424">
        <v>7457</v>
      </c>
      <c r="D5501" s="409" t="s">
        <v>12</v>
      </c>
      <c r="E5501" s="409">
        <v>400</v>
      </c>
      <c r="F5501" s="409">
        <v>50</v>
      </c>
      <c r="G5501" s="497">
        <f t="shared" si="241"/>
        <v>0.78539999999999988</v>
      </c>
      <c r="H5501" s="616" t="s">
        <v>550</v>
      </c>
      <c r="J5501" s="1672">
        <v>8</v>
      </c>
      <c r="K5501" s="476"/>
      <c r="L5501" s="476">
        <v>10</v>
      </c>
      <c r="M5501" s="426">
        <v>20</v>
      </c>
      <c r="N5501" s="426">
        <v>400</v>
      </c>
      <c r="O5501" s="476"/>
      <c r="P5501" s="450">
        <v>7</v>
      </c>
      <c r="Q5501" s="451">
        <f t="shared" si="242"/>
        <v>0.56000000000000005</v>
      </c>
      <c r="R5501" s="476"/>
    </row>
    <row r="5502" spans="2:18" x14ac:dyDescent="0.25">
      <c r="B5502" s="1209">
        <v>9</v>
      </c>
      <c r="C5502" s="424">
        <v>7584</v>
      </c>
      <c r="D5502" s="409" t="s">
        <v>12</v>
      </c>
      <c r="E5502" s="409">
        <v>400</v>
      </c>
      <c r="F5502" s="409">
        <v>30</v>
      </c>
      <c r="G5502" s="497">
        <f t="shared" si="241"/>
        <v>0.282744</v>
      </c>
      <c r="H5502" s="616" t="s">
        <v>550</v>
      </c>
      <c r="J5502" s="1055">
        <v>9</v>
      </c>
      <c r="K5502" s="476"/>
      <c r="L5502" s="476">
        <v>7</v>
      </c>
      <c r="M5502" s="426">
        <v>20</v>
      </c>
      <c r="N5502" s="426">
        <v>400</v>
      </c>
      <c r="O5502" s="476"/>
      <c r="P5502" s="450">
        <v>3</v>
      </c>
      <c r="Q5502" s="451">
        <f t="shared" si="242"/>
        <v>0.16800000000000001</v>
      </c>
      <c r="R5502" s="476"/>
    </row>
    <row r="5503" spans="2:18" x14ac:dyDescent="0.25">
      <c r="B5503" s="1209">
        <v>10</v>
      </c>
      <c r="C5503" s="424">
        <v>7487</v>
      </c>
      <c r="D5503" s="409" t="s">
        <v>12</v>
      </c>
      <c r="E5503" s="409">
        <v>400</v>
      </c>
      <c r="F5503" s="409">
        <v>48</v>
      </c>
      <c r="G5503" s="497">
        <f t="shared" si="241"/>
        <v>0.72382463999999991</v>
      </c>
      <c r="H5503" s="616" t="s">
        <v>550</v>
      </c>
      <c r="J5503" s="1672">
        <v>10</v>
      </c>
      <c r="K5503" s="476"/>
      <c r="L5503" s="476">
        <v>4.5</v>
      </c>
      <c r="M5503" s="426">
        <v>20</v>
      </c>
      <c r="N5503" s="426">
        <v>400</v>
      </c>
      <c r="O5503" s="476"/>
      <c r="P5503" s="450">
        <v>3</v>
      </c>
      <c r="Q5503" s="451">
        <f t="shared" si="242"/>
        <v>0.108</v>
      </c>
      <c r="R5503" s="476"/>
    </row>
    <row r="5504" spans="2:18" x14ac:dyDescent="0.25">
      <c r="B5504" s="1209">
        <v>11</v>
      </c>
      <c r="C5504" s="424">
        <v>7710</v>
      </c>
      <c r="D5504" s="409" t="s">
        <v>12</v>
      </c>
      <c r="E5504" s="409">
        <v>300</v>
      </c>
      <c r="F5504" s="409">
        <v>38</v>
      </c>
      <c r="G5504" s="497">
        <f t="shared" si="241"/>
        <v>0.34023527999999997</v>
      </c>
      <c r="H5504" s="616" t="s">
        <v>550</v>
      </c>
      <c r="J5504" s="1055">
        <v>11</v>
      </c>
      <c r="K5504" s="476"/>
      <c r="L5504" s="476">
        <v>3.5</v>
      </c>
      <c r="M5504" s="426">
        <v>20</v>
      </c>
      <c r="N5504" s="426">
        <v>400</v>
      </c>
      <c r="O5504" s="476"/>
      <c r="P5504" s="450">
        <v>1</v>
      </c>
      <c r="Q5504" s="451">
        <f t="shared" si="242"/>
        <v>2.8000000000000001E-2</v>
      </c>
      <c r="R5504" s="476"/>
    </row>
    <row r="5505" spans="2:18" x14ac:dyDescent="0.25">
      <c r="B5505" s="1209">
        <v>12</v>
      </c>
      <c r="C5505" s="424">
        <v>7267</v>
      </c>
      <c r="D5505" s="409" t="s">
        <v>12</v>
      </c>
      <c r="E5505" s="409">
        <v>400</v>
      </c>
      <c r="F5505" s="409">
        <v>45</v>
      </c>
      <c r="G5505" s="497">
        <f t="shared" si="241"/>
        <v>0.63617400000000002</v>
      </c>
      <c r="H5505" s="616" t="s">
        <v>207</v>
      </c>
      <c r="J5505" s="1672">
        <v>12</v>
      </c>
      <c r="K5505" s="476"/>
      <c r="L5505" s="476">
        <v>2.2000000000000002</v>
      </c>
      <c r="M5505" s="426">
        <v>20</v>
      </c>
      <c r="N5505" s="426">
        <v>400</v>
      </c>
      <c r="O5505" s="476"/>
      <c r="P5505" s="450">
        <v>1</v>
      </c>
      <c r="Q5505" s="451">
        <f t="shared" si="242"/>
        <v>1.7600000000000001E-2</v>
      </c>
      <c r="R5505" s="476"/>
    </row>
    <row r="5506" spans="2:18" x14ac:dyDescent="0.25">
      <c r="B5506" s="1209">
        <v>13</v>
      </c>
      <c r="C5506" s="424">
        <v>7724</v>
      </c>
      <c r="D5506" s="409" t="s">
        <v>12</v>
      </c>
      <c r="E5506" s="409">
        <v>400</v>
      </c>
      <c r="F5506" s="409">
        <v>54</v>
      </c>
      <c r="G5506" s="497">
        <f t="shared" si="241"/>
        <v>0.91609055999999989</v>
      </c>
      <c r="H5506" s="616" t="s">
        <v>546</v>
      </c>
      <c r="J5506" s="1055">
        <v>13</v>
      </c>
      <c r="K5506" s="476"/>
      <c r="L5506" s="476">
        <v>13</v>
      </c>
      <c r="M5506" s="426">
        <v>15</v>
      </c>
      <c r="N5506" s="426">
        <v>400</v>
      </c>
      <c r="O5506" s="476"/>
      <c r="P5506" s="450">
        <v>2</v>
      </c>
      <c r="Q5506" s="451">
        <f t="shared" si="242"/>
        <v>0.156</v>
      </c>
      <c r="R5506" s="476"/>
    </row>
    <row r="5507" spans="2:18" x14ac:dyDescent="0.25">
      <c r="B5507" s="1209">
        <v>14</v>
      </c>
      <c r="C5507" s="424">
        <v>7725</v>
      </c>
      <c r="D5507" s="409" t="s">
        <v>12</v>
      </c>
      <c r="E5507" s="409">
        <v>400</v>
      </c>
      <c r="F5507" s="409">
        <v>50</v>
      </c>
      <c r="G5507" s="497">
        <f t="shared" si="241"/>
        <v>0.78539999999999988</v>
      </c>
      <c r="H5507" s="616" t="s">
        <v>546</v>
      </c>
      <c r="J5507" s="1672">
        <v>14</v>
      </c>
      <c r="K5507" s="476"/>
      <c r="L5507" s="476">
        <v>7</v>
      </c>
      <c r="M5507" s="426">
        <v>15</v>
      </c>
      <c r="N5507" s="426">
        <v>400</v>
      </c>
      <c r="O5507" s="476"/>
      <c r="P5507" s="450">
        <v>4</v>
      </c>
      <c r="Q5507" s="451">
        <f t="shared" si="242"/>
        <v>0.16800000000000001</v>
      </c>
      <c r="R5507" s="476"/>
    </row>
    <row r="5508" spans="2:18" x14ac:dyDescent="0.25">
      <c r="B5508" s="1209">
        <v>15</v>
      </c>
      <c r="C5508" s="424">
        <v>7723</v>
      </c>
      <c r="D5508" s="409" t="s">
        <v>12</v>
      </c>
      <c r="E5508" s="409">
        <v>400</v>
      </c>
      <c r="F5508" s="409">
        <v>52</v>
      </c>
      <c r="G5508" s="497">
        <f t="shared" si="241"/>
        <v>0.84948863999999991</v>
      </c>
      <c r="H5508" s="616" t="s">
        <v>546</v>
      </c>
      <c r="J5508" s="1055">
        <v>15</v>
      </c>
      <c r="K5508" s="476"/>
      <c r="L5508" s="476">
        <v>4.5</v>
      </c>
      <c r="M5508" s="426">
        <v>15</v>
      </c>
      <c r="N5508" s="426">
        <v>400</v>
      </c>
      <c r="O5508" s="476"/>
      <c r="P5508" s="450">
        <v>6</v>
      </c>
      <c r="Q5508" s="451">
        <f t="shared" si="242"/>
        <v>0.16200000000000001</v>
      </c>
      <c r="R5508" s="476"/>
    </row>
    <row r="5509" spans="2:18" x14ac:dyDescent="0.25">
      <c r="B5509" s="1634"/>
      <c r="C5509" s="109"/>
      <c r="D5509" s="109"/>
      <c r="E5509" s="109"/>
      <c r="F5509" s="109"/>
      <c r="G5509" s="1490">
        <f>SUM(G5494:G5508)</f>
        <v>8.5921974599999995</v>
      </c>
      <c r="H5509" s="1491"/>
      <c r="J5509" s="1672">
        <v>16</v>
      </c>
      <c r="K5509" s="476"/>
      <c r="L5509" s="476">
        <v>3.5</v>
      </c>
      <c r="M5509" s="426">
        <v>15</v>
      </c>
      <c r="N5509" s="426">
        <v>400</v>
      </c>
      <c r="O5509" s="476"/>
      <c r="P5509" s="450">
        <v>4</v>
      </c>
      <c r="Q5509" s="451">
        <f t="shared" si="242"/>
        <v>8.4000000000000005E-2</v>
      </c>
      <c r="R5509" s="476"/>
    </row>
    <row r="5510" spans="2:18" ht="16.5" thickBot="1" x14ac:dyDescent="0.3">
      <c r="G5510" s="60">
        <f>SUM(G5509)</f>
        <v>8.5921974599999995</v>
      </c>
      <c r="H5510" s="36">
        <f>SUM(Q5526/G5510)</f>
        <v>0.74233512785214806</v>
      </c>
      <c r="J5510" s="1055">
        <v>17</v>
      </c>
      <c r="K5510" s="476"/>
      <c r="L5510" s="476">
        <v>2.2000000000000002</v>
      </c>
      <c r="M5510" s="426">
        <v>15</v>
      </c>
      <c r="N5510" s="426">
        <v>400</v>
      </c>
      <c r="O5510" s="476"/>
      <c r="P5510" s="450">
        <v>8</v>
      </c>
      <c r="Q5510" s="451">
        <f t="shared" si="242"/>
        <v>0.1056</v>
      </c>
      <c r="R5510" s="476"/>
    </row>
    <row r="5511" spans="2:18" ht="16.5" thickTop="1" x14ac:dyDescent="0.25">
      <c r="J5511" s="1672">
        <v>18</v>
      </c>
      <c r="K5511" s="476"/>
      <c r="L5511" s="476">
        <v>4.5</v>
      </c>
      <c r="M5511" s="426">
        <v>13</v>
      </c>
      <c r="N5511" s="426">
        <v>400</v>
      </c>
      <c r="O5511" s="476"/>
      <c r="P5511" s="450">
        <v>7</v>
      </c>
      <c r="Q5511" s="451">
        <f t="shared" si="242"/>
        <v>0.1638</v>
      </c>
      <c r="R5511" s="476"/>
    </row>
    <row r="5512" spans="2:18" x14ac:dyDescent="0.25">
      <c r="B5512" s="1886" t="s">
        <v>3</v>
      </c>
      <c r="C5512" s="1888" t="s">
        <v>66</v>
      </c>
      <c r="D5512" s="1889"/>
      <c r="E5512" s="1890" t="s">
        <v>48</v>
      </c>
      <c r="F5512" s="1891"/>
      <c r="G5512" s="1886" t="s">
        <v>50</v>
      </c>
      <c r="J5512" s="1055">
        <v>19</v>
      </c>
      <c r="K5512" s="476"/>
      <c r="L5512" s="1669">
        <v>3.5</v>
      </c>
      <c r="M5512" s="426">
        <v>13</v>
      </c>
      <c r="N5512" s="426">
        <v>400</v>
      </c>
      <c r="O5512" s="476"/>
      <c r="P5512" s="450">
        <v>3</v>
      </c>
      <c r="Q5512" s="451">
        <f t="shared" si="242"/>
        <v>5.4600000000000003E-2</v>
      </c>
      <c r="R5512" s="476"/>
    </row>
    <row r="5513" spans="2:18" x14ac:dyDescent="0.25">
      <c r="B5513" s="1887"/>
      <c r="C5513" s="101" t="s">
        <v>30</v>
      </c>
      <c r="D5513" s="1598" t="s">
        <v>10</v>
      </c>
      <c r="E5513" s="1673" t="s">
        <v>30</v>
      </c>
      <c r="F5513" s="1673" t="s">
        <v>10</v>
      </c>
      <c r="G5513" s="1887"/>
      <c r="J5513" s="1672">
        <v>20</v>
      </c>
      <c r="K5513" s="476"/>
      <c r="L5513" s="476">
        <v>2.2000000000000002</v>
      </c>
      <c r="M5513" s="426">
        <v>13</v>
      </c>
      <c r="N5513" s="426">
        <v>400</v>
      </c>
      <c r="O5513" s="476"/>
      <c r="P5513" s="450">
        <v>6</v>
      </c>
      <c r="Q5513" s="451">
        <f t="shared" si="242"/>
        <v>6.8640000000000007E-2</v>
      </c>
      <c r="R5513" s="476"/>
    </row>
    <row r="5514" spans="2:18" x14ac:dyDescent="0.25">
      <c r="B5514" s="1674" t="s">
        <v>32</v>
      </c>
      <c r="C5514" s="86">
        <f>SUM(C5468)</f>
        <v>1129</v>
      </c>
      <c r="D5514" s="71">
        <f>SUM(D5468)</f>
        <v>876.75257554000007</v>
      </c>
      <c r="E5514" s="86">
        <f>SUM(E5468)</f>
        <v>49699</v>
      </c>
      <c r="F5514" s="71">
        <f>SUM(F5468)</f>
        <v>643.06773500000008</v>
      </c>
      <c r="G5514" s="88">
        <f>SUM(F5514/D5514)</f>
        <v>0.73346546442014005</v>
      </c>
      <c r="J5514" s="1055">
        <v>21</v>
      </c>
      <c r="K5514" s="476"/>
      <c r="L5514" s="476">
        <v>4.5</v>
      </c>
      <c r="M5514" s="426">
        <v>10</v>
      </c>
      <c r="N5514" s="426">
        <v>400</v>
      </c>
      <c r="O5514" s="476"/>
      <c r="P5514" s="450">
        <v>27</v>
      </c>
      <c r="Q5514" s="451">
        <f t="shared" si="242"/>
        <v>0.48599999999999999</v>
      </c>
      <c r="R5514" s="476"/>
    </row>
    <row r="5515" spans="2:18" x14ac:dyDescent="0.25">
      <c r="B5515" s="1674" t="s">
        <v>32</v>
      </c>
      <c r="C5515" s="115">
        <f>SUM(B5508)</f>
        <v>15</v>
      </c>
      <c r="D5515" s="71">
        <f>SUM(G5510)</f>
        <v>8.5921974599999995</v>
      </c>
      <c r="E5515" s="115">
        <f>SUM(P5526)</f>
        <v>409</v>
      </c>
      <c r="F5515" s="20">
        <f>SUM(Q5526)</f>
        <v>6.3782900000000016</v>
      </c>
      <c r="G5515" s="88">
        <f>SUM(F5515/D5515)</f>
        <v>0.74233512785214806</v>
      </c>
      <c r="J5515" s="1672">
        <v>22</v>
      </c>
      <c r="K5515" s="476"/>
      <c r="L5515" s="476">
        <v>3.5</v>
      </c>
      <c r="M5515" s="426">
        <v>10</v>
      </c>
      <c r="N5515" s="426">
        <v>400</v>
      </c>
      <c r="O5515" s="476"/>
      <c r="P5515" s="450">
        <v>8</v>
      </c>
      <c r="Q5515" s="451">
        <f t="shared" si="242"/>
        <v>0.112</v>
      </c>
      <c r="R5515" s="476"/>
    </row>
    <row r="5516" spans="2:18" ht="16.5" thickBot="1" x14ac:dyDescent="0.3">
      <c r="B5516" s="1666" t="s">
        <v>54</v>
      </c>
      <c r="C5516" s="59">
        <f>SUM(C5514:C5515)</f>
        <v>1144</v>
      </c>
      <c r="D5516" s="92">
        <f>SUM(D5514:D5515)</f>
        <v>885.34477300000003</v>
      </c>
      <c r="E5516" s="59">
        <f>SUM(E5514:E5515)</f>
        <v>50108</v>
      </c>
      <c r="F5516" s="92">
        <f>SUM(F5514:F5515)</f>
        <v>649.44602500000008</v>
      </c>
      <c r="G5516" s="93">
        <f>SUM(F5516/D5516)</f>
        <v>0.73355154376678078</v>
      </c>
      <c r="J5516" s="1672">
        <v>23</v>
      </c>
      <c r="K5516" s="476"/>
      <c r="L5516" s="476">
        <v>2.2000000000000002</v>
      </c>
      <c r="M5516" s="426">
        <v>10</v>
      </c>
      <c r="N5516" s="426">
        <v>400</v>
      </c>
      <c r="O5516" s="476"/>
      <c r="P5516" s="450">
        <v>31</v>
      </c>
      <c r="Q5516" s="451">
        <f t="shared" si="242"/>
        <v>0.27279999999999999</v>
      </c>
      <c r="R5516" s="476"/>
    </row>
    <row r="5517" spans="2:18" ht="16.5" thickTop="1" x14ac:dyDescent="0.25">
      <c r="B5517" s="89"/>
      <c r="C5517" s="90"/>
      <c r="D5517" s="91"/>
      <c r="E5517" s="82"/>
      <c r="F5517" s="83"/>
      <c r="G5517" s="83"/>
      <c r="J5517" s="1055">
        <v>24</v>
      </c>
      <c r="K5517" s="476"/>
      <c r="L5517" s="476">
        <v>4.5</v>
      </c>
      <c r="M5517" s="426">
        <v>15</v>
      </c>
      <c r="N5517" s="426">
        <v>300</v>
      </c>
      <c r="O5517" s="476"/>
      <c r="P5517" s="450">
        <v>1</v>
      </c>
      <c r="Q5517" s="451">
        <f t="shared" si="242"/>
        <v>2.0250000000000001E-2</v>
      </c>
      <c r="R5517" s="476"/>
    </row>
    <row r="5518" spans="2:18" x14ac:dyDescent="0.25">
      <c r="B5518" s="102" t="s">
        <v>32</v>
      </c>
      <c r="C5518" s="90"/>
      <c r="D5518" s="103">
        <f>SUM(D5470+Q5520)</f>
        <v>479.27322499999997</v>
      </c>
      <c r="E5518" s="466">
        <f>SUM(D5518/D5516)</f>
        <v>0.54134077436971551</v>
      </c>
      <c r="F5518" s="83"/>
      <c r="G5518" s="83"/>
      <c r="J5518" s="1672">
        <v>25</v>
      </c>
      <c r="K5518" s="476"/>
      <c r="L5518" s="476">
        <v>2.2000000000000002</v>
      </c>
      <c r="M5518" s="426">
        <v>15</v>
      </c>
      <c r="N5518" s="426">
        <v>300</v>
      </c>
      <c r="O5518" s="476"/>
      <c r="P5518" s="450">
        <v>2</v>
      </c>
      <c r="Q5518" s="451">
        <f t="shared" si="242"/>
        <v>1.9800000000000002E-2</v>
      </c>
      <c r="R5518" s="476"/>
    </row>
    <row r="5519" spans="2:18" x14ac:dyDescent="0.25">
      <c r="B5519" s="102" t="s">
        <v>51</v>
      </c>
      <c r="C5519" s="89"/>
      <c r="D5519" s="103">
        <f>SUM(Q5525+D5471)</f>
        <v>170.17280000000002</v>
      </c>
      <c r="E5519" s="466">
        <f>SUM(D5519/D5516)</f>
        <v>0.19221076939706519</v>
      </c>
      <c r="F5519" s="83"/>
      <c r="G5519" s="83"/>
      <c r="J5519" s="1672">
        <v>26</v>
      </c>
      <c r="K5519" s="476"/>
      <c r="L5519" s="476">
        <v>2.2000000000000002</v>
      </c>
      <c r="M5519" s="426">
        <v>10</v>
      </c>
      <c r="N5519" s="426">
        <v>300</v>
      </c>
      <c r="O5519" s="476"/>
      <c r="P5519" s="450">
        <v>6</v>
      </c>
      <c r="Q5519" s="451">
        <f t="shared" si="242"/>
        <v>3.9600000000000003E-2</v>
      </c>
      <c r="R5519" s="476"/>
    </row>
    <row r="5520" spans="2:18" ht="16.5" thickBot="1" x14ac:dyDescent="0.3">
      <c r="B5520" s="89"/>
      <c r="C5520" s="89"/>
      <c r="D5520" s="1670">
        <f>SUM(D5518:D5519)</f>
        <v>649.44602499999996</v>
      </c>
      <c r="E5520" s="467">
        <f>SUM(E5518:E5519)</f>
        <v>0.73355154376678067</v>
      </c>
      <c r="F5520" s="83"/>
      <c r="J5520" s="1880"/>
      <c r="K5520" s="1880"/>
      <c r="L5520" s="1880"/>
      <c r="M5520" s="1880"/>
      <c r="N5520" s="1880"/>
      <c r="O5520" s="1881"/>
      <c r="P5520" s="1119">
        <f>SUM(P5494:P5519)</f>
        <v>147</v>
      </c>
      <c r="Q5520" s="1120">
        <f>SUM(Q5494:Q5519)</f>
        <v>4.6958900000000012</v>
      </c>
      <c r="R5520" s="64">
        <f>SUM(Q5520/G5510)</f>
        <v>0.54652957195888296</v>
      </c>
    </row>
    <row r="5521" spans="2:18" ht="16.5" thickTop="1" x14ac:dyDescent="0.25">
      <c r="J5521" s="1672">
        <v>27</v>
      </c>
      <c r="K5521" s="476"/>
      <c r="L5521" s="477">
        <v>5</v>
      </c>
      <c r="M5521" s="409">
        <v>7</v>
      </c>
      <c r="N5521" s="409">
        <v>400</v>
      </c>
      <c r="O5521" s="409">
        <v>12</v>
      </c>
      <c r="P5521" s="450">
        <v>48</v>
      </c>
      <c r="Q5521" s="451">
        <f>L5521*M5521*N5521*P5521/1000000</f>
        <v>0.67200000000000004</v>
      </c>
      <c r="R5521" s="618"/>
    </row>
    <row r="5522" spans="2:18" x14ac:dyDescent="0.25">
      <c r="J5522" s="1672">
        <v>28</v>
      </c>
      <c r="K5522" s="476"/>
      <c r="L5522" s="477">
        <v>4</v>
      </c>
      <c r="M5522" s="409">
        <v>6</v>
      </c>
      <c r="N5522" s="409">
        <v>400</v>
      </c>
      <c r="O5522" s="409">
        <v>4</v>
      </c>
      <c r="P5522" s="450">
        <v>24</v>
      </c>
      <c r="Q5522" s="451">
        <f>L5522*M5522*N5522*P5522/1000000</f>
        <v>0.23039999999999999</v>
      </c>
      <c r="R5522" s="618"/>
    </row>
    <row r="5523" spans="2:18" x14ac:dyDescent="0.25">
      <c r="J5523" s="1672">
        <v>29</v>
      </c>
      <c r="K5523" s="476"/>
      <c r="L5523" s="477">
        <v>3</v>
      </c>
      <c r="M5523" s="409">
        <v>5</v>
      </c>
      <c r="N5523" s="409">
        <v>400</v>
      </c>
      <c r="O5523" s="409">
        <v>9</v>
      </c>
      <c r="P5523" s="450">
        <v>90</v>
      </c>
      <c r="Q5523" s="451">
        <f>L5523*M5523*N5523*P5523/1000000</f>
        <v>0.54</v>
      </c>
      <c r="R5523" s="618"/>
    </row>
    <row r="5524" spans="2:18" x14ac:dyDescent="0.25">
      <c r="J5524" s="1672">
        <v>30</v>
      </c>
      <c r="K5524" s="476"/>
      <c r="L5524" s="477">
        <v>2</v>
      </c>
      <c r="M5524" s="409">
        <v>3</v>
      </c>
      <c r="N5524" s="409">
        <v>400</v>
      </c>
      <c r="O5524" s="409">
        <v>4</v>
      </c>
      <c r="P5524" s="450">
        <v>100</v>
      </c>
      <c r="Q5524" s="451">
        <f>L5524*M5524*N5524*P5524/1000000</f>
        <v>0.24</v>
      </c>
      <c r="R5524" s="1058"/>
    </row>
    <row r="5525" spans="2:18" x14ac:dyDescent="0.25">
      <c r="J5525" s="1882"/>
      <c r="K5525" s="1883"/>
      <c r="L5525" s="1883"/>
      <c r="M5525" s="1883"/>
      <c r="N5525" s="1884"/>
      <c r="O5525" s="1057">
        <f>SUM(O5521:O5524)</f>
        <v>29</v>
      </c>
      <c r="P5525" s="1057">
        <f>SUM(P5521:P5524)</f>
        <v>262</v>
      </c>
      <c r="Q5525" s="437">
        <f>SUM(Q5521:Q5524)</f>
        <v>1.6824000000000001</v>
      </c>
      <c r="R5525" s="64">
        <f>SUM(Q5525/G5510)</f>
        <v>0.19580555589326507</v>
      </c>
    </row>
    <row r="5526" spans="2:18" ht="16.5" thickBot="1" x14ac:dyDescent="0.3">
      <c r="J5526" s="112"/>
      <c r="K5526" s="112"/>
      <c r="L5526" s="112"/>
      <c r="M5526" s="112"/>
      <c r="N5526" s="112"/>
      <c r="O5526" s="455">
        <f>SUM(O5525)</f>
        <v>29</v>
      </c>
      <c r="P5526" s="47">
        <f>SUM(P5525,P5520)</f>
        <v>409</v>
      </c>
      <c r="Q5526" s="72">
        <f>SUM(Q5525,Q5520)</f>
        <v>6.3782900000000016</v>
      </c>
      <c r="R5526" s="49">
        <f>SUM(Q5526/G5510)</f>
        <v>0.74233512785214806</v>
      </c>
    </row>
    <row r="5527" spans="2:18" ht="16.5" thickTop="1" x14ac:dyDescent="0.25"/>
    <row r="5528" spans="2:18" x14ac:dyDescent="0.25">
      <c r="B5528" s="1814" t="s">
        <v>0</v>
      </c>
      <c r="C5528" s="1814"/>
      <c r="D5528" s="1814"/>
      <c r="E5528" s="1814"/>
      <c r="F5528" s="1814"/>
      <c r="G5528" s="1814"/>
      <c r="H5528" s="1814"/>
      <c r="J5528" s="1892" t="s">
        <v>22</v>
      </c>
      <c r="K5528" s="1892"/>
      <c r="L5528" s="1892"/>
      <c r="M5528" s="1892"/>
      <c r="N5528" s="1892"/>
      <c r="O5528" s="1892"/>
      <c r="P5528" s="1892"/>
      <c r="Q5528" s="1892"/>
      <c r="R5528" s="1892"/>
    </row>
    <row r="5529" spans="2:18" x14ac:dyDescent="0.25">
      <c r="B5529" s="1814"/>
      <c r="C5529" s="1814"/>
      <c r="D5529" s="1814"/>
      <c r="E5529" s="1814"/>
      <c r="F5529" s="1814"/>
      <c r="G5529" s="1814"/>
      <c r="H5529" s="1814"/>
      <c r="J5529" s="1892"/>
      <c r="K5529" s="1892"/>
      <c r="L5529" s="1892"/>
      <c r="M5529" s="1892"/>
      <c r="N5529" s="1892"/>
      <c r="O5529" s="1892"/>
      <c r="P5529" s="1892"/>
      <c r="Q5529" s="1892"/>
      <c r="R5529" s="1892"/>
    </row>
    <row r="5530" spans="2:18" x14ac:dyDescent="0.25">
      <c r="B5530" s="6" t="s">
        <v>558</v>
      </c>
      <c r="H5530" s="8"/>
      <c r="J5530" s="6" t="s">
        <v>558</v>
      </c>
      <c r="K5530" s="1051"/>
      <c r="L5530" s="1051"/>
      <c r="M5530" s="1051"/>
      <c r="N5530" s="1051"/>
      <c r="O5530" s="1893"/>
      <c r="P5530" s="1893"/>
      <c r="Q5530" s="842"/>
      <c r="R5530" s="842"/>
    </row>
    <row r="5531" spans="2:18" x14ac:dyDescent="0.25">
      <c r="B5531" s="1812" t="s">
        <v>21</v>
      </c>
      <c r="C5531" s="1812" t="s">
        <v>2</v>
      </c>
      <c r="D5531" s="1812" t="s">
        <v>3</v>
      </c>
      <c r="E5531" s="1842" t="s">
        <v>4</v>
      </c>
      <c r="F5531" s="1843"/>
      <c r="G5531" s="1844"/>
      <c r="H5531" s="1812" t="s">
        <v>5</v>
      </c>
      <c r="J5531" s="1886" t="s">
        <v>21</v>
      </c>
      <c r="K5531" s="1894" t="s">
        <v>24</v>
      </c>
      <c r="L5531" s="1867" t="s">
        <v>25</v>
      </c>
      <c r="M5531" s="1868"/>
      <c r="N5531" s="1869"/>
      <c r="O5531" s="1867" t="s">
        <v>4</v>
      </c>
      <c r="P5531" s="1868"/>
      <c r="Q5531" s="1869"/>
      <c r="R5531" s="1886" t="s">
        <v>5</v>
      </c>
    </row>
    <row r="5532" spans="2:18" x14ac:dyDescent="0.25">
      <c r="B5532" s="1813"/>
      <c r="C5532" s="1813"/>
      <c r="D5532" s="1813"/>
      <c r="E5532" s="1677" t="s">
        <v>26</v>
      </c>
      <c r="F5532" s="1677" t="s">
        <v>9</v>
      </c>
      <c r="G5532" s="1676" t="s">
        <v>10</v>
      </c>
      <c r="H5532" s="1813"/>
      <c r="J5532" s="1887"/>
      <c r="K5532" s="1895"/>
      <c r="L5532" s="1052" t="s">
        <v>27</v>
      </c>
      <c r="M5532" s="1680" t="s">
        <v>28</v>
      </c>
      <c r="N5532" s="1680" t="s">
        <v>26</v>
      </c>
      <c r="O5532" s="1680" t="s">
        <v>29</v>
      </c>
      <c r="P5532" s="1053" t="s">
        <v>30</v>
      </c>
      <c r="Q5532" s="1054" t="s">
        <v>10</v>
      </c>
      <c r="R5532" s="1887"/>
    </row>
    <row r="5533" spans="2:18" x14ac:dyDescent="0.25">
      <c r="B5533" s="1209">
        <v>1</v>
      </c>
      <c r="C5533" s="73">
        <v>7628</v>
      </c>
      <c r="D5533" s="409" t="s">
        <v>12</v>
      </c>
      <c r="E5533" s="409">
        <v>400</v>
      </c>
      <c r="F5533" s="409">
        <v>44</v>
      </c>
      <c r="G5533" s="497">
        <f t="shared" ref="G5533:G5539" si="243">0.7854*E5533*F5533*F5533/1000000</f>
        <v>0.60821376000000005</v>
      </c>
      <c r="H5533" s="616" t="s">
        <v>546</v>
      </c>
      <c r="J5533" s="1055">
        <v>1</v>
      </c>
      <c r="K5533" s="429" t="s">
        <v>32</v>
      </c>
      <c r="L5533" s="426">
        <v>2.2000000000000002</v>
      </c>
      <c r="M5533" s="426">
        <v>20</v>
      </c>
      <c r="N5533" s="426">
        <v>400</v>
      </c>
      <c r="O5533" s="429"/>
      <c r="P5533" s="450">
        <v>1</v>
      </c>
      <c r="Q5533" s="451">
        <f t="shared" ref="Q5533:Q5557" si="244">L5533*M5533*N5533*P5533/1000000</f>
        <v>1.7600000000000001E-2</v>
      </c>
      <c r="R5533" s="1056"/>
    </row>
    <row r="5534" spans="2:18" x14ac:dyDescent="0.25">
      <c r="B5534" s="1209">
        <v>2</v>
      </c>
      <c r="C5534" s="73">
        <v>7749</v>
      </c>
      <c r="D5534" s="409" t="s">
        <v>12</v>
      </c>
      <c r="E5534" s="409">
        <v>400</v>
      </c>
      <c r="F5534" s="409">
        <v>47</v>
      </c>
      <c r="G5534" s="497">
        <f t="shared" si="243"/>
        <v>0.69397943999999989</v>
      </c>
      <c r="H5534" s="616" t="s">
        <v>546</v>
      </c>
      <c r="J5534" s="1681">
        <v>2</v>
      </c>
      <c r="K5534" s="476"/>
      <c r="L5534" s="476">
        <v>2.2000000000000002</v>
      </c>
      <c r="M5534" s="426">
        <v>13</v>
      </c>
      <c r="N5534" s="426">
        <v>400</v>
      </c>
      <c r="O5534" s="476"/>
      <c r="P5534" s="450">
        <v>3</v>
      </c>
      <c r="Q5534" s="451">
        <f t="shared" si="244"/>
        <v>3.4320000000000003E-2</v>
      </c>
      <c r="R5534" s="476"/>
    </row>
    <row r="5535" spans="2:18" x14ac:dyDescent="0.25">
      <c r="B5535" s="1209">
        <v>3</v>
      </c>
      <c r="C5535" s="73">
        <v>7660</v>
      </c>
      <c r="D5535" s="409" t="s">
        <v>12</v>
      </c>
      <c r="E5535" s="409">
        <v>400</v>
      </c>
      <c r="F5535" s="409">
        <v>35</v>
      </c>
      <c r="G5535" s="497">
        <f t="shared" si="243"/>
        <v>0.38484599999999997</v>
      </c>
      <c r="H5535" s="616" t="s">
        <v>546</v>
      </c>
      <c r="J5535" s="1055">
        <v>3</v>
      </c>
      <c r="K5535" s="476"/>
      <c r="L5535" s="476">
        <v>2.2000000000000002</v>
      </c>
      <c r="M5535" s="426">
        <v>10</v>
      </c>
      <c r="N5535" s="426">
        <v>400</v>
      </c>
      <c r="O5535" s="476"/>
      <c r="P5535" s="450">
        <v>8</v>
      </c>
      <c r="Q5535" s="451">
        <f t="shared" si="244"/>
        <v>7.0400000000000004E-2</v>
      </c>
      <c r="R5535" s="476"/>
    </row>
    <row r="5536" spans="2:18" x14ac:dyDescent="0.25">
      <c r="B5536" s="1209">
        <v>4</v>
      </c>
      <c r="C5536" s="73">
        <v>7721</v>
      </c>
      <c r="D5536" s="409" t="s">
        <v>12</v>
      </c>
      <c r="E5536" s="409">
        <v>400</v>
      </c>
      <c r="F5536" s="409">
        <v>56</v>
      </c>
      <c r="G5536" s="497">
        <f t="shared" si="243"/>
        <v>0.98520576000000004</v>
      </c>
      <c r="H5536" s="616" t="s">
        <v>546</v>
      </c>
      <c r="J5536" s="1681">
        <v>4</v>
      </c>
      <c r="K5536" s="476"/>
      <c r="L5536" s="476">
        <v>3.5</v>
      </c>
      <c r="M5536" s="426">
        <v>10</v>
      </c>
      <c r="N5536" s="426">
        <v>400</v>
      </c>
      <c r="O5536" s="476"/>
      <c r="P5536" s="450">
        <v>6</v>
      </c>
      <c r="Q5536" s="451">
        <f t="shared" si="244"/>
        <v>8.4000000000000005E-2</v>
      </c>
      <c r="R5536" s="476"/>
    </row>
    <row r="5537" spans="2:18" x14ac:dyDescent="0.25">
      <c r="B5537" s="1209">
        <v>5</v>
      </c>
      <c r="C5537" s="73">
        <v>7693</v>
      </c>
      <c r="D5537" s="1684" t="s">
        <v>12</v>
      </c>
      <c r="E5537" s="1684">
        <v>400</v>
      </c>
      <c r="F5537" s="1684">
        <v>47</v>
      </c>
      <c r="G5537" s="71">
        <f t="shared" si="243"/>
        <v>0.69397943999999989</v>
      </c>
      <c r="H5537" s="21" t="s">
        <v>557</v>
      </c>
      <c r="J5537" s="1055">
        <v>5</v>
      </c>
      <c r="K5537" s="476"/>
      <c r="L5537" s="476">
        <v>4.5</v>
      </c>
      <c r="M5537" s="426">
        <v>15</v>
      </c>
      <c r="N5537" s="426">
        <v>400</v>
      </c>
      <c r="O5537" s="476"/>
      <c r="P5537" s="450">
        <v>4</v>
      </c>
      <c r="Q5537" s="451">
        <f t="shared" si="244"/>
        <v>0.108</v>
      </c>
      <c r="R5537" s="476"/>
    </row>
    <row r="5538" spans="2:18" x14ac:dyDescent="0.25">
      <c r="B5538" s="1209">
        <v>6</v>
      </c>
      <c r="C5538" s="73">
        <v>7625</v>
      </c>
      <c r="D5538" s="1684" t="s">
        <v>12</v>
      </c>
      <c r="E5538" s="1684">
        <v>400</v>
      </c>
      <c r="F5538" s="1684">
        <v>47</v>
      </c>
      <c r="G5538" s="71">
        <f t="shared" si="243"/>
        <v>0.69397943999999989</v>
      </c>
      <c r="H5538" s="21" t="s">
        <v>557</v>
      </c>
      <c r="J5538" s="1681">
        <v>6</v>
      </c>
      <c r="K5538" s="476"/>
      <c r="L5538" s="476">
        <v>4.5</v>
      </c>
      <c r="M5538" s="426">
        <v>10</v>
      </c>
      <c r="N5538" s="426">
        <v>400</v>
      </c>
      <c r="O5538" s="476"/>
      <c r="P5538" s="450">
        <v>22</v>
      </c>
      <c r="Q5538" s="451">
        <f t="shared" si="244"/>
        <v>0.39600000000000002</v>
      </c>
      <c r="R5538" s="476"/>
    </row>
    <row r="5539" spans="2:18" x14ac:dyDescent="0.25">
      <c r="B5539" s="1209">
        <v>7</v>
      </c>
      <c r="C5539" s="73">
        <v>7635</v>
      </c>
      <c r="D5539" s="1684" t="s">
        <v>12</v>
      </c>
      <c r="E5539" s="1684">
        <v>400</v>
      </c>
      <c r="F5539" s="1684">
        <v>52</v>
      </c>
      <c r="G5539" s="71">
        <f t="shared" si="243"/>
        <v>0.84948863999999991</v>
      </c>
      <c r="H5539" s="21" t="s">
        <v>557</v>
      </c>
      <c r="J5539" s="1055">
        <v>7</v>
      </c>
      <c r="K5539" s="476"/>
      <c r="L5539" s="476">
        <v>7</v>
      </c>
      <c r="M5539" s="426">
        <v>20</v>
      </c>
      <c r="N5539" s="426">
        <v>400</v>
      </c>
      <c r="O5539" s="476"/>
      <c r="P5539" s="450">
        <v>2</v>
      </c>
      <c r="Q5539" s="451">
        <f t="shared" si="244"/>
        <v>0.112</v>
      </c>
      <c r="R5539" s="476"/>
    </row>
    <row r="5540" spans="2:18" x14ac:dyDescent="0.25">
      <c r="B5540" s="1634"/>
      <c r="C5540" s="109"/>
      <c r="D5540" s="109"/>
      <c r="E5540" s="109"/>
      <c r="F5540" s="109"/>
      <c r="G5540" s="1490">
        <f>SUM(G5533:G5539)</f>
        <v>4.9096924799999995</v>
      </c>
      <c r="H5540" s="1491"/>
      <c r="J5540" s="1681">
        <v>8</v>
      </c>
      <c r="K5540" s="476"/>
      <c r="L5540" s="476">
        <v>7</v>
      </c>
      <c r="M5540" s="426">
        <v>30</v>
      </c>
      <c r="N5540" s="426">
        <v>400</v>
      </c>
      <c r="O5540" s="476"/>
      <c r="P5540" s="450">
        <v>1</v>
      </c>
      <c r="Q5540" s="451">
        <f t="shared" si="244"/>
        <v>8.4000000000000005E-2</v>
      </c>
      <c r="R5540" s="476"/>
    </row>
    <row r="5541" spans="2:18" ht="16.5" thickBot="1" x14ac:dyDescent="0.3">
      <c r="G5541" s="60">
        <f>SUM(G5540)</f>
        <v>4.9096924799999995</v>
      </c>
      <c r="H5541" s="36">
        <f>SUM(Q5567/G5541)</f>
        <v>0.7823137631626168</v>
      </c>
      <c r="J5541" s="1055">
        <v>9</v>
      </c>
      <c r="K5541" s="476"/>
      <c r="L5541" s="476">
        <v>7</v>
      </c>
      <c r="M5541" s="426">
        <v>15</v>
      </c>
      <c r="N5541" s="426">
        <v>400</v>
      </c>
      <c r="O5541" s="476"/>
      <c r="P5541" s="450">
        <v>2</v>
      </c>
      <c r="Q5541" s="451">
        <f t="shared" si="244"/>
        <v>8.4000000000000005E-2</v>
      </c>
      <c r="R5541" s="476"/>
    </row>
    <row r="5542" spans="2:18" ht="16.5" thickTop="1" x14ac:dyDescent="0.25">
      <c r="J5542" s="1681">
        <v>10</v>
      </c>
      <c r="K5542" s="476"/>
      <c r="L5542" s="476">
        <v>7</v>
      </c>
      <c r="M5542" s="426">
        <v>10</v>
      </c>
      <c r="N5542" s="426">
        <v>400</v>
      </c>
      <c r="O5542" s="476"/>
      <c r="P5542" s="450">
        <v>6</v>
      </c>
      <c r="Q5542" s="451">
        <f t="shared" si="244"/>
        <v>0.16800000000000001</v>
      </c>
      <c r="R5542" s="476"/>
    </row>
    <row r="5543" spans="2:18" x14ac:dyDescent="0.25">
      <c r="B5543" s="1886" t="s">
        <v>3</v>
      </c>
      <c r="C5543" s="1888" t="s">
        <v>66</v>
      </c>
      <c r="D5543" s="1889"/>
      <c r="E5543" s="1890" t="s">
        <v>48</v>
      </c>
      <c r="F5543" s="1891"/>
      <c r="G5543" s="1886" t="s">
        <v>50</v>
      </c>
      <c r="J5543" s="1055">
        <v>11</v>
      </c>
      <c r="K5543" s="476"/>
      <c r="L5543" s="476">
        <v>8</v>
      </c>
      <c r="M5543" s="426">
        <v>23</v>
      </c>
      <c r="N5543" s="426">
        <v>400</v>
      </c>
      <c r="O5543" s="476"/>
      <c r="P5543" s="450">
        <v>1</v>
      </c>
      <c r="Q5543" s="451">
        <f t="shared" si="244"/>
        <v>7.3599999999999999E-2</v>
      </c>
      <c r="R5543" s="476"/>
    </row>
    <row r="5544" spans="2:18" x14ac:dyDescent="0.25">
      <c r="B5544" s="1887"/>
      <c r="C5544" s="101" t="s">
        <v>30</v>
      </c>
      <c r="D5544" s="1598" t="s">
        <v>10</v>
      </c>
      <c r="E5544" s="1683" t="s">
        <v>30</v>
      </c>
      <c r="F5544" s="1683" t="s">
        <v>10</v>
      </c>
      <c r="G5544" s="1887"/>
      <c r="J5544" s="1681">
        <v>12</v>
      </c>
      <c r="K5544" s="476"/>
      <c r="L5544" s="476">
        <v>10</v>
      </c>
      <c r="M5544" s="426">
        <v>25</v>
      </c>
      <c r="N5544" s="426">
        <v>400</v>
      </c>
      <c r="O5544" s="476"/>
      <c r="P5544" s="450">
        <v>1</v>
      </c>
      <c r="Q5544" s="451">
        <f t="shared" si="244"/>
        <v>0.1</v>
      </c>
      <c r="R5544" s="476"/>
    </row>
    <row r="5545" spans="2:18" x14ac:dyDescent="0.25">
      <c r="B5545" s="1684" t="s">
        <v>32</v>
      </c>
      <c r="C5545" s="86">
        <f>SUM(C5516)</f>
        <v>1144</v>
      </c>
      <c r="D5545" s="71">
        <f>SUM(D5516)</f>
        <v>885.34477300000003</v>
      </c>
      <c r="E5545" s="86">
        <f>SUM(E5516)</f>
        <v>50108</v>
      </c>
      <c r="F5545" s="71">
        <f>SUM(F5516)</f>
        <v>649.44602500000008</v>
      </c>
      <c r="G5545" s="88">
        <f>SUM(F5545/D5545)</f>
        <v>0.73355154376678078</v>
      </c>
      <c r="J5545" s="1055">
        <v>13</v>
      </c>
      <c r="K5545" s="476"/>
      <c r="L5545" s="476">
        <v>10</v>
      </c>
      <c r="M5545" s="426">
        <v>30</v>
      </c>
      <c r="N5545" s="426">
        <v>400</v>
      </c>
      <c r="O5545" s="476"/>
      <c r="P5545" s="450">
        <v>1</v>
      </c>
      <c r="Q5545" s="451">
        <f t="shared" si="244"/>
        <v>0.12</v>
      </c>
      <c r="R5545" s="476"/>
    </row>
    <row r="5546" spans="2:18" x14ac:dyDescent="0.25">
      <c r="B5546" s="1684" t="s">
        <v>32</v>
      </c>
      <c r="C5546" s="115">
        <f>SUM(B5539)</f>
        <v>7</v>
      </c>
      <c r="D5546" s="71">
        <f>SUM(G5541)</f>
        <v>4.9096924799999995</v>
      </c>
      <c r="E5546" s="115">
        <f>SUM(P5567)</f>
        <v>284</v>
      </c>
      <c r="F5546" s="20">
        <f>SUM(Q5567)</f>
        <v>3.8409200000000001</v>
      </c>
      <c r="G5546" s="88">
        <f>SUM(F5546/D5546)</f>
        <v>0.7823137631626168</v>
      </c>
      <c r="J5546" s="1681">
        <v>14</v>
      </c>
      <c r="K5546" s="476"/>
      <c r="L5546" s="476">
        <v>10</v>
      </c>
      <c r="M5546" s="426">
        <v>15</v>
      </c>
      <c r="N5546" s="426">
        <v>400</v>
      </c>
      <c r="O5546" s="476"/>
      <c r="P5546" s="450">
        <v>3</v>
      </c>
      <c r="Q5546" s="451">
        <f t="shared" si="244"/>
        <v>0.18</v>
      </c>
      <c r="R5546" s="476"/>
    </row>
    <row r="5547" spans="2:18" ht="16.5" thickBot="1" x14ac:dyDescent="0.3">
      <c r="B5547" s="1675" t="s">
        <v>54</v>
      </c>
      <c r="C5547" s="59">
        <f>SUM(C5545:C5546)</f>
        <v>1151</v>
      </c>
      <c r="D5547" s="92">
        <f>SUM(D5545:D5546)</f>
        <v>890.25446548000002</v>
      </c>
      <c r="E5547" s="59">
        <f>SUM(E5545:E5546)</f>
        <v>50392</v>
      </c>
      <c r="F5547" s="92">
        <f>SUM(F5545:F5546)</f>
        <v>653.28694500000006</v>
      </c>
      <c r="G5547" s="93">
        <f>SUM(F5547/D5547)</f>
        <v>0.73382046407120938</v>
      </c>
      <c r="J5547" s="1055">
        <v>15</v>
      </c>
      <c r="K5547" s="476"/>
      <c r="L5547" s="476">
        <v>10</v>
      </c>
      <c r="M5547" s="426">
        <v>10</v>
      </c>
      <c r="N5547" s="426">
        <v>400</v>
      </c>
      <c r="O5547" s="476"/>
      <c r="P5547" s="450">
        <v>1</v>
      </c>
      <c r="Q5547" s="451">
        <f t="shared" si="244"/>
        <v>0.04</v>
      </c>
      <c r="R5547" s="476"/>
    </row>
    <row r="5548" spans="2:18" ht="16.5" thickTop="1" x14ac:dyDescent="0.25">
      <c r="B5548" s="89"/>
      <c r="C5548" s="90"/>
      <c r="D5548" s="91"/>
      <c r="E5548" s="82"/>
      <c r="F5548" s="83"/>
      <c r="G5548" s="83"/>
      <c r="J5548" s="1681">
        <v>16</v>
      </c>
      <c r="K5548" s="476"/>
      <c r="L5548" s="476">
        <v>10</v>
      </c>
      <c r="M5548" s="426">
        <v>20</v>
      </c>
      <c r="N5548" s="426">
        <v>400</v>
      </c>
      <c r="O5548" s="476"/>
      <c r="P5548" s="450">
        <v>4</v>
      </c>
      <c r="Q5548" s="451">
        <f t="shared" si="244"/>
        <v>0.32</v>
      </c>
      <c r="R5548" s="476"/>
    </row>
    <row r="5549" spans="2:18" x14ac:dyDescent="0.25">
      <c r="B5549" s="102" t="s">
        <v>32</v>
      </c>
      <c r="C5549" s="90"/>
      <c r="D5549" s="103">
        <f>SUM(Q5558+D5518)</f>
        <v>481.92014499999999</v>
      </c>
      <c r="E5549" s="466">
        <f>SUM(D5549/D5547)</f>
        <v>0.54132853435355954</v>
      </c>
      <c r="F5549" s="83"/>
      <c r="G5549" s="83"/>
      <c r="J5549" s="1055">
        <v>17</v>
      </c>
      <c r="K5549" s="476"/>
      <c r="L5549" s="476">
        <v>13</v>
      </c>
      <c r="M5549" s="426">
        <v>15</v>
      </c>
      <c r="N5549" s="426">
        <v>400</v>
      </c>
      <c r="O5549" s="476"/>
      <c r="P5549" s="450">
        <v>1</v>
      </c>
      <c r="Q5549" s="451">
        <f t="shared" si="244"/>
        <v>7.8E-2</v>
      </c>
      <c r="R5549" s="476"/>
    </row>
    <row r="5550" spans="2:18" x14ac:dyDescent="0.25">
      <c r="B5550" s="102" t="s">
        <v>51</v>
      </c>
      <c r="C5550" s="89"/>
      <c r="D5550" s="103">
        <f>SUM(Q5566+D5519)</f>
        <v>171.36680000000001</v>
      </c>
      <c r="E5550" s="466">
        <f>SUM(D5550/D5547)</f>
        <v>0.19249192971764975</v>
      </c>
      <c r="F5550" s="83"/>
      <c r="G5550" s="83"/>
      <c r="J5550" s="1681">
        <v>18</v>
      </c>
      <c r="K5550" s="476"/>
      <c r="L5550" s="476">
        <v>13</v>
      </c>
      <c r="M5550" s="426">
        <v>23</v>
      </c>
      <c r="N5550" s="426">
        <v>400</v>
      </c>
      <c r="O5550" s="476"/>
      <c r="P5550" s="450">
        <v>1</v>
      </c>
      <c r="Q5550" s="451">
        <f t="shared" si="244"/>
        <v>0.1196</v>
      </c>
      <c r="R5550" s="476"/>
    </row>
    <row r="5551" spans="2:18" ht="16.5" thickBot="1" x14ac:dyDescent="0.3">
      <c r="B5551" s="89"/>
      <c r="C5551" s="89"/>
      <c r="D5551" s="1679">
        <f>SUM(D5549:D5550)</f>
        <v>653.28694500000006</v>
      </c>
      <c r="E5551" s="467">
        <f>SUM(E5549:E5550)</f>
        <v>0.73382046407120927</v>
      </c>
      <c r="F5551" s="83"/>
      <c r="J5551" s="1055">
        <v>19</v>
      </c>
      <c r="K5551" s="476"/>
      <c r="L5551" s="1678">
        <v>15</v>
      </c>
      <c r="M5551" s="426">
        <v>20</v>
      </c>
      <c r="N5551" s="426">
        <v>400</v>
      </c>
      <c r="O5551" s="476"/>
      <c r="P5551" s="450">
        <v>1</v>
      </c>
      <c r="Q5551" s="451">
        <f t="shared" si="244"/>
        <v>0.12</v>
      </c>
      <c r="R5551" s="476"/>
    </row>
    <row r="5552" spans="2:18" ht="16.5" thickTop="1" x14ac:dyDescent="0.25">
      <c r="J5552" s="1681">
        <v>20</v>
      </c>
      <c r="K5552" s="476"/>
      <c r="L5552" s="476">
        <v>15</v>
      </c>
      <c r="M5552" s="426">
        <v>25</v>
      </c>
      <c r="N5552" s="426">
        <v>400</v>
      </c>
      <c r="O5552" s="476"/>
      <c r="P5552" s="450">
        <v>1</v>
      </c>
      <c r="Q5552" s="451">
        <f t="shared" si="244"/>
        <v>0.15</v>
      </c>
      <c r="R5552" s="476"/>
    </row>
    <row r="5553" spans="10:18" x14ac:dyDescent="0.25">
      <c r="J5553" s="1055">
        <v>21</v>
      </c>
      <c r="K5553" s="476"/>
      <c r="L5553" s="476">
        <v>2.2000000000000002</v>
      </c>
      <c r="M5553" s="426">
        <v>15</v>
      </c>
      <c r="N5553" s="426">
        <v>400</v>
      </c>
      <c r="O5553" s="476"/>
      <c r="P5553" s="450">
        <v>1</v>
      </c>
      <c r="Q5553" s="451">
        <f t="shared" si="244"/>
        <v>1.32E-2</v>
      </c>
      <c r="R5553" s="476"/>
    </row>
    <row r="5554" spans="10:18" x14ac:dyDescent="0.25">
      <c r="J5554" s="1681">
        <v>22</v>
      </c>
      <c r="K5554" s="476"/>
      <c r="L5554" s="476">
        <v>13</v>
      </c>
      <c r="M5554" s="426">
        <v>20</v>
      </c>
      <c r="N5554" s="426">
        <v>400</v>
      </c>
      <c r="O5554" s="476"/>
      <c r="P5554" s="450">
        <v>1</v>
      </c>
      <c r="Q5554" s="451">
        <f t="shared" si="244"/>
        <v>0.104</v>
      </c>
      <c r="R5554" s="476"/>
    </row>
    <row r="5555" spans="10:18" x14ac:dyDescent="0.25">
      <c r="J5555" s="1681">
        <v>23</v>
      </c>
      <c r="K5555" s="476"/>
      <c r="L5555" s="476">
        <v>10</v>
      </c>
      <c r="M5555" s="426">
        <v>10</v>
      </c>
      <c r="N5555" s="426">
        <v>300</v>
      </c>
      <c r="O5555" s="476"/>
      <c r="P5555" s="450">
        <v>1</v>
      </c>
      <c r="Q5555" s="451">
        <f t="shared" si="244"/>
        <v>0.03</v>
      </c>
      <c r="R5555" s="476"/>
    </row>
    <row r="5556" spans="10:18" x14ac:dyDescent="0.25">
      <c r="J5556" s="1055">
        <v>24</v>
      </c>
      <c r="K5556" s="476"/>
      <c r="L5556" s="476">
        <v>4.5</v>
      </c>
      <c r="M5556" s="426">
        <v>10</v>
      </c>
      <c r="N5556" s="426">
        <v>300</v>
      </c>
      <c r="O5556" s="476"/>
      <c r="P5556" s="450">
        <v>2</v>
      </c>
      <c r="Q5556" s="451">
        <f t="shared" si="244"/>
        <v>2.7E-2</v>
      </c>
      <c r="R5556" s="476"/>
    </row>
    <row r="5557" spans="10:18" x14ac:dyDescent="0.25">
      <c r="J5557" s="1681">
        <v>25</v>
      </c>
      <c r="K5557" s="476"/>
      <c r="L5557" s="476">
        <v>2.2000000000000002</v>
      </c>
      <c r="M5557" s="426">
        <v>10</v>
      </c>
      <c r="N5557" s="426">
        <v>300</v>
      </c>
      <c r="O5557" s="476"/>
      <c r="P5557" s="450">
        <v>2</v>
      </c>
      <c r="Q5557" s="451">
        <f t="shared" si="244"/>
        <v>1.32E-2</v>
      </c>
      <c r="R5557" s="476"/>
    </row>
    <row r="5558" spans="10:18" x14ac:dyDescent="0.25">
      <c r="J5558" s="1880"/>
      <c r="K5558" s="1880"/>
      <c r="L5558" s="1880"/>
      <c r="M5558" s="1880"/>
      <c r="N5558" s="1880"/>
      <c r="O5558" s="1881"/>
      <c r="P5558" s="1119">
        <f>SUM(P5533:P5557)</f>
        <v>77</v>
      </c>
      <c r="Q5558" s="1120">
        <f>SUM(Q5533:Q5557)</f>
        <v>2.6469200000000002</v>
      </c>
      <c r="R5558" s="64">
        <f>SUM(Q5558/G5541)</f>
        <v>0.53912134228007702</v>
      </c>
    </row>
    <row r="5559" spans="10:18" x14ac:dyDescent="0.25">
      <c r="J5559" s="1681">
        <v>26</v>
      </c>
      <c r="K5559" s="476"/>
      <c r="L5559" s="477">
        <v>5</v>
      </c>
      <c r="M5559" s="409">
        <v>7</v>
      </c>
      <c r="N5559" s="409">
        <v>400</v>
      </c>
      <c r="O5559" s="409">
        <v>6</v>
      </c>
      <c r="P5559" s="450">
        <v>24</v>
      </c>
      <c r="Q5559" s="451">
        <f t="shared" ref="Q5559:Q5565" si="245">L5559*M5559*N5559*P5559/1000000</f>
        <v>0.33600000000000002</v>
      </c>
      <c r="R5559" s="618"/>
    </row>
    <row r="5560" spans="10:18" x14ac:dyDescent="0.25">
      <c r="J5560" s="1681">
        <v>27</v>
      </c>
      <c r="K5560" s="476"/>
      <c r="L5560" s="477">
        <v>4</v>
      </c>
      <c r="M5560" s="409">
        <v>6</v>
      </c>
      <c r="N5560" s="409">
        <v>400</v>
      </c>
      <c r="O5560" s="409">
        <v>3</v>
      </c>
      <c r="P5560" s="450">
        <v>18</v>
      </c>
      <c r="Q5560" s="451">
        <f t="shared" si="245"/>
        <v>0.17280000000000001</v>
      </c>
      <c r="R5560" s="618"/>
    </row>
    <row r="5561" spans="10:18" x14ac:dyDescent="0.25">
      <c r="J5561" s="1681">
        <v>28</v>
      </c>
      <c r="K5561" s="476"/>
      <c r="L5561" s="477">
        <v>3</v>
      </c>
      <c r="M5561" s="409">
        <v>5</v>
      </c>
      <c r="N5561" s="409">
        <v>400</v>
      </c>
      <c r="O5561" s="409">
        <v>4</v>
      </c>
      <c r="P5561" s="450">
        <v>40</v>
      </c>
      <c r="Q5561" s="451">
        <f t="shared" si="245"/>
        <v>0.24</v>
      </c>
      <c r="R5561" s="618"/>
    </row>
    <row r="5562" spans="10:18" x14ac:dyDescent="0.25">
      <c r="J5562" s="1681">
        <v>29</v>
      </c>
      <c r="K5562" s="476"/>
      <c r="L5562" s="477">
        <v>2</v>
      </c>
      <c r="M5562" s="409">
        <v>3</v>
      </c>
      <c r="N5562" s="409">
        <v>400</v>
      </c>
      <c r="O5562" s="409">
        <v>3</v>
      </c>
      <c r="P5562" s="450">
        <v>75</v>
      </c>
      <c r="Q5562" s="451">
        <f t="shared" si="245"/>
        <v>0.18</v>
      </c>
      <c r="R5562" s="618"/>
    </row>
    <row r="5563" spans="10:18" x14ac:dyDescent="0.25">
      <c r="J5563" s="1681">
        <v>30</v>
      </c>
      <c r="K5563" s="476"/>
      <c r="L5563" s="477">
        <v>5</v>
      </c>
      <c r="M5563" s="409">
        <v>7</v>
      </c>
      <c r="N5563" s="409">
        <v>300</v>
      </c>
      <c r="O5563" s="409">
        <v>1</v>
      </c>
      <c r="P5563" s="450">
        <v>4</v>
      </c>
      <c r="Q5563" s="451">
        <f t="shared" si="245"/>
        <v>4.2000000000000003E-2</v>
      </c>
      <c r="R5563" s="618"/>
    </row>
    <row r="5564" spans="10:18" x14ac:dyDescent="0.25">
      <c r="J5564" s="1681">
        <v>31</v>
      </c>
      <c r="K5564" s="476"/>
      <c r="L5564" s="477">
        <v>4</v>
      </c>
      <c r="M5564" s="409">
        <v>6</v>
      </c>
      <c r="N5564" s="409">
        <v>300</v>
      </c>
      <c r="O5564" s="409">
        <v>1</v>
      </c>
      <c r="P5564" s="450">
        <v>6</v>
      </c>
      <c r="Q5564" s="451">
        <f t="shared" si="245"/>
        <v>4.3200000000000002E-2</v>
      </c>
      <c r="R5564" s="618"/>
    </row>
    <row r="5565" spans="10:18" x14ac:dyDescent="0.25">
      <c r="J5565" s="1681">
        <v>32</v>
      </c>
      <c r="K5565" s="476"/>
      <c r="L5565" s="477">
        <v>3</v>
      </c>
      <c r="M5565" s="409">
        <v>5</v>
      </c>
      <c r="N5565" s="409">
        <v>300</v>
      </c>
      <c r="O5565" s="409">
        <v>4</v>
      </c>
      <c r="P5565" s="450">
        <v>40</v>
      </c>
      <c r="Q5565" s="451">
        <f t="shared" si="245"/>
        <v>0.18</v>
      </c>
      <c r="R5565" s="1058"/>
    </row>
    <row r="5566" spans="10:18" x14ac:dyDescent="0.25">
      <c r="J5566" s="1882"/>
      <c r="K5566" s="1883"/>
      <c r="L5566" s="1883"/>
      <c r="M5566" s="1883"/>
      <c r="N5566" s="1884"/>
      <c r="O5566" s="1057">
        <f>SUM(O5559:O5565)</f>
        <v>22</v>
      </c>
      <c r="P5566" s="1057">
        <f>SUM(P5559:P5565)</f>
        <v>207</v>
      </c>
      <c r="Q5566" s="437">
        <f>SUM(Q5559:Q5565)</f>
        <v>1.194</v>
      </c>
      <c r="R5566" s="64">
        <f>SUM(Q5566/G5541)</f>
        <v>0.2431924208825397</v>
      </c>
    </row>
    <row r="5567" spans="10:18" ht="16.5" thickBot="1" x14ac:dyDescent="0.3">
      <c r="J5567" s="112"/>
      <c r="K5567" s="112"/>
      <c r="L5567" s="112"/>
      <c r="M5567" s="112"/>
      <c r="N5567" s="112"/>
      <c r="O5567" s="455">
        <f>SUM(O5566)</f>
        <v>22</v>
      </c>
      <c r="P5567" s="47">
        <f>SUM(P5566,P5558)</f>
        <v>284</v>
      </c>
      <c r="Q5567" s="72">
        <f>SUM(Q5566,Q5558)</f>
        <v>3.8409200000000001</v>
      </c>
      <c r="R5567" s="49">
        <f>SUM(Q5567/G5541)</f>
        <v>0.7823137631626168</v>
      </c>
    </row>
    <row r="5568" spans="10:18" ht="16.5" thickTop="1" x14ac:dyDescent="0.25"/>
    <row r="5570" spans="2:18" x14ac:dyDescent="0.25">
      <c r="B5570" s="1814" t="s">
        <v>0</v>
      </c>
      <c r="C5570" s="1814"/>
      <c r="D5570" s="1814"/>
      <c r="E5570" s="1814"/>
      <c r="F5570" s="1814"/>
      <c r="G5570" s="1814"/>
      <c r="H5570" s="1814"/>
      <c r="J5570" s="1892" t="s">
        <v>22</v>
      </c>
      <c r="K5570" s="1892"/>
      <c r="L5570" s="1892"/>
      <c r="M5570" s="1892"/>
      <c r="N5570" s="1892"/>
      <c r="O5570" s="1892"/>
      <c r="P5570" s="1892"/>
      <c r="Q5570" s="1892"/>
      <c r="R5570" s="1892"/>
    </row>
    <row r="5571" spans="2:18" x14ac:dyDescent="0.25">
      <c r="B5571" s="1814"/>
      <c r="C5571" s="1814"/>
      <c r="D5571" s="1814"/>
      <c r="E5571" s="1814"/>
      <c r="F5571" s="1814"/>
      <c r="G5571" s="1814"/>
      <c r="H5571" s="1814"/>
      <c r="J5571" s="1892"/>
      <c r="K5571" s="1892"/>
      <c r="L5571" s="1892"/>
      <c r="M5571" s="1892"/>
      <c r="N5571" s="1892"/>
      <c r="O5571" s="1892"/>
      <c r="P5571" s="1892"/>
      <c r="Q5571" s="1892"/>
      <c r="R5571" s="1892"/>
    </row>
    <row r="5572" spans="2:18" x14ac:dyDescent="0.25">
      <c r="B5572" s="6" t="s">
        <v>558</v>
      </c>
      <c r="H5572" s="8"/>
      <c r="J5572" s="6" t="s">
        <v>558</v>
      </c>
      <c r="K5572" s="1051"/>
      <c r="L5572" s="1051"/>
      <c r="M5572" s="1051"/>
      <c r="N5572" s="1051"/>
      <c r="O5572" s="1893"/>
      <c r="P5572" s="1893"/>
      <c r="Q5572" s="842"/>
      <c r="R5572" s="842"/>
    </row>
    <row r="5573" spans="2:18" x14ac:dyDescent="0.25">
      <c r="B5573" s="1812" t="s">
        <v>21</v>
      </c>
      <c r="C5573" s="1812" t="s">
        <v>2</v>
      </c>
      <c r="D5573" s="1812" t="s">
        <v>3</v>
      </c>
      <c r="E5573" s="1842" t="s">
        <v>4</v>
      </c>
      <c r="F5573" s="1843"/>
      <c r="G5573" s="1844"/>
      <c r="H5573" s="1812" t="s">
        <v>5</v>
      </c>
      <c r="J5573" s="1886" t="s">
        <v>21</v>
      </c>
      <c r="K5573" s="1894" t="s">
        <v>24</v>
      </c>
      <c r="L5573" s="1867" t="s">
        <v>25</v>
      </c>
      <c r="M5573" s="1868"/>
      <c r="N5573" s="1869"/>
      <c r="O5573" s="1867" t="s">
        <v>4</v>
      </c>
      <c r="P5573" s="1868"/>
      <c r="Q5573" s="1869"/>
      <c r="R5573" s="1886" t="s">
        <v>5</v>
      </c>
    </row>
    <row r="5574" spans="2:18" x14ac:dyDescent="0.25">
      <c r="B5574" s="1813"/>
      <c r="C5574" s="1813"/>
      <c r="D5574" s="1813"/>
      <c r="E5574" s="1677" t="s">
        <v>26</v>
      </c>
      <c r="F5574" s="1677" t="s">
        <v>9</v>
      </c>
      <c r="G5574" s="1676" t="s">
        <v>10</v>
      </c>
      <c r="H5574" s="1813"/>
      <c r="J5574" s="1887"/>
      <c r="K5574" s="1895"/>
      <c r="L5574" s="1052" t="s">
        <v>27</v>
      </c>
      <c r="M5574" s="1680" t="s">
        <v>28</v>
      </c>
      <c r="N5574" s="1680" t="s">
        <v>26</v>
      </c>
      <c r="O5574" s="1680" t="s">
        <v>29</v>
      </c>
      <c r="P5574" s="1053" t="s">
        <v>30</v>
      </c>
      <c r="Q5574" s="1054" t="s">
        <v>10</v>
      </c>
      <c r="R5574" s="1887"/>
    </row>
    <row r="5575" spans="2:18" x14ac:dyDescent="0.25">
      <c r="B5575" s="1209">
        <v>1</v>
      </c>
      <c r="C5575" s="73">
        <v>7711</v>
      </c>
      <c r="D5575" s="409" t="s">
        <v>12</v>
      </c>
      <c r="E5575" s="409">
        <v>400</v>
      </c>
      <c r="F5575" s="409">
        <v>42</v>
      </c>
      <c r="G5575" s="497">
        <f>0.7854*E5575*F5575*F5575/1000000</f>
        <v>0.55417824000000004</v>
      </c>
      <c r="H5575" s="616" t="s">
        <v>546</v>
      </c>
      <c r="J5575" s="1055">
        <v>1</v>
      </c>
      <c r="K5575" s="429" t="s">
        <v>32</v>
      </c>
      <c r="L5575" s="426">
        <v>13</v>
      </c>
      <c r="M5575" s="426">
        <v>20</v>
      </c>
      <c r="N5575" s="426">
        <v>400</v>
      </c>
      <c r="O5575" s="429"/>
      <c r="P5575" s="450">
        <v>1</v>
      </c>
      <c r="Q5575" s="451">
        <f>L5575*M5575*N5575*P5575/1000000</f>
        <v>0.104</v>
      </c>
      <c r="R5575" s="1056"/>
    </row>
    <row r="5576" spans="2:18" x14ac:dyDescent="0.25">
      <c r="B5576" s="1634"/>
      <c r="C5576" s="109"/>
      <c r="D5576" s="109"/>
      <c r="E5576" s="109"/>
      <c r="F5576" s="109"/>
      <c r="G5576" s="1490">
        <f>SUM(G5569:G5575)</f>
        <v>0.55417824000000004</v>
      </c>
      <c r="H5576" s="1491"/>
      <c r="J5576" s="1681">
        <v>2</v>
      </c>
      <c r="K5576" s="476"/>
      <c r="L5576" s="476">
        <v>15</v>
      </c>
      <c r="M5576" s="426">
        <v>20</v>
      </c>
      <c r="N5576" s="426">
        <v>400</v>
      </c>
      <c r="O5576" s="476"/>
      <c r="P5576" s="450">
        <v>1</v>
      </c>
      <c r="Q5576" s="451">
        <f>L5576*M5576*N5576*P5576/1000000</f>
        <v>0.12</v>
      </c>
      <c r="R5576" s="476"/>
    </row>
    <row r="5577" spans="2:18" ht="16.5" thickBot="1" x14ac:dyDescent="0.3">
      <c r="G5577" s="60">
        <f>SUM(G5576)</f>
        <v>0.55417824000000004</v>
      </c>
      <c r="H5577" s="36">
        <f>SUM(Q5586/G5577)</f>
        <v>0.95420563607838493</v>
      </c>
      <c r="J5577" s="1055">
        <v>3</v>
      </c>
      <c r="K5577" s="476"/>
      <c r="L5577" s="476">
        <v>4.5</v>
      </c>
      <c r="M5577" s="426">
        <v>10</v>
      </c>
      <c r="N5577" s="426">
        <v>400</v>
      </c>
      <c r="O5577" s="476"/>
      <c r="P5577" s="450">
        <v>3</v>
      </c>
      <c r="Q5577" s="451">
        <f>L5577*M5577*N5577*P5577/1000000</f>
        <v>5.3999999999999999E-2</v>
      </c>
      <c r="R5577" s="476"/>
    </row>
    <row r="5578" spans="2:18" ht="16.5" thickTop="1" x14ac:dyDescent="0.25">
      <c r="J5578" s="1681">
        <v>4</v>
      </c>
      <c r="K5578" s="476"/>
      <c r="L5578" s="476">
        <v>4.5</v>
      </c>
      <c r="M5578" s="426">
        <v>20</v>
      </c>
      <c r="N5578" s="426">
        <v>400</v>
      </c>
      <c r="O5578" s="476"/>
      <c r="P5578" s="450">
        <v>1</v>
      </c>
      <c r="Q5578" s="451">
        <f>L5578*M5578*N5578*P5578/1000000</f>
        <v>3.5999999999999997E-2</v>
      </c>
      <c r="R5578" s="476"/>
    </row>
    <row r="5579" spans="2:18" x14ac:dyDescent="0.25">
      <c r="B5579" s="1886" t="s">
        <v>3</v>
      </c>
      <c r="C5579" s="1888" t="s">
        <v>66</v>
      </c>
      <c r="D5579" s="1889"/>
      <c r="E5579" s="1890" t="s">
        <v>48</v>
      </c>
      <c r="F5579" s="1891"/>
      <c r="G5579" s="1886" t="s">
        <v>50</v>
      </c>
      <c r="J5579" s="1055">
        <v>5</v>
      </c>
      <c r="K5579" s="476"/>
      <c r="L5579" s="476">
        <v>2.2000000000000002</v>
      </c>
      <c r="M5579" s="426">
        <v>10</v>
      </c>
      <c r="N5579" s="426">
        <v>400</v>
      </c>
      <c r="O5579" s="476"/>
      <c r="P5579" s="450">
        <v>1</v>
      </c>
      <c r="Q5579" s="451">
        <f>L5579*M5579*N5579*P5579/1000000</f>
        <v>8.8000000000000005E-3</v>
      </c>
      <c r="R5579" s="476"/>
    </row>
    <row r="5580" spans="2:18" x14ac:dyDescent="0.25">
      <c r="B5580" s="1887"/>
      <c r="C5580" s="101" t="s">
        <v>30</v>
      </c>
      <c r="D5580" s="1598" t="s">
        <v>10</v>
      </c>
      <c r="E5580" s="1683" t="s">
        <v>30</v>
      </c>
      <c r="F5580" s="1683" t="s">
        <v>10</v>
      </c>
      <c r="G5580" s="1887"/>
      <c r="J5580" s="1880"/>
      <c r="K5580" s="1880"/>
      <c r="L5580" s="1880"/>
      <c r="M5580" s="1880"/>
      <c r="N5580" s="1880"/>
      <c r="O5580" s="1881"/>
      <c r="P5580" s="1119">
        <f>SUM(P5575:P5579)</f>
        <v>7</v>
      </c>
      <c r="Q5580" s="1120">
        <f>SUM(Q5575:Q5579)</f>
        <v>0.32279999999999992</v>
      </c>
      <c r="R5580" s="64">
        <f>SUM(Q5580/G5577)</f>
        <v>0.58248407588143458</v>
      </c>
    </row>
    <row r="5581" spans="2:18" x14ac:dyDescent="0.25">
      <c r="B5581" s="1684" t="s">
        <v>32</v>
      </c>
      <c r="C5581" s="86">
        <f>SUM(C5547)</f>
        <v>1151</v>
      </c>
      <c r="D5581" s="71">
        <f>SUM(D5547)</f>
        <v>890.25446548000002</v>
      </c>
      <c r="E5581" s="86">
        <f>SUM(E5547)</f>
        <v>50392</v>
      </c>
      <c r="F5581" s="71">
        <f>SUM(F5547)</f>
        <v>653.28694500000006</v>
      </c>
      <c r="G5581" s="88">
        <f>SUM(F5581/D5581)</f>
        <v>0.73382046407120938</v>
      </c>
      <c r="J5581" s="1681">
        <v>6</v>
      </c>
      <c r="K5581" s="476"/>
      <c r="L5581" s="477">
        <v>5</v>
      </c>
      <c r="M5581" s="409">
        <v>7</v>
      </c>
      <c r="N5581" s="409">
        <v>400</v>
      </c>
      <c r="O5581" s="409">
        <v>1</v>
      </c>
      <c r="P5581" s="450">
        <v>4</v>
      </c>
      <c r="Q5581" s="451">
        <f>L5581*M5581*N5581*P5581/1000000</f>
        <v>5.6000000000000001E-2</v>
      </c>
      <c r="R5581" s="618"/>
    </row>
    <row r="5582" spans="2:18" x14ac:dyDescent="0.25">
      <c r="B5582" s="1684" t="s">
        <v>32</v>
      </c>
      <c r="C5582" s="115">
        <f>SUM(B5575)</f>
        <v>1</v>
      </c>
      <c r="D5582" s="71">
        <f>SUM(G5577)</f>
        <v>0.55417824000000004</v>
      </c>
      <c r="E5582" s="115">
        <f>SUM(P5586)</f>
        <v>56</v>
      </c>
      <c r="F5582" s="20">
        <f>SUM(Q5586)</f>
        <v>0.52879999999999994</v>
      </c>
      <c r="G5582" s="88">
        <f>SUM(F5582/D5582)</f>
        <v>0.95420563607838493</v>
      </c>
      <c r="J5582" s="1681">
        <v>7</v>
      </c>
      <c r="K5582" s="476"/>
      <c r="L5582" s="477">
        <v>3</v>
      </c>
      <c r="M5582" s="409">
        <v>5</v>
      </c>
      <c r="N5582" s="409">
        <v>400</v>
      </c>
      <c r="O5582" s="409">
        <v>1</v>
      </c>
      <c r="P5582" s="450">
        <v>10</v>
      </c>
      <c r="Q5582" s="451">
        <f>L5582*M5582*N5582*P5582/1000000</f>
        <v>0.06</v>
      </c>
      <c r="R5582" s="618"/>
    </row>
    <row r="5583" spans="2:18" ht="16.5" thickBot="1" x14ac:dyDescent="0.3">
      <c r="B5583" s="1675" t="s">
        <v>54</v>
      </c>
      <c r="C5583" s="59">
        <f>SUM(C5581:C5582)</f>
        <v>1152</v>
      </c>
      <c r="D5583" s="92">
        <f>SUM(D5581:D5582)</f>
        <v>890.80864372000008</v>
      </c>
      <c r="E5583" s="59">
        <f>SUM(E5581:E5582)</f>
        <v>50448</v>
      </c>
      <c r="F5583" s="92">
        <f>SUM(F5581:F5582)</f>
        <v>653.81574500000011</v>
      </c>
      <c r="G5583" s="93">
        <f>SUM(F5583/D5583)</f>
        <v>0.73395756721631922</v>
      </c>
      <c r="J5583" s="1681">
        <v>8</v>
      </c>
      <c r="K5583" s="476"/>
      <c r="L5583" s="477">
        <v>2</v>
      </c>
      <c r="M5583" s="409">
        <v>3</v>
      </c>
      <c r="N5583" s="409">
        <v>300</v>
      </c>
      <c r="O5583" s="409">
        <v>1</v>
      </c>
      <c r="P5583" s="450">
        <v>25</v>
      </c>
      <c r="Q5583" s="451">
        <f>L5583*M5583*N5583*P5583/1000000</f>
        <v>4.4999999999999998E-2</v>
      </c>
      <c r="R5583" s="618"/>
    </row>
    <row r="5584" spans="2:18" ht="16.5" thickTop="1" x14ac:dyDescent="0.25">
      <c r="B5584" s="89"/>
      <c r="C5584" s="90"/>
      <c r="D5584" s="91"/>
      <c r="E5584" s="82"/>
      <c r="F5584" s="83"/>
      <c r="G5584" s="83"/>
      <c r="J5584" s="1681">
        <v>9</v>
      </c>
      <c r="K5584" s="476"/>
      <c r="L5584" s="477">
        <v>3</v>
      </c>
      <c r="M5584" s="409">
        <v>5</v>
      </c>
      <c r="N5584" s="409">
        <v>300</v>
      </c>
      <c r="O5584" s="409">
        <v>1</v>
      </c>
      <c r="P5584" s="450">
        <v>10</v>
      </c>
      <c r="Q5584" s="451">
        <f>L5584*M5584*N5584*P5584/1000000</f>
        <v>4.4999999999999998E-2</v>
      </c>
      <c r="R5584" s="618"/>
    </row>
    <row r="5585" spans="2:18" x14ac:dyDescent="0.25">
      <c r="B5585" s="102" t="s">
        <v>32</v>
      </c>
      <c r="C5585" s="90"/>
      <c r="D5585" s="103">
        <f>SUM(Q5580+D5549)</f>
        <v>482.24294499999996</v>
      </c>
      <c r="E5585" s="466">
        <f>SUM(D5585/D5583)</f>
        <v>0.5413541375015879</v>
      </c>
      <c r="F5585" s="83"/>
      <c r="G5585" s="83"/>
      <c r="J5585" s="1882"/>
      <c r="K5585" s="1883"/>
      <c r="L5585" s="1883"/>
      <c r="M5585" s="1883"/>
      <c r="N5585" s="1884"/>
      <c r="O5585" s="1057">
        <f>SUM(O5581:O5584)</f>
        <v>4</v>
      </c>
      <c r="P5585" s="1057">
        <f>SUM(P5581:P5584)</f>
        <v>49</v>
      </c>
      <c r="Q5585" s="437">
        <f>SUM(Q5581:Q5584)</f>
        <v>0.20599999999999996</v>
      </c>
      <c r="R5585" s="64">
        <f>SUM(Q5585/G5577)</f>
        <v>0.37172156019695024</v>
      </c>
    </row>
    <row r="5586" spans="2:18" ht="16.5" thickBot="1" x14ac:dyDescent="0.3">
      <c r="B5586" s="102" t="s">
        <v>51</v>
      </c>
      <c r="C5586" s="89"/>
      <c r="D5586" s="103">
        <f>SUM(Q5585+D5550)</f>
        <v>171.5728</v>
      </c>
      <c r="E5586" s="466">
        <f>SUM(D5586/D5583)</f>
        <v>0.19260342971473113</v>
      </c>
      <c r="F5586" s="83"/>
      <c r="G5586" s="83"/>
      <c r="J5586" s="112"/>
      <c r="K5586" s="112"/>
      <c r="L5586" s="112"/>
      <c r="M5586" s="112"/>
      <c r="N5586" s="112"/>
      <c r="O5586" s="455">
        <f>SUM(O5585)</f>
        <v>4</v>
      </c>
      <c r="P5586" s="47">
        <f>SUM(P5585,P5580)</f>
        <v>56</v>
      </c>
      <c r="Q5586" s="72">
        <f>SUM(Q5585,Q5580)</f>
        <v>0.52879999999999994</v>
      </c>
      <c r="R5586" s="49">
        <f>SUM(Q5586/G5577)</f>
        <v>0.95420563607838493</v>
      </c>
    </row>
    <row r="5587" spans="2:18" ht="17.25" thickTop="1" thickBot="1" x14ac:dyDescent="0.3">
      <c r="B5587" s="89"/>
      <c r="C5587" s="89"/>
      <c r="D5587" s="1679">
        <f>SUM(D5585:D5586)</f>
        <v>653.81574499999999</v>
      </c>
      <c r="E5587" s="467">
        <f>SUM(E5585:E5586)</f>
        <v>0.733957567216319</v>
      </c>
      <c r="F5587" s="83"/>
    </row>
    <row r="5588" spans="2:18" ht="16.5" thickTop="1" x14ac:dyDescent="0.25"/>
    <row r="5590" spans="2:18" x14ac:dyDescent="0.25">
      <c r="B5590" s="1814" t="s">
        <v>0</v>
      </c>
      <c r="C5590" s="1814"/>
      <c r="D5590" s="1814"/>
      <c r="E5590" s="1814"/>
      <c r="F5590" s="1814"/>
      <c r="G5590" s="1814"/>
      <c r="H5590" s="1814"/>
      <c r="J5590" s="1892" t="s">
        <v>22</v>
      </c>
      <c r="K5590" s="1892"/>
      <c r="L5590" s="1892"/>
      <c r="M5590" s="1892"/>
      <c r="N5590" s="1892"/>
      <c r="O5590" s="1892"/>
      <c r="P5590" s="1892"/>
      <c r="Q5590" s="1892"/>
      <c r="R5590" s="1892"/>
    </row>
    <row r="5591" spans="2:18" x14ac:dyDescent="0.25">
      <c r="B5591" s="1814"/>
      <c r="C5591" s="1814"/>
      <c r="D5591" s="1814"/>
      <c r="E5591" s="1814"/>
      <c r="F5591" s="1814"/>
      <c r="G5591" s="1814"/>
      <c r="H5591" s="1814"/>
      <c r="J5591" s="1892"/>
      <c r="K5591" s="1892"/>
      <c r="L5591" s="1892"/>
      <c r="M5591" s="1892"/>
      <c r="N5591" s="1892"/>
      <c r="O5591" s="1892"/>
      <c r="P5591" s="1892"/>
      <c r="Q5591" s="1892"/>
      <c r="R5591" s="1892"/>
    </row>
    <row r="5592" spans="2:18" x14ac:dyDescent="0.25">
      <c r="B5592" s="6" t="s">
        <v>558</v>
      </c>
      <c r="H5592" s="8"/>
      <c r="J5592" s="6" t="s">
        <v>558</v>
      </c>
      <c r="K5592" s="1051"/>
      <c r="L5592" s="1051"/>
      <c r="M5592" s="1051"/>
      <c r="N5592" s="1051"/>
      <c r="O5592" s="1893"/>
      <c r="P5592" s="1893"/>
      <c r="Q5592" s="842"/>
      <c r="R5592" s="842"/>
    </row>
    <row r="5593" spans="2:18" x14ac:dyDescent="0.25">
      <c r="B5593" s="1812" t="s">
        <v>21</v>
      </c>
      <c r="C5593" s="1812" t="s">
        <v>2</v>
      </c>
      <c r="D5593" s="1812" t="s">
        <v>3</v>
      </c>
      <c r="E5593" s="1842" t="s">
        <v>4</v>
      </c>
      <c r="F5593" s="1843"/>
      <c r="G5593" s="1844"/>
      <c r="H5593" s="1812" t="s">
        <v>5</v>
      </c>
      <c r="J5593" s="1886" t="s">
        <v>21</v>
      </c>
      <c r="K5593" s="1894" t="s">
        <v>24</v>
      </c>
      <c r="L5593" s="1867" t="s">
        <v>25</v>
      </c>
      <c r="M5593" s="1868"/>
      <c r="N5593" s="1869"/>
      <c r="O5593" s="1867" t="s">
        <v>4</v>
      </c>
      <c r="P5593" s="1868"/>
      <c r="Q5593" s="1869"/>
      <c r="R5593" s="1886" t="s">
        <v>5</v>
      </c>
    </row>
    <row r="5594" spans="2:18" x14ac:dyDescent="0.25">
      <c r="B5594" s="1813"/>
      <c r="C5594" s="1813"/>
      <c r="D5594" s="1813"/>
      <c r="E5594" s="1687" t="s">
        <v>26</v>
      </c>
      <c r="F5594" s="1687" t="s">
        <v>9</v>
      </c>
      <c r="G5594" s="1686" t="s">
        <v>10</v>
      </c>
      <c r="H5594" s="1813"/>
      <c r="J5594" s="1887"/>
      <c r="K5594" s="1895"/>
      <c r="L5594" s="1052" t="s">
        <v>27</v>
      </c>
      <c r="M5594" s="1690" t="s">
        <v>28</v>
      </c>
      <c r="N5594" s="1690" t="s">
        <v>26</v>
      </c>
      <c r="O5594" s="1690" t="s">
        <v>29</v>
      </c>
      <c r="P5594" s="1053" t="s">
        <v>30</v>
      </c>
      <c r="Q5594" s="1054" t="s">
        <v>10</v>
      </c>
      <c r="R5594" s="1887"/>
    </row>
    <row r="5595" spans="2:18" x14ac:dyDescent="0.25">
      <c r="B5595" s="1209">
        <v>1</v>
      </c>
      <c r="C5595" s="78">
        <v>7742</v>
      </c>
      <c r="D5595" s="1692" t="s">
        <v>12</v>
      </c>
      <c r="E5595" s="1692">
        <v>400</v>
      </c>
      <c r="F5595" s="409">
        <v>35</v>
      </c>
      <c r="G5595" s="71">
        <f t="shared" ref="G5595:G5611" si="246">0.7854*E5595*F5595*F5595/1000000</f>
        <v>0.38484599999999997</v>
      </c>
      <c r="H5595" s="616" t="s">
        <v>207</v>
      </c>
      <c r="J5595" s="1055">
        <v>1</v>
      </c>
      <c r="K5595" s="429" t="s">
        <v>32</v>
      </c>
      <c r="L5595" s="426">
        <v>15</v>
      </c>
      <c r="M5595" s="426">
        <v>30</v>
      </c>
      <c r="N5595" s="426">
        <v>400</v>
      </c>
      <c r="O5595" s="429"/>
      <c r="P5595" s="450">
        <v>3</v>
      </c>
      <c r="Q5595" s="451">
        <f>L5595*M5595*N5595*P5595/1000000</f>
        <v>0.54</v>
      </c>
      <c r="R5595" s="1056"/>
    </row>
    <row r="5596" spans="2:18" x14ac:dyDescent="0.25">
      <c r="B5596" s="1209">
        <v>2</v>
      </c>
      <c r="C5596" s="78">
        <v>7735</v>
      </c>
      <c r="D5596" s="1692" t="s">
        <v>12</v>
      </c>
      <c r="E5596" s="1692">
        <v>300</v>
      </c>
      <c r="F5596" s="409">
        <v>25</v>
      </c>
      <c r="G5596" s="71">
        <f t="shared" si="246"/>
        <v>0.14726249999999999</v>
      </c>
      <c r="H5596" s="616" t="s">
        <v>207</v>
      </c>
      <c r="J5596" s="1689">
        <v>2</v>
      </c>
      <c r="K5596" s="476"/>
      <c r="L5596" s="476">
        <v>13</v>
      </c>
      <c r="M5596" s="426">
        <v>30</v>
      </c>
      <c r="N5596" s="426">
        <v>400</v>
      </c>
      <c r="O5596" s="476"/>
      <c r="P5596" s="450">
        <v>1</v>
      </c>
      <c r="Q5596" s="451">
        <f>L5596*M5596*N5596*P5596/1000000</f>
        <v>0.156</v>
      </c>
      <c r="R5596" s="476"/>
    </row>
    <row r="5597" spans="2:18" x14ac:dyDescent="0.25">
      <c r="B5597" s="1209">
        <v>3</v>
      </c>
      <c r="C5597" s="78">
        <v>7672</v>
      </c>
      <c r="D5597" s="1692" t="s">
        <v>12</v>
      </c>
      <c r="E5597" s="1692">
        <v>400</v>
      </c>
      <c r="F5597" s="409">
        <v>50</v>
      </c>
      <c r="G5597" s="71">
        <f t="shared" si="246"/>
        <v>0.78539999999999988</v>
      </c>
      <c r="H5597" s="616" t="s">
        <v>559</v>
      </c>
      <c r="J5597" s="1055">
        <v>3</v>
      </c>
      <c r="K5597" s="476"/>
      <c r="L5597" s="476">
        <v>13</v>
      </c>
      <c r="M5597" s="426">
        <v>33</v>
      </c>
      <c r="N5597" s="426">
        <v>400</v>
      </c>
      <c r="O5597" s="476"/>
      <c r="P5597" s="450">
        <v>1</v>
      </c>
      <c r="Q5597" s="451">
        <f>L5597*M5597*N5597*P5597/1000000</f>
        <v>0.1716</v>
      </c>
      <c r="R5597" s="476"/>
    </row>
    <row r="5598" spans="2:18" x14ac:dyDescent="0.25">
      <c r="B5598" s="1209">
        <v>4</v>
      </c>
      <c r="C5598" s="78">
        <v>7657</v>
      </c>
      <c r="D5598" s="1692" t="s">
        <v>12</v>
      </c>
      <c r="E5598" s="1692">
        <v>400</v>
      </c>
      <c r="F5598" s="409">
        <v>38</v>
      </c>
      <c r="G5598" s="71">
        <f t="shared" si="246"/>
        <v>0.45364703999999995</v>
      </c>
      <c r="H5598" s="616" t="s">
        <v>207</v>
      </c>
      <c r="J5598" s="1689">
        <v>4</v>
      </c>
      <c r="K5598" s="476"/>
      <c r="L5598" s="476">
        <v>10</v>
      </c>
      <c r="M5598" s="426">
        <v>28</v>
      </c>
      <c r="N5598" s="426">
        <v>400</v>
      </c>
      <c r="O5598" s="476"/>
      <c r="P5598" s="450">
        <v>2</v>
      </c>
      <c r="Q5598" s="451">
        <f t="shared" ref="Q5598:Q5603" si="247">L5598*M5598*N5598*P5598/1000000</f>
        <v>0.224</v>
      </c>
      <c r="R5598" s="476"/>
    </row>
    <row r="5599" spans="2:18" x14ac:dyDescent="0.25">
      <c r="B5599" s="1209">
        <v>5</v>
      </c>
      <c r="C5599" s="78">
        <v>7736</v>
      </c>
      <c r="D5599" s="1692" t="s">
        <v>12</v>
      </c>
      <c r="E5599" s="1692">
        <v>400</v>
      </c>
      <c r="F5599" s="409">
        <v>30</v>
      </c>
      <c r="G5599" s="71">
        <f t="shared" si="246"/>
        <v>0.282744</v>
      </c>
      <c r="H5599" s="616" t="s">
        <v>207</v>
      </c>
      <c r="J5599" s="1055">
        <v>5</v>
      </c>
      <c r="K5599" s="476"/>
      <c r="L5599" s="476">
        <v>15</v>
      </c>
      <c r="M5599" s="426">
        <v>25</v>
      </c>
      <c r="N5599" s="426">
        <v>400</v>
      </c>
      <c r="O5599" s="476"/>
      <c r="P5599" s="450">
        <v>1</v>
      </c>
      <c r="Q5599" s="451">
        <f t="shared" si="247"/>
        <v>0.15</v>
      </c>
      <c r="R5599" s="476"/>
    </row>
    <row r="5600" spans="2:18" x14ac:dyDescent="0.25">
      <c r="B5600" s="1209">
        <v>6</v>
      </c>
      <c r="C5600" s="78">
        <v>7631</v>
      </c>
      <c r="D5600" s="1692" t="s">
        <v>12</v>
      </c>
      <c r="E5600" s="1692">
        <v>400</v>
      </c>
      <c r="F5600" s="409">
        <v>40</v>
      </c>
      <c r="G5600" s="71">
        <f t="shared" si="246"/>
        <v>0.50265599999999988</v>
      </c>
      <c r="H5600" s="616" t="s">
        <v>207</v>
      </c>
      <c r="J5600" s="1689">
        <v>6</v>
      </c>
      <c r="K5600" s="476"/>
      <c r="L5600" s="476">
        <v>13</v>
      </c>
      <c r="M5600" s="426">
        <v>25</v>
      </c>
      <c r="N5600" s="426">
        <v>400</v>
      </c>
      <c r="O5600" s="476"/>
      <c r="P5600" s="450">
        <v>4</v>
      </c>
      <c r="Q5600" s="451">
        <f t="shared" si="247"/>
        <v>0.52</v>
      </c>
      <c r="R5600" s="476"/>
    </row>
    <row r="5601" spans="2:18" x14ac:dyDescent="0.25">
      <c r="B5601" s="1209">
        <v>7</v>
      </c>
      <c r="C5601" s="78">
        <v>7697</v>
      </c>
      <c r="D5601" s="1692" t="s">
        <v>12</v>
      </c>
      <c r="E5601" s="1692">
        <v>400</v>
      </c>
      <c r="F5601" s="409">
        <v>48</v>
      </c>
      <c r="G5601" s="71">
        <f t="shared" si="246"/>
        <v>0.72382463999999991</v>
      </c>
      <c r="H5601" s="616" t="s">
        <v>207</v>
      </c>
      <c r="J5601" s="1055">
        <v>7</v>
      </c>
      <c r="K5601" s="476"/>
      <c r="L5601" s="476">
        <v>10</v>
      </c>
      <c r="M5601" s="426">
        <v>25</v>
      </c>
      <c r="N5601" s="426">
        <v>400</v>
      </c>
      <c r="O5601" s="476"/>
      <c r="P5601" s="450">
        <v>8</v>
      </c>
      <c r="Q5601" s="451">
        <f t="shared" si="247"/>
        <v>0.8</v>
      </c>
      <c r="R5601" s="476"/>
    </row>
    <row r="5602" spans="2:18" x14ac:dyDescent="0.25">
      <c r="B5602" s="1209">
        <v>8</v>
      </c>
      <c r="C5602" s="78">
        <v>7402</v>
      </c>
      <c r="D5602" s="1692" t="s">
        <v>12</v>
      </c>
      <c r="E5602" s="1692">
        <v>400</v>
      </c>
      <c r="F5602" s="409">
        <v>45</v>
      </c>
      <c r="G5602" s="71">
        <f t="shared" si="246"/>
        <v>0.63617400000000002</v>
      </c>
      <c r="H5602" s="616" t="s">
        <v>207</v>
      </c>
      <c r="J5602" s="1689">
        <v>8</v>
      </c>
      <c r="K5602" s="476"/>
      <c r="L5602" s="476">
        <v>7</v>
      </c>
      <c r="M5602" s="426">
        <v>25</v>
      </c>
      <c r="N5602" s="426">
        <v>400</v>
      </c>
      <c r="O5602" s="476"/>
      <c r="P5602" s="450">
        <v>1</v>
      </c>
      <c r="Q5602" s="451">
        <f t="shared" si="247"/>
        <v>7.0000000000000007E-2</v>
      </c>
      <c r="R5602" s="476"/>
    </row>
    <row r="5603" spans="2:18" x14ac:dyDescent="0.25">
      <c r="B5603" s="1209">
        <v>9</v>
      </c>
      <c r="C5603" s="78">
        <v>7613</v>
      </c>
      <c r="D5603" s="1692" t="s">
        <v>12</v>
      </c>
      <c r="E5603" s="1692">
        <v>400</v>
      </c>
      <c r="F5603" s="409">
        <v>33</v>
      </c>
      <c r="G5603" s="71">
        <f t="shared" si="246"/>
        <v>0.34212023999999996</v>
      </c>
      <c r="H5603" s="616" t="s">
        <v>207</v>
      </c>
      <c r="J5603" s="1055">
        <v>9</v>
      </c>
      <c r="K5603" s="476"/>
      <c r="L5603" s="476">
        <v>13</v>
      </c>
      <c r="M5603" s="426">
        <v>23</v>
      </c>
      <c r="N5603" s="426">
        <v>400</v>
      </c>
      <c r="O5603" s="476"/>
      <c r="P5603" s="450">
        <v>1</v>
      </c>
      <c r="Q5603" s="451">
        <f t="shared" si="247"/>
        <v>0.1196</v>
      </c>
      <c r="R5603" s="476"/>
    </row>
    <row r="5604" spans="2:18" x14ac:dyDescent="0.25">
      <c r="B5604" s="1209">
        <v>10</v>
      </c>
      <c r="C5604" s="78">
        <v>7695</v>
      </c>
      <c r="D5604" s="1692" t="s">
        <v>12</v>
      </c>
      <c r="E5604" s="1692">
        <v>400</v>
      </c>
      <c r="F5604" s="409">
        <v>40</v>
      </c>
      <c r="G5604" s="71">
        <f t="shared" si="246"/>
        <v>0.50265599999999988</v>
      </c>
      <c r="H5604" s="616" t="s">
        <v>207</v>
      </c>
      <c r="J5604" s="1689">
        <v>10</v>
      </c>
      <c r="K5604" s="476"/>
      <c r="L5604" s="476">
        <v>4.5</v>
      </c>
      <c r="M5604" s="426">
        <v>25</v>
      </c>
      <c r="N5604" s="426">
        <v>400</v>
      </c>
      <c r="O5604" s="476"/>
      <c r="P5604" s="450">
        <v>1</v>
      </c>
      <c r="Q5604" s="451">
        <f t="shared" ref="Q5604:Q5630" si="248">L5604*M5604*N5604*P5604/1000000</f>
        <v>4.4999999999999998E-2</v>
      </c>
      <c r="R5604" s="476"/>
    </row>
    <row r="5605" spans="2:18" x14ac:dyDescent="0.25">
      <c r="B5605" s="1209">
        <v>11</v>
      </c>
      <c r="C5605" s="78">
        <v>7757</v>
      </c>
      <c r="D5605" s="1692" t="s">
        <v>12</v>
      </c>
      <c r="E5605" s="1692">
        <v>400</v>
      </c>
      <c r="F5605" s="409">
        <v>50</v>
      </c>
      <c r="G5605" s="71">
        <f t="shared" si="246"/>
        <v>0.78539999999999988</v>
      </c>
      <c r="H5605" s="616" t="s">
        <v>207</v>
      </c>
      <c r="J5605" s="1055">
        <v>11</v>
      </c>
      <c r="K5605" s="476"/>
      <c r="L5605" s="476">
        <v>15</v>
      </c>
      <c r="M5605" s="426">
        <v>20</v>
      </c>
      <c r="N5605" s="426">
        <v>400</v>
      </c>
      <c r="O5605" s="476"/>
      <c r="P5605" s="450">
        <v>1</v>
      </c>
      <c r="Q5605" s="451">
        <f t="shared" si="248"/>
        <v>0.12</v>
      </c>
      <c r="R5605" s="476"/>
    </row>
    <row r="5606" spans="2:18" x14ac:dyDescent="0.25">
      <c r="B5606" s="1209">
        <v>12</v>
      </c>
      <c r="C5606" s="78">
        <v>7741</v>
      </c>
      <c r="D5606" s="1692" t="s">
        <v>12</v>
      </c>
      <c r="E5606" s="1692">
        <v>400</v>
      </c>
      <c r="F5606" s="409">
        <v>43</v>
      </c>
      <c r="G5606" s="71">
        <f t="shared" si="246"/>
        <v>0.58088183999999998</v>
      </c>
      <c r="H5606" s="616" t="s">
        <v>207</v>
      </c>
      <c r="J5606" s="1689">
        <v>12</v>
      </c>
      <c r="K5606" s="476"/>
      <c r="L5606" s="476">
        <v>13</v>
      </c>
      <c r="M5606" s="426">
        <v>20</v>
      </c>
      <c r="N5606" s="426">
        <v>400</v>
      </c>
      <c r="O5606" s="476"/>
      <c r="P5606" s="450">
        <v>2</v>
      </c>
      <c r="Q5606" s="451">
        <f t="shared" si="248"/>
        <v>0.20799999999999999</v>
      </c>
      <c r="R5606" s="476"/>
    </row>
    <row r="5607" spans="2:18" x14ac:dyDescent="0.25">
      <c r="B5607" s="1209">
        <v>13</v>
      </c>
      <c r="C5607" s="78">
        <v>7739</v>
      </c>
      <c r="D5607" s="1692" t="s">
        <v>12</v>
      </c>
      <c r="E5607" s="1692">
        <v>400</v>
      </c>
      <c r="F5607" s="409">
        <v>55</v>
      </c>
      <c r="G5607" s="71">
        <f t="shared" si="246"/>
        <v>0.95033400000000001</v>
      </c>
      <c r="H5607" s="616" t="s">
        <v>207</v>
      </c>
      <c r="J5607" s="1055">
        <v>13</v>
      </c>
      <c r="K5607" s="476"/>
      <c r="L5607" s="476">
        <v>10</v>
      </c>
      <c r="M5607" s="426">
        <v>20</v>
      </c>
      <c r="N5607" s="426">
        <v>400</v>
      </c>
      <c r="O5607" s="476"/>
      <c r="P5607" s="450">
        <v>5</v>
      </c>
      <c r="Q5607" s="451">
        <f t="shared" si="248"/>
        <v>0.4</v>
      </c>
      <c r="R5607" s="476"/>
    </row>
    <row r="5608" spans="2:18" x14ac:dyDescent="0.25">
      <c r="B5608" s="1209">
        <v>14</v>
      </c>
      <c r="C5608" s="78">
        <v>7754</v>
      </c>
      <c r="D5608" s="1692" t="s">
        <v>12</v>
      </c>
      <c r="E5608" s="1692">
        <v>300</v>
      </c>
      <c r="F5608" s="409">
        <v>30</v>
      </c>
      <c r="G5608" s="71">
        <f t="shared" si="246"/>
        <v>0.212058</v>
      </c>
      <c r="H5608" s="616" t="s">
        <v>207</v>
      </c>
      <c r="J5608" s="1689">
        <v>14</v>
      </c>
      <c r="K5608" s="476"/>
      <c r="L5608" s="476">
        <v>7</v>
      </c>
      <c r="M5608" s="426">
        <v>20</v>
      </c>
      <c r="N5608" s="426">
        <v>400</v>
      </c>
      <c r="O5608" s="476"/>
      <c r="P5608" s="450">
        <v>4</v>
      </c>
      <c r="Q5608" s="451">
        <f t="shared" si="248"/>
        <v>0.224</v>
      </c>
      <c r="R5608" s="476"/>
    </row>
    <row r="5609" spans="2:18" x14ac:dyDescent="0.25">
      <c r="B5609" s="1209">
        <v>15</v>
      </c>
      <c r="C5609" s="78">
        <v>7641</v>
      </c>
      <c r="D5609" s="1692" t="s">
        <v>12</v>
      </c>
      <c r="E5609" s="1692">
        <v>400</v>
      </c>
      <c r="F5609" s="409">
        <v>69</v>
      </c>
      <c r="G5609" s="71">
        <f t="shared" si="246"/>
        <v>1.4957157599999997</v>
      </c>
      <c r="H5609" s="616" t="s">
        <v>560</v>
      </c>
      <c r="J5609" s="1055">
        <v>15</v>
      </c>
      <c r="K5609" s="476"/>
      <c r="L5609" s="476">
        <v>4.5</v>
      </c>
      <c r="M5609" s="426">
        <v>20</v>
      </c>
      <c r="N5609" s="426">
        <v>400</v>
      </c>
      <c r="O5609" s="476"/>
      <c r="P5609" s="450">
        <v>2</v>
      </c>
      <c r="Q5609" s="451">
        <f t="shared" si="248"/>
        <v>7.1999999999999995E-2</v>
      </c>
      <c r="R5609" s="476"/>
    </row>
    <row r="5610" spans="2:18" x14ac:dyDescent="0.25">
      <c r="B5610" s="1209">
        <v>16</v>
      </c>
      <c r="C5610" s="78">
        <v>7594</v>
      </c>
      <c r="D5610" s="1692" t="s">
        <v>12</v>
      </c>
      <c r="E5610" s="1692">
        <v>400</v>
      </c>
      <c r="F5610" s="409">
        <v>50</v>
      </c>
      <c r="G5610" s="71">
        <f t="shared" si="246"/>
        <v>0.78539999999999988</v>
      </c>
      <c r="H5610" s="616" t="s">
        <v>560</v>
      </c>
      <c r="J5610" s="1689">
        <v>16</v>
      </c>
      <c r="K5610" s="476"/>
      <c r="L5610" s="476">
        <v>15</v>
      </c>
      <c r="M5610" s="426">
        <v>15</v>
      </c>
      <c r="N5610" s="426">
        <v>400</v>
      </c>
      <c r="O5610" s="476"/>
      <c r="P5610" s="450">
        <v>1</v>
      </c>
      <c r="Q5610" s="451">
        <f t="shared" si="248"/>
        <v>0.09</v>
      </c>
      <c r="R5610" s="476"/>
    </row>
    <row r="5611" spans="2:18" x14ac:dyDescent="0.25">
      <c r="B5611" s="1209">
        <v>17</v>
      </c>
      <c r="C5611" s="78">
        <v>7617</v>
      </c>
      <c r="D5611" s="409" t="s">
        <v>12</v>
      </c>
      <c r="E5611" s="409">
        <v>400</v>
      </c>
      <c r="F5611" s="409">
        <v>50</v>
      </c>
      <c r="G5611" s="497">
        <f t="shared" si="246"/>
        <v>0.78539999999999988</v>
      </c>
      <c r="H5611" s="616" t="s">
        <v>546</v>
      </c>
      <c r="J5611" s="1055">
        <v>17</v>
      </c>
      <c r="K5611" s="476"/>
      <c r="L5611" s="476">
        <v>13</v>
      </c>
      <c r="M5611" s="426">
        <v>15</v>
      </c>
      <c r="N5611" s="426">
        <v>400</v>
      </c>
      <c r="O5611" s="476"/>
      <c r="P5611" s="450">
        <v>3</v>
      </c>
      <c r="Q5611" s="451">
        <f t="shared" si="248"/>
        <v>0.23400000000000001</v>
      </c>
      <c r="R5611" s="476"/>
    </row>
    <row r="5612" spans="2:18" x14ac:dyDescent="0.25">
      <c r="B5612" s="1634"/>
      <c r="C5612" s="109"/>
      <c r="D5612" s="109"/>
      <c r="E5612" s="109"/>
      <c r="F5612" s="109"/>
      <c r="G5612" s="1490">
        <f>SUM(G5595:G5611)</f>
        <v>10.356520019999998</v>
      </c>
      <c r="H5612" s="1491"/>
      <c r="J5612" s="1689">
        <v>18</v>
      </c>
      <c r="K5612" s="476"/>
      <c r="L5612" s="476">
        <v>10</v>
      </c>
      <c r="M5612" s="426">
        <v>15</v>
      </c>
      <c r="N5612" s="426">
        <v>400</v>
      </c>
      <c r="O5612" s="476"/>
      <c r="P5612" s="450">
        <v>3</v>
      </c>
      <c r="Q5612" s="451">
        <f t="shared" si="248"/>
        <v>0.18</v>
      </c>
      <c r="R5612" s="476"/>
    </row>
    <row r="5613" spans="2:18" ht="16.5" thickBot="1" x14ac:dyDescent="0.3">
      <c r="G5613" s="60">
        <f>SUM(G5612)</f>
        <v>10.356520019999998</v>
      </c>
      <c r="H5613" s="36">
        <f>SUM(Q5640/G5613)</f>
        <v>0.76321486220619539</v>
      </c>
      <c r="J5613" s="1055">
        <v>19</v>
      </c>
      <c r="K5613" s="476"/>
      <c r="L5613" s="476">
        <v>7</v>
      </c>
      <c r="M5613" s="426">
        <v>15</v>
      </c>
      <c r="N5613" s="426">
        <v>400</v>
      </c>
      <c r="O5613" s="476"/>
      <c r="P5613" s="450">
        <v>5</v>
      </c>
      <c r="Q5613" s="451">
        <f t="shared" si="248"/>
        <v>0.21</v>
      </c>
      <c r="R5613" s="476"/>
    </row>
    <row r="5614" spans="2:18" ht="16.5" thickTop="1" x14ac:dyDescent="0.25">
      <c r="J5614" s="1689">
        <v>20</v>
      </c>
      <c r="K5614" s="476"/>
      <c r="L5614" s="476">
        <v>4.5</v>
      </c>
      <c r="M5614" s="426">
        <v>15</v>
      </c>
      <c r="N5614" s="426">
        <v>400</v>
      </c>
      <c r="O5614" s="476"/>
      <c r="P5614" s="450">
        <v>5</v>
      </c>
      <c r="Q5614" s="451">
        <f t="shared" si="248"/>
        <v>0.13500000000000001</v>
      </c>
      <c r="R5614" s="476"/>
    </row>
    <row r="5615" spans="2:18" x14ac:dyDescent="0.25">
      <c r="B5615" s="1886" t="s">
        <v>3</v>
      </c>
      <c r="C5615" s="1888" t="s">
        <v>66</v>
      </c>
      <c r="D5615" s="1889"/>
      <c r="E5615" s="1890" t="s">
        <v>48</v>
      </c>
      <c r="F5615" s="1891"/>
      <c r="G5615" s="1886" t="s">
        <v>50</v>
      </c>
      <c r="J5615" s="1055">
        <v>21</v>
      </c>
      <c r="K5615" s="476"/>
      <c r="L5615" s="476">
        <v>3.5</v>
      </c>
      <c r="M5615" s="426">
        <v>15</v>
      </c>
      <c r="N5615" s="426">
        <v>400</v>
      </c>
      <c r="O5615" s="476"/>
      <c r="P5615" s="450">
        <v>1</v>
      </c>
      <c r="Q5615" s="451">
        <f t="shared" si="248"/>
        <v>2.1000000000000001E-2</v>
      </c>
      <c r="R5615" s="476"/>
    </row>
    <row r="5616" spans="2:18" x14ac:dyDescent="0.25">
      <c r="B5616" s="1887"/>
      <c r="C5616" s="101" t="s">
        <v>30</v>
      </c>
      <c r="D5616" s="1598" t="s">
        <v>10</v>
      </c>
      <c r="E5616" s="1691" t="s">
        <v>30</v>
      </c>
      <c r="F5616" s="1691" t="s">
        <v>10</v>
      </c>
      <c r="G5616" s="1887"/>
      <c r="J5616" s="1689">
        <v>22</v>
      </c>
      <c r="K5616" s="476"/>
      <c r="L5616" s="476">
        <v>2.2000000000000002</v>
      </c>
      <c r="M5616" s="426">
        <v>15</v>
      </c>
      <c r="N5616" s="426">
        <v>400</v>
      </c>
      <c r="O5616" s="476"/>
      <c r="P5616" s="450">
        <v>15</v>
      </c>
      <c r="Q5616" s="451">
        <f t="shared" si="248"/>
        <v>0.19800000000000001</v>
      </c>
      <c r="R5616" s="476"/>
    </row>
    <row r="5617" spans="2:18" x14ac:dyDescent="0.25">
      <c r="B5617" s="1692" t="s">
        <v>32</v>
      </c>
      <c r="C5617" s="86">
        <f>SUM(C5583)</f>
        <v>1152</v>
      </c>
      <c r="D5617" s="71">
        <f>SUM(D5583)</f>
        <v>890.80864372000008</v>
      </c>
      <c r="E5617" s="86">
        <f>SUM(E5583)</f>
        <v>50448</v>
      </c>
      <c r="F5617" s="71">
        <f>SUM(F5583)</f>
        <v>653.81574500000011</v>
      </c>
      <c r="G5617" s="88">
        <f>SUM(F5617/D5617)</f>
        <v>0.73395756721631922</v>
      </c>
      <c r="J5617" s="1055">
        <v>23</v>
      </c>
      <c r="K5617" s="476"/>
      <c r="L5617" s="476">
        <v>1.7</v>
      </c>
      <c r="M5617" s="426">
        <v>15</v>
      </c>
      <c r="N5617" s="426">
        <v>400</v>
      </c>
      <c r="O5617" s="476"/>
      <c r="P5617" s="450">
        <v>1</v>
      </c>
      <c r="Q5617" s="451">
        <f t="shared" si="248"/>
        <v>1.0200000000000001E-2</v>
      </c>
      <c r="R5617" s="476"/>
    </row>
    <row r="5618" spans="2:18" x14ac:dyDescent="0.25">
      <c r="B5618" s="1692" t="s">
        <v>32</v>
      </c>
      <c r="C5618" s="115">
        <f>SUM(B5611)</f>
        <v>17</v>
      </c>
      <c r="D5618" s="71">
        <f>SUM(G5613)</f>
        <v>10.356520019999998</v>
      </c>
      <c r="E5618" s="115">
        <f>SUM(P5640)</f>
        <v>429</v>
      </c>
      <c r="F5618" s="20">
        <f>SUM(Q5640)</f>
        <v>7.904250000000002</v>
      </c>
      <c r="G5618" s="88">
        <f>SUM(F5618/D5618)</f>
        <v>0.76321486220619539</v>
      </c>
      <c r="J5618" s="1689">
        <v>24</v>
      </c>
      <c r="K5618" s="476"/>
      <c r="L5618" s="476">
        <v>10</v>
      </c>
      <c r="M5618" s="426">
        <v>13</v>
      </c>
      <c r="N5618" s="426">
        <v>400</v>
      </c>
      <c r="O5618" s="476"/>
      <c r="P5618" s="450">
        <v>1</v>
      </c>
      <c r="Q5618" s="451">
        <f t="shared" si="248"/>
        <v>5.1999999999999998E-2</v>
      </c>
      <c r="R5618" s="476"/>
    </row>
    <row r="5619" spans="2:18" ht="16.5" thickBot="1" x14ac:dyDescent="0.3">
      <c r="B5619" s="1688" t="s">
        <v>54</v>
      </c>
      <c r="C5619" s="59">
        <f>SUM(C5617:C5618)</f>
        <v>1169</v>
      </c>
      <c r="D5619" s="92">
        <f>SUM(D5617:D5618)</f>
        <v>901.16516374000003</v>
      </c>
      <c r="E5619" s="59">
        <f>SUM(E5617:E5618)</f>
        <v>50877</v>
      </c>
      <c r="F5619" s="92">
        <f>SUM(F5617:F5618)</f>
        <v>661.71999500000015</v>
      </c>
      <c r="G5619" s="93">
        <f>SUM(F5619/D5619)</f>
        <v>0.73429380276279355</v>
      </c>
      <c r="J5619" s="1055">
        <v>25</v>
      </c>
      <c r="K5619" s="476"/>
      <c r="L5619" s="476">
        <v>7</v>
      </c>
      <c r="M5619" s="426">
        <v>13</v>
      </c>
      <c r="N5619" s="426">
        <v>400</v>
      </c>
      <c r="O5619" s="476"/>
      <c r="P5619" s="450">
        <v>2</v>
      </c>
      <c r="Q5619" s="451">
        <f t="shared" si="248"/>
        <v>7.2800000000000004E-2</v>
      </c>
      <c r="R5619" s="476"/>
    </row>
    <row r="5620" spans="2:18" ht="16.5" thickTop="1" x14ac:dyDescent="0.25">
      <c r="B5620" s="89"/>
      <c r="C5620" s="90"/>
      <c r="D5620" s="91"/>
      <c r="E5620" s="82"/>
      <c r="F5620" s="83"/>
      <c r="G5620" s="83"/>
      <c r="J5620" s="1689">
        <v>26</v>
      </c>
      <c r="K5620" s="476"/>
      <c r="L5620" s="476">
        <v>4.5</v>
      </c>
      <c r="M5620" s="426">
        <v>13</v>
      </c>
      <c r="N5620" s="426">
        <v>400</v>
      </c>
      <c r="O5620" s="476"/>
      <c r="P5620" s="450">
        <v>5</v>
      </c>
      <c r="Q5620" s="451">
        <f t="shared" si="248"/>
        <v>0.11700000000000001</v>
      </c>
      <c r="R5620" s="476"/>
    </row>
    <row r="5621" spans="2:18" x14ac:dyDescent="0.25">
      <c r="B5621" s="102" t="s">
        <v>32</v>
      </c>
      <c r="C5621" s="90"/>
      <c r="D5621" s="103">
        <f>SUM(Q5633+D5585)</f>
        <v>488.25319499999995</v>
      </c>
      <c r="E5621" s="466">
        <f>SUM(D5621/D5619)</f>
        <v>0.54180211868561368</v>
      </c>
      <c r="F5621" s="83"/>
      <c r="G5621" s="83"/>
      <c r="J5621" s="1055">
        <v>27</v>
      </c>
      <c r="K5621" s="476"/>
      <c r="L5621" s="476">
        <v>3.5</v>
      </c>
      <c r="M5621" s="426">
        <v>13</v>
      </c>
      <c r="N5621" s="426">
        <v>400</v>
      </c>
      <c r="O5621" s="476"/>
      <c r="P5621" s="450">
        <v>5</v>
      </c>
      <c r="Q5621" s="451">
        <f t="shared" si="248"/>
        <v>9.0999999999999998E-2</v>
      </c>
      <c r="R5621" s="476"/>
    </row>
    <row r="5622" spans="2:18" x14ac:dyDescent="0.25">
      <c r="B5622" s="102" t="s">
        <v>51</v>
      </c>
      <c r="C5622" s="89"/>
      <c r="D5622" s="103">
        <f>SUM(Q5639+D5586)</f>
        <v>173.46680000000001</v>
      </c>
      <c r="E5622" s="466">
        <f>SUM(D5622/D5619)</f>
        <v>0.1924916840771797</v>
      </c>
      <c r="F5622" s="83"/>
      <c r="G5622" s="83"/>
      <c r="J5622" s="1689">
        <v>28</v>
      </c>
      <c r="K5622" s="476"/>
      <c r="L5622" s="476">
        <v>2.2000000000000002</v>
      </c>
      <c r="M5622" s="426">
        <v>13</v>
      </c>
      <c r="N5622" s="426">
        <v>400</v>
      </c>
      <c r="O5622" s="476"/>
      <c r="P5622" s="450">
        <v>9</v>
      </c>
      <c r="Q5622" s="451">
        <f t="shared" si="248"/>
        <v>0.10296</v>
      </c>
      <c r="R5622" s="476"/>
    </row>
    <row r="5623" spans="2:18" ht="16.5" thickBot="1" x14ac:dyDescent="0.3">
      <c r="B5623" s="89"/>
      <c r="C5623" s="89"/>
      <c r="D5623" s="1685">
        <f>SUM(D5621:D5622)</f>
        <v>661.71999499999993</v>
      </c>
      <c r="E5623" s="467">
        <f>SUM(E5621:E5622)</f>
        <v>0.73429380276279343</v>
      </c>
      <c r="F5623" s="83"/>
      <c r="J5623" s="1055">
        <v>29</v>
      </c>
      <c r="K5623" s="476"/>
      <c r="L5623" s="476">
        <v>1.7</v>
      </c>
      <c r="M5623" s="426">
        <v>13</v>
      </c>
      <c r="N5623" s="426">
        <v>400</v>
      </c>
      <c r="O5623" s="476"/>
      <c r="P5623" s="450">
        <v>1</v>
      </c>
      <c r="Q5623" s="451">
        <f t="shared" si="248"/>
        <v>8.8400000000000006E-3</v>
      </c>
      <c r="R5623" s="476"/>
    </row>
    <row r="5624" spans="2:18" ht="16.5" thickTop="1" x14ac:dyDescent="0.25">
      <c r="J5624" s="1689">
        <v>30</v>
      </c>
      <c r="K5624" s="476"/>
      <c r="L5624" s="476">
        <v>7</v>
      </c>
      <c r="M5624" s="426">
        <v>10</v>
      </c>
      <c r="N5624" s="426">
        <v>400</v>
      </c>
      <c r="O5624" s="476"/>
      <c r="P5624" s="450">
        <v>1</v>
      </c>
      <c r="Q5624" s="451">
        <f t="shared" si="248"/>
        <v>2.8000000000000001E-2</v>
      </c>
      <c r="R5624" s="476"/>
    </row>
    <row r="5625" spans="2:18" x14ac:dyDescent="0.25">
      <c r="J5625" s="1055">
        <v>31</v>
      </c>
      <c r="K5625" s="476"/>
      <c r="L5625" s="476">
        <v>4.5</v>
      </c>
      <c r="M5625" s="426">
        <v>10</v>
      </c>
      <c r="N5625" s="426">
        <v>400</v>
      </c>
      <c r="O5625" s="476"/>
      <c r="P5625" s="450">
        <v>16</v>
      </c>
      <c r="Q5625" s="451">
        <f t="shared" si="248"/>
        <v>0.28799999999999998</v>
      </c>
      <c r="R5625" s="476"/>
    </row>
    <row r="5626" spans="2:18" x14ac:dyDescent="0.25">
      <c r="J5626" s="1689">
        <v>32</v>
      </c>
      <c r="K5626" s="476"/>
      <c r="L5626" s="476">
        <v>3.5</v>
      </c>
      <c r="M5626" s="426">
        <v>10</v>
      </c>
      <c r="N5626" s="426">
        <v>400</v>
      </c>
      <c r="O5626" s="476"/>
      <c r="P5626" s="450">
        <v>5</v>
      </c>
      <c r="Q5626" s="451">
        <f t="shared" si="248"/>
        <v>7.0000000000000007E-2</v>
      </c>
      <c r="R5626" s="476"/>
    </row>
    <row r="5627" spans="2:18" x14ac:dyDescent="0.25">
      <c r="J5627" s="1055">
        <v>33</v>
      </c>
      <c r="K5627" s="476"/>
      <c r="L5627" s="476">
        <v>2.2000000000000002</v>
      </c>
      <c r="M5627" s="426">
        <v>10</v>
      </c>
      <c r="N5627" s="426">
        <v>400</v>
      </c>
      <c r="O5627" s="476"/>
      <c r="P5627" s="450">
        <v>20</v>
      </c>
      <c r="Q5627" s="451">
        <f t="shared" si="248"/>
        <v>0.17599999999999999</v>
      </c>
      <c r="R5627" s="476"/>
    </row>
    <row r="5628" spans="2:18" x14ac:dyDescent="0.25">
      <c r="J5628" s="1689">
        <v>34</v>
      </c>
      <c r="K5628" s="476"/>
      <c r="L5628" s="476">
        <v>1.7</v>
      </c>
      <c r="M5628" s="426">
        <v>10</v>
      </c>
      <c r="N5628" s="426">
        <v>400</v>
      </c>
      <c r="O5628" s="476"/>
      <c r="P5628" s="450">
        <v>2</v>
      </c>
      <c r="Q5628" s="451">
        <f t="shared" si="248"/>
        <v>1.3599999999999999E-2</v>
      </c>
      <c r="R5628" s="476"/>
    </row>
    <row r="5629" spans="2:18" x14ac:dyDescent="0.25">
      <c r="J5629" s="1055">
        <v>35</v>
      </c>
      <c r="K5629" s="476"/>
      <c r="L5629" s="476">
        <v>4.5</v>
      </c>
      <c r="M5629" s="426">
        <v>15</v>
      </c>
      <c r="N5629" s="426">
        <v>300</v>
      </c>
      <c r="O5629" s="476"/>
      <c r="P5629" s="450">
        <v>1</v>
      </c>
      <c r="Q5629" s="451">
        <f t="shared" si="248"/>
        <v>2.0250000000000001E-2</v>
      </c>
      <c r="R5629" s="476"/>
    </row>
    <row r="5630" spans="2:18" x14ac:dyDescent="0.25">
      <c r="J5630" s="1689">
        <v>36</v>
      </c>
      <c r="K5630" s="476"/>
      <c r="L5630" s="476">
        <v>2.2000000000000002</v>
      </c>
      <c r="M5630" s="426">
        <v>13</v>
      </c>
      <c r="N5630" s="426">
        <v>250</v>
      </c>
      <c r="O5630" s="476"/>
      <c r="P5630" s="450">
        <v>2</v>
      </c>
      <c r="Q5630" s="451">
        <f t="shared" si="248"/>
        <v>1.43E-2</v>
      </c>
      <c r="R5630" s="476"/>
    </row>
    <row r="5631" spans="2:18" x14ac:dyDescent="0.25">
      <c r="J5631" s="1055">
        <v>37</v>
      </c>
      <c r="K5631" s="476"/>
      <c r="L5631" s="476">
        <v>2.2000000000000002</v>
      </c>
      <c r="M5631" s="426">
        <v>10</v>
      </c>
      <c r="N5631" s="426">
        <v>300</v>
      </c>
      <c r="O5631" s="476"/>
      <c r="P5631" s="450">
        <v>6</v>
      </c>
      <c r="Q5631" s="451">
        <f>L5631*M5631*N5631*P5631/1000000</f>
        <v>3.9600000000000003E-2</v>
      </c>
      <c r="R5631" s="476"/>
    </row>
    <row r="5632" spans="2:18" x14ac:dyDescent="0.25">
      <c r="J5632" s="1689">
        <v>38</v>
      </c>
      <c r="K5632" s="476"/>
      <c r="L5632" s="476">
        <v>3.5</v>
      </c>
      <c r="M5632" s="426">
        <v>10</v>
      </c>
      <c r="N5632" s="426">
        <v>250</v>
      </c>
      <c r="O5632" s="476"/>
      <c r="P5632" s="450">
        <v>2</v>
      </c>
      <c r="Q5632" s="451">
        <f>L5632*M5632*N5632*P5632/1000000</f>
        <v>1.7500000000000002E-2</v>
      </c>
      <c r="R5632" s="476"/>
    </row>
    <row r="5633" spans="2:18" x14ac:dyDescent="0.25">
      <c r="J5633" s="1880"/>
      <c r="K5633" s="1880"/>
      <c r="L5633" s="1880"/>
      <c r="M5633" s="1880"/>
      <c r="N5633" s="1880"/>
      <c r="O5633" s="1881"/>
      <c r="P5633" s="1119">
        <f>SUM(P5595:P5632)</f>
        <v>149</v>
      </c>
      <c r="Q5633" s="1120">
        <f>SUM(Q5595:Q5632)</f>
        <v>6.0102500000000019</v>
      </c>
      <c r="R5633" s="64">
        <f>SUM(Q5633/G5613)</f>
        <v>0.58033489901948776</v>
      </c>
    </row>
    <row r="5634" spans="2:18" x14ac:dyDescent="0.25">
      <c r="J5634" s="1689">
        <v>39</v>
      </c>
      <c r="K5634" s="476"/>
      <c r="L5634" s="477">
        <v>5</v>
      </c>
      <c r="M5634" s="409">
        <v>7</v>
      </c>
      <c r="N5634" s="409">
        <v>400</v>
      </c>
      <c r="O5634" s="409">
        <v>14</v>
      </c>
      <c r="P5634" s="450">
        <v>56</v>
      </c>
      <c r="Q5634" s="451">
        <f>L5634*M5634*N5634*P5634/1000000</f>
        <v>0.78400000000000003</v>
      </c>
      <c r="R5634" s="618"/>
    </row>
    <row r="5635" spans="2:18" x14ac:dyDescent="0.25">
      <c r="J5635" s="1689">
        <v>40</v>
      </c>
      <c r="K5635" s="476"/>
      <c r="L5635" s="477">
        <v>4</v>
      </c>
      <c r="M5635" s="409">
        <v>6</v>
      </c>
      <c r="N5635" s="409">
        <v>400</v>
      </c>
      <c r="O5635" s="409">
        <v>5</v>
      </c>
      <c r="P5635" s="450">
        <v>30</v>
      </c>
      <c r="Q5635" s="451">
        <f>L5635*M5635*N5635*P5635/1000000</f>
        <v>0.28799999999999998</v>
      </c>
      <c r="R5635" s="618"/>
    </row>
    <row r="5636" spans="2:18" x14ac:dyDescent="0.25">
      <c r="J5636" s="1689">
        <v>41</v>
      </c>
      <c r="K5636" s="476"/>
      <c r="L5636" s="477">
        <v>3</v>
      </c>
      <c r="M5636" s="409">
        <v>5</v>
      </c>
      <c r="N5636" s="409">
        <v>400</v>
      </c>
      <c r="O5636" s="409">
        <v>9</v>
      </c>
      <c r="P5636" s="450">
        <v>90</v>
      </c>
      <c r="Q5636" s="451">
        <f>L5636*M5636*N5636*P5636/1000000</f>
        <v>0.54</v>
      </c>
      <c r="R5636" s="618"/>
    </row>
    <row r="5637" spans="2:18" x14ac:dyDescent="0.25">
      <c r="J5637" s="1689">
        <v>42</v>
      </c>
      <c r="K5637" s="476"/>
      <c r="L5637" s="477">
        <v>2</v>
      </c>
      <c r="M5637" s="409">
        <v>3</v>
      </c>
      <c r="N5637" s="409">
        <v>400</v>
      </c>
      <c r="O5637" s="409">
        <v>4</v>
      </c>
      <c r="P5637" s="450">
        <v>100</v>
      </c>
      <c r="Q5637" s="451">
        <f>L5637*M5637*N5637*P5637/1000000</f>
        <v>0.24</v>
      </c>
      <c r="R5637" s="618"/>
    </row>
    <row r="5638" spans="2:18" x14ac:dyDescent="0.25">
      <c r="J5638" s="1689">
        <v>43</v>
      </c>
      <c r="K5638" s="476"/>
      <c r="L5638" s="477">
        <v>5</v>
      </c>
      <c r="M5638" s="409">
        <v>7</v>
      </c>
      <c r="N5638" s="409">
        <v>300</v>
      </c>
      <c r="O5638" s="409">
        <v>1</v>
      </c>
      <c r="P5638" s="450">
        <v>4</v>
      </c>
      <c r="Q5638" s="451">
        <f>L5638*M5638*N5638*P5638/1000000</f>
        <v>4.2000000000000003E-2</v>
      </c>
      <c r="R5638" s="618"/>
    </row>
    <row r="5639" spans="2:18" x14ac:dyDescent="0.25">
      <c r="J5639" s="1882"/>
      <c r="K5639" s="1883"/>
      <c r="L5639" s="1883"/>
      <c r="M5639" s="1883"/>
      <c r="N5639" s="1884"/>
      <c r="O5639" s="1057">
        <f>SUM(O5634:O5638)</f>
        <v>33</v>
      </c>
      <c r="P5639" s="1057">
        <f>SUM(P5634:P5638)</f>
        <v>280</v>
      </c>
      <c r="Q5639" s="437">
        <f>SUM(Q5634:Q5638)</f>
        <v>1.8940000000000001</v>
      </c>
      <c r="R5639" s="64">
        <f>SUM(Q5639/G5613)</f>
        <v>0.18287996318670763</v>
      </c>
    </row>
    <row r="5640" spans="2:18" ht="16.5" thickBot="1" x14ac:dyDescent="0.3">
      <c r="J5640" s="112"/>
      <c r="K5640" s="112"/>
      <c r="L5640" s="112"/>
      <c r="M5640" s="112"/>
      <c r="N5640" s="112"/>
      <c r="O5640" s="455">
        <f>SUM(O5639)</f>
        <v>33</v>
      </c>
      <c r="P5640" s="47">
        <f>SUM(P5639,P5633)</f>
        <v>429</v>
      </c>
      <c r="Q5640" s="72">
        <f>SUM(Q5639,Q5633)</f>
        <v>7.904250000000002</v>
      </c>
      <c r="R5640" s="49">
        <f>SUM(Q5640/G5613)</f>
        <v>0.76321486220619539</v>
      </c>
    </row>
    <row r="5641" spans="2:18" ht="16.5" thickTop="1" x14ac:dyDescent="0.25"/>
    <row r="5642" spans="2:18" ht="15.75" customHeight="1" x14ac:dyDescent="0.25">
      <c r="B5642" s="1814" t="s">
        <v>0</v>
      </c>
      <c r="C5642" s="1814"/>
      <c r="D5642" s="1814"/>
      <c r="E5642" s="1814"/>
      <c r="F5642" s="1814"/>
      <c r="G5642" s="1814"/>
      <c r="H5642" s="1814"/>
      <c r="J5642" s="1892" t="s">
        <v>22</v>
      </c>
      <c r="K5642" s="1892"/>
      <c r="L5642" s="1892"/>
      <c r="M5642" s="1892"/>
      <c r="N5642" s="1892"/>
      <c r="O5642" s="1892"/>
      <c r="P5642" s="1892"/>
      <c r="Q5642" s="1892"/>
      <c r="R5642" s="1892"/>
    </row>
    <row r="5643" spans="2:18" ht="15.75" customHeight="1" x14ac:dyDescent="0.25">
      <c r="B5643" s="1814"/>
      <c r="C5643" s="1814"/>
      <c r="D5643" s="1814"/>
      <c r="E5643" s="1814"/>
      <c r="F5643" s="1814"/>
      <c r="G5643" s="1814"/>
      <c r="H5643" s="1814"/>
      <c r="J5643" s="1892"/>
      <c r="K5643" s="1892"/>
      <c r="L5643" s="1892"/>
      <c r="M5643" s="1892"/>
      <c r="N5643" s="1892"/>
      <c r="O5643" s="1892"/>
      <c r="P5643" s="1892"/>
      <c r="Q5643" s="1892"/>
      <c r="R5643" s="1892"/>
    </row>
    <row r="5644" spans="2:18" x14ac:dyDescent="0.25">
      <c r="B5644" s="6" t="s">
        <v>561</v>
      </c>
      <c r="H5644" s="8"/>
      <c r="J5644" s="6" t="s">
        <v>561</v>
      </c>
      <c r="K5644" s="1051"/>
      <c r="L5644" s="1051"/>
      <c r="M5644" s="1051"/>
      <c r="N5644" s="1051"/>
      <c r="O5644" s="1893"/>
      <c r="P5644" s="1893"/>
      <c r="Q5644" s="842"/>
      <c r="R5644" s="842"/>
    </row>
    <row r="5645" spans="2:18" ht="15.75" customHeight="1" x14ac:dyDescent="0.25">
      <c r="B5645" s="1812" t="s">
        <v>21</v>
      </c>
      <c r="C5645" s="1812" t="s">
        <v>2</v>
      </c>
      <c r="D5645" s="1812" t="s">
        <v>3</v>
      </c>
      <c r="E5645" s="1842" t="s">
        <v>4</v>
      </c>
      <c r="F5645" s="1843"/>
      <c r="G5645" s="1844"/>
      <c r="H5645" s="1812" t="s">
        <v>5</v>
      </c>
      <c r="J5645" s="1886" t="s">
        <v>21</v>
      </c>
      <c r="K5645" s="1894" t="s">
        <v>24</v>
      </c>
      <c r="L5645" s="1867" t="s">
        <v>25</v>
      </c>
      <c r="M5645" s="1868"/>
      <c r="N5645" s="1869"/>
      <c r="O5645" s="1867" t="s">
        <v>4</v>
      </c>
      <c r="P5645" s="1868"/>
      <c r="Q5645" s="1869"/>
      <c r="R5645" s="1886" t="s">
        <v>5</v>
      </c>
    </row>
    <row r="5646" spans="2:18" x14ac:dyDescent="0.25">
      <c r="B5646" s="1813"/>
      <c r="C5646" s="1813"/>
      <c r="D5646" s="1813"/>
      <c r="E5646" s="1700" t="s">
        <v>26</v>
      </c>
      <c r="F5646" s="1700" t="s">
        <v>9</v>
      </c>
      <c r="G5646" s="1699" t="s">
        <v>10</v>
      </c>
      <c r="H5646" s="1813"/>
      <c r="J5646" s="1887"/>
      <c r="K5646" s="1895"/>
      <c r="L5646" s="1052" t="s">
        <v>27</v>
      </c>
      <c r="M5646" s="1703" t="s">
        <v>28</v>
      </c>
      <c r="N5646" s="1703" t="s">
        <v>26</v>
      </c>
      <c r="O5646" s="1703" t="s">
        <v>29</v>
      </c>
      <c r="P5646" s="1053" t="s">
        <v>30</v>
      </c>
      <c r="Q5646" s="1054" t="s">
        <v>10</v>
      </c>
      <c r="R5646" s="1887"/>
    </row>
    <row r="5647" spans="2:18" x14ac:dyDescent="0.25">
      <c r="B5647" s="1209">
        <v>1</v>
      </c>
      <c r="C5647" s="78">
        <v>7824</v>
      </c>
      <c r="D5647" s="1705" t="s">
        <v>12</v>
      </c>
      <c r="E5647" s="1705">
        <v>400</v>
      </c>
      <c r="F5647" s="409">
        <v>33</v>
      </c>
      <c r="G5647" s="71">
        <f t="shared" ref="G5647:G5660" si="249">0.7854*E5647*F5647*F5647/1000000</f>
        <v>0.34212023999999996</v>
      </c>
      <c r="H5647" s="616" t="s">
        <v>185</v>
      </c>
      <c r="J5647" s="1055">
        <v>1</v>
      </c>
      <c r="K5647" s="429" t="s">
        <v>32</v>
      </c>
      <c r="L5647" s="426">
        <v>4.5</v>
      </c>
      <c r="M5647" s="426">
        <v>10</v>
      </c>
      <c r="N5647" s="426">
        <v>400</v>
      </c>
      <c r="O5647" s="429"/>
      <c r="P5647" s="450">
        <v>48</v>
      </c>
      <c r="Q5647" s="451">
        <f t="shared" ref="Q5647:Q5671" si="250">L5647*M5647*N5647*P5647/1000000</f>
        <v>0.86399999999999999</v>
      </c>
      <c r="R5647" s="1056"/>
    </row>
    <row r="5648" spans="2:18" x14ac:dyDescent="0.25">
      <c r="B5648" s="1209">
        <v>2</v>
      </c>
      <c r="C5648" s="78">
        <v>7825</v>
      </c>
      <c r="D5648" s="1705" t="s">
        <v>12</v>
      </c>
      <c r="E5648" s="1705">
        <v>400</v>
      </c>
      <c r="F5648" s="409">
        <v>30</v>
      </c>
      <c r="G5648" s="71">
        <f t="shared" si="249"/>
        <v>0.282744</v>
      </c>
      <c r="H5648" s="616" t="s">
        <v>185</v>
      </c>
      <c r="J5648" s="1702">
        <v>2</v>
      </c>
      <c r="K5648" s="476"/>
      <c r="L5648" s="476">
        <v>2.2000000000000002</v>
      </c>
      <c r="M5648" s="426">
        <v>10</v>
      </c>
      <c r="N5648" s="426">
        <v>400</v>
      </c>
      <c r="O5648" s="476"/>
      <c r="P5648" s="450">
        <v>13</v>
      </c>
      <c r="Q5648" s="451">
        <f t="shared" si="250"/>
        <v>0.1144</v>
      </c>
      <c r="R5648" s="476"/>
    </row>
    <row r="5649" spans="2:18" x14ac:dyDescent="0.25">
      <c r="B5649" s="1209">
        <v>3</v>
      </c>
      <c r="C5649" s="78">
        <v>7807</v>
      </c>
      <c r="D5649" s="1705" t="s">
        <v>12</v>
      </c>
      <c r="E5649" s="1705">
        <v>400</v>
      </c>
      <c r="F5649" s="409">
        <v>59</v>
      </c>
      <c r="G5649" s="71">
        <f t="shared" si="249"/>
        <v>1.09359096</v>
      </c>
      <c r="H5649" s="616" t="s">
        <v>185</v>
      </c>
      <c r="J5649" s="1055">
        <v>3</v>
      </c>
      <c r="K5649" s="476"/>
      <c r="L5649" s="476">
        <v>15</v>
      </c>
      <c r="M5649" s="426">
        <v>15</v>
      </c>
      <c r="N5649" s="426">
        <v>400</v>
      </c>
      <c r="O5649" s="476"/>
      <c r="P5649" s="450">
        <v>1</v>
      </c>
      <c r="Q5649" s="451">
        <f t="shared" si="250"/>
        <v>0.09</v>
      </c>
      <c r="R5649" s="476"/>
    </row>
    <row r="5650" spans="2:18" x14ac:dyDescent="0.25">
      <c r="B5650" s="1209">
        <v>4</v>
      </c>
      <c r="C5650" s="78">
        <v>7785</v>
      </c>
      <c r="D5650" s="1705" t="s">
        <v>12</v>
      </c>
      <c r="E5650" s="1705">
        <v>400</v>
      </c>
      <c r="F5650" s="409">
        <v>39</v>
      </c>
      <c r="G5650" s="71">
        <f t="shared" si="249"/>
        <v>0.47783735999999993</v>
      </c>
      <c r="H5650" s="616" t="s">
        <v>185</v>
      </c>
      <c r="J5650" s="1702">
        <v>4</v>
      </c>
      <c r="K5650" s="476"/>
      <c r="L5650" s="476">
        <v>7</v>
      </c>
      <c r="M5650" s="426">
        <v>15</v>
      </c>
      <c r="N5650" s="426">
        <v>400</v>
      </c>
      <c r="O5650" s="476"/>
      <c r="P5650" s="450">
        <v>4</v>
      </c>
      <c r="Q5650" s="451">
        <f t="shared" si="250"/>
        <v>0.16800000000000001</v>
      </c>
      <c r="R5650" s="476"/>
    </row>
    <row r="5651" spans="2:18" x14ac:dyDescent="0.25">
      <c r="B5651" s="1209">
        <v>5</v>
      </c>
      <c r="C5651" s="78">
        <v>7829</v>
      </c>
      <c r="D5651" s="1705" t="s">
        <v>12</v>
      </c>
      <c r="E5651" s="1705">
        <v>400</v>
      </c>
      <c r="F5651" s="409">
        <v>35</v>
      </c>
      <c r="G5651" s="71">
        <f t="shared" si="249"/>
        <v>0.38484599999999997</v>
      </c>
      <c r="H5651" s="616" t="s">
        <v>185</v>
      </c>
      <c r="J5651" s="1055">
        <v>5</v>
      </c>
      <c r="K5651" s="476"/>
      <c r="L5651" s="476">
        <v>4.5</v>
      </c>
      <c r="M5651" s="426">
        <v>20</v>
      </c>
      <c r="N5651" s="426">
        <v>400</v>
      </c>
      <c r="O5651" s="476"/>
      <c r="P5651" s="450">
        <v>2</v>
      </c>
      <c r="Q5651" s="451">
        <f t="shared" si="250"/>
        <v>7.1999999999999995E-2</v>
      </c>
      <c r="R5651" s="476"/>
    </row>
    <row r="5652" spans="2:18" x14ac:dyDescent="0.25">
      <c r="B5652" s="1209">
        <v>6</v>
      </c>
      <c r="C5652" s="78">
        <v>7805</v>
      </c>
      <c r="D5652" s="1705" t="s">
        <v>12</v>
      </c>
      <c r="E5652" s="1705">
        <v>400</v>
      </c>
      <c r="F5652" s="409">
        <v>27</v>
      </c>
      <c r="G5652" s="71">
        <f t="shared" si="249"/>
        <v>0.22902263999999997</v>
      </c>
      <c r="H5652" s="616" t="s">
        <v>185</v>
      </c>
      <c r="J5652" s="1702">
        <v>6</v>
      </c>
      <c r="K5652" s="476"/>
      <c r="L5652" s="476">
        <v>7</v>
      </c>
      <c r="M5652" s="426">
        <v>20</v>
      </c>
      <c r="N5652" s="426">
        <v>400</v>
      </c>
      <c r="O5652" s="476"/>
      <c r="P5652" s="450">
        <v>3</v>
      </c>
      <c r="Q5652" s="451">
        <f t="shared" si="250"/>
        <v>0.16800000000000001</v>
      </c>
      <c r="R5652" s="476"/>
    </row>
    <row r="5653" spans="2:18" x14ac:dyDescent="0.25">
      <c r="B5653" s="1209">
        <v>7</v>
      </c>
      <c r="C5653" s="78">
        <v>7841</v>
      </c>
      <c r="D5653" s="1705" t="s">
        <v>12</v>
      </c>
      <c r="E5653" s="1705">
        <v>400</v>
      </c>
      <c r="F5653" s="409">
        <v>37</v>
      </c>
      <c r="G5653" s="71">
        <f t="shared" si="249"/>
        <v>0.43008503999999992</v>
      </c>
      <c r="H5653" s="616" t="s">
        <v>185</v>
      </c>
      <c r="J5653" s="1055">
        <v>7</v>
      </c>
      <c r="K5653" s="476"/>
      <c r="L5653" s="476">
        <v>15</v>
      </c>
      <c r="M5653" s="426">
        <v>20</v>
      </c>
      <c r="N5653" s="426">
        <v>400</v>
      </c>
      <c r="O5653" s="476"/>
      <c r="P5653" s="450">
        <v>1</v>
      </c>
      <c r="Q5653" s="451">
        <f t="shared" si="250"/>
        <v>0.12</v>
      </c>
      <c r="R5653" s="476"/>
    </row>
    <row r="5654" spans="2:18" x14ac:dyDescent="0.25">
      <c r="B5654" s="1209">
        <v>8</v>
      </c>
      <c r="C5654" s="78">
        <v>7777</v>
      </c>
      <c r="D5654" s="1705" t="s">
        <v>12</v>
      </c>
      <c r="E5654" s="1705">
        <v>400</v>
      </c>
      <c r="F5654" s="409">
        <v>49</v>
      </c>
      <c r="G5654" s="71">
        <f t="shared" si="249"/>
        <v>0.75429815999999994</v>
      </c>
      <c r="H5654" s="616" t="s">
        <v>185</v>
      </c>
      <c r="J5654" s="1702">
        <v>8</v>
      </c>
      <c r="K5654" s="476"/>
      <c r="L5654" s="476">
        <v>10</v>
      </c>
      <c r="M5654" s="426">
        <v>20</v>
      </c>
      <c r="N5654" s="426">
        <v>400</v>
      </c>
      <c r="O5654" s="476"/>
      <c r="P5654" s="450">
        <v>4</v>
      </c>
      <c r="Q5654" s="451">
        <f t="shared" si="250"/>
        <v>0.32</v>
      </c>
      <c r="R5654" s="476"/>
    </row>
    <row r="5655" spans="2:18" x14ac:dyDescent="0.25">
      <c r="B5655" s="1209">
        <v>9</v>
      </c>
      <c r="C5655" s="78">
        <v>7772</v>
      </c>
      <c r="D5655" s="1705" t="s">
        <v>12</v>
      </c>
      <c r="E5655" s="1705">
        <v>400</v>
      </c>
      <c r="F5655" s="409">
        <v>40</v>
      </c>
      <c r="G5655" s="71">
        <f t="shared" si="249"/>
        <v>0.50265599999999988</v>
      </c>
      <c r="H5655" s="616" t="s">
        <v>185</v>
      </c>
      <c r="J5655" s="1055">
        <v>9</v>
      </c>
      <c r="K5655" s="476"/>
      <c r="L5655" s="476">
        <v>8</v>
      </c>
      <c r="M5655" s="426">
        <v>20</v>
      </c>
      <c r="N5655" s="426">
        <v>400</v>
      </c>
      <c r="O5655" s="476"/>
      <c r="P5655" s="450">
        <v>1</v>
      </c>
      <c r="Q5655" s="451">
        <f t="shared" si="250"/>
        <v>6.4000000000000001E-2</v>
      </c>
      <c r="R5655" s="476"/>
    </row>
    <row r="5656" spans="2:18" x14ac:dyDescent="0.25">
      <c r="B5656" s="1209">
        <v>10</v>
      </c>
      <c r="C5656" s="78">
        <v>7544</v>
      </c>
      <c r="D5656" s="1705" t="s">
        <v>12</v>
      </c>
      <c r="E5656" s="1705">
        <v>400</v>
      </c>
      <c r="F5656" s="409">
        <v>40</v>
      </c>
      <c r="G5656" s="71">
        <f t="shared" si="249"/>
        <v>0.50265599999999988</v>
      </c>
      <c r="H5656" s="616" t="s">
        <v>197</v>
      </c>
      <c r="J5656" s="1702">
        <v>10</v>
      </c>
      <c r="K5656" s="476"/>
      <c r="L5656" s="476">
        <v>10</v>
      </c>
      <c r="M5656" s="426">
        <v>15</v>
      </c>
      <c r="N5656" s="426">
        <v>400</v>
      </c>
      <c r="O5656" s="476"/>
      <c r="P5656" s="450">
        <v>4</v>
      </c>
      <c r="Q5656" s="451">
        <f t="shared" si="250"/>
        <v>0.24</v>
      </c>
      <c r="R5656" s="476"/>
    </row>
    <row r="5657" spans="2:18" x14ac:dyDescent="0.25">
      <c r="B5657" s="1209">
        <v>11</v>
      </c>
      <c r="C5657" s="78">
        <v>7679</v>
      </c>
      <c r="D5657" s="1705" t="s">
        <v>12</v>
      </c>
      <c r="E5657" s="1705">
        <v>300</v>
      </c>
      <c r="F5657" s="409">
        <v>45</v>
      </c>
      <c r="G5657" s="71">
        <f t="shared" si="249"/>
        <v>0.47713050000000001</v>
      </c>
      <c r="H5657" s="616" t="s">
        <v>197</v>
      </c>
      <c r="J5657" s="1055">
        <v>11</v>
      </c>
      <c r="K5657" s="476"/>
      <c r="L5657" s="476">
        <v>3.5</v>
      </c>
      <c r="M5657" s="426">
        <v>10</v>
      </c>
      <c r="N5657" s="426">
        <v>400</v>
      </c>
      <c r="O5657" s="476"/>
      <c r="P5657" s="450">
        <v>4</v>
      </c>
      <c r="Q5657" s="451">
        <f t="shared" si="250"/>
        <v>5.6000000000000001E-2</v>
      </c>
      <c r="R5657" s="476"/>
    </row>
    <row r="5658" spans="2:18" x14ac:dyDescent="0.25">
      <c r="B5658" s="1209">
        <v>12</v>
      </c>
      <c r="C5658" s="78">
        <v>7737</v>
      </c>
      <c r="D5658" s="1705" t="s">
        <v>12</v>
      </c>
      <c r="E5658" s="1705">
        <v>400</v>
      </c>
      <c r="F5658" s="409">
        <v>50</v>
      </c>
      <c r="G5658" s="71">
        <f t="shared" si="249"/>
        <v>0.78539999999999988</v>
      </c>
      <c r="H5658" s="616" t="s">
        <v>197</v>
      </c>
      <c r="J5658" s="1702">
        <v>12</v>
      </c>
      <c r="K5658" s="476"/>
      <c r="L5658" s="476">
        <v>3.5</v>
      </c>
      <c r="M5658" s="426">
        <v>13</v>
      </c>
      <c r="N5658" s="426">
        <v>400</v>
      </c>
      <c r="O5658" s="476"/>
      <c r="P5658" s="450">
        <v>1</v>
      </c>
      <c r="Q5658" s="451">
        <f t="shared" si="250"/>
        <v>1.8200000000000001E-2</v>
      </c>
      <c r="R5658" s="476"/>
    </row>
    <row r="5659" spans="2:18" x14ac:dyDescent="0.25">
      <c r="B5659" s="1209">
        <v>13</v>
      </c>
      <c r="C5659" s="78">
        <v>7483</v>
      </c>
      <c r="D5659" s="1705" t="s">
        <v>12</v>
      </c>
      <c r="E5659" s="1705">
        <v>400</v>
      </c>
      <c r="F5659" s="409">
        <v>40</v>
      </c>
      <c r="G5659" s="71">
        <f t="shared" si="249"/>
        <v>0.50265599999999988</v>
      </c>
      <c r="H5659" s="616" t="s">
        <v>337</v>
      </c>
      <c r="J5659" s="1055">
        <v>13</v>
      </c>
      <c r="K5659" s="476"/>
      <c r="L5659" s="476">
        <v>4.5</v>
      </c>
      <c r="M5659" s="426">
        <v>15</v>
      </c>
      <c r="N5659" s="426">
        <v>400</v>
      </c>
      <c r="O5659" s="476"/>
      <c r="P5659" s="450">
        <v>8</v>
      </c>
      <c r="Q5659" s="451">
        <f t="shared" si="250"/>
        <v>0.216</v>
      </c>
      <c r="R5659" s="476"/>
    </row>
    <row r="5660" spans="2:18" x14ac:dyDescent="0.25">
      <c r="B5660" s="1209">
        <v>14</v>
      </c>
      <c r="C5660" s="78">
        <v>7568</v>
      </c>
      <c r="D5660" s="1705" t="s">
        <v>12</v>
      </c>
      <c r="E5660" s="1705">
        <v>400</v>
      </c>
      <c r="F5660" s="409">
        <v>41</v>
      </c>
      <c r="G5660" s="71">
        <f t="shared" si="249"/>
        <v>0.52810296000000001</v>
      </c>
      <c r="H5660" s="616" t="s">
        <v>337</v>
      </c>
      <c r="J5660" s="1702">
        <v>14</v>
      </c>
      <c r="K5660" s="476"/>
      <c r="L5660" s="476">
        <v>4.5</v>
      </c>
      <c r="M5660" s="426">
        <v>13</v>
      </c>
      <c r="N5660" s="426">
        <v>400</v>
      </c>
      <c r="O5660" s="476"/>
      <c r="P5660" s="450">
        <v>2</v>
      </c>
      <c r="Q5660" s="451">
        <f t="shared" si="250"/>
        <v>4.6800000000000001E-2</v>
      </c>
      <c r="R5660" s="476"/>
    </row>
    <row r="5661" spans="2:18" x14ac:dyDescent="0.25">
      <c r="B5661" s="1634"/>
      <c r="C5661" s="109"/>
      <c r="D5661" s="109"/>
      <c r="E5661" s="109"/>
      <c r="F5661" s="109"/>
      <c r="G5661" s="1490">
        <f>SUM(G5647:G5660)</f>
        <v>7.2931458600000001</v>
      </c>
      <c r="H5661" s="1491"/>
      <c r="J5661" s="1055">
        <v>15</v>
      </c>
      <c r="K5661" s="476"/>
      <c r="L5661" s="476">
        <v>10</v>
      </c>
      <c r="M5661" s="426">
        <v>23</v>
      </c>
      <c r="N5661" s="426">
        <v>400</v>
      </c>
      <c r="O5661" s="476"/>
      <c r="P5661" s="450">
        <v>1</v>
      </c>
      <c r="Q5661" s="451">
        <f t="shared" si="250"/>
        <v>9.1999999999999998E-2</v>
      </c>
      <c r="R5661" s="476"/>
    </row>
    <row r="5662" spans="2:18" ht="16.5" thickBot="1" x14ac:dyDescent="0.3">
      <c r="G5662" s="60">
        <f>SUM(G5661)</f>
        <v>7.2931458600000001</v>
      </c>
      <c r="H5662" s="36">
        <f>SUM(Q5678/G5662)</f>
        <v>0.63726272437392351</v>
      </c>
      <c r="J5662" s="1702">
        <v>16</v>
      </c>
      <c r="K5662" s="476"/>
      <c r="L5662" s="476">
        <v>4.5</v>
      </c>
      <c r="M5662" s="426">
        <v>25</v>
      </c>
      <c r="N5662" s="426">
        <v>400</v>
      </c>
      <c r="O5662" s="476"/>
      <c r="P5662" s="450">
        <v>1</v>
      </c>
      <c r="Q5662" s="451">
        <f t="shared" si="250"/>
        <v>4.4999999999999998E-2</v>
      </c>
      <c r="R5662" s="476"/>
    </row>
    <row r="5663" spans="2:18" ht="16.5" thickTop="1" x14ac:dyDescent="0.25">
      <c r="J5663" s="1055">
        <v>17</v>
      </c>
      <c r="K5663" s="476"/>
      <c r="L5663" s="476">
        <v>10</v>
      </c>
      <c r="M5663" s="426">
        <v>10</v>
      </c>
      <c r="N5663" s="426">
        <v>400</v>
      </c>
      <c r="O5663" s="476"/>
      <c r="P5663" s="450">
        <v>1</v>
      </c>
      <c r="Q5663" s="451">
        <f t="shared" si="250"/>
        <v>0.04</v>
      </c>
      <c r="R5663" s="476"/>
    </row>
    <row r="5664" spans="2:18" x14ac:dyDescent="0.25">
      <c r="B5664" s="1886" t="s">
        <v>3</v>
      </c>
      <c r="C5664" s="1888" t="s">
        <v>66</v>
      </c>
      <c r="D5664" s="1889"/>
      <c r="E5664" s="1890" t="s">
        <v>48</v>
      </c>
      <c r="F5664" s="1891"/>
      <c r="G5664" s="1886" t="s">
        <v>50</v>
      </c>
      <c r="J5664" s="1702">
        <v>18</v>
      </c>
      <c r="K5664" s="476"/>
      <c r="L5664" s="476">
        <v>10</v>
      </c>
      <c r="M5664" s="426">
        <v>25</v>
      </c>
      <c r="N5664" s="426">
        <v>400</v>
      </c>
      <c r="O5664" s="476"/>
      <c r="P5664" s="450">
        <v>1</v>
      </c>
      <c r="Q5664" s="451">
        <f t="shared" si="250"/>
        <v>0.1</v>
      </c>
      <c r="R5664" s="476"/>
    </row>
    <row r="5665" spans="2:18" x14ac:dyDescent="0.25">
      <c r="B5665" s="1887"/>
      <c r="C5665" s="101" t="s">
        <v>30</v>
      </c>
      <c r="D5665" s="1598" t="s">
        <v>10</v>
      </c>
      <c r="E5665" s="1704" t="s">
        <v>30</v>
      </c>
      <c r="F5665" s="1704" t="s">
        <v>10</v>
      </c>
      <c r="G5665" s="1887"/>
      <c r="J5665" s="1055">
        <v>19</v>
      </c>
      <c r="K5665" s="476"/>
      <c r="L5665" s="476">
        <v>1.7</v>
      </c>
      <c r="M5665" s="426">
        <v>10</v>
      </c>
      <c r="N5665" s="426">
        <v>400</v>
      </c>
      <c r="O5665" s="476"/>
      <c r="P5665" s="450">
        <v>1</v>
      </c>
      <c r="Q5665" s="451">
        <f t="shared" si="250"/>
        <v>6.7999999999999996E-3</v>
      </c>
      <c r="R5665" s="476"/>
    </row>
    <row r="5666" spans="2:18" x14ac:dyDescent="0.25">
      <c r="B5666" s="1705" t="s">
        <v>32</v>
      </c>
      <c r="C5666" s="86">
        <f>SUM(C5619)</f>
        <v>1169</v>
      </c>
      <c r="D5666" s="71">
        <f>SUM(D5619)</f>
        <v>901.16516374000003</v>
      </c>
      <c r="E5666" s="86">
        <f>SUM(E5619)</f>
        <v>50877</v>
      </c>
      <c r="F5666" s="71">
        <f>SUM(F5619)</f>
        <v>661.71999500000015</v>
      </c>
      <c r="G5666" s="88">
        <f>SUM(F5666/D5666)</f>
        <v>0.73429380276279355</v>
      </c>
      <c r="J5666" s="1702">
        <v>20</v>
      </c>
      <c r="K5666" s="476"/>
      <c r="L5666" s="476">
        <v>2.2000000000000002</v>
      </c>
      <c r="M5666" s="426">
        <v>15</v>
      </c>
      <c r="N5666" s="426">
        <v>400</v>
      </c>
      <c r="O5666" s="476"/>
      <c r="P5666" s="450">
        <v>1</v>
      </c>
      <c r="Q5666" s="451">
        <f t="shared" si="250"/>
        <v>1.32E-2</v>
      </c>
      <c r="R5666" s="476"/>
    </row>
    <row r="5667" spans="2:18" x14ac:dyDescent="0.25">
      <c r="B5667" s="1705" t="s">
        <v>32</v>
      </c>
      <c r="C5667" s="115">
        <f>SUM(B5660)</f>
        <v>14</v>
      </c>
      <c r="D5667" s="71">
        <f>SUM(G5662)</f>
        <v>7.2931458600000001</v>
      </c>
      <c r="E5667" s="115">
        <f>SUM(P5678)</f>
        <v>382</v>
      </c>
      <c r="F5667" s="20">
        <f>SUM(Q5678)</f>
        <v>4.6476500000000014</v>
      </c>
      <c r="G5667" s="88">
        <f>SUM(F5667/D5667)</f>
        <v>0.63726272437392351</v>
      </c>
      <c r="J5667" s="1055">
        <v>21</v>
      </c>
      <c r="K5667" s="476"/>
      <c r="L5667" s="476">
        <v>2.2000000000000002</v>
      </c>
      <c r="M5667" s="426">
        <v>15</v>
      </c>
      <c r="N5667" s="426">
        <v>300</v>
      </c>
      <c r="O5667" s="476"/>
      <c r="P5667" s="450">
        <v>1</v>
      </c>
      <c r="Q5667" s="451">
        <f t="shared" si="250"/>
        <v>9.9000000000000008E-3</v>
      </c>
      <c r="R5667" s="476"/>
    </row>
    <row r="5668" spans="2:18" ht="16.5" thickBot="1" x14ac:dyDescent="0.3">
      <c r="B5668" s="1698" t="s">
        <v>54</v>
      </c>
      <c r="C5668" s="59">
        <f>SUM(C5666:C5667)</f>
        <v>1183</v>
      </c>
      <c r="D5668" s="92">
        <f>SUM(D5666:D5667)</f>
        <v>908.45830960000001</v>
      </c>
      <c r="E5668" s="59">
        <f>SUM(E5666:E5667)</f>
        <v>51259</v>
      </c>
      <c r="F5668" s="92">
        <f>SUM(F5666:F5667)</f>
        <v>666.36764500000015</v>
      </c>
      <c r="G5668" s="93">
        <f>SUM(F5668/D5668)</f>
        <v>0.73351483272072893</v>
      </c>
      <c r="J5668" s="1702">
        <v>22</v>
      </c>
      <c r="K5668" s="476"/>
      <c r="L5668" s="476">
        <v>1.7</v>
      </c>
      <c r="M5668" s="426">
        <v>15</v>
      </c>
      <c r="N5668" s="426">
        <v>300</v>
      </c>
      <c r="O5668" s="476"/>
      <c r="P5668" s="450">
        <v>1</v>
      </c>
      <c r="Q5668" s="451">
        <f t="shared" si="250"/>
        <v>7.6499999999999997E-3</v>
      </c>
      <c r="R5668" s="476"/>
    </row>
    <row r="5669" spans="2:18" ht="16.5" thickTop="1" x14ac:dyDescent="0.25">
      <c r="B5669" s="89"/>
      <c r="C5669" s="90"/>
      <c r="D5669" s="91"/>
      <c r="E5669" s="82"/>
      <c r="F5669" s="83"/>
      <c r="G5669" s="83"/>
      <c r="J5669" s="1055">
        <v>23</v>
      </c>
      <c r="K5669" s="476"/>
      <c r="L5669" s="476">
        <v>1.7</v>
      </c>
      <c r="M5669" s="426">
        <v>10</v>
      </c>
      <c r="N5669" s="426">
        <v>300</v>
      </c>
      <c r="O5669" s="476"/>
      <c r="P5669" s="450">
        <v>6</v>
      </c>
      <c r="Q5669" s="451">
        <f t="shared" si="250"/>
        <v>3.0599999999999999E-2</v>
      </c>
      <c r="R5669" s="476"/>
    </row>
    <row r="5670" spans="2:18" x14ac:dyDescent="0.25">
      <c r="B5670" s="102" t="s">
        <v>32</v>
      </c>
      <c r="C5670" s="90"/>
      <c r="D5670" s="103">
        <f>SUM(Q5672+D5621)</f>
        <v>491.21604499999995</v>
      </c>
      <c r="E5670" s="466">
        <f>SUM(D5670/D5668)</f>
        <v>0.54071391037887639</v>
      </c>
      <c r="F5670" s="83"/>
      <c r="G5670" s="83"/>
      <c r="J5670" s="1702">
        <v>24</v>
      </c>
      <c r="K5670" s="476"/>
      <c r="L5670" s="476">
        <v>4.5</v>
      </c>
      <c r="M5670" s="426">
        <v>10</v>
      </c>
      <c r="N5670" s="426">
        <v>300</v>
      </c>
      <c r="O5670" s="476"/>
      <c r="P5670" s="450">
        <v>3</v>
      </c>
      <c r="Q5670" s="451">
        <f t="shared" si="250"/>
        <v>4.0500000000000001E-2</v>
      </c>
      <c r="R5670" s="476"/>
    </row>
    <row r="5671" spans="2:18" x14ac:dyDescent="0.25">
      <c r="B5671" s="102" t="s">
        <v>51</v>
      </c>
      <c r="C5671" s="89"/>
      <c r="D5671" s="103">
        <f>SUM(Q5677+D5622)</f>
        <v>175.1516</v>
      </c>
      <c r="E5671" s="466">
        <f>SUM(D5671/D5668)</f>
        <v>0.19280092234185228</v>
      </c>
      <c r="F5671" s="83"/>
      <c r="G5671" s="83"/>
      <c r="J5671" s="1055">
        <v>25</v>
      </c>
      <c r="K5671" s="476"/>
      <c r="L5671" s="476">
        <v>2.2000000000000002</v>
      </c>
      <c r="M5671" s="426">
        <v>10</v>
      </c>
      <c r="N5671" s="426">
        <v>300</v>
      </c>
      <c r="O5671" s="476"/>
      <c r="P5671" s="450">
        <v>3</v>
      </c>
      <c r="Q5671" s="451">
        <f t="shared" si="250"/>
        <v>1.9800000000000002E-2</v>
      </c>
      <c r="R5671" s="476"/>
    </row>
    <row r="5672" spans="2:18" ht="16.5" thickBot="1" x14ac:dyDescent="0.3">
      <c r="B5672" s="89"/>
      <c r="C5672" s="89"/>
      <c r="D5672" s="1701">
        <f>SUM(D5670:D5671)</f>
        <v>666.36764499999992</v>
      </c>
      <c r="E5672" s="467">
        <f>SUM(E5670:E5671)</f>
        <v>0.7335148327207287</v>
      </c>
      <c r="F5672" s="83"/>
      <c r="J5672" s="1880"/>
      <c r="K5672" s="1880"/>
      <c r="L5672" s="1880"/>
      <c r="M5672" s="1880"/>
      <c r="N5672" s="1880"/>
      <c r="O5672" s="1881"/>
      <c r="P5672" s="1119">
        <f>SUM(P5647:P5671)</f>
        <v>116</v>
      </c>
      <c r="Q5672" s="1120">
        <f>SUM(Q5647:Q5671)</f>
        <v>2.9628500000000013</v>
      </c>
      <c r="R5672" s="64">
        <f>SUM(Q5672/G5662)</f>
        <v>0.40625130182162589</v>
      </c>
    </row>
    <row r="5673" spans="2:18" ht="16.5" thickTop="1" x14ac:dyDescent="0.25">
      <c r="J5673" s="1702">
        <v>26</v>
      </c>
      <c r="K5673" s="476"/>
      <c r="L5673" s="477">
        <v>5</v>
      </c>
      <c r="M5673" s="409">
        <v>7</v>
      </c>
      <c r="N5673" s="409">
        <v>400</v>
      </c>
      <c r="O5673" s="409">
        <v>12</v>
      </c>
      <c r="P5673" s="450">
        <v>48</v>
      </c>
      <c r="Q5673" s="451">
        <f>L5673*M5673*N5673*P5673/1000000</f>
        <v>0.67200000000000004</v>
      </c>
      <c r="R5673" s="618"/>
    </row>
    <row r="5674" spans="2:18" x14ac:dyDescent="0.25">
      <c r="J5674" s="1702">
        <v>27</v>
      </c>
      <c r="K5674" s="476"/>
      <c r="L5674" s="477">
        <v>4</v>
      </c>
      <c r="M5674" s="409">
        <v>6</v>
      </c>
      <c r="N5674" s="409">
        <v>400</v>
      </c>
      <c r="O5674" s="409">
        <v>3</v>
      </c>
      <c r="P5674" s="450">
        <v>18</v>
      </c>
      <c r="Q5674" s="451">
        <f>L5674*M5674*N5674*P5674/1000000</f>
        <v>0.17280000000000001</v>
      </c>
      <c r="R5674" s="618"/>
    </row>
    <row r="5675" spans="2:18" x14ac:dyDescent="0.25">
      <c r="J5675" s="1702">
        <v>28</v>
      </c>
      <c r="K5675" s="476"/>
      <c r="L5675" s="477">
        <v>3</v>
      </c>
      <c r="M5675" s="409">
        <v>5</v>
      </c>
      <c r="N5675" s="409">
        <v>400</v>
      </c>
      <c r="O5675" s="409">
        <v>10</v>
      </c>
      <c r="P5675" s="450">
        <v>100</v>
      </c>
      <c r="Q5675" s="451">
        <f>L5675*M5675*N5675*P5675/1000000</f>
        <v>0.6</v>
      </c>
      <c r="R5675" s="618"/>
    </row>
    <row r="5676" spans="2:18" x14ac:dyDescent="0.25">
      <c r="J5676" s="1702">
        <v>29</v>
      </c>
      <c r="K5676" s="476"/>
      <c r="L5676" s="477">
        <v>2</v>
      </c>
      <c r="M5676" s="409">
        <v>3</v>
      </c>
      <c r="N5676" s="409">
        <v>400</v>
      </c>
      <c r="O5676" s="409">
        <v>4</v>
      </c>
      <c r="P5676" s="450">
        <v>100</v>
      </c>
      <c r="Q5676" s="451">
        <f>L5676*M5676*N5676*P5676/1000000</f>
        <v>0.24</v>
      </c>
      <c r="R5676" s="618"/>
    </row>
    <row r="5677" spans="2:18" x14ac:dyDescent="0.25">
      <c r="J5677" s="1882"/>
      <c r="K5677" s="1883"/>
      <c r="L5677" s="1883"/>
      <c r="M5677" s="1883"/>
      <c r="N5677" s="1884"/>
      <c r="O5677" s="1057">
        <f>SUM(O5673:O5676)</f>
        <v>29</v>
      </c>
      <c r="P5677" s="1057">
        <f>SUM(P5673:P5676)</f>
        <v>266</v>
      </c>
      <c r="Q5677" s="437">
        <f>SUM(Q5673:Q5676)</f>
        <v>1.6847999999999999</v>
      </c>
      <c r="R5677" s="64">
        <f>SUM(Q5677/G5662)</f>
        <v>0.23101142255229759</v>
      </c>
    </row>
    <row r="5678" spans="2:18" ht="16.5" thickBot="1" x14ac:dyDescent="0.3">
      <c r="J5678" s="112"/>
      <c r="K5678" s="112"/>
      <c r="L5678" s="112"/>
      <c r="M5678" s="112"/>
      <c r="N5678" s="112"/>
      <c r="O5678" s="455">
        <f>SUM(O5677)</f>
        <v>29</v>
      </c>
      <c r="P5678" s="47">
        <f>SUM(P5677,P5672)</f>
        <v>382</v>
      </c>
      <c r="Q5678" s="72">
        <f>SUM(Q5677,Q5672)</f>
        <v>4.6476500000000014</v>
      </c>
      <c r="R5678" s="49">
        <f>SUM(Q5678/G5662)</f>
        <v>0.63726272437392351</v>
      </c>
    </row>
    <row r="5679" spans="2:18" ht="16.5" thickTop="1" x14ac:dyDescent="0.25"/>
    <row r="5680" spans="2:18" x14ac:dyDescent="0.25">
      <c r="B5680" s="1814" t="s">
        <v>0</v>
      </c>
      <c r="C5680" s="1814"/>
      <c r="D5680" s="1814"/>
      <c r="E5680" s="1814"/>
      <c r="F5680" s="1814"/>
      <c r="G5680" s="1814"/>
      <c r="H5680" s="1814"/>
      <c r="J5680" s="1892" t="s">
        <v>22</v>
      </c>
      <c r="K5680" s="1892"/>
      <c r="L5680" s="1892"/>
      <c r="M5680" s="1892"/>
      <c r="N5680" s="1892"/>
      <c r="O5680" s="1892"/>
      <c r="P5680" s="1892"/>
      <c r="Q5680" s="1892"/>
      <c r="R5680" s="1892"/>
    </row>
    <row r="5681" spans="2:18" x14ac:dyDescent="0.25">
      <c r="B5681" s="1814"/>
      <c r="C5681" s="1814"/>
      <c r="D5681" s="1814"/>
      <c r="E5681" s="1814"/>
      <c r="F5681" s="1814"/>
      <c r="G5681" s="1814"/>
      <c r="H5681" s="1814"/>
      <c r="J5681" s="1892"/>
      <c r="K5681" s="1892"/>
      <c r="L5681" s="1892"/>
      <c r="M5681" s="1892"/>
      <c r="N5681" s="1892"/>
      <c r="O5681" s="1892"/>
      <c r="P5681" s="1892"/>
      <c r="Q5681" s="1892"/>
      <c r="R5681" s="1892"/>
    </row>
    <row r="5682" spans="2:18" x14ac:dyDescent="0.25">
      <c r="B5682" s="6" t="s">
        <v>561</v>
      </c>
      <c r="H5682" s="8"/>
      <c r="J5682" s="6" t="s">
        <v>561</v>
      </c>
      <c r="K5682" s="1051"/>
      <c r="L5682" s="1051"/>
      <c r="M5682" s="1051"/>
      <c r="N5682" s="1051"/>
      <c r="O5682" s="1893"/>
      <c r="P5682" s="1893"/>
      <c r="Q5682" s="842"/>
      <c r="R5682" s="842"/>
    </row>
    <row r="5683" spans="2:18" x14ac:dyDescent="0.25">
      <c r="B5683" s="1812" t="s">
        <v>21</v>
      </c>
      <c r="C5683" s="1812" t="s">
        <v>2</v>
      </c>
      <c r="D5683" s="1812" t="s">
        <v>3</v>
      </c>
      <c r="E5683" s="1842" t="s">
        <v>4</v>
      </c>
      <c r="F5683" s="1843"/>
      <c r="G5683" s="1844"/>
      <c r="H5683" s="1812" t="s">
        <v>5</v>
      </c>
      <c r="J5683" s="1886" t="s">
        <v>21</v>
      </c>
      <c r="K5683" s="1894" t="s">
        <v>24</v>
      </c>
      <c r="L5683" s="1867" t="s">
        <v>25</v>
      </c>
      <c r="M5683" s="1868"/>
      <c r="N5683" s="1869"/>
      <c r="O5683" s="1867" t="s">
        <v>4</v>
      </c>
      <c r="P5683" s="1868"/>
      <c r="Q5683" s="1869"/>
      <c r="R5683" s="1886" t="s">
        <v>5</v>
      </c>
    </row>
    <row r="5684" spans="2:18" x14ac:dyDescent="0.25">
      <c r="B5684" s="1813"/>
      <c r="C5684" s="1813"/>
      <c r="D5684" s="1813"/>
      <c r="E5684" s="1708" t="s">
        <v>26</v>
      </c>
      <c r="F5684" s="1708" t="s">
        <v>9</v>
      </c>
      <c r="G5684" s="1707" t="s">
        <v>10</v>
      </c>
      <c r="H5684" s="1813"/>
      <c r="J5684" s="1887"/>
      <c r="K5684" s="1895"/>
      <c r="L5684" s="1052" t="s">
        <v>27</v>
      </c>
      <c r="M5684" s="1710" t="s">
        <v>28</v>
      </c>
      <c r="N5684" s="1710" t="s">
        <v>26</v>
      </c>
      <c r="O5684" s="1710" t="s">
        <v>29</v>
      </c>
      <c r="P5684" s="1053" t="s">
        <v>30</v>
      </c>
      <c r="Q5684" s="1054" t="s">
        <v>10</v>
      </c>
      <c r="R5684" s="1887"/>
    </row>
    <row r="5685" spans="2:18" x14ac:dyDescent="0.25">
      <c r="B5685" s="1209">
        <v>1</v>
      </c>
      <c r="C5685" s="78">
        <v>7831</v>
      </c>
      <c r="D5685" s="1713" t="s">
        <v>12</v>
      </c>
      <c r="E5685" s="1713">
        <v>400</v>
      </c>
      <c r="F5685" s="409">
        <v>35</v>
      </c>
      <c r="G5685" s="71">
        <f t="shared" ref="G5685:G5697" si="251">0.7854*E5685*F5685*F5685/1000000</f>
        <v>0.38484599999999997</v>
      </c>
      <c r="H5685" s="616" t="s">
        <v>197</v>
      </c>
      <c r="J5685" s="1055">
        <v>1</v>
      </c>
      <c r="K5685" s="429" t="s">
        <v>32</v>
      </c>
      <c r="L5685" s="426">
        <v>13</v>
      </c>
      <c r="M5685" s="426">
        <v>25</v>
      </c>
      <c r="N5685" s="426">
        <v>400</v>
      </c>
      <c r="O5685" s="429"/>
      <c r="P5685" s="450">
        <v>1</v>
      </c>
      <c r="Q5685" s="451">
        <f t="shared" ref="Q5685:Q5703" si="252">L5685*M5685*N5685*P5685/1000000</f>
        <v>0.13</v>
      </c>
      <c r="R5685" s="1056"/>
    </row>
    <row r="5686" spans="2:18" x14ac:dyDescent="0.25">
      <c r="B5686" s="1209">
        <v>2</v>
      </c>
      <c r="C5686" s="78">
        <v>7438</v>
      </c>
      <c r="D5686" s="1713" t="s">
        <v>12</v>
      </c>
      <c r="E5686" s="1713">
        <v>400</v>
      </c>
      <c r="F5686" s="409">
        <v>51</v>
      </c>
      <c r="G5686" s="71">
        <f t="shared" si="251"/>
        <v>0.81713015999999994</v>
      </c>
      <c r="H5686" s="616" t="s">
        <v>207</v>
      </c>
      <c r="J5686" s="1711">
        <v>2</v>
      </c>
      <c r="K5686" s="476"/>
      <c r="L5686" s="476">
        <v>10</v>
      </c>
      <c r="M5686" s="426">
        <v>25</v>
      </c>
      <c r="N5686" s="426">
        <v>400</v>
      </c>
      <c r="O5686" s="476"/>
      <c r="P5686" s="450">
        <v>4</v>
      </c>
      <c r="Q5686" s="451">
        <f t="shared" si="252"/>
        <v>0.4</v>
      </c>
      <c r="R5686" s="476"/>
    </row>
    <row r="5687" spans="2:18" x14ac:dyDescent="0.25">
      <c r="B5687" s="1209">
        <v>3</v>
      </c>
      <c r="C5687" s="78">
        <v>7709</v>
      </c>
      <c r="D5687" s="1713" t="s">
        <v>12</v>
      </c>
      <c r="E5687" s="1713">
        <v>400</v>
      </c>
      <c r="F5687" s="409">
        <v>30</v>
      </c>
      <c r="G5687" s="71">
        <f t="shared" si="251"/>
        <v>0.282744</v>
      </c>
      <c r="H5687" s="616" t="s">
        <v>207</v>
      </c>
      <c r="J5687" s="1055">
        <v>3</v>
      </c>
      <c r="K5687" s="476"/>
      <c r="L5687" s="476">
        <v>10</v>
      </c>
      <c r="M5687" s="426">
        <v>20</v>
      </c>
      <c r="N5687" s="426">
        <v>400</v>
      </c>
      <c r="O5687" s="476"/>
      <c r="P5687" s="450">
        <v>5</v>
      </c>
      <c r="Q5687" s="451">
        <f t="shared" si="252"/>
        <v>0.4</v>
      </c>
      <c r="R5687" s="476"/>
    </row>
    <row r="5688" spans="2:18" x14ac:dyDescent="0.25">
      <c r="B5688" s="1209">
        <v>4</v>
      </c>
      <c r="C5688" s="78">
        <v>7714</v>
      </c>
      <c r="D5688" s="1713" t="s">
        <v>12</v>
      </c>
      <c r="E5688" s="1713">
        <v>300</v>
      </c>
      <c r="F5688" s="409">
        <v>35</v>
      </c>
      <c r="G5688" s="71">
        <f t="shared" si="251"/>
        <v>0.28863450000000002</v>
      </c>
      <c r="H5688" s="616" t="s">
        <v>207</v>
      </c>
      <c r="J5688" s="1711">
        <v>4</v>
      </c>
      <c r="K5688" s="476"/>
      <c r="L5688" s="476">
        <v>7</v>
      </c>
      <c r="M5688" s="426">
        <v>20</v>
      </c>
      <c r="N5688" s="426">
        <v>400</v>
      </c>
      <c r="O5688" s="476"/>
      <c r="P5688" s="450">
        <v>7</v>
      </c>
      <c r="Q5688" s="451">
        <f t="shared" si="252"/>
        <v>0.39200000000000002</v>
      </c>
      <c r="R5688" s="476"/>
    </row>
    <row r="5689" spans="2:18" x14ac:dyDescent="0.25">
      <c r="B5689" s="1209">
        <v>5</v>
      </c>
      <c r="C5689" s="78">
        <v>7485</v>
      </c>
      <c r="D5689" s="1713" t="s">
        <v>12</v>
      </c>
      <c r="E5689" s="1713">
        <v>400</v>
      </c>
      <c r="F5689" s="409">
        <v>43</v>
      </c>
      <c r="G5689" s="71">
        <f t="shared" si="251"/>
        <v>0.58088183999999998</v>
      </c>
      <c r="H5689" s="616" t="s">
        <v>207</v>
      </c>
      <c r="J5689" s="1055">
        <v>5</v>
      </c>
      <c r="K5689" s="476"/>
      <c r="L5689" s="476">
        <v>4.5</v>
      </c>
      <c r="M5689" s="426">
        <v>20</v>
      </c>
      <c r="N5689" s="426">
        <v>400</v>
      </c>
      <c r="O5689" s="476"/>
      <c r="P5689" s="450">
        <v>5</v>
      </c>
      <c r="Q5689" s="451">
        <f t="shared" si="252"/>
        <v>0.18</v>
      </c>
      <c r="R5689" s="476"/>
    </row>
    <row r="5690" spans="2:18" x14ac:dyDescent="0.25">
      <c r="B5690" s="1209">
        <v>6</v>
      </c>
      <c r="C5690" s="78">
        <v>7392</v>
      </c>
      <c r="D5690" s="1713" t="s">
        <v>12</v>
      </c>
      <c r="E5690" s="1713">
        <v>400</v>
      </c>
      <c r="F5690" s="409">
        <v>48</v>
      </c>
      <c r="G5690" s="71">
        <f t="shared" si="251"/>
        <v>0.72382463999999991</v>
      </c>
      <c r="H5690" s="616" t="s">
        <v>207</v>
      </c>
      <c r="J5690" s="1711">
        <v>6</v>
      </c>
      <c r="K5690" s="476"/>
      <c r="L5690" s="476">
        <v>4.5</v>
      </c>
      <c r="M5690" s="426">
        <v>10</v>
      </c>
      <c r="N5690" s="426">
        <v>400</v>
      </c>
      <c r="O5690" s="476"/>
      <c r="P5690" s="450">
        <v>48</v>
      </c>
      <c r="Q5690" s="451">
        <f t="shared" si="252"/>
        <v>0.86399999999999999</v>
      </c>
      <c r="R5690" s="476"/>
    </row>
    <row r="5691" spans="2:18" x14ac:dyDescent="0.25">
      <c r="B5691" s="1209">
        <v>7</v>
      </c>
      <c r="C5691" s="78">
        <v>7683</v>
      </c>
      <c r="D5691" s="1713" t="s">
        <v>12</v>
      </c>
      <c r="E5691" s="1713">
        <v>400</v>
      </c>
      <c r="F5691" s="409">
        <v>46</v>
      </c>
      <c r="G5691" s="71">
        <f t="shared" si="251"/>
        <v>0.66476255999999989</v>
      </c>
      <c r="H5691" s="616" t="s">
        <v>207</v>
      </c>
      <c r="J5691" s="1055">
        <v>7</v>
      </c>
      <c r="K5691" s="476"/>
      <c r="L5691" s="476">
        <v>2.2000000000000002</v>
      </c>
      <c r="M5691" s="426">
        <v>10</v>
      </c>
      <c r="N5691" s="426">
        <v>400</v>
      </c>
      <c r="O5691" s="476"/>
      <c r="P5691" s="450">
        <v>30</v>
      </c>
      <c r="Q5691" s="451">
        <f t="shared" si="252"/>
        <v>0.26400000000000001</v>
      </c>
      <c r="R5691" s="476"/>
    </row>
    <row r="5692" spans="2:18" x14ac:dyDescent="0.25">
      <c r="B5692" s="1209">
        <v>8</v>
      </c>
      <c r="C5692" s="78">
        <v>7397</v>
      </c>
      <c r="D5692" s="1713" t="s">
        <v>12</v>
      </c>
      <c r="E5692" s="1713">
        <v>400</v>
      </c>
      <c r="F5692" s="409">
        <v>34</v>
      </c>
      <c r="G5692" s="71">
        <f t="shared" si="251"/>
        <v>0.36316895999999999</v>
      </c>
      <c r="H5692" s="616" t="s">
        <v>389</v>
      </c>
      <c r="J5692" s="1711">
        <v>8</v>
      </c>
      <c r="K5692" s="476"/>
      <c r="L5692" s="476">
        <v>13</v>
      </c>
      <c r="M5692" s="426">
        <v>30</v>
      </c>
      <c r="N5692" s="426">
        <v>400</v>
      </c>
      <c r="O5692" s="476"/>
      <c r="P5692" s="450">
        <v>1</v>
      </c>
      <c r="Q5692" s="451">
        <f t="shared" si="252"/>
        <v>0.156</v>
      </c>
      <c r="R5692" s="476"/>
    </row>
    <row r="5693" spans="2:18" x14ac:dyDescent="0.25">
      <c r="B5693" s="1209">
        <v>9</v>
      </c>
      <c r="C5693" s="78">
        <v>7588</v>
      </c>
      <c r="D5693" s="1713" t="s">
        <v>12</v>
      </c>
      <c r="E5693" s="1713">
        <v>400</v>
      </c>
      <c r="F5693" s="409">
        <v>45</v>
      </c>
      <c r="G5693" s="71">
        <f t="shared" si="251"/>
        <v>0.63617400000000002</v>
      </c>
      <c r="H5693" s="616" t="s">
        <v>207</v>
      </c>
      <c r="J5693" s="1055">
        <v>9</v>
      </c>
      <c r="K5693" s="476"/>
      <c r="L5693" s="476">
        <v>13</v>
      </c>
      <c r="M5693" s="426">
        <v>20</v>
      </c>
      <c r="N5693" s="426">
        <v>400</v>
      </c>
      <c r="O5693" s="476"/>
      <c r="P5693" s="450">
        <v>4</v>
      </c>
      <c r="Q5693" s="451">
        <f t="shared" si="252"/>
        <v>0.41599999999999998</v>
      </c>
      <c r="R5693" s="476"/>
    </row>
    <row r="5694" spans="2:18" x14ac:dyDescent="0.25">
      <c r="B5694" s="1209">
        <v>10</v>
      </c>
      <c r="C5694" s="78">
        <v>7744</v>
      </c>
      <c r="D5694" s="1713" t="s">
        <v>12</v>
      </c>
      <c r="E5694" s="1713">
        <v>400</v>
      </c>
      <c r="F5694" s="409">
        <v>56</v>
      </c>
      <c r="G5694" s="71">
        <f t="shared" si="251"/>
        <v>0.98520576000000004</v>
      </c>
      <c r="H5694" s="616" t="s">
        <v>207</v>
      </c>
      <c r="J5694" s="1711">
        <v>10</v>
      </c>
      <c r="K5694" s="476"/>
      <c r="L5694" s="476">
        <v>10</v>
      </c>
      <c r="M5694" s="426">
        <v>15</v>
      </c>
      <c r="N5694" s="426">
        <v>400</v>
      </c>
      <c r="O5694" s="476"/>
      <c r="P5694" s="450">
        <v>2</v>
      </c>
      <c r="Q5694" s="451">
        <f t="shared" si="252"/>
        <v>0.12</v>
      </c>
      <c r="R5694" s="476"/>
    </row>
    <row r="5695" spans="2:18" x14ac:dyDescent="0.25">
      <c r="B5695" s="1209">
        <v>11</v>
      </c>
      <c r="C5695" s="78">
        <v>7583</v>
      </c>
      <c r="D5695" s="1713" t="s">
        <v>12</v>
      </c>
      <c r="E5695" s="1713">
        <v>400</v>
      </c>
      <c r="F5695" s="409">
        <v>37</v>
      </c>
      <c r="G5695" s="71">
        <f t="shared" si="251"/>
        <v>0.43008503999999992</v>
      </c>
      <c r="H5695" s="616" t="s">
        <v>207</v>
      </c>
      <c r="J5695" s="1055">
        <v>11</v>
      </c>
      <c r="K5695" s="476"/>
      <c r="L5695" s="476">
        <v>7</v>
      </c>
      <c r="M5695" s="426">
        <v>15</v>
      </c>
      <c r="N5695" s="426">
        <v>400</v>
      </c>
      <c r="O5695" s="476"/>
      <c r="P5695" s="450">
        <v>2</v>
      </c>
      <c r="Q5695" s="451">
        <f t="shared" si="252"/>
        <v>8.4000000000000005E-2</v>
      </c>
      <c r="R5695" s="476"/>
    </row>
    <row r="5696" spans="2:18" x14ac:dyDescent="0.25">
      <c r="B5696" s="1209">
        <v>12</v>
      </c>
      <c r="C5696" s="78">
        <v>7717</v>
      </c>
      <c r="D5696" s="409" t="s">
        <v>12</v>
      </c>
      <c r="E5696" s="409">
        <v>400</v>
      </c>
      <c r="F5696" s="409">
        <v>46</v>
      </c>
      <c r="G5696" s="497">
        <f t="shared" si="251"/>
        <v>0.66476255999999989</v>
      </c>
      <c r="H5696" s="616" t="s">
        <v>546</v>
      </c>
      <c r="J5696" s="1711">
        <v>12</v>
      </c>
      <c r="K5696" s="476"/>
      <c r="L5696" s="476">
        <v>4.5</v>
      </c>
      <c r="M5696" s="426">
        <v>15</v>
      </c>
      <c r="N5696" s="426">
        <v>400</v>
      </c>
      <c r="O5696" s="476"/>
      <c r="P5696" s="450">
        <v>5</v>
      </c>
      <c r="Q5696" s="451">
        <f t="shared" si="252"/>
        <v>0.13500000000000001</v>
      </c>
      <c r="R5696" s="476"/>
    </row>
    <row r="5697" spans="2:18" x14ac:dyDescent="0.25">
      <c r="B5697" s="1209">
        <v>13</v>
      </c>
      <c r="C5697" s="78">
        <v>7726</v>
      </c>
      <c r="D5697" s="409" t="s">
        <v>12</v>
      </c>
      <c r="E5697" s="409">
        <v>400</v>
      </c>
      <c r="F5697" s="409">
        <v>45</v>
      </c>
      <c r="G5697" s="497">
        <f t="shared" si="251"/>
        <v>0.63617400000000002</v>
      </c>
      <c r="H5697" s="616" t="s">
        <v>546</v>
      </c>
      <c r="J5697" s="1055">
        <v>13</v>
      </c>
      <c r="K5697" s="476"/>
      <c r="L5697" s="476">
        <v>10</v>
      </c>
      <c r="M5697" s="426">
        <v>30</v>
      </c>
      <c r="N5697" s="426">
        <v>400</v>
      </c>
      <c r="O5697" s="476"/>
      <c r="P5697" s="450">
        <v>1</v>
      </c>
      <c r="Q5697" s="451">
        <f t="shared" si="252"/>
        <v>0.12</v>
      </c>
      <c r="R5697" s="476"/>
    </row>
    <row r="5698" spans="2:18" x14ac:dyDescent="0.25">
      <c r="B5698" s="1634"/>
      <c r="C5698" s="109"/>
      <c r="D5698" s="109"/>
      <c r="E5698" s="109"/>
      <c r="F5698" s="109"/>
      <c r="G5698" s="1490">
        <f>SUM(G5685:G5697)</f>
        <v>7.4583940200000001</v>
      </c>
      <c r="H5698" s="1491"/>
      <c r="J5698" s="1711">
        <v>14</v>
      </c>
      <c r="K5698" s="476"/>
      <c r="L5698" s="476">
        <v>4.5</v>
      </c>
      <c r="M5698" s="426">
        <v>13</v>
      </c>
      <c r="N5698" s="426">
        <v>400</v>
      </c>
      <c r="O5698" s="476"/>
      <c r="P5698" s="450">
        <v>1</v>
      </c>
      <c r="Q5698" s="451">
        <f t="shared" si="252"/>
        <v>2.3400000000000001E-2</v>
      </c>
      <c r="R5698" s="476"/>
    </row>
    <row r="5699" spans="2:18" ht="16.5" thickBot="1" x14ac:dyDescent="0.3">
      <c r="G5699" s="60">
        <f>SUM(G5698)</f>
        <v>7.4583940200000001</v>
      </c>
      <c r="H5699" s="36">
        <f>SUM(Q5711/G5699)</f>
        <v>0.78652320918813567</v>
      </c>
      <c r="J5699" s="1055">
        <v>15</v>
      </c>
      <c r="K5699" s="476"/>
      <c r="L5699" s="476">
        <v>15</v>
      </c>
      <c r="M5699" s="426">
        <v>30</v>
      </c>
      <c r="N5699" s="426">
        <v>400</v>
      </c>
      <c r="O5699" s="476"/>
      <c r="P5699" s="450">
        <v>1</v>
      </c>
      <c r="Q5699" s="451">
        <f t="shared" si="252"/>
        <v>0.18</v>
      </c>
      <c r="R5699" s="476"/>
    </row>
    <row r="5700" spans="2:18" ht="16.5" thickTop="1" x14ac:dyDescent="0.25">
      <c r="J5700" s="1711">
        <v>16</v>
      </c>
      <c r="K5700" s="476"/>
      <c r="L5700" s="476">
        <v>7</v>
      </c>
      <c r="M5700" s="426">
        <v>25</v>
      </c>
      <c r="N5700" s="426">
        <v>400</v>
      </c>
      <c r="O5700" s="476"/>
      <c r="P5700" s="450">
        <v>1</v>
      </c>
      <c r="Q5700" s="451">
        <f t="shared" si="252"/>
        <v>7.0000000000000007E-2</v>
      </c>
      <c r="R5700" s="476"/>
    </row>
    <row r="5701" spans="2:18" x14ac:dyDescent="0.25">
      <c r="B5701" s="1886" t="s">
        <v>3</v>
      </c>
      <c r="C5701" s="1888" t="s">
        <v>66</v>
      </c>
      <c r="D5701" s="1889"/>
      <c r="E5701" s="1890" t="s">
        <v>48</v>
      </c>
      <c r="F5701" s="1891"/>
      <c r="G5701" s="1886" t="s">
        <v>50</v>
      </c>
      <c r="J5701" s="1055">
        <v>17</v>
      </c>
      <c r="K5701" s="476"/>
      <c r="L5701" s="476">
        <v>3</v>
      </c>
      <c r="M5701" s="426">
        <v>15</v>
      </c>
      <c r="N5701" s="426">
        <v>400</v>
      </c>
      <c r="O5701" s="476"/>
      <c r="P5701" s="450">
        <v>1</v>
      </c>
      <c r="Q5701" s="451">
        <f t="shared" si="252"/>
        <v>1.7999999999999999E-2</v>
      </c>
      <c r="R5701" s="476"/>
    </row>
    <row r="5702" spans="2:18" x14ac:dyDescent="0.25">
      <c r="B5702" s="1887"/>
      <c r="C5702" s="101" t="s">
        <v>30</v>
      </c>
      <c r="D5702" s="1598" t="s">
        <v>10</v>
      </c>
      <c r="E5702" s="1712" t="s">
        <v>30</v>
      </c>
      <c r="F5702" s="1712" t="s">
        <v>10</v>
      </c>
      <c r="G5702" s="1887"/>
      <c r="J5702" s="1711">
        <v>18</v>
      </c>
      <c r="K5702" s="476"/>
      <c r="L5702" s="476">
        <v>15</v>
      </c>
      <c r="M5702" s="426">
        <v>20</v>
      </c>
      <c r="N5702" s="426">
        <v>400</v>
      </c>
      <c r="O5702" s="476"/>
      <c r="P5702" s="450">
        <v>1</v>
      </c>
      <c r="Q5702" s="451">
        <f t="shared" si="252"/>
        <v>0.12</v>
      </c>
      <c r="R5702" s="476"/>
    </row>
    <row r="5703" spans="2:18" x14ac:dyDescent="0.25">
      <c r="B5703" s="1713" t="s">
        <v>32</v>
      </c>
      <c r="C5703" s="86">
        <f>SUM(C5668)</f>
        <v>1183</v>
      </c>
      <c r="D5703" s="71">
        <f>SUM(D5668)</f>
        <v>908.45830960000001</v>
      </c>
      <c r="E5703" s="86">
        <f>SUM(E5668)</f>
        <v>51259</v>
      </c>
      <c r="F5703" s="71">
        <f>SUM(F5668)</f>
        <v>666.36764500000015</v>
      </c>
      <c r="G5703" s="88">
        <f>SUM(F5703/D5703)</f>
        <v>0.73351483272072893</v>
      </c>
      <c r="J5703" s="1055">
        <v>19</v>
      </c>
      <c r="K5703" s="476"/>
      <c r="L5703" s="476">
        <v>1.7</v>
      </c>
      <c r="M5703" s="426">
        <v>10</v>
      </c>
      <c r="N5703" s="426">
        <v>300</v>
      </c>
      <c r="O5703" s="476"/>
      <c r="P5703" s="450">
        <v>2</v>
      </c>
      <c r="Q5703" s="451">
        <f t="shared" si="252"/>
        <v>1.0200000000000001E-2</v>
      </c>
      <c r="R5703" s="476"/>
    </row>
    <row r="5704" spans="2:18" x14ac:dyDescent="0.25">
      <c r="B5704" s="1713" t="s">
        <v>32</v>
      </c>
      <c r="C5704" s="115">
        <f>SUM(B5697)</f>
        <v>13</v>
      </c>
      <c r="D5704" s="71">
        <f>SUM(G5699)</f>
        <v>7.4583940200000001</v>
      </c>
      <c r="E5704" s="115">
        <f>SUM(P5711)</f>
        <v>452</v>
      </c>
      <c r="F5704" s="20">
        <f>SUM(Q5711)</f>
        <v>5.8662000000000001</v>
      </c>
      <c r="G5704" s="88">
        <f>SUM(F5704/D5704)</f>
        <v>0.78652320918813567</v>
      </c>
      <c r="J5704" s="1880"/>
      <c r="K5704" s="1880"/>
      <c r="L5704" s="1880"/>
      <c r="M5704" s="1880"/>
      <c r="N5704" s="1880"/>
      <c r="O5704" s="1881"/>
      <c r="P5704" s="1119">
        <f>SUM(P5685:P5703)</f>
        <v>122</v>
      </c>
      <c r="Q5704" s="1120">
        <f>SUM(Q5685:Q5703)</f>
        <v>4.0826000000000002</v>
      </c>
      <c r="R5704" s="64">
        <f>SUM(Q5704/G5699)</f>
        <v>0.54738325557115042</v>
      </c>
    </row>
    <row r="5705" spans="2:18" ht="16.5" thickBot="1" x14ac:dyDescent="0.3">
      <c r="B5705" s="1709" t="s">
        <v>54</v>
      </c>
      <c r="C5705" s="59">
        <f>SUM(C5703:C5704)</f>
        <v>1196</v>
      </c>
      <c r="D5705" s="92">
        <f>SUM(D5703:D5704)</f>
        <v>915.91670362000002</v>
      </c>
      <c r="E5705" s="59">
        <f>SUM(E5703:E5704)</f>
        <v>51711</v>
      </c>
      <c r="F5705" s="92">
        <f>SUM(F5703:F5704)</f>
        <v>672.2338450000002</v>
      </c>
      <c r="G5705" s="93">
        <f>SUM(F5705/D5705)</f>
        <v>0.73394648480927782</v>
      </c>
      <c r="J5705" s="1711">
        <v>20</v>
      </c>
      <c r="K5705" s="476"/>
      <c r="L5705" s="477">
        <v>5</v>
      </c>
      <c r="M5705" s="409">
        <v>7</v>
      </c>
      <c r="N5705" s="409">
        <v>400</v>
      </c>
      <c r="O5705" s="409">
        <v>11</v>
      </c>
      <c r="P5705" s="450">
        <v>44</v>
      </c>
      <c r="Q5705" s="451">
        <f>L5705*M5705*N5705*P5705/1000000</f>
        <v>0.61599999999999999</v>
      </c>
      <c r="R5705" s="618"/>
    </row>
    <row r="5706" spans="2:18" ht="16.5" thickTop="1" x14ac:dyDescent="0.25">
      <c r="B5706" s="89"/>
      <c r="C5706" s="90"/>
      <c r="D5706" s="91"/>
      <c r="E5706" s="82"/>
      <c r="F5706" s="83"/>
      <c r="G5706" s="83"/>
      <c r="J5706" s="1711">
        <v>21</v>
      </c>
      <c r="K5706" s="476"/>
      <c r="L5706" s="477">
        <v>4</v>
      </c>
      <c r="M5706" s="409">
        <v>6</v>
      </c>
      <c r="N5706" s="409">
        <v>400</v>
      </c>
      <c r="O5706" s="409">
        <v>2</v>
      </c>
      <c r="P5706" s="450">
        <v>6</v>
      </c>
      <c r="Q5706" s="451">
        <f>L5706*M5706*N5706*P5706/1000000</f>
        <v>5.7599999999999998E-2</v>
      </c>
      <c r="R5706" s="618"/>
    </row>
    <row r="5707" spans="2:18" x14ac:dyDescent="0.25">
      <c r="B5707" s="102" t="s">
        <v>32</v>
      </c>
      <c r="C5707" s="90"/>
      <c r="D5707" s="103">
        <f>SUM(Q5704+D5670)</f>
        <v>495.29864499999996</v>
      </c>
      <c r="E5707" s="466">
        <f>SUM(D5707/D5705)</f>
        <v>0.54076821947063414</v>
      </c>
      <c r="F5707" s="83"/>
      <c r="G5707" s="83"/>
      <c r="J5707" s="1711">
        <v>22</v>
      </c>
      <c r="K5707" s="476"/>
      <c r="L5707" s="477">
        <v>3</v>
      </c>
      <c r="M5707" s="409">
        <v>5</v>
      </c>
      <c r="N5707" s="409">
        <v>400</v>
      </c>
      <c r="O5707" s="409">
        <v>11</v>
      </c>
      <c r="P5707" s="450">
        <v>110</v>
      </c>
      <c r="Q5707" s="451">
        <f>L5707*M5707*N5707*P5707/1000000</f>
        <v>0.66</v>
      </c>
      <c r="R5707" s="618"/>
    </row>
    <row r="5708" spans="2:18" x14ac:dyDescent="0.25">
      <c r="B5708" s="102" t="s">
        <v>51</v>
      </c>
      <c r="C5708" s="89"/>
      <c r="D5708" s="103">
        <f>SUM(Q5710+D5671)</f>
        <v>176.93520000000001</v>
      </c>
      <c r="E5708" s="466">
        <f>SUM(D5708/D5705)</f>
        <v>0.19317826533864343</v>
      </c>
      <c r="F5708" s="83"/>
      <c r="G5708" s="83"/>
      <c r="J5708" s="1711">
        <v>23</v>
      </c>
      <c r="K5708" s="476"/>
      <c r="L5708" s="477">
        <v>2</v>
      </c>
      <c r="M5708" s="409">
        <v>3</v>
      </c>
      <c r="N5708" s="409">
        <v>400</v>
      </c>
      <c r="O5708" s="409">
        <v>6</v>
      </c>
      <c r="P5708" s="450">
        <v>150</v>
      </c>
      <c r="Q5708" s="451">
        <f>L5708*M5708*N5708*P5708/1000000</f>
        <v>0.36</v>
      </c>
      <c r="R5708" s="618"/>
    </row>
    <row r="5709" spans="2:18" ht="16.5" thickBot="1" x14ac:dyDescent="0.3">
      <c r="B5709" s="89"/>
      <c r="C5709" s="89"/>
      <c r="D5709" s="1706">
        <f>SUM(D5707:D5708)</f>
        <v>672.23384499999997</v>
      </c>
      <c r="E5709" s="467">
        <f>SUM(E5707:E5708)</f>
        <v>0.7339464848092776</v>
      </c>
      <c r="F5709" s="83"/>
      <c r="J5709" s="1711">
        <v>24</v>
      </c>
      <c r="K5709" s="476"/>
      <c r="L5709" s="477">
        <v>3</v>
      </c>
      <c r="M5709" s="409">
        <v>5</v>
      </c>
      <c r="N5709" s="409">
        <v>300</v>
      </c>
      <c r="O5709" s="409">
        <v>2</v>
      </c>
      <c r="P5709" s="450">
        <v>20</v>
      </c>
      <c r="Q5709" s="451">
        <f>L5709*M5709*N5709*P5709/1000000</f>
        <v>0.09</v>
      </c>
      <c r="R5709" s="618"/>
    </row>
    <row r="5710" spans="2:18" ht="16.5" thickTop="1" x14ac:dyDescent="0.25">
      <c r="J5710" s="1882"/>
      <c r="K5710" s="1883"/>
      <c r="L5710" s="1883"/>
      <c r="M5710" s="1883"/>
      <c r="N5710" s="1884"/>
      <c r="O5710" s="1057">
        <f>SUM(O5705:O5709)</f>
        <v>32</v>
      </c>
      <c r="P5710" s="1057">
        <f>SUM(P5705:P5709)</f>
        <v>330</v>
      </c>
      <c r="Q5710" s="437">
        <f>SUM(Q5705:Q5709)</f>
        <v>1.7836000000000001</v>
      </c>
      <c r="R5710" s="64">
        <f>SUM(Q5710/G5699)</f>
        <v>0.23913995361698523</v>
      </c>
    </row>
    <row r="5711" spans="2:18" ht="16.5" thickBot="1" x14ac:dyDescent="0.3">
      <c r="J5711" s="112"/>
      <c r="K5711" s="112"/>
      <c r="L5711" s="112"/>
      <c r="M5711" s="112"/>
      <c r="N5711" s="112"/>
      <c r="O5711" s="455">
        <f>SUM(O5710)</f>
        <v>32</v>
      </c>
      <c r="P5711" s="47">
        <f>SUM(P5710,P5704)</f>
        <v>452</v>
      </c>
      <c r="Q5711" s="72">
        <f>SUM(Q5710,Q5704)</f>
        <v>5.8662000000000001</v>
      </c>
      <c r="R5711" s="49">
        <f>SUM(Q5711/G5699)</f>
        <v>0.78652320918813567</v>
      </c>
    </row>
    <row r="5712" spans="2:18" ht="16.5" thickTop="1" x14ac:dyDescent="0.25"/>
    <row r="5713" spans="2:18" x14ac:dyDescent="0.25">
      <c r="B5713" s="1814" t="s">
        <v>0</v>
      </c>
      <c r="C5713" s="1814"/>
      <c r="D5713" s="1814"/>
      <c r="E5713" s="1814"/>
      <c r="F5713" s="1814"/>
      <c r="G5713" s="1814"/>
      <c r="H5713" s="1814"/>
      <c r="J5713" s="1892" t="s">
        <v>22</v>
      </c>
      <c r="K5713" s="1892"/>
      <c r="L5713" s="1892"/>
      <c r="M5713" s="1892"/>
      <c r="N5713" s="1892"/>
      <c r="O5713" s="1892"/>
      <c r="P5713" s="1892"/>
      <c r="Q5713" s="1892"/>
      <c r="R5713" s="1892"/>
    </row>
    <row r="5714" spans="2:18" x14ac:dyDescent="0.25">
      <c r="B5714" s="1814"/>
      <c r="C5714" s="1814"/>
      <c r="D5714" s="1814"/>
      <c r="E5714" s="1814"/>
      <c r="F5714" s="1814"/>
      <c r="G5714" s="1814"/>
      <c r="H5714" s="1814"/>
      <c r="J5714" s="1892"/>
      <c r="K5714" s="1892"/>
      <c r="L5714" s="1892"/>
      <c r="M5714" s="1892"/>
      <c r="N5714" s="1892"/>
      <c r="O5714" s="1892"/>
      <c r="P5714" s="1892"/>
      <c r="Q5714" s="1892"/>
      <c r="R5714" s="1892"/>
    </row>
    <row r="5715" spans="2:18" x14ac:dyDescent="0.25">
      <c r="B5715" s="6" t="s">
        <v>561</v>
      </c>
      <c r="H5715" s="8"/>
      <c r="J5715" s="6" t="s">
        <v>561</v>
      </c>
      <c r="K5715" s="1051"/>
      <c r="L5715" s="1051"/>
      <c r="M5715" s="1051"/>
      <c r="N5715" s="1051"/>
      <c r="O5715" s="1893"/>
      <c r="P5715" s="1893"/>
      <c r="Q5715" s="842"/>
      <c r="R5715" s="842"/>
    </row>
    <row r="5716" spans="2:18" x14ac:dyDescent="0.25">
      <c r="B5716" s="1812" t="s">
        <v>21</v>
      </c>
      <c r="C5716" s="1812" t="s">
        <v>2</v>
      </c>
      <c r="D5716" s="1812" t="s">
        <v>3</v>
      </c>
      <c r="E5716" s="1842" t="s">
        <v>4</v>
      </c>
      <c r="F5716" s="1843"/>
      <c r="G5716" s="1844"/>
      <c r="H5716" s="1812" t="s">
        <v>5</v>
      </c>
      <c r="J5716" s="1886" t="s">
        <v>21</v>
      </c>
      <c r="K5716" s="1894" t="s">
        <v>24</v>
      </c>
      <c r="L5716" s="1867" t="s">
        <v>25</v>
      </c>
      <c r="M5716" s="1868"/>
      <c r="N5716" s="1869"/>
      <c r="O5716" s="1867" t="s">
        <v>4</v>
      </c>
      <c r="P5716" s="1868"/>
      <c r="Q5716" s="1869"/>
      <c r="R5716" s="1886" t="s">
        <v>5</v>
      </c>
    </row>
    <row r="5717" spans="2:18" x14ac:dyDescent="0.25">
      <c r="B5717" s="1813"/>
      <c r="C5717" s="1813"/>
      <c r="D5717" s="1813"/>
      <c r="E5717" s="1716" t="s">
        <v>26</v>
      </c>
      <c r="F5717" s="1716" t="s">
        <v>9</v>
      </c>
      <c r="G5717" s="1715" t="s">
        <v>10</v>
      </c>
      <c r="H5717" s="1813"/>
      <c r="J5717" s="1887"/>
      <c r="K5717" s="1895"/>
      <c r="L5717" s="1052" t="s">
        <v>27</v>
      </c>
      <c r="M5717" s="1719" t="s">
        <v>28</v>
      </c>
      <c r="N5717" s="1719" t="s">
        <v>26</v>
      </c>
      <c r="O5717" s="1719" t="s">
        <v>29</v>
      </c>
      <c r="P5717" s="1053" t="s">
        <v>30</v>
      </c>
      <c r="Q5717" s="1054" t="s">
        <v>10</v>
      </c>
      <c r="R5717" s="1887"/>
    </row>
    <row r="5718" spans="2:18" x14ac:dyDescent="0.25">
      <c r="B5718" s="1209">
        <v>1</v>
      </c>
      <c r="C5718" s="80">
        <v>8068</v>
      </c>
      <c r="D5718" s="1721" t="s">
        <v>12</v>
      </c>
      <c r="E5718" s="1721">
        <v>400</v>
      </c>
      <c r="F5718" s="409">
        <v>55</v>
      </c>
      <c r="G5718" s="71">
        <f t="shared" ref="G5718:G5738" si="253">0.7854*E5718*F5718*F5718/1000000</f>
        <v>0.95033400000000001</v>
      </c>
      <c r="H5718" s="616" t="s">
        <v>207</v>
      </c>
      <c r="J5718" s="1055">
        <v>1</v>
      </c>
      <c r="K5718" s="429" t="s">
        <v>32</v>
      </c>
      <c r="L5718" s="426">
        <v>15</v>
      </c>
      <c r="M5718" s="426">
        <v>33</v>
      </c>
      <c r="N5718" s="426">
        <v>400</v>
      </c>
      <c r="O5718" s="429"/>
      <c r="P5718" s="450">
        <v>7</v>
      </c>
      <c r="Q5718" s="451">
        <f t="shared" ref="Q5718:Q5735" si="254">L5718*M5718*N5718*P5718/1000000</f>
        <v>1.3859999999999999</v>
      </c>
      <c r="R5718" s="1056"/>
    </row>
    <row r="5719" spans="2:18" x14ac:dyDescent="0.25">
      <c r="B5719" s="1209">
        <v>2</v>
      </c>
      <c r="C5719" s="80">
        <v>7962</v>
      </c>
      <c r="D5719" s="1721" t="s">
        <v>12</v>
      </c>
      <c r="E5719" s="1721">
        <v>400</v>
      </c>
      <c r="F5719" s="409">
        <v>50</v>
      </c>
      <c r="G5719" s="71">
        <f t="shared" si="253"/>
        <v>0.78539999999999988</v>
      </c>
      <c r="H5719" s="616" t="s">
        <v>207</v>
      </c>
      <c r="J5719" s="1718">
        <v>2</v>
      </c>
      <c r="K5719" s="476"/>
      <c r="L5719" s="476">
        <v>13</v>
      </c>
      <c r="M5719" s="426">
        <v>33</v>
      </c>
      <c r="N5719" s="426">
        <v>400</v>
      </c>
      <c r="O5719" s="476"/>
      <c r="P5719" s="450">
        <v>7</v>
      </c>
      <c r="Q5719" s="451">
        <f t="shared" si="254"/>
        <v>1.2012</v>
      </c>
      <c r="R5719" s="476"/>
    </row>
    <row r="5720" spans="2:18" x14ac:dyDescent="0.25">
      <c r="B5720" s="1209">
        <v>3</v>
      </c>
      <c r="C5720" s="80">
        <v>8066</v>
      </c>
      <c r="D5720" s="1721" t="s">
        <v>12</v>
      </c>
      <c r="E5720" s="1721">
        <v>400</v>
      </c>
      <c r="F5720" s="409">
        <v>65</v>
      </c>
      <c r="G5720" s="71">
        <f t="shared" si="253"/>
        <v>1.3273259999999998</v>
      </c>
      <c r="H5720" s="616" t="s">
        <v>207</v>
      </c>
      <c r="J5720" s="1055">
        <v>3</v>
      </c>
      <c r="K5720" s="476"/>
      <c r="L5720" s="476">
        <v>10</v>
      </c>
      <c r="M5720" s="426">
        <v>33</v>
      </c>
      <c r="N5720" s="426">
        <v>400</v>
      </c>
      <c r="O5720" s="476"/>
      <c r="P5720" s="450">
        <v>2</v>
      </c>
      <c r="Q5720" s="451">
        <f t="shared" si="254"/>
        <v>0.26400000000000001</v>
      </c>
      <c r="R5720" s="476"/>
    </row>
    <row r="5721" spans="2:18" x14ac:dyDescent="0.25">
      <c r="B5721" s="1209">
        <v>4</v>
      </c>
      <c r="C5721" s="80">
        <v>7961</v>
      </c>
      <c r="D5721" s="1721" t="s">
        <v>12</v>
      </c>
      <c r="E5721" s="1721">
        <v>400</v>
      </c>
      <c r="F5721" s="409">
        <v>70</v>
      </c>
      <c r="G5721" s="71">
        <f t="shared" si="253"/>
        <v>1.5393839999999999</v>
      </c>
      <c r="H5721" s="616" t="s">
        <v>207</v>
      </c>
      <c r="J5721" s="1718">
        <v>4</v>
      </c>
      <c r="K5721" s="476"/>
      <c r="L5721" s="476">
        <v>15</v>
      </c>
      <c r="M5721" s="426">
        <v>30</v>
      </c>
      <c r="N5721" s="426">
        <v>400</v>
      </c>
      <c r="O5721" s="476"/>
      <c r="P5721" s="450">
        <v>2</v>
      </c>
      <c r="Q5721" s="451">
        <f t="shared" si="254"/>
        <v>0.36</v>
      </c>
      <c r="R5721" s="476"/>
    </row>
    <row r="5722" spans="2:18" x14ac:dyDescent="0.25">
      <c r="B5722" s="1209">
        <v>5</v>
      </c>
      <c r="C5722" s="80">
        <v>7400</v>
      </c>
      <c r="D5722" s="1721" t="s">
        <v>12</v>
      </c>
      <c r="E5722" s="1721">
        <v>400</v>
      </c>
      <c r="F5722" s="409">
        <v>40</v>
      </c>
      <c r="G5722" s="71">
        <f t="shared" si="253"/>
        <v>0.50265599999999988</v>
      </c>
      <c r="H5722" s="616" t="s">
        <v>337</v>
      </c>
      <c r="J5722" s="1055">
        <v>5</v>
      </c>
      <c r="K5722" s="476"/>
      <c r="L5722" s="476">
        <v>13</v>
      </c>
      <c r="M5722" s="426">
        <v>30</v>
      </c>
      <c r="N5722" s="426">
        <v>400</v>
      </c>
      <c r="O5722" s="476"/>
      <c r="P5722" s="450">
        <v>2</v>
      </c>
      <c r="Q5722" s="451">
        <f t="shared" si="254"/>
        <v>0.312</v>
      </c>
      <c r="R5722" s="476"/>
    </row>
    <row r="5723" spans="2:18" x14ac:dyDescent="0.25">
      <c r="B5723" s="1209">
        <v>6</v>
      </c>
      <c r="C5723" s="80">
        <v>7645</v>
      </c>
      <c r="D5723" s="1721" t="s">
        <v>12</v>
      </c>
      <c r="E5723" s="1721">
        <v>300</v>
      </c>
      <c r="F5723" s="409">
        <v>30</v>
      </c>
      <c r="G5723" s="71">
        <f t="shared" si="253"/>
        <v>0.212058</v>
      </c>
      <c r="H5723" s="616" t="s">
        <v>337</v>
      </c>
      <c r="J5723" s="1718">
        <v>6</v>
      </c>
      <c r="K5723" s="476"/>
      <c r="L5723" s="476">
        <v>10</v>
      </c>
      <c r="M5723" s="426">
        <v>30</v>
      </c>
      <c r="N5723" s="426">
        <v>400</v>
      </c>
      <c r="O5723" s="476"/>
      <c r="P5723" s="450">
        <v>4</v>
      </c>
      <c r="Q5723" s="451">
        <f t="shared" si="254"/>
        <v>0.48</v>
      </c>
      <c r="R5723" s="476"/>
    </row>
    <row r="5724" spans="2:18" x14ac:dyDescent="0.25">
      <c r="B5724" s="1209">
        <v>7</v>
      </c>
      <c r="C5724" s="80">
        <v>7945</v>
      </c>
      <c r="D5724" s="1721" t="s">
        <v>12</v>
      </c>
      <c r="E5724" s="1721">
        <v>400</v>
      </c>
      <c r="F5724" s="409">
        <v>45</v>
      </c>
      <c r="G5724" s="71">
        <f t="shared" si="253"/>
        <v>0.63617400000000002</v>
      </c>
      <c r="H5724" s="616" t="s">
        <v>337</v>
      </c>
      <c r="J5724" s="1055">
        <v>7</v>
      </c>
      <c r="K5724" s="476"/>
      <c r="L5724" s="476">
        <v>7</v>
      </c>
      <c r="M5724" s="426">
        <v>30</v>
      </c>
      <c r="N5724" s="426">
        <v>400</v>
      </c>
      <c r="O5724" s="476"/>
      <c r="P5724" s="450">
        <v>1</v>
      </c>
      <c r="Q5724" s="451">
        <f t="shared" si="254"/>
        <v>8.4000000000000005E-2</v>
      </c>
      <c r="R5724" s="476"/>
    </row>
    <row r="5725" spans="2:18" x14ac:dyDescent="0.25">
      <c r="B5725" s="1209">
        <v>8</v>
      </c>
      <c r="C5725" s="80">
        <v>8076</v>
      </c>
      <c r="D5725" s="1721" t="s">
        <v>12</v>
      </c>
      <c r="E5725" s="1721">
        <v>400</v>
      </c>
      <c r="F5725" s="409">
        <v>43</v>
      </c>
      <c r="G5725" s="71">
        <f t="shared" si="253"/>
        <v>0.58088183999999998</v>
      </c>
      <c r="H5725" s="616" t="s">
        <v>207</v>
      </c>
      <c r="J5725" s="1718">
        <v>8</v>
      </c>
      <c r="K5725" s="476"/>
      <c r="L5725" s="476">
        <v>4.5</v>
      </c>
      <c r="M5725" s="426">
        <v>30</v>
      </c>
      <c r="N5725" s="426">
        <v>400</v>
      </c>
      <c r="O5725" s="476"/>
      <c r="P5725" s="450">
        <v>1</v>
      </c>
      <c r="Q5725" s="451">
        <f t="shared" si="254"/>
        <v>5.3999999999999999E-2</v>
      </c>
      <c r="R5725" s="476"/>
    </row>
    <row r="5726" spans="2:18" x14ac:dyDescent="0.25">
      <c r="B5726" s="1209">
        <v>9</v>
      </c>
      <c r="C5726" s="80">
        <v>8092</v>
      </c>
      <c r="D5726" s="1721" t="s">
        <v>12</v>
      </c>
      <c r="E5726" s="1721">
        <v>400</v>
      </c>
      <c r="F5726" s="409">
        <v>40</v>
      </c>
      <c r="G5726" s="71">
        <f t="shared" si="253"/>
        <v>0.50265599999999988</v>
      </c>
      <c r="H5726" s="616" t="s">
        <v>207</v>
      </c>
      <c r="J5726" s="1055">
        <v>9</v>
      </c>
      <c r="K5726" s="476"/>
      <c r="L5726" s="476">
        <v>15</v>
      </c>
      <c r="M5726" s="426">
        <v>25</v>
      </c>
      <c r="N5726" s="426">
        <v>400</v>
      </c>
      <c r="O5726" s="476"/>
      <c r="P5726" s="450">
        <v>3</v>
      </c>
      <c r="Q5726" s="451">
        <f t="shared" si="254"/>
        <v>0.45</v>
      </c>
      <c r="R5726" s="476"/>
    </row>
    <row r="5727" spans="2:18" x14ac:dyDescent="0.25">
      <c r="B5727" s="1209">
        <v>10</v>
      </c>
      <c r="C5727" s="80">
        <v>8071</v>
      </c>
      <c r="D5727" s="1721" t="s">
        <v>12</v>
      </c>
      <c r="E5727" s="1721">
        <v>400</v>
      </c>
      <c r="F5727" s="409">
        <v>68</v>
      </c>
      <c r="G5727" s="71">
        <f t="shared" si="253"/>
        <v>1.4526758399999999</v>
      </c>
      <c r="H5727" s="616" t="s">
        <v>207</v>
      </c>
      <c r="J5727" s="1718">
        <v>10</v>
      </c>
      <c r="K5727" s="476"/>
      <c r="L5727" s="476">
        <v>13</v>
      </c>
      <c r="M5727" s="426">
        <v>25</v>
      </c>
      <c r="N5727" s="426">
        <v>400</v>
      </c>
      <c r="O5727" s="476"/>
      <c r="P5727" s="450">
        <v>3</v>
      </c>
      <c r="Q5727" s="451">
        <f t="shared" si="254"/>
        <v>0.39</v>
      </c>
      <c r="R5727" s="476"/>
    </row>
    <row r="5728" spans="2:18" x14ac:dyDescent="0.25">
      <c r="B5728" s="1209">
        <v>11</v>
      </c>
      <c r="C5728" s="80">
        <v>8085</v>
      </c>
      <c r="D5728" s="1721" t="s">
        <v>12</v>
      </c>
      <c r="E5728" s="1721">
        <v>400</v>
      </c>
      <c r="F5728" s="409">
        <v>47</v>
      </c>
      <c r="G5728" s="71">
        <f t="shared" si="253"/>
        <v>0.69397943999999989</v>
      </c>
      <c r="H5728" s="616" t="s">
        <v>207</v>
      </c>
      <c r="J5728" s="1055">
        <v>11</v>
      </c>
      <c r="K5728" s="476"/>
      <c r="L5728" s="476">
        <v>10</v>
      </c>
      <c r="M5728" s="426">
        <v>25</v>
      </c>
      <c r="N5728" s="426">
        <v>400</v>
      </c>
      <c r="O5728" s="476"/>
      <c r="P5728" s="450">
        <v>3</v>
      </c>
      <c r="Q5728" s="451">
        <f t="shared" si="254"/>
        <v>0.3</v>
      </c>
      <c r="R5728" s="476"/>
    </row>
    <row r="5729" spans="2:18" x14ac:dyDescent="0.25">
      <c r="B5729" s="1209">
        <v>12</v>
      </c>
      <c r="C5729" s="80">
        <v>8077</v>
      </c>
      <c r="D5729" s="1721" t="s">
        <v>12</v>
      </c>
      <c r="E5729" s="1721">
        <v>400</v>
      </c>
      <c r="F5729" s="409">
        <v>51</v>
      </c>
      <c r="G5729" s="71">
        <f t="shared" si="253"/>
        <v>0.81713015999999994</v>
      </c>
      <c r="H5729" s="616" t="s">
        <v>207</v>
      </c>
      <c r="J5729" s="1718">
        <v>12</v>
      </c>
      <c r="K5729" s="476"/>
      <c r="L5729" s="476">
        <v>7</v>
      </c>
      <c r="M5729" s="426">
        <v>25</v>
      </c>
      <c r="N5729" s="426">
        <v>400</v>
      </c>
      <c r="O5729" s="476"/>
      <c r="P5729" s="450">
        <v>1</v>
      </c>
      <c r="Q5729" s="451">
        <f t="shared" si="254"/>
        <v>7.0000000000000007E-2</v>
      </c>
      <c r="R5729" s="476"/>
    </row>
    <row r="5730" spans="2:18" x14ac:dyDescent="0.25">
      <c r="B5730" s="1209">
        <v>13</v>
      </c>
      <c r="C5730" s="80">
        <v>7965</v>
      </c>
      <c r="D5730" s="1721" t="s">
        <v>12</v>
      </c>
      <c r="E5730" s="1721">
        <v>400</v>
      </c>
      <c r="F5730" s="409">
        <v>58</v>
      </c>
      <c r="G5730" s="71">
        <f t="shared" si="253"/>
        <v>1.0568342399999999</v>
      </c>
      <c r="H5730" s="616" t="s">
        <v>207</v>
      </c>
      <c r="J5730" s="1055">
        <v>13</v>
      </c>
      <c r="K5730" s="476"/>
      <c r="L5730" s="476">
        <v>4.5</v>
      </c>
      <c r="M5730" s="426">
        <v>25</v>
      </c>
      <c r="N5730" s="426">
        <v>400</v>
      </c>
      <c r="O5730" s="476"/>
      <c r="P5730" s="450">
        <v>4</v>
      </c>
      <c r="Q5730" s="451">
        <f t="shared" si="254"/>
        <v>0.18</v>
      </c>
      <c r="R5730" s="476"/>
    </row>
    <row r="5731" spans="2:18" x14ac:dyDescent="0.25">
      <c r="B5731" s="1209">
        <v>14</v>
      </c>
      <c r="C5731" s="80">
        <v>8012</v>
      </c>
      <c r="D5731" s="1721" t="s">
        <v>12</v>
      </c>
      <c r="E5731" s="1721">
        <v>400</v>
      </c>
      <c r="F5731" s="409">
        <v>60</v>
      </c>
      <c r="G5731" s="71">
        <f t="shared" si="253"/>
        <v>1.130976</v>
      </c>
      <c r="H5731" s="616" t="s">
        <v>207</v>
      </c>
      <c r="J5731" s="1718">
        <v>14</v>
      </c>
      <c r="K5731" s="476"/>
      <c r="L5731" s="476">
        <v>3.5</v>
      </c>
      <c r="M5731" s="426">
        <v>25</v>
      </c>
      <c r="N5731" s="426">
        <v>400</v>
      </c>
      <c r="O5731" s="476"/>
      <c r="P5731" s="450">
        <v>2</v>
      </c>
      <c r="Q5731" s="451">
        <f t="shared" si="254"/>
        <v>7.0000000000000007E-2</v>
      </c>
      <c r="R5731" s="476"/>
    </row>
    <row r="5732" spans="2:18" x14ac:dyDescent="0.25">
      <c r="B5732" s="1209">
        <v>15</v>
      </c>
      <c r="C5732" s="80">
        <v>8078</v>
      </c>
      <c r="D5732" s="1721" t="s">
        <v>12</v>
      </c>
      <c r="E5732" s="1721">
        <v>400</v>
      </c>
      <c r="F5732" s="409">
        <v>55</v>
      </c>
      <c r="G5732" s="71">
        <f t="shared" si="253"/>
        <v>0.95033400000000001</v>
      </c>
      <c r="H5732" s="616" t="s">
        <v>207</v>
      </c>
      <c r="J5732" s="1055">
        <v>15</v>
      </c>
      <c r="K5732" s="476"/>
      <c r="L5732" s="476">
        <v>7</v>
      </c>
      <c r="M5732" s="426">
        <v>20</v>
      </c>
      <c r="N5732" s="426">
        <v>400</v>
      </c>
      <c r="O5732" s="476"/>
      <c r="P5732" s="450">
        <v>4</v>
      </c>
      <c r="Q5732" s="451">
        <f t="shared" si="254"/>
        <v>0.224</v>
      </c>
      <c r="R5732" s="476"/>
    </row>
    <row r="5733" spans="2:18" x14ac:dyDescent="0.25">
      <c r="B5733" s="1209">
        <v>16</v>
      </c>
      <c r="C5733" s="80">
        <v>8063</v>
      </c>
      <c r="D5733" s="1721" t="s">
        <v>12</v>
      </c>
      <c r="E5733" s="1721">
        <v>400</v>
      </c>
      <c r="F5733" s="409">
        <v>72</v>
      </c>
      <c r="G5733" s="71">
        <f t="shared" si="253"/>
        <v>1.6286054399999996</v>
      </c>
      <c r="H5733" s="616" t="s">
        <v>207</v>
      </c>
      <c r="J5733" s="1718">
        <v>16</v>
      </c>
      <c r="K5733" s="476"/>
      <c r="L5733" s="476">
        <v>13</v>
      </c>
      <c r="M5733" s="426">
        <v>20</v>
      </c>
      <c r="N5733" s="426">
        <v>400</v>
      </c>
      <c r="O5733" s="476"/>
      <c r="P5733" s="450">
        <v>4</v>
      </c>
      <c r="Q5733" s="451">
        <f t="shared" si="254"/>
        <v>0.41599999999999998</v>
      </c>
      <c r="R5733" s="476"/>
    </row>
    <row r="5734" spans="2:18" x14ac:dyDescent="0.25">
      <c r="B5734" s="1209">
        <v>17</v>
      </c>
      <c r="C5734" s="80">
        <v>8095</v>
      </c>
      <c r="D5734" s="1721" t="s">
        <v>12</v>
      </c>
      <c r="E5734" s="1721">
        <v>400</v>
      </c>
      <c r="F5734" s="409">
        <v>52</v>
      </c>
      <c r="G5734" s="71">
        <f t="shared" si="253"/>
        <v>0.84948863999999991</v>
      </c>
      <c r="H5734" s="616" t="s">
        <v>207</v>
      </c>
      <c r="J5734" s="1055">
        <v>17</v>
      </c>
      <c r="K5734" s="476"/>
      <c r="L5734" s="476">
        <v>10</v>
      </c>
      <c r="M5734" s="426">
        <v>20</v>
      </c>
      <c r="N5734" s="426">
        <v>400</v>
      </c>
      <c r="O5734" s="476"/>
      <c r="P5734" s="450">
        <v>8</v>
      </c>
      <c r="Q5734" s="451">
        <f t="shared" si="254"/>
        <v>0.64</v>
      </c>
      <c r="R5734" s="476"/>
    </row>
    <row r="5735" spans="2:18" x14ac:dyDescent="0.25">
      <c r="B5735" s="1209">
        <v>18</v>
      </c>
      <c r="C5735" s="80">
        <v>7765</v>
      </c>
      <c r="D5735" s="1721" t="s">
        <v>12</v>
      </c>
      <c r="E5735" s="1721">
        <v>400</v>
      </c>
      <c r="F5735" s="409">
        <v>37</v>
      </c>
      <c r="G5735" s="71">
        <f t="shared" si="253"/>
        <v>0.43008503999999992</v>
      </c>
      <c r="H5735" s="616" t="s">
        <v>207</v>
      </c>
      <c r="J5735" s="1718">
        <v>18</v>
      </c>
      <c r="K5735" s="476"/>
      <c r="L5735" s="476">
        <v>4.5</v>
      </c>
      <c r="M5735" s="426">
        <v>20</v>
      </c>
      <c r="N5735" s="426">
        <v>400</v>
      </c>
      <c r="O5735" s="476"/>
      <c r="P5735" s="450">
        <v>13</v>
      </c>
      <c r="Q5735" s="451">
        <f t="shared" si="254"/>
        <v>0.46800000000000003</v>
      </c>
      <c r="R5735" s="476"/>
    </row>
    <row r="5736" spans="2:18" x14ac:dyDescent="0.25">
      <c r="B5736" s="1209">
        <v>19</v>
      </c>
      <c r="C5736" s="80">
        <v>7767</v>
      </c>
      <c r="D5736" s="1721" t="s">
        <v>12</v>
      </c>
      <c r="E5736" s="1721">
        <v>400</v>
      </c>
      <c r="F5736" s="409">
        <v>32</v>
      </c>
      <c r="G5736" s="71">
        <f t="shared" si="253"/>
        <v>0.32169983999999996</v>
      </c>
      <c r="H5736" s="616" t="s">
        <v>337</v>
      </c>
      <c r="J5736" s="1055">
        <v>19</v>
      </c>
      <c r="K5736" s="476"/>
      <c r="L5736" s="476">
        <v>3.5</v>
      </c>
      <c r="M5736" s="426">
        <v>20</v>
      </c>
      <c r="N5736" s="426">
        <v>400</v>
      </c>
      <c r="O5736" s="476"/>
      <c r="P5736" s="450">
        <v>2</v>
      </c>
      <c r="Q5736" s="451">
        <f t="shared" ref="Q5736:Q5747" si="255">L5736*M5736*N5736*P5736/1000000</f>
        <v>5.6000000000000001E-2</v>
      </c>
      <c r="R5736" s="476"/>
    </row>
    <row r="5737" spans="2:18" x14ac:dyDescent="0.25">
      <c r="B5737" s="1209">
        <v>20</v>
      </c>
      <c r="C5737" s="80">
        <v>7734</v>
      </c>
      <c r="D5737" s="1721" t="s">
        <v>12</v>
      </c>
      <c r="E5737" s="1721">
        <v>400</v>
      </c>
      <c r="F5737" s="409">
        <v>40</v>
      </c>
      <c r="G5737" s="71">
        <f t="shared" si="253"/>
        <v>0.50265599999999988</v>
      </c>
      <c r="H5737" s="616" t="s">
        <v>337</v>
      </c>
      <c r="J5737" s="1718">
        <v>20</v>
      </c>
      <c r="K5737" s="476"/>
      <c r="L5737" s="476">
        <v>2.2000000000000002</v>
      </c>
      <c r="M5737" s="426">
        <v>20</v>
      </c>
      <c r="N5737" s="426">
        <v>400</v>
      </c>
      <c r="O5737" s="476"/>
      <c r="P5737" s="450">
        <v>3</v>
      </c>
      <c r="Q5737" s="451">
        <f t="shared" si="255"/>
        <v>5.28E-2</v>
      </c>
      <c r="R5737" s="476"/>
    </row>
    <row r="5738" spans="2:18" x14ac:dyDescent="0.25">
      <c r="B5738" s="1209">
        <v>21</v>
      </c>
      <c r="C5738" s="80">
        <v>7678</v>
      </c>
      <c r="D5738" s="1721" t="s">
        <v>12</v>
      </c>
      <c r="E5738" s="1721">
        <v>400</v>
      </c>
      <c r="F5738" s="409">
        <v>27</v>
      </c>
      <c r="G5738" s="71">
        <f t="shared" si="253"/>
        <v>0.22902263999999997</v>
      </c>
      <c r="H5738" s="616" t="s">
        <v>337</v>
      </c>
      <c r="J5738" s="1055">
        <v>21</v>
      </c>
      <c r="K5738" s="476"/>
      <c r="L5738" s="476">
        <v>13</v>
      </c>
      <c r="M5738" s="426">
        <v>15</v>
      </c>
      <c r="N5738" s="426">
        <v>400</v>
      </c>
      <c r="O5738" s="476"/>
      <c r="P5738" s="450">
        <v>2</v>
      </c>
      <c r="Q5738" s="451">
        <f t="shared" si="255"/>
        <v>0.156</v>
      </c>
      <c r="R5738" s="476"/>
    </row>
    <row r="5739" spans="2:18" x14ac:dyDescent="0.25">
      <c r="B5739" s="1634"/>
      <c r="C5739" s="109"/>
      <c r="D5739" s="109"/>
      <c r="E5739" s="109"/>
      <c r="F5739" s="109"/>
      <c r="G5739" s="1490">
        <f>SUM(G5718:G5738)</f>
        <v>17.100357119999998</v>
      </c>
      <c r="H5739" s="1491"/>
      <c r="J5739" s="1718">
        <v>22</v>
      </c>
      <c r="K5739" s="476"/>
      <c r="L5739" s="476">
        <v>10</v>
      </c>
      <c r="M5739" s="426">
        <v>15</v>
      </c>
      <c r="N5739" s="426">
        <v>400</v>
      </c>
      <c r="O5739" s="476"/>
      <c r="P5739" s="450">
        <v>2</v>
      </c>
      <c r="Q5739" s="451">
        <f t="shared" si="255"/>
        <v>0.12</v>
      </c>
      <c r="R5739" s="476"/>
    </row>
    <row r="5740" spans="2:18" ht="16.5" thickBot="1" x14ac:dyDescent="0.3">
      <c r="G5740" s="60">
        <f>SUM(G5739)</f>
        <v>17.100357119999998</v>
      </c>
      <c r="H5740" s="36">
        <f>SUM(Q5763/G5740)</f>
        <v>0.73420922802342026</v>
      </c>
      <c r="J5740" s="1055">
        <v>23</v>
      </c>
      <c r="K5740" s="476"/>
      <c r="L5740" s="476">
        <v>7</v>
      </c>
      <c r="M5740" s="426">
        <v>15</v>
      </c>
      <c r="N5740" s="426">
        <v>400</v>
      </c>
      <c r="O5740" s="476"/>
      <c r="P5740" s="450">
        <v>5</v>
      </c>
      <c r="Q5740" s="451">
        <f t="shared" si="255"/>
        <v>0.21</v>
      </c>
      <c r="R5740" s="476"/>
    </row>
    <row r="5741" spans="2:18" ht="16.5" thickTop="1" x14ac:dyDescent="0.25">
      <c r="J5741" s="1718">
        <v>24</v>
      </c>
      <c r="K5741" s="476"/>
      <c r="L5741" s="476">
        <v>4.5</v>
      </c>
      <c r="M5741" s="426">
        <v>15</v>
      </c>
      <c r="N5741" s="426">
        <v>400</v>
      </c>
      <c r="O5741" s="476"/>
      <c r="P5741" s="450">
        <v>7</v>
      </c>
      <c r="Q5741" s="451">
        <f t="shared" si="255"/>
        <v>0.189</v>
      </c>
      <c r="R5741" s="476"/>
    </row>
    <row r="5742" spans="2:18" x14ac:dyDescent="0.25">
      <c r="B5742" s="1886" t="s">
        <v>3</v>
      </c>
      <c r="C5742" s="1888" t="s">
        <v>66</v>
      </c>
      <c r="D5742" s="1889"/>
      <c r="E5742" s="1890" t="s">
        <v>48</v>
      </c>
      <c r="F5742" s="1891"/>
      <c r="G5742" s="1886" t="s">
        <v>50</v>
      </c>
      <c r="J5742" s="1055">
        <v>25</v>
      </c>
      <c r="K5742" s="476"/>
      <c r="L5742" s="476">
        <v>3.5</v>
      </c>
      <c r="M5742" s="426">
        <v>15</v>
      </c>
      <c r="N5742" s="426">
        <v>400</v>
      </c>
      <c r="O5742" s="476"/>
      <c r="P5742" s="450">
        <v>9</v>
      </c>
      <c r="Q5742" s="451">
        <f t="shared" si="255"/>
        <v>0.189</v>
      </c>
      <c r="R5742" s="476"/>
    </row>
    <row r="5743" spans="2:18" x14ac:dyDescent="0.25">
      <c r="B5743" s="1887"/>
      <c r="C5743" s="101" t="s">
        <v>30</v>
      </c>
      <c r="D5743" s="1598" t="s">
        <v>10</v>
      </c>
      <c r="E5743" s="1720" t="s">
        <v>30</v>
      </c>
      <c r="F5743" s="1720" t="s">
        <v>10</v>
      </c>
      <c r="G5743" s="1887"/>
      <c r="J5743" s="1718">
        <v>26</v>
      </c>
      <c r="K5743" s="476"/>
      <c r="L5743" s="476">
        <v>2.2000000000000002</v>
      </c>
      <c r="M5743" s="426">
        <v>15</v>
      </c>
      <c r="N5743" s="426">
        <v>400</v>
      </c>
      <c r="O5743" s="476"/>
      <c r="P5743" s="450">
        <v>7</v>
      </c>
      <c r="Q5743" s="451">
        <f t="shared" si="255"/>
        <v>9.2399999999999996E-2</v>
      </c>
      <c r="R5743" s="476"/>
    </row>
    <row r="5744" spans="2:18" x14ac:dyDescent="0.25">
      <c r="B5744" s="1721" t="s">
        <v>32</v>
      </c>
      <c r="C5744" s="86">
        <f>SUM(C5705)</f>
        <v>1196</v>
      </c>
      <c r="D5744" s="71">
        <f>SUM(D5705)</f>
        <v>915.91670362000002</v>
      </c>
      <c r="E5744" s="86">
        <f>SUM(E5705)</f>
        <v>51711</v>
      </c>
      <c r="F5744" s="71">
        <f>SUM(F5705)</f>
        <v>672.2338450000002</v>
      </c>
      <c r="G5744" s="88">
        <f>SUM(F5744/D5744)</f>
        <v>0.73394648480927782</v>
      </c>
      <c r="J5744" s="1055">
        <v>27</v>
      </c>
      <c r="K5744" s="476"/>
      <c r="L5744" s="476">
        <v>10</v>
      </c>
      <c r="M5744" s="426">
        <v>13</v>
      </c>
      <c r="N5744" s="426">
        <v>400</v>
      </c>
      <c r="O5744" s="476"/>
      <c r="P5744" s="450">
        <v>1</v>
      </c>
      <c r="Q5744" s="451">
        <f t="shared" si="255"/>
        <v>5.1999999999999998E-2</v>
      </c>
      <c r="R5744" s="476"/>
    </row>
    <row r="5745" spans="2:18" x14ac:dyDescent="0.25">
      <c r="B5745" s="1721" t="s">
        <v>32</v>
      </c>
      <c r="C5745" s="115">
        <f>SUM(B5738)</f>
        <v>21</v>
      </c>
      <c r="D5745" s="71">
        <f>SUM(G5740)</f>
        <v>17.100357119999998</v>
      </c>
      <c r="E5745" s="115">
        <f>SUM(P5763)</f>
        <v>588</v>
      </c>
      <c r="F5745" s="20">
        <f>SUM(Q5763)</f>
        <v>12.555239999999996</v>
      </c>
      <c r="G5745" s="88">
        <f>SUM(F5745/D5745)</f>
        <v>0.73420922802342026</v>
      </c>
      <c r="J5745" s="1718">
        <v>28</v>
      </c>
      <c r="K5745" s="476"/>
      <c r="L5745" s="476">
        <v>4.5</v>
      </c>
      <c r="M5745" s="426">
        <v>13</v>
      </c>
      <c r="N5745" s="426">
        <v>400</v>
      </c>
      <c r="O5745" s="476"/>
      <c r="P5745" s="450">
        <v>6</v>
      </c>
      <c r="Q5745" s="451">
        <f t="shared" si="255"/>
        <v>0.1404</v>
      </c>
      <c r="R5745" s="476"/>
    </row>
    <row r="5746" spans="2:18" ht="16.5" thickBot="1" x14ac:dyDescent="0.3">
      <c r="B5746" s="1714" t="s">
        <v>54</v>
      </c>
      <c r="C5746" s="59">
        <f>SUM(C5744:C5745)</f>
        <v>1217</v>
      </c>
      <c r="D5746" s="92">
        <f>SUM(D5744:D5745)</f>
        <v>933.01706074000003</v>
      </c>
      <c r="E5746" s="59">
        <f>SUM(E5744:E5745)</f>
        <v>52299</v>
      </c>
      <c r="F5746" s="92">
        <f>SUM(F5744:F5745)</f>
        <v>684.78908500000023</v>
      </c>
      <c r="G5746" s="93">
        <f>SUM(F5746/D5746)</f>
        <v>0.7339513003726601</v>
      </c>
      <c r="J5746" s="1055">
        <v>29</v>
      </c>
      <c r="K5746" s="476"/>
      <c r="L5746" s="476">
        <v>3.5</v>
      </c>
      <c r="M5746" s="426">
        <v>13</v>
      </c>
      <c r="N5746" s="426">
        <v>400</v>
      </c>
      <c r="O5746" s="476"/>
      <c r="P5746" s="450">
        <v>5</v>
      </c>
      <c r="Q5746" s="451">
        <f t="shared" si="255"/>
        <v>9.0999999999999998E-2</v>
      </c>
      <c r="R5746" s="476"/>
    </row>
    <row r="5747" spans="2:18" ht="16.5" thickTop="1" x14ac:dyDescent="0.25">
      <c r="B5747" s="89"/>
      <c r="C5747" s="90"/>
      <c r="D5747" s="91"/>
      <c r="E5747" s="82"/>
      <c r="F5747" s="83"/>
      <c r="G5747" s="83"/>
      <c r="J5747" s="1718">
        <v>30</v>
      </c>
      <c r="K5747" s="476"/>
      <c r="L5747" s="476">
        <v>2.2000000000000002</v>
      </c>
      <c r="M5747" s="426">
        <v>13</v>
      </c>
      <c r="N5747" s="426">
        <v>400</v>
      </c>
      <c r="O5747" s="476"/>
      <c r="P5747" s="450">
        <v>11</v>
      </c>
      <c r="Q5747" s="451">
        <f t="shared" si="255"/>
        <v>0.12584000000000001</v>
      </c>
      <c r="R5747" s="476"/>
    </row>
    <row r="5748" spans="2:18" x14ac:dyDescent="0.25">
      <c r="B5748" s="102" t="s">
        <v>32</v>
      </c>
      <c r="C5748" s="90"/>
      <c r="D5748" s="103">
        <f>SUM(Q5756+D5707)</f>
        <v>505.49148499999995</v>
      </c>
      <c r="E5748" s="466">
        <f>SUM(D5748/D5746)</f>
        <v>0.54178160965146938</v>
      </c>
      <c r="F5748" s="83"/>
      <c r="G5748" s="83"/>
      <c r="J5748" s="1055">
        <v>31</v>
      </c>
      <c r="K5748" s="476"/>
      <c r="L5748" s="476">
        <v>10</v>
      </c>
      <c r="M5748" s="426">
        <v>10</v>
      </c>
      <c r="N5748" s="426">
        <v>400</v>
      </c>
      <c r="O5748" s="476"/>
      <c r="P5748" s="450">
        <v>1</v>
      </c>
      <c r="Q5748" s="451">
        <f t="shared" ref="Q5748:Q5753" si="256">L5748*M5748*N5748*P5748/1000000</f>
        <v>0.04</v>
      </c>
      <c r="R5748" s="476"/>
    </row>
    <row r="5749" spans="2:18" x14ac:dyDescent="0.25">
      <c r="B5749" s="102" t="s">
        <v>51</v>
      </c>
      <c r="C5749" s="89"/>
      <c r="D5749" s="103">
        <f>SUM(Q5762+D5708)</f>
        <v>179.29760000000002</v>
      </c>
      <c r="E5749" s="466">
        <f>SUM(D5749/D5746)</f>
        <v>0.1921696907211905</v>
      </c>
      <c r="F5749" s="83"/>
      <c r="G5749" s="83"/>
      <c r="J5749" s="1718">
        <v>32</v>
      </c>
      <c r="K5749" s="476"/>
      <c r="L5749" s="476">
        <v>7</v>
      </c>
      <c r="M5749" s="426">
        <v>10</v>
      </c>
      <c r="N5749" s="426">
        <v>400</v>
      </c>
      <c r="O5749" s="476"/>
      <c r="P5749" s="450">
        <v>2</v>
      </c>
      <c r="Q5749" s="451">
        <f t="shared" si="256"/>
        <v>5.6000000000000001E-2</v>
      </c>
      <c r="R5749" s="476"/>
    </row>
    <row r="5750" spans="2:18" ht="16.5" thickBot="1" x14ac:dyDescent="0.3">
      <c r="B5750" s="89"/>
      <c r="C5750" s="89"/>
      <c r="D5750" s="1717">
        <f>SUM(D5748:D5749)</f>
        <v>684.789085</v>
      </c>
      <c r="E5750" s="467">
        <f>SUM(E5748:E5749)</f>
        <v>0.73395130037265988</v>
      </c>
      <c r="F5750" s="83"/>
      <c r="J5750" s="1055">
        <v>33</v>
      </c>
      <c r="K5750" s="476"/>
      <c r="L5750" s="476">
        <v>4.5</v>
      </c>
      <c r="M5750" s="426">
        <v>10</v>
      </c>
      <c r="N5750" s="426">
        <v>400</v>
      </c>
      <c r="O5750" s="476"/>
      <c r="P5750" s="450">
        <v>38</v>
      </c>
      <c r="Q5750" s="451">
        <f t="shared" si="256"/>
        <v>0.68400000000000005</v>
      </c>
      <c r="R5750" s="476"/>
    </row>
    <row r="5751" spans="2:18" ht="16.5" thickTop="1" x14ac:dyDescent="0.25">
      <c r="J5751" s="1718">
        <v>34</v>
      </c>
      <c r="K5751" s="476"/>
      <c r="L5751" s="476">
        <v>3.5</v>
      </c>
      <c r="M5751" s="426">
        <v>10</v>
      </c>
      <c r="N5751" s="426">
        <v>400</v>
      </c>
      <c r="O5751" s="476"/>
      <c r="P5751" s="450">
        <v>13</v>
      </c>
      <c r="Q5751" s="451">
        <f t="shared" si="256"/>
        <v>0.182</v>
      </c>
      <c r="R5751" s="476"/>
    </row>
    <row r="5752" spans="2:18" x14ac:dyDescent="0.25">
      <c r="J5752" s="1055">
        <v>35</v>
      </c>
      <c r="K5752" s="476"/>
      <c r="L5752" s="476">
        <v>2.2000000000000002</v>
      </c>
      <c r="M5752" s="426">
        <v>10</v>
      </c>
      <c r="N5752" s="426">
        <v>400</v>
      </c>
      <c r="O5752" s="476"/>
      <c r="P5752" s="450">
        <v>34</v>
      </c>
      <c r="Q5752" s="451">
        <f t="shared" si="256"/>
        <v>0.29920000000000002</v>
      </c>
      <c r="R5752" s="476"/>
    </row>
    <row r="5753" spans="2:18" x14ac:dyDescent="0.25">
      <c r="J5753" s="1718">
        <v>36</v>
      </c>
      <c r="K5753" s="476"/>
      <c r="L5753" s="476">
        <v>4.5</v>
      </c>
      <c r="M5753" s="426">
        <v>13</v>
      </c>
      <c r="N5753" s="426">
        <v>300</v>
      </c>
      <c r="O5753" s="476"/>
      <c r="P5753" s="450">
        <v>2</v>
      </c>
      <c r="Q5753" s="451">
        <f t="shared" si="256"/>
        <v>3.5099999999999999E-2</v>
      </c>
      <c r="R5753" s="476"/>
    </row>
    <row r="5754" spans="2:18" x14ac:dyDescent="0.25">
      <c r="J5754" s="1055">
        <v>37</v>
      </c>
      <c r="K5754" s="476"/>
      <c r="L5754" s="476">
        <v>2.2000000000000002</v>
      </c>
      <c r="M5754" s="426">
        <v>10</v>
      </c>
      <c r="N5754" s="426">
        <v>300</v>
      </c>
      <c r="O5754" s="476"/>
      <c r="P5754" s="450">
        <v>9</v>
      </c>
      <c r="Q5754" s="451">
        <f>L5754*M5754*N5754*P5754/1000000</f>
        <v>5.9400000000000001E-2</v>
      </c>
      <c r="R5754" s="476"/>
    </row>
    <row r="5755" spans="2:18" x14ac:dyDescent="0.25">
      <c r="J5755" s="1718">
        <v>38</v>
      </c>
      <c r="K5755" s="476"/>
      <c r="L5755" s="476">
        <v>4.5</v>
      </c>
      <c r="M5755" s="426">
        <v>10</v>
      </c>
      <c r="N5755" s="426">
        <v>300</v>
      </c>
      <c r="O5755" s="476"/>
      <c r="P5755" s="450">
        <v>1</v>
      </c>
      <c r="Q5755" s="451">
        <f>L5755*M5755*N5755*P5755/1000000</f>
        <v>1.35E-2</v>
      </c>
      <c r="R5755" s="476"/>
    </row>
    <row r="5756" spans="2:18" x14ac:dyDescent="0.25">
      <c r="J5756" s="1880"/>
      <c r="K5756" s="1880"/>
      <c r="L5756" s="1880"/>
      <c r="M5756" s="1880"/>
      <c r="N5756" s="1880"/>
      <c r="O5756" s="1881"/>
      <c r="P5756" s="1119">
        <f>SUM(P5718:P5755)</f>
        <v>231</v>
      </c>
      <c r="Q5756" s="1120">
        <f>SUM(Q5718:Q5755)</f>
        <v>10.192839999999997</v>
      </c>
      <c r="R5756" s="64">
        <f>SUM(Q5756/G5740)</f>
        <v>0.59606006637597042</v>
      </c>
    </row>
    <row r="5757" spans="2:18" x14ac:dyDescent="0.25">
      <c r="J5757" s="1718">
        <v>39</v>
      </c>
      <c r="K5757" s="476"/>
      <c r="L5757" s="477">
        <v>5</v>
      </c>
      <c r="M5757" s="409">
        <v>7</v>
      </c>
      <c r="N5757" s="409">
        <v>400</v>
      </c>
      <c r="O5757" s="409">
        <v>16</v>
      </c>
      <c r="P5757" s="450">
        <v>64</v>
      </c>
      <c r="Q5757" s="451">
        <f>L5757*M5757*N5757*P5757/1000000</f>
        <v>0.89600000000000002</v>
      </c>
      <c r="R5757" s="618"/>
    </row>
    <row r="5758" spans="2:18" x14ac:dyDescent="0.25">
      <c r="J5758" s="1718">
        <v>40</v>
      </c>
      <c r="K5758" s="476"/>
      <c r="L5758" s="477">
        <v>4</v>
      </c>
      <c r="M5758" s="409">
        <v>6</v>
      </c>
      <c r="N5758" s="409">
        <v>400</v>
      </c>
      <c r="O5758" s="409">
        <v>7</v>
      </c>
      <c r="P5758" s="450">
        <v>42</v>
      </c>
      <c r="Q5758" s="451">
        <f>L5758*M5758*N5758*P5758/1000000</f>
        <v>0.4032</v>
      </c>
      <c r="R5758" s="618"/>
    </row>
    <row r="5759" spans="2:18" x14ac:dyDescent="0.25">
      <c r="J5759" s="1718">
        <v>41</v>
      </c>
      <c r="K5759" s="476"/>
      <c r="L5759" s="477">
        <v>3</v>
      </c>
      <c r="M5759" s="409">
        <v>5</v>
      </c>
      <c r="N5759" s="409">
        <v>400</v>
      </c>
      <c r="O5759" s="409">
        <v>12</v>
      </c>
      <c r="P5759" s="450">
        <v>120</v>
      </c>
      <c r="Q5759" s="451">
        <f>L5759*M5759*N5759*P5759/1000000</f>
        <v>0.72</v>
      </c>
      <c r="R5759" s="618"/>
    </row>
    <row r="5760" spans="2:18" x14ac:dyDescent="0.25">
      <c r="J5760" s="1718">
        <v>42</v>
      </c>
      <c r="K5760" s="476"/>
      <c r="L5760" s="477">
        <v>2</v>
      </c>
      <c r="M5760" s="409">
        <v>3</v>
      </c>
      <c r="N5760" s="409">
        <v>400</v>
      </c>
      <c r="O5760" s="409">
        <v>5</v>
      </c>
      <c r="P5760" s="450">
        <v>125</v>
      </c>
      <c r="Q5760" s="451">
        <f>L5760*M5760*N5760*P5760/1000000</f>
        <v>0.3</v>
      </c>
      <c r="R5760" s="618"/>
    </row>
    <row r="5761" spans="2:18" x14ac:dyDescent="0.25">
      <c r="J5761" s="1718">
        <v>43</v>
      </c>
      <c r="K5761" s="476"/>
      <c r="L5761" s="477">
        <v>4</v>
      </c>
      <c r="M5761" s="409">
        <v>6</v>
      </c>
      <c r="N5761" s="409">
        <v>300</v>
      </c>
      <c r="O5761" s="409">
        <v>1</v>
      </c>
      <c r="P5761" s="450">
        <v>6</v>
      </c>
      <c r="Q5761" s="451">
        <f>L5761*M5761*N5761*P5761/1000000</f>
        <v>4.3200000000000002E-2</v>
      </c>
      <c r="R5761" s="618"/>
    </row>
    <row r="5762" spans="2:18" x14ac:dyDescent="0.25">
      <c r="J5762" s="1882"/>
      <c r="K5762" s="1883"/>
      <c r="L5762" s="1883"/>
      <c r="M5762" s="1883"/>
      <c r="N5762" s="1884"/>
      <c r="O5762" s="1057">
        <f>SUM(O5757:O5761)</f>
        <v>41</v>
      </c>
      <c r="P5762" s="1057">
        <f>SUM(P5757:P5761)</f>
        <v>357</v>
      </c>
      <c r="Q5762" s="437">
        <f>SUM(Q5757:Q5761)</f>
        <v>2.3623999999999996</v>
      </c>
      <c r="R5762" s="64">
        <f>SUM(Q5762/G5740)</f>
        <v>0.13814916164744984</v>
      </c>
    </row>
    <row r="5763" spans="2:18" ht="16.5" thickBot="1" x14ac:dyDescent="0.3">
      <c r="J5763" s="112"/>
      <c r="K5763" s="112"/>
      <c r="L5763" s="112"/>
      <c r="M5763" s="112"/>
      <c r="N5763" s="112"/>
      <c r="O5763" s="455">
        <f>SUM(O5762)</f>
        <v>41</v>
      </c>
      <c r="P5763" s="47">
        <f>SUM(P5762,P5756)</f>
        <v>588</v>
      </c>
      <c r="Q5763" s="72">
        <f>SUM(Q5762,Q5756)</f>
        <v>12.555239999999996</v>
      </c>
      <c r="R5763" s="49">
        <f>SUM(Q5763/G5740)</f>
        <v>0.73420922802342026</v>
      </c>
    </row>
    <row r="5764" spans="2:18" ht="16.5" thickTop="1" x14ac:dyDescent="0.25"/>
    <row r="5765" spans="2:18" x14ac:dyDescent="0.25">
      <c r="B5765" s="1814" t="s">
        <v>0</v>
      </c>
      <c r="C5765" s="1814"/>
      <c r="D5765" s="1814"/>
      <c r="E5765" s="1814"/>
      <c r="F5765" s="1814"/>
      <c r="G5765" s="1814"/>
      <c r="H5765" s="1814"/>
    </row>
    <row r="5766" spans="2:18" x14ac:dyDescent="0.25">
      <c r="B5766" s="1814"/>
      <c r="C5766" s="1814"/>
      <c r="D5766" s="1814"/>
      <c r="E5766" s="1814"/>
      <c r="F5766" s="1814"/>
      <c r="G5766" s="1814"/>
      <c r="H5766" s="1814"/>
      <c r="J5766" s="1892" t="s">
        <v>22</v>
      </c>
      <c r="K5766" s="1892"/>
      <c r="L5766" s="1892"/>
      <c r="M5766" s="1892"/>
      <c r="N5766" s="1892"/>
      <c r="O5766" s="1892"/>
      <c r="P5766" s="1892"/>
      <c r="Q5766" s="1892"/>
      <c r="R5766" s="1892"/>
    </row>
    <row r="5767" spans="2:18" x14ac:dyDescent="0.25">
      <c r="B5767" s="6" t="s">
        <v>564</v>
      </c>
      <c r="H5767" s="8"/>
      <c r="J5767" s="1892"/>
      <c r="K5767" s="1892"/>
      <c r="L5767" s="1892"/>
      <c r="M5767" s="1892"/>
      <c r="N5767" s="1892"/>
      <c r="O5767" s="1892"/>
      <c r="P5767" s="1892"/>
      <c r="Q5767" s="1892"/>
      <c r="R5767" s="1892"/>
    </row>
    <row r="5768" spans="2:18" x14ac:dyDescent="0.25">
      <c r="B5768" s="1812" t="s">
        <v>21</v>
      </c>
      <c r="C5768" s="1812" t="s">
        <v>2</v>
      </c>
      <c r="D5768" s="1812" t="s">
        <v>3</v>
      </c>
      <c r="E5768" s="1842" t="s">
        <v>4</v>
      </c>
      <c r="F5768" s="1843"/>
      <c r="G5768" s="1844"/>
      <c r="H5768" s="1812" t="s">
        <v>5</v>
      </c>
      <c r="J5768" s="6" t="s">
        <v>564</v>
      </c>
      <c r="K5768" s="1051"/>
      <c r="L5768" s="1051"/>
      <c r="M5768" s="1051"/>
      <c r="N5768" s="1051"/>
      <c r="O5768" s="1893"/>
      <c r="P5768" s="1893"/>
      <c r="Q5768" s="842"/>
      <c r="R5768" s="842"/>
    </row>
    <row r="5769" spans="2:18" x14ac:dyDescent="0.25">
      <c r="B5769" s="1813"/>
      <c r="C5769" s="1813"/>
      <c r="D5769" s="1813"/>
      <c r="E5769" s="1724" t="s">
        <v>26</v>
      </c>
      <c r="F5769" s="1724" t="s">
        <v>9</v>
      </c>
      <c r="G5769" s="1723" t="s">
        <v>10</v>
      </c>
      <c r="H5769" s="1813"/>
      <c r="J5769" s="1886" t="s">
        <v>21</v>
      </c>
      <c r="K5769" s="1894" t="s">
        <v>24</v>
      </c>
      <c r="L5769" s="1867" t="s">
        <v>25</v>
      </c>
      <c r="M5769" s="1868"/>
      <c r="N5769" s="1869"/>
      <c r="O5769" s="1867" t="s">
        <v>4</v>
      </c>
      <c r="P5769" s="1868"/>
      <c r="Q5769" s="1869"/>
      <c r="R5769" s="1886" t="s">
        <v>5</v>
      </c>
    </row>
    <row r="5770" spans="2:18" x14ac:dyDescent="0.25">
      <c r="B5770" s="1209">
        <v>1</v>
      </c>
      <c r="C5770" s="1168">
        <v>7928</v>
      </c>
      <c r="D5770" s="1729" t="s">
        <v>12</v>
      </c>
      <c r="E5770" s="1729">
        <v>400</v>
      </c>
      <c r="F5770" s="409">
        <v>45</v>
      </c>
      <c r="G5770" s="71">
        <f t="shared" ref="G5770:G5796" si="257">0.7854*E5770*F5770*F5770/1000000</f>
        <v>0.63617400000000002</v>
      </c>
      <c r="H5770" s="616" t="s">
        <v>337</v>
      </c>
      <c r="J5770" s="1887"/>
      <c r="K5770" s="1895"/>
      <c r="L5770" s="1052" t="s">
        <v>27</v>
      </c>
      <c r="M5770" s="1727" t="s">
        <v>28</v>
      </c>
      <c r="N5770" s="1727" t="s">
        <v>26</v>
      </c>
      <c r="O5770" s="1727" t="s">
        <v>29</v>
      </c>
      <c r="P5770" s="1053" t="s">
        <v>30</v>
      </c>
      <c r="Q5770" s="1054" t="s">
        <v>10</v>
      </c>
      <c r="R5770" s="1887"/>
    </row>
    <row r="5771" spans="2:18" x14ac:dyDescent="0.25">
      <c r="B5771" s="1209">
        <v>2</v>
      </c>
      <c r="C5771" s="1168">
        <v>8083</v>
      </c>
      <c r="D5771" s="1729" t="s">
        <v>12</v>
      </c>
      <c r="E5771" s="1729">
        <v>400</v>
      </c>
      <c r="F5771" s="409">
        <v>33</v>
      </c>
      <c r="G5771" s="71">
        <f t="shared" si="257"/>
        <v>0.34212023999999996</v>
      </c>
      <c r="H5771" s="616" t="s">
        <v>337</v>
      </c>
      <c r="J5771" s="1055">
        <v>1</v>
      </c>
      <c r="K5771" s="429" t="s">
        <v>32</v>
      </c>
      <c r="L5771" s="426">
        <v>15</v>
      </c>
      <c r="M5771" s="426">
        <v>25</v>
      </c>
      <c r="N5771" s="426">
        <v>400</v>
      </c>
      <c r="O5771" s="429"/>
      <c r="P5771" s="450">
        <v>2</v>
      </c>
      <c r="Q5771" s="451">
        <f t="shared" ref="Q5771:Q5804" si="258">L5771*M5771*N5771*P5771/1000000</f>
        <v>0.3</v>
      </c>
      <c r="R5771" s="1056"/>
    </row>
    <row r="5772" spans="2:18" x14ac:dyDescent="0.25">
      <c r="B5772" s="1209">
        <v>3</v>
      </c>
      <c r="C5772" s="1168">
        <v>7869</v>
      </c>
      <c r="D5772" s="1729" t="s">
        <v>12</v>
      </c>
      <c r="E5772" s="1729">
        <v>400</v>
      </c>
      <c r="F5772" s="409">
        <v>45</v>
      </c>
      <c r="G5772" s="71">
        <f t="shared" si="257"/>
        <v>0.63617400000000002</v>
      </c>
      <c r="H5772" s="616" t="s">
        <v>337</v>
      </c>
      <c r="J5772" s="1726">
        <v>2</v>
      </c>
      <c r="K5772" s="476"/>
      <c r="L5772" s="476">
        <v>15</v>
      </c>
      <c r="M5772" s="426">
        <v>15</v>
      </c>
      <c r="N5772" s="426">
        <v>400</v>
      </c>
      <c r="O5772" s="476"/>
      <c r="P5772" s="450">
        <v>1</v>
      </c>
      <c r="Q5772" s="451">
        <f t="shared" si="258"/>
        <v>0.09</v>
      </c>
      <c r="R5772" s="476"/>
    </row>
    <row r="5773" spans="2:18" x14ac:dyDescent="0.25">
      <c r="B5773" s="1209">
        <v>4</v>
      </c>
      <c r="C5773" s="1168">
        <v>8109</v>
      </c>
      <c r="D5773" s="1729" t="s">
        <v>12</v>
      </c>
      <c r="E5773" s="1729">
        <v>400</v>
      </c>
      <c r="F5773" s="409">
        <v>41</v>
      </c>
      <c r="G5773" s="71">
        <f t="shared" si="257"/>
        <v>0.52810296000000001</v>
      </c>
      <c r="H5773" s="616" t="s">
        <v>337</v>
      </c>
      <c r="J5773" s="1055">
        <v>3</v>
      </c>
      <c r="K5773" s="476"/>
      <c r="L5773" s="476">
        <v>13</v>
      </c>
      <c r="M5773" s="426">
        <v>30</v>
      </c>
      <c r="N5773" s="426">
        <v>400</v>
      </c>
      <c r="O5773" s="476"/>
      <c r="P5773" s="450">
        <v>1</v>
      </c>
      <c r="Q5773" s="451">
        <f t="shared" si="258"/>
        <v>0.156</v>
      </c>
      <c r="R5773" s="476"/>
    </row>
    <row r="5774" spans="2:18" x14ac:dyDescent="0.25">
      <c r="B5774" s="1209">
        <v>5</v>
      </c>
      <c r="C5774" s="1168">
        <v>7935</v>
      </c>
      <c r="D5774" s="1729" t="s">
        <v>12</v>
      </c>
      <c r="E5774" s="1729">
        <v>400</v>
      </c>
      <c r="F5774" s="409">
        <v>38</v>
      </c>
      <c r="G5774" s="71">
        <f t="shared" si="257"/>
        <v>0.45364703999999995</v>
      </c>
      <c r="H5774" s="616" t="s">
        <v>337</v>
      </c>
      <c r="J5774" s="1726">
        <v>4</v>
      </c>
      <c r="K5774" s="476"/>
      <c r="L5774" s="476">
        <v>13</v>
      </c>
      <c r="M5774" s="426">
        <v>20</v>
      </c>
      <c r="N5774" s="426">
        <v>400</v>
      </c>
      <c r="O5774" s="476"/>
      <c r="P5774" s="450">
        <v>1</v>
      </c>
      <c r="Q5774" s="451">
        <f t="shared" si="258"/>
        <v>0.104</v>
      </c>
      <c r="R5774" s="476"/>
    </row>
    <row r="5775" spans="2:18" x14ac:dyDescent="0.25">
      <c r="B5775" s="1209">
        <v>6</v>
      </c>
      <c r="C5775" s="1168">
        <v>7929</v>
      </c>
      <c r="D5775" s="1729" t="s">
        <v>12</v>
      </c>
      <c r="E5775" s="1729">
        <v>400</v>
      </c>
      <c r="F5775" s="409">
        <v>40</v>
      </c>
      <c r="G5775" s="71">
        <f t="shared" si="257"/>
        <v>0.50265599999999988</v>
      </c>
      <c r="H5775" s="616" t="s">
        <v>337</v>
      </c>
      <c r="J5775" s="1055">
        <v>5</v>
      </c>
      <c r="K5775" s="476"/>
      <c r="L5775" s="476">
        <v>10</v>
      </c>
      <c r="M5775" s="426">
        <v>25</v>
      </c>
      <c r="N5775" s="426">
        <v>400</v>
      </c>
      <c r="O5775" s="476"/>
      <c r="P5775" s="450">
        <v>3</v>
      </c>
      <c r="Q5775" s="451">
        <f t="shared" si="258"/>
        <v>0.3</v>
      </c>
      <c r="R5775" s="476"/>
    </row>
    <row r="5776" spans="2:18" x14ac:dyDescent="0.25">
      <c r="B5776" s="1209">
        <v>7</v>
      </c>
      <c r="C5776" s="1168">
        <v>8081</v>
      </c>
      <c r="D5776" s="1729" t="s">
        <v>12</v>
      </c>
      <c r="E5776" s="1729">
        <v>400</v>
      </c>
      <c r="F5776" s="409">
        <v>38</v>
      </c>
      <c r="G5776" s="71">
        <f t="shared" si="257"/>
        <v>0.45364703999999995</v>
      </c>
      <c r="H5776" s="616" t="s">
        <v>337</v>
      </c>
      <c r="J5776" s="1726">
        <v>6</v>
      </c>
      <c r="K5776" s="476"/>
      <c r="L5776" s="476">
        <v>10</v>
      </c>
      <c r="M5776" s="426">
        <v>23</v>
      </c>
      <c r="N5776" s="426">
        <v>400</v>
      </c>
      <c r="O5776" s="476"/>
      <c r="P5776" s="450">
        <v>1</v>
      </c>
      <c r="Q5776" s="451">
        <f t="shared" si="258"/>
        <v>9.1999999999999998E-2</v>
      </c>
      <c r="R5776" s="476"/>
    </row>
    <row r="5777" spans="2:18" x14ac:dyDescent="0.25">
      <c r="B5777" s="1209">
        <v>8</v>
      </c>
      <c r="C5777" s="1168">
        <v>8082</v>
      </c>
      <c r="D5777" s="1729" t="s">
        <v>12</v>
      </c>
      <c r="E5777" s="1729">
        <v>400</v>
      </c>
      <c r="F5777" s="409">
        <v>36</v>
      </c>
      <c r="G5777" s="71">
        <f t="shared" si="257"/>
        <v>0.40715135999999991</v>
      </c>
      <c r="H5777" s="616" t="s">
        <v>337</v>
      </c>
      <c r="J5777" s="1055">
        <v>7</v>
      </c>
      <c r="K5777" s="476"/>
      <c r="L5777" s="476">
        <v>10</v>
      </c>
      <c r="M5777" s="426">
        <v>20</v>
      </c>
      <c r="N5777" s="426">
        <v>400</v>
      </c>
      <c r="O5777" s="476"/>
      <c r="P5777" s="450">
        <v>11</v>
      </c>
      <c r="Q5777" s="451">
        <f t="shared" si="258"/>
        <v>0.88</v>
      </c>
      <c r="R5777" s="476"/>
    </row>
    <row r="5778" spans="2:18" x14ac:dyDescent="0.25">
      <c r="B5778" s="1209">
        <v>9</v>
      </c>
      <c r="C5778" s="1168">
        <v>8090</v>
      </c>
      <c r="D5778" s="1729" t="s">
        <v>12</v>
      </c>
      <c r="E5778" s="1729">
        <v>400</v>
      </c>
      <c r="F5778" s="409">
        <v>34</v>
      </c>
      <c r="G5778" s="71">
        <f t="shared" si="257"/>
        <v>0.36316895999999999</v>
      </c>
      <c r="H5778" s="616" t="s">
        <v>337</v>
      </c>
      <c r="J5778" s="1726">
        <v>8</v>
      </c>
      <c r="K5778" s="476"/>
      <c r="L5778" s="476">
        <v>10</v>
      </c>
      <c r="M5778" s="426">
        <v>15</v>
      </c>
      <c r="N5778" s="426">
        <v>400</v>
      </c>
      <c r="O5778" s="476"/>
      <c r="P5778" s="450">
        <v>9</v>
      </c>
      <c r="Q5778" s="451">
        <f t="shared" si="258"/>
        <v>0.54</v>
      </c>
      <c r="R5778" s="476"/>
    </row>
    <row r="5779" spans="2:18" x14ac:dyDescent="0.25">
      <c r="B5779" s="1209">
        <v>10</v>
      </c>
      <c r="C5779" s="1168">
        <v>8067</v>
      </c>
      <c r="D5779" s="1729" t="s">
        <v>12</v>
      </c>
      <c r="E5779" s="1729">
        <v>400</v>
      </c>
      <c r="F5779" s="409">
        <v>43</v>
      </c>
      <c r="G5779" s="71">
        <f t="shared" si="257"/>
        <v>0.58088183999999998</v>
      </c>
      <c r="H5779" s="616" t="s">
        <v>337</v>
      </c>
      <c r="J5779" s="1055">
        <v>9</v>
      </c>
      <c r="K5779" s="476"/>
      <c r="L5779" s="476">
        <v>15</v>
      </c>
      <c r="M5779" s="426">
        <v>20</v>
      </c>
      <c r="N5779" s="426">
        <v>400</v>
      </c>
      <c r="O5779" s="476"/>
      <c r="P5779" s="450">
        <v>1</v>
      </c>
      <c r="Q5779" s="451">
        <f t="shared" si="258"/>
        <v>0.12</v>
      </c>
      <c r="R5779" s="476"/>
    </row>
    <row r="5780" spans="2:18" x14ac:dyDescent="0.25">
      <c r="B5780" s="1209">
        <v>11</v>
      </c>
      <c r="C5780" s="1168">
        <v>8074</v>
      </c>
      <c r="D5780" s="1729" t="s">
        <v>12</v>
      </c>
      <c r="E5780" s="1729">
        <v>400</v>
      </c>
      <c r="F5780" s="409">
        <v>40</v>
      </c>
      <c r="G5780" s="71">
        <f t="shared" si="257"/>
        <v>0.50265599999999988</v>
      </c>
      <c r="H5780" s="616" t="s">
        <v>337</v>
      </c>
      <c r="J5780" s="1726">
        <v>10</v>
      </c>
      <c r="K5780" s="476"/>
      <c r="L5780" s="476">
        <v>10</v>
      </c>
      <c r="M5780" s="426">
        <v>13</v>
      </c>
      <c r="N5780" s="426">
        <v>400</v>
      </c>
      <c r="O5780" s="476"/>
      <c r="P5780" s="450">
        <v>2</v>
      </c>
      <c r="Q5780" s="451">
        <f t="shared" si="258"/>
        <v>0.104</v>
      </c>
      <c r="R5780" s="476"/>
    </row>
    <row r="5781" spans="2:18" x14ac:dyDescent="0.25">
      <c r="B5781" s="1209">
        <v>12</v>
      </c>
      <c r="C5781" s="1168">
        <v>8072</v>
      </c>
      <c r="D5781" s="1729" t="s">
        <v>12</v>
      </c>
      <c r="E5781" s="1729">
        <v>400</v>
      </c>
      <c r="F5781" s="409">
        <v>36</v>
      </c>
      <c r="G5781" s="71">
        <f t="shared" si="257"/>
        <v>0.40715135999999991</v>
      </c>
      <c r="H5781" s="616" t="s">
        <v>337</v>
      </c>
      <c r="J5781" s="1055">
        <v>11</v>
      </c>
      <c r="K5781" s="476"/>
      <c r="L5781" s="476">
        <v>8</v>
      </c>
      <c r="M5781" s="426">
        <v>20</v>
      </c>
      <c r="N5781" s="426">
        <v>400</v>
      </c>
      <c r="O5781" s="476"/>
      <c r="P5781" s="450">
        <v>7</v>
      </c>
      <c r="Q5781" s="451">
        <f t="shared" si="258"/>
        <v>0.44800000000000001</v>
      </c>
      <c r="R5781" s="476"/>
    </row>
    <row r="5782" spans="2:18" x14ac:dyDescent="0.25">
      <c r="B5782" s="1209">
        <v>13</v>
      </c>
      <c r="C5782" s="1168">
        <v>8091</v>
      </c>
      <c r="D5782" s="1729" t="s">
        <v>12</v>
      </c>
      <c r="E5782" s="1729">
        <v>400</v>
      </c>
      <c r="F5782" s="409">
        <v>38</v>
      </c>
      <c r="G5782" s="71">
        <f t="shared" si="257"/>
        <v>0.45364703999999995</v>
      </c>
      <c r="H5782" s="616" t="s">
        <v>337</v>
      </c>
      <c r="J5782" s="1726">
        <v>12</v>
      </c>
      <c r="K5782" s="476"/>
      <c r="L5782" s="476">
        <v>8</v>
      </c>
      <c r="M5782" s="426">
        <v>25</v>
      </c>
      <c r="N5782" s="426">
        <v>400</v>
      </c>
      <c r="O5782" s="476"/>
      <c r="P5782" s="450">
        <v>1</v>
      </c>
      <c r="Q5782" s="451">
        <f t="shared" si="258"/>
        <v>0.08</v>
      </c>
      <c r="R5782" s="476"/>
    </row>
    <row r="5783" spans="2:18" x14ac:dyDescent="0.25">
      <c r="B5783" s="1209">
        <v>14</v>
      </c>
      <c r="C5783" s="1168">
        <v>8087</v>
      </c>
      <c r="D5783" s="1729" t="s">
        <v>12</v>
      </c>
      <c r="E5783" s="1729">
        <v>400</v>
      </c>
      <c r="F5783" s="409">
        <v>37</v>
      </c>
      <c r="G5783" s="71">
        <f t="shared" si="257"/>
        <v>0.43008503999999992</v>
      </c>
      <c r="H5783" s="616" t="s">
        <v>337</v>
      </c>
      <c r="J5783" s="1055">
        <v>13</v>
      </c>
      <c r="K5783" s="476"/>
      <c r="L5783" s="476">
        <v>8</v>
      </c>
      <c r="M5783" s="426">
        <v>15</v>
      </c>
      <c r="N5783" s="426">
        <v>400</v>
      </c>
      <c r="O5783" s="476"/>
      <c r="P5783" s="450">
        <v>1</v>
      </c>
      <c r="Q5783" s="451">
        <f t="shared" si="258"/>
        <v>4.8000000000000001E-2</v>
      </c>
      <c r="R5783" s="476"/>
    </row>
    <row r="5784" spans="2:18" x14ac:dyDescent="0.25">
      <c r="B5784" s="1209">
        <v>15</v>
      </c>
      <c r="C5784" s="1168">
        <v>7243</v>
      </c>
      <c r="D5784" s="409" t="s">
        <v>12</v>
      </c>
      <c r="E5784" s="409">
        <v>400</v>
      </c>
      <c r="F5784" s="409">
        <v>50</v>
      </c>
      <c r="G5784" s="497">
        <f t="shared" si="257"/>
        <v>0.78539999999999988</v>
      </c>
      <c r="H5784" s="616" t="s">
        <v>13</v>
      </c>
      <c r="J5784" s="1726">
        <v>14</v>
      </c>
      <c r="K5784" s="476"/>
      <c r="L5784" s="476">
        <v>7</v>
      </c>
      <c r="M5784" s="426">
        <v>20</v>
      </c>
      <c r="N5784" s="426">
        <v>400</v>
      </c>
      <c r="O5784" s="476"/>
      <c r="P5784" s="450">
        <v>6</v>
      </c>
      <c r="Q5784" s="451">
        <f t="shared" si="258"/>
        <v>0.33600000000000002</v>
      </c>
      <c r="R5784" s="476"/>
    </row>
    <row r="5785" spans="2:18" x14ac:dyDescent="0.25">
      <c r="B5785" s="1209">
        <v>16</v>
      </c>
      <c r="C5785" s="1168">
        <v>7246</v>
      </c>
      <c r="D5785" s="409" t="s">
        <v>12</v>
      </c>
      <c r="E5785" s="409">
        <v>400</v>
      </c>
      <c r="F5785" s="409">
        <v>47</v>
      </c>
      <c r="G5785" s="497">
        <f t="shared" si="257"/>
        <v>0.69397943999999989</v>
      </c>
      <c r="H5785" s="616" t="s">
        <v>13</v>
      </c>
      <c r="J5785" s="1055">
        <v>15</v>
      </c>
      <c r="K5785" s="476"/>
      <c r="L5785" s="476">
        <v>7</v>
      </c>
      <c r="M5785" s="426">
        <v>13</v>
      </c>
      <c r="N5785" s="426">
        <v>400</v>
      </c>
      <c r="O5785" s="476"/>
      <c r="P5785" s="450">
        <v>1</v>
      </c>
      <c r="Q5785" s="451">
        <f t="shared" si="258"/>
        <v>3.6400000000000002E-2</v>
      </c>
      <c r="R5785" s="476"/>
    </row>
    <row r="5786" spans="2:18" x14ac:dyDescent="0.25">
      <c r="B5786" s="1209">
        <v>17</v>
      </c>
      <c r="C5786" s="1168">
        <v>7614</v>
      </c>
      <c r="D5786" s="1729" t="s">
        <v>12</v>
      </c>
      <c r="E5786" s="1729">
        <v>400</v>
      </c>
      <c r="F5786" s="409">
        <v>45</v>
      </c>
      <c r="G5786" s="71">
        <f t="shared" si="257"/>
        <v>0.63617400000000002</v>
      </c>
      <c r="H5786" s="616" t="s">
        <v>562</v>
      </c>
      <c r="J5786" s="1726">
        <v>16</v>
      </c>
      <c r="K5786" s="476"/>
      <c r="L5786" s="476">
        <v>7</v>
      </c>
      <c r="M5786" s="426">
        <v>15</v>
      </c>
      <c r="N5786" s="426">
        <v>400</v>
      </c>
      <c r="O5786" s="476"/>
      <c r="P5786" s="450">
        <v>3</v>
      </c>
      <c r="Q5786" s="451">
        <f t="shared" si="258"/>
        <v>0.126</v>
      </c>
      <c r="R5786" s="476"/>
    </row>
    <row r="5787" spans="2:18" x14ac:dyDescent="0.25">
      <c r="B5787" s="1209">
        <v>18</v>
      </c>
      <c r="C5787" s="1168">
        <v>7764</v>
      </c>
      <c r="D5787" s="1729" t="s">
        <v>12</v>
      </c>
      <c r="E5787" s="1729">
        <v>400</v>
      </c>
      <c r="F5787" s="409">
        <v>60</v>
      </c>
      <c r="G5787" s="71">
        <f t="shared" si="257"/>
        <v>1.130976</v>
      </c>
      <c r="H5787" s="616" t="s">
        <v>562</v>
      </c>
      <c r="J5787" s="1055">
        <v>17</v>
      </c>
      <c r="K5787" s="476"/>
      <c r="L5787" s="476">
        <v>7</v>
      </c>
      <c r="M5787" s="426">
        <v>10</v>
      </c>
      <c r="N5787" s="426">
        <v>400</v>
      </c>
      <c r="O5787" s="476"/>
      <c r="P5787" s="450">
        <v>5</v>
      </c>
      <c r="Q5787" s="451">
        <f t="shared" si="258"/>
        <v>0.14000000000000001</v>
      </c>
      <c r="R5787" s="476"/>
    </row>
    <row r="5788" spans="2:18" x14ac:dyDescent="0.25">
      <c r="B5788" s="1209">
        <v>19</v>
      </c>
      <c r="C5788" s="1168">
        <v>7525</v>
      </c>
      <c r="D5788" s="409" t="s">
        <v>12</v>
      </c>
      <c r="E5788" s="409">
        <v>400</v>
      </c>
      <c r="F5788" s="409">
        <v>38</v>
      </c>
      <c r="G5788" s="497">
        <f t="shared" si="257"/>
        <v>0.45364703999999995</v>
      </c>
      <c r="H5788" s="616" t="s">
        <v>541</v>
      </c>
      <c r="J5788" s="1726">
        <v>18</v>
      </c>
      <c r="K5788" s="476"/>
      <c r="L5788" s="476">
        <v>4.5</v>
      </c>
      <c r="M5788" s="426">
        <v>20</v>
      </c>
      <c r="N5788" s="426">
        <v>400</v>
      </c>
      <c r="O5788" s="476"/>
      <c r="P5788" s="450">
        <v>5</v>
      </c>
      <c r="Q5788" s="451">
        <f t="shared" si="258"/>
        <v>0.18</v>
      </c>
      <c r="R5788" s="476"/>
    </row>
    <row r="5789" spans="2:18" x14ac:dyDescent="0.25">
      <c r="B5789" s="1209">
        <v>20</v>
      </c>
      <c r="C5789" s="1168">
        <v>7816</v>
      </c>
      <c r="D5789" s="1729" t="s">
        <v>12</v>
      </c>
      <c r="E5789" s="1729">
        <v>400</v>
      </c>
      <c r="F5789" s="409">
        <v>52</v>
      </c>
      <c r="G5789" s="71">
        <f t="shared" si="257"/>
        <v>0.84948863999999991</v>
      </c>
      <c r="H5789" s="616" t="s">
        <v>562</v>
      </c>
      <c r="J5789" s="1055">
        <v>19</v>
      </c>
      <c r="K5789" s="476"/>
      <c r="L5789" s="476">
        <v>4.5</v>
      </c>
      <c r="M5789" s="426">
        <v>15</v>
      </c>
      <c r="N5789" s="426">
        <v>400</v>
      </c>
      <c r="O5789" s="476"/>
      <c r="P5789" s="450">
        <v>16</v>
      </c>
      <c r="Q5789" s="451">
        <f t="shared" si="258"/>
        <v>0.432</v>
      </c>
      <c r="R5789" s="476"/>
    </row>
    <row r="5790" spans="2:18" x14ac:dyDescent="0.25">
      <c r="B5790" s="1209">
        <v>21</v>
      </c>
      <c r="C5790" s="1168">
        <v>7787</v>
      </c>
      <c r="D5790" s="1729" t="s">
        <v>12</v>
      </c>
      <c r="E5790" s="1729">
        <v>400</v>
      </c>
      <c r="F5790" s="409">
        <v>46</v>
      </c>
      <c r="G5790" s="71">
        <f t="shared" si="257"/>
        <v>0.66476255999999989</v>
      </c>
      <c r="H5790" s="616" t="s">
        <v>562</v>
      </c>
      <c r="J5790" s="1726">
        <v>20</v>
      </c>
      <c r="K5790" s="476"/>
      <c r="L5790" s="476">
        <v>4.5</v>
      </c>
      <c r="M5790" s="426">
        <v>13</v>
      </c>
      <c r="N5790" s="426">
        <v>400</v>
      </c>
      <c r="O5790" s="476"/>
      <c r="P5790" s="450">
        <v>11</v>
      </c>
      <c r="Q5790" s="451">
        <f t="shared" si="258"/>
        <v>0.25740000000000002</v>
      </c>
      <c r="R5790" s="476"/>
    </row>
    <row r="5791" spans="2:18" x14ac:dyDescent="0.25">
      <c r="B5791" s="1209">
        <v>22</v>
      </c>
      <c r="C5791" s="1168">
        <v>7452</v>
      </c>
      <c r="D5791" s="409" t="s">
        <v>12</v>
      </c>
      <c r="E5791" s="409">
        <v>400</v>
      </c>
      <c r="F5791" s="409">
        <v>37</v>
      </c>
      <c r="G5791" s="497">
        <f t="shared" si="257"/>
        <v>0.43008503999999992</v>
      </c>
      <c r="H5791" s="616" t="s">
        <v>541</v>
      </c>
      <c r="J5791" s="1055">
        <v>21</v>
      </c>
      <c r="K5791" s="476"/>
      <c r="L5791" s="476">
        <v>4.5</v>
      </c>
      <c r="M5791" s="426">
        <v>10</v>
      </c>
      <c r="N5791" s="426">
        <v>400</v>
      </c>
      <c r="O5791" s="476"/>
      <c r="P5791" s="450">
        <v>70</v>
      </c>
      <c r="Q5791" s="451">
        <f t="shared" si="258"/>
        <v>1.26</v>
      </c>
      <c r="R5791" s="476"/>
    </row>
    <row r="5792" spans="2:18" x14ac:dyDescent="0.25">
      <c r="B5792" s="1209">
        <v>23</v>
      </c>
      <c r="C5792" s="1168">
        <v>7494</v>
      </c>
      <c r="D5792" s="409" t="s">
        <v>12</v>
      </c>
      <c r="E5792" s="409">
        <v>400</v>
      </c>
      <c r="F5792" s="409">
        <v>36</v>
      </c>
      <c r="G5792" s="497">
        <f t="shared" si="257"/>
        <v>0.40715135999999991</v>
      </c>
      <c r="H5792" s="616" t="s">
        <v>541</v>
      </c>
      <c r="J5792" s="1726">
        <v>22</v>
      </c>
      <c r="K5792" s="476"/>
      <c r="L5792" s="476">
        <v>3.5</v>
      </c>
      <c r="M5792" s="426">
        <v>20</v>
      </c>
      <c r="N5792" s="426">
        <v>400</v>
      </c>
      <c r="O5792" s="476"/>
      <c r="P5792" s="450">
        <v>2</v>
      </c>
      <c r="Q5792" s="451">
        <f t="shared" si="258"/>
        <v>5.6000000000000001E-2</v>
      </c>
      <c r="R5792" s="476"/>
    </row>
    <row r="5793" spans="2:18" x14ac:dyDescent="0.25">
      <c r="B5793" s="1209">
        <v>24</v>
      </c>
      <c r="C5793" s="1168">
        <v>7971</v>
      </c>
      <c r="D5793" s="1729" t="s">
        <v>12</v>
      </c>
      <c r="E5793" s="1729">
        <v>400</v>
      </c>
      <c r="F5793" s="409">
        <v>32</v>
      </c>
      <c r="G5793" s="71">
        <f t="shared" si="257"/>
        <v>0.32169983999999996</v>
      </c>
      <c r="H5793" s="616" t="s">
        <v>563</v>
      </c>
      <c r="J5793" s="1055">
        <v>23</v>
      </c>
      <c r="K5793" s="476"/>
      <c r="L5793" s="476">
        <v>3.5</v>
      </c>
      <c r="M5793" s="426">
        <v>15</v>
      </c>
      <c r="N5793" s="426">
        <v>400</v>
      </c>
      <c r="O5793" s="476"/>
      <c r="P5793" s="450">
        <v>2</v>
      </c>
      <c r="Q5793" s="451">
        <f t="shared" si="258"/>
        <v>4.2000000000000003E-2</v>
      </c>
      <c r="R5793" s="476"/>
    </row>
    <row r="5794" spans="2:18" x14ac:dyDescent="0.25">
      <c r="B5794" s="1209">
        <v>25</v>
      </c>
      <c r="C5794" s="1168">
        <v>7978</v>
      </c>
      <c r="D5794" s="1729" t="s">
        <v>12</v>
      </c>
      <c r="E5794" s="1729">
        <v>400</v>
      </c>
      <c r="F5794" s="409">
        <v>34</v>
      </c>
      <c r="G5794" s="71">
        <f t="shared" si="257"/>
        <v>0.36316895999999999</v>
      </c>
      <c r="H5794" s="616" t="s">
        <v>563</v>
      </c>
      <c r="J5794" s="1726">
        <v>24</v>
      </c>
      <c r="K5794" s="476"/>
      <c r="L5794" s="476">
        <v>3.5</v>
      </c>
      <c r="M5794" s="426">
        <v>13</v>
      </c>
      <c r="N5794" s="426">
        <v>400</v>
      </c>
      <c r="O5794" s="476"/>
      <c r="P5794" s="450">
        <v>3</v>
      </c>
      <c r="Q5794" s="451">
        <f t="shared" si="258"/>
        <v>5.4600000000000003E-2</v>
      </c>
      <c r="R5794" s="476"/>
    </row>
    <row r="5795" spans="2:18" x14ac:dyDescent="0.25">
      <c r="B5795" s="1209">
        <v>26</v>
      </c>
      <c r="C5795" s="1168">
        <v>7866</v>
      </c>
      <c r="D5795" s="1729" t="s">
        <v>12</v>
      </c>
      <c r="E5795" s="1729">
        <v>400</v>
      </c>
      <c r="F5795" s="409">
        <v>35</v>
      </c>
      <c r="G5795" s="71">
        <f t="shared" si="257"/>
        <v>0.38484599999999997</v>
      </c>
      <c r="H5795" s="616" t="s">
        <v>563</v>
      </c>
      <c r="J5795" s="1055">
        <v>25</v>
      </c>
      <c r="K5795" s="476"/>
      <c r="L5795" s="476">
        <v>3.5</v>
      </c>
      <c r="M5795" s="426">
        <v>10</v>
      </c>
      <c r="N5795" s="426">
        <v>400</v>
      </c>
      <c r="O5795" s="476"/>
      <c r="P5795" s="450">
        <v>16</v>
      </c>
      <c r="Q5795" s="451">
        <f t="shared" si="258"/>
        <v>0.224</v>
      </c>
      <c r="R5795" s="476"/>
    </row>
    <row r="5796" spans="2:18" x14ac:dyDescent="0.25">
      <c r="B5796" s="1209">
        <v>27</v>
      </c>
      <c r="C5796" s="1168">
        <v>7403</v>
      </c>
      <c r="D5796" s="1729" t="s">
        <v>12</v>
      </c>
      <c r="E5796" s="1729">
        <v>400</v>
      </c>
      <c r="F5796" s="409">
        <v>46</v>
      </c>
      <c r="G5796" s="71">
        <f t="shared" si="257"/>
        <v>0.66476255999999989</v>
      </c>
      <c r="H5796" s="616" t="s">
        <v>337</v>
      </c>
      <c r="J5796" s="1726">
        <v>26</v>
      </c>
      <c r="K5796" s="476"/>
      <c r="L5796" s="476">
        <v>2.2000000000000002</v>
      </c>
      <c r="M5796" s="426">
        <v>20</v>
      </c>
      <c r="N5796" s="426">
        <v>400</v>
      </c>
      <c r="O5796" s="476"/>
      <c r="P5796" s="450">
        <v>5</v>
      </c>
      <c r="Q5796" s="451">
        <f t="shared" si="258"/>
        <v>8.7999999999999995E-2</v>
      </c>
      <c r="R5796" s="476"/>
    </row>
    <row r="5797" spans="2:18" x14ac:dyDescent="0.25">
      <c r="B5797" s="1634"/>
      <c r="C5797" s="109"/>
      <c r="D5797" s="109"/>
      <c r="E5797" s="109"/>
      <c r="F5797" s="109"/>
      <c r="G5797" s="1490">
        <f>SUM(G5770:G5796)</f>
        <v>14.483404319999998</v>
      </c>
      <c r="H5797" s="1491"/>
      <c r="J5797" s="1055">
        <v>27</v>
      </c>
      <c r="K5797" s="476"/>
      <c r="L5797" s="476">
        <v>2.2000000000000002</v>
      </c>
      <c r="M5797" s="426">
        <v>15</v>
      </c>
      <c r="N5797" s="426">
        <v>400</v>
      </c>
      <c r="O5797" s="476"/>
      <c r="P5797" s="450">
        <v>10</v>
      </c>
      <c r="Q5797" s="451">
        <f t="shared" si="258"/>
        <v>0.13200000000000001</v>
      </c>
      <c r="R5797" s="476"/>
    </row>
    <row r="5798" spans="2:18" ht="16.5" thickBot="1" x14ac:dyDescent="0.3">
      <c r="G5798" s="60">
        <f>SUM(G5797)</f>
        <v>14.483404319999998</v>
      </c>
      <c r="H5798" s="36">
        <f>SUM(Q5812/G5798)</f>
        <v>0.68255637843023353</v>
      </c>
      <c r="J5798" s="1726">
        <v>28</v>
      </c>
      <c r="K5798" s="476"/>
      <c r="L5798" s="476">
        <v>2.2000000000000002</v>
      </c>
      <c r="M5798" s="426">
        <v>13</v>
      </c>
      <c r="N5798" s="426">
        <v>400</v>
      </c>
      <c r="O5798" s="476"/>
      <c r="P5798" s="450">
        <v>6</v>
      </c>
      <c r="Q5798" s="451">
        <f t="shared" si="258"/>
        <v>6.8640000000000007E-2</v>
      </c>
      <c r="R5798" s="476"/>
    </row>
    <row r="5799" spans="2:18" ht="16.5" thickTop="1" x14ac:dyDescent="0.25">
      <c r="J5799" s="1055">
        <v>29</v>
      </c>
      <c r="K5799" s="476"/>
      <c r="L5799" s="476">
        <v>2.2000000000000002</v>
      </c>
      <c r="M5799" s="426">
        <v>10</v>
      </c>
      <c r="N5799" s="426">
        <v>400</v>
      </c>
      <c r="O5799" s="476"/>
      <c r="P5799" s="450">
        <v>35</v>
      </c>
      <c r="Q5799" s="451">
        <f t="shared" si="258"/>
        <v>0.308</v>
      </c>
      <c r="R5799" s="476"/>
    </row>
    <row r="5800" spans="2:18" x14ac:dyDescent="0.25">
      <c r="B5800" s="1886" t="s">
        <v>3</v>
      </c>
      <c r="C5800" s="1888" t="s">
        <v>66</v>
      </c>
      <c r="D5800" s="1889"/>
      <c r="E5800" s="1890" t="s">
        <v>48</v>
      </c>
      <c r="F5800" s="1891"/>
      <c r="G5800" s="1886" t="s">
        <v>50</v>
      </c>
      <c r="J5800" s="1726">
        <v>30</v>
      </c>
      <c r="K5800" s="476"/>
      <c r="L5800" s="476">
        <v>1.7</v>
      </c>
      <c r="M5800" s="426">
        <v>15</v>
      </c>
      <c r="N5800" s="426">
        <v>400</v>
      </c>
      <c r="O5800" s="476"/>
      <c r="P5800" s="450">
        <v>3</v>
      </c>
      <c r="Q5800" s="451">
        <f t="shared" si="258"/>
        <v>3.0599999999999999E-2</v>
      </c>
      <c r="R5800" s="476"/>
    </row>
    <row r="5801" spans="2:18" x14ac:dyDescent="0.25">
      <c r="B5801" s="1887"/>
      <c r="C5801" s="101" t="s">
        <v>30</v>
      </c>
      <c r="D5801" s="1598" t="s">
        <v>10</v>
      </c>
      <c r="E5801" s="1728" t="s">
        <v>30</v>
      </c>
      <c r="F5801" s="1728" t="s">
        <v>10</v>
      </c>
      <c r="G5801" s="1887"/>
      <c r="J5801" s="1055">
        <v>31</v>
      </c>
      <c r="K5801" s="476"/>
      <c r="L5801" s="476">
        <v>1.7</v>
      </c>
      <c r="M5801" s="426">
        <v>10</v>
      </c>
      <c r="N5801" s="426">
        <v>400</v>
      </c>
      <c r="O5801" s="476"/>
      <c r="P5801" s="450">
        <v>16</v>
      </c>
      <c r="Q5801" s="451">
        <f t="shared" si="258"/>
        <v>0.10879999999999999</v>
      </c>
      <c r="R5801" s="476"/>
    </row>
    <row r="5802" spans="2:18" x14ac:dyDescent="0.25">
      <c r="B5802" s="1729" t="s">
        <v>32</v>
      </c>
      <c r="C5802" s="86">
        <f>SUM(C5746)</f>
        <v>1217</v>
      </c>
      <c r="D5802" s="71">
        <f>SUM(D5746)</f>
        <v>933.01706074000003</v>
      </c>
      <c r="E5802" s="86">
        <f>SUM(E5746)</f>
        <v>52299</v>
      </c>
      <c r="F5802" s="71">
        <f>SUM(F5746)</f>
        <v>684.78908500000023</v>
      </c>
      <c r="G5802" s="88">
        <f>SUM(F5802/D5802)</f>
        <v>0.7339513003726601</v>
      </c>
      <c r="J5802" s="1726">
        <v>32</v>
      </c>
      <c r="K5802" s="476"/>
      <c r="L5802" s="476">
        <v>2.2000000000000002</v>
      </c>
      <c r="M5802" s="426">
        <v>25</v>
      </c>
      <c r="N5802" s="426">
        <v>400</v>
      </c>
      <c r="O5802" s="476"/>
      <c r="P5802" s="450">
        <v>1</v>
      </c>
      <c r="Q5802" s="451">
        <f t="shared" si="258"/>
        <v>2.2000000000000002E-2</v>
      </c>
      <c r="R5802" s="476"/>
    </row>
    <row r="5803" spans="2:18" x14ac:dyDescent="0.25">
      <c r="B5803" s="1729" t="s">
        <v>32</v>
      </c>
      <c r="C5803" s="115">
        <f>SUM(B5796)</f>
        <v>27</v>
      </c>
      <c r="D5803" s="71">
        <f>SUM(G5798)</f>
        <v>14.483404319999998</v>
      </c>
      <c r="E5803" s="115">
        <f>SUM(P5812)</f>
        <v>673</v>
      </c>
      <c r="F5803" s="20">
        <f>SUM(Q5812)</f>
        <v>9.8857399999999984</v>
      </c>
      <c r="G5803" s="88">
        <f>SUM(F5803/D5803)</f>
        <v>0.68255637843023353</v>
      </c>
      <c r="J5803" s="1055">
        <v>33</v>
      </c>
      <c r="K5803" s="476"/>
      <c r="L5803" s="476">
        <v>4.5</v>
      </c>
      <c r="M5803" s="426">
        <v>20</v>
      </c>
      <c r="N5803" s="426">
        <v>300</v>
      </c>
      <c r="O5803" s="476"/>
      <c r="P5803" s="450">
        <v>1</v>
      </c>
      <c r="Q5803" s="451">
        <f t="shared" si="258"/>
        <v>2.7E-2</v>
      </c>
      <c r="R5803" s="476"/>
    </row>
    <row r="5804" spans="2:18" ht="16.5" thickBot="1" x14ac:dyDescent="0.3">
      <c r="B5804" s="1725" t="s">
        <v>54</v>
      </c>
      <c r="C5804" s="59">
        <f>SUM(C5802:C5803)</f>
        <v>1244</v>
      </c>
      <c r="D5804" s="92">
        <f>SUM(D5802:D5803)</f>
        <v>947.50046506000001</v>
      </c>
      <c r="E5804" s="59">
        <f>SUM(E5802:E5803)</f>
        <v>52972</v>
      </c>
      <c r="F5804" s="92">
        <f>SUM(F5802:F5803)</f>
        <v>694.67482500000028</v>
      </c>
      <c r="G5804" s="93">
        <f>SUM(F5804/D5804)</f>
        <v>0.73316568235774993</v>
      </c>
      <c r="J5804" s="1726">
        <v>34</v>
      </c>
      <c r="K5804" s="476"/>
      <c r="L5804" s="476">
        <v>4.5</v>
      </c>
      <c r="M5804" s="426">
        <v>10</v>
      </c>
      <c r="N5804" s="426">
        <v>300</v>
      </c>
      <c r="O5804" s="476"/>
      <c r="P5804" s="450">
        <v>3</v>
      </c>
      <c r="Q5804" s="451">
        <f t="shared" si="258"/>
        <v>4.0500000000000001E-2</v>
      </c>
      <c r="R5804" s="476"/>
    </row>
    <row r="5805" spans="2:18" ht="16.5" thickTop="1" x14ac:dyDescent="0.25">
      <c r="B5805" s="89"/>
      <c r="C5805" s="90"/>
      <c r="D5805" s="91"/>
      <c r="E5805" s="82"/>
      <c r="F5805" s="83"/>
      <c r="G5805" s="83"/>
      <c r="J5805" s="1880"/>
      <c r="K5805" s="1880"/>
      <c r="L5805" s="1880"/>
      <c r="M5805" s="1880"/>
      <c r="N5805" s="1880"/>
      <c r="O5805" s="1881"/>
      <c r="P5805" s="1119">
        <f>SUM(P5771:P5804)</f>
        <v>261</v>
      </c>
      <c r="Q5805" s="1120">
        <f>SUM(Q5771:Q5804)</f>
        <v>7.2319399999999989</v>
      </c>
      <c r="R5805" s="64">
        <f>SUM(Q5805/G5798)</f>
        <v>0.49932597614591762</v>
      </c>
    </row>
    <row r="5806" spans="2:18" x14ac:dyDescent="0.25">
      <c r="B5806" s="102" t="s">
        <v>32</v>
      </c>
      <c r="C5806" s="90"/>
      <c r="D5806" s="103">
        <f>SUM(Q5805+D5748)</f>
        <v>512.72342499999991</v>
      </c>
      <c r="E5806" s="466">
        <f>SUM(D5806/D5804)</f>
        <v>0.54113263677135182</v>
      </c>
      <c r="F5806" s="83"/>
      <c r="G5806" s="83"/>
      <c r="J5806" s="1726">
        <v>35</v>
      </c>
      <c r="K5806" s="476"/>
      <c r="L5806" s="477">
        <v>5</v>
      </c>
      <c r="M5806" s="409">
        <v>7</v>
      </c>
      <c r="N5806" s="409">
        <v>400</v>
      </c>
      <c r="O5806" s="409">
        <v>21</v>
      </c>
      <c r="P5806" s="450">
        <v>84</v>
      </c>
      <c r="Q5806" s="451">
        <f>L5806*M5806*N5806*P5806/1000000</f>
        <v>1.1759999999999999</v>
      </c>
      <c r="R5806" s="618"/>
    </row>
    <row r="5807" spans="2:18" x14ac:dyDescent="0.25">
      <c r="B5807" s="102" t="s">
        <v>51</v>
      </c>
      <c r="C5807" s="89"/>
      <c r="D5807" s="103">
        <f>SUM(Q5811+D5749)</f>
        <v>181.95140000000001</v>
      </c>
      <c r="E5807" s="466">
        <f>SUM(D5807/D5804)</f>
        <v>0.19203304558639769</v>
      </c>
      <c r="F5807" s="83"/>
      <c r="G5807" s="83"/>
      <c r="J5807" s="1726">
        <v>36</v>
      </c>
      <c r="K5807" s="476"/>
      <c r="L5807" s="477">
        <v>4</v>
      </c>
      <c r="M5807" s="409">
        <v>6</v>
      </c>
      <c r="N5807" s="409">
        <v>400</v>
      </c>
      <c r="O5807" s="409">
        <v>3</v>
      </c>
      <c r="P5807" s="450">
        <v>18</v>
      </c>
      <c r="Q5807" s="451">
        <f>L5807*M5807*N5807*P5807/1000000</f>
        <v>0.17280000000000001</v>
      </c>
      <c r="R5807" s="618"/>
    </row>
    <row r="5808" spans="2:18" ht="16.5" thickBot="1" x14ac:dyDescent="0.3">
      <c r="B5808" s="89"/>
      <c r="C5808" s="89"/>
      <c r="D5808" s="1722">
        <f>SUM(D5806:D5807)</f>
        <v>694.67482499999994</v>
      </c>
      <c r="E5808" s="467">
        <f>SUM(E5806:E5807)</f>
        <v>0.73316568235774948</v>
      </c>
      <c r="F5808" s="83"/>
      <c r="J5808" s="1726">
        <v>37</v>
      </c>
      <c r="K5808" s="476"/>
      <c r="L5808" s="477">
        <v>3</v>
      </c>
      <c r="M5808" s="409">
        <v>5</v>
      </c>
      <c r="N5808" s="409">
        <v>400</v>
      </c>
      <c r="O5808" s="409">
        <v>15</v>
      </c>
      <c r="P5808" s="450">
        <v>150</v>
      </c>
      <c r="Q5808" s="451">
        <f>L5808*M5808*N5808*P5808/1000000</f>
        <v>0.9</v>
      </c>
      <c r="R5808" s="618"/>
    </row>
    <row r="5809" spans="2:18" ht="16.5" thickTop="1" x14ac:dyDescent="0.25">
      <c r="J5809" s="1726">
        <v>38</v>
      </c>
      <c r="K5809" s="476"/>
      <c r="L5809" s="477">
        <v>2</v>
      </c>
      <c r="M5809" s="409">
        <v>3</v>
      </c>
      <c r="N5809" s="409">
        <v>400</v>
      </c>
      <c r="O5809" s="409">
        <v>6</v>
      </c>
      <c r="P5809" s="450">
        <v>150</v>
      </c>
      <c r="Q5809" s="451">
        <f>L5809*M5809*N5809*P5809/1000000</f>
        <v>0.36</v>
      </c>
      <c r="R5809" s="618"/>
    </row>
    <row r="5810" spans="2:18" x14ac:dyDescent="0.25">
      <c r="J5810" s="1726">
        <v>39</v>
      </c>
      <c r="K5810" s="476"/>
      <c r="L5810" s="477">
        <v>3</v>
      </c>
      <c r="M5810" s="409">
        <v>5</v>
      </c>
      <c r="N5810" s="409">
        <v>300</v>
      </c>
      <c r="O5810" s="409">
        <v>1</v>
      </c>
      <c r="P5810" s="450">
        <v>10</v>
      </c>
      <c r="Q5810" s="451">
        <f>L5810*M5810*N5810*P5810/1000000</f>
        <v>4.4999999999999998E-2</v>
      </c>
      <c r="R5810" s="618"/>
    </row>
    <row r="5811" spans="2:18" x14ac:dyDescent="0.25">
      <c r="J5811" s="1882"/>
      <c r="K5811" s="1883"/>
      <c r="L5811" s="1883"/>
      <c r="M5811" s="1883"/>
      <c r="N5811" s="1884"/>
      <c r="O5811" s="1057">
        <f>SUM(O5806:O5810)</f>
        <v>46</v>
      </c>
      <c r="P5811" s="1057">
        <f>SUM(P5806:P5810)</f>
        <v>412</v>
      </c>
      <c r="Q5811" s="437">
        <f>SUM(Q5806:Q5810)</f>
        <v>2.6537999999999999</v>
      </c>
      <c r="R5811" s="64">
        <f>SUM(Q5811/G5798)</f>
        <v>0.183230402284316</v>
      </c>
    </row>
    <row r="5812" spans="2:18" ht="16.5" thickBot="1" x14ac:dyDescent="0.3">
      <c r="J5812" s="112"/>
      <c r="K5812" s="112"/>
      <c r="L5812" s="112"/>
      <c r="M5812" s="112"/>
      <c r="N5812" s="112"/>
      <c r="O5812" s="455">
        <f>SUM(O5811)</f>
        <v>46</v>
      </c>
      <c r="P5812" s="47">
        <f>SUM(P5811,P5805)</f>
        <v>673</v>
      </c>
      <c r="Q5812" s="72">
        <f>SUM(Q5811,Q5805)</f>
        <v>9.8857399999999984</v>
      </c>
      <c r="R5812" s="49">
        <f>SUM(Q5812/G5798)</f>
        <v>0.68255637843023353</v>
      </c>
    </row>
    <row r="5813" spans="2:18" ht="16.5" thickTop="1" x14ac:dyDescent="0.25"/>
    <row r="5814" spans="2:18" x14ac:dyDescent="0.25">
      <c r="B5814" s="1814" t="s">
        <v>0</v>
      </c>
      <c r="C5814" s="1814"/>
      <c r="D5814" s="1814"/>
      <c r="E5814" s="1814"/>
      <c r="F5814" s="1814"/>
      <c r="G5814" s="1814"/>
      <c r="H5814" s="1814"/>
      <c r="J5814" s="1892" t="s">
        <v>22</v>
      </c>
      <c r="K5814" s="1892"/>
      <c r="L5814" s="1892"/>
      <c r="M5814" s="1892"/>
      <c r="N5814" s="1892"/>
      <c r="O5814" s="1892"/>
      <c r="P5814" s="1892"/>
      <c r="Q5814" s="1892"/>
      <c r="R5814" s="1892"/>
    </row>
    <row r="5815" spans="2:18" x14ac:dyDescent="0.25">
      <c r="B5815" s="1814"/>
      <c r="C5815" s="1814"/>
      <c r="D5815" s="1814"/>
      <c r="E5815" s="1814"/>
      <c r="F5815" s="1814"/>
      <c r="G5815" s="1814"/>
      <c r="H5815" s="1814"/>
      <c r="J5815" s="1892"/>
      <c r="K5815" s="1892"/>
      <c r="L5815" s="1892"/>
      <c r="M5815" s="1892"/>
      <c r="N5815" s="1892"/>
      <c r="O5815" s="1892"/>
      <c r="P5815" s="1892"/>
      <c r="Q5815" s="1892"/>
      <c r="R5815" s="1892"/>
    </row>
    <row r="5816" spans="2:18" x14ac:dyDescent="0.25">
      <c r="B5816" s="6" t="s">
        <v>564</v>
      </c>
      <c r="H5816" s="8"/>
      <c r="J5816" s="6" t="s">
        <v>564</v>
      </c>
      <c r="K5816" s="1051"/>
      <c r="L5816" s="1051"/>
      <c r="M5816" s="1051"/>
      <c r="N5816" s="1051"/>
      <c r="O5816" s="1893"/>
      <c r="P5816" s="1893"/>
      <c r="Q5816" s="842"/>
      <c r="R5816" s="842"/>
    </row>
    <row r="5817" spans="2:18" x14ac:dyDescent="0.25">
      <c r="B5817" s="1812" t="s">
        <v>21</v>
      </c>
      <c r="C5817" s="1812" t="s">
        <v>2</v>
      </c>
      <c r="D5817" s="1812" t="s">
        <v>3</v>
      </c>
      <c r="E5817" s="1842" t="s">
        <v>4</v>
      </c>
      <c r="F5817" s="1843"/>
      <c r="G5817" s="1844"/>
      <c r="H5817" s="1812" t="s">
        <v>5</v>
      </c>
      <c r="J5817" s="1886" t="s">
        <v>21</v>
      </c>
      <c r="K5817" s="1894" t="s">
        <v>24</v>
      </c>
      <c r="L5817" s="1867" t="s">
        <v>25</v>
      </c>
      <c r="M5817" s="1868"/>
      <c r="N5817" s="1869"/>
      <c r="O5817" s="1867" t="s">
        <v>4</v>
      </c>
      <c r="P5817" s="1868"/>
      <c r="Q5817" s="1869"/>
      <c r="R5817" s="1886" t="s">
        <v>5</v>
      </c>
    </row>
    <row r="5818" spans="2:18" x14ac:dyDescent="0.25">
      <c r="B5818" s="1813"/>
      <c r="C5818" s="1813"/>
      <c r="D5818" s="1813"/>
      <c r="E5818" s="1732" t="s">
        <v>26</v>
      </c>
      <c r="F5818" s="1732" t="s">
        <v>9</v>
      </c>
      <c r="G5818" s="1731" t="s">
        <v>10</v>
      </c>
      <c r="H5818" s="1813"/>
      <c r="J5818" s="1887"/>
      <c r="K5818" s="1895"/>
      <c r="L5818" s="1052" t="s">
        <v>27</v>
      </c>
      <c r="M5818" s="1735" t="s">
        <v>28</v>
      </c>
      <c r="N5818" s="1735" t="s">
        <v>26</v>
      </c>
      <c r="O5818" s="1735" t="s">
        <v>29</v>
      </c>
      <c r="P5818" s="1053" t="s">
        <v>30</v>
      </c>
      <c r="Q5818" s="1054" t="s">
        <v>10</v>
      </c>
      <c r="R5818" s="1887"/>
    </row>
    <row r="5819" spans="2:18" x14ac:dyDescent="0.25">
      <c r="B5819" s="1209">
        <v>1</v>
      </c>
      <c r="C5819" s="141">
        <v>7738</v>
      </c>
      <c r="D5819" s="1737" t="s">
        <v>12</v>
      </c>
      <c r="E5819" s="1737">
        <v>400</v>
      </c>
      <c r="F5819" s="409">
        <v>34</v>
      </c>
      <c r="G5819" s="71">
        <f t="shared" ref="G5819:G5833" si="259">0.7854*E5819*F5819*F5819/1000000</f>
        <v>0.36316895999999999</v>
      </c>
      <c r="H5819" s="616" t="s">
        <v>389</v>
      </c>
      <c r="J5819" s="1055">
        <v>1</v>
      </c>
      <c r="K5819" s="429" t="s">
        <v>32</v>
      </c>
      <c r="L5819" s="426">
        <v>10</v>
      </c>
      <c r="M5819" s="426">
        <v>20</v>
      </c>
      <c r="N5819" s="426">
        <v>400</v>
      </c>
      <c r="O5819" s="429"/>
      <c r="P5819" s="450">
        <v>8</v>
      </c>
      <c r="Q5819" s="451">
        <f t="shared" ref="Q5819:Q5830" si="260">L5819*M5819*N5819*P5819/1000000</f>
        <v>0.64</v>
      </c>
      <c r="R5819" s="1056"/>
    </row>
    <row r="5820" spans="2:18" x14ac:dyDescent="0.25">
      <c r="B5820" s="1209">
        <v>2</v>
      </c>
      <c r="C5820" s="141">
        <v>7797</v>
      </c>
      <c r="D5820" s="1737" t="s">
        <v>12</v>
      </c>
      <c r="E5820" s="1737">
        <v>400</v>
      </c>
      <c r="F5820" s="409">
        <v>35</v>
      </c>
      <c r="G5820" s="71">
        <f t="shared" si="259"/>
        <v>0.38484599999999997</v>
      </c>
      <c r="H5820" s="616" t="s">
        <v>458</v>
      </c>
      <c r="J5820" s="1734">
        <v>2</v>
      </c>
      <c r="K5820" s="476"/>
      <c r="L5820" s="476">
        <v>7</v>
      </c>
      <c r="M5820" s="426">
        <v>20</v>
      </c>
      <c r="N5820" s="426">
        <v>400</v>
      </c>
      <c r="O5820" s="476"/>
      <c r="P5820" s="450">
        <v>5</v>
      </c>
      <c r="Q5820" s="451">
        <f t="shared" si="260"/>
        <v>0.28000000000000003</v>
      </c>
      <c r="R5820" s="476"/>
    </row>
    <row r="5821" spans="2:18" x14ac:dyDescent="0.25">
      <c r="B5821" s="1209">
        <v>3</v>
      </c>
      <c r="C5821" s="141">
        <v>7843</v>
      </c>
      <c r="D5821" s="1737" t="s">
        <v>12</v>
      </c>
      <c r="E5821" s="1737">
        <v>400</v>
      </c>
      <c r="F5821" s="409">
        <v>37</v>
      </c>
      <c r="G5821" s="71">
        <f t="shared" si="259"/>
        <v>0.43008503999999992</v>
      </c>
      <c r="H5821" s="616" t="s">
        <v>458</v>
      </c>
      <c r="J5821" s="1055">
        <v>3</v>
      </c>
      <c r="K5821" s="476"/>
      <c r="L5821" s="476">
        <v>10</v>
      </c>
      <c r="M5821" s="426">
        <v>15</v>
      </c>
      <c r="N5821" s="426">
        <v>400</v>
      </c>
      <c r="O5821" s="476"/>
      <c r="P5821" s="450">
        <v>6</v>
      </c>
      <c r="Q5821" s="451">
        <f t="shared" si="260"/>
        <v>0.36</v>
      </c>
      <c r="R5821" s="476"/>
    </row>
    <row r="5822" spans="2:18" x14ac:dyDescent="0.25">
      <c r="B5822" s="1209">
        <v>4</v>
      </c>
      <c r="C5822" s="141">
        <v>7729</v>
      </c>
      <c r="D5822" s="1737" t="s">
        <v>12</v>
      </c>
      <c r="E5822" s="1737">
        <v>400</v>
      </c>
      <c r="F5822" s="409">
        <v>40</v>
      </c>
      <c r="G5822" s="71">
        <f t="shared" si="259"/>
        <v>0.50265599999999988</v>
      </c>
      <c r="H5822" s="616" t="s">
        <v>389</v>
      </c>
      <c r="J5822" s="1734">
        <v>4</v>
      </c>
      <c r="K5822" s="476"/>
      <c r="L5822" s="476">
        <v>7</v>
      </c>
      <c r="M5822" s="426">
        <v>15</v>
      </c>
      <c r="N5822" s="426">
        <v>400</v>
      </c>
      <c r="O5822" s="476"/>
      <c r="P5822" s="450">
        <v>4</v>
      </c>
      <c r="Q5822" s="451">
        <f t="shared" si="260"/>
        <v>0.16800000000000001</v>
      </c>
      <c r="R5822" s="476"/>
    </row>
    <row r="5823" spans="2:18" x14ac:dyDescent="0.25">
      <c r="B5823" s="1209">
        <v>5</v>
      </c>
      <c r="C5823" s="141">
        <v>7495</v>
      </c>
      <c r="D5823" s="1737" t="s">
        <v>12</v>
      </c>
      <c r="E5823" s="1737">
        <v>400</v>
      </c>
      <c r="F5823" s="409">
        <v>30</v>
      </c>
      <c r="G5823" s="71">
        <f t="shared" si="259"/>
        <v>0.282744</v>
      </c>
      <c r="H5823" s="616" t="s">
        <v>389</v>
      </c>
      <c r="J5823" s="1055">
        <v>5</v>
      </c>
      <c r="K5823" s="476"/>
      <c r="L5823" s="476">
        <v>4.5</v>
      </c>
      <c r="M5823" s="426">
        <v>15</v>
      </c>
      <c r="N5823" s="426">
        <v>400</v>
      </c>
      <c r="O5823" s="476"/>
      <c r="P5823" s="450">
        <v>13</v>
      </c>
      <c r="Q5823" s="451">
        <f t="shared" si="260"/>
        <v>0.35099999999999998</v>
      </c>
      <c r="R5823" s="476"/>
    </row>
    <row r="5824" spans="2:18" x14ac:dyDescent="0.25">
      <c r="B5824" s="1209">
        <v>6</v>
      </c>
      <c r="C5824" s="141">
        <v>7848</v>
      </c>
      <c r="D5824" s="1737" t="s">
        <v>12</v>
      </c>
      <c r="E5824" s="1737">
        <v>400</v>
      </c>
      <c r="F5824" s="409">
        <v>30</v>
      </c>
      <c r="G5824" s="71">
        <f t="shared" si="259"/>
        <v>0.282744</v>
      </c>
      <c r="H5824" s="616" t="s">
        <v>458</v>
      </c>
      <c r="J5824" s="1734">
        <v>6</v>
      </c>
      <c r="K5824" s="476"/>
      <c r="L5824" s="476">
        <v>4.5</v>
      </c>
      <c r="M5824" s="426">
        <v>10</v>
      </c>
      <c r="N5824" s="426">
        <v>400</v>
      </c>
      <c r="O5824" s="476"/>
      <c r="P5824" s="450">
        <v>35</v>
      </c>
      <c r="Q5824" s="451">
        <f t="shared" si="260"/>
        <v>0.63</v>
      </c>
      <c r="R5824" s="476"/>
    </row>
    <row r="5825" spans="2:18" x14ac:dyDescent="0.25">
      <c r="B5825" s="1209">
        <v>7</v>
      </c>
      <c r="C5825" s="141">
        <v>7852</v>
      </c>
      <c r="D5825" s="1737" t="s">
        <v>12</v>
      </c>
      <c r="E5825" s="1737">
        <v>400</v>
      </c>
      <c r="F5825" s="409">
        <v>40</v>
      </c>
      <c r="G5825" s="71">
        <f t="shared" si="259"/>
        <v>0.50265599999999988</v>
      </c>
      <c r="H5825" s="616" t="s">
        <v>337</v>
      </c>
      <c r="J5825" s="1055">
        <v>7</v>
      </c>
      <c r="K5825" s="476"/>
      <c r="L5825" s="476">
        <v>10</v>
      </c>
      <c r="M5825" s="426">
        <v>10</v>
      </c>
      <c r="N5825" s="426">
        <v>400</v>
      </c>
      <c r="O5825" s="476"/>
      <c r="P5825" s="450">
        <v>1</v>
      </c>
      <c r="Q5825" s="451">
        <f t="shared" si="260"/>
        <v>0.04</v>
      </c>
      <c r="R5825" s="476"/>
    </row>
    <row r="5826" spans="2:18" x14ac:dyDescent="0.25">
      <c r="B5826" s="1209">
        <v>8</v>
      </c>
      <c r="C5826" s="141">
        <v>7828</v>
      </c>
      <c r="D5826" s="1737" t="s">
        <v>12</v>
      </c>
      <c r="E5826" s="1737">
        <v>400</v>
      </c>
      <c r="F5826" s="409">
        <v>40</v>
      </c>
      <c r="G5826" s="71">
        <f t="shared" si="259"/>
        <v>0.50265599999999988</v>
      </c>
      <c r="H5826" s="616" t="s">
        <v>337</v>
      </c>
      <c r="J5826" s="1734">
        <v>8</v>
      </c>
      <c r="K5826" s="476"/>
      <c r="L5826" s="476">
        <v>2.2000000000000002</v>
      </c>
      <c r="M5826" s="426">
        <v>10</v>
      </c>
      <c r="N5826" s="426">
        <v>400</v>
      </c>
      <c r="O5826" s="476"/>
      <c r="P5826" s="450">
        <v>23</v>
      </c>
      <c r="Q5826" s="451">
        <f t="shared" si="260"/>
        <v>0.2024</v>
      </c>
      <c r="R5826" s="476"/>
    </row>
    <row r="5827" spans="2:18" x14ac:dyDescent="0.25">
      <c r="B5827" s="1209">
        <v>9</v>
      </c>
      <c r="C5827" s="141">
        <v>7551</v>
      </c>
      <c r="D5827" s="1737" t="s">
        <v>12</v>
      </c>
      <c r="E5827" s="1737">
        <v>400</v>
      </c>
      <c r="F5827" s="409">
        <v>40</v>
      </c>
      <c r="G5827" s="71">
        <f t="shared" si="259"/>
        <v>0.50265599999999988</v>
      </c>
      <c r="H5827" s="616" t="s">
        <v>337</v>
      </c>
      <c r="J5827" s="1055">
        <v>9</v>
      </c>
      <c r="K5827" s="476"/>
      <c r="L5827" s="476">
        <v>2.2000000000000002</v>
      </c>
      <c r="M5827" s="426">
        <v>15</v>
      </c>
      <c r="N5827" s="426">
        <v>400</v>
      </c>
      <c r="O5827" s="476"/>
      <c r="P5827" s="450">
        <v>5</v>
      </c>
      <c r="Q5827" s="451">
        <f t="shared" si="260"/>
        <v>6.6000000000000003E-2</v>
      </c>
      <c r="R5827" s="476"/>
    </row>
    <row r="5828" spans="2:18" x14ac:dyDescent="0.25">
      <c r="B5828" s="1209">
        <v>10</v>
      </c>
      <c r="C5828" s="141">
        <v>7802</v>
      </c>
      <c r="D5828" s="1737" t="s">
        <v>12</v>
      </c>
      <c r="E5828" s="1737">
        <v>400</v>
      </c>
      <c r="F5828" s="409">
        <v>40</v>
      </c>
      <c r="G5828" s="71">
        <f t="shared" si="259"/>
        <v>0.50265599999999988</v>
      </c>
      <c r="H5828" s="616" t="s">
        <v>337</v>
      </c>
      <c r="J5828" s="1734">
        <v>10</v>
      </c>
      <c r="K5828" s="476"/>
      <c r="L5828" s="476">
        <v>3.5</v>
      </c>
      <c r="M5828" s="426">
        <v>10</v>
      </c>
      <c r="N5828" s="426">
        <v>400</v>
      </c>
      <c r="O5828" s="476"/>
      <c r="P5828" s="450">
        <v>1</v>
      </c>
      <c r="Q5828" s="451">
        <f t="shared" si="260"/>
        <v>1.4E-2</v>
      </c>
      <c r="R5828" s="476"/>
    </row>
    <row r="5829" spans="2:18" x14ac:dyDescent="0.25">
      <c r="B5829" s="1209">
        <v>11</v>
      </c>
      <c r="C5829" s="141">
        <v>7820</v>
      </c>
      <c r="D5829" s="1737" t="s">
        <v>12</v>
      </c>
      <c r="E5829" s="1737">
        <v>400</v>
      </c>
      <c r="F5829" s="409">
        <v>35</v>
      </c>
      <c r="G5829" s="71">
        <f t="shared" si="259"/>
        <v>0.38484599999999997</v>
      </c>
      <c r="H5829" s="616" t="s">
        <v>337</v>
      </c>
      <c r="J5829" s="1055">
        <v>11</v>
      </c>
      <c r="K5829" s="476"/>
      <c r="L5829" s="476">
        <v>4.5</v>
      </c>
      <c r="M5829" s="426">
        <v>20</v>
      </c>
      <c r="N5829" s="426">
        <v>400</v>
      </c>
      <c r="O5829" s="476"/>
      <c r="P5829" s="450">
        <v>2</v>
      </c>
      <c r="Q5829" s="451">
        <f t="shared" si="260"/>
        <v>7.1999999999999995E-2</v>
      </c>
      <c r="R5829" s="476"/>
    </row>
    <row r="5830" spans="2:18" x14ac:dyDescent="0.25">
      <c r="B5830" s="1209">
        <v>12</v>
      </c>
      <c r="C5830" s="141">
        <v>7804</v>
      </c>
      <c r="D5830" s="1737" t="s">
        <v>12</v>
      </c>
      <c r="E5830" s="1737">
        <v>400</v>
      </c>
      <c r="F5830" s="409">
        <v>37</v>
      </c>
      <c r="G5830" s="71">
        <f t="shared" si="259"/>
        <v>0.43008503999999992</v>
      </c>
      <c r="H5830" s="616" t="s">
        <v>337</v>
      </c>
      <c r="J5830" s="1734">
        <v>12</v>
      </c>
      <c r="K5830" s="476"/>
      <c r="L5830" s="476">
        <v>3.5</v>
      </c>
      <c r="M5830" s="426">
        <v>15</v>
      </c>
      <c r="N5830" s="426">
        <v>400</v>
      </c>
      <c r="O5830" s="476"/>
      <c r="P5830" s="450">
        <v>2</v>
      </c>
      <c r="Q5830" s="451">
        <f t="shared" si="260"/>
        <v>4.2000000000000003E-2</v>
      </c>
      <c r="R5830" s="476"/>
    </row>
    <row r="5831" spans="2:18" x14ac:dyDescent="0.25">
      <c r="B5831" s="1209">
        <v>13</v>
      </c>
      <c r="C5831" s="141">
        <v>7801</v>
      </c>
      <c r="D5831" s="1737" t="s">
        <v>12</v>
      </c>
      <c r="E5831" s="1737">
        <v>400</v>
      </c>
      <c r="F5831" s="409">
        <v>35</v>
      </c>
      <c r="G5831" s="71">
        <f t="shared" si="259"/>
        <v>0.38484599999999997</v>
      </c>
      <c r="H5831" s="616" t="s">
        <v>337</v>
      </c>
      <c r="J5831" s="1880"/>
      <c r="K5831" s="1880"/>
      <c r="L5831" s="1880"/>
      <c r="M5831" s="1880"/>
      <c r="N5831" s="1880"/>
      <c r="O5831" s="1881"/>
      <c r="P5831" s="1119">
        <f>SUM(P5819:P5830)</f>
        <v>105</v>
      </c>
      <c r="Q5831" s="1120">
        <f>SUM(Q5819:Q5830)</f>
        <v>2.8653999999999993</v>
      </c>
      <c r="R5831" s="64">
        <f>SUM(Q5831/G5835)</f>
        <v>0.43294394789205459</v>
      </c>
    </row>
    <row r="5832" spans="2:18" x14ac:dyDescent="0.25">
      <c r="B5832" s="1209">
        <v>14</v>
      </c>
      <c r="C5832" s="141">
        <v>7795</v>
      </c>
      <c r="D5832" s="1737" t="s">
        <v>12</v>
      </c>
      <c r="E5832" s="1737">
        <v>400</v>
      </c>
      <c r="F5832" s="409">
        <v>43</v>
      </c>
      <c r="G5832" s="71">
        <f t="shared" si="259"/>
        <v>0.58088183999999998</v>
      </c>
      <c r="H5832" s="616" t="s">
        <v>197</v>
      </c>
      <c r="J5832" s="1734">
        <v>13</v>
      </c>
      <c r="K5832" s="476"/>
      <c r="L5832" s="477">
        <v>5</v>
      </c>
      <c r="M5832" s="409">
        <v>7</v>
      </c>
      <c r="N5832" s="409">
        <v>400</v>
      </c>
      <c r="O5832" s="409">
        <v>6</v>
      </c>
      <c r="P5832" s="450">
        <v>24</v>
      </c>
      <c r="Q5832" s="451">
        <f>L5832*M5832*N5832*P5832/1000000</f>
        <v>0.33600000000000002</v>
      </c>
      <c r="R5832" s="618"/>
    </row>
    <row r="5833" spans="2:18" x14ac:dyDescent="0.25">
      <c r="B5833" s="1209">
        <v>15</v>
      </c>
      <c r="C5833" s="141">
        <v>7597</v>
      </c>
      <c r="D5833" s="1737" t="s">
        <v>12</v>
      </c>
      <c r="E5833" s="1737">
        <v>400</v>
      </c>
      <c r="F5833" s="409">
        <v>43</v>
      </c>
      <c r="G5833" s="71">
        <f t="shared" si="259"/>
        <v>0.58088183999999998</v>
      </c>
      <c r="H5833" s="616" t="s">
        <v>389</v>
      </c>
      <c r="J5833" s="1734">
        <v>14</v>
      </c>
      <c r="K5833" s="476"/>
      <c r="L5833" s="477">
        <v>4</v>
      </c>
      <c r="M5833" s="409">
        <v>6</v>
      </c>
      <c r="N5833" s="409">
        <v>400</v>
      </c>
      <c r="O5833" s="409">
        <v>2</v>
      </c>
      <c r="P5833" s="450">
        <v>12</v>
      </c>
      <c r="Q5833" s="451">
        <f>L5833*M5833*N5833*P5833/1000000</f>
        <v>0.1152</v>
      </c>
      <c r="R5833" s="618"/>
    </row>
    <row r="5834" spans="2:18" x14ac:dyDescent="0.25">
      <c r="B5834" s="1634"/>
      <c r="C5834" s="109"/>
      <c r="D5834" s="109"/>
      <c r="E5834" s="109"/>
      <c r="F5834" s="109"/>
      <c r="G5834" s="1490">
        <f>SUM(G5819:G5833)</f>
        <v>6.6184087199999988</v>
      </c>
      <c r="H5834" s="1491"/>
      <c r="J5834" s="1734">
        <v>15</v>
      </c>
      <c r="K5834" s="476"/>
      <c r="L5834" s="477">
        <v>3</v>
      </c>
      <c r="M5834" s="409">
        <v>5</v>
      </c>
      <c r="N5834" s="409">
        <v>400</v>
      </c>
      <c r="O5834" s="409">
        <v>9</v>
      </c>
      <c r="P5834" s="450">
        <v>90</v>
      </c>
      <c r="Q5834" s="451">
        <f>L5834*M5834*N5834*P5834/1000000</f>
        <v>0.54</v>
      </c>
      <c r="R5834" s="618"/>
    </row>
    <row r="5835" spans="2:18" ht="16.5" thickBot="1" x14ac:dyDescent="0.3">
      <c r="G5835" s="60">
        <f>SUM(G5834)</f>
        <v>6.6184087199999988</v>
      </c>
      <c r="H5835" s="36">
        <f>SUM(Q5838/G5835)</f>
        <v>0.62576975451585592</v>
      </c>
      <c r="J5835" s="1734">
        <v>16</v>
      </c>
      <c r="K5835" s="476"/>
      <c r="L5835" s="477">
        <v>2</v>
      </c>
      <c r="M5835" s="409">
        <v>3</v>
      </c>
      <c r="N5835" s="409">
        <v>400</v>
      </c>
      <c r="O5835" s="409">
        <v>4</v>
      </c>
      <c r="P5835" s="450">
        <v>100</v>
      </c>
      <c r="Q5835" s="451">
        <f>L5835*M5835*N5835*P5835/1000000</f>
        <v>0.24</v>
      </c>
      <c r="R5835" s="618"/>
    </row>
    <row r="5836" spans="2:18" ht="16.5" thickTop="1" x14ac:dyDescent="0.25">
      <c r="J5836" s="1734">
        <v>17</v>
      </c>
      <c r="K5836" s="476"/>
      <c r="L5836" s="477">
        <v>3</v>
      </c>
      <c r="M5836" s="409">
        <v>5</v>
      </c>
      <c r="N5836" s="409">
        <v>300</v>
      </c>
      <c r="O5836" s="409">
        <v>1</v>
      </c>
      <c r="P5836" s="450">
        <v>10</v>
      </c>
      <c r="Q5836" s="451">
        <f>L5836*M5836*N5836*P5836/1000000</f>
        <v>4.4999999999999998E-2</v>
      </c>
      <c r="R5836" s="618"/>
    </row>
    <row r="5837" spans="2:18" x14ac:dyDescent="0.25">
      <c r="B5837" s="1886" t="s">
        <v>3</v>
      </c>
      <c r="C5837" s="1888" t="s">
        <v>66</v>
      </c>
      <c r="D5837" s="1889"/>
      <c r="E5837" s="1890" t="s">
        <v>48</v>
      </c>
      <c r="F5837" s="1891"/>
      <c r="G5837" s="1886" t="s">
        <v>50</v>
      </c>
      <c r="J5837" s="1882"/>
      <c r="K5837" s="1883"/>
      <c r="L5837" s="1883"/>
      <c r="M5837" s="1883"/>
      <c r="N5837" s="1884"/>
      <c r="O5837" s="1057">
        <f>SUM(O5832:O5836)</f>
        <v>22</v>
      </c>
      <c r="P5837" s="1057">
        <f>SUM(P5832:P5836)</f>
        <v>236</v>
      </c>
      <c r="Q5837" s="437">
        <f>SUM(Q5832:Q5836)</f>
        <v>1.2762</v>
      </c>
      <c r="R5837" s="64">
        <f>SUM(Q5837/G5835)</f>
        <v>0.1928258066238013</v>
      </c>
    </row>
    <row r="5838" spans="2:18" ht="16.5" thickBot="1" x14ac:dyDescent="0.3">
      <c r="B5838" s="1887"/>
      <c r="C5838" s="101" t="s">
        <v>30</v>
      </c>
      <c r="D5838" s="1598" t="s">
        <v>10</v>
      </c>
      <c r="E5838" s="1736" t="s">
        <v>30</v>
      </c>
      <c r="F5838" s="1736" t="s">
        <v>10</v>
      </c>
      <c r="G5838" s="1887"/>
      <c r="J5838" s="112"/>
      <c r="K5838" s="112"/>
      <c r="L5838" s="112"/>
      <c r="M5838" s="112"/>
      <c r="N5838" s="112"/>
      <c r="O5838" s="455">
        <f>SUM(O5837)</f>
        <v>22</v>
      </c>
      <c r="P5838" s="47">
        <f>SUM(P5837,P5831)</f>
        <v>341</v>
      </c>
      <c r="Q5838" s="72">
        <f>SUM(Q5837,Q5831)</f>
        <v>4.1415999999999995</v>
      </c>
      <c r="R5838" s="49">
        <f>SUM(Q5838/G5835)</f>
        <v>0.62576975451585592</v>
      </c>
    </row>
    <row r="5839" spans="2:18" ht="16.5" thickTop="1" x14ac:dyDescent="0.25">
      <c r="B5839" s="1737" t="s">
        <v>32</v>
      </c>
      <c r="C5839" s="86">
        <f>SUM(C5804)</f>
        <v>1244</v>
      </c>
      <c r="D5839" s="71">
        <f>SUM(D5804)</f>
        <v>947.50046506000001</v>
      </c>
      <c r="E5839" s="86">
        <f>SUM(E5804)</f>
        <v>52972</v>
      </c>
      <c r="F5839" s="71">
        <f>SUM(F5804)</f>
        <v>694.67482500000028</v>
      </c>
      <c r="G5839" s="88">
        <f>SUM(F5839/D5839)</f>
        <v>0.73316568235774993</v>
      </c>
    </row>
    <row r="5840" spans="2:18" x14ac:dyDescent="0.25">
      <c r="B5840" s="1737" t="s">
        <v>32</v>
      </c>
      <c r="C5840" s="115">
        <f>SUM(B5833)</f>
        <v>15</v>
      </c>
      <c r="D5840" s="71">
        <f>SUM(G5835)</f>
        <v>6.6184087199999988</v>
      </c>
      <c r="E5840" s="115">
        <f>SUM(P5838)</f>
        <v>341</v>
      </c>
      <c r="F5840" s="20">
        <f>SUM(Q5838)</f>
        <v>4.1415999999999995</v>
      </c>
      <c r="G5840" s="88">
        <f>SUM(F5840/D5840)</f>
        <v>0.62576975451585592</v>
      </c>
    </row>
    <row r="5841" spans="2:18" ht="16.5" thickBot="1" x14ac:dyDescent="0.3">
      <c r="B5841" s="1733" t="s">
        <v>54</v>
      </c>
      <c r="C5841" s="59">
        <f>SUM(C5839:C5840)</f>
        <v>1259</v>
      </c>
      <c r="D5841" s="92">
        <f>SUM(D5839:D5840)</f>
        <v>954.11887378000006</v>
      </c>
      <c r="E5841" s="59">
        <f>SUM(E5839:E5840)</f>
        <v>53313</v>
      </c>
      <c r="F5841" s="92">
        <f>SUM(F5839:F5840)</f>
        <v>698.81642500000032</v>
      </c>
      <c r="G5841" s="93">
        <f>SUM(F5841/D5841)</f>
        <v>0.73242071213983007</v>
      </c>
    </row>
    <row r="5842" spans="2:18" ht="16.5" thickTop="1" x14ac:dyDescent="0.25">
      <c r="B5842" s="89"/>
      <c r="C5842" s="90"/>
      <c r="D5842" s="91"/>
      <c r="E5842" s="82"/>
      <c r="F5842" s="83"/>
      <c r="G5842" s="83"/>
    </row>
    <row r="5843" spans="2:18" x14ac:dyDescent="0.25">
      <c r="B5843" s="102" t="s">
        <v>32</v>
      </c>
      <c r="C5843" s="90"/>
      <c r="D5843" s="103">
        <f>SUM(Q5831+D5806)</f>
        <v>515.58882499999993</v>
      </c>
      <c r="E5843" s="466">
        <f>SUM(D5843/D5841)</f>
        <v>0.54038216743093581</v>
      </c>
      <c r="F5843" s="83"/>
      <c r="G5843" s="83"/>
    </row>
    <row r="5844" spans="2:18" x14ac:dyDescent="0.25">
      <c r="B5844" s="102" t="s">
        <v>51</v>
      </c>
      <c r="C5844" s="89"/>
      <c r="D5844" s="103">
        <f>SUM(Q5837+D5807)</f>
        <v>183.2276</v>
      </c>
      <c r="E5844" s="466">
        <f>SUM(D5844/D5841)</f>
        <v>0.19203854470889387</v>
      </c>
      <c r="F5844" s="83"/>
      <c r="G5844" s="83"/>
    </row>
    <row r="5845" spans="2:18" ht="16.5" thickBot="1" x14ac:dyDescent="0.3">
      <c r="B5845" s="89"/>
      <c r="C5845" s="89"/>
      <c r="D5845" s="1730">
        <f>SUM(D5843:D5844)</f>
        <v>698.81642499999998</v>
      </c>
      <c r="E5845" s="467">
        <f>SUM(E5843:E5844)</f>
        <v>0.73242071213982962</v>
      </c>
      <c r="F5845" s="83"/>
    </row>
    <row r="5846" spans="2:18" ht="16.5" thickTop="1" x14ac:dyDescent="0.25"/>
    <row r="5848" spans="2:18" x14ac:dyDescent="0.25">
      <c r="B5848" s="1814" t="s">
        <v>0</v>
      </c>
      <c r="C5848" s="1814"/>
      <c r="D5848" s="1814"/>
      <c r="E5848" s="1814"/>
      <c r="F5848" s="1814"/>
      <c r="G5848" s="1814"/>
      <c r="H5848" s="1814"/>
      <c r="J5848" s="1892" t="s">
        <v>22</v>
      </c>
      <c r="K5848" s="1892"/>
      <c r="L5848" s="1892"/>
      <c r="M5848" s="1892"/>
      <c r="N5848" s="1892"/>
      <c r="O5848" s="1892"/>
      <c r="P5848" s="1892"/>
      <c r="Q5848" s="1892"/>
      <c r="R5848" s="1892"/>
    </row>
    <row r="5849" spans="2:18" x14ac:dyDescent="0.25">
      <c r="B5849" s="1814"/>
      <c r="C5849" s="1814"/>
      <c r="D5849" s="1814"/>
      <c r="E5849" s="1814"/>
      <c r="F5849" s="1814"/>
      <c r="G5849" s="1814"/>
      <c r="H5849" s="1814"/>
      <c r="J5849" s="1892"/>
      <c r="K5849" s="1892"/>
      <c r="L5849" s="1892"/>
      <c r="M5849" s="1892"/>
      <c r="N5849" s="1892"/>
      <c r="O5849" s="1892"/>
      <c r="P5849" s="1892"/>
      <c r="Q5849" s="1892"/>
      <c r="R5849" s="1892"/>
    </row>
    <row r="5850" spans="2:18" x14ac:dyDescent="0.25">
      <c r="B5850" s="6" t="s">
        <v>567</v>
      </c>
      <c r="H5850" s="8"/>
      <c r="J5850" s="6" t="s">
        <v>567</v>
      </c>
      <c r="K5850" s="1051"/>
      <c r="L5850" s="1051"/>
      <c r="M5850" s="1051"/>
      <c r="N5850" s="1051"/>
      <c r="O5850" s="1893"/>
      <c r="P5850" s="1893"/>
      <c r="Q5850" s="842"/>
      <c r="R5850" s="842"/>
    </row>
    <row r="5851" spans="2:18" x14ac:dyDescent="0.25">
      <c r="B5851" s="1812" t="s">
        <v>21</v>
      </c>
      <c r="C5851" s="1812" t="s">
        <v>2</v>
      </c>
      <c r="D5851" s="1812" t="s">
        <v>3</v>
      </c>
      <c r="E5851" s="1842" t="s">
        <v>4</v>
      </c>
      <c r="F5851" s="1843"/>
      <c r="G5851" s="1844"/>
      <c r="H5851" s="1812" t="s">
        <v>5</v>
      </c>
      <c r="J5851" s="1886" t="s">
        <v>21</v>
      </c>
      <c r="K5851" s="1894" t="s">
        <v>24</v>
      </c>
      <c r="L5851" s="1867" t="s">
        <v>25</v>
      </c>
      <c r="M5851" s="1868"/>
      <c r="N5851" s="1869"/>
      <c r="O5851" s="1867" t="s">
        <v>4</v>
      </c>
      <c r="P5851" s="1868"/>
      <c r="Q5851" s="1869"/>
      <c r="R5851" s="1886" t="s">
        <v>5</v>
      </c>
    </row>
    <row r="5852" spans="2:18" x14ac:dyDescent="0.25">
      <c r="B5852" s="1813"/>
      <c r="C5852" s="1813"/>
      <c r="D5852" s="1813"/>
      <c r="E5852" s="1740" t="s">
        <v>26</v>
      </c>
      <c r="F5852" s="1740" t="s">
        <v>9</v>
      </c>
      <c r="G5852" s="1739" t="s">
        <v>10</v>
      </c>
      <c r="H5852" s="1813"/>
      <c r="J5852" s="1887"/>
      <c r="K5852" s="1895"/>
      <c r="L5852" s="1052" t="s">
        <v>27</v>
      </c>
      <c r="M5852" s="1742" t="s">
        <v>28</v>
      </c>
      <c r="N5852" s="1742" t="s">
        <v>26</v>
      </c>
      <c r="O5852" s="1742" t="s">
        <v>29</v>
      </c>
      <c r="P5852" s="1053" t="s">
        <v>30</v>
      </c>
      <c r="Q5852" s="1054" t="s">
        <v>10</v>
      </c>
      <c r="R5852" s="1887"/>
    </row>
    <row r="5853" spans="2:18" x14ac:dyDescent="0.25">
      <c r="B5853" s="1209">
        <v>1</v>
      </c>
      <c r="C5853" s="78">
        <v>7862</v>
      </c>
      <c r="D5853" s="1745" t="s">
        <v>12</v>
      </c>
      <c r="E5853" s="1745">
        <v>300</v>
      </c>
      <c r="F5853" s="409">
        <v>30</v>
      </c>
      <c r="G5853" s="71">
        <f t="shared" ref="G5853:G5867" si="261">0.7854*E5853*F5853*F5853/1000000</f>
        <v>0.212058</v>
      </c>
      <c r="H5853" s="616" t="s">
        <v>207</v>
      </c>
      <c r="J5853" s="1055">
        <v>1</v>
      </c>
      <c r="K5853" s="429" t="s">
        <v>32</v>
      </c>
      <c r="L5853" s="426">
        <v>7</v>
      </c>
      <c r="M5853" s="426">
        <v>10</v>
      </c>
      <c r="N5853" s="426">
        <v>400</v>
      </c>
      <c r="O5853" s="429"/>
      <c r="P5853" s="450">
        <v>2</v>
      </c>
      <c r="Q5853" s="451">
        <f t="shared" ref="Q5853:Q5860" si="262">L5853*M5853*N5853*P5853/1000000</f>
        <v>5.6000000000000001E-2</v>
      </c>
      <c r="R5853" s="1056"/>
    </row>
    <row r="5854" spans="2:18" x14ac:dyDescent="0.25">
      <c r="B5854" s="1209">
        <v>2</v>
      </c>
      <c r="C5854" s="78">
        <v>7900</v>
      </c>
      <c r="D5854" s="1745" t="s">
        <v>12</v>
      </c>
      <c r="E5854" s="1745">
        <v>400</v>
      </c>
      <c r="F5854" s="409">
        <v>55</v>
      </c>
      <c r="G5854" s="71">
        <f t="shared" si="261"/>
        <v>0.95033400000000001</v>
      </c>
      <c r="H5854" s="616" t="s">
        <v>207</v>
      </c>
      <c r="J5854" s="1743">
        <v>2</v>
      </c>
      <c r="K5854" s="476"/>
      <c r="L5854" s="476">
        <v>4.5</v>
      </c>
      <c r="M5854" s="426">
        <v>10</v>
      </c>
      <c r="N5854" s="426">
        <v>400</v>
      </c>
      <c r="O5854" s="476"/>
      <c r="P5854" s="450">
        <v>57</v>
      </c>
      <c r="Q5854" s="451">
        <f t="shared" si="262"/>
        <v>1.026</v>
      </c>
      <c r="R5854" s="476"/>
    </row>
    <row r="5855" spans="2:18" x14ac:dyDescent="0.25">
      <c r="B5855" s="1209">
        <v>3</v>
      </c>
      <c r="C5855" s="78">
        <v>7887</v>
      </c>
      <c r="D5855" s="1745" t="s">
        <v>12</v>
      </c>
      <c r="E5855" s="1745">
        <v>400</v>
      </c>
      <c r="F5855" s="409">
        <v>44</v>
      </c>
      <c r="G5855" s="71">
        <f t="shared" si="261"/>
        <v>0.60821376000000005</v>
      </c>
      <c r="H5855" s="616" t="s">
        <v>207</v>
      </c>
      <c r="J5855" s="1055">
        <v>3</v>
      </c>
      <c r="K5855" s="476"/>
      <c r="L5855" s="476">
        <v>2.2000000000000002</v>
      </c>
      <c r="M5855" s="426">
        <v>10</v>
      </c>
      <c r="N5855" s="426">
        <v>400</v>
      </c>
      <c r="O5855" s="476"/>
      <c r="P5855" s="450">
        <v>33</v>
      </c>
      <c r="Q5855" s="451">
        <f t="shared" si="262"/>
        <v>0.29039999999999999</v>
      </c>
      <c r="R5855" s="476"/>
    </row>
    <row r="5856" spans="2:18" x14ac:dyDescent="0.25">
      <c r="B5856" s="1209">
        <v>4</v>
      </c>
      <c r="C5856" s="78">
        <v>7886</v>
      </c>
      <c r="D5856" s="1745" t="s">
        <v>12</v>
      </c>
      <c r="E5856" s="1745">
        <v>400</v>
      </c>
      <c r="F5856" s="409">
        <v>50</v>
      </c>
      <c r="G5856" s="71">
        <f t="shared" si="261"/>
        <v>0.78539999999999988</v>
      </c>
      <c r="H5856" s="616" t="s">
        <v>207</v>
      </c>
      <c r="J5856" s="1743">
        <v>4</v>
      </c>
      <c r="K5856" s="476"/>
      <c r="L5856" s="476">
        <v>10</v>
      </c>
      <c r="M5856" s="426">
        <v>13</v>
      </c>
      <c r="N5856" s="426">
        <v>400</v>
      </c>
      <c r="O5856" s="476"/>
      <c r="P5856" s="450">
        <v>1</v>
      </c>
      <c r="Q5856" s="451">
        <f t="shared" si="262"/>
        <v>5.1999999999999998E-2</v>
      </c>
      <c r="R5856" s="476"/>
    </row>
    <row r="5857" spans="2:18" x14ac:dyDescent="0.25">
      <c r="B5857" s="1209">
        <v>5</v>
      </c>
      <c r="C5857" s="78">
        <v>7864</v>
      </c>
      <c r="D5857" s="1745" t="s">
        <v>12</v>
      </c>
      <c r="E5857" s="1745">
        <v>400</v>
      </c>
      <c r="F5857" s="409">
        <v>50</v>
      </c>
      <c r="G5857" s="71">
        <f t="shared" si="261"/>
        <v>0.78539999999999988</v>
      </c>
      <c r="H5857" s="616" t="s">
        <v>207</v>
      </c>
      <c r="J5857" s="1055">
        <v>5</v>
      </c>
      <c r="K5857" s="476"/>
      <c r="L5857" s="476">
        <v>2.2000000000000002</v>
      </c>
      <c r="M5857" s="426">
        <v>15</v>
      </c>
      <c r="N5857" s="426">
        <v>400</v>
      </c>
      <c r="O5857" s="476"/>
      <c r="P5857" s="450">
        <v>9</v>
      </c>
      <c r="Q5857" s="451">
        <f t="shared" si="262"/>
        <v>0.1188</v>
      </c>
      <c r="R5857" s="476"/>
    </row>
    <row r="5858" spans="2:18" x14ac:dyDescent="0.25">
      <c r="B5858" s="1209">
        <v>6</v>
      </c>
      <c r="C5858" s="78">
        <v>7944</v>
      </c>
      <c r="D5858" s="1745" t="s">
        <v>12</v>
      </c>
      <c r="E5858" s="1745">
        <v>400</v>
      </c>
      <c r="F5858" s="409">
        <v>50</v>
      </c>
      <c r="G5858" s="71">
        <f t="shared" si="261"/>
        <v>0.78539999999999988</v>
      </c>
      <c r="H5858" s="616" t="s">
        <v>207</v>
      </c>
      <c r="J5858" s="1743">
        <v>6</v>
      </c>
      <c r="K5858" s="476"/>
      <c r="L5858" s="476">
        <v>4.5</v>
      </c>
      <c r="M5858" s="426">
        <v>15</v>
      </c>
      <c r="N5858" s="426">
        <v>400</v>
      </c>
      <c r="O5858" s="476"/>
      <c r="P5858" s="450">
        <v>15</v>
      </c>
      <c r="Q5858" s="451">
        <f t="shared" si="262"/>
        <v>0.40500000000000003</v>
      </c>
      <c r="R5858" s="476"/>
    </row>
    <row r="5859" spans="2:18" x14ac:dyDescent="0.25">
      <c r="B5859" s="1209">
        <v>7</v>
      </c>
      <c r="C5859" s="78">
        <v>7943</v>
      </c>
      <c r="D5859" s="1745" t="s">
        <v>12</v>
      </c>
      <c r="E5859" s="1745">
        <v>400</v>
      </c>
      <c r="F5859" s="409">
        <v>40</v>
      </c>
      <c r="G5859" s="71">
        <f t="shared" si="261"/>
        <v>0.50265599999999988</v>
      </c>
      <c r="H5859" s="616" t="s">
        <v>207</v>
      </c>
      <c r="J5859" s="1055">
        <v>7</v>
      </c>
      <c r="K5859" s="476"/>
      <c r="L5859" s="476">
        <v>15</v>
      </c>
      <c r="M5859" s="426">
        <v>30</v>
      </c>
      <c r="N5859" s="426">
        <v>400</v>
      </c>
      <c r="O5859" s="476"/>
      <c r="P5859" s="450">
        <v>2</v>
      </c>
      <c r="Q5859" s="451">
        <f t="shared" si="262"/>
        <v>0.36</v>
      </c>
      <c r="R5859" s="476"/>
    </row>
    <row r="5860" spans="2:18" x14ac:dyDescent="0.25">
      <c r="B5860" s="1209">
        <v>8</v>
      </c>
      <c r="C5860" s="78">
        <v>7942</v>
      </c>
      <c r="D5860" s="1745" t="s">
        <v>12</v>
      </c>
      <c r="E5860" s="1745">
        <v>400</v>
      </c>
      <c r="F5860" s="409">
        <v>75</v>
      </c>
      <c r="G5860" s="71">
        <f t="shared" si="261"/>
        <v>1.7671499999999998</v>
      </c>
      <c r="H5860" s="616" t="s">
        <v>207</v>
      </c>
      <c r="J5860" s="1743">
        <v>8</v>
      </c>
      <c r="K5860" s="476"/>
      <c r="L5860" s="476">
        <v>13</v>
      </c>
      <c r="M5860" s="426">
        <v>30</v>
      </c>
      <c r="N5860" s="426">
        <v>400</v>
      </c>
      <c r="O5860" s="476"/>
      <c r="P5860" s="450">
        <v>1</v>
      </c>
      <c r="Q5860" s="451">
        <f t="shared" si="262"/>
        <v>0.156</v>
      </c>
      <c r="R5860" s="476"/>
    </row>
    <row r="5861" spans="2:18" x14ac:dyDescent="0.25">
      <c r="B5861" s="1209">
        <v>9</v>
      </c>
      <c r="C5861" s="78">
        <v>7941</v>
      </c>
      <c r="D5861" s="1745" t="s">
        <v>12</v>
      </c>
      <c r="E5861" s="1745">
        <v>400</v>
      </c>
      <c r="F5861" s="409">
        <v>45</v>
      </c>
      <c r="G5861" s="71">
        <f t="shared" si="261"/>
        <v>0.63617400000000002</v>
      </c>
      <c r="H5861" s="616" t="s">
        <v>207</v>
      </c>
      <c r="J5861" s="1055">
        <v>9</v>
      </c>
      <c r="K5861" s="476"/>
      <c r="L5861" s="476">
        <v>7</v>
      </c>
      <c r="M5861" s="426">
        <v>30</v>
      </c>
      <c r="N5861" s="426">
        <v>400</v>
      </c>
      <c r="O5861" s="476"/>
      <c r="P5861" s="450">
        <v>1</v>
      </c>
      <c r="Q5861" s="451">
        <f t="shared" ref="Q5861:Q5877" si="263">L5861*M5861*N5861*P5861/1000000</f>
        <v>8.4000000000000005E-2</v>
      </c>
      <c r="R5861" s="476"/>
    </row>
    <row r="5862" spans="2:18" x14ac:dyDescent="0.25">
      <c r="B5862" s="1209">
        <v>10</v>
      </c>
      <c r="C5862" s="78">
        <v>7868</v>
      </c>
      <c r="D5862" s="1745" t="s">
        <v>12</v>
      </c>
      <c r="E5862" s="1745">
        <v>400</v>
      </c>
      <c r="F5862" s="409">
        <v>42</v>
      </c>
      <c r="G5862" s="71">
        <f t="shared" si="261"/>
        <v>0.55417824000000004</v>
      </c>
      <c r="H5862" s="616" t="s">
        <v>207</v>
      </c>
      <c r="J5862" s="1743">
        <v>10</v>
      </c>
      <c r="K5862" s="476"/>
      <c r="L5862" s="476">
        <v>15</v>
      </c>
      <c r="M5862" s="426">
        <v>20</v>
      </c>
      <c r="N5862" s="426">
        <v>400</v>
      </c>
      <c r="O5862" s="476"/>
      <c r="P5862" s="450">
        <v>3</v>
      </c>
      <c r="Q5862" s="451">
        <f t="shared" si="263"/>
        <v>0.36</v>
      </c>
      <c r="R5862" s="476"/>
    </row>
    <row r="5863" spans="2:18" x14ac:dyDescent="0.25">
      <c r="B5863" s="1209">
        <v>11</v>
      </c>
      <c r="C5863" s="78">
        <v>7730</v>
      </c>
      <c r="D5863" s="1745" t="s">
        <v>12</v>
      </c>
      <c r="E5863" s="1745">
        <v>400</v>
      </c>
      <c r="F5863" s="409">
        <v>40</v>
      </c>
      <c r="G5863" s="71">
        <f t="shared" si="261"/>
        <v>0.50265599999999988</v>
      </c>
      <c r="H5863" s="616" t="s">
        <v>389</v>
      </c>
      <c r="J5863" s="1055">
        <v>11</v>
      </c>
      <c r="K5863" s="476"/>
      <c r="L5863" s="476">
        <v>13</v>
      </c>
      <c r="M5863" s="426">
        <v>25</v>
      </c>
      <c r="N5863" s="426">
        <v>400</v>
      </c>
      <c r="O5863" s="476"/>
      <c r="P5863" s="450">
        <v>3</v>
      </c>
      <c r="Q5863" s="451">
        <f t="shared" si="263"/>
        <v>0.39</v>
      </c>
      <c r="R5863" s="476"/>
    </row>
    <row r="5864" spans="2:18" x14ac:dyDescent="0.25">
      <c r="B5864" s="1209">
        <v>12</v>
      </c>
      <c r="C5864" s="78">
        <v>7558</v>
      </c>
      <c r="D5864" s="1745" t="s">
        <v>12</v>
      </c>
      <c r="E5864" s="1745">
        <v>400</v>
      </c>
      <c r="F5864" s="1745">
        <v>55</v>
      </c>
      <c r="G5864" s="71">
        <f t="shared" si="261"/>
        <v>0.95033400000000001</v>
      </c>
      <c r="H5864" s="21" t="s">
        <v>551</v>
      </c>
      <c r="J5864" s="1743">
        <v>12</v>
      </c>
      <c r="K5864" s="476"/>
      <c r="L5864" s="476">
        <v>10</v>
      </c>
      <c r="M5864" s="426">
        <v>25</v>
      </c>
      <c r="N5864" s="426">
        <v>400</v>
      </c>
      <c r="O5864" s="476"/>
      <c r="P5864" s="450">
        <v>5</v>
      </c>
      <c r="Q5864" s="451">
        <f t="shared" si="263"/>
        <v>0.5</v>
      </c>
      <c r="R5864" s="476"/>
    </row>
    <row r="5865" spans="2:18" x14ac:dyDescent="0.25">
      <c r="B5865" s="1209">
        <v>13</v>
      </c>
      <c r="C5865" s="78">
        <v>7619</v>
      </c>
      <c r="D5865" s="1745" t="s">
        <v>12</v>
      </c>
      <c r="E5865" s="1745">
        <v>400</v>
      </c>
      <c r="F5865" s="1745">
        <v>52</v>
      </c>
      <c r="G5865" s="71">
        <f t="shared" si="261"/>
        <v>0.84948863999999991</v>
      </c>
      <c r="H5865" s="21" t="s">
        <v>569</v>
      </c>
      <c r="J5865" s="1055">
        <v>13</v>
      </c>
      <c r="K5865" s="476"/>
      <c r="L5865" s="476">
        <v>4.5</v>
      </c>
      <c r="M5865" s="426">
        <v>25</v>
      </c>
      <c r="N5865" s="426">
        <v>400</v>
      </c>
      <c r="O5865" s="476"/>
      <c r="P5865" s="450">
        <v>2</v>
      </c>
      <c r="Q5865" s="451">
        <f t="shared" si="263"/>
        <v>0.09</v>
      </c>
      <c r="R5865" s="476"/>
    </row>
    <row r="5866" spans="2:18" x14ac:dyDescent="0.25">
      <c r="B5866" s="1209">
        <v>14</v>
      </c>
      <c r="C5866" s="78">
        <v>7664</v>
      </c>
      <c r="D5866" s="409" t="s">
        <v>12</v>
      </c>
      <c r="E5866" s="409">
        <v>400</v>
      </c>
      <c r="F5866" s="409">
        <v>59</v>
      </c>
      <c r="G5866" s="497">
        <f t="shared" si="261"/>
        <v>1.09359096</v>
      </c>
      <c r="H5866" s="616" t="s">
        <v>551</v>
      </c>
      <c r="J5866" s="1743">
        <v>14</v>
      </c>
      <c r="K5866" s="476"/>
      <c r="L5866" s="476">
        <v>3.5</v>
      </c>
      <c r="M5866" s="426">
        <v>25</v>
      </c>
      <c r="N5866" s="426">
        <v>400</v>
      </c>
      <c r="O5866" s="476"/>
      <c r="P5866" s="450">
        <v>1</v>
      </c>
      <c r="Q5866" s="451">
        <f t="shared" si="263"/>
        <v>3.5000000000000003E-2</v>
      </c>
      <c r="R5866" s="476"/>
    </row>
    <row r="5867" spans="2:18" x14ac:dyDescent="0.25">
      <c r="B5867" s="1209">
        <v>15</v>
      </c>
      <c r="C5867" s="78">
        <v>7445</v>
      </c>
      <c r="D5867" s="1745" t="s">
        <v>12</v>
      </c>
      <c r="E5867" s="1745">
        <v>400</v>
      </c>
      <c r="F5867" s="409">
        <v>32</v>
      </c>
      <c r="G5867" s="71">
        <f t="shared" si="261"/>
        <v>0.32169983999999996</v>
      </c>
      <c r="H5867" s="616" t="s">
        <v>389</v>
      </c>
      <c r="J5867" s="1055">
        <v>15</v>
      </c>
      <c r="K5867" s="476"/>
      <c r="L5867" s="476">
        <v>10</v>
      </c>
      <c r="M5867" s="426">
        <v>20</v>
      </c>
      <c r="N5867" s="426">
        <v>400</v>
      </c>
      <c r="O5867" s="476"/>
      <c r="P5867" s="450">
        <v>4</v>
      </c>
      <c r="Q5867" s="451">
        <f t="shared" si="263"/>
        <v>0.32</v>
      </c>
      <c r="R5867" s="476"/>
    </row>
    <row r="5868" spans="2:18" x14ac:dyDescent="0.25">
      <c r="B5868" s="1634"/>
      <c r="C5868" s="109"/>
      <c r="D5868" s="109"/>
      <c r="E5868" s="109"/>
      <c r="F5868" s="109"/>
      <c r="G5868" s="1490">
        <f>SUM(G5853:G5867)</f>
        <v>11.30473344</v>
      </c>
      <c r="H5868" s="1491"/>
      <c r="J5868" s="1743">
        <v>16</v>
      </c>
      <c r="K5868" s="476"/>
      <c r="L5868" s="476">
        <v>4.5</v>
      </c>
      <c r="M5868" s="426">
        <v>20</v>
      </c>
      <c r="N5868" s="426">
        <v>400</v>
      </c>
      <c r="O5868" s="476"/>
      <c r="P5868" s="450">
        <v>7</v>
      </c>
      <c r="Q5868" s="451">
        <f t="shared" si="263"/>
        <v>0.252</v>
      </c>
      <c r="R5868" s="476"/>
    </row>
    <row r="5869" spans="2:18" ht="16.5" thickBot="1" x14ac:dyDescent="0.3">
      <c r="G5869" s="60">
        <f>SUM(G5868)</f>
        <v>11.30473344</v>
      </c>
      <c r="H5869" s="36">
        <f>SUM(Q5889/G5869)</f>
        <v>0.68575699207287111</v>
      </c>
      <c r="J5869" s="1055">
        <v>17</v>
      </c>
      <c r="K5869" s="476"/>
      <c r="L5869" s="476">
        <v>7</v>
      </c>
      <c r="M5869" s="426">
        <v>20</v>
      </c>
      <c r="N5869" s="426">
        <v>400</v>
      </c>
      <c r="O5869" s="476"/>
      <c r="P5869" s="450">
        <v>1</v>
      </c>
      <c r="Q5869" s="451">
        <f t="shared" si="263"/>
        <v>5.6000000000000001E-2</v>
      </c>
      <c r="R5869" s="476"/>
    </row>
    <row r="5870" spans="2:18" ht="16.5" thickTop="1" x14ac:dyDescent="0.25">
      <c r="J5870" s="1743">
        <v>18</v>
      </c>
      <c r="K5870" s="476"/>
      <c r="L5870" s="476">
        <v>3.5</v>
      </c>
      <c r="M5870" s="426">
        <v>20</v>
      </c>
      <c r="N5870" s="426">
        <v>400</v>
      </c>
      <c r="O5870" s="476"/>
      <c r="P5870" s="450">
        <v>4</v>
      </c>
      <c r="Q5870" s="451">
        <f t="shared" si="263"/>
        <v>0.112</v>
      </c>
      <c r="R5870" s="476"/>
    </row>
    <row r="5871" spans="2:18" x14ac:dyDescent="0.25">
      <c r="B5871" s="1886" t="s">
        <v>3</v>
      </c>
      <c r="C5871" s="1888" t="s">
        <v>66</v>
      </c>
      <c r="D5871" s="1889"/>
      <c r="E5871" s="1890" t="s">
        <v>48</v>
      </c>
      <c r="F5871" s="1891"/>
      <c r="G5871" s="1886" t="s">
        <v>50</v>
      </c>
      <c r="J5871" s="1055">
        <v>19</v>
      </c>
      <c r="K5871" s="476"/>
      <c r="L5871" s="476">
        <v>3.5</v>
      </c>
      <c r="M5871" s="426">
        <v>15</v>
      </c>
      <c r="N5871" s="426">
        <v>400</v>
      </c>
      <c r="O5871" s="476"/>
      <c r="P5871" s="450">
        <v>9</v>
      </c>
      <c r="Q5871" s="451">
        <f t="shared" si="263"/>
        <v>0.189</v>
      </c>
      <c r="R5871" s="476"/>
    </row>
    <row r="5872" spans="2:18" x14ac:dyDescent="0.25">
      <c r="B5872" s="1887"/>
      <c r="C5872" s="101" t="s">
        <v>30</v>
      </c>
      <c r="D5872" s="1598" t="s">
        <v>10</v>
      </c>
      <c r="E5872" s="1744" t="s">
        <v>30</v>
      </c>
      <c r="F5872" s="1744" t="s">
        <v>10</v>
      </c>
      <c r="G5872" s="1887"/>
      <c r="J5872" s="1743">
        <v>20</v>
      </c>
      <c r="K5872" s="476"/>
      <c r="L5872" s="476">
        <v>10</v>
      </c>
      <c r="M5872" s="426">
        <v>10</v>
      </c>
      <c r="N5872" s="426">
        <v>400</v>
      </c>
      <c r="O5872" s="476"/>
      <c r="P5872" s="450">
        <v>5</v>
      </c>
      <c r="Q5872" s="451">
        <f t="shared" si="263"/>
        <v>0.2</v>
      </c>
      <c r="R5872" s="476"/>
    </row>
    <row r="5873" spans="2:18" x14ac:dyDescent="0.25">
      <c r="B5873" s="1745" t="s">
        <v>32</v>
      </c>
      <c r="C5873" s="86">
        <f>SUM(C5841)</f>
        <v>1259</v>
      </c>
      <c r="D5873" s="71">
        <f>SUM(D5841)</f>
        <v>954.11887378000006</v>
      </c>
      <c r="E5873" s="86">
        <f>SUM(E5841)</f>
        <v>53313</v>
      </c>
      <c r="F5873" s="71">
        <f>SUM(F5841)</f>
        <v>698.81642500000032</v>
      </c>
      <c r="G5873" s="88">
        <f>SUM(F5873/D5873)</f>
        <v>0.73242071213983007</v>
      </c>
      <c r="J5873" s="1055">
        <v>21</v>
      </c>
      <c r="K5873" s="476"/>
      <c r="L5873" s="476">
        <v>13</v>
      </c>
      <c r="M5873" s="426">
        <v>20</v>
      </c>
      <c r="N5873" s="426">
        <v>400</v>
      </c>
      <c r="O5873" s="476"/>
      <c r="P5873" s="450">
        <v>2</v>
      </c>
      <c r="Q5873" s="451">
        <f t="shared" si="263"/>
        <v>0.20799999999999999</v>
      </c>
      <c r="R5873" s="476"/>
    </row>
    <row r="5874" spans="2:18" x14ac:dyDescent="0.25">
      <c r="B5874" s="1745" t="s">
        <v>32</v>
      </c>
      <c r="C5874" s="115">
        <f>SUM(B5867)</f>
        <v>15</v>
      </c>
      <c r="D5874" s="20">
        <f>SUM(G5869)</f>
        <v>11.30473344</v>
      </c>
      <c r="E5874" s="115">
        <f>SUM(P5889)</f>
        <v>455</v>
      </c>
      <c r="F5874" s="20">
        <f>SUM(Q5889)</f>
        <v>7.7523000000000009</v>
      </c>
      <c r="G5874" s="88">
        <f>SUM(F5874/D5874)</f>
        <v>0.68575699207287111</v>
      </c>
      <c r="J5874" s="1743">
        <v>22</v>
      </c>
      <c r="K5874" s="476"/>
      <c r="L5874" s="476">
        <v>7</v>
      </c>
      <c r="M5874" s="426">
        <v>25</v>
      </c>
      <c r="N5874" s="426">
        <v>400</v>
      </c>
      <c r="O5874" s="476"/>
      <c r="P5874" s="450">
        <v>1</v>
      </c>
      <c r="Q5874" s="451">
        <f t="shared" si="263"/>
        <v>7.0000000000000007E-2</v>
      </c>
      <c r="R5874" s="476"/>
    </row>
    <row r="5875" spans="2:18" ht="16.5" thickBot="1" x14ac:dyDescent="0.3">
      <c r="B5875" s="1738" t="s">
        <v>54</v>
      </c>
      <c r="C5875" s="59">
        <f>SUM(C5873:C5874)</f>
        <v>1274</v>
      </c>
      <c r="D5875" s="92">
        <f>SUM(D5873:D5874)</f>
        <v>965.42360722000001</v>
      </c>
      <c r="E5875" s="59">
        <f>SUM(E5873:E5874)</f>
        <v>53768</v>
      </c>
      <c r="F5875" s="92">
        <f>SUM(F5873:F5874)</f>
        <v>706.56872500000031</v>
      </c>
      <c r="G5875" s="93">
        <f>SUM(F5875/D5875)</f>
        <v>0.7318742982001557</v>
      </c>
      <c r="J5875" s="1055">
        <v>23</v>
      </c>
      <c r="K5875" s="476"/>
      <c r="L5875" s="476">
        <v>10</v>
      </c>
      <c r="M5875" s="426">
        <v>15</v>
      </c>
      <c r="N5875" s="426">
        <v>400</v>
      </c>
      <c r="O5875" s="476"/>
      <c r="P5875" s="450">
        <v>7</v>
      </c>
      <c r="Q5875" s="451">
        <f t="shared" si="263"/>
        <v>0.42</v>
      </c>
      <c r="R5875" s="476"/>
    </row>
    <row r="5876" spans="2:18" ht="16.5" thickTop="1" x14ac:dyDescent="0.25">
      <c r="B5876" s="89"/>
      <c r="C5876" s="90"/>
      <c r="D5876" s="91"/>
      <c r="E5876" s="82"/>
      <c r="F5876" s="83"/>
      <c r="G5876" s="83"/>
      <c r="J5876" s="1743">
        <v>24</v>
      </c>
      <c r="K5876" s="476"/>
      <c r="L5876" s="476">
        <v>13</v>
      </c>
      <c r="M5876" s="426">
        <v>15</v>
      </c>
      <c r="N5876" s="426">
        <v>400</v>
      </c>
      <c r="O5876" s="476"/>
      <c r="P5876" s="450">
        <v>1</v>
      </c>
      <c r="Q5876" s="451">
        <f t="shared" si="263"/>
        <v>7.8E-2</v>
      </c>
      <c r="R5876" s="476"/>
    </row>
    <row r="5877" spans="2:18" x14ac:dyDescent="0.25">
      <c r="B5877" s="102" t="s">
        <v>32</v>
      </c>
      <c r="C5877" s="90"/>
      <c r="D5877" s="103">
        <f>SUM(Q5883+D5843)</f>
        <v>521.81552499999998</v>
      </c>
      <c r="E5877" s="466">
        <f>SUM(D5877/D5875)</f>
        <v>0.54050421089515477</v>
      </c>
      <c r="F5877" s="83"/>
      <c r="G5877" s="83"/>
      <c r="J5877" s="1055">
        <v>25</v>
      </c>
      <c r="K5877" s="476"/>
      <c r="L5877" s="476">
        <v>15</v>
      </c>
      <c r="M5877" s="426">
        <v>15</v>
      </c>
      <c r="N5877" s="426">
        <v>400</v>
      </c>
      <c r="O5877" s="476"/>
      <c r="P5877" s="450">
        <v>1</v>
      </c>
      <c r="Q5877" s="451">
        <f t="shared" si="263"/>
        <v>0.09</v>
      </c>
      <c r="R5877" s="476"/>
    </row>
    <row r="5878" spans="2:18" x14ac:dyDescent="0.25">
      <c r="B5878" s="102" t="s">
        <v>51</v>
      </c>
      <c r="C5878" s="89"/>
      <c r="D5878" s="103">
        <f>SUM(Q5888+D5844)</f>
        <v>184.75319999999999</v>
      </c>
      <c r="E5878" s="466">
        <f>SUM(D5878/D5875)</f>
        <v>0.19137008730500057</v>
      </c>
      <c r="F5878" s="83"/>
      <c r="G5878" s="83"/>
      <c r="J5878" s="1743">
        <v>26</v>
      </c>
      <c r="K5878" s="476"/>
      <c r="L5878" s="476">
        <v>7</v>
      </c>
      <c r="M5878" s="426">
        <v>15</v>
      </c>
      <c r="N5878" s="426">
        <v>400</v>
      </c>
      <c r="O5878" s="476"/>
      <c r="P5878" s="450">
        <v>2</v>
      </c>
      <c r="Q5878" s="451">
        <f>L5878*M5878*N5878*P5878/1000000</f>
        <v>8.4000000000000005E-2</v>
      </c>
      <c r="R5878" s="476"/>
    </row>
    <row r="5879" spans="2:18" ht="16.5" thickBot="1" x14ac:dyDescent="0.3">
      <c r="B5879" s="89"/>
      <c r="C5879" s="89"/>
      <c r="D5879" s="1741">
        <f>SUM(D5877:D5878)</f>
        <v>706.56872499999997</v>
      </c>
      <c r="E5879" s="467">
        <f>SUM(E5877:E5878)</f>
        <v>0.73187429820015537</v>
      </c>
      <c r="F5879" s="83"/>
      <c r="J5879" s="1055">
        <v>27</v>
      </c>
      <c r="K5879" s="476"/>
      <c r="L5879" s="476">
        <v>15</v>
      </c>
      <c r="M5879" s="426">
        <v>25</v>
      </c>
      <c r="N5879" s="426">
        <v>400</v>
      </c>
      <c r="O5879" s="476"/>
      <c r="P5879" s="450">
        <v>1</v>
      </c>
      <c r="Q5879" s="451">
        <f>L5879*M5879*N5879*P5879/1000000</f>
        <v>0.15</v>
      </c>
      <c r="R5879" s="476"/>
    </row>
    <row r="5880" spans="2:18" ht="16.5" thickTop="1" x14ac:dyDescent="0.25">
      <c r="J5880" s="1743">
        <v>28</v>
      </c>
      <c r="K5880" s="476"/>
      <c r="L5880" s="476">
        <v>7</v>
      </c>
      <c r="M5880" s="426">
        <v>10</v>
      </c>
      <c r="N5880" s="426">
        <v>400</v>
      </c>
      <c r="O5880" s="476"/>
      <c r="P5880" s="450">
        <v>1</v>
      </c>
      <c r="Q5880" s="451">
        <f>L5880*M5880*N5880*P5880/1000000</f>
        <v>2.8000000000000001E-2</v>
      </c>
      <c r="R5880" s="476"/>
    </row>
    <row r="5881" spans="2:18" x14ac:dyDescent="0.25">
      <c r="J5881" s="1055">
        <v>29</v>
      </c>
      <c r="K5881" s="476"/>
      <c r="L5881" s="476">
        <v>4.5</v>
      </c>
      <c r="M5881" s="426">
        <v>10</v>
      </c>
      <c r="N5881" s="426">
        <v>300</v>
      </c>
      <c r="O5881" s="476"/>
      <c r="P5881" s="450">
        <v>1</v>
      </c>
      <c r="Q5881" s="451">
        <f>L5881*M5881*N5881*P5881/1000000</f>
        <v>1.35E-2</v>
      </c>
      <c r="R5881" s="476"/>
    </row>
    <row r="5882" spans="2:18" x14ac:dyDescent="0.25">
      <c r="J5882" s="1743">
        <v>30</v>
      </c>
      <c r="K5882" s="476"/>
      <c r="L5882" s="476">
        <v>2.2000000000000002</v>
      </c>
      <c r="M5882" s="426">
        <v>10</v>
      </c>
      <c r="N5882" s="426">
        <v>300</v>
      </c>
      <c r="O5882" s="476"/>
      <c r="P5882" s="450">
        <v>5</v>
      </c>
      <c r="Q5882" s="451">
        <f>L5882*M5882*N5882*P5882/1000000</f>
        <v>3.3000000000000002E-2</v>
      </c>
      <c r="R5882" s="476"/>
    </row>
    <row r="5883" spans="2:18" x14ac:dyDescent="0.25">
      <c r="J5883" s="1880"/>
      <c r="K5883" s="1880"/>
      <c r="L5883" s="1880"/>
      <c r="M5883" s="1880"/>
      <c r="N5883" s="1880"/>
      <c r="O5883" s="1881"/>
      <c r="P5883" s="1119">
        <f>SUM(P5853:P5882)</f>
        <v>187</v>
      </c>
      <c r="Q5883" s="1120">
        <f>SUM(Q5853:Q5882)</f>
        <v>6.226700000000001</v>
      </c>
      <c r="R5883" s="64">
        <f>SUM(Q5883/G5869)</f>
        <v>0.55080467248947373</v>
      </c>
    </row>
    <row r="5884" spans="2:18" x14ac:dyDescent="0.25">
      <c r="J5884" s="1743">
        <v>31</v>
      </c>
      <c r="K5884" s="476"/>
      <c r="L5884" s="477">
        <v>5</v>
      </c>
      <c r="M5884" s="409">
        <v>7</v>
      </c>
      <c r="N5884" s="409">
        <v>400</v>
      </c>
      <c r="O5884" s="409">
        <v>8</v>
      </c>
      <c r="P5884" s="450">
        <v>32</v>
      </c>
      <c r="Q5884" s="451">
        <f>L5884*M5884*N5884*P5884/1000000</f>
        <v>0.44800000000000001</v>
      </c>
      <c r="R5884" s="618"/>
    </row>
    <row r="5885" spans="2:18" x14ac:dyDescent="0.25">
      <c r="J5885" s="1743">
        <v>32</v>
      </c>
      <c r="K5885" s="476"/>
      <c r="L5885" s="477">
        <v>4</v>
      </c>
      <c r="M5885" s="409">
        <v>6</v>
      </c>
      <c r="N5885" s="409">
        <v>400</v>
      </c>
      <c r="O5885" s="409">
        <v>1</v>
      </c>
      <c r="P5885" s="450">
        <v>6</v>
      </c>
      <c r="Q5885" s="451">
        <f>L5885*M5885*N5885*P5885/1000000</f>
        <v>5.7599999999999998E-2</v>
      </c>
      <c r="R5885" s="618"/>
    </row>
    <row r="5886" spans="2:18" x14ac:dyDescent="0.25">
      <c r="J5886" s="1743">
        <v>33</v>
      </c>
      <c r="K5886" s="476"/>
      <c r="L5886" s="477">
        <v>3</v>
      </c>
      <c r="M5886" s="409">
        <v>5</v>
      </c>
      <c r="N5886" s="409">
        <v>400</v>
      </c>
      <c r="O5886" s="409">
        <v>13</v>
      </c>
      <c r="P5886" s="450">
        <v>130</v>
      </c>
      <c r="Q5886" s="451">
        <f>L5886*M5886*N5886*P5886/1000000</f>
        <v>0.78</v>
      </c>
      <c r="R5886" s="618"/>
    </row>
    <row r="5887" spans="2:18" x14ac:dyDescent="0.25">
      <c r="J5887" s="1743">
        <v>34</v>
      </c>
      <c r="K5887" s="476"/>
      <c r="L5887" s="477">
        <v>2</v>
      </c>
      <c r="M5887" s="409">
        <v>3</v>
      </c>
      <c r="N5887" s="409">
        <v>400</v>
      </c>
      <c r="O5887" s="409">
        <v>4</v>
      </c>
      <c r="P5887" s="450">
        <v>100</v>
      </c>
      <c r="Q5887" s="451">
        <f>L5887*M5887*N5887*P5887/1000000</f>
        <v>0.24</v>
      </c>
      <c r="R5887" s="618"/>
    </row>
    <row r="5888" spans="2:18" x14ac:dyDescent="0.25">
      <c r="J5888" s="1882"/>
      <c r="K5888" s="1883"/>
      <c r="L5888" s="1883"/>
      <c r="M5888" s="1883"/>
      <c r="N5888" s="1884"/>
      <c r="O5888" s="1057">
        <f>SUM(O5884:O5887)</f>
        <v>26</v>
      </c>
      <c r="P5888" s="1057">
        <f>SUM(P5884:P5887)</f>
        <v>268</v>
      </c>
      <c r="Q5888" s="437">
        <f>SUM(Q5884:Q5887)</f>
        <v>1.5256000000000001</v>
      </c>
      <c r="R5888" s="64">
        <f>SUM(Q5888/G5869)</f>
        <v>0.13495231958339746</v>
      </c>
    </row>
    <row r="5889" spans="2:18" ht="16.5" thickBot="1" x14ac:dyDescent="0.3">
      <c r="J5889" s="112"/>
      <c r="K5889" s="112"/>
      <c r="L5889" s="112"/>
      <c r="M5889" s="112"/>
      <c r="N5889" s="112"/>
      <c r="O5889" s="455">
        <f>SUM(O5888)</f>
        <v>26</v>
      </c>
      <c r="P5889" s="47">
        <f>SUM(P5888,P5883)</f>
        <v>455</v>
      </c>
      <c r="Q5889" s="72">
        <f>SUM(Q5888,Q5883)</f>
        <v>7.7523000000000009</v>
      </c>
      <c r="R5889" s="49">
        <f>SUM(Q5889/G5869)</f>
        <v>0.68575699207287111</v>
      </c>
    </row>
    <row r="5890" spans="2:18" ht="16.5" thickTop="1" x14ac:dyDescent="0.25"/>
    <row r="5891" spans="2:18" x14ac:dyDescent="0.25">
      <c r="B5891" s="1814" t="s">
        <v>0</v>
      </c>
      <c r="C5891" s="1814"/>
      <c r="D5891" s="1814"/>
      <c r="E5891" s="1814"/>
      <c r="F5891" s="1814"/>
      <c r="G5891" s="1814"/>
      <c r="H5891" s="1814"/>
      <c r="J5891" s="1892" t="s">
        <v>22</v>
      </c>
      <c r="K5891" s="1892"/>
      <c r="L5891" s="1892"/>
      <c r="M5891" s="1892"/>
      <c r="N5891" s="1892"/>
      <c r="O5891" s="1892"/>
      <c r="P5891" s="1892"/>
      <c r="Q5891" s="1892"/>
      <c r="R5891" s="1892"/>
    </row>
    <row r="5892" spans="2:18" x14ac:dyDescent="0.25">
      <c r="B5892" s="1814"/>
      <c r="C5892" s="1814"/>
      <c r="D5892" s="1814"/>
      <c r="E5892" s="1814"/>
      <c r="F5892" s="1814"/>
      <c r="G5892" s="1814"/>
      <c r="H5892" s="1814"/>
      <c r="J5892" s="1892"/>
      <c r="K5892" s="1892"/>
      <c r="L5892" s="1892"/>
      <c r="M5892" s="1892"/>
      <c r="N5892" s="1892"/>
      <c r="O5892" s="1892"/>
      <c r="P5892" s="1892"/>
      <c r="Q5892" s="1892"/>
      <c r="R5892" s="1892"/>
    </row>
    <row r="5893" spans="2:18" x14ac:dyDescent="0.25">
      <c r="B5893" s="6" t="s">
        <v>567</v>
      </c>
      <c r="H5893" s="8"/>
      <c r="J5893" s="6" t="s">
        <v>567</v>
      </c>
      <c r="K5893" s="1051"/>
      <c r="L5893" s="1051"/>
      <c r="M5893" s="1051"/>
      <c r="N5893" s="1051"/>
      <c r="O5893" s="1893"/>
      <c r="P5893" s="1893"/>
      <c r="Q5893" s="842"/>
      <c r="R5893" s="842"/>
    </row>
    <row r="5894" spans="2:18" x14ac:dyDescent="0.25">
      <c r="B5894" s="1812" t="s">
        <v>21</v>
      </c>
      <c r="C5894" s="1812" t="s">
        <v>2</v>
      </c>
      <c r="D5894" s="1812" t="s">
        <v>3</v>
      </c>
      <c r="E5894" s="1842" t="s">
        <v>4</v>
      </c>
      <c r="F5894" s="1843"/>
      <c r="G5894" s="1844"/>
      <c r="H5894" s="1812" t="s">
        <v>5</v>
      </c>
      <c r="J5894" s="1886" t="s">
        <v>21</v>
      </c>
      <c r="K5894" s="1894" t="s">
        <v>24</v>
      </c>
      <c r="L5894" s="1867" t="s">
        <v>25</v>
      </c>
      <c r="M5894" s="1868"/>
      <c r="N5894" s="1869"/>
      <c r="O5894" s="1867" t="s">
        <v>4</v>
      </c>
      <c r="P5894" s="1868"/>
      <c r="Q5894" s="1869"/>
      <c r="R5894" s="1886" t="s">
        <v>5</v>
      </c>
    </row>
    <row r="5895" spans="2:18" x14ac:dyDescent="0.25">
      <c r="B5895" s="1813"/>
      <c r="C5895" s="1813"/>
      <c r="D5895" s="1813"/>
      <c r="E5895" s="1750" t="s">
        <v>26</v>
      </c>
      <c r="F5895" s="1750" t="s">
        <v>9</v>
      </c>
      <c r="G5895" s="1749" t="s">
        <v>10</v>
      </c>
      <c r="H5895" s="1813"/>
      <c r="J5895" s="1887"/>
      <c r="K5895" s="1895"/>
      <c r="L5895" s="1052" t="s">
        <v>27</v>
      </c>
      <c r="M5895" s="1753" t="s">
        <v>28</v>
      </c>
      <c r="N5895" s="1753" t="s">
        <v>26</v>
      </c>
      <c r="O5895" s="1753" t="s">
        <v>29</v>
      </c>
      <c r="P5895" s="1053" t="s">
        <v>30</v>
      </c>
      <c r="Q5895" s="1054" t="s">
        <v>10</v>
      </c>
      <c r="R5895" s="1887"/>
    </row>
    <row r="5896" spans="2:18" x14ac:dyDescent="0.25">
      <c r="B5896" s="1209">
        <v>1</v>
      </c>
      <c r="C5896" s="78">
        <v>7566</v>
      </c>
      <c r="D5896" s="1755" t="s">
        <v>12</v>
      </c>
      <c r="E5896" s="1755">
        <v>400</v>
      </c>
      <c r="F5896" s="409">
        <v>58</v>
      </c>
      <c r="G5896" s="71">
        <f t="shared" ref="G5896:G5905" si="264">0.7854*E5896*F5896*F5896/1000000</f>
        <v>1.0568342399999999</v>
      </c>
      <c r="H5896" s="616" t="s">
        <v>207</v>
      </c>
      <c r="J5896" s="1055">
        <v>1</v>
      </c>
      <c r="K5896" s="429" t="s">
        <v>32</v>
      </c>
      <c r="L5896" s="426">
        <v>15</v>
      </c>
      <c r="M5896" s="426">
        <v>33</v>
      </c>
      <c r="N5896" s="426">
        <v>400</v>
      </c>
      <c r="O5896" s="429"/>
      <c r="P5896" s="450">
        <v>4</v>
      </c>
      <c r="Q5896" s="451">
        <f t="shared" ref="Q5896:Q5925" si="265">L5896*M5896*N5896*P5896/1000000</f>
        <v>0.79200000000000004</v>
      </c>
      <c r="R5896" s="1056"/>
    </row>
    <row r="5897" spans="2:18" x14ac:dyDescent="0.25">
      <c r="B5897" s="1209">
        <v>2</v>
      </c>
      <c r="C5897" s="78">
        <v>7939</v>
      </c>
      <c r="D5897" s="1755" t="s">
        <v>12</v>
      </c>
      <c r="E5897" s="1755">
        <v>400</v>
      </c>
      <c r="F5897" s="409">
        <v>50</v>
      </c>
      <c r="G5897" s="71">
        <f t="shared" si="264"/>
        <v>0.78539999999999988</v>
      </c>
      <c r="H5897" s="616" t="s">
        <v>207</v>
      </c>
      <c r="J5897" s="1752">
        <v>2</v>
      </c>
      <c r="K5897" s="476"/>
      <c r="L5897" s="476">
        <v>13</v>
      </c>
      <c r="M5897" s="426">
        <v>33</v>
      </c>
      <c r="N5897" s="426">
        <v>400</v>
      </c>
      <c r="O5897" s="476"/>
      <c r="P5897" s="450">
        <v>4</v>
      </c>
      <c r="Q5897" s="451">
        <f t="shared" si="265"/>
        <v>0.68640000000000001</v>
      </c>
      <c r="R5897" s="476"/>
    </row>
    <row r="5898" spans="2:18" x14ac:dyDescent="0.25">
      <c r="B5898" s="1209">
        <v>3</v>
      </c>
      <c r="C5898" s="78">
        <v>7950</v>
      </c>
      <c r="D5898" s="1755" t="s">
        <v>12</v>
      </c>
      <c r="E5898" s="1755">
        <v>400</v>
      </c>
      <c r="F5898" s="409">
        <v>65</v>
      </c>
      <c r="G5898" s="71">
        <f t="shared" si="264"/>
        <v>1.3273259999999998</v>
      </c>
      <c r="H5898" s="616" t="s">
        <v>207</v>
      </c>
      <c r="J5898" s="1055">
        <v>3</v>
      </c>
      <c r="K5898" s="476"/>
      <c r="L5898" s="476">
        <v>15</v>
      </c>
      <c r="M5898" s="426">
        <v>30</v>
      </c>
      <c r="N5898" s="426">
        <v>400</v>
      </c>
      <c r="O5898" s="476"/>
      <c r="P5898" s="450">
        <v>5</v>
      </c>
      <c r="Q5898" s="451">
        <f t="shared" si="265"/>
        <v>0.9</v>
      </c>
      <c r="R5898" s="476"/>
    </row>
    <row r="5899" spans="2:18" x14ac:dyDescent="0.25">
      <c r="B5899" s="1209">
        <v>4</v>
      </c>
      <c r="C5899" s="78">
        <v>8004</v>
      </c>
      <c r="D5899" s="1755" t="s">
        <v>12</v>
      </c>
      <c r="E5899" s="1755">
        <v>400</v>
      </c>
      <c r="F5899" s="409">
        <v>70</v>
      </c>
      <c r="G5899" s="71">
        <f t="shared" si="264"/>
        <v>1.5393839999999999</v>
      </c>
      <c r="H5899" s="616" t="s">
        <v>207</v>
      </c>
      <c r="J5899" s="1752">
        <v>4</v>
      </c>
      <c r="K5899" s="476"/>
      <c r="L5899" s="476">
        <v>13</v>
      </c>
      <c r="M5899" s="426">
        <v>30</v>
      </c>
      <c r="N5899" s="426">
        <v>400</v>
      </c>
      <c r="O5899" s="476"/>
      <c r="P5899" s="450">
        <v>3</v>
      </c>
      <c r="Q5899" s="451">
        <f t="shared" si="265"/>
        <v>0.46800000000000003</v>
      </c>
      <c r="R5899" s="476"/>
    </row>
    <row r="5900" spans="2:18" x14ac:dyDescent="0.25">
      <c r="B5900" s="1209">
        <v>5</v>
      </c>
      <c r="C5900" s="78">
        <v>7981</v>
      </c>
      <c r="D5900" s="1755" t="s">
        <v>12</v>
      </c>
      <c r="E5900" s="1755">
        <v>400</v>
      </c>
      <c r="F5900" s="409">
        <v>68</v>
      </c>
      <c r="G5900" s="71">
        <f t="shared" si="264"/>
        <v>1.4526758399999999</v>
      </c>
      <c r="H5900" s="616" t="s">
        <v>207</v>
      </c>
      <c r="J5900" s="1055">
        <v>5</v>
      </c>
      <c r="K5900" s="476"/>
      <c r="L5900" s="476">
        <v>13</v>
      </c>
      <c r="M5900" s="426">
        <v>28</v>
      </c>
      <c r="N5900" s="426">
        <v>400</v>
      </c>
      <c r="O5900" s="476"/>
      <c r="P5900" s="450">
        <v>1</v>
      </c>
      <c r="Q5900" s="451">
        <f t="shared" si="265"/>
        <v>0.14560000000000001</v>
      </c>
      <c r="R5900" s="476"/>
    </row>
    <row r="5901" spans="2:18" x14ac:dyDescent="0.25">
      <c r="B5901" s="1209">
        <v>6</v>
      </c>
      <c r="C5901" s="78">
        <v>8057</v>
      </c>
      <c r="D5901" s="1755" t="s">
        <v>12</v>
      </c>
      <c r="E5901" s="1755">
        <v>400</v>
      </c>
      <c r="F5901" s="409">
        <v>64</v>
      </c>
      <c r="G5901" s="71">
        <f t="shared" si="264"/>
        <v>1.2867993599999998</v>
      </c>
      <c r="H5901" s="616" t="s">
        <v>207</v>
      </c>
      <c r="J5901" s="1752">
        <v>6</v>
      </c>
      <c r="K5901" s="476"/>
      <c r="L5901" s="476">
        <v>10</v>
      </c>
      <c r="M5901" s="426">
        <v>28</v>
      </c>
      <c r="N5901" s="426">
        <v>400</v>
      </c>
      <c r="O5901" s="476"/>
      <c r="P5901" s="450">
        <v>1</v>
      </c>
      <c r="Q5901" s="451">
        <f t="shared" si="265"/>
        <v>0.112</v>
      </c>
      <c r="R5901" s="476"/>
    </row>
    <row r="5902" spans="2:18" x14ac:dyDescent="0.25">
      <c r="B5902" s="1209">
        <v>7</v>
      </c>
      <c r="C5902" s="78">
        <v>7813</v>
      </c>
      <c r="D5902" s="1755" t="s">
        <v>12</v>
      </c>
      <c r="E5902" s="1755">
        <v>400</v>
      </c>
      <c r="F5902" s="409">
        <v>50</v>
      </c>
      <c r="G5902" s="71">
        <f t="shared" si="264"/>
        <v>0.78539999999999988</v>
      </c>
      <c r="H5902" s="616" t="s">
        <v>562</v>
      </c>
      <c r="J5902" s="1055">
        <v>7</v>
      </c>
      <c r="K5902" s="476"/>
      <c r="L5902" s="476">
        <v>13</v>
      </c>
      <c r="M5902" s="426">
        <v>25</v>
      </c>
      <c r="N5902" s="426">
        <v>400</v>
      </c>
      <c r="O5902" s="476"/>
      <c r="P5902" s="450">
        <v>1</v>
      </c>
      <c r="Q5902" s="451">
        <f t="shared" si="265"/>
        <v>0.13</v>
      </c>
      <c r="R5902" s="476"/>
    </row>
    <row r="5903" spans="2:18" x14ac:dyDescent="0.25">
      <c r="B5903" s="1209">
        <v>8</v>
      </c>
      <c r="C5903" s="78">
        <v>7821</v>
      </c>
      <c r="D5903" s="1755" t="s">
        <v>12</v>
      </c>
      <c r="E5903" s="1755">
        <v>400</v>
      </c>
      <c r="F5903" s="409">
        <v>52</v>
      </c>
      <c r="G5903" s="71">
        <f t="shared" si="264"/>
        <v>0.84948863999999991</v>
      </c>
      <c r="H5903" s="616" t="s">
        <v>562</v>
      </c>
      <c r="J5903" s="1752">
        <v>8</v>
      </c>
      <c r="K5903" s="476"/>
      <c r="L5903" s="476">
        <v>4.5</v>
      </c>
      <c r="M5903" s="426">
        <v>25</v>
      </c>
      <c r="N5903" s="426">
        <v>400</v>
      </c>
      <c r="O5903" s="476"/>
      <c r="P5903" s="450">
        <v>3</v>
      </c>
      <c r="Q5903" s="451">
        <f t="shared" si="265"/>
        <v>0.13500000000000001</v>
      </c>
      <c r="R5903" s="476"/>
    </row>
    <row r="5904" spans="2:18" x14ac:dyDescent="0.25">
      <c r="B5904" s="1209">
        <v>9</v>
      </c>
      <c r="C5904" s="78">
        <v>7418</v>
      </c>
      <c r="D5904" s="1755" t="s">
        <v>12</v>
      </c>
      <c r="E5904" s="1755">
        <v>400</v>
      </c>
      <c r="F5904" s="409">
        <v>56</v>
      </c>
      <c r="G5904" s="71">
        <f t="shared" si="264"/>
        <v>0.98520576000000004</v>
      </c>
      <c r="H5904" s="616" t="s">
        <v>562</v>
      </c>
      <c r="J5904" s="1055">
        <v>9</v>
      </c>
      <c r="K5904" s="476"/>
      <c r="L5904" s="476">
        <v>13</v>
      </c>
      <c r="M5904" s="426">
        <v>20</v>
      </c>
      <c r="N5904" s="426">
        <v>400</v>
      </c>
      <c r="O5904" s="476"/>
      <c r="P5904" s="450">
        <v>1</v>
      </c>
      <c r="Q5904" s="451">
        <f t="shared" si="265"/>
        <v>0.104</v>
      </c>
      <c r="R5904" s="476"/>
    </row>
    <row r="5905" spans="2:18" x14ac:dyDescent="0.25">
      <c r="B5905" s="1209">
        <v>10</v>
      </c>
      <c r="C5905" s="78">
        <v>7553</v>
      </c>
      <c r="D5905" s="1755" t="s">
        <v>12</v>
      </c>
      <c r="E5905" s="1755">
        <v>400</v>
      </c>
      <c r="F5905" s="409">
        <v>60</v>
      </c>
      <c r="G5905" s="71">
        <f t="shared" si="264"/>
        <v>1.130976</v>
      </c>
      <c r="H5905" s="616" t="s">
        <v>562</v>
      </c>
      <c r="J5905" s="1752">
        <v>10</v>
      </c>
      <c r="K5905" s="476"/>
      <c r="L5905" s="476">
        <v>10</v>
      </c>
      <c r="M5905" s="426">
        <v>20</v>
      </c>
      <c r="N5905" s="426">
        <v>400</v>
      </c>
      <c r="O5905" s="476"/>
      <c r="P5905" s="450">
        <v>5</v>
      </c>
      <c r="Q5905" s="451">
        <f t="shared" si="265"/>
        <v>0.4</v>
      </c>
      <c r="R5905" s="476"/>
    </row>
    <row r="5906" spans="2:18" x14ac:dyDescent="0.25">
      <c r="B5906" s="1634"/>
      <c r="C5906" s="109"/>
      <c r="D5906" s="109"/>
      <c r="E5906" s="109"/>
      <c r="F5906" s="109"/>
      <c r="G5906" s="1490">
        <f>SUM(G5896:G5905)</f>
        <v>11.199489839999998</v>
      </c>
      <c r="H5906" s="1491"/>
      <c r="J5906" s="1055">
        <v>11</v>
      </c>
      <c r="K5906" s="476"/>
      <c r="L5906" s="476">
        <v>7</v>
      </c>
      <c r="M5906" s="426">
        <v>20</v>
      </c>
      <c r="N5906" s="426">
        <v>400</v>
      </c>
      <c r="O5906" s="476"/>
      <c r="P5906" s="450">
        <v>2</v>
      </c>
      <c r="Q5906" s="451">
        <f t="shared" si="265"/>
        <v>0.112</v>
      </c>
      <c r="R5906" s="476"/>
    </row>
    <row r="5907" spans="2:18" ht="16.5" thickBot="1" x14ac:dyDescent="0.3">
      <c r="G5907" s="60">
        <f>SUM(G5906)</f>
        <v>11.199489839999998</v>
      </c>
      <c r="H5907" s="36">
        <f>SUM(Q5932/G5907)</f>
        <v>0.7691537849549045</v>
      </c>
      <c r="J5907" s="1752">
        <v>12</v>
      </c>
      <c r="K5907" s="476"/>
      <c r="L5907" s="476">
        <v>4.5</v>
      </c>
      <c r="M5907" s="426">
        <v>20</v>
      </c>
      <c r="N5907" s="426">
        <v>400</v>
      </c>
      <c r="O5907" s="476"/>
      <c r="P5907" s="450">
        <v>6</v>
      </c>
      <c r="Q5907" s="451">
        <f t="shared" si="265"/>
        <v>0.216</v>
      </c>
      <c r="R5907" s="476"/>
    </row>
    <row r="5908" spans="2:18" ht="16.5" thickTop="1" x14ac:dyDescent="0.25">
      <c r="J5908" s="1055">
        <v>13</v>
      </c>
      <c r="K5908" s="476"/>
      <c r="L5908" s="476">
        <v>3.5</v>
      </c>
      <c r="M5908" s="426">
        <v>20</v>
      </c>
      <c r="N5908" s="426">
        <v>400</v>
      </c>
      <c r="O5908" s="476"/>
      <c r="P5908" s="450">
        <v>5</v>
      </c>
      <c r="Q5908" s="451">
        <f t="shared" si="265"/>
        <v>0.14000000000000001</v>
      </c>
      <c r="R5908" s="476"/>
    </row>
    <row r="5909" spans="2:18" x14ac:dyDescent="0.25">
      <c r="B5909" s="1886" t="s">
        <v>3</v>
      </c>
      <c r="C5909" s="1888" t="s">
        <v>66</v>
      </c>
      <c r="D5909" s="1889"/>
      <c r="E5909" s="1890" t="s">
        <v>48</v>
      </c>
      <c r="F5909" s="1891"/>
      <c r="G5909" s="1886" t="s">
        <v>50</v>
      </c>
      <c r="J5909" s="1752">
        <v>14</v>
      </c>
      <c r="K5909" s="476"/>
      <c r="L5909" s="476">
        <v>15</v>
      </c>
      <c r="M5909" s="426">
        <v>15</v>
      </c>
      <c r="N5909" s="426">
        <v>400</v>
      </c>
      <c r="O5909" s="476"/>
      <c r="P5909" s="450">
        <v>1</v>
      </c>
      <c r="Q5909" s="451">
        <f t="shared" si="265"/>
        <v>0.09</v>
      </c>
      <c r="R5909" s="476"/>
    </row>
    <row r="5910" spans="2:18" x14ac:dyDescent="0.25">
      <c r="B5910" s="1887"/>
      <c r="C5910" s="101" t="s">
        <v>30</v>
      </c>
      <c r="D5910" s="1598" t="s">
        <v>10</v>
      </c>
      <c r="E5910" s="1754" t="s">
        <v>30</v>
      </c>
      <c r="F5910" s="1754" t="s">
        <v>10</v>
      </c>
      <c r="G5910" s="1887"/>
      <c r="J5910" s="1055">
        <v>15</v>
      </c>
      <c r="K5910" s="476"/>
      <c r="L5910" s="476">
        <v>7</v>
      </c>
      <c r="M5910" s="426">
        <v>15</v>
      </c>
      <c r="N5910" s="426">
        <v>400</v>
      </c>
      <c r="O5910" s="476"/>
      <c r="P5910" s="450">
        <v>5</v>
      </c>
      <c r="Q5910" s="451">
        <f t="shared" si="265"/>
        <v>0.21</v>
      </c>
      <c r="R5910" s="476"/>
    </row>
    <row r="5911" spans="2:18" x14ac:dyDescent="0.25">
      <c r="B5911" s="1755" t="s">
        <v>32</v>
      </c>
      <c r="C5911" s="86">
        <f>SUM(C5875)</f>
        <v>1274</v>
      </c>
      <c r="D5911" s="71">
        <f>SUM(D5875)</f>
        <v>965.42360722000001</v>
      </c>
      <c r="E5911" s="86">
        <f>SUM(E5875)</f>
        <v>53768</v>
      </c>
      <c r="F5911" s="71">
        <f>SUM(F5875)</f>
        <v>706.56872500000031</v>
      </c>
      <c r="G5911" s="88">
        <f>SUM(F5911/D5911)</f>
        <v>0.7318742982001557</v>
      </c>
      <c r="J5911" s="1752">
        <v>16</v>
      </c>
      <c r="K5911" s="476"/>
      <c r="L5911" s="476">
        <v>4.5</v>
      </c>
      <c r="M5911" s="426">
        <v>15</v>
      </c>
      <c r="N5911" s="426">
        <v>400</v>
      </c>
      <c r="O5911" s="476"/>
      <c r="P5911" s="450">
        <v>4</v>
      </c>
      <c r="Q5911" s="451">
        <f t="shared" si="265"/>
        <v>0.108</v>
      </c>
      <c r="R5911" s="476"/>
    </row>
    <row r="5912" spans="2:18" x14ac:dyDescent="0.25">
      <c r="B5912" s="1755" t="s">
        <v>32</v>
      </c>
      <c r="C5912" s="115">
        <f>SUM(B5905)</f>
        <v>10</v>
      </c>
      <c r="D5912" s="20">
        <f>SUM(G5907)</f>
        <v>11.199489839999998</v>
      </c>
      <c r="E5912" s="115">
        <f>SUM(P5932)</f>
        <v>363</v>
      </c>
      <c r="F5912" s="20">
        <f>SUM(Q5932)</f>
        <v>8.6141299999999958</v>
      </c>
      <c r="G5912" s="88">
        <f>SUM(F5912/D5912)</f>
        <v>0.7691537849549045</v>
      </c>
      <c r="J5912" s="1055">
        <v>17</v>
      </c>
      <c r="K5912" s="476"/>
      <c r="L5912" s="476">
        <v>3.5</v>
      </c>
      <c r="M5912" s="426">
        <v>15</v>
      </c>
      <c r="N5912" s="426">
        <v>400</v>
      </c>
      <c r="O5912" s="476"/>
      <c r="P5912" s="450">
        <v>3</v>
      </c>
      <c r="Q5912" s="451">
        <f t="shared" si="265"/>
        <v>6.3E-2</v>
      </c>
      <c r="R5912" s="476"/>
    </row>
    <row r="5913" spans="2:18" ht="16.5" thickBot="1" x14ac:dyDescent="0.3">
      <c r="B5913" s="1751" t="s">
        <v>54</v>
      </c>
      <c r="C5913" s="59">
        <f>SUM(C5911:C5912)</f>
        <v>1284</v>
      </c>
      <c r="D5913" s="92">
        <f>SUM(D5911:D5912)</f>
        <v>976.62309705999996</v>
      </c>
      <c r="E5913" s="59">
        <f>SUM(E5911:E5912)</f>
        <v>54131</v>
      </c>
      <c r="F5913" s="92">
        <f>SUM(F5911:F5912)</f>
        <v>715.18285500000036</v>
      </c>
      <c r="G5913" s="93">
        <f>SUM(F5913/D5913)</f>
        <v>0.73230180317562388</v>
      </c>
      <c r="J5913" s="1752">
        <v>18</v>
      </c>
      <c r="K5913" s="476"/>
      <c r="L5913" s="476">
        <v>2.2000000000000002</v>
      </c>
      <c r="M5913" s="426">
        <v>15</v>
      </c>
      <c r="N5913" s="426">
        <v>400</v>
      </c>
      <c r="O5913" s="476"/>
      <c r="P5913" s="450">
        <v>7</v>
      </c>
      <c r="Q5913" s="451">
        <f t="shared" si="265"/>
        <v>9.2399999999999996E-2</v>
      </c>
      <c r="R5913" s="476"/>
    </row>
    <row r="5914" spans="2:18" ht="16.5" thickTop="1" x14ac:dyDescent="0.25">
      <c r="B5914" s="89"/>
      <c r="C5914" s="90"/>
      <c r="D5914" s="91"/>
      <c r="E5914" s="82"/>
      <c r="F5914" s="83"/>
      <c r="G5914" s="83"/>
      <c r="J5914" s="1055">
        <v>19</v>
      </c>
      <c r="K5914" s="476"/>
      <c r="L5914" s="476">
        <v>10</v>
      </c>
      <c r="M5914" s="426">
        <v>13</v>
      </c>
      <c r="N5914" s="426">
        <v>400</v>
      </c>
      <c r="O5914" s="476"/>
      <c r="P5914" s="450">
        <v>1</v>
      </c>
      <c r="Q5914" s="451">
        <f t="shared" si="265"/>
        <v>5.1999999999999998E-2</v>
      </c>
      <c r="R5914" s="476"/>
    </row>
    <row r="5915" spans="2:18" x14ac:dyDescent="0.25">
      <c r="B5915" s="102" t="s">
        <v>32</v>
      </c>
      <c r="C5915" s="90"/>
      <c r="D5915" s="103">
        <f>SUM(Q5926+D5877)</f>
        <v>528.75605499999995</v>
      </c>
      <c r="E5915" s="466">
        <f>SUM(D5915/D5913)</f>
        <v>0.54141260491560461</v>
      </c>
      <c r="F5915" s="83"/>
      <c r="G5915" s="83"/>
      <c r="J5915" s="1752">
        <v>20</v>
      </c>
      <c r="K5915" s="476"/>
      <c r="L5915" s="476">
        <v>4.5</v>
      </c>
      <c r="M5915" s="426">
        <v>13</v>
      </c>
      <c r="N5915" s="426">
        <v>400</v>
      </c>
      <c r="O5915" s="476"/>
      <c r="P5915" s="450">
        <v>8</v>
      </c>
      <c r="Q5915" s="451">
        <f t="shared" si="265"/>
        <v>0.18720000000000001</v>
      </c>
      <c r="R5915" s="476"/>
    </row>
    <row r="5916" spans="2:18" x14ac:dyDescent="0.25">
      <c r="B5916" s="102" t="s">
        <v>51</v>
      </c>
      <c r="C5916" s="89"/>
      <c r="D5916" s="103">
        <f>SUM(Q5931+D5878)</f>
        <v>186.42679999999999</v>
      </c>
      <c r="E5916" s="466">
        <f>SUM(D5916/D5913)</f>
        <v>0.19088919826001888</v>
      </c>
      <c r="F5916" s="83"/>
      <c r="G5916" s="83"/>
      <c r="J5916" s="1055">
        <v>21</v>
      </c>
      <c r="K5916" s="476"/>
      <c r="L5916" s="476">
        <v>2.2000000000000002</v>
      </c>
      <c r="M5916" s="426">
        <v>13</v>
      </c>
      <c r="N5916" s="426">
        <v>400</v>
      </c>
      <c r="O5916" s="476"/>
      <c r="P5916" s="450">
        <v>2</v>
      </c>
      <c r="Q5916" s="451">
        <f t="shared" si="265"/>
        <v>2.2880000000000001E-2</v>
      </c>
      <c r="R5916" s="476"/>
    </row>
    <row r="5917" spans="2:18" ht="16.5" thickBot="1" x14ac:dyDescent="0.3">
      <c r="D5917" s="1748">
        <f>SUM(D5915:D5916)</f>
        <v>715.1828549999999</v>
      </c>
      <c r="E5917" s="467">
        <f>SUM(E5915:E5916)</f>
        <v>0.73230180317562343</v>
      </c>
      <c r="J5917" s="1752">
        <v>22</v>
      </c>
      <c r="K5917" s="476"/>
      <c r="L5917" s="476">
        <v>10</v>
      </c>
      <c r="M5917" s="426">
        <v>10</v>
      </c>
      <c r="N5917" s="426">
        <v>400</v>
      </c>
      <c r="O5917" s="476"/>
      <c r="P5917" s="450">
        <v>4</v>
      </c>
      <c r="Q5917" s="451">
        <f t="shared" si="265"/>
        <v>0.16</v>
      </c>
      <c r="R5917" s="476"/>
    </row>
    <row r="5918" spans="2:18" ht="16.5" thickTop="1" x14ac:dyDescent="0.25">
      <c r="J5918" s="1055">
        <v>23</v>
      </c>
      <c r="K5918" s="476"/>
      <c r="L5918" s="476">
        <v>4.5</v>
      </c>
      <c r="M5918" s="426">
        <v>10</v>
      </c>
      <c r="N5918" s="426">
        <v>400</v>
      </c>
      <c r="O5918" s="476"/>
      <c r="P5918" s="450">
        <v>27</v>
      </c>
      <c r="Q5918" s="451">
        <f t="shared" si="265"/>
        <v>0.48599999999999999</v>
      </c>
      <c r="R5918" s="476"/>
    </row>
    <row r="5919" spans="2:18" x14ac:dyDescent="0.25">
      <c r="J5919" s="1752">
        <v>24</v>
      </c>
      <c r="K5919" s="476"/>
      <c r="L5919" s="476">
        <v>3.5</v>
      </c>
      <c r="M5919" s="426">
        <v>10</v>
      </c>
      <c r="N5919" s="426">
        <v>400</v>
      </c>
      <c r="O5919" s="476"/>
      <c r="P5919" s="450">
        <v>4</v>
      </c>
      <c r="Q5919" s="451">
        <f t="shared" si="265"/>
        <v>5.6000000000000001E-2</v>
      </c>
      <c r="R5919" s="476"/>
    </row>
    <row r="5920" spans="2:18" x14ac:dyDescent="0.25">
      <c r="J5920" s="1055">
        <v>25</v>
      </c>
      <c r="K5920" s="476"/>
      <c r="L5920" s="476">
        <v>2.2000000000000002</v>
      </c>
      <c r="M5920" s="426">
        <v>10</v>
      </c>
      <c r="N5920" s="426">
        <v>400</v>
      </c>
      <c r="O5920" s="476"/>
      <c r="P5920" s="450">
        <v>13</v>
      </c>
      <c r="Q5920" s="451">
        <f t="shared" si="265"/>
        <v>0.1144</v>
      </c>
      <c r="R5920" s="476"/>
    </row>
    <row r="5921" spans="2:18" x14ac:dyDescent="0.25">
      <c r="J5921" s="1752">
        <v>26</v>
      </c>
      <c r="K5921" s="476"/>
      <c r="L5921" s="476">
        <v>10</v>
      </c>
      <c r="M5921" s="426">
        <v>33</v>
      </c>
      <c r="N5921" s="426">
        <v>400</v>
      </c>
      <c r="O5921" s="476"/>
      <c r="P5921" s="450">
        <v>1</v>
      </c>
      <c r="Q5921" s="451">
        <f t="shared" si="265"/>
        <v>0.13200000000000001</v>
      </c>
      <c r="R5921" s="476"/>
    </row>
    <row r="5922" spans="2:18" x14ac:dyDescent="0.25">
      <c r="J5922" s="1055">
        <v>27</v>
      </c>
      <c r="K5922" s="476"/>
      <c r="L5922" s="476">
        <v>15</v>
      </c>
      <c r="M5922" s="426">
        <v>25</v>
      </c>
      <c r="N5922" s="426">
        <v>400</v>
      </c>
      <c r="O5922" s="476"/>
      <c r="P5922" s="450">
        <v>2</v>
      </c>
      <c r="Q5922" s="451">
        <f t="shared" si="265"/>
        <v>0.3</v>
      </c>
      <c r="R5922" s="476"/>
    </row>
    <row r="5923" spans="2:18" x14ac:dyDescent="0.25">
      <c r="J5923" s="1752">
        <v>28</v>
      </c>
      <c r="K5923" s="476"/>
      <c r="L5923" s="476">
        <v>10</v>
      </c>
      <c r="M5923" s="426">
        <v>25</v>
      </c>
      <c r="N5923" s="426">
        <v>400</v>
      </c>
      <c r="O5923" s="476"/>
      <c r="P5923" s="450">
        <v>5</v>
      </c>
      <c r="Q5923" s="451">
        <f t="shared" si="265"/>
        <v>0.5</v>
      </c>
      <c r="R5923" s="476"/>
    </row>
    <row r="5924" spans="2:18" x14ac:dyDescent="0.25">
      <c r="J5924" s="1055">
        <v>29</v>
      </c>
      <c r="K5924" s="476"/>
      <c r="L5924" s="476">
        <v>3.5</v>
      </c>
      <c r="M5924" s="426">
        <v>15</v>
      </c>
      <c r="N5924" s="426">
        <v>300</v>
      </c>
      <c r="O5924" s="476"/>
      <c r="P5924" s="450">
        <v>1</v>
      </c>
      <c r="Q5924" s="451">
        <f t="shared" si="265"/>
        <v>1.575E-2</v>
      </c>
      <c r="R5924" s="476"/>
    </row>
    <row r="5925" spans="2:18" x14ac:dyDescent="0.25">
      <c r="J5925" s="1752">
        <v>30</v>
      </c>
      <c r="K5925" s="476"/>
      <c r="L5925" s="476">
        <v>2.2000000000000002</v>
      </c>
      <c r="M5925" s="426">
        <v>15</v>
      </c>
      <c r="N5925" s="426">
        <v>300</v>
      </c>
      <c r="O5925" s="476"/>
      <c r="P5925" s="450">
        <v>1</v>
      </c>
      <c r="Q5925" s="451">
        <f t="shared" si="265"/>
        <v>9.9000000000000008E-3</v>
      </c>
      <c r="R5925" s="476"/>
    </row>
    <row r="5926" spans="2:18" x14ac:dyDescent="0.25">
      <c r="J5926" s="1880"/>
      <c r="K5926" s="1880"/>
      <c r="L5926" s="1880"/>
      <c r="M5926" s="1880"/>
      <c r="N5926" s="1880"/>
      <c r="O5926" s="1881"/>
      <c r="P5926" s="1119">
        <f>SUM(P5896:P5925)</f>
        <v>130</v>
      </c>
      <c r="Q5926" s="1120">
        <f>SUM(Q5896:Q5925)</f>
        <v>6.9405299999999963</v>
      </c>
      <c r="R5926" s="64">
        <f>SUM(Q5926/G5907)</f>
        <v>0.61971840674485557</v>
      </c>
    </row>
    <row r="5927" spans="2:18" x14ac:dyDescent="0.25">
      <c r="J5927" s="1752">
        <v>31</v>
      </c>
      <c r="K5927" s="476"/>
      <c r="L5927" s="477">
        <v>5</v>
      </c>
      <c r="M5927" s="409">
        <v>7</v>
      </c>
      <c r="N5927" s="409">
        <v>400</v>
      </c>
      <c r="O5927" s="409">
        <v>13</v>
      </c>
      <c r="P5927" s="450">
        <v>52</v>
      </c>
      <c r="Q5927" s="451">
        <f>L5927*M5927*N5927*P5927/1000000</f>
        <v>0.72799999999999998</v>
      </c>
      <c r="R5927" s="618"/>
    </row>
    <row r="5928" spans="2:18" x14ac:dyDescent="0.25">
      <c r="J5928" s="1752">
        <v>32</v>
      </c>
      <c r="K5928" s="476"/>
      <c r="L5928" s="477">
        <v>4</v>
      </c>
      <c r="M5928" s="409">
        <v>6</v>
      </c>
      <c r="N5928" s="409">
        <v>400</v>
      </c>
      <c r="O5928" s="409">
        <v>6</v>
      </c>
      <c r="P5928" s="450">
        <v>36</v>
      </c>
      <c r="Q5928" s="451">
        <f>L5928*M5928*N5928*P5928/1000000</f>
        <v>0.34560000000000002</v>
      </c>
      <c r="R5928" s="618"/>
    </row>
    <row r="5929" spans="2:18" x14ac:dyDescent="0.25">
      <c r="J5929" s="1752">
        <v>33</v>
      </c>
      <c r="K5929" s="476"/>
      <c r="L5929" s="477">
        <v>3</v>
      </c>
      <c r="M5929" s="409">
        <v>5</v>
      </c>
      <c r="N5929" s="409">
        <v>400</v>
      </c>
      <c r="O5929" s="409">
        <v>7</v>
      </c>
      <c r="P5929" s="450">
        <v>70</v>
      </c>
      <c r="Q5929" s="451">
        <f>L5929*M5929*N5929*P5929/1000000</f>
        <v>0.42</v>
      </c>
      <c r="R5929" s="618"/>
    </row>
    <row r="5930" spans="2:18" x14ac:dyDescent="0.25">
      <c r="J5930" s="1752">
        <v>34</v>
      </c>
      <c r="K5930" s="476"/>
      <c r="L5930" s="477">
        <v>2</v>
      </c>
      <c r="M5930" s="409">
        <v>3</v>
      </c>
      <c r="N5930" s="409">
        <v>400</v>
      </c>
      <c r="O5930" s="409">
        <v>3</v>
      </c>
      <c r="P5930" s="450">
        <v>75</v>
      </c>
      <c r="Q5930" s="451">
        <f>L5930*M5930*N5930*P5930/1000000</f>
        <v>0.18</v>
      </c>
      <c r="R5930" s="618"/>
    </row>
    <row r="5931" spans="2:18" x14ac:dyDescent="0.25">
      <c r="J5931" s="1882"/>
      <c r="K5931" s="1883"/>
      <c r="L5931" s="1883"/>
      <c r="M5931" s="1883"/>
      <c r="N5931" s="1884"/>
      <c r="O5931" s="1057">
        <f>SUM(O5927:O5930)</f>
        <v>29</v>
      </c>
      <c r="P5931" s="1057">
        <f>SUM(P5927:P5930)</f>
        <v>233</v>
      </c>
      <c r="Q5931" s="437">
        <f>SUM(Q5927:Q5930)</f>
        <v>1.6735999999999998</v>
      </c>
      <c r="R5931" s="64">
        <f>SUM(Q5931/G5907)</f>
        <v>0.1494353782100489</v>
      </c>
    </row>
    <row r="5932" spans="2:18" ht="16.5" thickBot="1" x14ac:dyDescent="0.3">
      <c r="J5932" s="112"/>
      <c r="K5932" s="112"/>
      <c r="L5932" s="112"/>
      <c r="M5932" s="112"/>
      <c r="N5932" s="112"/>
      <c r="O5932" s="455">
        <f>SUM(O5931)</f>
        <v>29</v>
      </c>
      <c r="P5932" s="47">
        <f>SUM(P5931,P5926)</f>
        <v>363</v>
      </c>
      <c r="Q5932" s="72">
        <f>SUM(Q5931,Q5926)</f>
        <v>8.6141299999999958</v>
      </c>
      <c r="R5932" s="49">
        <f>SUM(Q5932/G5907)</f>
        <v>0.7691537849549045</v>
      </c>
    </row>
    <row r="5933" spans="2:18" ht="16.5" thickTop="1" x14ac:dyDescent="0.25"/>
    <row r="5935" spans="2:18" x14ac:dyDescent="0.25">
      <c r="B5935" s="1814" t="s">
        <v>0</v>
      </c>
      <c r="C5935" s="1814"/>
      <c r="D5935" s="1814"/>
      <c r="E5935" s="1814"/>
      <c r="F5935" s="1814"/>
      <c r="G5935" s="1814"/>
      <c r="H5935" s="1814"/>
      <c r="J5935" s="1892" t="s">
        <v>22</v>
      </c>
      <c r="K5935" s="1892"/>
      <c r="L5935" s="1892"/>
      <c r="M5935" s="1892"/>
      <c r="N5935" s="1892"/>
      <c r="O5935" s="1892"/>
      <c r="P5935" s="1892"/>
      <c r="Q5935" s="1892"/>
      <c r="R5935" s="1892"/>
    </row>
    <row r="5936" spans="2:18" x14ac:dyDescent="0.25">
      <c r="B5936" s="1814"/>
      <c r="C5936" s="1814"/>
      <c r="D5936" s="1814"/>
      <c r="E5936" s="1814"/>
      <c r="F5936" s="1814"/>
      <c r="G5936" s="1814"/>
      <c r="H5936" s="1814"/>
      <c r="J5936" s="1892"/>
      <c r="K5936" s="1892"/>
      <c r="L5936" s="1892"/>
      <c r="M5936" s="1892"/>
      <c r="N5936" s="1892"/>
      <c r="O5936" s="1892"/>
      <c r="P5936" s="1892"/>
      <c r="Q5936" s="1892"/>
      <c r="R5936" s="1892"/>
    </row>
    <row r="5937" spans="2:18" x14ac:dyDescent="0.25">
      <c r="B5937" s="6" t="s">
        <v>571</v>
      </c>
      <c r="H5937" s="8"/>
      <c r="J5937" s="6" t="s">
        <v>571</v>
      </c>
      <c r="K5937" s="1051"/>
      <c r="L5937" s="1051"/>
      <c r="M5937" s="1051"/>
      <c r="N5937" s="1051"/>
      <c r="O5937" s="1893"/>
      <c r="P5937" s="1893"/>
      <c r="Q5937" s="842"/>
      <c r="R5937" s="842"/>
    </row>
    <row r="5938" spans="2:18" x14ac:dyDescent="0.25">
      <c r="B5938" s="1812" t="s">
        <v>21</v>
      </c>
      <c r="C5938" s="1812" t="s">
        <v>2</v>
      </c>
      <c r="D5938" s="1812" t="s">
        <v>3</v>
      </c>
      <c r="E5938" s="1842" t="s">
        <v>4</v>
      </c>
      <c r="F5938" s="1843"/>
      <c r="G5938" s="1844"/>
      <c r="H5938" s="1812" t="s">
        <v>5</v>
      </c>
      <c r="J5938" s="1886" t="s">
        <v>21</v>
      </c>
      <c r="K5938" s="1894" t="s">
        <v>24</v>
      </c>
      <c r="L5938" s="1867" t="s">
        <v>25</v>
      </c>
      <c r="M5938" s="1868"/>
      <c r="N5938" s="1869"/>
      <c r="O5938" s="1867" t="s">
        <v>4</v>
      </c>
      <c r="P5938" s="1868"/>
      <c r="Q5938" s="1869"/>
      <c r="R5938" s="1886" t="s">
        <v>5</v>
      </c>
    </row>
    <row r="5939" spans="2:18" x14ac:dyDescent="0.25">
      <c r="B5939" s="1813"/>
      <c r="C5939" s="1813"/>
      <c r="D5939" s="1813"/>
      <c r="E5939" s="1762" t="s">
        <v>26</v>
      </c>
      <c r="F5939" s="1762" t="s">
        <v>9</v>
      </c>
      <c r="G5939" s="1761" t="s">
        <v>10</v>
      </c>
      <c r="H5939" s="1813"/>
      <c r="J5939" s="1887"/>
      <c r="K5939" s="1895"/>
      <c r="L5939" s="1052" t="s">
        <v>27</v>
      </c>
      <c r="M5939" s="1764" t="s">
        <v>28</v>
      </c>
      <c r="N5939" s="1764" t="s">
        <v>26</v>
      </c>
      <c r="O5939" s="1764" t="s">
        <v>29</v>
      </c>
      <c r="P5939" s="1053" t="s">
        <v>30</v>
      </c>
      <c r="Q5939" s="1054" t="s">
        <v>10</v>
      </c>
      <c r="R5939" s="1887"/>
    </row>
    <row r="5940" spans="2:18" x14ac:dyDescent="0.25">
      <c r="B5940" s="1209">
        <v>1</v>
      </c>
      <c r="C5940" s="78">
        <v>7200</v>
      </c>
      <c r="D5940" s="409" t="s">
        <v>12</v>
      </c>
      <c r="E5940" s="409">
        <v>400</v>
      </c>
      <c r="F5940" s="409">
        <v>52</v>
      </c>
      <c r="G5940" s="497">
        <f t="shared" ref="G5940:G5949" si="266">0.7854*E5940*F5940*F5940/1000000</f>
        <v>0.84948863999999991</v>
      </c>
      <c r="H5940" s="616" t="s">
        <v>13</v>
      </c>
      <c r="J5940" s="1055">
        <v>1</v>
      </c>
      <c r="K5940" s="429" t="s">
        <v>32</v>
      </c>
      <c r="L5940" s="426">
        <v>4.5</v>
      </c>
      <c r="M5940" s="426">
        <v>10</v>
      </c>
      <c r="N5940" s="426">
        <v>400</v>
      </c>
      <c r="O5940" s="429"/>
      <c r="P5940" s="450">
        <v>35</v>
      </c>
      <c r="Q5940" s="451">
        <f t="shared" ref="Q5940:Q5968" si="267">L5940*M5940*N5940*P5940/1000000</f>
        <v>0.63</v>
      </c>
      <c r="R5940" s="1056"/>
    </row>
    <row r="5941" spans="2:18" x14ac:dyDescent="0.25">
      <c r="B5941" s="1209">
        <v>2</v>
      </c>
      <c r="C5941" s="78">
        <v>7273</v>
      </c>
      <c r="D5941" s="409" t="s">
        <v>12</v>
      </c>
      <c r="E5941" s="409">
        <v>400</v>
      </c>
      <c r="F5941" s="409">
        <v>42</v>
      </c>
      <c r="G5941" s="497">
        <f t="shared" si="266"/>
        <v>0.55417824000000004</v>
      </c>
      <c r="H5941" s="616" t="s">
        <v>207</v>
      </c>
      <c r="J5941" s="1765">
        <v>2</v>
      </c>
      <c r="K5941" s="476"/>
      <c r="L5941" s="476">
        <v>4.5</v>
      </c>
      <c r="M5941" s="426">
        <v>15</v>
      </c>
      <c r="N5941" s="426">
        <v>400</v>
      </c>
      <c r="O5941" s="476"/>
      <c r="P5941" s="450">
        <v>4</v>
      </c>
      <c r="Q5941" s="451">
        <f t="shared" si="267"/>
        <v>0.108</v>
      </c>
      <c r="R5941" s="476"/>
    </row>
    <row r="5942" spans="2:18" x14ac:dyDescent="0.25">
      <c r="B5942" s="1209">
        <v>3</v>
      </c>
      <c r="C5942" s="78">
        <v>7817</v>
      </c>
      <c r="D5942" s="1767" t="s">
        <v>12</v>
      </c>
      <c r="E5942" s="1767">
        <v>400</v>
      </c>
      <c r="F5942" s="409">
        <v>46</v>
      </c>
      <c r="G5942" s="71">
        <f t="shared" si="266"/>
        <v>0.66476255999999989</v>
      </c>
      <c r="H5942" s="616" t="s">
        <v>562</v>
      </c>
      <c r="J5942" s="1055">
        <v>3</v>
      </c>
      <c r="K5942" s="476"/>
      <c r="L5942" s="476">
        <v>3.5</v>
      </c>
      <c r="M5942" s="426">
        <v>10</v>
      </c>
      <c r="N5942" s="426">
        <v>400</v>
      </c>
      <c r="O5942" s="476"/>
      <c r="P5942" s="450">
        <v>5</v>
      </c>
      <c r="Q5942" s="451">
        <f t="shared" si="267"/>
        <v>7.0000000000000007E-2</v>
      </c>
      <c r="R5942" s="476"/>
    </row>
    <row r="5943" spans="2:18" x14ac:dyDescent="0.25">
      <c r="B5943" s="1209">
        <v>4</v>
      </c>
      <c r="C5943" s="78">
        <v>7297</v>
      </c>
      <c r="D5943" s="409" t="s">
        <v>12</v>
      </c>
      <c r="E5943" s="409">
        <v>400</v>
      </c>
      <c r="F5943" s="409">
        <v>50</v>
      </c>
      <c r="G5943" s="497">
        <f t="shared" si="266"/>
        <v>0.78539999999999988</v>
      </c>
      <c r="H5943" s="616" t="s">
        <v>465</v>
      </c>
      <c r="J5943" s="1765">
        <v>4</v>
      </c>
      <c r="K5943" s="476"/>
      <c r="L5943" s="476">
        <v>2.2000000000000002</v>
      </c>
      <c r="M5943" s="426">
        <v>10</v>
      </c>
      <c r="N5943" s="426">
        <v>400</v>
      </c>
      <c r="O5943" s="476"/>
      <c r="P5943" s="450">
        <v>15</v>
      </c>
      <c r="Q5943" s="451">
        <f t="shared" si="267"/>
        <v>0.13200000000000001</v>
      </c>
      <c r="R5943" s="476"/>
    </row>
    <row r="5944" spans="2:18" x14ac:dyDescent="0.25">
      <c r="B5944" s="1209">
        <v>5</v>
      </c>
      <c r="C5944" s="78">
        <v>7670</v>
      </c>
      <c r="D5944" s="1767" t="s">
        <v>12</v>
      </c>
      <c r="E5944" s="1767">
        <v>400</v>
      </c>
      <c r="F5944" s="409">
        <v>47</v>
      </c>
      <c r="G5944" s="71">
        <f t="shared" si="266"/>
        <v>0.69397943999999989</v>
      </c>
      <c r="H5944" s="616" t="s">
        <v>562</v>
      </c>
      <c r="J5944" s="1055">
        <v>5</v>
      </c>
      <c r="K5944" s="476"/>
      <c r="L5944" s="476">
        <v>2.2000000000000002</v>
      </c>
      <c r="M5944" s="426">
        <v>15</v>
      </c>
      <c r="N5944" s="426">
        <v>400</v>
      </c>
      <c r="O5944" s="476"/>
      <c r="P5944" s="450">
        <v>5</v>
      </c>
      <c r="Q5944" s="451">
        <f t="shared" si="267"/>
        <v>6.6000000000000003E-2</v>
      </c>
      <c r="R5944" s="476"/>
    </row>
    <row r="5945" spans="2:18" x14ac:dyDescent="0.25">
      <c r="B5945" s="1209">
        <v>6</v>
      </c>
      <c r="C5945" s="78">
        <v>7556</v>
      </c>
      <c r="D5945" s="1767" t="s">
        <v>12</v>
      </c>
      <c r="E5945" s="1767">
        <v>400</v>
      </c>
      <c r="F5945" s="409">
        <v>37</v>
      </c>
      <c r="G5945" s="71">
        <f t="shared" si="266"/>
        <v>0.43008503999999992</v>
      </c>
      <c r="H5945" s="616" t="s">
        <v>207</v>
      </c>
      <c r="J5945" s="1765">
        <v>6</v>
      </c>
      <c r="K5945" s="476"/>
      <c r="L5945" s="476">
        <v>10</v>
      </c>
      <c r="M5945" s="426">
        <v>15</v>
      </c>
      <c r="N5945" s="426">
        <v>400</v>
      </c>
      <c r="O5945" s="476"/>
      <c r="P5945" s="450">
        <v>1</v>
      </c>
      <c r="Q5945" s="451">
        <f t="shared" si="267"/>
        <v>0.06</v>
      </c>
      <c r="R5945" s="476"/>
    </row>
    <row r="5946" spans="2:18" x14ac:dyDescent="0.25">
      <c r="B5946" s="1209">
        <v>7</v>
      </c>
      <c r="C5946" s="78">
        <v>7576</v>
      </c>
      <c r="D5946" s="1767" t="s">
        <v>12</v>
      </c>
      <c r="E5946" s="1767">
        <v>400</v>
      </c>
      <c r="F5946" s="409">
        <v>34</v>
      </c>
      <c r="G5946" s="71">
        <f t="shared" si="266"/>
        <v>0.36316895999999999</v>
      </c>
      <c r="H5946" s="616" t="s">
        <v>207</v>
      </c>
      <c r="J5946" s="1055">
        <v>7</v>
      </c>
      <c r="K5946" s="476"/>
      <c r="L5946" s="476">
        <v>8</v>
      </c>
      <c r="M5946" s="426">
        <v>20</v>
      </c>
      <c r="N5946" s="426">
        <v>400</v>
      </c>
      <c r="O5946" s="476"/>
      <c r="P5946" s="450">
        <v>1</v>
      </c>
      <c r="Q5946" s="451">
        <f t="shared" si="267"/>
        <v>6.4000000000000001E-2</v>
      </c>
      <c r="R5946" s="476"/>
    </row>
    <row r="5947" spans="2:18" x14ac:dyDescent="0.25">
      <c r="B5947" s="1209">
        <v>8</v>
      </c>
      <c r="C5947" s="78">
        <v>7569</v>
      </c>
      <c r="D5947" s="1767" t="s">
        <v>12</v>
      </c>
      <c r="E5947" s="1767">
        <v>400</v>
      </c>
      <c r="F5947" s="409">
        <v>30</v>
      </c>
      <c r="G5947" s="71">
        <f t="shared" si="266"/>
        <v>0.282744</v>
      </c>
      <c r="H5947" s="616" t="s">
        <v>207</v>
      </c>
      <c r="J5947" s="1765">
        <v>8</v>
      </c>
      <c r="K5947" s="476"/>
      <c r="L5947" s="476">
        <v>8</v>
      </c>
      <c r="M5947" s="426">
        <v>23</v>
      </c>
      <c r="N5947" s="426">
        <v>400</v>
      </c>
      <c r="O5947" s="476"/>
      <c r="P5947" s="450">
        <v>2</v>
      </c>
      <c r="Q5947" s="451">
        <f t="shared" si="267"/>
        <v>0.1472</v>
      </c>
      <c r="R5947" s="476"/>
    </row>
    <row r="5948" spans="2:18" x14ac:dyDescent="0.25">
      <c r="B5948" s="1209">
        <v>9</v>
      </c>
      <c r="C5948" s="78">
        <v>7557</v>
      </c>
      <c r="D5948" s="1767" t="s">
        <v>12</v>
      </c>
      <c r="E5948" s="1767">
        <v>300</v>
      </c>
      <c r="F5948" s="409">
        <v>40</v>
      </c>
      <c r="G5948" s="71">
        <f t="shared" si="266"/>
        <v>0.37699199999999999</v>
      </c>
      <c r="H5948" s="616" t="s">
        <v>207</v>
      </c>
      <c r="J5948" s="1055">
        <v>9</v>
      </c>
      <c r="K5948" s="476"/>
      <c r="L5948" s="476">
        <v>10</v>
      </c>
      <c r="M5948" s="426">
        <v>25</v>
      </c>
      <c r="N5948" s="426">
        <v>400</v>
      </c>
      <c r="O5948" s="476"/>
      <c r="P5948" s="450">
        <v>1</v>
      </c>
      <c r="Q5948" s="451">
        <f t="shared" si="267"/>
        <v>0.1</v>
      </c>
      <c r="R5948" s="476"/>
    </row>
    <row r="5949" spans="2:18" x14ac:dyDescent="0.25">
      <c r="B5949" s="1209">
        <v>10</v>
      </c>
      <c r="C5949" s="78">
        <v>7803</v>
      </c>
      <c r="D5949" s="1767" t="s">
        <v>12</v>
      </c>
      <c r="E5949" s="1767">
        <v>400</v>
      </c>
      <c r="F5949" s="409">
        <v>38</v>
      </c>
      <c r="G5949" s="71">
        <f t="shared" si="266"/>
        <v>0.45364703999999995</v>
      </c>
      <c r="H5949" s="616" t="s">
        <v>207</v>
      </c>
      <c r="J5949" s="1765">
        <v>10</v>
      </c>
      <c r="K5949" s="476"/>
      <c r="L5949" s="476">
        <v>10</v>
      </c>
      <c r="M5949" s="426">
        <v>10</v>
      </c>
      <c r="N5949" s="426">
        <v>400</v>
      </c>
      <c r="O5949" s="476"/>
      <c r="P5949" s="450">
        <v>2</v>
      </c>
      <c r="Q5949" s="451">
        <f t="shared" si="267"/>
        <v>0.08</v>
      </c>
      <c r="R5949" s="476"/>
    </row>
    <row r="5950" spans="2:18" x14ac:dyDescent="0.25">
      <c r="B5950" s="1634"/>
      <c r="C5950" s="109"/>
      <c r="D5950" s="109"/>
      <c r="E5950" s="109"/>
      <c r="F5950" s="109"/>
      <c r="G5950" s="1490">
        <f>SUM(G5940:G5949)</f>
        <v>5.4544459199999995</v>
      </c>
      <c r="H5950" s="1491"/>
      <c r="J5950" s="1055">
        <v>11</v>
      </c>
      <c r="K5950" s="476"/>
      <c r="L5950" s="476">
        <v>7</v>
      </c>
      <c r="M5950" s="426">
        <v>10</v>
      </c>
      <c r="N5950" s="426">
        <v>400</v>
      </c>
      <c r="O5950" s="476"/>
      <c r="P5950" s="450">
        <v>4</v>
      </c>
      <c r="Q5950" s="451">
        <f t="shared" si="267"/>
        <v>0.112</v>
      </c>
      <c r="R5950" s="476"/>
    </row>
    <row r="5951" spans="2:18" ht="16.5" thickBot="1" x14ac:dyDescent="0.3">
      <c r="G5951" s="60">
        <f>SUM(G5950)</f>
        <v>5.4544459199999995</v>
      </c>
      <c r="H5951" s="36">
        <f>SUM(Q5977/G5951)</f>
        <v>0.74363006976151325</v>
      </c>
      <c r="J5951" s="1765">
        <v>12</v>
      </c>
      <c r="K5951" s="476"/>
      <c r="L5951" s="476">
        <v>10</v>
      </c>
      <c r="M5951" s="426">
        <v>15</v>
      </c>
      <c r="N5951" s="426">
        <v>400</v>
      </c>
      <c r="O5951" s="476"/>
      <c r="P5951" s="450">
        <v>2</v>
      </c>
      <c r="Q5951" s="451">
        <f t="shared" si="267"/>
        <v>0.12</v>
      </c>
      <c r="R5951" s="476"/>
    </row>
    <row r="5952" spans="2:18" ht="16.5" thickTop="1" x14ac:dyDescent="0.25">
      <c r="J5952" s="1055">
        <v>13</v>
      </c>
      <c r="K5952" s="476"/>
      <c r="L5952" s="476">
        <v>10</v>
      </c>
      <c r="M5952" s="426">
        <v>20</v>
      </c>
      <c r="N5952" s="426">
        <v>400</v>
      </c>
      <c r="O5952" s="476"/>
      <c r="P5952" s="450">
        <v>2</v>
      </c>
      <c r="Q5952" s="451">
        <f t="shared" si="267"/>
        <v>0.16</v>
      </c>
      <c r="R5952" s="476"/>
    </row>
    <row r="5953" spans="2:18" x14ac:dyDescent="0.25">
      <c r="B5953" s="1886" t="s">
        <v>3</v>
      </c>
      <c r="C5953" s="1888" t="s">
        <v>66</v>
      </c>
      <c r="D5953" s="1889"/>
      <c r="E5953" s="1890" t="s">
        <v>48</v>
      </c>
      <c r="F5953" s="1891"/>
      <c r="G5953" s="1886" t="s">
        <v>50</v>
      </c>
      <c r="J5953" s="1765">
        <v>14</v>
      </c>
      <c r="K5953" s="476"/>
      <c r="L5953" s="476">
        <v>10</v>
      </c>
      <c r="M5953" s="426">
        <v>23</v>
      </c>
      <c r="N5953" s="426">
        <v>400</v>
      </c>
      <c r="O5953" s="476"/>
      <c r="P5953" s="450">
        <v>1</v>
      </c>
      <c r="Q5953" s="451">
        <f t="shared" si="267"/>
        <v>9.1999999999999998E-2</v>
      </c>
      <c r="R5953" s="476"/>
    </row>
    <row r="5954" spans="2:18" x14ac:dyDescent="0.25">
      <c r="B5954" s="1887"/>
      <c r="C5954" s="101" t="s">
        <v>30</v>
      </c>
      <c r="D5954" s="1598" t="s">
        <v>10</v>
      </c>
      <c r="E5954" s="1766" t="s">
        <v>30</v>
      </c>
      <c r="F5954" s="1766" t="s">
        <v>10</v>
      </c>
      <c r="G5954" s="1887"/>
      <c r="J5954" s="1055">
        <v>15</v>
      </c>
      <c r="K5954" s="476"/>
      <c r="L5954" s="476">
        <v>10</v>
      </c>
      <c r="M5954" s="426">
        <v>30</v>
      </c>
      <c r="N5954" s="426">
        <v>400</v>
      </c>
      <c r="O5954" s="476"/>
      <c r="P5954" s="450">
        <v>1</v>
      </c>
      <c r="Q5954" s="451">
        <f t="shared" si="267"/>
        <v>0.12</v>
      </c>
      <c r="R5954" s="476"/>
    </row>
    <row r="5955" spans="2:18" x14ac:dyDescent="0.25">
      <c r="B5955" s="1767" t="s">
        <v>32</v>
      </c>
      <c r="C5955" s="86">
        <f>SUM(C5913)</f>
        <v>1284</v>
      </c>
      <c r="D5955" s="71">
        <f>SUM(D5913)</f>
        <v>976.62309705999996</v>
      </c>
      <c r="E5955" s="86">
        <f>SUM(E5913)</f>
        <v>54131</v>
      </c>
      <c r="F5955" s="71">
        <f>SUM(F5913)</f>
        <v>715.18285500000036</v>
      </c>
      <c r="G5955" s="88">
        <f>SUM(F5955/D5955)</f>
        <v>0.73230180317562388</v>
      </c>
      <c r="J5955" s="1765">
        <v>16</v>
      </c>
      <c r="K5955" s="476"/>
      <c r="L5955" s="476">
        <v>4.5</v>
      </c>
      <c r="M5955" s="426">
        <v>23</v>
      </c>
      <c r="N5955" s="426">
        <v>400</v>
      </c>
      <c r="O5955" s="476"/>
      <c r="P5955" s="450">
        <v>1</v>
      </c>
      <c r="Q5955" s="451">
        <f t="shared" si="267"/>
        <v>4.1399999999999999E-2</v>
      </c>
      <c r="R5955" s="476"/>
    </row>
    <row r="5956" spans="2:18" x14ac:dyDescent="0.25">
      <c r="B5956" s="1767" t="s">
        <v>32</v>
      </c>
      <c r="C5956" s="115">
        <f>SUM(B5949)</f>
        <v>10</v>
      </c>
      <c r="D5956" s="20">
        <f>SUM(G5951)</f>
        <v>5.4544459199999995</v>
      </c>
      <c r="E5956" s="115">
        <f>SUM(P5977)</f>
        <v>293</v>
      </c>
      <c r="F5956" s="20">
        <f>SUM(Q5977)</f>
        <v>4.0560900000000011</v>
      </c>
      <c r="G5956" s="88">
        <f>SUM(F5956/D5956)</f>
        <v>0.74363006976151325</v>
      </c>
      <c r="J5956" s="1055">
        <v>17</v>
      </c>
      <c r="K5956" s="476"/>
      <c r="L5956" s="476">
        <v>7</v>
      </c>
      <c r="M5956" s="426">
        <v>15</v>
      </c>
      <c r="N5956" s="426">
        <v>400</v>
      </c>
      <c r="O5956" s="476"/>
      <c r="P5956" s="450">
        <v>4</v>
      </c>
      <c r="Q5956" s="451">
        <f t="shared" si="267"/>
        <v>0.16800000000000001</v>
      </c>
      <c r="R5956" s="476"/>
    </row>
    <row r="5957" spans="2:18" ht="16.5" thickBot="1" x14ac:dyDescent="0.3">
      <c r="B5957" s="1760" t="s">
        <v>54</v>
      </c>
      <c r="C5957" s="59">
        <f>SUM(C5955:C5956)</f>
        <v>1294</v>
      </c>
      <c r="D5957" s="92">
        <f>SUM(D5955:D5956)</f>
        <v>982.07754297999998</v>
      </c>
      <c r="E5957" s="59">
        <f>SUM(E5955:E5956)</f>
        <v>54424</v>
      </c>
      <c r="F5957" s="92">
        <f>SUM(F5955:F5956)</f>
        <v>719.2389450000004</v>
      </c>
      <c r="G5957" s="93">
        <f>SUM(F5957/D5957)</f>
        <v>0.73236472022112786</v>
      </c>
      <c r="J5957" s="1765">
        <v>18</v>
      </c>
      <c r="K5957" s="476"/>
      <c r="L5957" s="476">
        <v>7</v>
      </c>
      <c r="M5957" s="426">
        <v>20</v>
      </c>
      <c r="N5957" s="426">
        <v>400</v>
      </c>
      <c r="O5957" s="476"/>
      <c r="P5957" s="450">
        <v>2</v>
      </c>
      <c r="Q5957" s="451">
        <f t="shared" si="267"/>
        <v>0.112</v>
      </c>
      <c r="R5957" s="476"/>
    </row>
    <row r="5958" spans="2:18" ht="16.5" thickTop="1" x14ac:dyDescent="0.25">
      <c r="B5958" s="89"/>
      <c r="C5958" s="90"/>
      <c r="D5958" s="91"/>
      <c r="E5958" s="82"/>
      <c r="F5958" s="83"/>
      <c r="G5958" s="83"/>
      <c r="J5958" s="1055">
        <v>19</v>
      </c>
      <c r="K5958" s="476"/>
      <c r="L5958" s="476">
        <v>3.5</v>
      </c>
      <c r="M5958" s="426">
        <v>20</v>
      </c>
      <c r="N5958" s="426">
        <v>400</v>
      </c>
      <c r="O5958" s="476"/>
      <c r="P5958" s="450">
        <v>1</v>
      </c>
      <c r="Q5958" s="451">
        <f t="shared" si="267"/>
        <v>2.8000000000000001E-2</v>
      </c>
      <c r="R5958" s="476"/>
    </row>
    <row r="5959" spans="2:18" x14ac:dyDescent="0.25">
      <c r="B5959" s="102" t="s">
        <v>32</v>
      </c>
      <c r="C5959" s="90"/>
      <c r="D5959" s="103">
        <f>SUM(Q5969+D5915)</f>
        <v>531.5647449999999</v>
      </c>
      <c r="E5959" s="466">
        <f>SUM(D5959/D5957)</f>
        <v>0.54126555362118201</v>
      </c>
      <c r="F5959" s="83"/>
      <c r="G5959" s="83"/>
      <c r="J5959" s="1765">
        <v>20</v>
      </c>
      <c r="K5959" s="476"/>
      <c r="L5959" s="476">
        <v>13</v>
      </c>
      <c r="M5959" s="426">
        <v>20</v>
      </c>
      <c r="N5959" s="426">
        <v>400</v>
      </c>
      <c r="O5959" s="476"/>
      <c r="P5959" s="450">
        <v>1</v>
      </c>
      <c r="Q5959" s="451">
        <f t="shared" si="267"/>
        <v>0.104</v>
      </c>
      <c r="R5959" s="476"/>
    </row>
    <row r="5960" spans="2:18" x14ac:dyDescent="0.25">
      <c r="B5960" s="102" t="s">
        <v>51</v>
      </c>
      <c r="C5960" s="89"/>
      <c r="D5960" s="103">
        <f>SUM(Q5976+D5916)</f>
        <v>187.67419999999998</v>
      </c>
      <c r="E5960" s="466">
        <f>SUM(D5960/D5957)</f>
        <v>0.19109916659994533</v>
      </c>
      <c r="F5960" s="83"/>
      <c r="G5960" s="83"/>
      <c r="J5960" s="1055">
        <v>21</v>
      </c>
      <c r="K5960" s="476"/>
      <c r="L5960" s="476">
        <v>4.5</v>
      </c>
      <c r="M5960" s="426">
        <v>20</v>
      </c>
      <c r="N5960" s="426">
        <v>400</v>
      </c>
      <c r="O5960" s="476"/>
      <c r="P5960" s="450">
        <v>2</v>
      </c>
      <c r="Q5960" s="451">
        <f t="shared" si="267"/>
        <v>7.1999999999999995E-2</v>
      </c>
      <c r="R5960" s="476"/>
    </row>
    <row r="5961" spans="2:18" ht="16.5" thickBot="1" x14ac:dyDescent="0.3">
      <c r="D5961" s="1763">
        <f>SUM(D5959:D5960)</f>
        <v>719.23894499999983</v>
      </c>
      <c r="E5961" s="467">
        <f>SUM(E5959:E5960)</f>
        <v>0.73236472022112731</v>
      </c>
      <c r="J5961" s="1765">
        <v>22</v>
      </c>
      <c r="K5961" s="476"/>
      <c r="L5961" s="476">
        <v>4.5</v>
      </c>
      <c r="M5961" s="426">
        <v>13</v>
      </c>
      <c r="N5961" s="426">
        <v>400</v>
      </c>
      <c r="O5961" s="476"/>
      <c r="P5961" s="450">
        <v>1</v>
      </c>
      <c r="Q5961" s="451">
        <f t="shared" si="267"/>
        <v>2.3400000000000001E-2</v>
      </c>
      <c r="R5961" s="476"/>
    </row>
    <row r="5962" spans="2:18" ht="16.5" thickTop="1" x14ac:dyDescent="0.25">
      <c r="J5962" s="1055">
        <v>23</v>
      </c>
      <c r="K5962" s="476"/>
      <c r="L5962" s="476">
        <v>2.2000000000000002</v>
      </c>
      <c r="M5962" s="426">
        <v>13</v>
      </c>
      <c r="N5962" s="426">
        <v>400</v>
      </c>
      <c r="O5962" s="476"/>
      <c r="P5962" s="450">
        <v>1</v>
      </c>
      <c r="Q5962" s="451">
        <f t="shared" si="267"/>
        <v>1.1440000000000001E-2</v>
      </c>
      <c r="R5962" s="476"/>
    </row>
    <row r="5963" spans="2:18" x14ac:dyDescent="0.25">
      <c r="J5963" s="1765">
        <v>24</v>
      </c>
      <c r="K5963" s="476"/>
      <c r="L5963" s="476">
        <v>3.5</v>
      </c>
      <c r="M5963" s="426">
        <v>13</v>
      </c>
      <c r="N5963" s="426">
        <v>400</v>
      </c>
      <c r="O5963" s="476"/>
      <c r="P5963" s="450">
        <v>1</v>
      </c>
      <c r="Q5963" s="451">
        <f t="shared" si="267"/>
        <v>1.8200000000000001E-2</v>
      </c>
      <c r="R5963" s="476"/>
    </row>
    <row r="5964" spans="2:18" x14ac:dyDescent="0.25">
      <c r="J5964" s="1055">
        <v>25</v>
      </c>
      <c r="K5964" s="476"/>
      <c r="L5964" s="476">
        <v>4.5</v>
      </c>
      <c r="M5964" s="426">
        <v>15</v>
      </c>
      <c r="N5964" s="426">
        <v>400</v>
      </c>
      <c r="O5964" s="476"/>
      <c r="P5964" s="450">
        <v>1</v>
      </c>
      <c r="Q5964" s="451">
        <f t="shared" si="267"/>
        <v>2.7E-2</v>
      </c>
      <c r="R5964" s="476"/>
    </row>
    <row r="5965" spans="2:18" x14ac:dyDescent="0.25">
      <c r="J5965" s="1765">
        <v>26</v>
      </c>
      <c r="K5965" s="476"/>
      <c r="L5965" s="476">
        <v>4.5</v>
      </c>
      <c r="M5965" s="426">
        <v>10</v>
      </c>
      <c r="N5965" s="426">
        <v>300</v>
      </c>
      <c r="O5965" s="476"/>
      <c r="P5965" s="450">
        <v>4</v>
      </c>
      <c r="Q5965" s="451">
        <f t="shared" si="267"/>
        <v>5.3999999999999999E-2</v>
      </c>
      <c r="R5965" s="476"/>
    </row>
    <row r="5966" spans="2:18" x14ac:dyDescent="0.25">
      <c r="J5966" s="1055">
        <v>27</v>
      </c>
      <c r="K5966" s="476"/>
      <c r="L5966" s="476">
        <v>2.2000000000000002</v>
      </c>
      <c r="M5966" s="426">
        <v>10</v>
      </c>
      <c r="N5966" s="426">
        <v>300</v>
      </c>
      <c r="O5966" s="476"/>
      <c r="P5966" s="450">
        <v>3</v>
      </c>
      <c r="Q5966" s="451">
        <f t="shared" si="267"/>
        <v>1.9800000000000002E-2</v>
      </c>
      <c r="R5966" s="476"/>
    </row>
    <row r="5967" spans="2:18" x14ac:dyDescent="0.25">
      <c r="J5967" s="1765">
        <v>28</v>
      </c>
      <c r="K5967" s="476"/>
      <c r="L5967" s="476">
        <v>3.5</v>
      </c>
      <c r="M5967" s="426">
        <v>10</v>
      </c>
      <c r="N5967" s="426">
        <v>300</v>
      </c>
      <c r="O5967" s="476"/>
      <c r="P5967" s="450">
        <v>5</v>
      </c>
      <c r="Q5967" s="451">
        <f t="shared" si="267"/>
        <v>5.2499999999999998E-2</v>
      </c>
      <c r="R5967" s="476"/>
    </row>
    <row r="5968" spans="2:18" x14ac:dyDescent="0.25">
      <c r="J5968" s="1055">
        <v>29</v>
      </c>
      <c r="K5968" s="476"/>
      <c r="L5968" s="476">
        <v>3.5</v>
      </c>
      <c r="M5968" s="426">
        <v>15</v>
      </c>
      <c r="N5968" s="426">
        <v>300</v>
      </c>
      <c r="O5968" s="476"/>
      <c r="P5968" s="450">
        <v>1</v>
      </c>
      <c r="Q5968" s="451">
        <f t="shared" si="267"/>
        <v>1.575E-2</v>
      </c>
      <c r="R5968" s="476"/>
    </row>
    <row r="5969" spans="2:18" x14ac:dyDescent="0.25">
      <c r="J5969" s="1880"/>
      <c r="K5969" s="1880"/>
      <c r="L5969" s="1880"/>
      <c r="M5969" s="1880"/>
      <c r="N5969" s="1880"/>
      <c r="O5969" s="1881"/>
      <c r="P5969" s="1119">
        <f>SUM(P5940:P5968)</f>
        <v>109</v>
      </c>
      <c r="Q5969" s="1120">
        <f>SUM(Q5940:Q5968)</f>
        <v>2.8086900000000012</v>
      </c>
      <c r="R5969" s="64">
        <f>SUM(Q5969/G5951)</f>
        <v>0.51493589655024052</v>
      </c>
    </row>
    <row r="5970" spans="2:18" x14ac:dyDescent="0.25">
      <c r="J5970" s="1765">
        <v>30</v>
      </c>
      <c r="K5970" s="476"/>
      <c r="L5970" s="477">
        <v>5</v>
      </c>
      <c r="M5970" s="409">
        <v>7</v>
      </c>
      <c r="N5970" s="409">
        <v>400</v>
      </c>
      <c r="O5970" s="409">
        <v>9</v>
      </c>
      <c r="P5970" s="450">
        <v>36</v>
      </c>
      <c r="Q5970" s="451">
        <f t="shared" ref="Q5970:Q5975" si="268">L5970*M5970*N5970*P5970/1000000</f>
        <v>0.504</v>
      </c>
      <c r="R5970" s="618"/>
    </row>
    <row r="5971" spans="2:18" x14ac:dyDescent="0.25">
      <c r="J5971" s="1765">
        <v>31</v>
      </c>
      <c r="K5971" s="476"/>
      <c r="L5971" s="477">
        <v>4</v>
      </c>
      <c r="M5971" s="409">
        <v>6</v>
      </c>
      <c r="N5971" s="409">
        <v>400</v>
      </c>
      <c r="O5971" s="409">
        <v>2</v>
      </c>
      <c r="P5971" s="450">
        <v>12</v>
      </c>
      <c r="Q5971" s="451">
        <f t="shared" si="268"/>
        <v>0.1152</v>
      </c>
      <c r="R5971" s="618"/>
    </row>
    <row r="5972" spans="2:18" x14ac:dyDescent="0.25">
      <c r="J5972" s="1765">
        <v>32</v>
      </c>
      <c r="K5972" s="476"/>
      <c r="L5972" s="477">
        <v>3</v>
      </c>
      <c r="M5972" s="409">
        <v>5</v>
      </c>
      <c r="N5972" s="409">
        <v>400</v>
      </c>
      <c r="O5972" s="409">
        <v>7</v>
      </c>
      <c r="P5972" s="450">
        <v>70</v>
      </c>
      <c r="Q5972" s="451">
        <f t="shared" si="268"/>
        <v>0.42</v>
      </c>
      <c r="R5972" s="618"/>
    </row>
    <row r="5973" spans="2:18" x14ac:dyDescent="0.25">
      <c r="J5973" s="1765">
        <v>33</v>
      </c>
      <c r="K5973" s="476"/>
      <c r="L5973" s="477">
        <v>2</v>
      </c>
      <c r="M5973" s="409">
        <v>3</v>
      </c>
      <c r="N5973" s="409">
        <v>400</v>
      </c>
      <c r="O5973" s="409">
        <v>2</v>
      </c>
      <c r="P5973" s="450">
        <v>50</v>
      </c>
      <c r="Q5973" s="451">
        <f t="shared" si="268"/>
        <v>0.12</v>
      </c>
      <c r="R5973" s="618"/>
    </row>
    <row r="5974" spans="2:18" x14ac:dyDescent="0.25">
      <c r="J5974" s="1765">
        <v>34</v>
      </c>
      <c r="K5974" s="476"/>
      <c r="L5974" s="477">
        <v>4</v>
      </c>
      <c r="M5974" s="409">
        <v>6</v>
      </c>
      <c r="N5974" s="409">
        <v>300</v>
      </c>
      <c r="O5974" s="409">
        <v>1</v>
      </c>
      <c r="P5974" s="450">
        <v>6</v>
      </c>
      <c r="Q5974" s="451">
        <f t="shared" si="268"/>
        <v>4.3200000000000002E-2</v>
      </c>
      <c r="R5974" s="618"/>
    </row>
    <row r="5975" spans="2:18" x14ac:dyDescent="0.25">
      <c r="J5975" s="1765">
        <v>35</v>
      </c>
      <c r="K5975" s="476"/>
      <c r="L5975" s="477">
        <v>3</v>
      </c>
      <c r="M5975" s="409">
        <v>5</v>
      </c>
      <c r="N5975" s="409">
        <v>300</v>
      </c>
      <c r="O5975" s="409">
        <v>1</v>
      </c>
      <c r="P5975" s="450">
        <v>10</v>
      </c>
      <c r="Q5975" s="451">
        <f t="shared" si="268"/>
        <v>4.4999999999999998E-2</v>
      </c>
      <c r="R5975" s="618"/>
    </row>
    <row r="5976" spans="2:18" x14ac:dyDescent="0.25">
      <c r="J5976" s="1882"/>
      <c r="K5976" s="1883"/>
      <c r="L5976" s="1883"/>
      <c r="M5976" s="1883"/>
      <c r="N5976" s="1884"/>
      <c r="O5976" s="1057">
        <f>SUM(O5970:O5975)</f>
        <v>22</v>
      </c>
      <c r="P5976" s="1057">
        <f>SUM(P5970:P5975)</f>
        <v>184</v>
      </c>
      <c r="Q5976" s="437">
        <f>SUM(Q5970:Q5975)</f>
        <v>1.2473999999999996</v>
      </c>
      <c r="R5976" s="64">
        <f>SUM(Q5976/G5951)</f>
        <v>0.22869417321127272</v>
      </c>
    </row>
    <row r="5977" spans="2:18" ht="16.5" thickBot="1" x14ac:dyDescent="0.3">
      <c r="J5977" s="112"/>
      <c r="K5977" s="112"/>
      <c r="L5977" s="112"/>
      <c r="M5977" s="112"/>
      <c r="N5977" s="112"/>
      <c r="O5977" s="455">
        <f>SUM(O5976)</f>
        <v>22</v>
      </c>
      <c r="P5977" s="47">
        <f>SUM(P5976,P5969)</f>
        <v>293</v>
      </c>
      <c r="Q5977" s="72">
        <f>SUM(Q5976,Q5969)</f>
        <v>4.0560900000000011</v>
      </c>
      <c r="R5977" s="49">
        <f>SUM(Q5977/G5951)</f>
        <v>0.74363006976151325</v>
      </c>
    </row>
    <row r="5978" spans="2:18" ht="16.5" thickTop="1" x14ac:dyDescent="0.25"/>
    <row r="5980" spans="2:18" x14ac:dyDescent="0.25">
      <c r="B5980" s="1814" t="s">
        <v>0</v>
      </c>
      <c r="C5980" s="1814"/>
      <c r="D5980" s="1814"/>
      <c r="E5980" s="1814"/>
      <c r="F5980" s="1814"/>
      <c r="G5980" s="1814"/>
      <c r="H5980" s="1814"/>
      <c r="J5980" s="1892" t="s">
        <v>22</v>
      </c>
      <c r="K5980" s="1892"/>
      <c r="L5980" s="1892"/>
      <c r="M5980" s="1892"/>
      <c r="N5980" s="1892"/>
      <c r="O5980" s="1892"/>
      <c r="P5980" s="1892"/>
      <c r="Q5980" s="1892"/>
      <c r="R5980" s="1892"/>
    </row>
    <row r="5981" spans="2:18" x14ac:dyDescent="0.25">
      <c r="B5981" s="1814"/>
      <c r="C5981" s="1814"/>
      <c r="D5981" s="1814"/>
      <c r="E5981" s="1814"/>
      <c r="F5981" s="1814"/>
      <c r="G5981" s="1814"/>
      <c r="H5981" s="1814"/>
      <c r="J5981" s="1892"/>
      <c r="K5981" s="1892"/>
      <c r="L5981" s="1892"/>
      <c r="M5981" s="1892"/>
      <c r="N5981" s="1892"/>
      <c r="O5981" s="1892"/>
      <c r="P5981" s="1892"/>
      <c r="Q5981" s="1892"/>
      <c r="R5981" s="1892"/>
    </row>
    <row r="5982" spans="2:18" x14ac:dyDescent="0.25">
      <c r="B5982" s="6" t="s">
        <v>571</v>
      </c>
      <c r="H5982" s="8"/>
      <c r="J5982" s="6" t="s">
        <v>571</v>
      </c>
      <c r="K5982" s="1051"/>
      <c r="L5982" s="1051"/>
      <c r="M5982" s="1051"/>
      <c r="N5982" s="1051"/>
      <c r="O5982" s="1893"/>
      <c r="P5982" s="1893"/>
      <c r="Q5982" s="842"/>
      <c r="R5982" s="842"/>
    </row>
    <row r="5983" spans="2:18" x14ac:dyDescent="0.25">
      <c r="B5983" s="1812" t="s">
        <v>21</v>
      </c>
      <c r="C5983" s="1812" t="s">
        <v>2</v>
      </c>
      <c r="D5983" s="1812" t="s">
        <v>3</v>
      </c>
      <c r="E5983" s="1842" t="s">
        <v>4</v>
      </c>
      <c r="F5983" s="1843"/>
      <c r="G5983" s="1844"/>
      <c r="H5983" s="1812" t="s">
        <v>5</v>
      </c>
      <c r="J5983" s="1886" t="s">
        <v>21</v>
      </c>
      <c r="K5983" s="1894" t="s">
        <v>24</v>
      </c>
      <c r="L5983" s="1867" t="s">
        <v>25</v>
      </c>
      <c r="M5983" s="1868"/>
      <c r="N5983" s="1869"/>
      <c r="O5983" s="1867" t="s">
        <v>4</v>
      </c>
      <c r="P5983" s="1868"/>
      <c r="Q5983" s="1869"/>
      <c r="R5983" s="1886" t="s">
        <v>5</v>
      </c>
    </row>
    <row r="5984" spans="2:18" x14ac:dyDescent="0.25">
      <c r="B5984" s="1813"/>
      <c r="C5984" s="1813"/>
      <c r="D5984" s="1813"/>
      <c r="E5984" s="1762" t="s">
        <v>26</v>
      </c>
      <c r="F5984" s="1762" t="s">
        <v>9</v>
      </c>
      <c r="G5984" s="1761" t="s">
        <v>10</v>
      </c>
      <c r="H5984" s="1813"/>
      <c r="J5984" s="1887"/>
      <c r="K5984" s="1895"/>
      <c r="L5984" s="1052" t="s">
        <v>27</v>
      </c>
      <c r="M5984" s="1764" t="s">
        <v>28</v>
      </c>
      <c r="N5984" s="1764" t="s">
        <v>26</v>
      </c>
      <c r="O5984" s="1764" t="s">
        <v>29</v>
      </c>
      <c r="P5984" s="1053" t="s">
        <v>30</v>
      </c>
      <c r="Q5984" s="1054" t="s">
        <v>10</v>
      </c>
      <c r="R5984" s="1887"/>
    </row>
    <row r="5985" spans="2:18" x14ac:dyDescent="0.25">
      <c r="B5985" s="1209">
        <v>1</v>
      </c>
      <c r="C5985" s="409">
        <v>7480</v>
      </c>
      <c r="D5985" s="1767" t="s">
        <v>12</v>
      </c>
      <c r="E5985" s="1767">
        <v>400</v>
      </c>
      <c r="F5985" s="1767">
        <v>60</v>
      </c>
      <c r="G5985" s="71">
        <f t="shared" ref="G5985:G6010" si="269">0.7854*E5985*F5985*F5985/1000000</f>
        <v>1.130976</v>
      </c>
      <c r="H5985" s="21" t="s">
        <v>551</v>
      </c>
      <c r="J5985" s="1055">
        <v>1</v>
      </c>
      <c r="K5985" s="429" t="s">
        <v>32</v>
      </c>
      <c r="L5985" s="426">
        <v>13</v>
      </c>
      <c r="M5985" s="426">
        <v>30</v>
      </c>
      <c r="N5985" s="426">
        <v>400</v>
      </c>
      <c r="O5985" s="429"/>
      <c r="P5985" s="450">
        <v>2</v>
      </c>
      <c r="Q5985" s="451">
        <f t="shared" ref="Q5985:Q6012" si="270">L5985*M5985*N5985*P5985/1000000</f>
        <v>0.312</v>
      </c>
      <c r="R5985" s="1056"/>
    </row>
    <row r="5986" spans="2:18" x14ac:dyDescent="0.25">
      <c r="B5986" s="1209">
        <v>2</v>
      </c>
      <c r="C5986" s="409">
        <v>7415</v>
      </c>
      <c r="D5986" s="1767" t="s">
        <v>12</v>
      </c>
      <c r="E5986" s="1767">
        <v>400</v>
      </c>
      <c r="F5986" s="1767">
        <v>62</v>
      </c>
      <c r="G5986" s="71">
        <f t="shared" si="269"/>
        <v>1.2076310399999999</v>
      </c>
      <c r="H5986" s="21" t="s">
        <v>551</v>
      </c>
      <c r="J5986" s="1765">
        <v>2</v>
      </c>
      <c r="K5986" s="476"/>
      <c r="L5986" s="476">
        <v>10</v>
      </c>
      <c r="M5986" s="426">
        <v>30</v>
      </c>
      <c r="N5986" s="426">
        <v>400</v>
      </c>
      <c r="O5986" s="476"/>
      <c r="P5986" s="450">
        <v>2</v>
      </c>
      <c r="Q5986" s="451">
        <f t="shared" si="270"/>
        <v>0.24</v>
      </c>
      <c r="R5986" s="476"/>
    </row>
    <row r="5987" spans="2:18" x14ac:dyDescent="0.25">
      <c r="B5987" s="1209">
        <v>3</v>
      </c>
      <c r="C5987" s="409">
        <v>7624</v>
      </c>
      <c r="D5987" s="409" t="s">
        <v>12</v>
      </c>
      <c r="E5987" s="409">
        <v>400</v>
      </c>
      <c r="F5987" s="409">
        <v>58</v>
      </c>
      <c r="G5987" s="497">
        <f t="shared" si="269"/>
        <v>1.0568342399999999</v>
      </c>
      <c r="H5987" s="616" t="s">
        <v>549</v>
      </c>
      <c r="J5987" s="1055">
        <v>3</v>
      </c>
      <c r="K5987" s="476"/>
      <c r="L5987" s="476">
        <v>15</v>
      </c>
      <c r="M5987" s="426">
        <v>20</v>
      </c>
      <c r="N5987" s="426">
        <v>400</v>
      </c>
      <c r="O5987" s="476"/>
      <c r="P5987" s="450">
        <v>6</v>
      </c>
      <c r="Q5987" s="451">
        <f t="shared" si="270"/>
        <v>0.72</v>
      </c>
      <c r="R5987" s="476"/>
    </row>
    <row r="5988" spans="2:18" x14ac:dyDescent="0.25">
      <c r="B5988" s="1209">
        <v>4</v>
      </c>
      <c r="C5988" s="409">
        <v>7618</v>
      </c>
      <c r="D5988" s="1767" t="s">
        <v>12</v>
      </c>
      <c r="E5988" s="1767">
        <v>400</v>
      </c>
      <c r="F5988" s="1767">
        <v>57</v>
      </c>
      <c r="G5988" s="71">
        <f t="shared" si="269"/>
        <v>1.02070584</v>
      </c>
      <c r="H5988" s="21" t="s">
        <v>551</v>
      </c>
      <c r="J5988" s="1765">
        <v>4</v>
      </c>
      <c r="K5988" s="476"/>
      <c r="L5988" s="476">
        <v>13</v>
      </c>
      <c r="M5988" s="426">
        <v>20</v>
      </c>
      <c r="N5988" s="426">
        <v>400</v>
      </c>
      <c r="O5988" s="476"/>
      <c r="P5988" s="450">
        <v>4</v>
      </c>
      <c r="Q5988" s="451">
        <f t="shared" si="270"/>
        <v>0.41599999999999998</v>
      </c>
      <c r="R5988" s="476"/>
    </row>
    <row r="5989" spans="2:18" x14ac:dyDescent="0.25">
      <c r="B5989" s="1209">
        <v>5</v>
      </c>
      <c r="C5989" s="409">
        <v>7034</v>
      </c>
      <c r="D5989" s="409" t="s">
        <v>12</v>
      </c>
      <c r="E5989" s="409">
        <v>400</v>
      </c>
      <c r="F5989" s="409">
        <v>38</v>
      </c>
      <c r="G5989" s="497">
        <f t="shared" si="269"/>
        <v>0.45364703999999995</v>
      </c>
      <c r="H5989" s="616" t="s">
        <v>207</v>
      </c>
      <c r="J5989" s="1055">
        <v>5</v>
      </c>
      <c r="K5989" s="476"/>
      <c r="L5989" s="476">
        <v>10</v>
      </c>
      <c r="M5989" s="426">
        <v>20</v>
      </c>
      <c r="N5989" s="426">
        <v>400</v>
      </c>
      <c r="O5989" s="476"/>
      <c r="P5989" s="450">
        <v>10</v>
      </c>
      <c r="Q5989" s="451">
        <f t="shared" si="270"/>
        <v>0.8</v>
      </c>
      <c r="R5989" s="476"/>
    </row>
    <row r="5990" spans="2:18" x14ac:dyDescent="0.25">
      <c r="B5990" s="1209">
        <v>6</v>
      </c>
      <c r="C5990" s="409">
        <v>7272</v>
      </c>
      <c r="D5990" s="409" t="s">
        <v>12</v>
      </c>
      <c r="E5990" s="409">
        <v>400</v>
      </c>
      <c r="F5990" s="409">
        <v>36</v>
      </c>
      <c r="G5990" s="497">
        <f t="shared" si="269"/>
        <v>0.40715135999999991</v>
      </c>
      <c r="H5990" s="616" t="s">
        <v>207</v>
      </c>
      <c r="J5990" s="1765">
        <v>6</v>
      </c>
      <c r="K5990" s="476"/>
      <c r="L5990" s="476">
        <v>7</v>
      </c>
      <c r="M5990" s="426">
        <v>20</v>
      </c>
      <c r="N5990" s="426">
        <v>400</v>
      </c>
      <c r="O5990" s="476"/>
      <c r="P5990" s="450">
        <v>3</v>
      </c>
      <c r="Q5990" s="451">
        <f t="shared" si="270"/>
        <v>0.16800000000000001</v>
      </c>
      <c r="R5990" s="476"/>
    </row>
    <row r="5991" spans="2:18" x14ac:dyDescent="0.25">
      <c r="B5991" s="1209">
        <v>7</v>
      </c>
      <c r="C5991" s="409">
        <v>7269</v>
      </c>
      <c r="D5991" s="409" t="s">
        <v>12</v>
      </c>
      <c r="E5991" s="409">
        <v>400</v>
      </c>
      <c r="F5991" s="409">
        <v>35</v>
      </c>
      <c r="G5991" s="497">
        <f t="shared" si="269"/>
        <v>0.38484599999999997</v>
      </c>
      <c r="H5991" s="616" t="s">
        <v>207</v>
      </c>
      <c r="J5991" s="1055">
        <v>7</v>
      </c>
      <c r="K5991" s="476"/>
      <c r="L5991" s="476">
        <v>4.5</v>
      </c>
      <c r="M5991" s="426">
        <v>20</v>
      </c>
      <c r="N5991" s="426">
        <v>400</v>
      </c>
      <c r="O5991" s="476"/>
      <c r="P5991" s="450">
        <v>13</v>
      </c>
      <c r="Q5991" s="451">
        <f t="shared" si="270"/>
        <v>0.46800000000000003</v>
      </c>
      <c r="R5991" s="476"/>
    </row>
    <row r="5992" spans="2:18" x14ac:dyDescent="0.25">
      <c r="B5992" s="1209">
        <v>8</v>
      </c>
      <c r="C5992" s="409">
        <v>8054</v>
      </c>
      <c r="D5992" s="1767" t="s">
        <v>12</v>
      </c>
      <c r="E5992" s="1767">
        <v>400</v>
      </c>
      <c r="F5992" s="409">
        <v>34</v>
      </c>
      <c r="G5992" s="71">
        <f t="shared" si="269"/>
        <v>0.36316895999999999</v>
      </c>
      <c r="H5992" s="616" t="s">
        <v>337</v>
      </c>
      <c r="J5992" s="1765">
        <v>8</v>
      </c>
      <c r="K5992" s="476"/>
      <c r="L5992" s="476">
        <v>3.5</v>
      </c>
      <c r="M5992" s="426">
        <v>20</v>
      </c>
      <c r="N5992" s="426">
        <v>400</v>
      </c>
      <c r="O5992" s="476"/>
      <c r="P5992" s="450">
        <v>3</v>
      </c>
      <c r="Q5992" s="451">
        <f t="shared" si="270"/>
        <v>8.4000000000000005E-2</v>
      </c>
      <c r="R5992" s="476"/>
    </row>
    <row r="5993" spans="2:18" x14ac:dyDescent="0.25">
      <c r="B5993" s="1209">
        <v>9</v>
      </c>
      <c r="C5993" s="409">
        <v>8029</v>
      </c>
      <c r="D5993" s="1767" t="s">
        <v>12</v>
      </c>
      <c r="E5993" s="409">
        <v>400</v>
      </c>
      <c r="F5993" s="409">
        <v>36</v>
      </c>
      <c r="G5993" s="71">
        <f t="shared" si="269"/>
        <v>0.40715135999999991</v>
      </c>
      <c r="H5993" s="616" t="s">
        <v>337</v>
      </c>
      <c r="J5993" s="1055">
        <v>9</v>
      </c>
      <c r="K5993" s="476"/>
      <c r="L5993" s="476">
        <v>15</v>
      </c>
      <c r="M5993" s="426">
        <v>15</v>
      </c>
      <c r="N5993" s="426">
        <v>400</v>
      </c>
      <c r="O5993" s="476"/>
      <c r="P5993" s="450">
        <v>2</v>
      </c>
      <c r="Q5993" s="451">
        <f t="shared" si="270"/>
        <v>0.18</v>
      </c>
      <c r="R5993" s="476"/>
    </row>
    <row r="5994" spans="2:18" x14ac:dyDescent="0.25">
      <c r="B5994" s="1209">
        <v>10</v>
      </c>
      <c r="C5994" s="409">
        <v>8093</v>
      </c>
      <c r="D5994" s="1767" t="s">
        <v>12</v>
      </c>
      <c r="E5994" s="409">
        <v>400</v>
      </c>
      <c r="F5994" s="409">
        <v>55</v>
      </c>
      <c r="G5994" s="71">
        <f t="shared" si="269"/>
        <v>0.95033400000000001</v>
      </c>
      <c r="H5994" s="616" t="s">
        <v>337</v>
      </c>
      <c r="J5994" s="1765">
        <v>10</v>
      </c>
      <c r="K5994" s="476"/>
      <c r="L5994" s="476">
        <v>13</v>
      </c>
      <c r="M5994" s="426">
        <v>15</v>
      </c>
      <c r="N5994" s="426">
        <v>400</v>
      </c>
      <c r="O5994" s="476"/>
      <c r="P5994" s="450">
        <v>3</v>
      </c>
      <c r="Q5994" s="451">
        <f t="shared" si="270"/>
        <v>0.23400000000000001</v>
      </c>
      <c r="R5994" s="476"/>
    </row>
    <row r="5995" spans="2:18" x14ac:dyDescent="0.25">
      <c r="B5995" s="1209">
        <v>11</v>
      </c>
      <c r="C5995" s="409">
        <v>7775</v>
      </c>
      <c r="D5995" s="1767" t="s">
        <v>12</v>
      </c>
      <c r="E5995" s="1767">
        <v>400</v>
      </c>
      <c r="F5995" s="409">
        <v>58</v>
      </c>
      <c r="G5995" s="71">
        <f t="shared" si="269"/>
        <v>1.0568342399999999</v>
      </c>
      <c r="H5995" s="616" t="s">
        <v>337</v>
      </c>
      <c r="J5995" s="1055">
        <v>11</v>
      </c>
      <c r="K5995" s="476"/>
      <c r="L5995" s="476">
        <v>10</v>
      </c>
      <c r="M5995" s="426">
        <v>15</v>
      </c>
      <c r="N5995" s="426">
        <v>400</v>
      </c>
      <c r="O5995" s="476"/>
      <c r="P5995" s="450">
        <v>9</v>
      </c>
      <c r="Q5995" s="451">
        <f t="shared" si="270"/>
        <v>0.54</v>
      </c>
      <c r="R5995" s="476"/>
    </row>
    <row r="5996" spans="2:18" x14ac:dyDescent="0.25">
      <c r="B5996" s="1209">
        <v>12</v>
      </c>
      <c r="C5996" s="409">
        <v>8036</v>
      </c>
      <c r="D5996" s="1767" t="s">
        <v>12</v>
      </c>
      <c r="E5996" s="1767">
        <v>400</v>
      </c>
      <c r="F5996" s="409">
        <v>83</v>
      </c>
      <c r="G5996" s="71">
        <f t="shared" si="269"/>
        <v>2.1642482399999996</v>
      </c>
      <c r="H5996" s="616" t="s">
        <v>207</v>
      </c>
      <c r="J5996" s="1765">
        <v>12</v>
      </c>
      <c r="K5996" s="476"/>
      <c r="L5996" s="476">
        <v>7</v>
      </c>
      <c r="M5996" s="426">
        <v>15</v>
      </c>
      <c r="N5996" s="426">
        <v>400</v>
      </c>
      <c r="O5996" s="476"/>
      <c r="P5996" s="450">
        <v>4</v>
      </c>
      <c r="Q5996" s="451">
        <f t="shared" si="270"/>
        <v>0.16800000000000001</v>
      </c>
      <c r="R5996" s="476"/>
    </row>
    <row r="5997" spans="2:18" x14ac:dyDescent="0.25">
      <c r="B5997" s="1209">
        <v>13</v>
      </c>
      <c r="C5997" s="409">
        <v>8088</v>
      </c>
      <c r="D5997" s="1767" t="s">
        <v>12</v>
      </c>
      <c r="E5997" s="1767">
        <v>400</v>
      </c>
      <c r="F5997" s="409">
        <v>43</v>
      </c>
      <c r="G5997" s="71">
        <f t="shared" si="269"/>
        <v>0.58088183999999998</v>
      </c>
      <c r="H5997" s="616" t="s">
        <v>207</v>
      </c>
      <c r="J5997" s="1055">
        <v>13</v>
      </c>
      <c r="K5997" s="476"/>
      <c r="L5997" s="476">
        <v>4.5</v>
      </c>
      <c r="M5997" s="426">
        <v>15</v>
      </c>
      <c r="N5997" s="426">
        <v>400</v>
      </c>
      <c r="O5997" s="476"/>
      <c r="P5997" s="450">
        <v>28</v>
      </c>
      <c r="Q5997" s="451">
        <f t="shared" si="270"/>
        <v>0.75600000000000001</v>
      </c>
      <c r="R5997" s="476"/>
    </row>
    <row r="5998" spans="2:18" x14ac:dyDescent="0.25">
      <c r="B5998" s="1209">
        <v>14</v>
      </c>
      <c r="C5998" s="409">
        <v>8069</v>
      </c>
      <c r="D5998" s="1767" t="s">
        <v>12</v>
      </c>
      <c r="E5998" s="1767">
        <v>400</v>
      </c>
      <c r="F5998" s="409">
        <v>50</v>
      </c>
      <c r="G5998" s="71">
        <f t="shared" si="269"/>
        <v>0.78539999999999988</v>
      </c>
      <c r="H5998" s="616" t="s">
        <v>207</v>
      </c>
      <c r="J5998" s="1765">
        <v>14</v>
      </c>
      <c r="K5998" s="476"/>
      <c r="L5998" s="476">
        <v>3.5</v>
      </c>
      <c r="M5998" s="426">
        <v>15</v>
      </c>
      <c r="N5998" s="426">
        <v>400</v>
      </c>
      <c r="O5998" s="476"/>
      <c r="P5998" s="450">
        <v>13</v>
      </c>
      <c r="Q5998" s="451">
        <f t="shared" si="270"/>
        <v>0.27300000000000002</v>
      </c>
      <c r="R5998" s="476"/>
    </row>
    <row r="5999" spans="2:18" x14ac:dyDescent="0.25">
      <c r="B5999" s="1209">
        <v>15</v>
      </c>
      <c r="C5999" s="409">
        <v>8047</v>
      </c>
      <c r="D5999" s="1767" t="s">
        <v>12</v>
      </c>
      <c r="E5999" s="1767">
        <v>400</v>
      </c>
      <c r="F5999" s="409">
        <v>40</v>
      </c>
      <c r="G5999" s="71">
        <f t="shared" si="269"/>
        <v>0.50265599999999988</v>
      </c>
      <c r="H5999" s="616" t="s">
        <v>207</v>
      </c>
      <c r="J5999" s="1055">
        <v>15</v>
      </c>
      <c r="K5999" s="476"/>
      <c r="L5999" s="476">
        <v>10</v>
      </c>
      <c r="M5999" s="426">
        <v>13</v>
      </c>
      <c r="N5999" s="426">
        <v>400</v>
      </c>
      <c r="O5999" s="476"/>
      <c r="P5999" s="450">
        <v>2</v>
      </c>
      <c r="Q5999" s="451">
        <f t="shared" si="270"/>
        <v>0.104</v>
      </c>
      <c r="R5999" s="476"/>
    </row>
    <row r="6000" spans="2:18" x14ac:dyDescent="0.25">
      <c r="B6000" s="1209">
        <v>16</v>
      </c>
      <c r="C6000" s="409">
        <v>8024</v>
      </c>
      <c r="D6000" s="1767" t="s">
        <v>12</v>
      </c>
      <c r="E6000" s="1767">
        <v>400</v>
      </c>
      <c r="F6000" s="409">
        <v>42</v>
      </c>
      <c r="G6000" s="71">
        <f t="shared" si="269"/>
        <v>0.55417824000000004</v>
      </c>
      <c r="H6000" s="616" t="s">
        <v>207</v>
      </c>
      <c r="J6000" s="1765">
        <v>16</v>
      </c>
      <c r="K6000" s="476"/>
      <c r="L6000" s="476">
        <v>7</v>
      </c>
      <c r="M6000" s="426">
        <v>13</v>
      </c>
      <c r="N6000" s="426">
        <v>400</v>
      </c>
      <c r="O6000" s="476"/>
      <c r="P6000" s="450">
        <v>2</v>
      </c>
      <c r="Q6000" s="451">
        <f t="shared" si="270"/>
        <v>7.2800000000000004E-2</v>
      </c>
      <c r="R6000" s="476"/>
    </row>
    <row r="6001" spans="2:18" x14ac:dyDescent="0.25">
      <c r="B6001" s="1209">
        <v>17</v>
      </c>
      <c r="C6001" s="409">
        <v>8064</v>
      </c>
      <c r="D6001" s="1767" t="s">
        <v>12</v>
      </c>
      <c r="E6001" s="1767">
        <v>400</v>
      </c>
      <c r="F6001" s="409">
        <v>54</v>
      </c>
      <c r="G6001" s="71">
        <f t="shared" si="269"/>
        <v>0.91609055999999989</v>
      </c>
      <c r="H6001" s="616" t="s">
        <v>207</v>
      </c>
      <c r="J6001" s="1055">
        <v>17</v>
      </c>
      <c r="K6001" s="476"/>
      <c r="L6001" s="476">
        <v>4.5</v>
      </c>
      <c r="M6001" s="426">
        <v>13</v>
      </c>
      <c r="N6001" s="426">
        <v>400</v>
      </c>
      <c r="O6001" s="476"/>
      <c r="P6001" s="450">
        <v>1</v>
      </c>
      <c r="Q6001" s="451">
        <f t="shared" si="270"/>
        <v>2.3400000000000001E-2</v>
      </c>
      <c r="R6001" s="476"/>
    </row>
    <row r="6002" spans="2:18" x14ac:dyDescent="0.25">
      <c r="B6002" s="1209">
        <v>18</v>
      </c>
      <c r="C6002" s="409">
        <v>8035</v>
      </c>
      <c r="D6002" s="1767" t="s">
        <v>12</v>
      </c>
      <c r="E6002" s="1767">
        <v>400</v>
      </c>
      <c r="F6002" s="409">
        <v>38</v>
      </c>
      <c r="G6002" s="71">
        <f t="shared" si="269"/>
        <v>0.45364703999999995</v>
      </c>
      <c r="H6002" s="616" t="s">
        <v>207</v>
      </c>
      <c r="J6002" s="1765">
        <v>18</v>
      </c>
      <c r="K6002" s="476"/>
      <c r="L6002" s="476">
        <v>10</v>
      </c>
      <c r="M6002" s="426">
        <v>10</v>
      </c>
      <c r="N6002" s="426">
        <v>400</v>
      </c>
      <c r="O6002" s="476"/>
      <c r="P6002" s="450">
        <v>23</v>
      </c>
      <c r="Q6002" s="451">
        <f t="shared" si="270"/>
        <v>0.92</v>
      </c>
      <c r="R6002" s="476"/>
    </row>
    <row r="6003" spans="2:18" x14ac:dyDescent="0.25">
      <c r="B6003" s="1209">
        <v>19</v>
      </c>
      <c r="C6003" s="409">
        <v>8030</v>
      </c>
      <c r="D6003" s="1767" t="s">
        <v>12</v>
      </c>
      <c r="E6003" s="409">
        <v>400</v>
      </c>
      <c r="F6003" s="409">
        <v>40</v>
      </c>
      <c r="G6003" s="71">
        <f t="shared" si="269"/>
        <v>0.50265599999999988</v>
      </c>
      <c r="H6003" s="616" t="s">
        <v>337</v>
      </c>
      <c r="J6003" s="1055">
        <v>19</v>
      </c>
      <c r="K6003" s="476"/>
      <c r="L6003" s="476">
        <v>7</v>
      </c>
      <c r="M6003" s="426">
        <v>10</v>
      </c>
      <c r="N6003" s="426">
        <v>400</v>
      </c>
      <c r="O6003" s="476"/>
      <c r="P6003" s="450">
        <v>5</v>
      </c>
      <c r="Q6003" s="451">
        <f t="shared" si="270"/>
        <v>0.14000000000000001</v>
      </c>
      <c r="R6003" s="476"/>
    </row>
    <row r="6004" spans="2:18" x14ac:dyDescent="0.25">
      <c r="B6004" s="1209">
        <v>20</v>
      </c>
      <c r="C6004" s="409">
        <v>7896</v>
      </c>
      <c r="D6004" s="1767" t="s">
        <v>12</v>
      </c>
      <c r="E6004" s="1767">
        <v>400</v>
      </c>
      <c r="F6004" s="409">
        <v>78</v>
      </c>
      <c r="G6004" s="71">
        <f t="shared" si="269"/>
        <v>1.9113494399999997</v>
      </c>
      <c r="H6004" s="616" t="s">
        <v>207</v>
      </c>
      <c r="J6004" s="1765">
        <v>20</v>
      </c>
      <c r="K6004" s="476"/>
      <c r="L6004" s="476">
        <v>4.5</v>
      </c>
      <c r="M6004" s="426">
        <v>10</v>
      </c>
      <c r="N6004" s="426">
        <v>400</v>
      </c>
      <c r="O6004" s="476"/>
      <c r="P6004" s="450">
        <v>104</v>
      </c>
      <c r="Q6004" s="451">
        <f t="shared" si="270"/>
        <v>1.8720000000000001</v>
      </c>
      <c r="R6004" s="476"/>
    </row>
    <row r="6005" spans="2:18" x14ac:dyDescent="0.25">
      <c r="B6005" s="1209">
        <v>21</v>
      </c>
      <c r="C6005" s="409">
        <v>7865</v>
      </c>
      <c r="D6005" s="1767" t="s">
        <v>12</v>
      </c>
      <c r="E6005" s="409">
        <v>300</v>
      </c>
      <c r="F6005" s="409">
        <v>40</v>
      </c>
      <c r="G6005" s="71">
        <f t="shared" si="269"/>
        <v>0.37699199999999999</v>
      </c>
      <c r="H6005" s="616" t="s">
        <v>207</v>
      </c>
      <c r="J6005" s="1055">
        <v>21</v>
      </c>
      <c r="K6005" s="476"/>
      <c r="L6005" s="476">
        <v>2.2000000000000002</v>
      </c>
      <c r="M6005" s="426">
        <v>10</v>
      </c>
      <c r="N6005" s="426">
        <v>400</v>
      </c>
      <c r="O6005" s="476"/>
      <c r="P6005" s="450">
        <v>51</v>
      </c>
      <c r="Q6005" s="451">
        <f t="shared" si="270"/>
        <v>0.44879999999999998</v>
      </c>
      <c r="R6005" s="476"/>
    </row>
    <row r="6006" spans="2:18" x14ac:dyDescent="0.25">
      <c r="B6006" s="1209">
        <v>22</v>
      </c>
      <c r="C6006" s="409">
        <v>8099</v>
      </c>
      <c r="D6006" s="1767" t="s">
        <v>12</v>
      </c>
      <c r="E6006" s="409">
        <v>400</v>
      </c>
      <c r="F6006" s="409">
        <v>42</v>
      </c>
      <c r="G6006" s="71">
        <f t="shared" si="269"/>
        <v>0.55417824000000004</v>
      </c>
      <c r="H6006" s="616" t="s">
        <v>18</v>
      </c>
      <c r="J6006" s="1765">
        <v>22</v>
      </c>
      <c r="K6006" s="476"/>
      <c r="L6006" s="476">
        <v>15</v>
      </c>
      <c r="M6006" s="426">
        <v>30</v>
      </c>
      <c r="N6006" s="426">
        <v>400</v>
      </c>
      <c r="O6006" s="476"/>
      <c r="P6006" s="450">
        <v>7</v>
      </c>
      <c r="Q6006" s="451">
        <f t="shared" si="270"/>
        <v>1.26</v>
      </c>
      <c r="R6006" s="476"/>
    </row>
    <row r="6007" spans="2:18" x14ac:dyDescent="0.25">
      <c r="B6007" s="1209">
        <v>23</v>
      </c>
      <c r="C6007" s="409">
        <v>8096</v>
      </c>
      <c r="D6007" s="1767" t="s">
        <v>12</v>
      </c>
      <c r="E6007" s="1767">
        <v>400</v>
      </c>
      <c r="F6007" s="409">
        <v>38</v>
      </c>
      <c r="G6007" s="71">
        <f t="shared" si="269"/>
        <v>0.45364703999999995</v>
      </c>
      <c r="H6007" s="616" t="s">
        <v>18</v>
      </c>
      <c r="J6007" s="1055">
        <v>23</v>
      </c>
      <c r="K6007" s="476"/>
      <c r="L6007" s="476">
        <v>15</v>
      </c>
      <c r="M6007" s="426">
        <v>25</v>
      </c>
      <c r="N6007" s="426">
        <v>400</v>
      </c>
      <c r="O6007" s="476"/>
      <c r="P6007" s="450">
        <v>2</v>
      </c>
      <c r="Q6007" s="451">
        <f t="shared" si="270"/>
        <v>0.3</v>
      </c>
      <c r="R6007" s="476"/>
    </row>
    <row r="6008" spans="2:18" x14ac:dyDescent="0.25">
      <c r="B6008" s="1769">
        <v>24</v>
      </c>
      <c r="C6008" s="78">
        <v>7926</v>
      </c>
      <c r="D6008" s="78" t="s">
        <v>12</v>
      </c>
      <c r="E6008" s="78">
        <v>400</v>
      </c>
      <c r="F6008" s="78">
        <v>50</v>
      </c>
      <c r="G6008" s="1180">
        <f t="shared" si="269"/>
        <v>0.78539999999999988</v>
      </c>
      <c r="H6008" s="1181" t="s">
        <v>18</v>
      </c>
      <c r="J6008" s="1765">
        <v>24</v>
      </c>
      <c r="K6008" s="476"/>
      <c r="L6008" s="476">
        <v>13</v>
      </c>
      <c r="M6008" s="426">
        <v>25</v>
      </c>
      <c r="N6008" s="426">
        <v>400</v>
      </c>
      <c r="O6008" s="476"/>
      <c r="P6008" s="450">
        <v>1</v>
      </c>
      <c r="Q6008" s="451">
        <f t="shared" si="270"/>
        <v>0.13</v>
      </c>
      <c r="R6008" s="476"/>
    </row>
    <row r="6009" spans="2:18" x14ac:dyDescent="0.25">
      <c r="B6009" s="1209">
        <v>25</v>
      </c>
      <c r="C6009" s="409">
        <v>8396</v>
      </c>
      <c r="D6009" s="1767" t="s">
        <v>12</v>
      </c>
      <c r="E6009" s="1767">
        <v>400</v>
      </c>
      <c r="F6009" s="409">
        <v>50</v>
      </c>
      <c r="G6009" s="71">
        <f t="shared" si="269"/>
        <v>0.78539999999999988</v>
      </c>
      <c r="H6009" s="616" t="s">
        <v>207</v>
      </c>
      <c r="J6009" s="1055">
        <v>25</v>
      </c>
      <c r="K6009" s="476"/>
      <c r="L6009" s="476">
        <v>10</v>
      </c>
      <c r="M6009" s="426">
        <v>25</v>
      </c>
      <c r="N6009" s="426">
        <v>400</v>
      </c>
      <c r="O6009" s="476"/>
      <c r="P6009" s="450">
        <v>4</v>
      </c>
      <c r="Q6009" s="451">
        <f t="shared" si="270"/>
        <v>0.4</v>
      </c>
      <c r="R6009" s="476"/>
    </row>
    <row r="6010" spans="2:18" x14ac:dyDescent="0.25">
      <c r="B6010" s="1209">
        <v>26</v>
      </c>
      <c r="C6010" s="409">
        <v>7973</v>
      </c>
      <c r="D6010" s="1767" t="s">
        <v>12</v>
      </c>
      <c r="E6010" s="1767">
        <v>400</v>
      </c>
      <c r="F6010" s="409">
        <v>47</v>
      </c>
      <c r="G6010" s="71">
        <f t="shared" si="269"/>
        <v>0.69397943999999989</v>
      </c>
      <c r="H6010" s="616" t="s">
        <v>572</v>
      </c>
      <c r="J6010" s="1765">
        <v>26</v>
      </c>
      <c r="K6010" s="476"/>
      <c r="L6010" s="476">
        <v>4.5</v>
      </c>
      <c r="M6010" s="426">
        <v>30</v>
      </c>
      <c r="N6010" s="426">
        <v>400</v>
      </c>
      <c r="O6010" s="476"/>
      <c r="P6010" s="450">
        <v>2</v>
      </c>
      <c r="Q6010" s="451">
        <f t="shared" si="270"/>
        <v>0.108</v>
      </c>
      <c r="R6010" s="476"/>
    </row>
    <row r="6011" spans="2:18" x14ac:dyDescent="0.25">
      <c r="B6011" s="1634"/>
      <c r="C6011" s="109"/>
      <c r="D6011" s="109"/>
      <c r="E6011" s="109"/>
      <c r="F6011" s="109"/>
      <c r="G6011" s="1490">
        <f>SUM(G5985:G6010)</f>
        <v>20.459984159999998</v>
      </c>
      <c r="H6011" s="1491"/>
      <c r="J6011" s="1055">
        <v>27</v>
      </c>
      <c r="K6011" s="476"/>
      <c r="L6011" s="476">
        <v>3.5</v>
      </c>
      <c r="M6011" s="426">
        <v>30</v>
      </c>
      <c r="N6011" s="426">
        <v>400</v>
      </c>
      <c r="O6011" s="476"/>
      <c r="P6011" s="450">
        <v>1</v>
      </c>
      <c r="Q6011" s="451">
        <f t="shared" si="270"/>
        <v>4.2000000000000003E-2</v>
      </c>
      <c r="R6011" s="476"/>
    </row>
    <row r="6012" spans="2:18" ht="16.5" thickBot="1" x14ac:dyDescent="0.3">
      <c r="G6012" s="60">
        <f>SUM(G6011)</f>
        <v>20.459984159999998</v>
      </c>
      <c r="H6012" s="36">
        <f>SUM(Q6022/G6012)</f>
        <v>0.72493702262964044</v>
      </c>
      <c r="J6012" s="1765">
        <v>28</v>
      </c>
      <c r="K6012" s="476"/>
      <c r="L6012" s="476">
        <v>4.5</v>
      </c>
      <c r="M6012" s="426">
        <v>25</v>
      </c>
      <c r="N6012" s="426">
        <v>400</v>
      </c>
      <c r="O6012" s="476"/>
      <c r="P6012" s="450">
        <v>2</v>
      </c>
      <c r="Q6012" s="451">
        <f t="shared" si="270"/>
        <v>0.09</v>
      </c>
      <c r="R6012" s="476"/>
    </row>
    <row r="6013" spans="2:18" ht="16.5" thickTop="1" x14ac:dyDescent="0.25">
      <c r="J6013" s="1055">
        <v>29</v>
      </c>
      <c r="K6013" s="476"/>
      <c r="L6013" s="476">
        <v>2.2000000000000002</v>
      </c>
      <c r="M6013" s="426">
        <v>20</v>
      </c>
      <c r="N6013" s="426">
        <v>400</v>
      </c>
      <c r="O6013" s="476"/>
      <c r="P6013" s="450">
        <v>1</v>
      </c>
      <c r="Q6013" s="451">
        <f>L6013*M6013*N6013*P6013/1000000</f>
        <v>1.7600000000000001E-2</v>
      </c>
      <c r="R6013" s="476"/>
    </row>
    <row r="6014" spans="2:18" x14ac:dyDescent="0.25">
      <c r="B6014" s="1886" t="s">
        <v>3</v>
      </c>
      <c r="C6014" s="1888" t="s">
        <v>66</v>
      </c>
      <c r="D6014" s="1889"/>
      <c r="E6014" s="1890" t="s">
        <v>48</v>
      </c>
      <c r="F6014" s="1891"/>
      <c r="G6014" s="1886" t="s">
        <v>50</v>
      </c>
      <c r="J6014" s="1765">
        <v>30</v>
      </c>
      <c r="K6014" s="476"/>
      <c r="L6014" s="476">
        <v>4.5</v>
      </c>
      <c r="M6014" s="426">
        <v>10</v>
      </c>
      <c r="N6014" s="426">
        <v>300</v>
      </c>
      <c r="O6014" s="476"/>
      <c r="P6014" s="450">
        <v>8</v>
      </c>
      <c r="Q6014" s="451">
        <f>L6014*M6014*N6014*P6014/1000000</f>
        <v>0.108</v>
      </c>
      <c r="R6014" s="476"/>
    </row>
    <row r="6015" spans="2:18" x14ac:dyDescent="0.25">
      <c r="B6015" s="1887"/>
      <c r="C6015" s="101" t="s">
        <v>30</v>
      </c>
      <c r="D6015" s="1598" t="s">
        <v>10</v>
      </c>
      <c r="E6015" s="1766" t="s">
        <v>30</v>
      </c>
      <c r="F6015" s="1766" t="s">
        <v>10</v>
      </c>
      <c r="G6015" s="1887"/>
      <c r="J6015" s="1055">
        <v>31</v>
      </c>
      <c r="K6015" s="476"/>
      <c r="L6015" s="476">
        <v>2.2000000000000002</v>
      </c>
      <c r="M6015" s="426">
        <v>10</v>
      </c>
      <c r="N6015" s="426">
        <v>300</v>
      </c>
      <c r="O6015" s="476"/>
      <c r="P6015" s="450">
        <v>7</v>
      </c>
      <c r="Q6015" s="451">
        <f>L6015*M6015*N6015*P6015/1000000</f>
        <v>4.6199999999999998E-2</v>
      </c>
      <c r="R6015" s="476"/>
    </row>
    <row r="6016" spans="2:18" x14ac:dyDescent="0.25">
      <c r="B6016" s="1767" t="s">
        <v>32</v>
      </c>
      <c r="C6016" s="86">
        <f>SUM(C5957)</f>
        <v>1294</v>
      </c>
      <c r="D6016" s="71">
        <f>SUM(D5957)</f>
        <v>982.07754297999998</v>
      </c>
      <c r="E6016" s="86">
        <f>SUM(E5957)</f>
        <v>54424</v>
      </c>
      <c r="F6016" s="71">
        <f>SUM(F5957)</f>
        <v>719.2389450000004</v>
      </c>
      <c r="G6016" s="88">
        <f>SUM(F6016/D6016)</f>
        <v>0.73236472022112786</v>
      </c>
      <c r="J6016" s="1880"/>
      <c r="K6016" s="1880"/>
      <c r="L6016" s="1880"/>
      <c r="M6016" s="1880"/>
      <c r="N6016" s="1880"/>
      <c r="O6016" s="1881"/>
      <c r="P6016" s="1119">
        <f>SUM(P5985:P6015)</f>
        <v>325</v>
      </c>
      <c r="Q6016" s="1120">
        <f>SUM(Q5985:Q6015)</f>
        <v>11.441800000000004</v>
      </c>
      <c r="R6016" s="64">
        <f>SUM(Q6016/G6012)</f>
        <v>0.55922819443668648</v>
      </c>
    </row>
    <row r="6017" spans="2:18" x14ac:dyDescent="0.25">
      <c r="B6017" s="1767" t="s">
        <v>32</v>
      </c>
      <c r="C6017" s="115">
        <f>SUM(B6010)</f>
        <v>26</v>
      </c>
      <c r="D6017" s="20">
        <f>SUM(G6012)</f>
        <v>20.459984159999998</v>
      </c>
      <c r="E6017" s="115">
        <f>SUM(P6022)</f>
        <v>919</v>
      </c>
      <c r="F6017" s="20">
        <f>SUM(Q6022)</f>
        <v>14.832200000000004</v>
      </c>
      <c r="G6017" s="88">
        <f>SUM(F6017/D6017)</f>
        <v>0.72493702262964044</v>
      </c>
      <c r="J6017" s="1765">
        <v>32</v>
      </c>
      <c r="K6017" s="476"/>
      <c r="L6017" s="477">
        <v>5</v>
      </c>
      <c r="M6017" s="409">
        <v>7</v>
      </c>
      <c r="N6017" s="409">
        <v>400</v>
      </c>
      <c r="O6017" s="409">
        <v>20</v>
      </c>
      <c r="P6017" s="450">
        <v>80</v>
      </c>
      <c r="Q6017" s="451">
        <f>L6017*M6017*N6017*P6017/1000000</f>
        <v>1.1200000000000001</v>
      </c>
      <c r="R6017" s="618"/>
    </row>
    <row r="6018" spans="2:18" ht="16.5" thickBot="1" x14ac:dyDescent="0.3">
      <c r="B6018" s="1760" t="s">
        <v>54</v>
      </c>
      <c r="C6018" s="59">
        <f>SUM(C6016:C6017)</f>
        <v>1320</v>
      </c>
      <c r="D6018" s="92">
        <f>SUM(D6016:D6017)</f>
        <v>1002.53752714</v>
      </c>
      <c r="E6018" s="59">
        <f>SUM(E6016:E6017)</f>
        <v>55343</v>
      </c>
      <c r="F6018" s="92">
        <f>SUM(F6016:F6017)</f>
        <v>734.07114500000046</v>
      </c>
      <c r="G6018" s="93">
        <f>SUM(F6018/D6018)</f>
        <v>0.73221313429945112</v>
      </c>
      <c r="J6018" s="1765">
        <v>33</v>
      </c>
      <c r="K6018" s="476"/>
      <c r="L6018" s="477">
        <v>4</v>
      </c>
      <c r="M6018" s="409">
        <v>6</v>
      </c>
      <c r="N6018" s="409">
        <v>400</v>
      </c>
      <c r="O6018" s="409">
        <v>4</v>
      </c>
      <c r="P6018" s="450">
        <v>24</v>
      </c>
      <c r="Q6018" s="451">
        <f>L6018*M6018*N6018*P6018/1000000</f>
        <v>0.23039999999999999</v>
      </c>
      <c r="R6018" s="618"/>
    </row>
    <row r="6019" spans="2:18" ht="16.5" thickTop="1" x14ac:dyDescent="0.25">
      <c r="B6019" s="89"/>
      <c r="C6019" s="90"/>
      <c r="D6019" s="91"/>
      <c r="E6019" s="82"/>
      <c r="F6019" s="83"/>
      <c r="G6019" s="83"/>
      <c r="J6019" s="1765">
        <v>34</v>
      </c>
      <c r="K6019" s="476"/>
      <c r="L6019" s="477">
        <v>3</v>
      </c>
      <c r="M6019" s="409">
        <v>5</v>
      </c>
      <c r="N6019" s="409">
        <v>400</v>
      </c>
      <c r="O6019" s="409">
        <v>24</v>
      </c>
      <c r="P6019" s="450">
        <v>240</v>
      </c>
      <c r="Q6019" s="451">
        <f>L6019*M6019*N6019*P6019/1000000</f>
        <v>1.44</v>
      </c>
      <c r="R6019" s="618"/>
    </row>
    <row r="6020" spans="2:18" x14ac:dyDescent="0.25">
      <c r="B6020" s="102" t="s">
        <v>32</v>
      </c>
      <c r="C6020" s="90"/>
      <c r="D6020" s="103">
        <f>SUM(Q6016+D5959)</f>
        <v>543.00654499999996</v>
      </c>
      <c r="E6020" s="466">
        <f>SUM(D6020/D6018)</f>
        <v>0.54163213874803062</v>
      </c>
      <c r="F6020" s="83"/>
      <c r="G6020" s="83"/>
      <c r="J6020" s="1765">
        <v>35</v>
      </c>
      <c r="K6020" s="476"/>
      <c r="L6020" s="477">
        <v>2</v>
      </c>
      <c r="M6020" s="409">
        <v>3</v>
      </c>
      <c r="N6020" s="409">
        <v>400</v>
      </c>
      <c r="O6020" s="409">
        <v>10</v>
      </c>
      <c r="P6020" s="450">
        <v>250</v>
      </c>
      <c r="Q6020" s="451">
        <f>L6020*M6020*N6020*P6020/1000000</f>
        <v>0.6</v>
      </c>
      <c r="R6020" s="618"/>
    </row>
    <row r="6021" spans="2:18" x14ac:dyDescent="0.25">
      <c r="B6021" s="102" t="s">
        <v>51</v>
      </c>
      <c r="C6021" s="89"/>
      <c r="D6021" s="103">
        <f>SUM(Q6021+D5960)</f>
        <v>191.06459999999998</v>
      </c>
      <c r="E6021" s="466">
        <f>SUM(D6021/D6018)</f>
        <v>0.19058099555142005</v>
      </c>
      <c r="F6021" s="83"/>
      <c r="G6021" s="83"/>
      <c r="J6021" s="1882"/>
      <c r="K6021" s="1883"/>
      <c r="L6021" s="1883"/>
      <c r="M6021" s="1883"/>
      <c r="N6021" s="1884"/>
      <c r="O6021" s="1057">
        <f>SUM(O6017:O6020)</f>
        <v>58</v>
      </c>
      <c r="P6021" s="1057">
        <f>SUM(P6017:P6020)</f>
        <v>594</v>
      </c>
      <c r="Q6021" s="437">
        <f>SUM(Q6017:Q6020)</f>
        <v>3.3904000000000001</v>
      </c>
      <c r="R6021" s="64">
        <f>SUM(Q6021/G6012)</f>
        <v>0.16570882819295402</v>
      </c>
    </row>
    <row r="6022" spans="2:18" ht="16.5" thickBot="1" x14ac:dyDescent="0.3">
      <c r="D6022" s="1763">
        <f>SUM(D6020:D6021)</f>
        <v>734.07114499999989</v>
      </c>
      <c r="E6022" s="467">
        <f>SUM(E6020:E6021)</f>
        <v>0.73221313429945067</v>
      </c>
      <c r="J6022" s="112"/>
      <c r="K6022" s="112"/>
      <c r="L6022" s="112"/>
      <c r="M6022" s="112"/>
      <c r="N6022" s="112"/>
      <c r="O6022" s="455">
        <f>SUM(O6021)</f>
        <v>58</v>
      </c>
      <c r="P6022" s="47">
        <f>SUM(P6021,P6016)</f>
        <v>919</v>
      </c>
      <c r="Q6022" s="72">
        <f>SUM(Q6021,Q6016)</f>
        <v>14.832200000000004</v>
      </c>
      <c r="R6022" s="49">
        <f>SUM(Q6022/G6012)</f>
        <v>0.72493702262964044</v>
      </c>
    </row>
    <row r="6023" spans="2:18" ht="16.5" thickTop="1" x14ac:dyDescent="0.25"/>
    <row r="6025" spans="2:18" x14ac:dyDescent="0.25">
      <c r="B6025" s="1814" t="s">
        <v>0</v>
      </c>
      <c r="C6025" s="1814"/>
      <c r="D6025" s="1814"/>
      <c r="E6025" s="1814"/>
      <c r="F6025" s="1814"/>
      <c r="G6025" s="1814"/>
      <c r="H6025" s="1814"/>
      <c r="J6025" s="1892" t="s">
        <v>22</v>
      </c>
      <c r="K6025" s="1892"/>
      <c r="L6025" s="1892"/>
      <c r="M6025" s="1892"/>
      <c r="N6025" s="1892"/>
      <c r="O6025" s="1892"/>
      <c r="P6025" s="1892"/>
      <c r="Q6025" s="1892"/>
      <c r="R6025" s="1892"/>
    </row>
    <row r="6026" spans="2:18" x14ac:dyDescent="0.25">
      <c r="B6026" s="1814"/>
      <c r="C6026" s="1814"/>
      <c r="D6026" s="1814"/>
      <c r="E6026" s="1814"/>
      <c r="F6026" s="1814"/>
      <c r="G6026" s="1814"/>
      <c r="H6026" s="1814"/>
      <c r="J6026" s="1892"/>
      <c r="K6026" s="1892"/>
      <c r="L6026" s="1892"/>
      <c r="M6026" s="1892"/>
      <c r="N6026" s="1892"/>
      <c r="O6026" s="1892"/>
      <c r="P6026" s="1892"/>
      <c r="Q6026" s="1892"/>
      <c r="R6026" s="1892"/>
    </row>
    <row r="6027" spans="2:18" x14ac:dyDescent="0.25">
      <c r="B6027" s="6" t="s">
        <v>571</v>
      </c>
      <c r="H6027" s="8"/>
      <c r="J6027" s="6" t="s">
        <v>571</v>
      </c>
      <c r="K6027" s="1051"/>
      <c r="L6027" s="1051"/>
      <c r="M6027" s="1051"/>
      <c r="N6027" s="1051"/>
      <c r="O6027" s="1893"/>
      <c r="P6027" s="1893"/>
      <c r="Q6027" s="842"/>
      <c r="R6027" s="842"/>
    </row>
    <row r="6028" spans="2:18" x14ac:dyDescent="0.25">
      <c r="B6028" s="1812" t="s">
        <v>21</v>
      </c>
      <c r="C6028" s="1812" t="s">
        <v>2</v>
      </c>
      <c r="D6028" s="1812" t="s">
        <v>3</v>
      </c>
      <c r="E6028" s="1842" t="s">
        <v>4</v>
      </c>
      <c r="F6028" s="1843"/>
      <c r="G6028" s="1844"/>
      <c r="H6028" s="1812" t="s">
        <v>5</v>
      </c>
      <c r="J6028" s="1886" t="s">
        <v>21</v>
      </c>
      <c r="K6028" s="1894" t="s">
        <v>24</v>
      </c>
      <c r="L6028" s="1867" t="s">
        <v>25</v>
      </c>
      <c r="M6028" s="1868"/>
      <c r="N6028" s="1869"/>
      <c r="O6028" s="1867" t="s">
        <v>4</v>
      </c>
      <c r="P6028" s="1868"/>
      <c r="Q6028" s="1869"/>
      <c r="R6028" s="1886" t="s">
        <v>5</v>
      </c>
    </row>
    <row r="6029" spans="2:18" x14ac:dyDescent="0.25">
      <c r="B6029" s="1813"/>
      <c r="C6029" s="1813"/>
      <c r="D6029" s="1813"/>
      <c r="E6029" s="1773" t="s">
        <v>26</v>
      </c>
      <c r="F6029" s="1773" t="s">
        <v>9</v>
      </c>
      <c r="G6029" s="1772" t="s">
        <v>10</v>
      </c>
      <c r="H6029" s="1813"/>
      <c r="J6029" s="1887"/>
      <c r="K6029" s="1895"/>
      <c r="L6029" s="1052" t="s">
        <v>27</v>
      </c>
      <c r="M6029" s="1776" t="s">
        <v>28</v>
      </c>
      <c r="N6029" s="1776" t="s">
        <v>26</v>
      </c>
      <c r="O6029" s="1776" t="s">
        <v>29</v>
      </c>
      <c r="P6029" s="1053" t="s">
        <v>30</v>
      </c>
      <c r="Q6029" s="1054" t="s">
        <v>10</v>
      </c>
      <c r="R6029" s="1887"/>
    </row>
    <row r="6030" spans="2:18" x14ac:dyDescent="0.25">
      <c r="B6030" s="1209">
        <v>1</v>
      </c>
      <c r="C6030" s="80">
        <v>8009</v>
      </c>
      <c r="D6030" s="1768" t="s">
        <v>12</v>
      </c>
      <c r="E6030" s="1768">
        <v>400</v>
      </c>
      <c r="F6030" s="409">
        <v>61</v>
      </c>
      <c r="G6030" s="71">
        <f t="shared" ref="G6030:G6043" si="271">0.7854*E6030*F6030*F6030/1000000</f>
        <v>1.1689893599999999</v>
      </c>
      <c r="H6030" s="616" t="s">
        <v>565</v>
      </c>
      <c r="J6030" s="1055">
        <v>1</v>
      </c>
      <c r="K6030" s="429" t="s">
        <v>32</v>
      </c>
      <c r="L6030" s="426">
        <v>13</v>
      </c>
      <c r="M6030" s="426">
        <v>33</v>
      </c>
      <c r="N6030" s="426">
        <v>400</v>
      </c>
      <c r="O6030" s="429"/>
      <c r="P6030" s="450">
        <v>1</v>
      </c>
      <c r="Q6030" s="451">
        <f t="shared" ref="Q6030:Q6057" si="272">L6030*M6030*N6030*P6030/1000000</f>
        <v>0.1716</v>
      </c>
      <c r="R6030" s="1056"/>
    </row>
    <row r="6031" spans="2:18" x14ac:dyDescent="0.25">
      <c r="B6031" s="1209">
        <v>2</v>
      </c>
      <c r="C6031" s="80">
        <v>7830</v>
      </c>
      <c r="D6031" s="1778" t="s">
        <v>12</v>
      </c>
      <c r="E6031" s="1778">
        <v>400</v>
      </c>
      <c r="F6031" s="409">
        <v>43</v>
      </c>
      <c r="G6031" s="71">
        <f t="shared" si="271"/>
        <v>0.58088183999999998</v>
      </c>
      <c r="H6031" s="616" t="s">
        <v>207</v>
      </c>
      <c r="J6031" s="1775">
        <v>2</v>
      </c>
      <c r="K6031" s="476"/>
      <c r="L6031" s="476">
        <v>10</v>
      </c>
      <c r="M6031" s="426">
        <v>33</v>
      </c>
      <c r="N6031" s="426">
        <v>400</v>
      </c>
      <c r="O6031" s="476"/>
      <c r="P6031" s="450">
        <v>1</v>
      </c>
      <c r="Q6031" s="451">
        <f t="shared" si="272"/>
        <v>0.13200000000000001</v>
      </c>
      <c r="R6031" s="476"/>
    </row>
    <row r="6032" spans="2:18" x14ac:dyDescent="0.25">
      <c r="B6032" s="1209">
        <v>3</v>
      </c>
      <c r="C6032" s="80">
        <v>7560</v>
      </c>
      <c r="D6032" s="1778" t="s">
        <v>12</v>
      </c>
      <c r="E6032" s="1778">
        <v>400</v>
      </c>
      <c r="F6032" s="409">
        <v>53</v>
      </c>
      <c r="G6032" s="71">
        <f t="shared" si="271"/>
        <v>0.88247543999999989</v>
      </c>
      <c r="H6032" s="616" t="s">
        <v>207</v>
      </c>
      <c r="J6032" s="1055">
        <v>3</v>
      </c>
      <c r="K6032" s="476"/>
      <c r="L6032" s="476">
        <v>10</v>
      </c>
      <c r="M6032" s="426">
        <v>30</v>
      </c>
      <c r="N6032" s="426">
        <v>400</v>
      </c>
      <c r="O6032" s="476"/>
      <c r="P6032" s="450">
        <v>1</v>
      </c>
      <c r="Q6032" s="451">
        <f t="shared" si="272"/>
        <v>0.12</v>
      </c>
      <c r="R6032" s="476"/>
    </row>
    <row r="6033" spans="2:18" x14ac:dyDescent="0.25">
      <c r="B6033" s="1209">
        <v>4</v>
      </c>
      <c r="C6033" s="80">
        <v>7793</v>
      </c>
      <c r="D6033" s="1778" t="s">
        <v>12</v>
      </c>
      <c r="E6033" s="1778">
        <v>400</v>
      </c>
      <c r="F6033" s="409">
        <v>54</v>
      </c>
      <c r="G6033" s="71">
        <f t="shared" si="271"/>
        <v>0.91609055999999989</v>
      </c>
      <c r="H6033" s="616" t="s">
        <v>207</v>
      </c>
      <c r="J6033" s="1775">
        <v>4</v>
      </c>
      <c r="K6033" s="476"/>
      <c r="L6033" s="476">
        <v>13</v>
      </c>
      <c r="M6033" s="426">
        <v>28</v>
      </c>
      <c r="N6033" s="426">
        <v>400</v>
      </c>
      <c r="O6033" s="476"/>
      <c r="P6033" s="450">
        <v>1</v>
      </c>
      <c r="Q6033" s="451">
        <f t="shared" si="272"/>
        <v>0.14560000000000001</v>
      </c>
      <c r="R6033" s="476"/>
    </row>
    <row r="6034" spans="2:18" x14ac:dyDescent="0.25">
      <c r="B6034" s="1209">
        <v>5</v>
      </c>
      <c r="C6034" s="80">
        <v>7548</v>
      </c>
      <c r="D6034" s="1778" t="s">
        <v>12</v>
      </c>
      <c r="E6034" s="1778">
        <v>400</v>
      </c>
      <c r="F6034" s="409">
        <v>40</v>
      </c>
      <c r="G6034" s="71">
        <f t="shared" si="271"/>
        <v>0.50265599999999988</v>
      </c>
      <c r="H6034" s="616" t="s">
        <v>207</v>
      </c>
      <c r="J6034" s="1055">
        <v>5</v>
      </c>
      <c r="K6034" s="476"/>
      <c r="L6034" s="476">
        <v>10</v>
      </c>
      <c r="M6034" s="426">
        <v>28</v>
      </c>
      <c r="N6034" s="426">
        <v>400</v>
      </c>
      <c r="O6034" s="476"/>
      <c r="P6034" s="450">
        <v>1</v>
      </c>
      <c r="Q6034" s="451">
        <f t="shared" si="272"/>
        <v>0.112</v>
      </c>
      <c r="R6034" s="476"/>
    </row>
    <row r="6035" spans="2:18" x14ac:dyDescent="0.25">
      <c r="B6035" s="1209">
        <v>6</v>
      </c>
      <c r="C6035" s="80">
        <v>7788</v>
      </c>
      <c r="D6035" s="1778" t="s">
        <v>12</v>
      </c>
      <c r="E6035" s="1778">
        <v>300</v>
      </c>
      <c r="F6035" s="409">
        <v>40</v>
      </c>
      <c r="G6035" s="71">
        <f t="shared" si="271"/>
        <v>0.37699199999999999</v>
      </c>
      <c r="H6035" s="616" t="s">
        <v>207</v>
      </c>
      <c r="J6035" s="1775">
        <v>6</v>
      </c>
      <c r="K6035" s="476"/>
      <c r="L6035" s="476">
        <v>15</v>
      </c>
      <c r="M6035" s="426">
        <v>25</v>
      </c>
      <c r="N6035" s="426">
        <v>400</v>
      </c>
      <c r="O6035" s="476"/>
      <c r="P6035" s="450">
        <v>2</v>
      </c>
      <c r="Q6035" s="451">
        <f t="shared" si="272"/>
        <v>0.3</v>
      </c>
      <c r="R6035" s="476"/>
    </row>
    <row r="6036" spans="2:18" x14ac:dyDescent="0.25">
      <c r="B6036" s="1209">
        <v>7</v>
      </c>
      <c r="C6036" s="80">
        <v>7498</v>
      </c>
      <c r="D6036" s="1778" t="s">
        <v>12</v>
      </c>
      <c r="E6036" s="1778">
        <v>400</v>
      </c>
      <c r="F6036" s="409">
        <v>35</v>
      </c>
      <c r="G6036" s="71">
        <f t="shared" si="271"/>
        <v>0.38484599999999997</v>
      </c>
      <c r="H6036" s="616" t="s">
        <v>207</v>
      </c>
      <c r="J6036" s="1055">
        <v>7</v>
      </c>
      <c r="K6036" s="476"/>
      <c r="L6036" s="476">
        <v>13</v>
      </c>
      <c r="M6036" s="426">
        <v>25</v>
      </c>
      <c r="N6036" s="426">
        <v>400</v>
      </c>
      <c r="O6036" s="476"/>
      <c r="P6036" s="450">
        <v>4</v>
      </c>
      <c r="Q6036" s="451">
        <f t="shared" si="272"/>
        <v>0.52</v>
      </c>
      <c r="R6036" s="476"/>
    </row>
    <row r="6037" spans="2:18" x14ac:dyDescent="0.25">
      <c r="B6037" s="1209">
        <v>8</v>
      </c>
      <c r="C6037" s="80">
        <v>8312</v>
      </c>
      <c r="D6037" s="1778" t="s">
        <v>12</v>
      </c>
      <c r="E6037" s="1778">
        <v>400</v>
      </c>
      <c r="F6037" s="409">
        <v>43</v>
      </c>
      <c r="G6037" s="71">
        <f t="shared" si="271"/>
        <v>0.58088183999999998</v>
      </c>
      <c r="H6037" s="616" t="s">
        <v>186</v>
      </c>
      <c r="J6037" s="1775">
        <v>8</v>
      </c>
      <c r="K6037" s="476"/>
      <c r="L6037" s="476">
        <v>10</v>
      </c>
      <c r="M6037" s="426">
        <v>25</v>
      </c>
      <c r="N6037" s="426">
        <v>400</v>
      </c>
      <c r="O6037" s="476"/>
      <c r="P6037" s="450">
        <v>6</v>
      </c>
      <c r="Q6037" s="451">
        <f t="shared" si="272"/>
        <v>0.6</v>
      </c>
      <c r="R6037" s="476"/>
    </row>
    <row r="6038" spans="2:18" x14ac:dyDescent="0.25">
      <c r="B6038" s="1209">
        <v>9</v>
      </c>
      <c r="C6038" s="80">
        <v>8301</v>
      </c>
      <c r="D6038" s="1778" t="s">
        <v>12</v>
      </c>
      <c r="E6038" s="1778">
        <v>400</v>
      </c>
      <c r="F6038" s="409">
        <v>37</v>
      </c>
      <c r="G6038" s="71">
        <f t="shared" si="271"/>
        <v>0.43008503999999992</v>
      </c>
      <c r="H6038" s="616" t="s">
        <v>186</v>
      </c>
      <c r="J6038" s="1055">
        <v>9</v>
      </c>
      <c r="K6038" s="476"/>
      <c r="L6038" s="476">
        <v>3.5</v>
      </c>
      <c r="M6038" s="426">
        <v>25</v>
      </c>
      <c r="N6038" s="426">
        <v>400</v>
      </c>
      <c r="O6038" s="476"/>
      <c r="P6038" s="450">
        <v>2</v>
      </c>
      <c r="Q6038" s="451">
        <f t="shared" si="272"/>
        <v>7.0000000000000007E-2</v>
      </c>
      <c r="R6038" s="476"/>
    </row>
    <row r="6039" spans="2:18" x14ac:dyDescent="0.25">
      <c r="B6039" s="1209">
        <v>10</v>
      </c>
      <c r="C6039" s="80">
        <v>8302</v>
      </c>
      <c r="D6039" s="1778" t="s">
        <v>12</v>
      </c>
      <c r="E6039" s="1778">
        <v>400</v>
      </c>
      <c r="F6039" s="409">
        <v>35</v>
      </c>
      <c r="G6039" s="71">
        <f t="shared" si="271"/>
        <v>0.38484599999999997</v>
      </c>
      <c r="H6039" s="616" t="s">
        <v>186</v>
      </c>
      <c r="J6039" s="1775">
        <v>10</v>
      </c>
      <c r="K6039" s="476"/>
      <c r="L6039" s="476">
        <v>2.2000000000000002</v>
      </c>
      <c r="M6039" s="426">
        <v>25</v>
      </c>
      <c r="N6039" s="426">
        <v>400</v>
      </c>
      <c r="O6039" s="476"/>
      <c r="P6039" s="450">
        <v>1</v>
      </c>
      <c r="Q6039" s="451">
        <f t="shared" si="272"/>
        <v>2.2000000000000002E-2</v>
      </c>
      <c r="R6039" s="476"/>
    </row>
    <row r="6040" spans="2:18" x14ac:dyDescent="0.25">
      <c r="B6040" s="1209">
        <v>11</v>
      </c>
      <c r="C6040" s="80">
        <v>8348</v>
      </c>
      <c r="D6040" s="1778" t="s">
        <v>12</v>
      </c>
      <c r="E6040" s="1778">
        <v>400</v>
      </c>
      <c r="F6040" s="409">
        <v>50</v>
      </c>
      <c r="G6040" s="71">
        <f t="shared" si="271"/>
        <v>0.78539999999999988</v>
      </c>
      <c r="H6040" s="616" t="s">
        <v>186</v>
      </c>
      <c r="J6040" s="1055">
        <v>11</v>
      </c>
      <c r="K6040" s="476"/>
      <c r="L6040" s="476">
        <v>15</v>
      </c>
      <c r="M6040" s="426">
        <v>20</v>
      </c>
      <c r="N6040" s="426">
        <v>400</v>
      </c>
      <c r="O6040" s="476"/>
      <c r="P6040" s="450">
        <v>3</v>
      </c>
      <c r="Q6040" s="451">
        <f t="shared" si="272"/>
        <v>0.36</v>
      </c>
      <c r="R6040" s="476"/>
    </row>
    <row r="6041" spans="2:18" x14ac:dyDescent="0.25">
      <c r="B6041" s="1209">
        <v>12</v>
      </c>
      <c r="C6041" s="80">
        <v>7687</v>
      </c>
      <c r="D6041" s="1778" t="s">
        <v>12</v>
      </c>
      <c r="E6041" s="1778">
        <v>400</v>
      </c>
      <c r="F6041" s="409">
        <v>46</v>
      </c>
      <c r="G6041" s="71">
        <f t="shared" si="271"/>
        <v>0.66476255999999989</v>
      </c>
      <c r="H6041" s="616" t="s">
        <v>207</v>
      </c>
      <c r="J6041" s="1775">
        <v>12</v>
      </c>
      <c r="K6041" s="476"/>
      <c r="L6041" s="476">
        <v>13</v>
      </c>
      <c r="M6041" s="426">
        <v>20</v>
      </c>
      <c r="N6041" s="426">
        <v>400</v>
      </c>
      <c r="O6041" s="476"/>
      <c r="P6041" s="450">
        <v>3</v>
      </c>
      <c r="Q6041" s="451">
        <f t="shared" si="272"/>
        <v>0.312</v>
      </c>
      <c r="R6041" s="476"/>
    </row>
    <row r="6042" spans="2:18" x14ac:dyDescent="0.25">
      <c r="B6042" s="1209">
        <v>13</v>
      </c>
      <c r="C6042" s="80">
        <v>7674</v>
      </c>
      <c r="D6042" s="1778" t="s">
        <v>12</v>
      </c>
      <c r="E6042" s="1778">
        <v>400</v>
      </c>
      <c r="F6042" s="409">
        <v>54</v>
      </c>
      <c r="G6042" s="71">
        <f t="shared" si="271"/>
        <v>0.91609055999999989</v>
      </c>
      <c r="H6042" s="616" t="s">
        <v>207</v>
      </c>
      <c r="J6042" s="1055">
        <v>13</v>
      </c>
      <c r="K6042" s="476"/>
      <c r="L6042" s="476">
        <v>10</v>
      </c>
      <c r="M6042" s="426">
        <v>20</v>
      </c>
      <c r="N6042" s="426">
        <v>400</v>
      </c>
      <c r="O6042" s="476"/>
      <c r="P6042" s="450">
        <v>4</v>
      </c>
      <c r="Q6042" s="451">
        <f t="shared" si="272"/>
        <v>0.32</v>
      </c>
      <c r="R6042" s="476"/>
    </row>
    <row r="6043" spans="2:18" x14ac:dyDescent="0.25">
      <c r="B6043" s="1209">
        <v>14</v>
      </c>
      <c r="C6043" s="80">
        <v>7811</v>
      </c>
      <c r="D6043" s="1778" t="s">
        <v>12</v>
      </c>
      <c r="E6043" s="1778">
        <v>400</v>
      </c>
      <c r="F6043" s="409">
        <v>48</v>
      </c>
      <c r="G6043" s="71">
        <f t="shared" si="271"/>
        <v>0.72382463999999991</v>
      </c>
      <c r="H6043" s="616" t="s">
        <v>207</v>
      </c>
      <c r="J6043" s="1775">
        <v>14</v>
      </c>
      <c r="K6043" s="476"/>
      <c r="L6043" s="476">
        <v>7</v>
      </c>
      <c r="M6043" s="426">
        <v>20</v>
      </c>
      <c r="N6043" s="426">
        <v>400</v>
      </c>
      <c r="O6043" s="476"/>
      <c r="P6043" s="450">
        <v>2</v>
      </c>
      <c r="Q6043" s="451">
        <f t="shared" si="272"/>
        <v>0.112</v>
      </c>
      <c r="R6043" s="476"/>
    </row>
    <row r="6044" spans="2:18" x14ac:dyDescent="0.25">
      <c r="B6044" s="1634"/>
      <c r="C6044" s="109"/>
      <c r="D6044" s="109"/>
      <c r="E6044" s="109"/>
      <c r="F6044" s="109"/>
      <c r="G6044" s="1490">
        <f>SUM(G6030:G6043)</f>
        <v>9.2988218399999987</v>
      </c>
      <c r="H6044" s="1491"/>
      <c r="J6044" s="1055">
        <v>15</v>
      </c>
      <c r="K6044" s="476"/>
      <c r="L6044" s="476">
        <v>4.5</v>
      </c>
      <c r="M6044" s="426">
        <v>20</v>
      </c>
      <c r="N6044" s="426">
        <v>400</v>
      </c>
      <c r="O6044" s="476"/>
      <c r="P6044" s="450">
        <v>2</v>
      </c>
      <c r="Q6044" s="451">
        <f t="shared" si="272"/>
        <v>7.1999999999999995E-2</v>
      </c>
      <c r="R6044" s="476"/>
    </row>
    <row r="6045" spans="2:18" ht="16.5" thickBot="1" x14ac:dyDescent="0.3">
      <c r="G6045" s="60">
        <f>SUM(G6044)</f>
        <v>9.2988218399999987</v>
      </c>
      <c r="H6045" s="36">
        <f>SUM(Q6073/G6045)</f>
        <v>0.79349299588258371</v>
      </c>
      <c r="J6045" s="1775">
        <v>16</v>
      </c>
      <c r="K6045" s="476"/>
      <c r="L6045" s="476">
        <v>3.5</v>
      </c>
      <c r="M6045" s="426">
        <v>20</v>
      </c>
      <c r="N6045" s="426">
        <v>400</v>
      </c>
      <c r="O6045" s="476"/>
      <c r="P6045" s="450">
        <v>1</v>
      </c>
      <c r="Q6045" s="451">
        <f t="shared" si="272"/>
        <v>2.8000000000000001E-2</v>
      </c>
      <c r="R6045" s="476"/>
    </row>
    <row r="6046" spans="2:18" ht="16.5" thickTop="1" x14ac:dyDescent="0.25">
      <c r="J6046" s="1055">
        <v>17</v>
      </c>
      <c r="K6046" s="476"/>
      <c r="L6046" s="476">
        <v>13</v>
      </c>
      <c r="M6046" s="426">
        <v>15</v>
      </c>
      <c r="N6046" s="426">
        <v>400</v>
      </c>
      <c r="O6046" s="476"/>
      <c r="P6046" s="450">
        <v>3</v>
      </c>
      <c r="Q6046" s="451">
        <f t="shared" si="272"/>
        <v>0.23400000000000001</v>
      </c>
      <c r="R6046" s="476"/>
    </row>
    <row r="6047" spans="2:18" x14ac:dyDescent="0.25">
      <c r="B6047" s="1886" t="s">
        <v>3</v>
      </c>
      <c r="C6047" s="1888" t="s">
        <v>66</v>
      </c>
      <c r="D6047" s="1889"/>
      <c r="E6047" s="1890" t="s">
        <v>48</v>
      </c>
      <c r="F6047" s="1891"/>
      <c r="G6047" s="1886" t="s">
        <v>50</v>
      </c>
      <c r="J6047" s="1775">
        <v>18</v>
      </c>
      <c r="K6047" s="476"/>
      <c r="L6047" s="476">
        <v>10</v>
      </c>
      <c r="M6047" s="426">
        <v>15</v>
      </c>
      <c r="N6047" s="426">
        <v>400</v>
      </c>
      <c r="O6047" s="476"/>
      <c r="P6047" s="450">
        <v>3</v>
      </c>
      <c r="Q6047" s="451">
        <f t="shared" si="272"/>
        <v>0.18</v>
      </c>
      <c r="R6047" s="476"/>
    </row>
    <row r="6048" spans="2:18" x14ac:dyDescent="0.25">
      <c r="B6048" s="1887"/>
      <c r="C6048" s="101" t="s">
        <v>30</v>
      </c>
      <c r="D6048" s="1598" t="s">
        <v>10</v>
      </c>
      <c r="E6048" s="1777" t="s">
        <v>30</v>
      </c>
      <c r="F6048" s="1777" t="s">
        <v>10</v>
      </c>
      <c r="G6048" s="1887"/>
      <c r="J6048" s="1055">
        <v>19</v>
      </c>
      <c r="K6048" s="476"/>
      <c r="L6048" s="476">
        <v>7</v>
      </c>
      <c r="M6048" s="426">
        <v>15</v>
      </c>
      <c r="N6048" s="426">
        <v>400</v>
      </c>
      <c r="O6048" s="476"/>
      <c r="P6048" s="450">
        <v>8</v>
      </c>
      <c r="Q6048" s="451">
        <f t="shared" si="272"/>
        <v>0.33600000000000002</v>
      </c>
      <c r="R6048" s="476"/>
    </row>
    <row r="6049" spans="2:18" x14ac:dyDescent="0.25">
      <c r="B6049" s="1778" t="s">
        <v>32</v>
      </c>
      <c r="C6049" s="86">
        <f>SUM(C6018)</f>
        <v>1320</v>
      </c>
      <c r="D6049" s="71">
        <f t="shared" ref="D6049:F6049" si="273">SUM(D6018)</f>
        <v>1002.53752714</v>
      </c>
      <c r="E6049" s="86">
        <f t="shared" si="273"/>
        <v>55343</v>
      </c>
      <c r="F6049" s="71">
        <f t="shared" si="273"/>
        <v>734.07114500000046</v>
      </c>
      <c r="G6049" s="88">
        <f>SUM(F6049/D6049)</f>
        <v>0.73221313429945112</v>
      </c>
      <c r="J6049" s="1775">
        <v>20</v>
      </c>
      <c r="K6049" s="476"/>
      <c r="L6049" s="476">
        <v>4.5</v>
      </c>
      <c r="M6049" s="426">
        <v>15</v>
      </c>
      <c r="N6049" s="426">
        <v>400</v>
      </c>
      <c r="O6049" s="476"/>
      <c r="P6049" s="450">
        <v>5</v>
      </c>
      <c r="Q6049" s="451">
        <f t="shared" si="272"/>
        <v>0.13500000000000001</v>
      </c>
      <c r="R6049" s="476"/>
    </row>
    <row r="6050" spans="2:18" x14ac:dyDescent="0.25">
      <c r="B6050" s="1778" t="s">
        <v>32</v>
      </c>
      <c r="C6050" s="115">
        <f>SUM(B6043)</f>
        <v>14</v>
      </c>
      <c r="D6050" s="20">
        <f>SUM(G6045)</f>
        <v>9.2988218399999987</v>
      </c>
      <c r="E6050" s="115">
        <f>SUM(P6073)</f>
        <v>431</v>
      </c>
      <c r="F6050" s="20">
        <f>SUM(Q6073)</f>
        <v>7.3785499999999988</v>
      </c>
      <c r="G6050" s="88">
        <f>SUM(F6050/D6050)</f>
        <v>0.79349299588258371</v>
      </c>
      <c r="J6050" s="1055">
        <v>21</v>
      </c>
      <c r="K6050" s="476"/>
      <c r="L6050" s="476">
        <v>3.5</v>
      </c>
      <c r="M6050" s="426">
        <v>15</v>
      </c>
      <c r="N6050" s="426">
        <v>400</v>
      </c>
      <c r="O6050" s="476"/>
      <c r="P6050" s="450">
        <v>2</v>
      </c>
      <c r="Q6050" s="451">
        <f t="shared" si="272"/>
        <v>4.2000000000000003E-2</v>
      </c>
      <c r="R6050" s="476"/>
    </row>
    <row r="6051" spans="2:18" ht="16.5" thickBot="1" x14ac:dyDescent="0.3">
      <c r="B6051" s="1774" t="s">
        <v>54</v>
      </c>
      <c r="C6051" s="59">
        <f>SUM(C6049:C6050)</f>
        <v>1334</v>
      </c>
      <c r="D6051" s="92">
        <f>SUM(D6049:D6050)</f>
        <v>1011.8363489799999</v>
      </c>
      <c r="E6051" s="59">
        <f>SUM(E6049:E6050)</f>
        <v>55774</v>
      </c>
      <c r="F6051" s="92">
        <f>SUM(F6049:F6050)</f>
        <v>741.44969500000047</v>
      </c>
      <c r="G6051" s="93">
        <f>SUM(F6051/D6051)</f>
        <v>0.7327762990007548</v>
      </c>
      <c r="J6051" s="1775">
        <v>22</v>
      </c>
      <c r="K6051" s="476"/>
      <c r="L6051" s="476">
        <v>2.2000000000000002</v>
      </c>
      <c r="M6051" s="426">
        <v>15</v>
      </c>
      <c r="N6051" s="426">
        <v>400</v>
      </c>
      <c r="O6051" s="476"/>
      <c r="P6051" s="450">
        <v>6</v>
      </c>
      <c r="Q6051" s="451">
        <f t="shared" si="272"/>
        <v>7.9200000000000007E-2</v>
      </c>
      <c r="R6051" s="476"/>
    </row>
    <row r="6052" spans="2:18" ht="16.5" thickTop="1" x14ac:dyDescent="0.25">
      <c r="B6052" s="89"/>
      <c r="C6052" s="90"/>
      <c r="D6052" s="91"/>
      <c r="E6052" s="82"/>
      <c r="F6052" s="83"/>
      <c r="G6052" s="83"/>
      <c r="J6052" s="1055">
        <v>23</v>
      </c>
      <c r="K6052" s="476"/>
      <c r="L6052" s="476">
        <v>4.5</v>
      </c>
      <c r="M6052" s="426">
        <v>13</v>
      </c>
      <c r="N6052" s="426">
        <v>400</v>
      </c>
      <c r="O6052" s="476"/>
      <c r="P6052" s="450">
        <v>7</v>
      </c>
      <c r="Q6052" s="451">
        <f t="shared" si="272"/>
        <v>0.1638</v>
      </c>
      <c r="R6052" s="476"/>
    </row>
    <row r="6053" spans="2:18" x14ac:dyDescent="0.25">
      <c r="B6053" s="102" t="s">
        <v>32</v>
      </c>
      <c r="C6053" s="90"/>
      <c r="D6053" s="103">
        <f>SUM(Q6066+D6020)</f>
        <v>548.43989499999998</v>
      </c>
      <c r="E6053" s="466">
        <f>SUM(D6053/D6051)</f>
        <v>0.54202430615668706</v>
      </c>
      <c r="F6053" s="83"/>
      <c r="G6053" s="83"/>
      <c r="J6053" s="1775">
        <v>24</v>
      </c>
      <c r="K6053" s="476"/>
      <c r="L6053" s="476">
        <v>3.5</v>
      </c>
      <c r="M6053" s="426">
        <v>13</v>
      </c>
      <c r="N6053" s="426">
        <v>400</v>
      </c>
      <c r="O6053" s="476"/>
      <c r="P6053" s="450">
        <v>3</v>
      </c>
      <c r="Q6053" s="451">
        <f t="shared" si="272"/>
        <v>5.4600000000000003E-2</v>
      </c>
      <c r="R6053" s="476"/>
    </row>
    <row r="6054" spans="2:18" x14ac:dyDescent="0.25">
      <c r="B6054" s="102" t="s">
        <v>51</v>
      </c>
      <c r="C6054" s="89"/>
      <c r="D6054" s="103">
        <f>SUM(Q6072+D6021)</f>
        <v>193.00979999999998</v>
      </c>
      <c r="E6054" s="466">
        <f>SUM(D6054/D6051)</f>
        <v>0.19075199284406716</v>
      </c>
      <c r="F6054" s="83"/>
      <c r="G6054" s="83"/>
      <c r="J6054" s="1055">
        <v>25</v>
      </c>
      <c r="K6054" s="476"/>
      <c r="L6054" s="476">
        <v>2.2000000000000002</v>
      </c>
      <c r="M6054" s="426">
        <v>13</v>
      </c>
      <c r="N6054" s="426">
        <v>400</v>
      </c>
      <c r="O6054" s="476"/>
      <c r="P6054" s="450">
        <v>5</v>
      </c>
      <c r="Q6054" s="451">
        <f t="shared" si="272"/>
        <v>5.7200000000000001E-2</v>
      </c>
      <c r="R6054" s="476"/>
    </row>
    <row r="6055" spans="2:18" ht="16.5" thickBot="1" x14ac:dyDescent="0.3">
      <c r="D6055" s="1771">
        <f>SUM(D6053:D6054)</f>
        <v>741.44969500000002</v>
      </c>
      <c r="E6055" s="467">
        <f>SUM(E6053:E6054)</f>
        <v>0.73277629900075425</v>
      </c>
      <c r="J6055" s="1775">
        <v>26</v>
      </c>
      <c r="K6055" s="476"/>
      <c r="L6055" s="476">
        <v>10</v>
      </c>
      <c r="M6055" s="426">
        <v>10</v>
      </c>
      <c r="N6055" s="426">
        <v>400</v>
      </c>
      <c r="O6055" s="476"/>
      <c r="P6055" s="450">
        <v>1</v>
      </c>
      <c r="Q6055" s="451">
        <f t="shared" si="272"/>
        <v>0.04</v>
      </c>
      <c r="R6055" s="476"/>
    </row>
    <row r="6056" spans="2:18" ht="16.5" thickTop="1" x14ac:dyDescent="0.25">
      <c r="J6056" s="1055">
        <v>27</v>
      </c>
      <c r="K6056" s="476"/>
      <c r="L6056" s="476">
        <v>4.5</v>
      </c>
      <c r="M6056" s="426">
        <v>10</v>
      </c>
      <c r="N6056" s="426">
        <v>400</v>
      </c>
      <c r="O6056" s="476"/>
      <c r="P6056" s="450">
        <v>18</v>
      </c>
      <c r="Q6056" s="451">
        <f t="shared" si="272"/>
        <v>0.32400000000000001</v>
      </c>
      <c r="R6056" s="476"/>
    </row>
    <row r="6057" spans="2:18" x14ac:dyDescent="0.25">
      <c r="J6057" s="1775">
        <v>28</v>
      </c>
      <c r="K6057" s="476"/>
      <c r="L6057" s="476">
        <v>3.5</v>
      </c>
      <c r="M6057" s="426">
        <v>10</v>
      </c>
      <c r="N6057" s="426">
        <v>400</v>
      </c>
      <c r="O6057" s="476"/>
      <c r="P6057" s="450">
        <v>7</v>
      </c>
      <c r="Q6057" s="451">
        <f t="shared" si="272"/>
        <v>9.8000000000000004E-2</v>
      </c>
      <c r="R6057" s="476"/>
    </row>
    <row r="6058" spans="2:18" x14ac:dyDescent="0.25">
      <c r="J6058" s="1055">
        <v>29</v>
      </c>
      <c r="K6058" s="476"/>
      <c r="L6058" s="476">
        <v>2.2000000000000002</v>
      </c>
      <c r="M6058" s="426">
        <v>10</v>
      </c>
      <c r="N6058" s="426">
        <v>400</v>
      </c>
      <c r="O6058" s="476"/>
      <c r="P6058" s="450">
        <v>16</v>
      </c>
      <c r="Q6058" s="451">
        <f>L6058*M6058*N6058*P6058/1000000</f>
        <v>0.14080000000000001</v>
      </c>
      <c r="R6058" s="476"/>
    </row>
    <row r="6059" spans="2:18" x14ac:dyDescent="0.25">
      <c r="J6059" s="1775">
        <v>30</v>
      </c>
      <c r="K6059" s="476"/>
      <c r="L6059" s="476">
        <v>4.5</v>
      </c>
      <c r="M6059" s="426">
        <v>15</v>
      </c>
      <c r="N6059" s="426">
        <v>300</v>
      </c>
      <c r="O6059" s="476"/>
      <c r="P6059" s="450">
        <v>1</v>
      </c>
      <c r="Q6059" s="451">
        <f>L6059*M6059*N6059*P6059/1000000</f>
        <v>2.0250000000000001E-2</v>
      </c>
      <c r="R6059" s="476"/>
    </row>
    <row r="6060" spans="2:18" x14ac:dyDescent="0.25">
      <c r="J6060" s="1055">
        <v>31</v>
      </c>
      <c r="K6060" s="476"/>
      <c r="L6060" s="476">
        <v>2.2000000000000002</v>
      </c>
      <c r="M6060" s="426">
        <v>15</v>
      </c>
      <c r="N6060" s="426">
        <v>300</v>
      </c>
      <c r="O6060" s="476"/>
      <c r="P6060" s="450">
        <v>1</v>
      </c>
      <c r="Q6060" s="451">
        <f t="shared" ref="Q6060:Q6065" si="274">L6060*M6060*N6060*P6060/1000000</f>
        <v>9.9000000000000008E-3</v>
      </c>
      <c r="R6060" s="476"/>
    </row>
    <row r="6061" spans="2:18" x14ac:dyDescent="0.25">
      <c r="J6061" s="1775">
        <v>32</v>
      </c>
      <c r="K6061" s="476"/>
      <c r="L6061" s="476">
        <v>4.5</v>
      </c>
      <c r="M6061" s="426">
        <v>13</v>
      </c>
      <c r="N6061" s="426">
        <v>300</v>
      </c>
      <c r="O6061" s="476"/>
      <c r="P6061" s="450">
        <v>2</v>
      </c>
      <c r="Q6061" s="451">
        <f t="shared" si="274"/>
        <v>3.5099999999999999E-2</v>
      </c>
      <c r="R6061" s="476"/>
    </row>
    <row r="6062" spans="2:18" x14ac:dyDescent="0.25">
      <c r="J6062" s="1055">
        <v>33</v>
      </c>
      <c r="K6062" s="476"/>
      <c r="L6062" s="476">
        <v>4.5</v>
      </c>
      <c r="M6062" s="426">
        <v>10</v>
      </c>
      <c r="N6062" s="426">
        <v>300</v>
      </c>
      <c r="O6062" s="476"/>
      <c r="P6062" s="450">
        <v>3</v>
      </c>
      <c r="Q6062" s="451">
        <f t="shared" si="274"/>
        <v>4.0500000000000001E-2</v>
      </c>
      <c r="R6062" s="476"/>
    </row>
    <row r="6063" spans="2:18" x14ac:dyDescent="0.25">
      <c r="J6063" s="1775">
        <v>34</v>
      </c>
      <c r="K6063" s="476"/>
      <c r="L6063" s="476">
        <v>2.2000000000000002</v>
      </c>
      <c r="M6063" s="426">
        <v>10</v>
      </c>
      <c r="N6063" s="426">
        <v>300</v>
      </c>
      <c r="O6063" s="476"/>
      <c r="P6063" s="450">
        <v>3</v>
      </c>
      <c r="Q6063" s="451">
        <f t="shared" si="274"/>
        <v>1.9800000000000002E-2</v>
      </c>
      <c r="R6063" s="476"/>
    </row>
    <row r="6064" spans="2:18" x14ac:dyDescent="0.25">
      <c r="J6064" s="1055">
        <v>35</v>
      </c>
      <c r="K6064" s="476"/>
      <c r="L6064" s="476">
        <v>4.5</v>
      </c>
      <c r="M6064" s="426">
        <v>13</v>
      </c>
      <c r="N6064" s="426">
        <v>250</v>
      </c>
      <c r="O6064" s="476"/>
      <c r="P6064" s="450">
        <v>1</v>
      </c>
      <c r="Q6064" s="451">
        <f t="shared" si="274"/>
        <v>1.4625000000000001E-2</v>
      </c>
      <c r="R6064" s="476"/>
    </row>
    <row r="6065" spans="2:18" x14ac:dyDescent="0.25">
      <c r="J6065" s="1775">
        <v>36</v>
      </c>
      <c r="K6065" s="476"/>
      <c r="L6065" s="476">
        <v>3.5</v>
      </c>
      <c r="M6065" s="426">
        <v>13</v>
      </c>
      <c r="N6065" s="426">
        <v>250</v>
      </c>
      <c r="O6065" s="476"/>
      <c r="P6065" s="450">
        <v>1</v>
      </c>
      <c r="Q6065" s="451">
        <f t="shared" si="274"/>
        <v>1.1375E-2</v>
      </c>
      <c r="R6065" s="476"/>
    </row>
    <row r="6066" spans="2:18" x14ac:dyDescent="0.25">
      <c r="J6066" s="1880"/>
      <c r="K6066" s="1880"/>
      <c r="L6066" s="1880"/>
      <c r="M6066" s="1880"/>
      <c r="N6066" s="1880"/>
      <c r="O6066" s="1881"/>
      <c r="P6066" s="1119">
        <f>SUM(P6030:P6065)</f>
        <v>131</v>
      </c>
      <c r="Q6066" s="1120">
        <f>SUM(Q6030:Q6065)</f>
        <v>5.4333499999999981</v>
      </c>
      <c r="R6066" s="64">
        <f>SUM(Q6066/G6045)</f>
        <v>0.58430520484087467</v>
      </c>
    </row>
    <row r="6067" spans="2:18" x14ac:dyDescent="0.25">
      <c r="J6067" s="1775">
        <v>37</v>
      </c>
      <c r="K6067" s="476"/>
      <c r="L6067" s="477">
        <v>5</v>
      </c>
      <c r="M6067" s="409">
        <v>7</v>
      </c>
      <c r="N6067" s="409">
        <v>400</v>
      </c>
      <c r="O6067" s="409">
        <v>12</v>
      </c>
      <c r="P6067" s="450">
        <v>48</v>
      </c>
      <c r="Q6067" s="451">
        <f>L6067*M6067*N6067*P6067/1000000</f>
        <v>0.67200000000000004</v>
      </c>
      <c r="R6067" s="618"/>
    </row>
    <row r="6068" spans="2:18" x14ac:dyDescent="0.25">
      <c r="J6068" s="1775">
        <v>38</v>
      </c>
      <c r="K6068" s="476"/>
      <c r="L6068" s="477">
        <v>4</v>
      </c>
      <c r="M6068" s="409">
        <v>6</v>
      </c>
      <c r="N6068" s="409">
        <v>400</v>
      </c>
      <c r="O6068" s="409">
        <v>7</v>
      </c>
      <c r="P6068" s="450">
        <v>42</v>
      </c>
      <c r="Q6068" s="451">
        <f>L6068*M6068*N6068*P6068/1000000</f>
        <v>0.4032</v>
      </c>
      <c r="R6068" s="618"/>
    </row>
    <row r="6069" spans="2:18" x14ac:dyDescent="0.25">
      <c r="J6069" s="1775">
        <v>39</v>
      </c>
      <c r="K6069" s="476"/>
      <c r="L6069" s="477">
        <v>3</v>
      </c>
      <c r="M6069" s="409">
        <v>5</v>
      </c>
      <c r="N6069" s="409">
        <v>400</v>
      </c>
      <c r="O6069" s="409">
        <v>9</v>
      </c>
      <c r="P6069" s="450">
        <v>90</v>
      </c>
      <c r="Q6069" s="451">
        <f>L6069*M6069*N6069*P6069/1000000</f>
        <v>0.54</v>
      </c>
      <c r="R6069" s="618"/>
    </row>
    <row r="6070" spans="2:18" x14ac:dyDescent="0.25">
      <c r="J6070" s="1775">
        <v>40</v>
      </c>
      <c r="K6070" s="476"/>
      <c r="L6070" s="477">
        <v>2</v>
      </c>
      <c r="M6070" s="409">
        <v>3</v>
      </c>
      <c r="N6070" s="409">
        <v>400</v>
      </c>
      <c r="O6070" s="409">
        <v>4</v>
      </c>
      <c r="P6070" s="450">
        <v>100</v>
      </c>
      <c r="Q6070" s="451">
        <f>L6070*M6070*N6070*P6070/1000000</f>
        <v>0.24</v>
      </c>
      <c r="R6070" s="618"/>
    </row>
    <row r="6071" spans="2:18" x14ac:dyDescent="0.25">
      <c r="J6071" s="1775">
        <v>41</v>
      </c>
      <c r="K6071" s="476"/>
      <c r="L6071" s="477">
        <v>3</v>
      </c>
      <c r="M6071" s="409">
        <v>5</v>
      </c>
      <c r="N6071" s="409">
        <v>300</v>
      </c>
      <c r="O6071" s="409">
        <v>2</v>
      </c>
      <c r="P6071" s="450">
        <v>20</v>
      </c>
      <c r="Q6071" s="451">
        <f>L6071*M6071*N6071*P6071/1000000</f>
        <v>0.09</v>
      </c>
      <c r="R6071" s="618"/>
    </row>
    <row r="6072" spans="2:18" x14ac:dyDescent="0.25">
      <c r="J6072" s="1882"/>
      <c r="K6072" s="1883"/>
      <c r="L6072" s="1883"/>
      <c r="M6072" s="1883"/>
      <c r="N6072" s="1884"/>
      <c r="O6072" s="1057">
        <f>SUM(O6067:O6071)</f>
        <v>34</v>
      </c>
      <c r="P6072" s="1057">
        <f>SUM(P6067:P6071)</f>
        <v>300</v>
      </c>
      <c r="Q6072" s="437">
        <f>SUM(Q6067:Q6071)</f>
        <v>1.9452000000000003</v>
      </c>
      <c r="R6072" s="64">
        <f>SUM(Q6072/G6045)</f>
        <v>0.20918779104170906</v>
      </c>
    </row>
    <row r="6073" spans="2:18" ht="16.5" thickBot="1" x14ac:dyDescent="0.3">
      <c r="J6073" s="112"/>
      <c r="K6073" s="112"/>
      <c r="L6073" s="112"/>
      <c r="M6073" s="112"/>
      <c r="N6073" s="112"/>
      <c r="O6073" s="455">
        <f>SUM(O6072)</f>
        <v>34</v>
      </c>
      <c r="P6073" s="47">
        <f>SUM(P6072,P6066)</f>
        <v>431</v>
      </c>
      <c r="Q6073" s="72">
        <f>SUM(Q6072,Q6066)</f>
        <v>7.3785499999999988</v>
      </c>
      <c r="R6073" s="49">
        <f>SUM(Q6073/G6045)</f>
        <v>0.79349299588258371</v>
      </c>
    </row>
    <row r="6074" spans="2:18" ht="16.5" thickTop="1" x14ac:dyDescent="0.25"/>
    <row r="6076" spans="2:18" x14ac:dyDescent="0.25">
      <c r="B6076" s="1814" t="s">
        <v>0</v>
      </c>
      <c r="C6076" s="1814"/>
      <c r="D6076" s="1814"/>
      <c r="E6076" s="1814"/>
      <c r="F6076" s="1814"/>
      <c r="G6076" s="1814"/>
      <c r="H6076" s="1814"/>
      <c r="J6076" s="1892" t="s">
        <v>22</v>
      </c>
      <c r="K6076" s="1892"/>
      <c r="L6076" s="1892"/>
      <c r="M6076" s="1892"/>
      <c r="N6076" s="1892"/>
      <c r="O6076" s="1892"/>
      <c r="P6076" s="1892"/>
      <c r="Q6076" s="1892"/>
      <c r="R6076" s="1892"/>
    </row>
    <row r="6077" spans="2:18" x14ac:dyDescent="0.25">
      <c r="B6077" s="1814"/>
      <c r="C6077" s="1814"/>
      <c r="D6077" s="1814"/>
      <c r="E6077" s="1814"/>
      <c r="F6077" s="1814"/>
      <c r="G6077" s="1814"/>
      <c r="H6077" s="1814"/>
      <c r="J6077" s="1892"/>
      <c r="K6077" s="1892"/>
      <c r="L6077" s="1892"/>
      <c r="M6077" s="1892"/>
      <c r="N6077" s="1892"/>
      <c r="O6077" s="1892"/>
      <c r="P6077" s="1892"/>
      <c r="Q6077" s="1892"/>
      <c r="R6077" s="1892"/>
    </row>
    <row r="6078" spans="2:18" x14ac:dyDescent="0.25">
      <c r="B6078" s="6" t="s">
        <v>573</v>
      </c>
      <c r="H6078" s="8"/>
      <c r="J6078" s="6" t="s">
        <v>573</v>
      </c>
      <c r="K6078" s="1051"/>
      <c r="L6078" s="1051"/>
      <c r="M6078" s="1051"/>
      <c r="N6078" s="1051"/>
      <c r="O6078" s="1893"/>
      <c r="P6078" s="1893"/>
      <c r="Q6078" s="842"/>
      <c r="R6078" s="842"/>
    </row>
    <row r="6079" spans="2:18" x14ac:dyDescent="0.25">
      <c r="B6079" s="1812" t="s">
        <v>21</v>
      </c>
      <c r="C6079" s="1812" t="s">
        <v>2</v>
      </c>
      <c r="D6079" s="1812" t="s">
        <v>3</v>
      </c>
      <c r="E6079" s="1842" t="s">
        <v>4</v>
      </c>
      <c r="F6079" s="1843"/>
      <c r="G6079" s="1844"/>
      <c r="H6079" s="1812" t="s">
        <v>5</v>
      </c>
      <c r="J6079" s="1886" t="s">
        <v>21</v>
      </c>
      <c r="K6079" s="1894" t="s">
        <v>24</v>
      </c>
      <c r="L6079" s="1867" t="s">
        <v>25</v>
      </c>
      <c r="M6079" s="1868"/>
      <c r="N6079" s="1869"/>
      <c r="O6079" s="1867" t="s">
        <v>4</v>
      </c>
      <c r="P6079" s="1868"/>
      <c r="Q6079" s="1869"/>
      <c r="R6079" s="1886" t="s">
        <v>5</v>
      </c>
    </row>
    <row r="6080" spans="2:18" x14ac:dyDescent="0.25">
      <c r="B6080" s="1813"/>
      <c r="C6080" s="1813"/>
      <c r="D6080" s="1813"/>
      <c r="E6080" s="1773" t="s">
        <v>26</v>
      </c>
      <c r="F6080" s="1773" t="s">
        <v>9</v>
      </c>
      <c r="G6080" s="1772" t="s">
        <v>10</v>
      </c>
      <c r="H6080" s="1813"/>
      <c r="J6080" s="1887"/>
      <c r="K6080" s="1895"/>
      <c r="L6080" s="1052" t="s">
        <v>27</v>
      </c>
      <c r="M6080" s="1776" t="s">
        <v>28</v>
      </c>
      <c r="N6080" s="1776" t="s">
        <v>26</v>
      </c>
      <c r="O6080" s="1776" t="s">
        <v>29</v>
      </c>
      <c r="P6080" s="1053" t="s">
        <v>30</v>
      </c>
      <c r="Q6080" s="1054" t="s">
        <v>10</v>
      </c>
      <c r="R6080" s="1887"/>
    </row>
    <row r="6081" spans="2:18" x14ac:dyDescent="0.25">
      <c r="B6081" s="1209">
        <v>1</v>
      </c>
      <c r="C6081" s="80">
        <v>7957</v>
      </c>
      <c r="D6081" s="1778" t="s">
        <v>12</v>
      </c>
      <c r="E6081" s="1778">
        <v>400</v>
      </c>
      <c r="F6081" s="409">
        <v>75</v>
      </c>
      <c r="G6081" s="71">
        <f t="shared" ref="G6081:G6090" si="275">0.7854*E6081*F6081*F6081/1000000</f>
        <v>1.7671499999999998</v>
      </c>
      <c r="H6081" s="616" t="s">
        <v>565</v>
      </c>
      <c r="J6081" s="1055">
        <v>1</v>
      </c>
      <c r="K6081" s="429"/>
      <c r="L6081" s="426">
        <v>4.5</v>
      </c>
      <c r="M6081" s="426">
        <v>10</v>
      </c>
      <c r="N6081" s="426">
        <v>400</v>
      </c>
      <c r="O6081" s="429"/>
      <c r="P6081" s="450">
        <v>45</v>
      </c>
      <c r="Q6081" s="451">
        <f t="shared" ref="Q6081:Q6108" si="276">L6081*M6081*N6081*P6081/1000000</f>
        <v>0.81</v>
      </c>
      <c r="R6081" s="1056"/>
    </row>
    <row r="6082" spans="2:18" x14ac:dyDescent="0.25">
      <c r="B6082" s="1209">
        <v>2</v>
      </c>
      <c r="C6082" s="80">
        <v>8352</v>
      </c>
      <c r="D6082" s="1778" t="s">
        <v>12</v>
      </c>
      <c r="E6082" s="1778">
        <v>400</v>
      </c>
      <c r="F6082" s="409">
        <v>45</v>
      </c>
      <c r="G6082" s="71">
        <f t="shared" si="275"/>
        <v>0.63617400000000002</v>
      </c>
      <c r="H6082" s="616" t="s">
        <v>186</v>
      </c>
      <c r="J6082" s="1775"/>
      <c r="K6082" s="476"/>
      <c r="L6082" s="476">
        <v>4.5</v>
      </c>
      <c r="M6082" s="426">
        <v>13</v>
      </c>
      <c r="N6082" s="426">
        <v>400</v>
      </c>
      <c r="O6082" s="476"/>
      <c r="P6082" s="450">
        <v>5</v>
      </c>
      <c r="Q6082" s="451">
        <f t="shared" si="276"/>
        <v>0.11700000000000001</v>
      </c>
      <c r="R6082" s="476"/>
    </row>
    <row r="6083" spans="2:18" x14ac:dyDescent="0.25">
      <c r="B6083" s="1209">
        <v>3</v>
      </c>
      <c r="C6083" s="80">
        <v>7552</v>
      </c>
      <c r="D6083" s="1778" t="s">
        <v>12</v>
      </c>
      <c r="E6083" s="1778">
        <v>400</v>
      </c>
      <c r="F6083" s="409">
        <v>52</v>
      </c>
      <c r="G6083" s="71">
        <f t="shared" si="275"/>
        <v>0.84948863999999991</v>
      </c>
      <c r="H6083" s="616" t="s">
        <v>337</v>
      </c>
      <c r="J6083" s="1055">
        <v>3</v>
      </c>
      <c r="K6083" s="476"/>
      <c r="L6083" s="476">
        <v>4.5</v>
      </c>
      <c r="M6083" s="426">
        <v>20</v>
      </c>
      <c r="N6083" s="426">
        <v>400</v>
      </c>
      <c r="O6083" s="476"/>
      <c r="P6083" s="450">
        <v>4</v>
      </c>
      <c r="Q6083" s="451">
        <f t="shared" si="276"/>
        <v>0.14399999999999999</v>
      </c>
      <c r="R6083" s="476"/>
    </row>
    <row r="6084" spans="2:18" x14ac:dyDescent="0.25">
      <c r="B6084" s="1209">
        <v>4</v>
      </c>
      <c r="C6084" s="80">
        <v>7882</v>
      </c>
      <c r="D6084" s="1778" t="s">
        <v>12</v>
      </c>
      <c r="E6084" s="1778">
        <v>400</v>
      </c>
      <c r="F6084" s="409">
        <v>57</v>
      </c>
      <c r="G6084" s="71">
        <f t="shared" si="275"/>
        <v>1.02070584</v>
      </c>
      <c r="H6084" s="616" t="s">
        <v>337</v>
      </c>
      <c r="J6084" s="1775">
        <v>4</v>
      </c>
      <c r="K6084" s="476"/>
      <c r="L6084" s="476">
        <v>4.5</v>
      </c>
      <c r="M6084" s="426">
        <v>25</v>
      </c>
      <c r="N6084" s="426">
        <v>400</v>
      </c>
      <c r="O6084" s="476"/>
      <c r="P6084" s="450">
        <v>2</v>
      </c>
      <c r="Q6084" s="451">
        <f t="shared" si="276"/>
        <v>0.09</v>
      </c>
      <c r="R6084" s="476"/>
    </row>
    <row r="6085" spans="2:18" x14ac:dyDescent="0.25">
      <c r="B6085" s="1209">
        <v>5</v>
      </c>
      <c r="C6085" s="80">
        <v>8084</v>
      </c>
      <c r="D6085" s="1778" t="s">
        <v>12</v>
      </c>
      <c r="E6085" s="1778">
        <v>400</v>
      </c>
      <c r="F6085" s="409">
        <v>50</v>
      </c>
      <c r="G6085" s="71">
        <f t="shared" si="275"/>
        <v>0.78539999999999988</v>
      </c>
      <c r="H6085" s="616" t="s">
        <v>337</v>
      </c>
      <c r="J6085" s="1055">
        <v>5</v>
      </c>
      <c r="K6085" s="476"/>
      <c r="L6085" s="476">
        <v>4.5</v>
      </c>
      <c r="M6085" s="426">
        <v>15</v>
      </c>
      <c r="N6085" s="426">
        <v>400</v>
      </c>
      <c r="O6085" s="476"/>
      <c r="P6085" s="450">
        <v>4</v>
      </c>
      <c r="Q6085" s="451">
        <f t="shared" si="276"/>
        <v>0.108</v>
      </c>
      <c r="R6085" s="476"/>
    </row>
    <row r="6086" spans="2:18" x14ac:dyDescent="0.25">
      <c r="B6086" s="1209">
        <v>6</v>
      </c>
      <c r="C6086" s="80">
        <v>8318</v>
      </c>
      <c r="D6086" s="1778" t="s">
        <v>12</v>
      </c>
      <c r="E6086" s="1778">
        <v>300</v>
      </c>
      <c r="F6086" s="409">
        <v>50</v>
      </c>
      <c r="G6086" s="71">
        <f t="shared" si="275"/>
        <v>0.58904999999999996</v>
      </c>
      <c r="H6086" s="616" t="s">
        <v>337</v>
      </c>
      <c r="J6086" s="1775">
        <v>6</v>
      </c>
      <c r="K6086" s="476"/>
      <c r="L6086" s="476">
        <v>3.5</v>
      </c>
      <c r="M6086" s="426">
        <v>10</v>
      </c>
      <c r="N6086" s="426">
        <v>400</v>
      </c>
      <c r="O6086" s="476"/>
      <c r="P6086" s="450">
        <v>13</v>
      </c>
      <c r="Q6086" s="451">
        <f t="shared" si="276"/>
        <v>0.182</v>
      </c>
      <c r="R6086" s="476"/>
    </row>
    <row r="6087" spans="2:18" x14ac:dyDescent="0.25">
      <c r="B6087" s="1209">
        <v>7</v>
      </c>
      <c r="C6087" s="80">
        <v>8378</v>
      </c>
      <c r="D6087" s="1778" t="s">
        <v>12</v>
      </c>
      <c r="E6087" s="1778">
        <v>400</v>
      </c>
      <c r="F6087" s="409">
        <v>36</v>
      </c>
      <c r="G6087" s="71">
        <f t="shared" si="275"/>
        <v>0.40715135999999991</v>
      </c>
      <c r="H6087" s="616" t="s">
        <v>186</v>
      </c>
      <c r="J6087" s="1055">
        <v>7</v>
      </c>
      <c r="K6087" s="476"/>
      <c r="L6087" s="476">
        <v>3.5</v>
      </c>
      <c r="M6087" s="426">
        <v>25</v>
      </c>
      <c r="N6087" s="426">
        <v>400</v>
      </c>
      <c r="O6087" s="476"/>
      <c r="P6087" s="450">
        <v>1</v>
      </c>
      <c r="Q6087" s="451">
        <f t="shared" si="276"/>
        <v>3.5000000000000003E-2</v>
      </c>
      <c r="R6087" s="476"/>
    </row>
    <row r="6088" spans="2:18" x14ac:dyDescent="0.25">
      <c r="B6088" s="1209">
        <v>8</v>
      </c>
      <c r="C6088" s="80">
        <v>8309</v>
      </c>
      <c r="D6088" s="1778" t="s">
        <v>12</v>
      </c>
      <c r="E6088" s="1778">
        <v>400</v>
      </c>
      <c r="F6088" s="409">
        <v>55</v>
      </c>
      <c r="G6088" s="71">
        <f t="shared" si="275"/>
        <v>0.95033400000000001</v>
      </c>
      <c r="H6088" s="616" t="s">
        <v>186</v>
      </c>
      <c r="J6088" s="1775">
        <v>8</v>
      </c>
      <c r="K6088" s="476"/>
      <c r="L6088" s="476">
        <v>3.5</v>
      </c>
      <c r="M6088" s="426">
        <v>28</v>
      </c>
      <c r="N6088" s="426">
        <v>400</v>
      </c>
      <c r="O6088" s="476"/>
      <c r="P6088" s="450">
        <v>1</v>
      </c>
      <c r="Q6088" s="451">
        <f t="shared" si="276"/>
        <v>3.9199999999999999E-2</v>
      </c>
      <c r="R6088" s="476"/>
    </row>
    <row r="6089" spans="2:18" x14ac:dyDescent="0.25">
      <c r="B6089" s="1209">
        <v>9</v>
      </c>
      <c r="C6089" s="80">
        <v>8330</v>
      </c>
      <c r="D6089" s="1778" t="s">
        <v>12</v>
      </c>
      <c r="E6089" s="1778">
        <v>400</v>
      </c>
      <c r="F6089" s="409">
        <v>50</v>
      </c>
      <c r="G6089" s="71">
        <f t="shared" si="275"/>
        <v>0.78539999999999988</v>
      </c>
      <c r="H6089" s="616" t="s">
        <v>186</v>
      </c>
      <c r="J6089" s="1055">
        <v>9</v>
      </c>
      <c r="K6089" s="476"/>
      <c r="L6089" s="476">
        <v>2.2000000000000002</v>
      </c>
      <c r="M6089" s="426">
        <v>10</v>
      </c>
      <c r="N6089" s="426">
        <v>400</v>
      </c>
      <c r="O6089" s="476"/>
      <c r="P6089" s="450">
        <v>13</v>
      </c>
      <c r="Q6089" s="451">
        <f t="shared" si="276"/>
        <v>0.1144</v>
      </c>
      <c r="R6089" s="476"/>
    </row>
    <row r="6090" spans="2:18" x14ac:dyDescent="0.25">
      <c r="B6090" s="1209">
        <v>10</v>
      </c>
      <c r="C6090" s="80">
        <v>8370</v>
      </c>
      <c r="D6090" s="1778" t="s">
        <v>12</v>
      </c>
      <c r="E6090" s="1778">
        <v>400</v>
      </c>
      <c r="F6090" s="409">
        <v>55</v>
      </c>
      <c r="G6090" s="71">
        <f t="shared" si="275"/>
        <v>0.95033400000000001</v>
      </c>
      <c r="H6090" s="616" t="s">
        <v>186</v>
      </c>
      <c r="J6090" s="1775">
        <v>10</v>
      </c>
      <c r="K6090" s="476"/>
      <c r="L6090" s="476">
        <v>2.2000000000000002</v>
      </c>
      <c r="M6090" s="426">
        <v>15</v>
      </c>
      <c r="N6090" s="426">
        <v>400</v>
      </c>
      <c r="O6090" s="476"/>
      <c r="P6090" s="450">
        <v>2</v>
      </c>
      <c r="Q6090" s="451">
        <f t="shared" si="276"/>
        <v>2.64E-2</v>
      </c>
      <c r="R6090" s="476"/>
    </row>
    <row r="6091" spans="2:18" x14ac:dyDescent="0.25">
      <c r="B6091" s="1634"/>
      <c r="C6091" s="109"/>
      <c r="D6091" s="109"/>
      <c r="E6091" s="109"/>
      <c r="F6091" s="109"/>
      <c r="G6091" s="1490">
        <f>SUM(G6081:G6090)</f>
        <v>8.7411878400000003</v>
      </c>
      <c r="H6091" s="1491"/>
      <c r="J6091" s="1055">
        <v>11</v>
      </c>
      <c r="K6091" s="476"/>
      <c r="L6091" s="476">
        <v>2.2000000000000002</v>
      </c>
      <c r="M6091" s="426">
        <v>20</v>
      </c>
      <c r="N6091" s="426">
        <v>400</v>
      </c>
      <c r="O6091" s="476"/>
      <c r="P6091" s="450">
        <v>1</v>
      </c>
      <c r="Q6091" s="451">
        <f t="shared" si="276"/>
        <v>1.7600000000000001E-2</v>
      </c>
      <c r="R6091" s="476"/>
    </row>
    <row r="6092" spans="2:18" ht="16.5" thickBot="1" x14ac:dyDescent="0.3">
      <c r="G6092" s="60">
        <f>SUM(G6091)</f>
        <v>8.7411878400000003</v>
      </c>
      <c r="H6092" s="36">
        <f>SUM(Q6119/G6092)</f>
        <v>0.70802162283701708</v>
      </c>
      <c r="J6092" s="1775">
        <v>12</v>
      </c>
      <c r="K6092" s="476"/>
      <c r="L6092" s="476">
        <v>1.7</v>
      </c>
      <c r="M6092" s="426">
        <v>10</v>
      </c>
      <c r="N6092" s="426">
        <v>400</v>
      </c>
      <c r="O6092" s="476"/>
      <c r="P6092" s="450">
        <v>3</v>
      </c>
      <c r="Q6092" s="451">
        <f t="shared" si="276"/>
        <v>2.0400000000000001E-2</v>
      </c>
      <c r="R6092" s="476"/>
    </row>
    <row r="6093" spans="2:18" ht="16.5" thickTop="1" x14ac:dyDescent="0.25">
      <c r="J6093" s="1055">
        <v>13</v>
      </c>
      <c r="K6093" s="476"/>
      <c r="L6093" s="476">
        <v>7</v>
      </c>
      <c r="M6093" s="426">
        <v>10</v>
      </c>
      <c r="N6093" s="426">
        <v>400</v>
      </c>
      <c r="O6093" s="476"/>
      <c r="P6093" s="450">
        <v>2</v>
      </c>
      <c r="Q6093" s="451">
        <f t="shared" si="276"/>
        <v>5.6000000000000001E-2</v>
      </c>
      <c r="R6093" s="476"/>
    </row>
    <row r="6094" spans="2:18" x14ac:dyDescent="0.25">
      <c r="B6094" s="1886" t="s">
        <v>3</v>
      </c>
      <c r="C6094" s="1888" t="s">
        <v>66</v>
      </c>
      <c r="D6094" s="1889"/>
      <c r="E6094" s="1890" t="s">
        <v>48</v>
      </c>
      <c r="F6094" s="1891"/>
      <c r="G6094" s="1886" t="s">
        <v>50</v>
      </c>
      <c r="J6094" s="1775">
        <v>14</v>
      </c>
      <c r="K6094" s="476"/>
      <c r="L6094" s="476">
        <v>7</v>
      </c>
      <c r="M6094" s="426">
        <v>20</v>
      </c>
      <c r="N6094" s="426">
        <v>400</v>
      </c>
      <c r="O6094" s="476"/>
      <c r="P6094" s="450">
        <v>1</v>
      </c>
      <c r="Q6094" s="451">
        <f t="shared" si="276"/>
        <v>5.6000000000000001E-2</v>
      </c>
      <c r="R6094" s="476"/>
    </row>
    <row r="6095" spans="2:18" x14ac:dyDescent="0.25">
      <c r="B6095" s="1887"/>
      <c r="C6095" s="101" t="s">
        <v>30</v>
      </c>
      <c r="D6095" s="1598" t="s">
        <v>10</v>
      </c>
      <c r="E6095" s="1777" t="s">
        <v>30</v>
      </c>
      <c r="F6095" s="1777" t="s">
        <v>10</v>
      </c>
      <c r="G6095" s="1887"/>
      <c r="J6095" s="1055">
        <v>15</v>
      </c>
      <c r="K6095" s="476"/>
      <c r="L6095" s="476">
        <v>8</v>
      </c>
      <c r="M6095" s="426">
        <v>10</v>
      </c>
      <c r="N6095" s="426">
        <v>400</v>
      </c>
      <c r="O6095" s="476"/>
      <c r="P6095" s="450">
        <v>1</v>
      </c>
      <c r="Q6095" s="451">
        <f t="shared" si="276"/>
        <v>3.2000000000000001E-2</v>
      </c>
      <c r="R6095" s="476"/>
    </row>
    <row r="6096" spans="2:18" x14ac:dyDescent="0.25">
      <c r="B6096" s="1778" t="s">
        <v>32</v>
      </c>
      <c r="C6096" s="86">
        <f>SUM(C6051)</f>
        <v>1334</v>
      </c>
      <c r="D6096" s="71">
        <f t="shared" ref="D6096:F6096" si="277">SUM(D6051)</f>
        <v>1011.8363489799999</v>
      </c>
      <c r="E6096" s="86">
        <f t="shared" si="277"/>
        <v>55774</v>
      </c>
      <c r="F6096" s="71">
        <f t="shared" si="277"/>
        <v>741.44969500000047</v>
      </c>
      <c r="G6096" s="88">
        <f>SUM(F6096/D6096)</f>
        <v>0.7327762990007548</v>
      </c>
      <c r="J6096" s="1775">
        <v>16</v>
      </c>
      <c r="K6096" s="476"/>
      <c r="L6096" s="476">
        <v>8</v>
      </c>
      <c r="M6096" s="426">
        <v>15</v>
      </c>
      <c r="N6096" s="426">
        <v>400</v>
      </c>
      <c r="O6096" s="476"/>
      <c r="P6096" s="450">
        <v>5</v>
      </c>
      <c r="Q6096" s="451">
        <f t="shared" si="276"/>
        <v>0.24</v>
      </c>
      <c r="R6096" s="476"/>
    </row>
    <row r="6097" spans="2:18" x14ac:dyDescent="0.25">
      <c r="B6097" s="1778" t="s">
        <v>32</v>
      </c>
      <c r="C6097" s="115">
        <f>SUM(B6090)</f>
        <v>10</v>
      </c>
      <c r="D6097" s="20">
        <f>SUM(G6092)</f>
        <v>8.7411878400000003</v>
      </c>
      <c r="E6097" s="115">
        <f>SUM(P6119)</f>
        <v>370</v>
      </c>
      <c r="F6097" s="20">
        <f>SUM(Q6119)</f>
        <v>6.1889500000000002</v>
      </c>
      <c r="G6097" s="88">
        <f>SUM(F6097/D6097)</f>
        <v>0.70802162283701708</v>
      </c>
      <c r="J6097" s="1055">
        <v>17</v>
      </c>
      <c r="K6097" s="476"/>
      <c r="L6097" s="476">
        <v>8</v>
      </c>
      <c r="M6097" s="426">
        <v>20</v>
      </c>
      <c r="N6097" s="426">
        <v>400</v>
      </c>
      <c r="O6097" s="476"/>
      <c r="P6097" s="450">
        <v>1</v>
      </c>
      <c r="Q6097" s="451">
        <f t="shared" si="276"/>
        <v>6.4000000000000001E-2</v>
      </c>
      <c r="R6097" s="476"/>
    </row>
    <row r="6098" spans="2:18" ht="16.5" thickBot="1" x14ac:dyDescent="0.3">
      <c r="B6098" s="1774" t="s">
        <v>54</v>
      </c>
      <c r="C6098" s="59">
        <f>SUM(C6096:C6097)</f>
        <v>1344</v>
      </c>
      <c r="D6098" s="92">
        <f>SUM(D6096:D6097)</f>
        <v>1020.5775368199999</v>
      </c>
      <c r="E6098" s="59">
        <f>SUM(E6096:E6097)</f>
        <v>56144</v>
      </c>
      <c r="F6098" s="92">
        <f>SUM(F6096:F6097)</f>
        <v>747.63864500000045</v>
      </c>
      <c r="G6098" s="93">
        <f>SUM(F6098/D6098)</f>
        <v>0.73256427662473833</v>
      </c>
      <c r="J6098" s="1775">
        <v>18</v>
      </c>
      <c r="K6098" s="476"/>
      <c r="L6098" s="476">
        <v>10</v>
      </c>
      <c r="M6098" s="426">
        <v>10</v>
      </c>
      <c r="N6098" s="426">
        <v>400</v>
      </c>
      <c r="O6098" s="476"/>
      <c r="P6098" s="450">
        <v>7</v>
      </c>
      <c r="Q6098" s="451">
        <f t="shared" si="276"/>
        <v>0.28000000000000003</v>
      </c>
      <c r="R6098" s="476"/>
    </row>
    <row r="6099" spans="2:18" ht="16.5" thickTop="1" x14ac:dyDescent="0.25">
      <c r="B6099" s="89"/>
      <c r="C6099" s="90"/>
      <c r="D6099" s="91"/>
      <c r="E6099" s="82"/>
      <c r="F6099" s="83"/>
      <c r="G6099" s="83"/>
      <c r="J6099" s="1055">
        <v>19</v>
      </c>
      <c r="K6099" s="476"/>
      <c r="L6099" s="476">
        <v>10</v>
      </c>
      <c r="M6099" s="426">
        <v>15</v>
      </c>
      <c r="N6099" s="426">
        <v>400</v>
      </c>
      <c r="O6099" s="476"/>
      <c r="P6099" s="450">
        <v>4</v>
      </c>
      <c r="Q6099" s="451">
        <f t="shared" si="276"/>
        <v>0.24</v>
      </c>
      <c r="R6099" s="476"/>
    </row>
    <row r="6100" spans="2:18" x14ac:dyDescent="0.25">
      <c r="B6100" s="102" t="s">
        <v>32</v>
      </c>
      <c r="C6100" s="90"/>
      <c r="D6100" s="103">
        <f>SUM(Q6112+D6053)</f>
        <v>553.02624500000002</v>
      </c>
      <c r="E6100" s="466">
        <f>SUM(D6100/D6098)</f>
        <v>0.54187577626210059</v>
      </c>
      <c r="F6100" s="83"/>
      <c r="G6100" s="83"/>
      <c r="J6100" s="1775">
        <v>20</v>
      </c>
      <c r="K6100" s="476"/>
      <c r="L6100" s="476">
        <v>10</v>
      </c>
      <c r="M6100" s="426">
        <v>20</v>
      </c>
      <c r="N6100" s="426">
        <v>400</v>
      </c>
      <c r="O6100" s="476"/>
      <c r="P6100" s="450">
        <v>5</v>
      </c>
      <c r="Q6100" s="451">
        <f t="shared" si="276"/>
        <v>0.4</v>
      </c>
      <c r="R6100" s="476"/>
    </row>
    <row r="6101" spans="2:18" x14ac:dyDescent="0.25">
      <c r="B6101" s="102" t="s">
        <v>51</v>
      </c>
      <c r="C6101" s="89"/>
      <c r="D6101" s="103">
        <f>SUM(Q6118+D6054)</f>
        <v>194.61239999999998</v>
      </c>
      <c r="E6101" s="466">
        <f>SUM(D6101/D6098)</f>
        <v>0.19068850036263726</v>
      </c>
      <c r="F6101" s="83"/>
      <c r="G6101" s="83"/>
      <c r="J6101" s="1055">
        <v>21</v>
      </c>
      <c r="K6101" s="476"/>
      <c r="L6101" s="476">
        <v>10</v>
      </c>
      <c r="M6101" s="426">
        <v>25</v>
      </c>
      <c r="N6101" s="426">
        <v>400</v>
      </c>
      <c r="O6101" s="476"/>
      <c r="P6101" s="450">
        <v>2</v>
      </c>
      <c r="Q6101" s="451">
        <f t="shared" si="276"/>
        <v>0.2</v>
      </c>
      <c r="R6101" s="476"/>
    </row>
    <row r="6102" spans="2:18" ht="16.5" thickBot="1" x14ac:dyDescent="0.3">
      <c r="D6102" s="1771">
        <f>SUM(D6100:D6101)</f>
        <v>747.638645</v>
      </c>
      <c r="E6102" s="467">
        <f>SUM(E6100:E6101)</f>
        <v>0.73256427662473789</v>
      </c>
      <c r="J6102" s="1775">
        <v>22</v>
      </c>
      <c r="K6102" s="476"/>
      <c r="L6102" s="476">
        <v>10</v>
      </c>
      <c r="M6102" s="426">
        <v>13</v>
      </c>
      <c r="N6102" s="426">
        <v>400</v>
      </c>
      <c r="O6102" s="476"/>
      <c r="P6102" s="450">
        <v>2</v>
      </c>
      <c r="Q6102" s="451">
        <f t="shared" si="276"/>
        <v>0.104</v>
      </c>
      <c r="R6102" s="476"/>
    </row>
    <row r="6103" spans="2:18" ht="16.5" thickTop="1" x14ac:dyDescent="0.25">
      <c r="J6103" s="1055">
        <v>23</v>
      </c>
      <c r="K6103" s="476"/>
      <c r="L6103" s="476">
        <v>10</v>
      </c>
      <c r="M6103" s="426">
        <v>30</v>
      </c>
      <c r="N6103" s="426">
        <v>400</v>
      </c>
      <c r="O6103" s="476"/>
      <c r="P6103" s="450">
        <v>1</v>
      </c>
      <c r="Q6103" s="451">
        <f t="shared" si="276"/>
        <v>0.12</v>
      </c>
      <c r="R6103" s="476"/>
    </row>
    <row r="6104" spans="2:18" x14ac:dyDescent="0.25">
      <c r="J6104" s="1775">
        <v>24</v>
      </c>
      <c r="K6104" s="476"/>
      <c r="L6104" s="476">
        <v>15</v>
      </c>
      <c r="M6104" s="426">
        <v>25</v>
      </c>
      <c r="N6104" s="426">
        <v>400</v>
      </c>
      <c r="O6104" s="476"/>
      <c r="P6104" s="450">
        <v>3</v>
      </c>
      <c r="Q6104" s="451">
        <f t="shared" si="276"/>
        <v>0.45</v>
      </c>
      <c r="R6104" s="476"/>
    </row>
    <row r="6105" spans="2:18" x14ac:dyDescent="0.25">
      <c r="J6105" s="1055">
        <v>25</v>
      </c>
      <c r="K6105" s="476"/>
      <c r="L6105" s="476">
        <v>15</v>
      </c>
      <c r="M6105" s="426">
        <v>28</v>
      </c>
      <c r="N6105" s="426">
        <v>400</v>
      </c>
      <c r="O6105" s="476"/>
      <c r="P6105" s="450">
        <v>1</v>
      </c>
      <c r="Q6105" s="451">
        <f t="shared" si="276"/>
        <v>0.16800000000000001</v>
      </c>
      <c r="R6105" s="476"/>
    </row>
    <row r="6106" spans="2:18" x14ac:dyDescent="0.25">
      <c r="J6106" s="1775">
        <v>26</v>
      </c>
      <c r="K6106" s="476"/>
      <c r="L6106" s="476">
        <v>15</v>
      </c>
      <c r="M6106" s="426">
        <v>30</v>
      </c>
      <c r="N6106" s="426">
        <v>400</v>
      </c>
      <c r="O6106" s="476"/>
      <c r="P6106" s="450">
        <v>1</v>
      </c>
      <c r="Q6106" s="451">
        <f t="shared" si="276"/>
        <v>0.18</v>
      </c>
      <c r="R6106" s="476"/>
    </row>
    <row r="6107" spans="2:18" x14ac:dyDescent="0.25">
      <c r="J6107" s="1055">
        <v>27</v>
      </c>
      <c r="K6107" s="476"/>
      <c r="L6107" s="476">
        <v>10</v>
      </c>
      <c r="M6107" s="426">
        <v>13</v>
      </c>
      <c r="N6107" s="426">
        <v>300</v>
      </c>
      <c r="O6107" s="476"/>
      <c r="P6107" s="450">
        <v>1</v>
      </c>
      <c r="Q6107" s="451">
        <f t="shared" si="276"/>
        <v>3.9E-2</v>
      </c>
      <c r="R6107" s="476"/>
    </row>
    <row r="6108" spans="2:18" x14ac:dyDescent="0.25">
      <c r="J6108" s="1775">
        <v>28</v>
      </c>
      <c r="K6108" s="476"/>
      <c r="L6108" s="476">
        <v>4.5</v>
      </c>
      <c r="M6108" s="426">
        <v>13</v>
      </c>
      <c r="N6108" s="426">
        <v>300</v>
      </c>
      <c r="O6108" s="476"/>
      <c r="P6108" s="450">
        <v>1</v>
      </c>
      <c r="Q6108" s="451">
        <f t="shared" si="276"/>
        <v>1.755E-2</v>
      </c>
      <c r="R6108" s="476"/>
    </row>
    <row r="6109" spans="2:18" x14ac:dyDescent="0.25">
      <c r="J6109" s="1055">
        <v>29</v>
      </c>
      <c r="K6109" s="476"/>
      <c r="L6109" s="476">
        <v>4.5</v>
      </c>
      <c r="M6109" s="426">
        <v>10</v>
      </c>
      <c r="N6109" s="426">
        <v>300</v>
      </c>
      <c r="O6109" s="476"/>
      <c r="P6109" s="450">
        <v>12</v>
      </c>
      <c r="Q6109" s="451">
        <f>L6109*M6109*N6109*P6109/1000000</f>
        <v>0.16200000000000001</v>
      </c>
      <c r="R6109" s="476"/>
    </row>
    <row r="6110" spans="2:18" x14ac:dyDescent="0.25">
      <c r="J6110" s="1775">
        <v>30</v>
      </c>
      <c r="K6110" s="476"/>
      <c r="L6110" s="476">
        <v>3.5</v>
      </c>
      <c r="M6110" s="426">
        <v>10</v>
      </c>
      <c r="N6110" s="426">
        <v>300</v>
      </c>
      <c r="O6110" s="476"/>
      <c r="P6110" s="450">
        <v>2</v>
      </c>
      <c r="Q6110" s="451">
        <f>L6110*M6110*N6110*P6110/1000000</f>
        <v>2.1000000000000001E-2</v>
      </c>
      <c r="R6110" s="476"/>
    </row>
    <row r="6111" spans="2:18" x14ac:dyDescent="0.25">
      <c r="J6111" s="1055">
        <v>31</v>
      </c>
      <c r="K6111" s="476"/>
      <c r="L6111" s="476">
        <v>2.2000000000000002</v>
      </c>
      <c r="M6111" s="426">
        <v>10</v>
      </c>
      <c r="N6111" s="426">
        <v>300</v>
      </c>
      <c r="O6111" s="476"/>
      <c r="P6111" s="450">
        <v>8</v>
      </c>
      <c r="Q6111" s="451">
        <f t="shared" ref="Q6111" si="278">L6111*M6111*N6111*P6111/1000000</f>
        <v>5.28E-2</v>
      </c>
      <c r="R6111" s="476"/>
    </row>
    <row r="6112" spans="2:18" x14ac:dyDescent="0.25">
      <c r="J6112" s="1880"/>
      <c r="K6112" s="1880"/>
      <c r="L6112" s="1880"/>
      <c r="M6112" s="1880"/>
      <c r="N6112" s="1880"/>
      <c r="O6112" s="1881"/>
      <c r="P6112" s="1119">
        <f>SUM(P6081:P6111)</f>
        <v>154</v>
      </c>
      <c r="Q6112" s="1120">
        <f>SUM(Q6081:Q6111)</f>
        <v>4.5863500000000004</v>
      </c>
      <c r="R6112" s="64">
        <f>SUM(Q6112/G6092)</f>
        <v>0.52468269575591231</v>
      </c>
    </row>
    <row r="6113" spans="2:18" x14ac:dyDescent="0.25">
      <c r="J6113" s="1775">
        <v>32</v>
      </c>
      <c r="K6113" s="476"/>
      <c r="L6113" s="477">
        <v>5</v>
      </c>
      <c r="M6113" s="409">
        <v>7</v>
      </c>
      <c r="N6113" s="409">
        <v>400</v>
      </c>
      <c r="O6113" s="409">
        <v>15</v>
      </c>
      <c r="P6113" s="450">
        <v>60</v>
      </c>
      <c r="Q6113" s="451">
        <f>L6113*M6113*N6113*P6113/1000000</f>
        <v>0.84</v>
      </c>
      <c r="R6113" s="618"/>
    </row>
    <row r="6114" spans="2:18" x14ac:dyDescent="0.25">
      <c r="J6114" s="1775">
        <v>33</v>
      </c>
      <c r="K6114" s="476"/>
      <c r="L6114" s="477">
        <v>4</v>
      </c>
      <c r="M6114" s="409">
        <v>6</v>
      </c>
      <c r="N6114" s="409">
        <v>400</v>
      </c>
      <c r="O6114" s="409">
        <v>1</v>
      </c>
      <c r="P6114" s="450">
        <v>6</v>
      </c>
      <c r="Q6114" s="451">
        <f>L6114*M6114*N6114*P6114/1000000</f>
        <v>5.7599999999999998E-2</v>
      </c>
      <c r="R6114" s="618"/>
    </row>
    <row r="6115" spans="2:18" x14ac:dyDescent="0.25">
      <c r="J6115" s="1775">
        <v>34</v>
      </c>
      <c r="K6115" s="476"/>
      <c r="L6115" s="477">
        <v>3</v>
      </c>
      <c r="M6115" s="409">
        <v>5</v>
      </c>
      <c r="N6115" s="409">
        <v>400</v>
      </c>
      <c r="O6115" s="409">
        <v>9</v>
      </c>
      <c r="P6115" s="450">
        <v>90</v>
      </c>
      <c r="Q6115" s="451">
        <f>L6115*M6115*N6115*P6115/1000000</f>
        <v>0.54</v>
      </c>
      <c r="R6115" s="618"/>
    </row>
    <row r="6116" spans="2:18" x14ac:dyDescent="0.25">
      <c r="J6116" s="1775">
        <v>35</v>
      </c>
      <c r="K6116" s="476"/>
      <c r="L6116" s="477">
        <v>2</v>
      </c>
      <c r="M6116" s="409">
        <v>3</v>
      </c>
      <c r="N6116" s="409">
        <v>400</v>
      </c>
      <c r="O6116" s="409">
        <v>2</v>
      </c>
      <c r="P6116" s="450">
        <v>50</v>
      </c>
      <c r="Q6116" s="451">
        <f>L6116*M6116*N6116*P6116/1000000</f>
        <v>0.12</v>
      </c>
      <c r="R6116" s="618"/>
    </row>
    <row r="6117" spans="2:18" x14ac:dyDescent="0.25">
      <c r="J6117" s="1775">
        <v>36</v>
      </c>
      <c r="K6117" s="476"/>
      <c r="L6117" s="477">
        <v>3</v>
      </c>
      <c r="M6117" s="409">
        <v>5</v>
      </c>
      <c r="N6117" s="409">
        <v>300</v>
      </c>
      <c r="O6117" s="409">
        <v>1</v>
      </c>
      <c r="P6117" s="450">
        <v>10</v>
      </c>
      <c r="Q6117" s="451">
        <f>L6117*M6117*N6117*P6117/1000000</f>
        <v>4.4999999999999998E-2</v>
      </c>
      <c r="R6117" s="618"/>
    </row>
    <row r="6118" spans="2:18" x14ac:dyDescent="0.25">
      <c r="J6118" s="1882"/>
      <c r="K6118" s="1883"/>
      <c r="L6118" s="1883"/>
      <c r="M6118" s="1883"/>
      <c r="N6118" s="1884"/>
      <c r="O6118" s="1057">
        <f>SUM(O6113:O6117)</f>
        <v>28</v>
      </c>
      <c r="P6118" s="1057">
        <f>SUM(P6113:P6117)</f>
        <v>216</v>
      </c>
      <c r="Q6118" s="437">
        <f>SUM(Q6113:Q6117)</f>
        <v>1.6025999999999998</v>
      </c>
      <c r="R6118" s="64">
        <f>SUM(Q6118/G6092)</f>
        <v>0.18333892708110477</v>
      </c>
    </row>
    <row r="6119" spans="2:18" ht="16.5" thickBot="1" x14ac:dyDescent="0.3">
      <c r="J6119" s="112"/>
      <c r="K6119" s="112"/>
      <c r="L6119" s="112"/>
      <c r="M6119" s="112"/>
      <c r="N6119" s="112"/>
      <c r="O6119" s="455">
        <f>SUM(O6118)</f>
        <v>28</v>
      </c>
      <c r="P6119" s="47">
        <f>SUM(P6118,P6112)</f>
        <v>370</v>
      </c>
      <c r="Q6119" s="72">
        <f>SUM(Q6118,Q6112)</f>
        <v>6.1889500000000002</v>
      </c>
      <c r="R6119" s="49">
        <f>SUM(Q6119/G6092)</f>
        <v>0.70802162283701708</v>
      </c>
    </row>
    <row r="6120" spans="2:18" ht="16.5" thickTop="1" x14ac:dyDescent="0.25"/>
    <row r="6122" spans="2:18" x14ac:dyDescent="0.25">
      <c r="B6122" s="1814" t="s">
        <v>0</v>
      </c>
      <c r="C6122" s="1814"/>
      <c r="D6122" s="1814"/>
      <c r="E6122" s="1814"/>
      <c r="F6122" s="1814"/>
      <c r="G6122" s="1814"/>
      <c r="H6122" s="1814"/>
      <c r="J6122" s="1892" t="s">
        <v>22</v>
      </c>
      <c r="K6122" s="1892"/>
      <c r="L6122" s="1892"/>
      <c r="M6122" s="1892"/>
      <c r="N6122" s="1892"/>
      <c r="O6122" s="1892"/>
      <c r="P6122" s="1892"/>
      <c r="Q6122" s="1892"/>
      <c r="R6122" s="1892"/>
    </row>
    <row r="6123" spans="2:18" x14ac:dyDescent="0.25">
      <c r="B6123" s="1814"/>
      <c r="C6123" s="1814"/>
      <c r="D6123" s="1814"/>
      <c r="E6123" s="1814"/>
      <c r="F6123" s="1814"/>
      <c r="G6123" s="1814"/>
      <c r="H6123" s="1814"/>
      <c r="J6123" s="1892"/>
      <c r="K6123" s="1892"/>
      <c r="L6123" s="1892"/>
      <c r="M6123" s="1892"/>
      <c r="N6123" s="1892"/>
      <c r="O6123" s="1892"/>
      <c r="P6123" s="1892"/>
      <c r="Q6123" s="1892"/>
      <c r="R6123" s="1892"/>
    </row>
    <row r="6124" spans="2:18" x14ac:dyDescent="0.25">
      <c r="B6124" s="6" t="s">
        <v>573</v>
      </c>
      <c r="H6124" s="8"/>
      <c r="J6124" s="6" t="s">
        <v>573</v>
      </c>
      <c r="K6124" s="1051"/>
      <c r="L6124" s="1051"/>
      <c r="M6124" s="1051"/>
      <c r="N6124" s="1051"/>
      <c r="O6124" s="1893"/>
      <c r="P6124" s="1893"/>
      <c r="Q6124" s="842"/>
      <c r="R6124" s="842"/>
    </row>
    <row r="6125" spans="2:18" x14ac:dyDescent="0.25">
      <c r="B6125" s="1812" t="s">
        <v>21</v>
      </c>
      <c r="C6125" s="1812" t="s">
        <v>2</v>
      </c>
      <c r="D6125" s="1812" t="s">
        <v>3</v>
      </c>
      <c r="E6125" s="1842" t="s">
        <v>4</v>
      </c>
      <c r="F6125" s="1843"/>
      <c r="G6125" s="1844"/>
      <c r="H6125" s="1812" t="s">
        <v>5</v>
      </c>
      <c r="J6125" s="1886" t="s">
        <v>21</v>
      </c>
      <c r="K6125" s="1894" t="s">
        <v>24</v>
      </c>
      <c r="L6125" s="1867" t="s">
        <v>25</v>
      </c>
      <c r="M6125" s="1868"/>
      <c r="N6125" s="1869"/>
      <c r="O6125" s="1867" t="s">
        <v>4</v>
      </c>
      <c r="P6125" s="1868"/>
      <c r="Q6125" s="1869"/>
      <c r="R6125" s="1886" t="s">
        <v>5</v>
      </c>
    </row>
    <row r="6126" spans="2:18" x14ac:dyDescent="0.25">
      <c r="B6126" s="1813"/>
      <c r="C6126" s="1813"/>
      <c r="D6126" s="1813"/>
      <c r="E6126" s="1773" t="s">
        <v>26</v>
      </c>
      <c r="F6126" s="1773" t="s">
        <v>9</v>
      </c>
      <c r="G6126" s="1772" t="s">
        <v>10</v>
      </c>
      <c r="H6126" s="1813"/>
      <c r="J6126" s="1887"/>
      <c r="K6126" s="1895"/>
      <c r="L6126" s="1052" t="s">
        <v>27</v>
      </c>
      <c r="M6126" s="1776" t="s">
        <v>28</v>
      </c>
      <c r="N6126" s="1776" t="s">
        <v>26</v>
      </c>
      <c r="O6126" s="1776" t="s">
        <v>29</v>
      </c>
      <c r="P6126" s="1053" t="s">
        <v>30</v>
      </c>
      <c r="Q6126" s="1054" t="s">
        <v>10</v>
      </c>
      <c r="R6126" s="1887"/>
    </row>
    <row r="6127" spans="2:18" x14ac:dyDescent="0.25">
      <c r="B6127" s="1209">
        <v>1</v>
      </c>
      <c r="C6127" s="1168">
        <v>8394</v>
      </c>
      <c r="D6127" s="1778" t="s">
        <v>12</v>
      </c>
      <c r="E6127" s="1778">
        <v>400</v>
      </c>
      <c r="F6127" s="409">
        <v>55</v>
      </c>
      <c r="G6127" s="71">
        <f t="shared" ref="G6127:G6143" si="279">0.7854*E6127*F6127*F6127/1000000</f>
        <v>0.95033400000000001</v>
      </c>
      <c r="H6127" s="616" t="s">
        <v>207</v>
      </c>
      <c r="J6127" s="1055">
        <v>1</v>
      </c>
      <c r="K6127" s="429"/>
      <c r="L6127" s="426">
        <v>15</v>
      </c>
      <c r="M6127" s="426">
        <v>30</v>
      </c>
      <c r="N6127" s="426">
        <v>400</v>
      </c>
      <c r="O6127" s="429"/>
      <c r="P6127" s="450">
        <v>1</v>
      </c>
      <c r="Q6127" s="451">
        <f t="shared" ref="Q6127:Q6149" si="280">L6127*M6127*N6127*P6127/1000000</f>
        <v>0.18</v>
      </c>
      <c r="R6127" s="1056"/>
    </row>
    <row r="6128" spans="2:18" x14ac:dyDescent="0.25">
      <c r="B6128" s="1209">
        <v>2</v>
      </c>
      <c r="C6128" s="1168">
        <v>8306</v>
      </c>
      <c r="D6128" s="1778" t="s">
        <v>12</v>
      </c>
      <c r="E6128" s="1778">
        <v>400</v>
      </c>
      <c r="F6128" s="409">
        <v>42</v>
      </c>
      <c r="G6128" s="71">
        <f t="shared" si="279"/>
        <v>0.55417824000000004</v>
      </c>
      <c r="H6128" s="616" t="s">
        <v>207</v>
      </c>
      <c r="J6128" s="1775">
        <v>2</v>
      </c>
      <c r="K6128" s="476"/>
      <c r="L6128" s="476">
        <v>13</v>
      </c>
      <c r="M6128" s="426">
        <v>30</v>
      </c>
      <c r="N6128" s="426">
        <v>400</v>
      </c>
      <c r="O6128" s="476"/>
      <c r="P6128" s="450">
        <v>1</v>
      </c>
      <c r="Q6128" s="451">
        <f t="shared" si="280"/>
        <v>0.156</v>
      </c>
      <c r="R6128" s="476"/>
    </row>
    <row r="6129" spans="2:18" x14ac:dyDescent="0.25">
      <c r="B6129" s="1209">
        <v>3</v>
      </c>
      <c r="C6129" s="1168">
        <v>8101</v>
      </c>
      <c r="D6129" s="1778" t="s">
        <v>12</v>
      </c>
      <c r="E6129" s="1778">
        <v>400</v>
      </c>
      <c r="F6129" s="409">
        <v>40</v>
      </c>
      <c r="G6129" s="71">
        <f t="shared" si="279"/>
        <v>0.50265599999999988</v>
      </c>
      <c r="H6129" s="616" t="s">
        <v>465</v>
      </c>
      <c r="J6129" s="1055">
        <v>3</v>
      </c>
      <c r="K6129" s="476"/>
      <c r="L6129" s="476">
        <v>10</v>
      </c>
      <c r="M6129" s="426">
        <v>30</v>
      </c>
      <c r="N6129" s="426">
        <v>400</v>
      </c>
      <c r="O6129" s="476"/>
      <c r="P6129" s="450">
        <v>4</v>
      </c>
      <c r="Q6129" s="451">
        <f t="shared" si="280"/>
        <v>0.48</v>
      </c>
      <c r="R6129" s="476"/>
    </row>
    <row r="6130" spans="2:18" x14ac:dyDescent="0.25">
      <c r="B6130" s="1209">
        <v>4</v>
      </c>
      <c r="C6130" s="1168">
        <v>7989</v>
      </c>
      <c r="D6130" s="1778" t="s">
        <v>12</v>
      </c>
      <c r="E6130" s="1778">
        <v>400</v>
      </c>
      <c r="F6130" s="409">
        <v>48</v>
      </c>
      <c r="G6130" s="71">
        <f t="shared" si="279"/>
        <v>0.72382463999999991</v>
      </c>
      <c r="H6130" s="616" t="s">
        <v>465</v>
      </c>
      <c r="J6130" s="1775">
        <v>4</v>
      </c>
      <c r="K6130" s="476"/>
      <c r="L6130" s="476">
        <v>3.5</v>
      </c>
      <c r="M6130" s="426">
        <v>25</v>
      </c>
      <c r="N6130" s="426">
        <v>400</v>
      </c>
      <c r="O6130" s="476"/>
      <c r="P6130" s="450">
        <v>1</v>
      </c>
      <c r="Q6130" s="451">
        <f t="shared" si="280"/>
        <v>3.5000000000000003E-2</v>
      </c>
      <c r="R6130" s="476"/>
    </row>
    <row r="6131" spans="2:18" x14ac:dyDescent="0.25">
      <c r="B6131" s="1209">
        <v>5</v>
      </c>
      <c r="C6131" s="1168">
        <v>7963</v>
      </c>
      <c r="D6131" s="1778" t="s">
        <v>12</v>
      </c>
      <c r="E6131" s="1778">
        <v>400</v>
      </c>
      <c r="F6131" s="409">
        <v>55</v>
      </c>
      <c r="G6131" s="71">
        <f t="shared" si="279"/>
        <v>0.95033400000000001</v>
      </c>
      <c r="H6131" s="616" t="s">
        <v>465</v>
      </c>
      <c r="J6131" s="1055">
        <v>5</v>
      </c>
      <c r="K6131" s="476"/>
      <c r="L6131" s="476">
        <v>13</v>
      </c>
      <c r="M6131" s="426">
        <v>25</v>
      </c>
      <c r="N6131" s="426">
        <v>400</v>
      </c>
      <c r="O6131" s="476"/>
      <c r="P6131" s="450">
        <v>2</v>
      </c>
      <c r="Q6131" s="451">
        <f t="shared" si="280"/>
        <v>0.26</v>
      </c>
      <c r="R6131" s="476"/>
    </row>
    <row r="6132" spans="2:18" x14ac:dyDescent="0.25">
      <c r="B6132" s="1209">
        <v>6</v>
      </c>
      <c r="C6132" s="1168">
        <v>8363</v>
      </c>
      <c r="D6132" s="1778" t="s">
        <v>12</v>
      </c>
      <c r="E6132" s="1778">
        <v>400</v>
      </c>
      <c r="F6132" s="409">
        <v>40</v>
      </c>
      <c r="G6132" s="71">
        <f t="shared" si="279"/>
        <v>0.50265599999999988</v>
      </c>
      <c r="H6132" s="616" t="s">
        <v>465</v>
      </c>
      <c r="J6132" s="1775">
        <v>6</v>
      </c>
      <c r="K6132" s="476"/>
      <c r="L6132" s="476">
        <v>10</v>
      </c>
      <c r="M6132" s="426">
        <v>20</v>
      </c>
      <c r="N6132" s="426">
        <v>400</v>
      </c>
      <c r="O6132" s="476"/>
      <c r="P6132" s="450">
        <v>8</v>
      </c>
      <c r="Q6132" s="451">
        <f t="shared" si="280"/>
        <v>0.64</v>
      </c>
      <c r="R6132" s="476"/>
    </row>
    <row r="6133" spans="2:18" x14ac:dyDescent="0.25">
      <c r="B6133" s="1209">
        <v>7</v>
      </c>
      <c r="C6133" s="1168">
        <v>8350</v>
      </c>
      <c r="D6133" s="1778" t="s">
        <v>12</v>
      </c>
      <c r="E6133" s="1778">
        <v>400</v>
      </c>
      <c r="F6133" s="409">
        <v>40</v>
      </c>
      <c r="G6133" s="71">
        <f t="shared" si="279"/>
        <v>0.50265599999999988</v>
      </c>
      <c r="H6133" s="616" t="s">
        <v>207</v>
      </c>
      <c r="J6133" s="1055">
        <v>7</v>
      </c>
      <c r="K6133" s="476"/>
      <c r="L6133" s="476">
        <v>7</v>
      </c>
      <c r="M6133" s="426">
        <v>20</v>
      </c>
      <c r="N6133" s="426">
        <v>400</v>
      </c>
      <c r="O6133" s="476"/>
      <c r="P6133" s="450">
        <v>6</v>
      </c>
      <c r="Q6133" s="451">
        <f t="shared" si="280"/>
        <v>0.33600000000000002</v>
      </c>
      <c r="R6133" s="476"/>
    </row>
    <row r="6134" spans="2:18" x14ac:dyDescent="0.25">
      <c r="B6134" s="1209">
        <v>8</v>
      </c>
      <c r="C6134" s="1168">
        <v>7970</v>
      </c>
      <c r="D6134" s="1778" t="s">
        <v>12</v>
      </c>
      <c r="E6134" s="409">
        <v>400</v>
      </c>
      <c r="F6134" s="409">
        <v>42</v>
      </c>
      <c r="G6134" s="71">
        <f t="shared" si="279"/>
        <v>0.55417824000000004</v>
      </c>
      <c r="H6134" s="616" t="s">
        <v>18</v>
      </c>
      <c r="J6134" s="1775">
        <v>8</v>
      </c>
      <c r="K6134" s="476"/>
      <c r="L6134" s="476">
        <v>13</v>
      </c>
      <c r="M6134" s="426">
        <v>20</v>
      </c>
      <c r="N6134" s="426">
        <v>400</v>
      </c>
      <c r="O6134" s="476"/>
      <c r="P6134" s="450">
        <v>2</v>
      </c>
      <c r="Q6134" s="451">
        <f t="shared" si="280"/>
        <v>0.20799999999999999</v>
      </c>
      <c r="R6134" s="476"/>
    </row>
    <row r="6135" spans="2:18" x14ac:dyDescent="0.25">
      <c r="B6135" s="1209">
        <v>9</v>
      </c>
      <c r="C6135" s="1168">
        <v>7972</v>
      </c>
      <c r="D6135" s="1778" t="s">
        <v>12</v>
      </c>
      <c r="E6135" s="1778">
        <v>400</v>
      </c>
      <c r="F6135" s="409">
        <v>45</v>
      </c>
      <c r="G6135" s="71">
        <f t="shared" si="279"/>
        <v>0.63617400000000002</v>
      </c>
      <c r="H6135" s="616" t="s">
        <v>18</v>
      </c>
      <c r="J6135" s="1055">
        <v>9</v>
      </c>
      <c r="K6135" s="476"/>
      <c r="L6135" s="476">
        <v>4.5</v>
      </c>
      <c r="M6135" s="426">
        <v>20</v>
      </c>
      <c r="N6135" s="426">
        <v>400</v>
      </c>
      <c r="O6135" s="476"/>
      <c r="P6135" s="450">
        <v>7</v>
      </c>
      <c r="Q6135" s="451">
        <f t="shared" si="280"/>
        <v>0.252</v>
      </c>
      <c r="R6135" s="476"/>
    </row>
    <row r="6136" spans="2:18" x14ac:dyDescent="0.25">
      <c r="B6136" s="1209">
        <v>10</v>
      </c>
      <c r="C6136" s="1168">
        <v>8098</v>
      </c>
      <c r="D6136" s="1778" t="s">
        <v>12</v>
      </c>
      <c r="E6136" s="409">
        <v>400</v>
      </c>
      <c r="F6136" s="409">
        <v>55</v>
      </c>
      <c r="G6136" s="71">
        <f t="shared" si="279"/>
        <v>0.95033400000000001</v>
      </c>
      <c r="H6136" s="616" t="s">
        <v>18</v>
      </c>
      <c r="J6136" s="1775">
        <v>10</v>
      </c>
      <c r="K6136" s="476"/>
      <c r="L6136" s="476">
        <v>3.5</v>
      </c>
      <c r="M6136" s="426">
        <v>20</v>
      </c>
      <c r="N6136" s="426">
        <v>400</v>
      </c>
      <c r="O6136" s="476"/>
      <c r="P6136" s="450">
        <v>3</v>
      </c>
      <c r="Q6136" s="451">
        <f t="shared" si="280"/>
        <v>8.4000000000000005E-2</v>
      </c>
      <c r="R6136" s="476"/>
    </row>
    <row r="6137" spans="2:18" x14ac:dyDescent="0.25">
      <c r="B6137" s="1209">
        <v>11</v>
      </c>
      <c r="C6137" s="1168">
        <v>7863</v>
      </c>
      <c r="D6137" s="1778" t="s">
        <v>12</v>
      </c>
      <c r="E6137" s="1778">
        <v>300</v>
      </c>
      <c r="F6137" s="409">
        <v>40</v>
      </c>
      <c r="G6137" s="71">
        <f t="shared" si="279"/>
        <v>0.37699199999999999</v>
      </c>
      <c r="H6137" s="616" t="s">
        <v>18</v>
      </c>
      <c r="J6137" s="1055">
        <v>11</v>
      </c>
      <c r="K6137" s="476"/>
      <c r="L6137" s="476">
        <v>10</v>
      </c>
      <c r="M6137" s="426">
        <v>15</v>
      </c>
      <c r="N6137" s="426">
        <v>400</v>
      </c>
      <c r="O6137" s="476"/>
      <c r="P6137" s="450">
        <v>7</v>
      </c>
      <c r="Q6137" s="451">
        <f t="shared" si="280"/>
        <v>0.42</v>
      </c>
      <c r="R6137" s="476"/>
    </row>
    <row r="6138" spans="2:18" x14ac:dyDescent="0.25">
      <c r="B6138" s="1209">
        <v>12</v>
      </c>
      <c r="C6138" s="1168">
        <v>7615</v>
      </c>
      <c r="D6138" s="1778" t="s">
        <v>12</v>
      </c>
      <c r="E6138" s="1778">
        <v>400</v>
      </c>
      <c r="F6138" s="409">
        <v>40</v>
      </c>
      <c r="G6138" s="71">
        <f t="shared" si="279"/>
        <v>0.50265599999999988</v>
      </c>
      <c r="H6138" s="616" t="s">
        <v>18</v>
      </c>
      <c r="J6138" s="1775">
        <v>12</v>
      </c>
      <c r="K6138" s="476"/>
      <c r="L6138" s="476">
        <v>7</v>
      </c>
      <c r="M6138" s="426">
        <v>15</v>
      </c>
      <c r="N6138" s="426">
        <v>400</v>
      </c>
      <c r="O6138" s="476"/>
      <c r="P6138" s="450">
        <v>4</v>
      </c>
      <c r="Q6138" s="451">
        <f t="shared" si="280"/>
        <v>0.16800000000000001</v>
      </c>
      <c r="R6138" s="476"/>
    </row>
    <row r="6139" spans="2:18" x14ac:dyDescent="0.25">
      <c r="B6139" s="1209">
        <v>13</v>
      </c>
      <c r="C6139" s="1168">
        <v>7883</v>
      </c>
      <c r="D6139" s="1778" t="s">
        <v>12</v>
      </c>
      <c r="E6139" s="409">
        <v>400</v>
      </c>
      <c r="F6139" s="409">
        <v>40</v>
      </c>
      <c r="G6139" s="71">
        <f t="shared" si="279"/>
        <v>0.50265599999999988</v>
      </c>
      <c r="H6139" s="616" t="s">
        <v>18</v>
      </c>
      <c r="J6139" s="1055">
        <v>13</v>
      </c>
      <c r="K6139" s="476"/>
      <c r="L6139" s="476">
        <v>4.5</v>
      </c>
      <c r="M6139" s="426">
        <v>15</v>
      </c>
      <c r="N6139" s="426">
        <v>400</v>
      </c>
      <c r="O6139" s="476"/>
      <c r="P6139" s="450">
        <v>12</v>
      </c>
      <c r="Q6139" s="451">
        <f t="shared" si="280"/>
        <v>0.32400000000000001</v>
      </c>
      <c r="R6139" s="476"/>
    </row>
    <row r="6140" spans="2:18" x14ac:dyDescent="0.25">
      <c r="B6140" s="1209">
        <v>14</v>
      </c>
      <c r="C6140" s="1788">
        <v>8376</v>
      </c>
      <c r="D6140" s="1778" t="s">
        <v>12</v>
      </c>
      <c r="E6140" s="1778">
        <v>400</v>
      </c>
      <c r="F6140" s="1770">
        <v>63</v>
      </c>
      <c r="G6140" s="71">
        <f t="shared" si="279"/>
        <v>1.2469010399999998</v>
      </c>
      <c r="H6140" s="616" t="s">
        <v>207</v>
      </c>
      <c r="J6140" s="1775">
        <v>14</v>
      </c>
      <c r="K6140" s="476"/>
      <c r="L6140" s="476">
        <v>2.2000000000000002</v>
      </c>
      <c r="M6140" s="426">
        <v>15</v>
      </c>
      <c r="N6140" s="426">
        <v>400</v>
      </c>
      <c r="O6140" s="476"/>
      <c r="P6140" s="450">
        <v>2</v>
      </c>
      <c r="Q6140" s="451">
        <f t="shared" si="280"/>
        <v>2.64E-2</v>
      </c>
      <c r="R6140" s="476"/>
    </row>
    <row r="6141" spans="2:18" x14ac:dyDescent="0.25">
      <c r="B6141" s="1209">
        <v>15</v>
      </c>
      <c r="C6141" s="1168">
        <v>8391</v>
      </c>
      <c r="D6141" s="1778" t="s">
        <v>12</v>
      </c>
      <c r="E6141" s="1778">
        <v>400</v>
      </c>
      <c r="F6141" s="409">
        <v>60</v>
      </c>
      <c r="G6141" s="71">
        <f t="shared" si="279"/>
        <v>1.130976</v>
      </c>
      <c r="H6141" s="616" t="s">
        <v>207</v>
      </c>
      <c r="J6141" s="1055">
        <v>15</v>
      </c>
      <c r="K6141" s="476"/>
      <c r="L6141" s="476">
        <v>4.5</v>
      </c>
      <c r="M6141" s="426">
        <v>13</v>
      </c>
      <c r="N6141" s="426">
        <v>400</v>
      </c>
      <c r="O6141" s="476"/>
      <c r="P6141" s="450">
        <v>2</v>
      </c>
      <c r="Q6141" s="451">
        <f t="shared" si="280"/>
        <v>4.6800000000000001E-2</v>
      </c>
      <c r="R6141" s="476"/>
    </row>
    <row r="6142" spans="2:18" x14ac:dyDescent="0.25">
      <c r="B6142" s="1209">
        <v>16</v>
      </c>
      <c r="C6142" s="1168">
        <v>8359</v>
      </c>
      <c r="D6142" s="1778" t="s">
        <v>12</v>
      </c>
      <c r="E6142" s="1778">
        <v>400</v>
      </c>
      <c r="F6142" s="409">
        <v>35</v>
      </c>
      <c r="G6142" s="71">
        <f t="shared" si="279"/>
        <v>0.38484599999999997</v>
      </c>
      <c r="H6142" s="616" t="s">
        <v>207</v>
      </c>
      <c r="J6142" s="1775">
        <v>16</v>
      </c>
      <c r="K6142" s="476"/>
      <c r="L6142" s="476">
        <v>10</v>
      </c>
      <c r="M6142" s="426">
        <v>10</v>
      </c>
      <c r="N6142" s="426">
        <v>400</v>
      </c>
      <c r="O6142" s="476"/>
      <c r="P6142" s="450">
        <v>2</v>
      </c>
      <c r="Q6142" s="451">
        <f t="shared" si="280"/>
        <v>0.08</v>
      </c>
      <c r="R6142" s="476"/>
    </row>
    <row r="6143" spans="2:18" x14ac:dyDescent="0.25">
      <c r="B6143" s="1209">
        <v>17</v>
      </c>
      <c r="C6143" s="1168">
        <v>7967</v>
      </c>
      <c r="D6143" s="1778" t="s">
        <v>12</v>
      </c>
      <c r="E6143" s="1778">
        <v>400</v>
      </c>
      <c r="F6143" s="409">
        <v>46</v>
      </c>
      <c r="G6143" s="71">
        <f t="shared" si="279"/>
        <v>0.66476255999999989</v>
      </c>
      <c r="H6143" s="616" t="s">
        <v>465</v>
      </c>
      <c r="J6143" s="1055">
        <v>17</v>
      </c>
      <c r="K6143" s="476"/>
      <c r="L6143" s="476">
        <v>4.5</v>
      </c>
      <c r="M6143" s="426">
        <v>10</v>
      </c>
      <c r="N6143" s="426">
        <v>400</v>
      </c>
      <c r="O6143" s="476"/>
      <c r="P6143" s="450">
        <v>72</v>
      </c>
      <c r="Q6143" s="451">
        <f t="shared" si="280"/>
        <v>1.296</v>
      </c>
      <c r="R6143" s="476"/>
    </row>
    <row r="6144" spans="2:18" x14ac:dyDescent="0.25">
      <c r="B6144" s="1634"/>
      <c r="C6144" s="109"/>
      <c r="D6144" s="109"/>
      <c r="E6144" s="109"/>
      <c r="F6144" s="109"/>
      <c r="G6144" s="1490">
        <f>SUM(G6127:G6143)</f>
        <v>11.637114719999998</v>
      </c>
      <c r="H6144" s="1491"/>
      <c r="J6144" s="1775">
        <v>18</v>
      </c>
      <c r="K6144" s="476"/>
      <c r="L6144" s="476">
        <v>2.2000000000000002</v>
      </c>
      <c r="M6144" s="426">
        <v>10</v>
      </c>
      <c r="N6144" s="426">
        <v>400</v>
      </c>
      <c r="O6144" s="476"/>
      <c r="P6144" s="450">
        <v>24</v>
      </c>
      <c r="Q6144" s="451">
        <f t="shared" si="280"/>
        <v>0.2112</v>
      </c>
      <c r="R6144" s="476"/>
    </row>
    <row r="6145" spans="2:18" ht="16.5" thickBot="1" x14ac:dyDescent="0.3">
      <c r="G6145" s="60">
        <f>SUM(G6144)</f>
        <v>11.637114719999998</v>
      </c>
      <c r="H6145" s="36">
        <f>SUM(Q6156/G6145)</f>
        <v>0.75414741636232674</v>
      </c>
      <c r="J6145" s="1055">
        <v>19</v>
      </c>
      <c r="K6145" s="476"/>
      <c r="L6145" s="476">
        <v>3.5</v>
      </c>
      <c r="M6145" s="426">
        <v>15</v>
      </c>
      <c r="N6145" s="426">
        <v>400</v>
      </c>
      <c r="O6145" s="476"/>
      <c r="P6145" s="450">
        <v>3</v>
      </c>
      <c r="Q6145" s="451">
        <f t="shared" si="280"/>
        <v>6.3E-2</v>
      </c>
      <c r="R6145" s="476"/>
    </row>
    <row r="6146" spans="2:18" ht="16.5" thickTop="1" x14ac:dyDescent="0.25">
      <c r="J6146" s="1775">
        <v>20</v>
      </c>
      <c r="K6146" s="476"/>
      <c r="L6146" s="476">
        <v>10</v>
      </c>
      <c r="M6146" s="426">
        <v>25</v>
      </c>
      <c r="N6146" s="426">
        <v>400</v>
      </c>
      <c r="O6146" s="476"/>
      <c r="P6146" s="450">
        <v>2</v>
      </c>
      <c r="Q6146" s="451">
        <f t="shared" si="280"/>
        <v>0.2</v>
      </c>
      <c r="R6146" s="476"/>
    </row>
    <row r="6147" spans="2:18" x14ac:dyDescent="0.25">
      <c r="B6147" s="1886" t="s">
        <v>3</v>
      </c>
      <c r="C6147" s="1888" t="s">
        <v>66</v>
      </c>
      <c r="D6147" s="1889"/>
      <c r="E6147" s="1890" t="s">
        <v>48</v>
      </c>
      <c r="F6147" s="1891"/>
      <c r="G6147" s="1886" t="s">
        <v>50</v>
      </c>
      <c r="J6147" s="1055">
        <v>21</v>
      </c>
      <c r="K6147" s="476"/>
      <c r="L6147" s="476">
        <v>4.5</v>
      </c>
      <c r="M6147" s="426">
        <v>25</v>
      </c>
      <c r="N6147" s="426">
        <v>400</v>
      </c>
      <c r="O6147" s="476"/>
      <c r="P6147" s="450">
        <v>1</v>
      </c>
      <c r="Q6147" s="451">
        <f t="shared" si="280"/>
        <v>4.4999999999999998E-2</v>
      </c>
      <c r="R6147" s="476"/>
    </row>
    <row r="6148" spans="2:18" x14ac:dyDescent="0.25">
      <c r="B6148" s="1887"/>
      <c r="C6148" s="101" t="s">
        <v>30</v>
      </c>
      <c r="D6148" s="1598" t="s">
        <v>10</v>
      </c>
      <c r="E6148" s="1777" t="s">
        <v>30</v>
      </c>
      <c r="F6148" s="1777" t="s">
        <v>10</v>
      </c>
      <c r="G6148" s="1887"/>
      <c r="J6148" s="1775">
        <v>22</v>
      </c>
      <c r="K6148" s="476"/>
      <c r="L6148" s="476">
        <v>7</v>
      </c>
      <c r="M6148" s="426">
        <v>25</v>
      </c>
      <c r="N6148" s="426">
        <v>400</v>
      </c>
      <c r="O6148" s="476"/>
      <c r="P6148" s="450">
        <v>1</v>
      </c>
      <c r="Q6148" s="451">
        <f t="shared" si="280"/>
        <v>7.0000000000000007E-2</v>
      </c>
      <c r="R6148" s="476"/>
    </row>
    <row r="6149" spans="2:18" x14ac:dyDescent="0.25">
      <c r="B6149" s="1778" t="s">
        <v>32</v>
      </c>
      <c r="C6149" s="86">
        <f>SUM(C6098)</f>
        <v>1344</v>
      </c>
      <c r="D6149" s="71">
        <f t="shared" ref="D6149:F6149" si="281">SUM(D6098)</f>
        <v>1020.5775368199999</v>
      </c>
      <c r="E6149" s="86">
        <f t="shared" si="281"/>
        <v>56144</v>
      </c>
      <c r="F6149" s="71">
        <f t="shared" si="281"/>
        <v>747.63864500000045</v>
      </c>
      <c r="G6149" s="88">
        <f>SUM(F6149/D6149)</f>
        <v>0.73256427662473833</v>
      </c>
      <c r="J6149" s="1055">
        <v>23</v>
      </c>
      <c r="K6149" s="476"/>
      <c r="L6149" s="476">
        <v>4.5</v>
      </c>
      <c r="M6149" s="426">
        <v>10</v>
      </c>
      <c r="N6149" s="426">
        <v>300</v>
      </c>
      <c r="O6149" s="476"/>
      <c r="P6149" s="450">
        <v>5</v>
      </c>
      <c r="Q6149" s="451">
        <f t="shared" si="280"/>
        <v>6.7500000000000004E-2</v>
      </c>
      <c r="R6149" s="476"/>
    </row>
    <row r="6150" spans="2:18" x14ac:dyDescent="0.25">
      <c r="B6150" s="1778" t="s">
        <v>32</v>
      </c>
      <c r="C6150" s="115">
        <f>SUM(B6143)</f>
        <v>17</v>
      </c>
      <c r="D6150" s="20">
        <f>SUM(G6145)</f>
        <v>11.637114719999998</v>
      </c>
      <c r="E6150" s="115">
        <f>SUM(P6156)</f>
        <v>632</v>
      </c>
      <c r="F6150" s="20">
        <f>SUM(Q6156)</f>
        <v>8.7760999999999996</v>
      </c>
      <c r="G6150" s="88">
        <f>SUM(F6150/D6150)</f>
        <v>0.75414741636232674</v>
      </c>
      <c r="J6150" s="1880"/>
      <c r="K6150" s="1880"/>
      <c r="L6150" s="1880"/>
      <c r="M6150" s="1880"/>
      <c r="N6150" s="1880"/>
      <c r="O6150" s="1881"/>
      <c r="P6150" s="1119">
        <f>SUM(P6127:P6149)</f>
        <v>172</v>
      </c>
      <c r="Q6150" s="1120">
        <f>SUM(Q6127:Q6149)</f>
        <v>5.6489000000000003</v>
      </c>
      <c r="R6150" s="64">
        <f>SUM(Q6150/G6145)</f>
        <v>0.48542101164402729</v>
      </c>
    </row>
    <row r="6151" spans="2:18" ht="16.5" thickBot="1" x14ac:dyDescent="0.3">
      <c r="B6151" s="1774" t="s">
        <v>54</v>
      </c>
      <c r="C6151" s="59">
        <f>SUM(C6149:C6150)</f>
        <v>1361</v>
      </c>
      <c r="D6151" s="92">
        <f>SUM(D6149:D6150)</f>
        <v>1032.2146515399997</v>
      </c>
      <c r="E6151" s="59">
        <f>SUM(E6149:E6150)</f>
        <v>56776</v>
      </c>
      <c r="F6151" s="92">
        <f>SUM(F6149:F6150)</f>
        <v>756.41474500000049</v>
      </c>
      <c r="G6151" s="93">
        <f>SUM(F6151/D6151)</f>
        <v>0.73280760341027606</v>
      </c>
      <c r="J6151" s="1775">
        <v>24</v>
      </c>
      <c r="K6151" s="476"/>
      <c r="L6151" s="477">
        <v>5</v>
      </c>
      <c r="M6151" s="409">
        <v>7</v>
      </c>
      <c r="N6151" s="409">
        <v>400</v>
      </c>
      <c r="O6151" s="409">
        <v>27</v>
      </c>
      <c r="P6151" s="450">
        <v>108</v>
      </c>
      <c r="Q6151" s="451">
        <f>L6151*M6151*N6151*P6151/1000000</f>
        <v>1.512</v>
      </c>
      <c r="R6151" s="618"/>
    </row>
    <row r="6152" spans="2:18" ht="16.5" thickTop="1" x14ac:dyDescent="0.25">
      <c r="B6152" s="89"/>
      <c r="C6152" s="90"/>
      <c r="D6152" s="91"/>
      <c r="E6152" s="82"/>
      <c r="F6152" s="83"/>
      <c r="G6152" s="83"/>
      <c r="J6152" s="1775">
        <v>25</v>
      </c>
      <c r="K6152" s="476"/>
      <c r="L6152" s="477">
        <v>4</v>
      </c>
      <c r="M6152" s="409">
        <v>6</v>
      </c>
      <c r="N6152" s="409">
        <v>400</v>
      </c>
      <c r="O6152" s="409">
        <v>2</v>
      </c>
      <c r="P6152" s="450">
        <v>12</v>
      </c>
      <c r="Q6152" s="451">
        <f>L6152*M6152*N6152*P6152/1000000</f>
        <v>0.1152</v>
      </c>
      <c r="R6152" s="618"/>
    </row>
    <row r="6153" spans="2:18" x14ac:dyDescent="0.25">
      <c r="B6153" s="102" t="s">
        <v>32</v>
      </c>
      <c r="C6153" s="90"/>
      <c r="D6153" s="103">
        <f>SUM(Q6150+D6100)</f>
        <v>558.67514500000004</v>
      </c>
      <c r="E6153" s="466">
        <f>SUM(D6153/D6151)</f>
        <v>0.54123930925267494</v>
      </c>
      <c r="F6153" s="83"/>
      <c r="G6153" s="83"/>
      <c r="J6153" s="1775">
        <v>26</v>
      </c>
      <c r="K6153" s="476"/>
      <c r="L6153" s="477">
        <v>3</v>
      </c>
      <c r="M6153" s="409">
        <v>5</v>
      </c>
      <c r="N6153" s="409">
        <v>400</v>
      </c>
      <c r="O6153" s="409">
        <v>19</v>
      </c>
      <c r="P6153" s="450">
        <v>190</v>
      </c>
      <c r="Q6153" s="451">
        <f>L6153*M6153*N6153*P6153/1000000</f>
        <v>1.1399999999999999</v>
      </c>
      <c r="R6153" s="618"/>
    </row>
    <row r="6154" spans="2:18" x14ac:dyDescent="0.25">
      <c r="B6154" s="102" t="s">
        <v>51</v>
      </c>
      <c r="C6154" s="89"/>
      <c r="D6154" s="103">
        <f>SUM(Q6155+D6101)</f>
        <v>197.73959999999997</v>
      </c>
      <c r="E6154" s="466">
        <f>SUM(D6154/D6151)</f>
        <v>0.19156829415760068</v>
      </c>
      <c r="F6154" s="83"/>
      <c r="G6154" s="83"/>
      <c r="J6154" s="1775">
        <v>27</v>
      </c>
      <c r="K6154" s="476"/>
      <c r="L6154" s="477">
        <v>2</v>
      </c>
      <c r="M6154" s="409">
        <v>3</v>
      </c>
      <c r="N6154" s="409">
        <v>400</v>
      </c>
      <c r="O6154" s="409">
        <v>6</v>
      </c>
      <c r="P6154" s="450">
        <v>150</v>
      </c>
      <c r="Q6154" s="451">
        <f>L6154*M6154*N6154*P6154/1000000</f>
        <v>0.36</v>
      </c>
      <c r="R6154" s="618"/>
    </row>
    <row r="6155" spans="2:18" ht="16.5" thickBot="1" x14ac:dyDescent="0.3">
      <c r="D6155" s="1771">
        <f>SUM(D6153:D6154)</f>
        <v>756.41474500000004</v>
      </c>
      <c r="E6155" s="467">
        <f>SUM(E6153:E6154)</f>
        <v>0.73280760341027562</v>
      </c>
      <c r="J6155" s="1882"/>
      <c r="K6155" s="1883"/>
      <c r="L6155" s="1883"/>
      <c r="M6155" s="1883"/>
      <c r="N6155" s="1884"/>
      <c r="O6155" s="1057">
        <f>SUM(O6151:O6154)</f>
        <v>54</v>
      </c>
      <c r="P6155" s="1057">
        <f>SUM(P6151:P6154)</f>
        <v>460</v>
      </c>
      <c r="Q6155" s="437">
        <f>SUM(Q6151:Q6154)</f>
        <v>3.1271999999999998</v>
      </c>
      <c r="R6155" s="64">
        <f>SUM(Q6155/G6145)</f>
        <v>0.26872640471829951</v>
      </c>
    </row>
    <row r="6156" spans="2:18" ht="17.25" thickTop="1" thickBot="1" x14ac:dyDescent="0.3">
      <c r="J6156" s="112"/>
      <c r="K6156" s="112"/>
      <c r="L6156" s="112"/>
      <c r="M6156" s="112"/>
      <c r="N6156" s="112"/>
      <c r="O6156" s="455">
        <f>SUM(O6155)</f>
        <v>54</v>
      </c>
      <c r="P6156" s="47">
        <f>SUM(P6155,P6150)</f>
        <v>632</v>
      </c>
      <c r="Q6156" s="72">
        <f>SUM(Q6155,Q6150)</f>
        <v>8.7760999999999996</v>
      </c>
      <c r="R6156" s="49">
        <f>SUM(Q6156/G6145)</f>
        <v>0.75414741636232674</v>
      </c>
    </row>
    <row r="6157" spans="2:18" ht="17.25" customHeight="1" thickTop="1" x14ac:dyDescent="0.25"/>
    <row r="6158" spans="2:18" ht="17.25" customHeight="1" x14ac:dyDescent="0.25">
      <c r="B6158" s="1896" t="s">
        <v>576</v>
      </c>
      <c r="C6158" s="1896"/>
      <c r="D6158" s="1896"/>
      <c r="E6158" s="1896"/>
      <c r="F6158" s="1896"/>
      <c r="G6158" s="1896"/>
      <c r="H6158" s="1896"/>
      <c r="I6158" s="1896"/>
      <c r="J6158" s="1896"/>
      <c r="K6158" s="1896"/>
      <c r="L6158" s="1896"/>
      <c r="M6158" s="1896"/>
      <c r="N6158" s="1896"/>
      <c r="O6158" s="1896"/>
      <c r="P6158" s="1896"/>
      <c r="Q6158" s="1896"/>
      <c r="R6158" s="1896"/>
    </row>
    <row r="6159" spans="2:18" x14ac:dyDescent="0.25">
      <c r="B6159" s="1896"/>
      <c r="C6159" s="1896"/>
      <c r="D6159" s="1896"/>
      <c r="E6159" s="1896"/>
      <c r="F6159" s="1896"/>
      <c r="G6159" s="1896"/>
      <c r="H6159" s="1896"/>
      <c r="I6159" s="1896"/>
      <c r="J6159" s="1896"/>
      <c r="K6159" s="1896"/>
      <c r="L6159" s="1896"/>
      <c r="M6159" s="1896"/>
      <c r="N6159" s="1896"/>
      <c r="O6159" s="1896"/>
      <c r="P6159" s="1896"/>
      <c r="Q6159" s="1896"/>
      <c r="R6159" s="1896"/>
    </row>
    <row r="6160" spans="2:18" x14ac:dyDescent="0.25">
      <c r="B6160" s="1814" t="s">
        <v>0</v>
      </c>
      <c r="C6160" s="1814"/>
      <c r="D6160" s="1814"/>
      <c r="E6160" s="1814"/>
      <c r="F6160" s="1814"/>
      <c r="G6160" s="1814"/>
      <c r="H6160" s="1814"/>
      <c r="J6160" s="1892" t="s">
        <v>22</v>
      </c>
      <c r="K6160" s="1892"/>
      <c r="L6160" s="1892"/>
      <c r="M6160" s="1892"/>
      <c r="N6160" s="1892"/>
      <c r="O6160" s="1892"/>
      <c r="P6160" s="1892"/>
      <c r="Q6160" s="1892"/>
      <c r="R6160" s="1892"/>
    </row>
    <row r="6161" spans="2:18" x14ac:dyDescent="0.25">
      <c r="B6161" s="1814"/>
      <c r="C6161" s="1814"/>
      <c r="D6161" s="1814"/>
      <c r="E6161" s="1814"/>
      <c r="F6161" s="1814"/>
      <c r="G6161" s="1814"/>
      <c r="H6161" s="1814"/>
      <c r="J6161" s="1892"/>
      <c r="K6161" s="1892"/>
      <c r="L6161" s="1892"/>
      <c r="M6161" s="1892"/>
      <c r="N6161" s="1892"/>
      <c r="O6161" s="1892"/>
      <c r="P6161" s="1892"/>
      <c r="Q6161" s="1892"/>
      <c r="R6161" s="1892"/>
    </row>
    <row r="6162" spans="2:18" x14ac:dyDescent="0.25">
      <c r="B6162" s="6" t="s">
        <v>575</v>
      </c>
      <c r="H6162" s="8"/>
      <c r="J6162" s="6" t="s">
        <v>575</v>
      </c>
      <c r="K6162" s="1051"/>
      <c r="L6162" s="1051"/>
      <c r="M6162" s="1051"/>
      <c r="N6162" s="1051"/>
      <c r="O6162" s="1893"/>
      <c r="P6162" s="1893"/>
      <c r="Q6162" s="842"/>
      <c r="R6162" s="842"/>
    </row>
    <row r="6163" spans="2:18" x14ac:dyDescent="0.25">
      <c r="B6163" s="1812" t="s">
        <v>21</v>
      </c>
      <c r="C6163" s="1812" t="s">
        <v>2</v>
      </c>
      <c r="D6163" s="1812" t="s">
        <v>3</v>
      </c>
      <c r="E6163" s="1842" t="s">
        <v>4</v>
      </c>
      <c r="F6163" s="1843"/>
      <c r="G6163" s="1844"/>
      <c r="H6163" s="1812" t="s">
        <v>5</v>
      </c>
      <c r="J6163" s="1886" t="s">
        <v>21</v>
      </c>
      <c r="K6163" s="1894" t="s">
        <v>24</v>
      </c>
      <c r="L6163" s="1867" t="s">
        <v>25</v>
      </c>
      <c r="M6163" s="1868"/>
      <c r="N6163" s="1869"/>
      <c r="O6163" s="1867" t="s">
        <v>4</v>
      </c>
      <c r="P6163" s="1868"/>
      <c r="Q6163" s="1869"/>
      <c r="R6163" s="1886" t="s">
        <v>5</v>
      </c>
    </row>
    <row r="6164" spans="2:18" x14ac:dyDescent="0.25">
      <c r="B6164" s="1813"/>
      <c r="C6164" s="1813"/>
      <c r="D6164" s="1813"/>
      <c r="E6164" s="1781" t="s">
        <v>26</v>
      </c>
      <c r="F6164" s="1781" t="s">
        <v>9</v>
      </c>
      <c r="G6164" s="1780" t="s">
        <v>10</v>
      </c>
      <c r="H6164" s="1813"/>
      <c r="J6164" s="1887"/>
      <c r="K6164" s="1895"/>
      <c r="L6164" s="1052" t="s">
        <v>27</v>
      </c>
      <c r="M6164" s="1784" t="s">
        <v>28</v>
      </c>
      <c r="N6164" s="1784" t="s">
        <v>26</v>
      </c>
      <c r="O6164" s="1784" t="s">
        <v>29</v>
      </c>
      <c r="P6164" s="1053" t="s">
        <v>30</v>
      </c>
      <c r="Q6164" s="1054" t="s">
        <v>10</v>
      </c>
      <c r="R6164" s="1887"/>
    </row>
    <row r="6165" spans="2:18" x14ac:dyDescent="0.25">
      <c r="B6165" s="1209">
        <v>1</v>
      </c>
      <c r="C6165" s="78">
        <v>8247</v>
      </c>
      <c r="D6165" s="1787" t="s">
        <v>12</v>
      </c>
      <c r="E6165" s="1787">
        <v>400</v>
      </c>
      <c r="F6165" s="409">
        <v>50</v>
      </c>
      <c r="G6165" s="71">
        <f t="shared" ref="G6165:G6177" si="282">0.7854*E6165*F6165*F6165/1000000</f>
        <v>0.78539999999999988</v>
      </c>
      <c r="H6165" s="616" t="s">
        <v>207</v>
      </c>
      <c r="J6165" s="1055">
        <v>1</v>
      </c>
      <c r="K6165" s="429" t="s">
        <v>32</v>
      </c>
      <c r="L6165" s="426">
        <v>15</v>
      </c>
      <c r="M6165" s="426">
        <v>33</v>
      </c>
      <c r="N6165" s="426">
        <v>400</v>
      </c>
      <c r="O6165" s="429"/>
      <c r="P6165" s="450">
        <v>2</v>
      </c>
      <c r="Q6165" s="451">
        <f t="shared" ref="Q6165:Q6185" si="283">L6165*M6165*N6165*P6165/1000000</f>
        <v>0.39600000000000002</v>
      </c>
      <c r="R6165" s="1056"/>
    </row>
    <row r="6166" spans="2:18" x14ac:dyDescent="0.25">
      <c r="B6166" s="1209">
        <v>2</v>
      </c>
      <c r="C6166" s="78">
        <v>8256</v>
      </c>
      <c r="D6166" s="1787" t="s">
        <v>12</v>
      </c>
      <c r="E6166" s="1787">
        <v>400</v>
      </c>
      <c r="F6166" s="409">
        <v>58</v>
      </c>
      <c r="G6166" s="71">
        <f t="shared" si="282"/>
        <v>1.0568342399999999</v>
      </c>
      <c r="H6166" s="616" t="s">
        <v>207</v>
      </c>
      <c r="J6166" s="1783">
        <v>2</v>
      </c>
      <c r="K6166" s="476"/>
      <c r="L6166" s="476">
        <v>13</v>
      </c>
      <c r="M6166" s="426">
        <v>33</v>
      </c>
      <c r="N6166" s="426">
        <v>400</v>
      </c>
      <c r="O6166" s="476"/>
      <c r="P6166" s="450">
        <v>3</v>
      </c>
      <c r="Q6166" s="451">
        <f t="shared" si="283"/>
        <v>0.51480000000000004</v>
      </c>
      <c r="R6166" s="476"/>
    </row>
    <row r="6167" spans="2:18" x14ac:dyDescent="0.25">
      <c r="B6167" s="1209">
        <v>3</v>
      </c>
      <c r="C6167" s="78">
        <v>8342</v>
      </c>
      <c r="D6167" s="1787" t="s">
        <v>12</v>
      </c>
      <c r="E6167" s="1787">
        <v>400</v>
      </c>
      <c r="F6167" s="409">
        <v>58</v>
      </c>
      <c r="G6167" s="71">
        <f t="shared" si="282"/>
        <v>1.0568342399999999</v>
      </c>
      <c r="H6167" s="616" t="s">
        <v>207</v>
      </c>
      <c r="J6167" s="1055">
        <v>3</v>
      </c>
      <c r="K6167" s="476"/>
      <c r="L6167" s="476">
        <v>10</v>
      </c>
      <c r="M6167" s="426">
        <v>33</v>
      </c>
      <c r="N6167" s="426">
        <v>400</v>
      </c>
      <c r="O6167" s="476"/>
      <c r="P6167" s="450">
        <v>1</v>
      </c>
      <c r="Q6167" s="451">
        <f t="shared" si="283"/>
        <v>0.13200000000000001</v>
      </c>
      <c r="R6167" s="476"/>
    </row>
    <row r="6168" spans="2:18" x14ac:dyDescent="0.25">
      <c r="B6168" s="1209">
        <v>4</v>
      </c>
      <c r="C6168" s="78">
        <v>8236</v>
      </c>
      <c r="D6168" s="1787" t="s">
        <v>12</v>
      </c>
      <c r="E6168" s="1787">
        <v>400</v>
      </c>
      <c r="F6168" s="409">
        <v>60</v>
      </c>
      <c r="G6168" s="71">
        <f t="shared" si="282"/>
        <v>1.130976</v>
      </c>
      <c r="H6168" s="616" t="s">
        <v>207</v>
      </c>
      <c r="J6168" s="1783">
        <v>4</v>
      </c>
      <c r="K6168" s="476"/>
      <c r="L6168" s="476">
        <v>15</v>
      </c>
      <c r="M6168" s="426">
        <v>30</v>
      </c>
      <c r="N6168" s="426">
        <v>400</v>
      </c>
      <c r="O6168" s="476"/>
      <c r="P6168" s="450">
        <v>1</v>
      </c>
      <c r="Q6168" s="451">
        <f t="shared" si="283"/>
        <v>0.18</v>
      </c>
      <c r="R6168" s="476"/>
    </row>
    <row r="6169" spans="2:18" x14ac:dyDescent="0.25">
      <c r="B6169" s="1209">
        <v>5</v>
      </c>
      <c r="C6169" s="78">
        <v>8326</v>
      </c>
      <c r="D6169" s="1787" t="s">
        <v>12</v>
      </c>
      <c r="E6169" s="1787">
        <v>400</v>
      </c>
      <c r="F6169" s="409">
        <v>55</v>
      </c>
      <c r="G6169" s="71">
        <f t="shared" si="282"/>
        <v>0.95033400000000001</v>
      </c>
      <c r="H6169" s="616" t="s">
        <v>207</v>
      </c>
      <c r="J6169" s="1055">
        <v>5</v>
      </c>
      <c r="K6169" s="476"/>
      <c r="L6169" s="476">
        <v>13</v>
      </c>
      <c r="M6169" s="426">
        <v>30</v>
      </c>
      <c r="N6169" s="426">
        <v>400</v>
      </c>
      <c r="O6169" s="476"/>
      <c r="P6169" s="450">
        <v>3</v>
      </c>
      <c r="Q6169" s="451">
        <f t="shared" si="283"/>
        <v>0.46800000000000003</v>
      </c>
      <c r="R6169" s="476"/>
    </row>
    <row r="6170" spans="2:18" x14ac:dyDescent="0.25">
      <c r="B6170" s="1209">
        <v>6</v>
      </c>
      <c r="C6170" s="78">
        <v>7888</v>
      </c>
      <c r="D6170" s="1787" t="s">
        <v>12</v>
      </c>
      <c r="E6170" s="1787">
        <v>400</v>
      </c>
      <c r="F6170" s="409">
        <v>58</v>
      </c>
      <c r="G6170" s="71">
        <f t="shared" si="282"/>
        <v>1.0568342399999999</v>
      </c>
      <c r="H6170" s="616" t="s">
        <v>207</v>
      </c>
      <c r="J6170" s="1783">
        <v>6</v>
      </c>
      <c r="K6170" s="476"/>
      <c r="L6170" s="476">
        <v>10</v>
      </c>
      <c r="M6170" s="426">
        <v>30</v>
      </c>
      <c r="N6170" s="426">
        <v>400</v>
      </c>
      <c r="O6170" s="476"/>
      <c r="P6170" s="450">
        <v>1</v>
      </c>
      <c r="Q6170" s="451">
        <f t="shared" si="283"/>
        <v>0.12</v>
      </c>
      <c r="R6170" s="476"/>
    </row>
    <row r="6171" spans="2:18" x14ac:dyDescent="0.25">
      <c r="B6171" s="1209">
        <v>7</v>
      </c>
      <c r="C6171" s="78">
        <v>7884</v>
      </c>
      <c r="D6171" s="1787" t="s">
        <v>12</v>
      </c>
      <c r="E6171" s="1787">
        <v>400</v>
      </c>
      <c r="F6171" s="409">
        <v>45</v>
      </c>
      <c r="G6171" s="71">
        <f t="shared" si="282"/>
        <v>0.63617400000000002</v>
      </c>
      <c r="H6171" s="616" t="s">
        <v>337</v>
      </c>
      <c r="J6171" s="1055">
        <v>7</v>
      </c>
      <c r="K6171" s="476"/>
      <c r="L6171" s="476">
        <v>7</v>
      </c>
      <c r="M6171" s="426">
        <v>30</v>
      </c>
      <c r="N6171" s="426">
        <v>400</v>
      </c>
      <c r="O6171" s="476"/>
      <c r="P6171" s="450">
        <v>1</v>
      </c>
      <c r="Q6171" s="451">
        <f t="shared" si="283"/>
        <v>8.4000000000000005E-2</v>
      </c>
      <c r="R6171" s="476"/>
    </row>
    <row r="6172" spans="2:18" x14ac:dyDescent="0.25">
      <c r="B6172" s="1209">
        <v>8</v>
      </c>
      <c r="C6172" s="78">
        <v>8175</v>
      </c>
      <c r="D6172" s="1787" t="s">
        <v>12</v>
      </c>
      <c r="E6172" s="1787">
        <v>400</v>
      </c>
      <c r="F6172" s="409">
        <v>50</v>
      </c>
      <c r="G6172" s="71">
        <f t="shared" si="282"/>
        <v>0.78539999999999988</v>
      </c>
      <c r="H6172" s="616" t="s">
        <v>207</v>
      </c>
      <c r="J6172" s="1783">
        <v>8</v>
      </c>
      <c r="K6172" s="476"/>
      <c r="L6172" s="476">
        <v>15</v>
      </c>
      <c r="M6172" s="426">
        <v>25</v>
      </c>
      <c r="N6172" s="426">
        <v>400</v>
      </c>
      <c r="O6172" s="476"/>
      <c r="P6172" s="450">
        <v>7</v>
      </c>
      <c r="Q6172" s="451">
        <f t="shared" si="283"/>
        <v>1.05</v>
      </c>
      <c r="R6172" s="476"/>
    </row>
    <row r="6173" spans="2:18" x14ac:dyDescent="0.25">
      <c r="B6173" s="1209">
        <v>9</v>
      </c>
      <c r="C6173" s="78">
        <v>7924</v>
      </c>
      <c r="D6173" s="1787" t="s">
        <v>12</v>
      </c>
      <c r="E6173" s="1787">
        <v>400</v>
      </c>
      <c r="F6173" s="409">
        <v>42</v>
      </c>
      <c r="G6173" s="71">
        <f t="shared" si="282"/>
        <v>0.55417824000000004</v>
      </c>
      <c r="H6173" s="616" t="s">
        <v>207</v>
      </c>
      <c r="J6173" s="1055">
        <v>9</v>
      </c>
      <c r="K6173" s="476"/>
      <c r="L6173" s="476">
        <v>15</v>
      </c>
      <c r="M6173" s="426">
        <v>28</v>
      </c>
      <c r="N6173" s="426">
        <v>400</v>
      </c>
      <c r="O6173" s="476"/>
      <c r="P6173" s="450">
        <v>1</v>
      </c>
      <c r="Q6173" s="451">
        <f t="shared" si="283"/>
        <v>0.16800000000000001</v>
      </c>
      <c r="R6173" s="476"/>
    </row>
    <row r="6174" spans="2:18" x14ac:dyDescent="0.25">
      <c r="B6174" s="1209">
        <v>10</v>
      </c>
      <c r="C6174" s="78">
        <v>7890</v>
      </c>
      <c r="D6174" s="1787" t="s">
        <v>12</v>
      </c>
      <c r="E6174" s="1787">
        <v>400</v>
      </c>
      <c r="F6174" s="409">
        <v>74</v>
      </c>
      <c r="G6174" s="71">
        <f t="shared" si="282"/>
        <v>1.7203401599999997</v>
      </c>
      <c r="H6174" s="616" t="s">
        <v>207</v>
      </c>
      <c r="J6174" s="1783">
        <v>10</v>
      </c>
      <c r="K6174" s="476"/>
      <c r="L6174" s="476">
        <v>13</v>
      </c>
      <c r="M6174" s="426">
        <v>25</v>
      </c>
      <c r="N6174" s="426">
        <v>400</v>
      </c>
      <c r="O6174" s="476"/>
      <c r="P6174" s="450">
        <v>7</v>
      </c>
      <c r="Q6174" s="451">
        <f t="shared" si="283"/>
        <v>0.91</v>
      </c>
      <c r="R6174" s="476"/>
    </row>
    <row r="6175" spans="2:18" x14ac:dyDescent="0.25">
      <c r="B6175" s="1209">
        <v>11</v>
      </c>
      <c r="C6175" s="78">
        <v>7921</v>
      </c>
      <c r="D6175" s="1787" t="s">
        <v>12</v>
      </c>
      <c r="E6175" s="1787">
        <v>400</v>
      </c>
      <c r="F6175" s="409">
        <v>49</v>
      </c>
      <c r="G6175" s="71">
        <f t="shared" si="282"/>
        <v>0.75429815999999994</v>
      </c>
      <c r="H6175" s="616" t="s">
        <v>207</v>
      </c>
      <c r="J6175" s="1055">
        <v>11</v>
      </c>
      <c r="K6175" s="476"/>
      <c r="L6175" s="476">
        <v>10</v>
      </c>
      <c r="M6175" s="426">
        <v>25</v>
      </c>
      <c r="N6175" s="426">
        <v>400</v>
      </c>
      <c r="O6175" s="476"/>
      <c r="P6175" s="450">
        <v>4</v>
      </c>
      <c r="Q6175" s="451">
        <f t="shared" si="283"/>
        <v>0.4</v>
      </c>
      <c r="R6175" s="476"/>
    </row>
    <row r="6176" spans="2:18" x14ac:dyDescent="0.25">
      <c r="B6176" s="1209">
        <v>12</v>
      </c>
      <c r="C6176" s="78">
        <v>8013</v>
      </c>
      <c r="D6176" s="1787" t="s">
        <v>12</v>
      </c>
      <c r="E6176" s="1787">
        <v>400</v>
      </c>
      <c r="F6176" s="409">
        <v>45</v>
      </c>
      <c r="G6176" s="71">
        <f t="shared" si="282"/>
        <v>0.63617400000000002</v>
      </c>
      <c r="H6176" s="616" t="s">
        <v>207</v>
      </c>
      <c r="J6176" s="1783">
        <v>12</v>
      </c>
      <c r="K6176" s="476"/>
      <c r="L6176" s="476">
        <v>7</v>
      </c>
      <c r="M6176" s="426">
        <v>25</v>
      </c>
      <c r="N6176" s="426">
        <v>400</v>
      </c>
      <c r="O6176" s="476"/>
      <c r="P6176" s="450">
        <v>2</v>
      </c>
      <c r="Q6176" s="451">
        <f t="shared" si="283"/>
        <v>0.14000000000000001</v>
      </c>
      <c r="R6176" s="476"/>
    </row>
    <row r="6177" spans="2:18" x14ac:dyDescent="0.25">
      <c r="B6177" s="1209">
        <v>13</v>
      </c>
      <c r="C6177" s="78">
        <v>8218</v>
      </c>
      <c r="D6177" s="1787" t="s">
        <v>12</v>
      </c>
      <c r="E6177" s="1787">
        <v>300</v>
      </c>
      <c r="F6177" s="409">
        <v>40</v>
      </c>
      <c r="G6177" s="71">
        <f t="shared" si="282"/>
        <v>0.37699199999999999</v>
      </c>
      <c r="H6177" s="616" t="s">
        <v>574</v>
      </c>
      <c r="J6177" s="1055">
        <v>13</v>
      </c>
      <c r="K6177" s="476"/>
      <c r="L6177" s="476">
        <v>4.5</v>
      </c>
      <c r="M6177" s="426">
        <v>25</v>
      </c>
      <c r="N6177" s="426">
        <v>400</v>
      </c>
      <c r="O6177" s="476"/>
      <c r="P6177" s="450">
        <v>2</v>
      </c>
      <c r="Q6177" s="451">
        <f t="shared" si="283"/>
        <v>0.09</v>
      </c>
      <c r="R6177" s="476"/>
    </row>
    <row r="6178" spans="2:18" x14ac:dyDescent="0.25">
      <c r="B6178" s="1634"/>
      <c r="C6178" s="109"/>
      <c r="D6178" s="109"/>
      <c r="E6178" s="109"/>
      <c r="F6178" s="109"/>
      <c r="G6178" s="1490">
        <f>SUM(G6165:G6177)</f>
        <v>11.500769279999997</v>
      </c>
      <c r="H6178" s="1491"/>
      <c r="J6178" s="1783">
        <v>14</v>
      </c>
      <c r="K6178" s="476"/>
      <c r="L6178" s="476">
        <v>3.5</v>
      </c>
      <c r="M6178" s="426">
        <v>25</v>
      </c>
      <c r="N6178" s="426">
        <v>400</v>
      </c>
      <c r="O6178" s="476"/>
      <c r="P6178" s="450">
        <v>1</v>
      </c>
      <c r="Q6178" s="451">
        <f t="shared" si="283"/>
        <v>3.5000000000000003E-2</v>
      </c>
      <c r="R6178" s="476"/>
    </row>
    <row r="6179" spans="2:18" ht="16.5" thickBot="1" x14ac:dyDescent="0.3">
      <c r="G6179" s="60">
        <f>SUM(G6178)</f>
        <v>11.500769279999997</v>
      </c>
      <c r="H6179" s="36">
        <f>SUM(Q6209/G6179)</f>
        <v>0.83107310192036155</v>
      </c>
      <c r="J6179" s="1055">
        <v>15</v>
      </c>
      <c r="K6179" s="476"/>
      <c r="L6179" s="476">
        <v>13</v>
      </c>
      <c r="M6179" s="426">
        <v>20</v>
      </c>
      <c r="N6179" s="426">
        <v>400</v>
      </c>
      <c r="O6179" s="476"/>
      <c r="P6179" s="450">
        <v>1</v>
      </c>
      <c r="Q6179" s="451">
        <f t="shared" si="283"/>
        <v>0.104</v>
      </c>
      <c r="R6179" s="476"/>
    </row>
    <row r="6180" spans="2:18" ht="16.5" thickTop="1" x14ac:dyDescent="0.25">
      <c r="J6180" s="1783">
        <v>16</v>
      </c>
      <c r="K6180" s="476"/>
      <c r="L6180" s="476">
        <v>10</v>
      </c>
      <c r="M6180" s="426">
        <v>20</v>
      </c>
      <c r="N6180" s="426">
        <v>400</v>
      </c>
      <c r="O6180" s="476"/>
      <c r="P6180" s="450">
        <v>3</v>
      </c>
      <c r="Q6180" s="451">
        <f t="shared" si="283"/>
        <v>0.24</v>
      </c>
      <c r="R6180" s="476"/>
    </row>
    <row r="6181" spans="2:18" x14ac:dyDescent="0.25">
      <c r="B6181" s="1886" t="s">
        <v>3</v>
      </c>
      <c r="C6181" s="1888" t="s">
        <v>66</v>
      </c>
      <c r="D6181" s="1889"/>
      <c r="E6181" s="1890" t="s">
        <v>48</v>
      </c>
      <c r="F6181" s="1891"/>
      <c r="G6181" s="1886" t="s">
        <v>50</v>
      </c>
      <c r="J6181" s="1055">
        <v>17</v>
      </c>
      <c r="K6181" s="476"/>
      <c r="L6181" s="476">
        <v>7</v>
      </c>
      <c r="M6181" s="426">
        <v>20</v>
      </c>
      <c r="N6181" s="426">
        <v>400</v>
      </c>
      <c r="O6181" s="476"/>
      <c r="P6181" s="450">
        <v>3</v>
      </c>
      <c r="Q6181" s="451">
        <f t="shared" si="283"/>
        <v>0.16800000000000001</v>
      </c>
      <c r="R6181" s="476"/>
    </row>
    <row r="6182" spans="2:18" x14ac:dyDescent="0.25">
      <c r="B6182" s="1887"/>
      <c r="C6182" s="101" t="s">
        <v>30</v>
      </c>
      <c r="D6182" s="1598" t="s">
        <v>10</v>
      </c>
      <c r="E6182" s="1786" t="s">
        <v>30</v>
      </c>
      <c r="F6182" s="1786" t="s">
        <v>10</v>
      </c>
      <c r="G6182" s="1887"/>
      <c r="J6182" s="1783">
        <v>18</v>
      </c>
      <c r="K6182" s="476"/>
      <c r="L6182" s="476">
        <v>4.5</v>
      </c>
      <c r="M6182" s="426">
        <v>20</v>
      </c>
      <c r="N6182" s="426">
        <v>400</v>
      </c>
      <c r="O6182" s="476"/>
      <c r="P6182" s="450">
        <v>12</v>
      </c>
      <c r="Q6182" s="451">
        <f t="shared" si="283"/>
        <v>0.432</v>
      </c>
      <c r="R6182" s="476"/>
    </row>
    <row r="6183" spans="2:18" x14ac:dyDescent="0.25">
      <c r="B6183" s="1787" t="s">
        <v>32</v>
      </c>
      <c r="C6183" s="86">
        <f>SUM(C6151)</f>
        <v>1361</v>
      </c>
      <c r="D6183" s="71">
        <f t="shared" ref="D6183:F6183" si="284">SUM(D6151)</f>
        <v>1032.2146515399997</v>
      </c>
      <c r="E6183" s="86">
        <f t="shared" si="284"/>
        <v>56776</v>
      </c>
      <c r="F6183" s="71">
        <f t="shared" si="284"/>
        <v>756.41474500000049</v>
      </c>
      <c r="G6183" s="88">
        <f>SUM(F6183/D6183)</f>
        <v>0.73280760341027606</v>
      </c>
      <c r="J6183" s="1055">
        <v>19</v>
      </c>
      <c r="K6183" s="476"/>
      <c r="L6183" s="476">
        <v>3.5</v>
      </c>
      <c r="M6183" s="426">
        <v>20</v>
      </c>
      <c r="N6183" s="426">
        <v>400</v>
      </c>
      <c r="O6183" s="476"/>
      <c r="P6183" s="450">
        <v>1</v>
      </c>
      <c r="Q6183" s="451">
        <f t="shared" si="283"/>
        <v>2.8000000000000001E-2</v>
      </c>
      <c r="R6183" s="476"/>
    </row>
    <row r="6184" spans="2:18" x14ac:dyDescent="0.25">
      <c r="B6184" s="1787" t="s">
        <v>32</v>
      </c>
      <c r="C6184" s="115">
        <f>SUM(B6177)</f>
        <v>13</v>
      </c>
      <c r="D6184" s="20">
        <f>SUM(G6179)</f>
        <v>11.500769279999997</v>
      </c>
      <c r="E6184" s="115">
        <f>SUM(P6209)</f>
        <v>470</v>
      </c>
      <c r="F6184" s="20">
        <f>SUM(Q6209)</f>
        <v>9.5579800000000006</v>
      </c>
      <c r="G6184" s="88">
        <f>SUM(F6184/D6184)</f>
        <v>0.83107310192036155</v>
      </c>
      <c r="J6184" s="1783">
        <v>20</v>
      </c>
      <c r="K6184" s="476"/>
      <c r="L6184" s="476">
        <v>2.2000000000000002</v>
      </c>
      <c r="M6184" s="426">
        <v>20</v>
      </c>
      <c r="N6184" s="426">
        <v>400</v>
      </c>
      <c r="O6184" s="476"/>
      <c r="P6184" s="450">
        <v>1</v>
      </c>
      <c r="Q6184" s="451">
        <f t="shared" si="283"/>
        <v>1.7600000000000001E-2</v>
      </c>
      <c r="R6184" s="476"/>
    </row>
    <row r="6185" spans="2:18" ht="16.5" thickBot="1" x14ac:dyDescent="0.3">
      <c r="B6185" s="1779" t="s">
        <v>54</v>
      </c>
      <c r="C6185" s="59">
        <f>SUM(C6183:C6184)</f>
        <v>1374</v>
      </c>
      <c r="D6185" s="92">
        <f>SUM(D6183:D6184)</f>
        <v>1043.7154208199997</v>
      </c>
      <c r="E6185" s="59">
        <f>SUM(E6183:E6184)</f>
        <v>57246</v>
      </c>
      <c r="F6185" s="92">
        <f>SUM(F6183:F6184)</f>
        <v>765.97272500000054</v>
      </c>
      <c r="G6185" s="93">
        <f>SUM(F6185/D6185)</f>
        <v>0.73389039744014761</v>
      </c>
      <c r="J6185" s="1055">
        <v>21</v>
      </c>
      <c r="K6185" s="476"/>
      <c r="L6185" s="476">
        <v>13</v>
      </c>
      <c r="M6185" s="426">
        <v>15</v>
      </c>
      <c r="N6185" s="426">
        <v>400</v>
      </c>
      <c r="O6185" s="476"/>
      <c r="P6185" s="450">
        <v>3</v>
      </c>
      <c r="Q6185" s="451">
        <f t="shared" si="283"/>
        <v>0.23400000000000001</v>
      </c>
      <c r="R6185" s="476"/>
    </row>
    <row r="6186" spans="2:18" ht="16.5" thickTop="1" x14ac:dyDescent="0.25">
      <c r="B6186" s="89"/>
      <c r="C6186" s="90"/>
      <c r="D6186" s="91"/>
      <c r="E6186" s="82"/>
      <c r="F6186" s="83"/>
      <c r="G6186" s="83"/>
      <c r="J6186" s="1783">
        <v>22</v>
      </c>
      <c r="K6186" s="476"/>
      <c r="L6186" s="476">
        <v>10</v>
      </c>
      <c r="M6186" s="426">
        <v>15</v>
      </c>
      <c r="N6186" s="426">
        <v>400</v>
      </c>
      <c r="O6186" s="476"/>
      <c r="P6186" s="450">
        <v>1</v>
      </c>
      <c r="Q6186" s="451">
        <f t="shared" ref="Q6186:Q6193" si="285">L6186*M6186*N6186*P6186/1000000</f>
        <v>0.06</v>
      </c>
      <c r="R6186" s="476"/>
    </row>
    <row r="6187" spans="2:18" x14ac:dyDescent="0.25">
      <c r="B6187" s="102" t="s">
        <v>32</v>
      </c>
      <c r="C6187" s="90"/>
      <c r="D6187" s="103">
        <f>SUM(Q6203+D6153)</f>
        <v>566.14752500000009</v>
      </c>
      <c r="E6187" s="466">
        <f>SUM(D6187/D6185)</f>
        <v>0.54243476114897649</v>
      </c>
      <c r="F6187" s="83"/>
      <c r="G6187" s="83"/>
      <c r="J6187" s="1055">
        <v>23</v>
      </c>
      <c r="K6187" s="476"/>
      <c r="L6187" s="476">
        <v>7</v>
      </c>
      <c r="M6187" s="426">
        <v>15</v>
      </c>
      <c r="N6187" s="426">
        <v>400</v>
      </c>
      <c r="O6187" s="476"/>
      <c r="P6187" s="450">
        <v>2</v>
      </c>
      <c r="Q6187" s="451">
        <f t="shared" si="285"/>
        <v>8.4000000000000005E-2</v>
      </c>
      <c r="R6187" s="476"/>
    </row>
    <row r="6188" spans="2:18" x14ac:dyDescent="0.25">
      <c r="B6188" s="102" t="s">
        <v>51</v>
      </c>
      <c r="C6188" s="89"/>
      <c r="D6188" s="103">
        <f>SUM(Q6208+D6154)</f>
        <v>199.82519999999997</v>
      </c>
      <c r="E6188" s="466">
        <f>SUM(D6188/D6185)</f>
        <v>0.19145563629117063</v>
      </c>
      <c r="F6188" s="83"/>
      <c r="G6188" s="83"/>
      <c r="J6188" s="1783">
        <v>24</v>
      </c>
      <c r="K6188" s="476"/>
      <c r="L6188" s="476">
        <v>4.5</v>
      </c>
      <c r="M6188" s="426">
        <v>15</v>
      </c>
      <c r="N6188" s="426">
        <v>400</v>
      </c>
      <c r="O6188" s="476"/>
      <c r="P6188" s="450">
        <v>4</v>
      </c>
      <c r="Q6188" s="451">
        <f t="shared" si="285"/>
        <v>0.108</v>
      </c>
      <c r="R6188" s="476"/>
    </row>
    <row r="6189" spans="2:18" ht="16.5" thickBot="1" x14ac:dyDescent="0.3">
      <c r="D6189" s="1782">
        <f>SUM(D6187:D6188)</f>
        <v>765.97272500000008</v>
      </c>
      <c r="E6189" s="467">
        <f>SUM(E6187:E6188)</f>
        <v>0.73389039744014717</v>
      </c>
      <c r="J6189" s="1055">
        <v>25</v>
      </c>
      <c r="K6189" s="476"/>
      <c r="L6189" s="476">
        <v>3.5</v>
      </c>
      <c r="M6189" s="426">
        <v>15</v>
      </c>
      <c r="N6189" s="426">
        <v>400</v>
      </c>
      <c r="O6189" s="476"/>
      <c r="P6189" s="450">
        <v>6</v>
      </c>
      <c r="Q6189" s="451">
        <f t="shared" si="285"/>
        <v>0.126</v>
      </c>
      <c r="R6189" s="476"/>
    </row>
    <row r="6190" spans="2:18" ht="16.5" thickTop="1" x14ac:dyDescent="0.25">
      <c r="J6190" s="1783">
        <v>26</v>
      </c>
      <c r="K6190" s="476"/>
      <c r="L6190" s="476">
        <v>2.2000000000000002</v>
      </c>
      <c r="M6190" s="426">
        <v>15</v>
      </c>
      <c r="N6190" s="426">
        <v>400</v>
      </c>
      <c r="O6190" s="476"/>
      <c r="P6190" s="450">
        <v>3</v>
      </c>
      <c r="Q6190" s="451">
        <f t="shared" si="285"/>
        <v>3.9600000000000003E-2</v>
      </c>
      <c r="R6190" s="476"/>
    </row>
    <row r="6191" spans="2:18" x14ac:dyDescent="0.25">
      <c r="J6191" s="1055">
        <v>27</v>
      </c>
      <c r="K6191" s="476"/>
      <c r="L6191" s="476">
        <v>10</v>
      </c>
      <c r="M6191" s="426">
        <v>13</v>
      </c>
      <c r="N6191" s="426">
        <v>400</v>
      </c>
      <c r="O6191" s="476"/>
      <c r="P6191" s="450">
        <v>4</v>
      </c>
      <c r="Q6191" s="451">
        <f t="shared" si="285"/>
        <v>0.20799999999999999</v>
      </c>
      <c r="R6191" s="476"/>
    </row>
    <row r="6192" spans="2:18" x14ac:dyDescent="0.25">
      <c r="J6192" s="1783">
        <v>28</v>
      </c>
      <c r="K6192" s="476"/>
      <c r="L6192" s="476">
        <v>4.5</v>
      </c>
      <c r="M6192" s="426">
        <v>13</v>
      </c>
      <c r="N6192" s="426">
        <v>400</v>
      </c>
      <c r="O6192" s="476"/>
      <c r="P6192" s="450">
        <v>5</v>
      </c>
      <c r="Q6192" s="451">
        <f t="shared" si="285"/>
        <v>0.11700000000000001</v>
      </c>
      <c r="R6192" s="476"/>
    </row>
    <row r="6193" spans="10:18" x14ac:dyDescent="0.25">
      <c r="J6193" s="1055">
        <v>29</v>
      </c>
      <c r="K6193" s="476"/>
      <c r="L6193" s="476">
        <v>3.5</v>
      </c>
      <c r="M6193" s="426">
        <v>13</v>
      </c>
      <c r="N6193" s="426">
        <v>400</v>
      </c>
      <c r="O6193" s="476"/>
      <c r="P6193" s="450">
        <v>2</v>
      </c>
      <c r="Q6193" s="451">
        <f t="shared" si="285"/>
        <v>3.6400000000000002E-2</v>
      </c>
      <c r="R6193" s="476"/>
    </row>
    <row r="6194" spans="10:18" x14ac:dyDescent="0.25">
      <c r="J6194" s="1783">
        <v>30</v>
      </c>
      <c r="K6194" s="476"/>
      <c r="L6194" s="476">
        <v>2.2000000000000002</v>
      </c>
      <c r="M6194" s="426">
        <v>13</v>
      </c>
      <c r="N6194" s="426">
        <v>400</v>
      </c>
      <c r="O6194" s="476"/>
      <c r="P6194" s="450">
        <v>10</v>
      </c>
      <c r="Q6194" s="451">
        <f t="shared" ref="Q6194:Q6200" si="286">L6194*M6194*N6194*P6194/1000000</f>
        <v>0.1144</v>
      </c>
      <c r="R6194" s="476"/>
    </row>
    <row r="6195" spans="10:18" x14ac:dyDescent="0.25">
      <c r="J6195" s="1055">
        <v>31</v>
      </c>
      <c r="K6195" s="476"/>
      <c r="L6195" s="476">
        <v>7</v>
      </c>
      <c r="M6195" s="426">
        <v>10</v>
      </c>
      <c r="N6195" s="426">
        <v>400</v>
      </c>
      <c r="O6195" s="476"/>
      <c r="P6195" s="450">
        <v>1</v>
      </c>
      <c r="Q6195" s="451">
        <f t="shared" si="286"/>
        <v>2.8000000000000001E-2</v>
      </c>
      <c r="R6195" s="476"/>
    </row>
    <row r="6196" spans="10:18" x14ac:dyDescent="0.25">
      <c r="J6196" s="1783">
        <v>32</v>
      </c>
      <c r="K6196" s="476"/>
      <c r="L6196" s="476">
        <v>4.5</v>
      </c>
      <c r="M6196" s="426">
        <v>10</v>
      </c>
      <c r="N6196" s="426">
        <v>400</v>
      </c>
      <c r="O6196" s="476"/>
      <c r="P6196" s="450">
        <v>20</v>
      </c>
      <c r="Q6196" s="451">
        <f t="shared" si="286"/>
        <v>0.36</v>
      </c>
      <c r="R6196" s="476"/>
    </row>
    <row r="6197" spans="10:18" x14ac:dyDescent="0.25">
      <c r="J6197" s="1055">
        <v>33</v>
      </c>
      <c r="K6197" s="476"/>
      <c r="L6197" s="476">
        <v>2.2000000000000002</v>
      </c>
      <c r="M6197" s="426">
        <v>10</v>
      </c>
      <c r="N6197" s="426">
        <v>400</v>
      </c>
      <c r="O6197" s="476"/>
      <c r="P6197" s="450">
        <v>23</v>
      </c>
      <c r="Q6197" s="451">
        <f t="shared" si="286"/>
        <v>0.2024</v>
      </c>
      <c r="R6197" s="476"/>
    </row>
    <row r="6198" spans="10:18" x14ac:dyDescent="0.25">
      <c r="J6198" s="1783">
        <v>34</v>
      </c>
      <c r="K6198" s="476"/>
      <c r="L6198" s="476">
        <v>3.5</v>
      </c>
      <c r="M6198" s="426">
        <v>10</v>
      </c>
      <c r="N6198" s="426">
        <v>400</v>
      </c>
      <c r="O6198" s="476"/>
      <c r="P6198" s="450">
        <v>1</v>
      </c>
      <c r="Q6198" s="451">
        <f t="shared" si="286"/>
        <v>1.4E-2</v>
      </c>
      <c r="R6198" s="476"/>
    </row>
    <row r="6199" spans="10:18" x14ac:dyDescent="0.25">
      <c r="J6199" s="1055">
        <v>35</v>
      </c>
      <c r="K6199" s="476"/>
      <c r="L6199" s="476">
        <v>1.7</v>
      </c>
      <c r="M6199" s="426">
        <v>10</v>
      </c>
      <c r="N6199" s="426">
        <v>400</v>
      </c>
      <c r="O6199" s="476"/>
      <c r="P6199" s="450">
        <v>2</v>
      </c>
      <c r="Q6199" s="451">
        <f t="shared" si="286"/>
        <v>1.3599999999999999E-2</v>
      </c>
      <c r="R6199" s="476"/>
    </row>
    <row r="6200" spans="10:18" x14ac:dyDescent="0.25">
      <c r="J6200" s="1783">
        <v>36</v>
      </c>
      <c r="K6200" s="476"/>
      <c r="L6200" s="476">
        <v>4.5</v>
      </c>
      <c r="M6200" s="426">
        <v>10</v>
      </c>
      <c r="N6200" s="426">
        <v>300</v>
      </c>
      <c r="O6200" s="476"/>
      <c r="P6200" s="450">
        <v>1</v>
      </c>
      <c r="Q6200" s="451">
        <f t="shared" si="286"/>
        <v>1.35E-2</v>
      </c>
      <c r="R6200" s="476"/>
    </row>
    <row r="6201" spans="10:18" x14ac:dyDescent="0.25">
      <c r="J6201" s="1055">
        <v>37</v>
      </c>
      <c r="K6201" s="476"/>
      <c r="L6201" s="476">
        <v>2.2000000000000002</v>
      </c>
      <c r="M6201" s="426">
        <v>10</v>
      </c>
      <c r="N6201" s="426">
        <v>300</v>
      </c>
      <c r="O6201" s="476"/>
      <c r="P6201" s="450">
        <v>2</v>
      </c>
      <c r="Q6201" s="451">
        <f t="shared" ref="Q6201:Q6202" si="287">L6201*M6201*N6201*P6201/1000000</f>
        <v>1.32E-2</v>
      </c>
      <c r="R6201" s="476"/>
    </row>
    <row r="6202" spans="10:18" x14ac:dyDescent="0.25">
      <c r="J6202" s="1783">
        <v>38</v>
      </c>
      <c r="K6202" s="476"/>
      <c r="L6202" s="476">
        <v>2.2000000000000002</v>
      </c>
      <c r="M6202" s="426">
        <v>13</v>
      </c>
      <c r="N6202" s="426">
        <v>400</v>
      </c>
      <c r="O6202" s="476"/>
      <c r="P6202" s="450">
        <v>2</v>
      </c>
      <c r="Q6202" s="451">
        <f t="shared" si="287"/>
        <v>2.2880000000000001E-2</v>
      </c>
      <c r="R6202" s="476"/>
    </row>
    <row r="6203" spans="10:18" x14ac:dyDescent="0.25">
      <c r="J6203" s="1880"/>
      <c r="K6203" s="1880"/>
      <c r="L6203" s="1880"/>
      <c r="M6203" s="1880"/>
      <c r="N6203" s="1880"/>
      <c r="O6203" s="1881"/>
      <c r="P6203" s="1119">
        <f>SUM(P6165:P6202)</f>
        <v>149</v>
      </c>
      <c r="Q6203" s="1120">
        <f>SUM(Q6165:Q6202)</f>
        <v>7.4723800000000002</v>
      </c>
      <c r="R6203" s="64">
        <f>SUM(Q6203/G6179)</f>
        <v>0.64972871101714702</v>
      </c>
    </row>
    <row r="6204" spans="10:18" x14ac:dyDescent="0.25">
      <c r="J6204" s="1783">
        <v>3</v>
      </c>
      <c r="K6204" s="476"/>
      <c r="L6204" s="477">
        <v>5</v>
      </c>
      <c r="M6204" s="409">
        <v>7</v>
      </c>
      <c r="N6204" s="409">
        <v>400</v>
      </c>
      <c r="O6204" s="409">
        <v>15</v>
      </c>
      <c r="P6204" s="450">
        <v>60</v>
      </c>
      <c r="Q6204" s="451">
        <f>L6204*M6204*N6204*P6204/1000000</f>
        <v>0.84</v>
      </c>
      <c r="R6204" s="618"/>
    </row>
    <row r="6205" spans="10:18" x14ac:dyDescent="0.25">
      <c r="J6205" s="1783">
        <v>40</v>
      </c>
      <c r="K6205" s="476"/>
      <c r="L6205" s="477">
        <v>4</v>
      </c>
      <c r="M6205" s="409">
        <v>6</v>
      </c>
      <c r="N6205" s="409">
        <v>400</v>
      </c>
      <c r="O6205" s="409">
        <v>6</v>
      </c>
      <c r="P6205" s="450">
        <v>36</v>
      </c>
      <c r="Q6205" s="451">
        <f>L6205*M6205*N6205*P6205/1000000</f>
        <v>0.34560000000000002</v>
      </c>
      <c r="R6205" s="618"/>
    </row>
    <row r="6206" spans="10:18" x14ac:dyDescent="0.25">
      <c r="J6206" s="1783">
        <v>41</v>
      </c>
      <c r="K6206" s="476"/>
      <c r="L6206" s="477">
        <v>3</v>
      </c>
      <c r="M6206" s="409">
        <v>5</v>
      </c>
      <c r="N6206" s="409">
        <v>400</v>
      </c>
      <c r="O6206" s="409">
        <v>10</v>
      </c>
      <c r="P6206" s="450">
        <v>100</v>
      </c>
      <c r="Q6206" s="451">
        <f>L6206*M6206*N6206*P6206/1000000</f>
        <v>0.6</v>
      </c>
      <c r="R6206" s="618"/>
    </row>
    <row r="6207" spans="10:18" x14ac:dyDescent="0.25">
      <c r="J6207" s="1783">
        <v>42</v>
      </c>
      <c r="K6207" s="476"/>
      <c r="L6207" s="477">
        <v>2</v>
      </c>
      <c r="M6207" s="409">
        <v>3</v>
      </c>
      <c r="N6207" s="409">
        <v>400</v>
      </c>
      <c r="O6207" s="409">
        <v>5</v>
      </c>
      <c r="P6207" s="450">
        <v>125</v>
      </c>
      <c r="Q6207" s="451">
        <f>L6207*M6207*N6207*P6207/1000000</f>
        <v>0.3</v>
      </c>
      <c r="R6207" s="618"/>
    </row>
    <row r="6208" spans="10:18" x14ac:dyDescent="0.25">
      <c r="J6208" s="1882"/>
      <c r="K6208" s="1883"/>
      <c r="L6208" s="1883"/>
      <c r="M6208" s="1883"/>
      <c r="N6208" s="1884"/>
      <c r="O6208" s="1057">
        <f>SUM(O6204:O6207)</f>
        <v>36</v>
      </c>
      <c r="P6208" s="1057">
        <f>SUM(P6204:P6207)</f>
        <v>321</v>
      </c>
      <c r="Q6208" s="437">
        <f>SUM(Q6204:Q6207)</f>
        <v>2.0855999999999999</v>
      </c>
      <c r="R6208" s="64">
        <f>SUM(Q6208/G6179)</f>
        <v>0.18134439090321447</v>
      </c>
    </row>
    <row r="6209" spans="2:18" ht="16.5" thickBot="1" x14ac:dyDescent="0.3">
      <c r="J6209" s="112"/>
      <c r="K6209" s="112"/>
      <c r="L6209" s="112"/>
      <c r="M6209" s="112"/>
      <c r="N6209" s="112"/>
      <c r="O6209" s="455">
        <f>SUM(O6208)</f>
        <v>36</v>
      </c>
      <c r="P6209" s="47">
        <f>SUM(P6208,P6203)</f>
        <v>470</v>
      </c>
      <c r="Q6209" s="72">
        <f>SUM(Q6208,Q6203)</f>
        <v>9.5579800000000006</v>
      </c>
      <c r="R6209" s="49">
        <f>SUM(Q6209/G6179)</f>
        <v>0.83107310192036155</v>
      </c>
    </row>
    <row r="6210" spans="2:18" ht="16.5" thickTop="1" x14ac:dyDescent="0.25"/>
    <row r="6211" spans="2:18" ht="15.75" customHeight="1" x14ac:dyDescent="0.25">
      <c r="B6211" s="1814" t="s">
        <v>0</v>
      </c>
      <c r="C6211" s="1814"/>
      <c r="D6211" s="1814"/>
      <c r="E6211" s="1814"/>
      <c r="F6211" s="1814"/>
      <c r="G6211" s="1814"/>
      <c r="H6211" s="1814"/>
      <c r="J6211" s="1892" t="s">
        <v>22</v>
      </c>
      <c r="K6211" s="1892"/>
      <c r="L6211" s="1892"/>
      <c r="M6211" s="1892"/>
      <c r="N6211" s="1892"/>
      <c r="O6211" s="1892"/>
      <c r="P6211" s="1892"/>
      <c r="Q6211" s="1892"/>
      <c r="R6211" s="1892"/>
    </row>
    <row r="6212" spans="2:18" ht="15.75" customHeight="1" x14ac:dyDescent="0.25">
      <c r="B6212" s="1814"/>
      <c r="C6212" s="1814"/>
      <c r="D6212" s="1814"/>
      <c r="E6212" s="1814"/>
      <c r="F6212" s="1814"/>
      <c r="G6212" s="1814"/>
      <c r="H6212" s="1814"/>
      <c r="J6212" s="1892"/>
      <c r="K6212" s="1892"/>
      <c r="L6212" s="1892"/>
      <c r="M6212" s="1892"/>
      <c r="N6212" s="1892"/>
      <c r="O6212" s="1892"/>
      <c r="P6212" s="1892"/>
      <c r="Q6212" s="1892"/>
      <c r="R6212" s="1892"/>
    </row>
    <row r="6213" spans="2:18" x14ac:dyDescent="0.25">
      <c r="B6213" s="6" t="s">
        <v>577</v>
      </c>
      <c r="H6213" s="8"/>
      <c r="J6213" s="6" t="s">
        <v>577</v>
      </c>
      <c r="K6213" s="1051"/>
      <c r="L6213" s="1051"/>
      <c r="M6213" s="1051"/>
      <c r="N6213" s="1051"/>
      <c r="O6213" s="1893"/>
      <c r="P6213" s="1893"/>
      <c r="Q6213" s="842"/>
      <c r="R6213" s="842"/>
    </row>
    <row r="6214" spans="2:18" x14ac:dyDescent="0.25">
      <c r="B6214" s="1885" t="s">
        <v>21</v>
      </c>
      <c r="C6214" s="1885" t="s">
        <v>2</v>
      </c>
      <c r="D6214" s="1885" t="s">
        <v>3</v>
      </c>
      <c r="E6214" s="1842" t="s">
        <v>4</v>
      </c>
      <c r="F6214" s="1843"/>
      <c r="G6214" s="1844"/>
      <c r="H6214" s="1885" t="s">
        <v>5</v>
      </c>
      <c r="J6214" s="1886" t="s">
        <v>21</v>
      </c>
      <c r="K6214" s="1894" t="s">
        <v>24</v>
      </c>
      <c r="L6214" s="1867" t="s">
        <v>25</v>
      </c>
      <c r="M6214" s="1868"/>
      <c r="N6214" s="1869"/>
      <c r="O6214" s="1867" t="s">
        <v>4</v>
      </c>
      <c r="P6214" s="1868"/>
      <c r="Q6214" s="1869"/>
      <c r="R6214" s="1886" t="s">
        <v>5</v>
      </c>
    </row>
    <row r="6215" spans="2:18" x14ac:dyDescent="0.25">
      <c r="B6215" s="1813"/>
      <c r="C6215" s="1813"/>
      <c r="D6215" s="1813"/>
      <c r="E6215" s="1781" t="s">
        <v>26</v>
      </c>
      <c r="F6215" s="1781" t="s">
        <v>9</v>
      </c>
      <c r="G6215" s="1780" t="s">
        <v>10</v>
      </c>
      <c r="H6215" s="1813"/>
      <c r="J6215" s="1887"/>
      <c r="K6215" s="1895"/>
      <c r="L6215" s="1052" t="s">
        <v>27</v>
      </c>
      <c r="M6215" s="1784" t="s">
        <v>28</v>
      </c>
      <c r="N6215" s="1784" t="s">
        <v>26</v>
      </c>
      <c r="O6215" s="1784" t="s">
        <v>29</v>
      </c>
      <c r="P6215" s="1053" t="s">
        <v>30</v>
      </c>
      <c r="Q6215" s="1054" t="s">
        <v>10</v>
      </c>
      <c r="R6215" s="1887"/>
    </row>
    <row r="6216" spans="2:18" x14ac:dyDescent="0.25">
      <c r="B6216" s="1209">
        <v>1</v>
      </c>
      <c r="C6216" s="1168">
        <v>8273</v>
      </c>
      <c r="D6216" s="1787" t="s">
        <v>12</v>
      </c>
      <c r="E6216" s="1787">
        <v>400</v>
      </c>
      <c r="F6216" s="409">
        <v>63</v>
      </c>
      <c r="G6216" s="71">
        <f t="shared" ref="G6216:G6232" si="288">0.7854*E6216*F6216*F6216/1000000</f>
        <v>1.2469010399999998</v>
      </c>
      <c r="H6216" s="616" t="s">
        <v>207</v>
      </c>
      <c r="J6216" s="1055">
        <v>1</v>
      </c>
      <c r="K6216" s="429" t="s">
        <v>32</v>
      </c>
      <c r="L6216" s="426">
        <v>2.2000000000000002</v>
      </c>
      <c r="M6216" s="426">
        <v>10</v>
      </c>
      <c r="N6216" s="426">
        <v>400</v>
      </c>
      <c r="O6216" s="429"/>
      <c r="P6216" s="450">
        <v>14</v>
      </c>
      <c r="Q6216" s="451">
        <f t="shared" ref="Q6216:Q6247" si="289">L6216*M6216*N6216*P6216/1000000</f>
        <v>0.1232</v>
      </c>
      <c r="R6216" s="1056"/>
    </row>
    <row r="6217" spans="2:18" x14ac:dyDescent="0.25">
      <c r="B6217" s="1209">
        <v>2</v>
      </c>
      <c r="C6217" s="1168">
        <v>8355</v>
      </c>
      <c r="D6217" s="1787" t="s">
        <v>12</v>
      </c>
      <c r="E6217" s="1787">
        <v>400</v>
      </c>
      <c r="F6217" s="409">
        <v>40</v>
      </c>
      <c r="G6217" s="71">
        <f t="shared" si="288"/>
        <v>0.50265599999999988</v>
      </c>
      <c r="H6217" s="616" t="s">
        <v>207</v>
      </c>
      <c r="J6217" s="1783">
        <v>2</v>
      </c>
      <c r="K6217" s="476"/>
      <c r="L6217" s="476">
        <v>3.5</v>
      </c>
      <c r="M6217" s="426">
        <v>10</v>
      </c>
      <c r="N6217" s="426">
        <v>400</v>
      </c>
      <c r="O6217" s="476"/>
      <c r="P6217" s="450">
        <v>8</v>
      </c>
      <c r="Q6217" s="451">
        <f t="shared" si="289"/>
        <v>0.112</v>
      </c>
      <c r="R6217" s="476"/>
    </row>
    <row r="6218" spans="2:18" x14ac:dyDescent="0.25">
      <c r="B6218" s="1209">
        <v>3</v>
      </c>
      <c r="C6218" s="1168">
        <v>8366</v>
      </c>
      <c r="D6218" s="1787" t="s">
        <v>12</v>
      </c>
      <c r="E6218" s="1787">
        <v>400</v>
      </c>
      <c r="F6218" s="409">
        <v>30</v>
      </c>
      <c r="G6218" s="71">
        <f t="shared" si="288"/>
        <v>0.282744</v>
      </c>
      <c r="H6218" s="616" t="s">
        <v>207</v>
      </c>
      <c r="J6218" s="1055">
        <v>3</v>
      </c>
      <c r="K6218" s="476"/>
      <c r="L6218" s="476">
        <v>4.5</v>
      </c>
      <c r="M6218" s="426">
        <v>10</v>
      </c>
      <c r="N6218" s="426">
        <v>400</v>
      </c>
      <c r="O6218" s="476"/>
      <c r="P6218" s="450">
        <v>57</v>
      </c>
      <c r="Q6218" s="451">
        <f t="shared" si="289"/>
        <v>1.026</v>
      </c>
      <c r="R6218" s="476"/>
    </row>
    <row r="6219" spans="2:18" x14ac:dyDescent="0.25">
      <c r="B6219" s="1209">
        <v>4</v>
      </c>
      <c r="C6219" s="1168">
        <v>8380</v>
      </c>
      <c r="D6219" s="1787" t="s">
        <v>12</v>
      </c>
      <c r="E6219" s="1787">
        <v>400</v>
      </c>
      <c r="F6219" s="409">
        <v>54</v>
      </c>
      <c r="G6219" s="71">
        <f t="shared" si="288"/>
        <v>0.91609055999999989</v>
      </c>
      <c r="H6219" s="616" t="s">
        <v>207</v>
      </c>
      <c r="J6219" s="1783">
        <v>4</v>
      </c>
      <c r="K6219" s="476"/>
      <c r="L6219" s="476">
        <v>4.5</v>
      </c>
      <c r="M6219" s="426">
        <v>13</v>
      </c>
      <c r="N6219" s="426">
        <v>400</v>
      </c>
      <c r="O6219" s="476"/>
      <c r="P6219" s="450">
        <v>3</v>
      </c>
      <c r="Q6219" s="451">
        <f t="shared" si="289"/>
        <v>7.0199999999999999E-2</v>
      </c>
      <c r="R6219" s="476"/>
    </row>
    <row r="6220" spans="2:18" x14ac:dyDescent="0.25">
      <c r="B6220" s="1209">
        <v>5</v>
      </c>
      <c r="C6220" s="1168">
        <v>8310</v>
      </c>
      <c r="D6220" s="1787" t="s">
        <v>12</v>
      </c>
      <c r="E6220" s="1787">
        <v>400</v>
      </c>
      <c r="F6220" s="409">
        <v>38</v>
      </c>
      <c r="G6220" s="71">
        <f t="shared" si="288"/>
        <v>0.45364703999999995</v>
      </c>
      <c r="H6220" s="616" t="s">
        <v>207</v>
      </c>
      <c r="J6220" s="1055">
        <v>5</v>
      </c>
      <c r="K6220" s="476"/>
      <c r="L6220" s="476">
        <v>4.5</v>
      </c>
      <c r="M6220" s="426">
        <v>15</v>
      </c>
      <c r="N6220" s="426">
        <v>400</v>
      </c>
      <c r="O6220" s="476"/>
      <c r="P6220" s="450">
        <v>7</v>
      </c>
      <c r="Q6220" s="451">
        <f t="shared" si="289"/>
        <v>0.189</v>
      </c>
      <c r="R6220" s="476"/>
    </row>
    <row r="6221" spans="2:18" x14ac:dyDescent="0.25">
      <c r="B6221" s="1209">
        <v>6</v>
      </c>
      <c r="C6221" s="1168">
        <v>8356</v>
      </c>
      <c r="D6221" s="1787" t="s">
        <v>12</v>
      </c>
      <c r="E6221" s="1787">
        <v>400</v>
      </c>
      <c r="F6221" s="409">
        <v>40</v>
      </c>
      <c r="G6221" s="71">
        <f t="shared" si="288"/>
        <v>0.50265599999999988</v>
      </c>
      <c r="H6221" s="616" t="s">
        <v>207</v>
      </c>
      <c r="J6221" s="1783">
        <v>6</v>
      </c>
      <c r="K6221" s="476"/>
      <c r="L6221" s="476">
        <v>7</v>
      </c>
      <c r="M6221" s="426">
        <v>15</v>
      </c>
      <c r="N6221" s="426">
        <v>400</v>
      </c>
      <c r="O6221" s="476"/>
      <c r="P6221" s="450">
        <v>3</v>
      </c>
      <c r="Q6221" s="451">
        <f t="shared" si="289"/>
        <v>0.126</v>
      </c>
      <c r="R6221" s="476"/>
    </row>
    <row r="6222" spans="2:18" x14ac:dyDescent="0.25">
      <c r="B6222" s="1209">
        <v>7</v>
      </c>
      <c r="C6222" s="1168">
        <v>8383</v>
      </c>
      <c r="D6222" s="1787" t="s">
        <v>12</v>
      </c>
      <c r="E6222" s="1787">
        <v>400</v>
      </c>
      <c r="F6222" s="409">
        <v>30</v>
      </c>
      <c r="G6222" s="71">
        <f t="shared" si="288"/>
        <v>0.282744</v>
      </c>
      <c r="H6222" s="616" t="s">
        <v>186</v>
      </c>
      <c r="J6222" s="1055">
        <v>7</v>
      </c>
      <c r="K6222" s="476"/>
      <c r="L6222" s="476">
        <v>10</v>
      </c>
      <c r="M6222" s="426">
        <v>20</v>
      </c>
      <c r="N6222" s="426">
        <v>400</v>
      </c>
      <c r="O6222" s="476"/>
      <c r="P6222" s="450">
        <v>5</v>
      </c>
      <c r="Q6222" s="451">
        <f t="shared" si="289"/>
        <v>0.4</v>
      </c>
      <c r="R6222" s="476"/>
    </row>
    <row r="6223" spans="2:18" x14ac:dyDescent="0.25">
      <c r="B6223" s="1209">
        <v>8</v>
      </c>
      <c r="C6223" s="1168">
        <v>8320</v>
      </c>
      <c r="D6223" s="1787" t="s">
        <v>12</v>
      </c>
      <c r="E6223" s="1787">
        <v>400</v>
      </c>
      <c r="F6223" s="409">
        <v>47</v>
      </c>
      <c r="G6223" s="71">
        <f t="shared" si="288"/>
        <v>0.69397943999999989</v>
      </c>
      <c r="H6223" s="616" t="s">
        <v>207</v>
      </c>
      <c r="J6223" s="1783">
        <v>8</v>
      </c>
      <c r="K6223" s="476"/>
      <c r="L6223" s="476">
        <v>1.7</v>
      </c>
      <c r="M6223" s="426">
        <v>10</v>
      </c>
      <c r="N6223" s="426">
        <v>400</v>
      </c>
      <c r="O6223" s="476"/>
      <c r="P6223" s="450">
        <v>7</v>
      </c>
      <c r="Q6223" s="451">
        <f t="shared" si="289"/>
        <v>4.7600000000000003E-2</v>
      </c>
      <c r="R6223" s="476"/>
    </row>
    <row r="6224" spans="2:18" x14ac:dyDescent="0.25">
      <c r="B6224" s="1209">
        <v>9</v>
      </c>
      <c r="C6224" s="1168">
        <v>8346</v>
      </c>
      <c r="D6224" s="1787" t="s">
        <v>12</v>
      </c>
      <c r="E6224" s="1787">
        <v>400</v>
      </c>
      <c r="F6224" s="409">
        <v>53</v>
      </c>
      <c r="G6224" s="71">
        <f t="shared" si="288"/>
        <v>0.88247543999999989</v>
      </c>
      <c r="H6224" s="616" t="s">
        <v>207</v>
      </c>
      <c r="J6224" s="1055">
        <v>9</v>
      </c>
      <c r="K6224" s="476"/>
      <c r="L6224" s="476">
        <v>10</v>
      </c>
      <c r="M6224" s="426">
        <v>10</v>
      </c>
      <c r="N6224" s="426">
        <v>400</v>
      </c>
      <c r="O6224" s="476"/>
      <c r="P6224" s="450">
        <v>4</v>
      </c>
      <c r="Q6224" s="451">
        <f t="shared" si="289"/>
        <v>0.16</v>
      </c>
      <c r="R6224" s="476"/>
    </row>
    <row r="6225" spans="2:18" x14ac:dyDescent="0.25">
      <c r="B6225" s="1209">
        <v>10</v>
      </c>
      <c r="C6225" s="1168">
        <v>8321</v>
      </c>
      <c r="D6225" s="1787" t="s">
        <v>12</v>
      </c>
      <c r="E6225" s="1787">
        <v>400</v>
      </c>
      <c r="F6225" s="409">
        <v>40</v>
      </c>
      <c r="G6225" s="71">
        <f t="shared" si="288"/>
        <v>0.50265599999999988</v>
      </c>
      <c r="H6225" s="616" t="s">
        <v>207</v>
      </c>
      <c r="J6225" s="1783">
        <v>10</v>
      </c>
      <c r="K6225" s="476"/>
      <c r="L6225" s="476">
        <v>3.5</v>
      </c>
      <c r="M6225" s="426">
        <v>13</v>
      </c>
      <c r="N6225" s="426">
        <v>400</v>
      </c>
      <c r="O6225" s="476"/>
      <c r="P6225" s="450">
        <v>2</v>
      </c>
      <c r="Q6225" s="451">
        <f t="shared" si="289"/>
        <v>3.6400000000000002E-2</v>
      </c>
      <c r="R6225" s="476"/>
    </row>
    <row r="6226" spans="2:18" x14ac:dyDescent="0.25">
      <c r="B6226" s="1209">
        <v>11</v>
      </c>
      <c r="C6226" s="1168">
        <v>8255</v>
      </c>
      <c r="D6226" s="1787" t="s">
        <v>12</v>
      </c>
      <c r="E6226" s="1787">
        <v>400</v>
      </c>
      <c r="F6226" s="409">
        <v>45</v>
      </c>
      <c r="G6226" s="71">
        <f t="shared" si="288"/>
        <v>0.63617400000000002</v>
      </c>
      <c r="H6226" s="616" t="s">
        <v>207</v>
      </c>
      <c r="J6226" s="1055">
        <v>11</v>
      </c>
      <c r="K6226" s="476"/>
      <c r="L6226" s="476">
        <v>2.2000000000000002</v>
      </c>
      <c r="M6226" s="426">
        <v>15</v>
      </c>
      <c r="N6226" s="426">
        <v>400</v>
      </c>
      <c r="O6226" s="476"/>
      <c r="P6226" s="450">
        <v>4</v>
      </c>
      <c r="Q6226" s="451">
        <f t="shared" si="289"/>
        <v>5.28E-2</v>
      </c>
      <c r="R6226" s="476"/>
    </row>
    <row r="6227" spans="2:18" x14ac:dyDescent="0.25">
      <c r="B6227" s="1209">
        <v>12</v>
      </c>
      <c r="C6227" s="1168">
        <v>8011</v>
      </c>
      <c r="D6227" s="1787" t="s">
        <v>12</v>
      </c>
      <c r="E6227" s="1787">
        <v>400</v>
      </c>
      <c r="F6227" s="409">
        <v>42</v>
      </c>
      <c r="G6227" s="71">
        <f t="shared" si="288"/>
        <v>0.55417824000000004</v>
      </c>
      <c r="H6227" s="616" t="s">
        <v>186</v>
      </c>
      <c r="J6227" s="1783">
        <v>12</v>
      </c>
      <c r="K6227" s="476"/>
      <c r="L6227" s="476">
        <v>15</v>
      </c>
      <c r="M6227" s="426">
        <v>25</v>
      </c>
      <c r="N6227" s="426">
        <v>400</v>
      </c>
      <c r="O6227" s="476"/>
      <c r="P6227" s="450">
        <v>2</v>
      </c>
      <c r="Q6227" s="451">
        <f t="shared" si="289"/>
        <v>0.3</v>
      </c>
      <c r="R6227" s="476"/>
    </row>
    <row r="6228" spans="2:18" x14ac:dyDescent="0.25">
      <c r="B6228" s="1209">
        <v>13</v>
      </c>
      <c r="C6228" s="1168">
        <v>8331</v>
      </c>
      <c r="D6228" s="1787" t="s">
        <v>12</v>
      </c>
      <c r="E6228" s="1787">
        <v>400</v>
      </c>
      <c r="F6228" s="409">
        <v>35</v>
      </c>
      <c r="G6228" s="71">
        <f t="shared" si="288"/>
        <v>0.38484599999999997</v>
      </c>
      <c r="H6228" s="616" t="s">
        <v>186</v>
      </c>
      <c r="J6228" s="1055">
        <v>13</v>
      </c>
      <c r="K6228" s="476"/>
      <c r="L6228" s="476">
        <v>8</v>
      </c>
      <c r="M6228" s="426">
        <v>25</v>
      </c>
      <c r="N6228" s="426">
        <v>400</v>
      </c>
      <c r="O6228" s="476"/>
      <c r="P6228" s="450">
        <v>2</v>
      </c>
      <c r="Q6228" s="451">
        <f t="shared" si="289"/>
        <v>0.16</v>
      </c>
      <c r="R6228" s="476"/>
    </row>
    <row r="6229" spans="2:18" x14ac:dyDescent="0.25">
      <c r="B6229" s="1209">
        <v>14</v>
      </c>
      <c r="C6229" s="1168">
        <v>7954</v>
      </c>
      <c r="D6229" s="1787" t="s">
        <v>12</v>
      </c>
      <c r="E6229" s="1787">
        <v>400</v>
      </c>
      <c r="F6229" s="409">
        <v>30</v>
      </c>
      <c r="G6229" s="71">
        <f t="shared" si="288"/>
        <v>0.282744</v>
      </c>
      <c r="H6229" s="616" t="s">
        <v>337</v>
      </c>
      <c r="J6229" s="1783">
        <v>14</v>
      </c>
      <c r="K6229" s="476"/>
      <c r="L6229" s="476">
        <v>10</v>
      </c>
      <c r="M6229" s="426">
        <v>25</v>
      </c>
      <c r="N6229" s="426">
        <v>400</v>
      </c>
      <c r="O6229" s="476"/>
      <c r="P6229" s="450">
        <v>6</v>
      </c>
      <c r="Q6229" s="451">
        <f t="shared" si="289"/>
        <v>0.6</v>
      </c>
      <c r="R6229" s="476"/>
    </row>
    <row r="6230" spans="2:18" x14ac:dyDescent="0.25">
      <c r="B6230" s="1209">
        <v>15</v>
      </c>
      <c r="C6230" s="1168">
        <v>8014</v>
      </c>
      <c r="D6230" s="1787" t="s">
        <v>12</v>
      </c>
      <c r="E6230" s="1787">
        <v>400</v>
      </c>
      <c r="F6230" s="409">
        <v>50</v>
      </c>
      <c r="G6230" s="71">
        <f t="shared" si="288"/>
        <v>0.78539999999999988</v>
      </c>
      <c r="H6230" s="616" t="s">
        <v>13</v>
      </c>
      <c r="J6230" s="1055">
        <v>15</v>
      </c>
      <c r="K6230" s="476"/>
      <c r="L6230" s="476">
        <v>13</v>
      </c>
      <c r="M6230" s="426">
        <v>25</v>
      </c>
      <c r="N6230" s="426">
        <v>400</v>
      </c>
      <c r="O6230" s="476"/>
      <c r="P6230" s="450">
        <v>2</v>
      </c>
      <c r="Q6230" s="451">
        <f t="shared" si="289"/>
        <v>0.26</v>
      </c>
      <c r="R6230" s="476"/>
    </row>
    <row r="6231" spans="2:18" x14ac:dyDescent="0.25">
      <c r="B6231" s="1209">
        <v>16</v>
      </c>
      <c r="C6231" s="1168">
        <v>8023</v>
      </c>
      <c r="D6231" s="1787" t="s">
        <v>12</v>
      </c>
      <c r="E6231" s="1787">
        <v>400</v>
      </c>
      <c r="F6231" s="409">
        <v>49</v>
      </c>
      <c r="G6231" s="71">
        <f t="shared" si="288"/>
        <v>0.75429815999999994</v>
      </c>
      <c r="H6231" s="616" t="s">
        <v>13</v>
      </c>
      <c r="J6231" s="1783">
        <v>16</v>
      </c>
      <c r="K6231" s="476"/>
      <c r="L6231" s="476">
        <v>10</v>
      </c>
      <c r="M6231" s="426">
        <v>30</v>
      </c>
      <c r="N6231" s="426">
        <v>400</v>
      </c>
      <c r="O6231" s="476"/>
      <c r="P6231" s="450">
        <v>1</v>
      </c>
      <c r="Q6231" s="451">
        <f t="shared" si="289"/>
        <v>0.12</v>
      </c>
      <c r="R6231" s="476"/>
    </row>
    <row r="6232" spans="2:18" x14ac:dyDescent="0.25">
      <c r="B6232" s="1209">
        <v>17</v>
      </c>
      <c r="C6232" s="1168">
        <v>8003</v>
      </c>
      <c r="D6232" s="1787" t="s">
        <v>12</v>
      </c>
      <c r="E6232" s="1787">
        <v>400</v>
      </c>
      <c r="F6232" s="409">
        <v>40</v>
      </c>
      <c r="G6232" s="71">
        <f t="shared" si="288"/>
        <v>0.50265599999999988</v>
      </c>
      <c r="H6232" s="616" t="s">
        <v>13</v>
      </c>
      <c r="J6232" s="1055">
        <v>17</v>
      </c>
      <c r="K6232" s="476"/>
      <c r="L6232" s="476">
        <v>15</v>
      </c>
      <c r="M6232" s="426">
        <v>20</v>
      </c>
      <c r="N6232" s="426">
        <v>400</v>
      </c>
      <c r="O6232" s="476"/>
      <c r="P6232" s="450">
        <v>1</v>
      </c>
      <c r="Q6232" s="451">
        <f t="shared" si="289"/>
        <v>0.12</v>
      </c>
      <c r="R6232" s="476"/>
    </row>
    <row r="6233" spans="2:18" x14ac:dyDescent="0.25">
      <c r="B6233" s="1634"/>
      <c r="C6233" s="109"/>
      <c r="D6233" s="109"/>
      <c r="E6233" s="109"/>
      <c r="F6233" s="109"/>
      <c r="G6233" s="1490">
        <f>SUM(G6216:G6232)</f>
        <v>10.166845919999997</v>
      </c>
      <c r="H6233" s="1491"/>
      <c r="J6233" s="1783">
        <v>18</v>
      </c>
      <c r="K6233" s="476"/>
      <c r="L6233" s="476">
        <v>2.2000000000000002</v>
      </c>
      <c r="M6233" s="426">
        <v>20</v>
      </c>
      <c r="N6233" s="426">
        <v>400</v>
      </c>
      <c r="O6233" s="476"/>
      <c r="P6233" s="450">
        <v>1</v>
      </c>
      <c r="Q6233" s="451">
        <f t="shared" si="289"/>
        <v>1.7600000000000001E-2</v>
      </c>
      <c r="R6233" s="476"/>
    </row>
    <row r="6234" spans="2:18" ht="16.5" thickBot="1" x14ac:dyDescent="0.3">
      <c r="G6234" s="60">
        <f>SUM(G6233)</f>
        <v>10.166845919999997</v>
      </c>
      <c r="H6234" s="36">
        <f>SUM(Q6256/G6234)</f>
        <v>0.7369335641510345</v>
      </c>
      <c r="J6234" s="1055">
        <v>19</v>
      </c>
      <c r="K6234" s="476"/>
      <c r="L6234" s="476">
        <v>7</v>
      </c>
      <c r="M6234" s="426">
        <v>13</v>
      </c>
      <c r="N6234" s="426">
        <v>400</v>
      </c>
      <c r="O6234" s="476"/>
      <c r="P6234" s="450">
        <v>1</v>
      </c>
      <c r="Q6234" s="451">
        <f t="shared" si="289"/>
        <v>3.6400000000000002E-2</v>
      </c>
      <c r="R6234" s="476"/>
    </row>
    <row r="6235" spans="2:18" ht="16.5" thickTop="1" x14ac:dyDescent="0.25">
      <c r="J6235" s="1783">
        <v>20</v>
      </c>
      <c r="K6235" s="476"/>
      <c r="L6235" s="476">
        <v>3.5</v>
      </c>
      <c r="M6235" s="426">
        <v>15</v>
      </c>
      <c r="N6235" s="426">
        <v>400</v>
      </c>
      <c r="O6235" s="476"/>
      <c r="P6235" s="450">
        <v>2</v>
      </c>
      <c r="Q6235" s="451">
        <f t="shared" si="289"/>
        <v>4.2000000000000003E-2</v>
      </c>
      <c r="R6235" s="476"/>
    </row>
    <row r="6236" spans="2:18" x14ac:dyDescent="0.25">
      <c r="B6236" s="1886" t="s">
        <v>3</v>
      </c>
      <c r="C6236" s="1888" t="s">
        <v>66</v>
      </c>
      <c r="D6236" s="1889"/>
      <c r="E6236" s="1890" t="s">
        <v>48</v>
      </c>
      <c r="F6236" s="1891"/>
      <c r="G6236" s="1886" t="s">
        <v>50</v>
      </c>
      <c r="J6236" s="1055">
        <v>21</v>
      </c>
      <c r="K6236" s="476"/>
      <c r="L6236" s="476">
        <v>8</v>
      </c>
      <c r="M6236" s="426">
        <v>20</v>
      </c>
      <c r="N6236" s="426">
        <v>400</v>
      </c>
      <c r="O6236" s="476"/>
      <c r="P6236" s="450">
        <v>5</v>
      </c>
      <c r="Q6236" s="451">
        <f t="shared" si="289"/>
        <v>0.32</v>
      </c>
      <c r="R6236" s="476"/>
    </row>
    <row r="6237" spans="2:18" x14ac:dyDescent="0.25">
      <c r="B6237" s="1887"/>
      <c r="C6237" s="101" t="s">
        <v>30</v>
      </c>
      <c r="D6237" s="1598" t="s">
        <v>10</v>
      </c>
      <c r="E6237" s="1786" t="s">
        <v>30</v>
      </c>
      <c r="F6237" s="1786" t="s">
        <v>10</v>
      </c>
      <c r="G6237" s="1887"/>
      <c r="J6237" s="1783">
        <v>22</v>
      </c>
      <c r="K6237" s="476"/>
      <c r="L6237" s="476">
        <v>4.5</v>
      </c>
      <c r="M6237" s="426">
        <v>20</v>
      </c>
      <c r="N6237" s="426">
        <v>400</v>
      </c>
      <c r="O6237" s="476"/>
      <c r="P6237" s="450">
        <v>3</v>
      </c>
      <c r="Q6237" s="451">
        <f t="shared" si="289"/>
        <v>0.108</v>
      </c>
      <c r="R6237" s="476"/>
    </row>
    <row r="6238" spans="2:18" x14ac:dyDescent="0.25">
      <c r="B6238" s="1787" t="s">
        <v>32</v>
      </c>
      <c r="C6238" s="86">
        <f>SUM(C6185)</f>
        <v>1374</v>
      </c>
      <c r="D6238" s="71">
        <f t="shared" ref="D6238:F6238" si="290">SUM(D6185)</f>
        <v>1043.7154208199997</v>
      </c>
      <c r="E6238" s="86">
        <f t="shared" si="290"/>
        <v>57246</v>
      </c>
      <c r="F6238" s="71">
        <f t="shared" si="290"/>
        <v>765.97272500000054</v>
      </c>
      <c r="G6238" s="88">
        <f>SUM(F6238/D6238)</f>
        <v>0.73389039744014761</v>
      </c>
      <c r="J6238" s="1055">
        <v>23</v>
      </c>
      <c r="K6238" s="476"/>
      <c r="L6238" s="476">
        <v>7</v>
      </c>
      <c r="M6238" s="426">
        <v>10</v>
      </c>
      <c r="N6238" s="426">
        <v>400</v>
      </c>
      <c r="O6238" s="476"/>
      <c r="P6238" s="450">
        <v>6</v>
      </c>
      <c r="Q6238" s="451">
        <f t="shared" si="289"/>
        <v>0.16800000000000001</v>
      </c>
      <c r="R6238" s="476"/>
    </row>
    <row r="6239" spans="2:18" x14ac:dyDescent="0.25">
      <c r="B6239" s="1787" t="s">
        <v>32</v>
      </c>
      <c r="C6239" s="115">
        <f>SUM(B6232)</f>
        <v>17</v>
      </c>
      <c r="D6239" s="20">
        <f>SUM(G6234)</f>
        <v>10.166845919999997</v>
      </c>
      <c r="E6239" s="115">
        <f>SUM(P6256)</f>
        <v>532</v>
      </c>
      <c r="F6239" s="20">
        <f>SUM(Q6256)</f>
        <v>7.4922900000000006</v>
      </c>
      <c r="G6239" s="88">
        <f>SUM(F6239/D6239)</f>
        <v>0.7369335641510345</v>
      </c>
      <c r="J6239" s="1783">
        <v>24</v>
      </c>
      <c r="K6239" s="476"/>
      <c r="L6239" s="476">
        <v>2.2000000000000002</v>
      </c>
      <c r="M6239" s="426">
        <v>13</v>
      </c>
      <c r="N6239" s="426">
        <v>400</v>
      </c>
      <c r="O6239" s="476"/>
      <c r="P6239" s="450">
        <v>1</v>
      </c>
      <c r="Q6239" s="451">
        <f t="shared" si="289"/>
        <v>1.1440000000000001E-2</v>
      </c>
      <c r="R6239" s="476"/>
    </row>
    <row r="6240" spans="2:18" ht="16.5" thickBot="1" x14ac:dyDescent="0.3">
      <c r="B6240" s="1779" t="s">
        <v>54</v>
      </c>
      <c r="C6240" s="59">
        <f>SUM(C6238:C6239)</f>
        <v>1391</v>
      </c>
      <c r="D6240" s="92">
        <f>SUM(D6238:D6239)</f>
        <v>1053.8822667399997</v>
      </c>
      <c r="E6240" s="59">
        <f>SUM(E6238:E6239)</f>
        <v>57778</v>
      </c>
      <c r="F6240" s="92">
        <f>SUM(F6238:F6239)</f>
        <v>773.46501500000056</v>
      </c>
      <c r="G6240" s="93">
        <f>SUM(F6240/D6240)</f>
        <v>0.73391975499557383</v>
      </c>
      <c r="J6240" s="1055">
        <v>25</v>
      </c>
      <c r="K6240" s="476"/>
      <c r="L6240" s="476">
        <v>10</v>
      </c>
      <c r="M6240" s="426">
        <v>15</v>
      </c>
      <c r="N6240" s="426">
        <v>400</v>
      </c>
      <c r="O6240" s="476"/>
      <c r="P6240" s="450">
        <v>4</v>
      </c>
      <c r="Q6240" s="451">
        <f t="shared" si="289"/>
        <v>0.24</v>
      </c>
      <c r="R6240" s="476"/>
    </row>
    <row r="6241" spans="2:18" ht="16.5" thickTop="1" x14ac:dyDescent="0.25">
      <c r="B6241" s="89"/>
      <c r="C6241" s="90"/>
      <c r="D6241" s="91"/>
      <c r="E6241" s="82"/>
      <c r="F6241" s="83"/>
      <c r="G6241" s="83"/>
      <c r="J6241" s="1783">
        <v>26</v>
      </c>
      <c r="K6241" s="476"/>
      <c r="L6241" s="476">
        <v>7</v>
      </c>
      <c r="M6241" s="426">
        <v>20</v>
      </c>
      <c r="N6241" s="426">
        <v>400</v>
      </c>
      <c r="O6241" s="476"/>
      <c r="P6241" s="450">
        <v>1</v>
      </c>
      <c r="Q6241" s="451">
        <f t="shared" si="289"/>
        <v>5.6000000000000001E-2</v>
      </c>
      <c r="R6241" s="476"/>
    </row>
    <row r="6242" spans="2:18" x14ac:dyDescent="0.25">
      <c r="B6242" s="102" t="s">
        <v>32</v>
      </c>
      <c r="C6242" s="90"/>
      <c r="D6242" s="103">
        <f>SUM(Q6248+D6187)</f>
        <v>571.24941500000011</v>
      </c>
      <c r="E6242" s="466">
        <f>SUM(D6242/D6240)</f>
        <v>0.5420429141170201</v>
      </c>
      <c r="F6242" s="83"/>
      <c r="G6242" s="83"/>
      <c r="J6242" s="1055">
        <v>27</v>
      </c>
      <c r="K6242" s="476"/>
      <c r="L6242" s="476">
        <v>8</v>
      </c>
      <c r="M6242" s="426">
        <v>10</v>
      </c>
      <c r="N6242" s="426">
        <v>400</v>
      </c>
      <c r="O6242" s="476"/>
      <c r="P6242" s="450">
        <v>1</v>
      </c>
      <c r="Q6242" s="451">
        <f t="shared" si="289"/>
        <v>3.2000000000000001E-2</v>
      </c>
      <c r="R6242" s="476"/>
    </row>
    <row r="6243" spans="2:18" x14ac:dyDescent="0.25">
      <c r="B6243" s="102" t="s">
        <v>51</v>
      </c>
      <c r="C6243" s="89"/>
      <c r="D6243" s="103">
        <f>SUM(Q6255+D6188)</f>
        <v>202.21559999999997</v>
      </c>
      <c r="E6243" s="466">
        <f>SUM(D6243/D6240)</f>
        <v>0.19187684087855328</v>
      </c>
      <c r="F6243" s="83"/>
      <c r="G6243" s="83"/>
      <c r="J6243" s="1783">
        <v>28</v>
      </c>
      <c r="K6243" s="476"/>
      <c r="L6243" s="476">
        <v>13</v>
      </c>
      <c r="M6243" s="426">
        <v>15</v>
      </c>
      <c r="N6243" s="426">
        <v>400</v>
      </c>
      <c r="O6243" s="476"/>
      <c r="P6243" s="450">
        <v>1</v>
      </c>
      <c r="Q6243" s="451">
        <f t="shared" si="289"/>
        <v>7.8E-2</v>
      </c>
      <c r="R6243" s="476"/>
    </row>
    <row r="6244" spans="2:18" ht="16.5" thickBot="1" x14ac:dyDescent="0.3">
      <c r="D6244" s="1782">
        <f>SUM(D6242:D6243)</f>
        <v>773.46501500000011</v>
      </c>
      <c r="E6244" s="467">
        <f>SUM(E6242:E6243)</f>
        <v>0.73391975499557338</v>
      </c>
      <c r="J6244" s="1055">
        <v>29</v>
      </c>
      <c r="K6244" s="476"/>
      <c r="L6244" s="476">
        <v>1.7</v>
      </c>
      <c r="M6244" s="426">
        <v>10</v>
      </c>
      <c r="N6244" s="426">
        <v>300</v>
      </c>
      <c r="O6244" s="476"/>
      <c r="P6244" s="450">
        <v>3</v>
      </c>
      <c r="Q6244" s="451">
        <f t="shared" si="289"/>
        <v>1.5299999999999999E-2</v>
      </c>
      <c r="R6244" s="476"/>
    </row>
    <row r="6245" spans="2:18" ht="16.5" thickTop="1" x14ac:dyDescent="0.25">
      <c r="J6245" s="1783">
        <v>30</v>
      </c>
      <c r="K6245" s="476"/>
      <c r="L6245" s="476">
        <v>1.7</v>
      </c>
      <c r="M6245" s="426">
        <v>15</v>
      </c>
      <c r="N6245" s="426">
        <v>300</v>
      </c>
      <c r="O6245" s="476"/>
      <c r="P6245" s="450">
        <v>1</v>
      </c>
      <c r="Q6245" s="451">
        <f t="shared" si="289"/>
        <v>7.6499999999999997E-3</v>
      </c>
      <c r="R6245" s="476"/>
    </row>
    <row r="6246" spans="2:18" x14ac:dyDescent="0.25">
      <c r="J6246" s="1055">
        <v>31</v>
      </c>
      <c r="K6246" s="476"/>
      <c r="L6246" s="476">
        <v>2.2000000000000002</v>
      </c>
      <c r="M6246" s="426">
        <v>10</v>
      </c>
      <c r="N6246" s="426">
        <v>300</v>
      </c>
      <c r="O6246" s="476"/>
      <c r="P6246" s="450">
        <v>8</v>
      </c>
      <c r="Q6246" s="451">
        <f t="shared" si="289"/>
        <v>5.28E-2</v>
      </c>
      <c r="R6246" s="476"/>
    </row>
    <row r="6247" spans="2:18" x14ac:dyDescent="0.25">
      <c r="J6247" s="1783">
        <v>32</v>
      </c>
      <c r="K6247" s="476"/>
      <c r="L6247" s="476">
        <v>4.5</v>
      </c>
      <c r="M6247" s="426">
        <v>10</v>
      </c>
      <c r="N6247" s="426">
        <v>300</v>
      </c>
      <c r="O6247" s="476"/>
      <c r="P6247" s="450">
        <v>1</v>
      </c>
      <c r="Q6247" s="451">
        <f t="shared" si="289"/>
        <v>1.35E-2</v>
      </c>
      <c r="R6247" s="476"/>
    </row>
    <row r="6248" spans="2:18" x14ac:dyDescent="0.25">
      <c r="J6248" s="1880"/>
      <c r="K6248" s="1880"/>
      <c r="L6248" s="1880"/>
      <c r="M6248" s="1880"/>
      <c r="N6248" s="1880"/>
      <c r="O6248" s="1881"/>
      <c r="P6248" s="1119">
        <f>SUM(P6216:P6247)</f>
        <v>167</v>
      </c>
      <c r="Q6248" s="1120">
        <f>SUM(Q6216:Q6247)</f>
        <v>5.1018900000000009</v>
      </c>
      <c r="R6248" s="64">
        <f>SUM(Q6248/G6234)</f>
        <v>0.50181639813815559</v>
      </c>
    </row>
    <row r="6249" spans="2:18" x14ac:dyDescent="0.25">
      <c r="J6249" s="1783">
        <v>33</v>
      </c>
      <c r="K6249" s="476"/>
      <c r="L6249" s="477">
        <v>5</v>
      </c>
      <c r="M6249" s="409">
        <v>7</v>
      </c>
      <c r="N6249" s="409">
        <v>400</v>
      </c>
      <c r="O6249" s="409">
        <v>18</v>
      </c>
      <c r="P6249" s="450">
        <v>72</v>
      </c>
      <c r="Q6249" s="451">
        <f t="shared" ref="Q6249:Q6254" si="291">L6249*M6249*N6249*P6249/1000000</f>
        <v>1.008</v>
      </c>
      <c r="R6249" s="618"/>
    </row>
    <row r="6250" spans="2:18" x14ac:dyDescent="0.25">
      <c r="J6250" s="1783">
        <v>34</v>
      </c>
      <c r="K6250" s="476"/>
      <c r="L6250" s="477">
        <v>4</v>
      </c>
      <c r="M6250" s="409">
        <v>6</v>
      </c>
      <c r="N6250" s="409">
        <v>400</v>
      </c>
      <c r="O6250" s="409">
        <v>4</v>
      </c>
      <c r="P6250" s="450">
        <v>24</v>
      </c>
      <c r="Q6250" s="451">
        <f t="shared" si="291"/>
        <v>0.23039999999999999</v>
      </c>
      <c r="R6250" s="618"/>
    </row>
    <row r="6251" spans="2:18" x14ac:dyDescent="0.25">
      <c r="J6251" s="1783">
        <v>35</v>
      </c>
      <c r="K6251" s="476"/>
      <c r="L6251" s="477">
        <v>3</v>
      </c>
      <c r="M6251" s="409">
        <v>5</v>
      </c>
      <c r="N6251" s="409">
        <v>400</v>
      </c>
      <c r="O6251" s="409">
        <v>12</v>
      </c>
      <c r="P6251" s="450">
        <v>120</v>
      </c>
      <c r="Q6251" s="451">
        <f t="shared" si="291"/>
        <v>0.72</v>
      </c>
      <c r="R6251" s="618"/>
    </row>
    <row r="6252" spans="2:18" x14ac:dyDescent="0.25">
      <c r="J6252" s="1783">
        <v>36</v>
      </c>
      <c r="K6252" s="476"/>
      <c r="L6252" s="477">
        <v>2</v>
      </c>
      <c r="M6252" s="409">
        <v>3</v>
      </c>
      <c r="N6252" s="409">
        <v>400</v>
      </c>
      <c r="O6252" s="409">
        <v>5</v>
      </c>
      <c r="P6252" s="450">
        <v>125</v>
      </c>
      <c r="Q6252" s="451">
        <f t="shared" si="291"/>
        <v>0.3</v>
      </c>
      <c r="R6252" s="618"/>
    </row>
    <row r="6253" spans="2:18" x14ac:dyDescent="0.25">
      <c r="J6253" s="1783">
        <v>37</v>
      </c>
      <c r="K6253" s="476"/>
      <c r="L6253" s="477">
        <v>3</v>
      </c>
      <c r="M6253" s="409">
        <v>5</v>
      </c>
      <c r="N6253" s="409">
        <v>300</v>
      </c>
      <c r="O6253" s="409">
        <v>2</v>
      </c>
      <c r="P6253" s="450">
        <v>20</v>
      </c>
      <c r="Q6253" s="451">
        <f t="shared" si="291"/>
        <v>0.09</v>
      </c>
      <c r="R6253" s="618"/>
    </row>
    <row r="6254" spans="2:18" x14ac:dyDescent="0.25">
      <c r="J6254" s="1783">
        <v>38</v>
      </c>
      <c r="K6254" s="476"/>
      <c r="L6254" s="477">
        <v>5</v>
      </c>
      <c r="M6254" s="409">
        <v>7</v>
      </c>
      <c r="N6254" s="409">
        <v>300</v>
      </c>
      <c r="O6254" s="409">
        <v>1</v>
      </c>
      <c r="P6254" s="450">
        <v>4</v>
      </c>
      <c r="Q6254" s="451">
        <f t="shared" si="291"/>
        <v>4.2000000000000003E-2</v>
      </c>
      <c r="R6254" s="618"/>
    </row>
    <row r="6255" spans="2:18" x14ac:dyDescent="0.25">
      <c r="J6255" s="1882"/>
      <c r="K6255" s="1883"/>
      <c r="L6255" s="1883"/>
      <c r="M6255" s="1883"/>
      <c r="N6255" s="1884"/>
      <c r="O6255" s="1057">
        <f>SUM(O6249:O6254)</f>
        <v>42</v>
      </c>
      <c r="P6255" s="1057">
        <f>SUM(P6249:P6254)</f>
        <v>365</v>
      </c>
      <c r="Q6255" s="437">
        <f>SUM(Q6249:Q6254)</f>
        <v>2.3903999999999996</v>
      </c>
      <c r="R6255" s="64">
        <f>SUM(Q6255/G6234)</f>
        <v>0.23511716601287888</v>
      </c>
    </row>
    <row r="6256" spans="2:18" ht="16.5" thickBot="1" x14ac:dyDescent="0.3">
      <c r="J6256" s="112"/>
      <c r="K6256" s="112"/>
      <c r="L6256" s="112"/>
      <c r="M6256" s="112"/>
      <c r="N6256" s="112"/>
      <c r="O6256" s="455">
        <f>SUM(O6255)</f>
        <v>42</v>
      </c>
      <c r="P6256" s="47">
        <f>SUM(P6255,P6248)</f>
        <v>532</v>
      </c>
      <c r="Q6256" s="72">
        <f>SUM(Q6255,Q6248)</f>
        <v>7.4922900000000006</v>
      </c>
      <c r="R6256" s="49">
        <f>SUM(Q6256/G6234)</f>
        <v>0.7369335641510345</v>
      </c>
    </row>
    <row r="6257" spans="2:18" ht="16.5" thickTop="1" x14ac:dyDescent="0.25"/>
    <row r="6258" spans="2:18" x14ac:dyDescent="0.25">
      <c r="B6258" s="1814" t="s">
        <v>0</v>
      </c>
      <c r="C6258" s="1814"/>
      <c r="D6258" s="1814"/>
      <c r="E6258" s="1814"/>
      <c r="F6258" s="1814"/>
      <c r="G6258" s="1814"/>
      <c r="H6258" s="1814"/>
      <c r="J6258" s="1892" t="s">
        <v>22</v>
      </c>
      <c r="K6258" s="1892"/>
      <c r="L6258" s="1892"/>
      <c r="M6258" s="1892"/>
      <c r="N6258" s="1892"/>
      <c r="O6258" s="1892"/>
      <c r="P6258" s="1892"/>
      <c r="Q6258" s="1892"/>
      <c r="R6258" s="1892"/>
    </row>
    <row r="6259" spans="2:18" x14ac:dyDescent="0.25">
      <c r="B6259" s="1814"/>
      <c r="C6259" s="1814"/>
      <c r="D6259" s="1814"/>
      <c r="E6259" s="1814"/>
      <c r="F6259" s="1814"/>
      <c r="G6259" s="1814"/>
      <c r="H6259" s="1814"/>
      <c r="J6259" s="1892"/>
      <c r="K6259" s="1892"/>
      <c r="L6259" s="1892"/>
      <c r="M6259" s="1892"/>
      <c r="N6259" s="1892"/>
      <c r="O6259" s="1892"/>
      <c r="P6259" s="1892"/>
      <c r="Q6259" s="1892"/>
      <c r="R6259" s="1892"/>
    </row>
    <row r="6260" spans="2:18" x14ac:dyDescent="0.25">
      <c r="B6260" s="6" t="s">
        <v>577</v>
      </c>
      <c r="H6260" s="8"/>
      <c r="J6260" s="6" t="s">
        <v>577</v>
      </c>
      <c r="K6260" s="1051"/>
      <c r="L6260" s="1051"/>
      <c r="M6260" s="1051"/>
      <c r="N6260" s="1051"/>
      <c r="O6260" s="1893"/>
      <c r="P6260" s="1893"/>
      <c r="Q6260" s="842"/>
      <c r="R6260" s="842"/>
    </row>
    <row r="6261" spans="2:18" x14ac:dyDescent="0.25">
      <c r="B6261" s="1885" t="s">
        <v>21</v>
      </c>
      <c r="C6261" s="1885" t="s">
        <v>2</v>
      </c>
      <c r="D6261" s="1885" t="s">
        <v>3</v>
      </c>
      <c r="E6261" s="1842" t="s">
        <v>4</v>
      </c>
      <c r="F6261" s="1843"/>
      <c r="G6261" s="1844"/>
      <c r="H6261" s="1885" t="s">
        <v>5</v>
      </c>
      <c r="J6261" s="1886" t="s">
        <v>21</v>
      </c>
      <c r="K6261" s="1894" t="s">
        <v>24</v>
      </c>
      <c r="L6261" s="1867" t="s">
        <v>25</v>
      </c>
      <c r="M6261" s="1868"/>
      <c r="N6261" s="1869"/>
      <c r="O6261" s="1867" t="s">
        <v>4</v>
      </c>
      <c r="P6261" s="1868"/>
      <c r="Q6261" s="1869"/>
      <c r="R6261" s="1886" t="s">
        <v>5</v>
      </c>
    </row>
    <row r="6262" spans="2:18" x14ac:dyDescent="0.25">
      <c r="B6262" s="1813"/>
      <c r="C6262" s="1813"/>
      <c r="D6262" s="1813"/>
      <c r="E6262" s="1781" t="s">
        <v>26</v>
      </c>
      <c r="F6262" s="1781" t="s">
        <v>9</v>
      </c>
      <c r="G6262" s="1780" t="s">
        <v>10</v>
      </c>
      <c r="H6262" s="1813"/>
      <c r="J6262" s="1887"/>
      <c r="K6262" s="1895"/>
      <c r="L6262" s="1052" t="s">
        <v>27</v>
      </c>
      <c r="M6262" s="1784" t="s">
        <v>28</v>
      </c>
      <c r="N6262" s="1784" t="s">
        <v>26</v>
      </c>
      <c r="O6262" s="1784" t="s">
        <v>29</v>
      </c>
      <c r="P6262" s="1053" t="s">
        <v>30</v>
      </c>
      <c r="Q6262" s="1054" t="s">
        <v>10</v>
      </c>
      <c r="R6262" s="1887"/>
    </row>
    <row r="6263" spans="2:18" x14ac:dyDescent="0.25">
      <c r="B6263" s="1209">
        <v>1</v>
      </c>
      <c r="C6263" s="1565">
        <v>7877</v>
      </c>
      <c r="D6263" s="1787" t="s">
        <v>12</v>
      </c>
      <c r="E6263" s="1787">
        <v>400</v>
      </c>
      <c r="F6263" s="409">
        <v>49</v>
      </c>
      <c r="G6263" s="71">
        <f t="shared" ref="G6263:G6268" si="292">0.7854*E6263*F6263*F6263/1000000</f>
        <v>0.75429815999999994</v>
      </c>
      <c r="H6263" s="616" t="s">
        <v>465</v>
      </c>
      <c r="J6263" s="1055">
        <v>1</v>
      </c>
      <c r="K6263" s="429" t="s">
        <v>32</v>
      </c>
      <c r="L6263" s="426">
        <v>10</v>
      </c>
      <c r="M6263" s="426">
        <v>25</v>
      </c>
      <c r="N6263" s="426">
        <v>400</v>
      </c>
      <c r="O6263" s="429"/>
      <c r="P6263" s="450">
        <v>2</v>
      </c>
      <c r="Q6263" s="451">
        <f t="shared" ref="Q6263:Q6280" si="293">L6263*M6263*N6263*P6263/1000000</f>
        <v>0.2</v>
      </c>
      <c r="R6263" s="1056"/>
    </row>
    <row r="6264" spans="2:18" x14ac:dyDescent="0.25">
      <c r="B6264" s="1209">
        <v>2</v>
      </c>
      <c r="C6264" s="1565">
        <v>8400</v>
      </c>
      <c r="D6264" s="1787" t="s">
        <v>12</v>
      </c>
      <c r="E6264" s="1787">
        <v>400</v>
      </c>
      <c r="F6264" s="409">
        <v>51</v>
      </c>
      <c r="G6264" s="71">
        <f t="shared" si="292"/>
        <v>0.81713015999999994</v>
      </c>
      <c r="H6264" s="616" t="s">
        <v>465</v>
      </c>
      <c r="J6264" s="1783">
        <v>2</v>
      </c>
      <c r="K6264" s="476"/>
      <c r="L6264" s="476">
        <v>4.5</v>
      </c>
      <c r="M6264" s="426">
        <v>25</v>
      </c>
      <c r="N6264" s="426">
        <v>400</v>
      </c>
      <c r="O6264" s="476"/>
      <c r="P6264" s="450">
        <v>1</v>
      </c>
      <c r="Q6264" s="451">
        <f t="shared" si="293"/>
        <v>4.4999999999999998E-2</v>
      </c>
      <c r="R6264" s="476"/>
    </row>
    <row r="6265" spans="2:18" x14ac:dyDescent="0.25">
      <c r="B6265" s="1209">
        <v>3</v>
      </c>
      <c r="C6265" s="1565">
        <v>8316</v>
      </c>
      <c r="D6265" s="1787" t="s">
        <v>12</v>
      </c>
      <c r="E6265" s="1787">
        <v>400</v>
      </c>
      <c r="F6265" s="409">
        <v>48</v>
      </c>
      <c r="G6265" s="71">
        <f t="shared" si="292"/>
        <v>0.72382463999999991</v>
      </c>
      <c r="H6265" s="616" t="s">
        <v>465</v>
      </c>
      <c r="J6265" s="1055">
        <v>3</v>
      </c>
      <c r="K6265" s="476"/>
      <c r="L6265" s="476">
        <v>13</v>
      </c>
      <c r="M6265" s="426">
        <v>20</v>
      </c>
      <c r="N6265" s="426">
        <v>400</v>
      </c>
      <c r="O6265" s="476"/>
      <c r="P6265" s="450">
        <v>4</v>
      </c>
      <c r="Q6265" s="451">
        <f t="shared" si="293"/>
        <v>0.41599999999999998</v>
      </c>
      <c r="R6265" s="476"/>
    </row>
    <row r="6266" spans="2:18" x14ac:dyDescent="0.25">
      <c r="B6266" s="1209">
        <v>4</v>
      </c>
      <c r="C6266" s="1565">
        <v>8398</v>
      </c>
      <c r="D6266" s="1787" t="s">
        <v>12</v>
      </c>
      <c r="E6266" s="1787">
        <v>400</v>
      </c>
      <c r="F6266" s="409">
        <v>54</v>
      </c>
      <c r="G6266" s="71">
        <f t="shared" si="292"/>
        <v>0.91609055999999989</v>
      </c>
      <c r="H6266" s="616" t="s">
        <v>465</v>
      </c>
      <c r="J6266" s="1783">
        <v>4</v>
      </c>
      <c r="K6266" s="476"/>
      <c r="L6266" s="476">
        <v>10</v>
      </c>
      <c r="M6266" s="426">
        <v>20</v>
      </c>
      <c r="N6266" s="426">
        <v>400</v>
      </c>
      <c r="O6266" s="476"/>
      <c r="P6266" s="450">
        <v>7</v>
      </c>
      <c r="Q6266" s="451">
        <f t="shared" si="293"/>
        <v>0.56000000000000005</v>
      </c>
      <c r="R6266" s="476"/>
    </row>
    <row r="6267" spans="2:18" x14ac:dyDescent="0.25">
      <c r="B6267" s="1209">
        <v>5</v>
      </c>
      <c r="C6267" s="1565">
        <v>8322</v>
      </c>
      <c r="D6267" s="1787" t="s">
        <v>12</v>
      </c>
      <c r="E6267" s="1787">
        <v>400</v>
      </c>
      <c r="F6267" s="409">
        <v>45</v>
      </c>
      <c r="G6267" s="71">
        <f t="shared" si="292"/>
        <v>0.63617400000000002</v>
      </c>
      <c r="H6267" s="616" t="s">
        <v>186</v>
      </c>
      <c r="J6267" s="1055">
        <v>5</v>
      </c>
      <c r="K6267" s="476"/>
      <c r="L6267" s="476">
        <v>4.5</v>
      </c>
      <c r="M6267" s="426">
        <v>20</v>
      </c>
      <c r="N6267" s="426">
        <v>400</v>
      </c>
      <c r="O6267" s="476"/>
      <c r="P6267" s="450">
        <v>2</v>
      </c>
      <c r="Q6267" s="451">
        <f t="shared" si="293"/>
        <v>7.1999999999999995E-2</v>
      </c>
      <c r="R6267" s="476"/>
    </row>
    <row r="6268" spans="2:18" x14ac:dyDescent="0.25">
      <c r="B6268" s="1209">
        <v>6</v>
      </c>
      <c r="C6268" s="1565">
        <v>8313</v>
      </c>
      <c r="D6268" s="1787" t="s">
        <v>12</v>
      </c>
      <c r="E6268" s="1787">
        <v>400</v>
      </c>
      <c r="F6268" s="409">
        <v>61</v>
      </c>
      <c r="G6268" s="71">
        <f t="shared" si="292"/>
        <v>1.1689893599999999</v>
      </c>
      <c r="H6268" s="616" t="s">
        <v>186</v>
      </c>
      <c r="J6268" s="1783">
        <v>6</v>
      </c>
      <c r="K6268" s="476"/>
      <c r="L6268" s="476">
        <v>3.5</v>
      </c>
      <c r="M6268" s="426">
        <v>20</v>
      </c>
      <c r="N6268" s="426">
        <v>400</v>
      </c>
      <c r="O6268" s="476"/>
      <c r="P6268" s="450">
        <v>2</v>
      </c>
      <c r="Q6268" s="451">
        <f t="shared" si="293"/>
        <v>5.6000000000000001E-2</v>
      </c>
      <c r="R6268" s="476"/>
    </row>
    <row r="6269" spans="2:18" x14ac:dyDescent="0.25">
      <c r="B6269" s="1634"/>
      <c r="C6269" s="109"/>
      <c r="D6269" s="109"/>
      <c r="E6269" s="109"/>
      <c r="F6269" s="109"/>
      <c r="G6269" s="1490">
        <f>SUM(G6263:G6268)</f>
        <v>5.0165068799999997</v>
      </c>
      <c r="H6269" s="1491"/>
      <c r="J6269" s="1055">
        <v>7</v>
      </c>
      <c r="K6269" s="476"/>
      <c r="L6269" s="476">
        <v>10</v>
      </c>
      <c r="M6269" s="426">
        <v>15</v>
      </c>
      <c r="N6269" s="426">
        <v>400</v>
      </c>
      <c r="O6269" s="476"/>
      <c r="P6269" s="450">
        <v>1</v>
      </c>
      <c r="Q6269" s="451">
        <f t="shared" si="293"/>
        <v>0.06</v>
      </c>
      <c r="R6269" s="476"/>
    </row>
    <row r="6270" spans="2:18" ht="16.5" thickBot="1" x14ac:dyDescent="0.3">
      <c r="G6270" s="60">
        <f>SUM(G6269)</f>
        <v>5.0165068799999997</v>
      </c>
      <c r="H6270" s="36">
        <f>SUM(Q6288/G6270)</f>
        <v>0.67062601138105093</v>
      </c>
      <c r="J6270" s="1783">
        <v>8</v>
      </c>
      <c r="K6270" s="476"/>
      <c r="L6270" s="476">
        <v>7</v>
      </c>
      <c r="M6270" s="426">
        <v>15</v>
      </c>
      <c r="N6270" s="426">
        <v>400</v>
      </c>
      <c r="O6270" s="476"/>
      <c r="P6270" s="450">
        <v>1</v>
      </c>
      <c r="Q6270" s="451">
        <f t="shared" si="293"/>
        <v>4.2000000000000003E-2</v>
      </c>
      <c r="R6270" s="476"/>
    </row>
    <row r="6271" spans="2:18" ht="16.5" thickTop="1" x14ac:dyDescent="0.25">
      <c r="J6271" s="1055">
        <v>9</v>
      </c>
      <c r="K6271" s="476"/>
      <c r="L6271" s="476">
        <v>4.5</v>
      </c>
      <c r="M6271" s="426">
        <v>15</v>
      </c>
      <c r="N6271" s="426">
        <v>400</v>
      </c>
      <c r="O6271" s="476"/>
      <c r="P6271" s="450">
        <v>2</v>
      </c>
      <c r="Q6271" s="451">
        <f t="shared" si="293"/>
        <v>5.3999999999999999E-2</v>
      </c>
      <c r="R6271" s="476"/>
    </row>
    <row r="6272" spans="2:18" x14ac:dyDescent="0.25">
      <c r="B6272" s="1886" t="s">
        <v>3</v>
      </c>
      <c r="C6272" s="1888" t="s">
        <v>66</v>
      </c>
      <c r="D6272" s="1889"/>
      <c r="E6272" s="1890" t="s">
        <v>48</v>
      </c>
      <c r="F6272" s="1891"/>
      <c r="G6272" s="1886" t="s">
        <v>50</v>
      </c>
      <c r="J6272" s="1783">
        <v>10</v>
      </c>
      <c r="K6272" s="476"/>
      <c r="L6272" s="476">
        <v>4.5</v>
      </c>
      <c r="M6272" s="426">
        <v>13</v>
      </c>
      <c r="N6272" s="426">
        <v>400</v>
      </c>
      <c r="O6272" s="476"/>
      <c r="P6272" s="450">
        <v>1</v>
      </c>
      <c r="Q6272" s="451">
        <f t="shared" si="293"/>
        <v>2.3400000000000001E-2</v>
      </c>
      <c r="R6272" s="476"/>
    </row>
    <row r="6273" spans="2:18" x14ac:dyDescent="0.25">
      <c r="B6273" s="1887"/>
      <c r="C6273" s="101" t="s">
        <v>30</v>
      </c>
      <c r="D6273" s="1598" t="s">
        <v>10</v>
      </c>
      <c r="E6273" s="1786" t="s">
        <v>30</v>
      </c>
      <c r="F6273" s="1786" t="s">
        <v>10</v>
      </c>
      <c r="G6273" s="1887"/>
      <c r="J6273" s="1055">
        <v>11</v>
      </c>
      <c r="K6273" s="476"/>
      <c r="L6273" s="476">
        <v>2.2000000000000002</v>
      </c>
      <c r="M6273" s="426">
        <v>15</v>
      </c>
      <c r="N6273" s="426">
        <v>400</v>
      </c>
      <c r="O6273" s="476"/>
      <c r="P6273" s="450">
        <v>5</v>
      </c>
      <c r="Q6273" s="451">
        <f t="shared" si="293"/>
        <v>6.6000000000000003E-2</v>
      </c>
      <c r="R6273" s="476"/>
    </row>
    <row r="6274" spans="2:18" x14ac:dyDescent="0.25">
      <c r="B6274" s="1787" t="s">
        <v>32</v>
      </c>
      <c r="C6274" s="86">
        <f>SUM(C6240)</f>
        <v>1391</v>
      </c>
      <c r="D6274" s="71">
        <f t="shared" ref="D6274:F6274" si="294">SUM(D6240)</f>
        <v>1053.8822667399997</v>
      </c>
      <c r="E6274" s="86">
        <f t="shared" si="294"/>
        <v>57778</v>
      </c>
      <c r="F6274" s="71">
        <f t="shared" si="294"/>
        <v>773.46501500000056</v>
      </c>
      <c r="G6274" s="88">
        <f>SUM(F6274/D6274)</f>
        <v>0.73391975499557383</v>
      </c>
      <c r="J6274" s="1783">
        <v>12</v>
      </c>
      <c r="K6274" s="476"/>
      <c r="L6274" s="476">
        <v>4.5</v>
      </c>
      <c r="M6274" s="426">
        <v>10</v>
      </c>
      <c r="N6274" s="426">
        <v>400</v>
      </c>
      <c r="O6274" s="476"/>
      <c r="P6274" s="450">
        <v>18</v>
      </c>
      <c r="Q6274" s="451">
        <f t="shared" si="293"/>
        <v>0.32400000000000001</v>
      </c>
      <c r="R6274" s="476"/>
    </row>
    <row r="6275" spans="2:18" x14ac:dyDescent="0.25">
      <c r="B6275" s="1787" t="s">
        <v>32</v>
      </c>
      <c r="C6275" s="115">
        <f>SUM(B6268)</f>
        <v>6</v>
      </c>
      <c r="D6275" s="20">
        <f>SUM(G6270)</f>
        <v>5.0165068799999997</v>
      </c>
      <c r="E6275" s="115">
        <f>SUM(P6288)</f>
        <v>259</v>
      </c>
      <c r="F6275" s="20">
        <f>SUM(Q6288)</f>
        <v>3.3642000000000003</v>
      </c>
      <c r="G6275" s="88">
        <f>SUM(F6275/D6275)</f>
        <v>0.67062601138105093</v>
      </c>
      <c r="J6275" s="1055">
        <v>13</v>
      </c>
      <c r="K6275" s="476"/>
      <c r="L6275" s="476">
        <v>2.2000000000000002</v>
      </c>
      <c r="M6275" s="426">
        <v>10</v>
      </c>
      <c r="N6275" s="426">
        <v>400</v>
      </c>
      <c r="O6275" s="476"/>
      <c r="P6275" s="450">
        <v>14</v>
      </c>
      <c r="Q6275" s="451">
        <f t="shared" si="293"/>
        <v>0.1232</v>
      </c>
      <c r="R6275" s="476"/>
    </row>
    <row r="6276" spans="2:18" ht="16.5" thickBot="1" x14ac:dyDescent="0.3">
      <c r="B6276" s="1779" t="s">
        <v>54</v>
      </c>
      <c r="C6276" s="59">
        <f>SUM(C6274:C6275)</f>
        <v>1397</v>
      </c>
      <c r="D6276" s="92">
        <f>SUM(D6274:D6275)</f>
        <v>1058.8987736199997</v>
      </c>
      <c r="E6276" s="59">
        <f>SUM(E6274:E6275)</f>
        <v>58037</v>
      </c>
      <c r="F6276" s="92">
        <f>SUM(F6274:F6275)</f>
        <v>776.82921500000054</v>
      </c>
      <c r="G6276" s="93">
        <f>SUM(F6276/D6276)</f>
        <v>0.73361990244289044</v>
      </c>
      <c r="J6276" s="1783">
        <v>14</v>
      </c>
      <c r="K6276" s="476"/>
      <c r="L6276" s="476">
        <v>2.2000000000000002</v>
      </c>
      <c r="M6276" s="426">
        <v>20</v>
      </c>
      <c r="N6276" s="426">
        <v>400</v>
      </c>
      <c r="O6276" s="476"/>
      <c r="P6276" s="450">
        <v>1</v>
      </c>
      <c r="Q6276" s="451">
        <f t="shared" si="293"/>
        <v>1.7600000000000001E-2</v>
      </c>
      <c r="R6276" s="476"/>
    </row>
    <row r="6277" spans="2:18" ht="16.5" thickTop="1" x14ac:dyDescent="0.25">
      <c r="B6277" s="89"/>
      <c r="C6277" s="90"/>
      <c r="D6277" s="91"/>
      <c r="E6277" s="82"/>
      <c r="F6277" s="83"/>
      <c r="G6277" s="83"/>
      <c r="J6277" s="1055">
        <v>15</v>
      </c>
      <c r="K6277" s="476"/>
      <c r="L6277" s="476">
        <v>15</v>
      </c>
      <c r="M6277" s="426">
        <v>25</v>
      </c>
      <c r="N6277" s="426">
        <v>400</v>
      </c>
      <c r="O6277" s="476"/>
      <c r="P6277" s="450">
        <v>1</v>
      </c>
      <c r="Q6277" s="451">
        <f t="shared" si="293"/>
        <v>0.15</v>
      </c>
      <c r="R6277" s="476"/>
    </row>
    <row r="6278" spans="2:18" x14ac:dyDescent="0.25">
      <c r="B6278" s="102" t="s">
        <v>32</v>
      </c>
      <c r="C6278" s="90"/>
      <c r="D6278" s="103">
        <f>SUM(Q6281+D6242)</f>
        <v>573.64761500000009</v>
      </c>
      <c r="E6278" s="466">
        <f>SUM(D6278/D6276)</f>
        <v>0.54173980487190687</v>
      </c>
      <c r="F6278" s="83"/>
      <c r="G6278" s="83"/>
      <c r="J6278" s="1783">
        <v>16</v>
      </c>
      <c r="K6278" s="476"/>
      <c r="L6278" s="476">
        <v>15</v>
      </c>
      <c r="M6278" s="426">
        <v>15</v>
      </c>
      <c r="N6278" s="426">
        <v>400</v>
      </c>
      <c r="O6278" s="476"/>
      <c r="P6278" s="450">
        <v>1</v>
      </c>
      <c r="Q6278" s="451">
        <f t="shared" si="293"/>
        <v>0.09</v>
      </c>
      <c r="R6278" s="476"/>
    </row>
    <row r="6279" spans="2:18" x14ac:dyDescent="0.25">
      <c r="B6279" s="102" t="s">
        <v>51</v>
      </c>
      <c r="C6279" s="89"/>
      <c r="D6279" s="103">
        <f>SUM(Q6287+D6243)</f>
        <v>203.18159999999997</v>
      </c>
      <c r="E6279" s="466">
        <f>SUM(D6279/D6276)</f>
        <v>0.19188009757098318</v>
      </c>
      <c r="F6279" s="83"/>
      <c r="G6279" s="83"/>
      <c r="J6279" s="1055">
        <v>17</v>
      </c>
      <c r="K6279" s="476"/>
      <c r="L6279" s="476">
        <v>13</v>
      </c>
      <c r="M6279" s="426">
        <v>15</v>
      </c>
      <c r="N6279" s="426">
        <v>400</v>
      </c>
      <c r="O6279" s="476"/>
      <c r="P6279" s="450">
        <v>1</v>
      </c>
      <c r="Q6279" s="451">
        <f t="shared" si="293"/>
        <v>7.8E-2</v>
      </c>
      <c r="R6279" s="476"/>
    </row>
    <row r="6280" spans="2:18" ht="16.5" thickBot="1" x14ac:dyDescent="0.3">
      <c r="D6280" s="1782">
        <f>SUM(D6278:D6279)</f>
        <v>776.82921500000009</v>
      </c>
      <c r="E6280" s="467">
        <f>SUM(E6278:E6279)</f>
        <v>0.73361990244288999</v>
      </c>
      <c r="J6280" s="1783">
        <v>18</v>
      </c>
      <c r="K6280" s="476"/>
      <c r="L6280" s="476">
        <v>3.5</v>
      </c>
      <c r="M6280" s="426">
        <v>15</v>
      </c>
      <c r="N6280" s="426">
        <v>400</v>
      </c>
      <c r="O6280" s="476"/>
      <c r="P6280" s="450">
        <v>1</v>
      </c>
      <c r="Q6280" s="451">
        <f t="shared" si="293"/>
        <v>2.1000000000000001E-2</v>
      </c>
      <c r="R6280" s="476"/>
    </row>
    <row r="6281" spans="2:18" ht="16.5" thickTop="1" x14ac:dyDescent="0.25">
      <c r="J6281" s="1880"/>
      <c r="K6281" s="1880"/>
      <c r="L6281" s="1880"/>
      <c r="M6281" s="1880"/>
      <c r="N6281" s="1880"/>
      <c r="O6281" s="1881"/>
      <c r="P6281" s="1119">
        <f>SUM(P6263:P6280)</f>
        <v>65</v>
      </c>
      <c r="Q6281" s="1120">
        <f>SUM(Q6263:Q6280)</f>
        <v>2.3982000000000001</v>
      </c>
      <c r="R6281" s="64">
        <f>SUM(Q6281/G6270)</f>
        <v>0.47806173845016242</v>
      </c>
    </row>
    <row r="6282" spans="2:18" x14ac:dyDescent="0.25">
      <c r="J6282" s="1783">
        <v>19</v>
      </c>
      <c r="K6282" s="476"/>
      <c r="L6282" s="477">
        <v>2</v>
      </c>
      <c r="M6282" s="409">
        <v>3</v>
      </c>
      <c r="N6282" s="409">
        <v>300</v>
      </c>
      <c r="O6282" s="409">
        <v>1</v>
      </c>
      <c r="P6282" s="450">
        <v>25</v>
      </c>
      <c r="Q6282" s="451">
        <f>L6282*M6282*N6282*P6282/1000000</f>
        <v>4.4999999999999998E-2</v>
      </c>
      <c r="R6282" s="618"/>
    </row>
    <row r="6283" spans="2:18" x14ac:dyDescent="0.25">
      <c r="J6283" s="1783">
        <v>20</v>
      </c>
      <c r="K6283" s="476"/>
      <c r="L6283" s="477">
        <v>3</v>
      </c>
      <c r="M6283" s="409">
        <v>5</v>
      </c>
      <c r="N6283" s="409">
        <v>300</v>
      </c>
      <c r="O6283" s="409">
        <v>1</v>
      </c>
      <c r="P6283" s="450">
        <v>10</v>
      </c>
      <c r="Q6283" s="451">
        <f>L6283*M6283*N6283*P6283/1000000</f>
        <v>4.4999999999999998E-2</v>
      </c>
      <c r="R6283" s="618"/>
    </row>
    <row r="6284" spans="2:18" x14ac:dyDescent="0.25">
      <c r="J6284" s="1783">
        <v>21</v>
      </c>
      <c r="K6284" s="476"/>
      <c r="L6284" s="477">
        <v>5</v>
      </c>
      <c r="M6284" s="409">
        <v>7</v>
      </c>
      <c r="N6284" s="409">
        <v>400</v>
      </c>
      <c r="O6284" s="409">
        <v>6</v>
      </c>
      <c r="P6284" s="450">
        <v>24</v>
      </c>
      <c r="Q6284" s="451">
        <f>L6284*M6284*N6284*P6284/1000000</f>
        <v>0.33600000000000002</v>
      </c>
      <c r="R6284" s="618"/>
    </row>
    <row r="6285" spans="2:18" x14ac:dyDescent="0.25">
      <c r="J6285" s="1783">
        <v>22</v>
      </c>
      <c r="K6285" s="476"/>
      <c r="L6285" s="477">
        <v>3</v>
      </c>
      <c r="M6285" s="409">
        <v>5</v>
      </c>
      <c r="N6285" s="409">
        <v>400</v>
      </c>
      <c r="O6285" s="409">
        <v>6</v>
      </c>
      <c r="P6285" s="450">
        <v>60</v>
      </c>
      <c r="Q6285" s="451">
        <f>L6285*M6285*N6285*P6285/1000000</f>
        <v>0.36</v>
      </c>
      <c r="R6285" s="618"/>
    </row>
    <row r="6286" spans="2:18" x14ac:dyDescent="0.25">
      <c r="J6286" s="1783">
        <v>23</v>
      </c>
      <c r="K6286" s="476"/>
      <c r="L6286" s="477">
        <v>2</v>
      </c>
      <c r="M6286" s="409">
        <v>3</v>
      </c>
      <c r="N6286" s="409">
        <v>400</v>
      </c>
      <c r="O6286" s="409">
        <v>3</v>
      </c>
      <c r="P6286" s="450">
        <v>75</v>
      </c>
      <c r="Q6286" s="451">
        <f>L6286*M6286*N6286*P6286/1000000</f>
        <v>0.18</v>
      </c>
      <c r="R6286" s="618"/>
    </row>
    <row r="6287" spans="2:18" x14ac:dyDescent="0.25">
      <c r="J6287" s="1882"/>
      <c r="K6287" s="1883"/>
      <c r="L6287" s="1883"/>
      <c r="M6287" s="1883"/>
      <c r="N6287" s="1884"/>
      <c r="O6287" s="1057">
        <f>SUM(O6282:O6286)</f>
        <v>17</v>
      </c>
      <c r="P6287" s="1057">
        <f>SUM(P6282:P6286)</f>
        <v>194</v>
      </c>
      <c r="Q6287" s="437">
        <f>SUM(Q6282:Q6286)</f>
        <v>0.96599999999999997</v>
      </c>
      <c r="R6287" s="64">
        <f>SUM(Q6287/G6270)</f>
        <v>0.19256427293088851</v>
      </c>
    </row>
    <row r="6288" spans="2:18" ht="16.5" thickBot="1" x14ac:dyDescent="0.3">
      <c r="J6288" s="112"/>
      <c r="K6288" s="112"/>
      <c r="L6288" s="112"/>
      <c r="M6288" s="112"/>
      <c r="N6288" s="112"/>
      <c r="O6288" s="455">
        <f>SUM(O6287)</f>
        <v>17</v>
      </c>
      <c r="P6288" s="47">
        <f>SUM(P6287,P6281)</f>
        <v>259</v>
      </c>
      <c r="Q6288" s="72">
        <f>SUM(Q6287,Q6281)</f>
        <v>3.3642000000000003</v>
      </c>
      <c r="R6288" s="49">
        <f>SUM(Q6288/G6270)</f>
        <v>0.67062601138105093</v>
      </c>
    </row>
    <row r="6289" spans="2:18" ht="16.5" thickTop="1" x14ac:dyDescent="0.25"/>
    <row r="6290" spans="2:18" x14ac:dyDescent="0.25">
      <c r="B6290" s="1814" t="s">
        <v>0</v>
      </c>
      <c r="C6290" s="1814"/>
      <c r="D6290" s="1814"/>
      <c r="E6290" s="1814"/>
      <c r="F6290" s="1814"/>
      <c r="G6290" s="1814"/>
      <c r="H6290" s="1814"/>
      <c r="J6290" s="1892" t="s">
        <v>22</v>
      </c>
      <c r="K6290" s="1892"/>
      <c r="L6290" s="1892"/>
      <c r="M6290" s="1892"/>
      <c r="N6290" s="1892"/>
      <c r="O6290" s="1892"/>
      <c r="P6290" s="1892"/>
      <c r="Q6290" s="1892"/>
      <c r="R6290" s="1892"/>
    </row>
    <row r="6291" spans="2:18" x14ac:dyDescent="0.25">
      <c r="B6291" s="1814"/>
      <c r="C6291" s="1814"/>
      <c r="D6291" s="1814"/>
      <c r="E6291" s="1814"/>
      <c r="F6291" s="1814"/>
      <c r="G6291" s="1814"/>
      <c r="H6291" s="1814"/>
      <c r="J6291" s="1892"/>
      <c r="K6291" s="1892"/>
      <c r="L6291" s="1892"/>
      <c r="M6291" s="1892"/>
      <c r="N6291" s="1892"/>
      <c r="O6291" s="1892"/>
      <c r="P6291" s="1892"/>
      <c r="Q6291" s="1892"/>
      <c r="R6291" s="1892"/>
    </row>
    <row r="6292" spans="2:18" x14ac:dyDescent="0.25">
      <c r="B6292" s="6" t="s">
        <v>577</v>
      </c>
      <c r="H6292" s="8"/>
      <c r="J6292" s="6" t="s">
        <v>577</v>
      </c>
      <c r="K6292" s="1051"/>
      <c r="L6292" s="1051"/>
      <c r="M6292" s="1051"/>
      <c r="N6292" s="1051"/>
      <c r="O6292" s="1893"/>
      <c r="P6292" s="1893"/>
      <c r="Q6292" s="842"/>
      <c r="R6292" s="842"/>
    </row>
    <row r="6293" spans="2:18" x14ac:dyDescent="0.25">
      <c r="B6293" s="1885" t="s">
        <v>21</v>
      </c>
      <c r="C6293" s="1885" t="s">
        <v>2</v>
      </c>
      <c r="D6293" s="1885" t="s">
        <v>3</v>
      </c>
      <c r="E6293" s="1842" t="s">
        <v>4</v>
      </c>
      <c r="F6293" s="1843"/>
      <c r="G6293" s="1844"/>
      <c r="H6293" s="1885" t="s">
        <v>5</v>
      </c>
      <c r="J6293" s="1886" t="s">
        <v>21</v>
      </c>
      <c r="K6293" s="1894" t="s">
        <v>24</v>
      </c>
      <c r="L6293" s="1867" t="s">
        <v>25</v>
      </c>
      <c r="M6293" s="1868"/>
      <c r="N6293" s="1869"/>
      <c r="O6293" s="1867" t="s">
        <v>4</v>
      </c>
      <c r="P6293" s="1868"/>
      <c r="Q6293" s="1869"/>
      <c r="R6293" s="1886" t="s">
        <v>5</v>
      </c>
    </row>
    <row r="6294" spans="2:18" x14ac:dyDescent="0.25">
      <c r="B6294" s="1813"/>
      <c r="C6294" s="1813"/>
      <c r="D6294" s="1813"/>
      <c r="E6294" s="1781" t="s">
        <v>26</v>
      </c>
      <c r="F6294" s="1781" t="s">
        <v>9</v>
      </c>
      <c r="G6294" s="1780" t="s">
        <v>10</v>
      </c>
      <c r="H6294" s="1813"/>
      <c r="J6294" s="1887"/>
      <c r="K6294" s="1895"/>
      <c r="L6294" s="1052" t="s">
        <v>27</v>
      </c>
      <c r="M6294" s="1784" t="s">
        <v>28</v>
      </c>
      <c r="N6294" s="1784" t="s">
        <v>26</v>
      </c>
      <c r="O6294" s="1784" t="s">
        <v>29</v>
      </c>
      <c r="P6294" s="1053" t="s">
        <v>30</v>
      </c>
      <c r="Q6294" s="1054" t="s">
        <v>10</v>
      </c>
      <c r="R6294" s="1887"/>
    </row>
    <row r="6295" spans="2:18" x14ac:dyDescent="0.25">
      <c r="B6295" s="1209">
        <v>1</v>
      </c>
      <c r="C6295" s="1148">
        <v>7909</v>
      </c>
      <c r="D6295" s="1787" t="s">
        <v>12</v>
      </c>
      <c r="E6295" s="1787">
        <v>400</v>
      </c>
      <c r="F6295" s="409">
        <v>48</v>
      </c>
      <c r="G6295" s="71">
        <f t="shared" ref="G6295:G6311" si="295">0.7854*E6295*F6295*F6295/1000000</f>
        <v>0.72382463999999991</v>
      </c>
      <c r="H6295" s="616" t="s">
        <v>337</v>
      </c>
      <c r="J6295" s="1055">
        <v>1</v>
      </c>
      <c r="K6295" s="429" t="s">
        <v>32</v>
      </c>
      <c r="L6295" s="426">
        <v>15</v>
      </c>
      <c r="M6295" s="426">
        <v>33</v>
      </c>
      <c r="N6295" s="426">
        <v>400</v>
      </c>
      <c r="O6295" s="429"/>
      <c r="P6295" s="450">
        <v>1</v>
      </c>
      <c r="Q6295" s="451">
        <f t="shared" ref="Q6295:Q6306" si="296">L6295*M6295*N6295*P6295/1000000</f>
        <v>0.19800000000000001</v>
      </c>
      <c r="R6295" s="1056"/>
    </row>
    <row r="6296" spans="2:18" x14ac:dyDescent="0.25">
      <c r="B6296" s="1209">
        <v>2</v>
      </c>
      <c r="C6296" s="1148">
        <v>8163</v>
      </c>
      <c r="D6296" s="1787" t="s">
        <v>12</v>
      </c>
      <c r="E6296" s="1787">
        <v>400</v>
      </c>
      <c r="F6296" s="409">
        <v>60</v>
      </c>
      <c r="G6296" s="71">
        <f t="shared" si="295"/>
        <v>1.130976</v>
      </c>
      <c r="H6296" s="616" t="s">
        <v>186</v>
      </c>
      <c r="J6296" s="1783">
        <v>2</v>
      </c>
      <c r="K6296" s="476"/>
      <c r="L6296" s="476">
        <v>13</v>
      </c>
      <c r="M6296" s="426">
        <v>33</v>
      </c>
      <c r="N6296" s="426">
        <v>400</v>
      </c>
      <c r="O6296" s="476"/>
      <c r="P6296" s="450">
        <v>1</v>
      </c>
      <c r="Q6296" s="451">
        <f t="shared" si="296"/>
        <v>0.1716</v>
      </c>
      <c r="R6296" s="476"/>
    </row>
    <row r="6297" spans="2:18" x14ac:dyDescent="0.25">
      <c r="B6297" s="1209">
        <v>3</v>
      </c>
      <c r="C6297" s="1148">
        <v>7799</v>
      </c>
      <c r="D6297" s="1787" t="s">
        <v>12</v>
      </c>
      <c r="E6297" s="1787">
        <v>400</v>
      </c>
      <c r="F6297" s="409">
        <v>50</v>
      </c>
      <c r="G6297" s="71">
        <f t="shared" si="295"/>
        <v>0.78539999999999988</v>
      </c>
      <c r="H6297" s="616" t="s">
        <v>337</v>
      </c>
      <c r="J6297" s="1055">
        <v>3</v>
      </c>
      <c r="K6297" s="476"/>
      <c r="L6297" s="476">
        <v>13</v>
      </c>
      <c r="M6297" s="426">
        <v>30</v>
      </c>
      <c r="N6297" s="426">
        <v>400</v>
      </c>
      <c r="O6297" s="476"/>
      <c r="P6297" s="450">
        <v>1</v>
      </c>
      <c r="Q6297" s="451">
        <f t="shared" si="296"/>
        <v>0.156</v>
      </c>
      <c r="R6297" s="476"/>
    </row>
    <row r="6298" spans="2:18" x14ac:dyDescent="0.25">
      <c r="B6298" s="1209">
        <v>4</v>
      </c>
      <c r="C6298" s="1148">
        <v>7776</v>
      </c>
      <c r="D6298" s="1787" t="s">
        <v>12</v>
      </c>
      <c r="E6298" s="1787">
        <v>400</v>
      </c>
      <c r="F6298" s="409">
        <v>50</v>
      </c>
      <c r="G6298" s="71">
        <f t="shared" si="295"/>
        <v>0.78539999999999988</v>
      </c>
      <c r="H6298" s="616" t="s">
        <v>13</v>
      </c>
      <c r="J6298" s="1783">
        <v>4</v>
      </c>
      <c r="K6298" s="476"/>
      <c r="L6298" s="476">
        <v>10</v>
      </c>
      <c r="M6298" s="426">
        <v>30</v>
      </c>
      <c r="N6298" s="426">
        <v>400</v>
      </c>
      <c r="O6298" s="476"/>
      <c r="P6298" s="450">
        <v>1</v>
      </c>
      <c r="Q6298" s="451">
        <f t="shared" si="296"/>
        <v>0.12</v>
      </c>
      <c r="R6298" s="476"/>
    </row>
    <row r="6299" spans="2:18" x14ac:dyDescent="0.25">
      <c r="B6299" s="1209">
        <v>5</v>
      </c>
      <c r="C6299" s="1148">
        <v>7955</v>
      </c>
      <c r="D6299" s="1787" t="s">
        <v>12</v>
      </c>
      <c r="E6299" s="1787">
        <v>400</v>
      </c>
      <c r="F6299" s="409">
        <v>54</v>
      </c>
      <c r="G6299" s="71">
        <f t="shared" si="295"/>
        <v>0.91609055999999989</v>
      </c>
      <c r="H6299" s="616" t="s">
        <v>13</v>
      </c>
      <c r="J6299" s="1055">
        <v>5</v>
      </c>
      <c r="K6299" s="476"/>
      <c r="L6299" s="476">
        <v>15</v>
      </c>
      <c r="M6299" s="426">
        <v>25</v>
      </c>
      <c r="N6299" s="426">
        <v>400</v>
      </c>
      <c r="O6299" s="476"/>
      <c r="P6299" s="450">
        <v>5</v>
      </c>
      <c r="Q6299" s="451">
        <f t="shared" si="296"/>
        <v>0.75</v>
      </c>
      <c r="R6299" s="476"/>
    </row>
    <row r="6300" spans="2:18" x14ac:dyDescent="0.25">
      <c r="B6300" s="1209">
        <v>6</v>
      </c>
      <c r="C6300" s="1148">
        <v>7987</v>
      </c>
      <c r="D6300" s="1787" t="s">
        <v>12</v>
      </c>
      <c r="E6300" s="1787">
        <v>400</v>
      </c>
      <c r="F6300" s="409">
        <v>57</v>
      </c>
      <c r="G6300" s="71">
        <f t="shared" si="295"/>
        <v>1.02070584</v>
      </c>
      <c r="H6300" s="616" t="s">
        <v>13</v>
      </c>
      <c r="J6300" s="1783">
        <v>6</v>
      </c>
      <c r="K6300" s="476"/>
      <c r="L6300" s="476">
        <v>13</v>
      </c>
      <c r="M6300" s="426">
        <v>25</v>
      </c>
      <c r="N6300" s="426">
        <v>400</v>
      </c>
      <c r="O6300" s="476"/>
      <c r="P6300" s="450">
        <v>4</v>
      </c>
      <c r="Q6300" s="451">
        <f t="shared" si="296"/>
        <v>0.52</v>
      </c>
      <c r="R6300" s="476"/>
    </row>
    <row r="6301" spans="2:18" x14ac:dyDescent="0.25">
      <c r="B6301" s="1209">
        <v>7</v>
      </c>
      <c r="C6301" s="1148">
        <v>8037</v>
      </c>
      <c r="D6301" s="1787" t="s">
        <v>12</v>
      </c>
      <c r="E6301" s="1787">
        <v>400</v>
      </c>
      <c r="F6301" s="409">
        <v>46</v>
      </c>
      <c r="G6301" s="71">
        <f t="shared" si="295"/>
        <v>0.66476255999999989</v>
      </c>
      <c r="H6301" s="616" t="s">
        <v>13</v>
      </c>
      <c r="J6301" s="1055">
        <v>7</v>
      </c>
      <c r="K6301" s="476"/>
      <c r="L6301" s="476">
        <v>10</v>
      </c>
      <c r="M6301" s="426">
        <v>25</v>
      </c>
      <c r="N6301" s="426">
        <v>400</v>
      </c>
      <c r="O6301" s="476"/>
      <c r="P6301" s="450">
        <v>6</v>
      </c>
      <c r="Q6301" s="451">
        <f t="shared" si="296"/>
        <v>0.6</v>
      </c>
      <c r="R6301" s="476"/>
    </row>
    <row r="6302" spans="2:18" x14ac:dyDescent="0.25">
      <c r="B6302" s="1209">
        <v>8</v>
      </c>
      <c r="C6302" s="1148">
        <v>8000</v>
      </c>
      <c r="D6302" s="1787" t="s">
        <v>12</v>
      </c>
      <c r="E6302" s="1787">
        <v>400</v>
      </c>
      <c r="F6302" s="409">
        <v>47</v>
      </c>
      <c r="G6302" s="71">
        <f t="shared" si="295"/>
        <v>0.69397943999999989</v>
      </c>
      <c r="H6302" s="616" t="s">
        <v>13</v>
      </c>
      <c r="J6302" s="1783">
        <v>8</v>
      </c>
      <c r="K6302" s="476"/>
      <c r="L6302" s="476">
        <v>4.5</v>
      </c>
      <c r="M6302" s="426">
        <v>25</v>
      </c>
      <c r="N6302" s="426">
        <v>400</v>
      </c>
      <c r="O6302" s="476"/>
      <c r="P6302" s="450">
        <v>1</v>
      </c>
      <c r="Q6302" s="451">
        <f t="shared" si="296"/>
        <v>4.4999999999999998E-2</v>
      </c>
      <c r="R6302" s="476"/>
    </row>
    <row r="6303" spans="2:18" x14ac:dyDescent="0.25">
      <c r="B6303" s="1209">
        <v>9</v>
      </c>
      <c r="C6303" s="1148">
        <v>7968</v>
      </c>
      <c r="D6303" s="1787" t="s">
        <v>12</v>
      </c>
      <c r="E6303" s="1787">
        <v>400</v>
      </c>
      <c r="F6303" s="409">
        <v>41</v>
      </c>
      <c r="G6303" s="71">
        <f t="shared" si="295"/>
        <v>0.52810296000000001</v>
      </c>
      <c r="H6303" s="616" t="s">
        <v>13</v>
      </c>
      <c r="J6303" s="1055">
        <v>9</v>
      </c>
      <c r="K6303" s="476"/>
      <c r="L6303" s="476">
        <v>15</v>
      </c>
      <c r="M6303" s="426">
        <v>20</v>
      </c>
      <c r="N6303" s="426">
        <v>400</v>
      </c>
      <c r="O6303" s="476"/>
      <c r="P6303" s="450">
        <v>4</v>
      </c>
      <c r="Q6303" s="451">
        <f t="shared" si="296"/>
        <v>0.48</v>
      </c>
      <c r="R6303" s="476"/>
    </row>
    <row r="6304" spans="2:18" x14ac:dyDescent="0.25">
      <c r="B6304" s="1209">
        <v>10</v>
      </c>
      <c r="C6304" s="1148">
        <v>8113</v>
      </c>
      <c r="D6304" s="1787" t="s">
        <v>12</v>
      </c>
      <c r="E6304" s="409">
        <v>400</v>
      </c>
      <c r="F6304" s="409">
        <v>40</v>
      </c>
      <c r="G6304" s="71">
        <f t="shared" si="295"/>
        <v>0.50265599999999988</v>
      </c>
      <c r="H6304" s="616" t="s">
        <v>186</v>
      </c>
      <c r="J6304" s="1783">
        <v>10</v>
      </c>
      <c r="K6304" s="476"/>
      <c r="L6304" s="476">
        <v>13</v>
      </c>
      <c r="M6304" s="426">
        <v>20</v>
      </c>
      <c r="N6304" s="426">
        <v>400</v>
      </c>
      <c r="O6304" s="476"/>
      <c r="P6304" s="450">
        <v>3</v>
      </c>
      <c r="Q6304" s="451">
        <f t="shared" si="296"/>
        <v>0.312</v>
      </c>
      <c r="R6304" s="476"/>
    </row>
    <row r="6305" spans="2:18" x14ac:dyDescent="0.25">
      <c r="B6305" s="1209">
        <v>11</v>
      </c>
      <c r="C6305" s="1148">
        <v>7949</v>
      </c>
      <c r="D6305" s="1787" t="s">
        <v>12</v>
      </c>
      <c r="E6305" s="409">
        <v>400</v>
      </c>
      <c r="F6305" s="409">
        <v>47</v>
      </c>
      <c r="G6305" s="71">
        <f t="shared" si="295"/>
        <v>0.69397943999999989</v>
      </c>
      <c r="H6305" s="616" t="s">
        <v>186</v>
      </c>
      <c r="J6305" s="1055">
        <v>11</v>
      </c>
      <c r="K6305" s="476"/>
      <c r="L6305" s="476">
        <v>10</v>
      </c>
      <c r="M6305" s="426">
        <v>20</v>
      </c>
      <c r="N6305" s="426">
        <v>400</v>
      </c>
      <c r="O6305" s="476"/>
      <c r="P6305" s="450">
        <v>10</v>
      </c>
      <c r="Q6305" s="451">
        <f t="shared" si="296"/>
        <v>0.8</v>
      </c>
      <c r="R6305" s="476"/>
    </row>
    <row r="6306" spans="2:18" x14ac:dyDescent="0.25">
      <c r="B6306" s="1209">
        <v>12</v>
      </c>
      <c r="C6306" s="1148">
        <v>8058</v>
      </c>
      <c r="D6306" s="1787" t="s">
        <v>12</v>
      </c>
      <c r="E6306" s="1787">
        <v>400</v>
      </c>
      <c r="F6306" s="409">
        <v>52</v>
      </c>
      <c r="G6306" s="71">
        <f t="shared" si="295"/>
        <v>0.84948863999999991</v>
      </c>
      <c r="H6306" s="616" t="s">
        <v>186</v>
      </c>
      <c r="J6306" s="1783">
        <v>12</v>
      </c>
      <c r="K6306" s="476"/>
      <c r="L6306" s="476">
        <v>7</v>
      </c>
      <c r="M6306" s="426">
        <v>20</v>
      </c>
      <c r="N6306" s="426">
        <v>400</v>
      </c>
      <c r="O6306" s="476"/>
      <c r="P6306" s="450">
        <v>3</v>
      </c>
      <c r="Q6306" s="451">
        <f t="shared" si="296"/>
        <v>0.16800000000000001</v>
      </c>
      <c r="R6306" s="476"/>
    </row>
    <row r="6307" spans="2:18" x14ac:dyDescent="0.25">
      <c r="B6307" s="1209">
        <v>13</v>
      </c>
      <c r="C6307" s="1148">
        <v>7901</v>
      </c>
      <c r="D6307" s="1787" t="s">
        <v>12</v>
      </c>
      <c r="E6307" s="1787">
        <v>400</v>
      </c>
      <c r="F6307" s="409">
        <v>60</v>
      </c>
      <c r="G6307" s="71">
        <f t="shared" si="295"/>
        <v>1.130976</v>
      </c>
      <c r="H6307" s="616" t="s">
        <v>13</v>
      </c>
      <c r="J6307" s="1055">
        <v>13</v>
      </c>
      <c r="K6307" s="476"/>
      <c r="L6307" s="476">
        <v>4.2</v>
      </c>
      <c r="M6307" s="426">
        <v>20</v>
      </c>
      <c r="N6307" s="426">
        <v>400</v>
      </c>
      <c r="O6307" s="476"/>
      <c r="P6307" s="450">
        <v>5</v>
      </c>
      <c r="Q6307" s="451">
        <f t="shared" ref="Q6307:Q6328" si="297">L6307*M6307*N6307*P6307/1000000</f>
        <v>0.16800000000000001</v>
      </c>
      <c r="R6307" s="476"/>
    </row>
    <row r="6308" spans="2:18" x14ac:dyDescent="0.25">
      <c r="B6308" s="1209">
        <v>14</v>
      </c>
      <c r="C6308" s="1148">
        <v>7903</v>
      </c>
      <c r="D6308" s="1787" t="s">
        <v>12</v>
      </c>
      <c r="E6308" s="1787">
        <v>400</v>
      </c>
      <c r="F6308" s="409">
        <v>56</v>
      </c>
      <c r="G6308" s="71">
        <f t="shared" si="295"/>
        <v>0.98520576000000004</v>
      </c>
      <c r="H6308" s="616" t="s">
        <v>13</v>
      </c>
      <c r="J6308" s="1783">
        <v>14</v>
      </c>
      <c r="K6308" s="476"/>
      <c r="L6308" s="476">
        <v>3.5</v>
      </c>
      <c r="M6308" s="426">
        <v>20</v>
      </c>
      <c r="N6308" s="426">
        <v>400</v>
      </c>
      <c r="O6308" s="476"/>
      <c r="P6308" s="450">
        <v>1</v>
      </c>
      <c r="Q6308" s="451">
        <f t="shared" si="297"/>
        <v>2.8000000000000001E-2</v>
      </c>
      <c r="R6308" s="476"/>
    </row>
    <row r="6309" spans="2:18" x14ac:dyDescent="0.25">
      <c r="B6309" s="1209">
        <v>15</v>
      </c>
      <c r="C6309" s="1148">
        <v>8267</v>
      </c>
      <c r="D6309" s="1787" t="s">
        <v>12</v>
      </c>
      <c r="E6309" s="1787">
        <v>400</v>
      </c>
      <c r="F6309" s="409">
        <v>52</v>
      </c>
      <c r="G6309" s="71">
        <f t="shared" si="295"/>
        <v>0.84948863999999991</v>
      </c>
      <c r="H6309" s="616" t="s">
        <v>13</v>
      </c>
      <c r="J6309" s="1055">
        <v>15</v>
      </c>
      <c r="K6309" s="476"/>
      <c r="L6309" s="476">
        <v>2.2000000000000002</v>
      </c>
      <c r="M6309" s="426">
        <v>20</v>
      </c>
      <c r="N6309" s="426">
        <v>400</v>
      </c>
      <c r="O6309" s="476"/>
      <c r="P6309" s="450">
        <v>2</v>
      </c>
      <c r="Q6309" s="451">
        <f t="shared" si="297"/>
        <v>3.5200000000000002E-2</v>
      </c>
      <c r="R6309" s="476"/>
    </row>
    <row r="6310" spans="2:18" x14ac:dyDescent="0.25">
      <c r="B6310" s="1209">
        <v>16</v>
      </c>
      <c r="C6310" s="1148">
        <v>8006</v>
      </c>
      <c r="D6310" s="1787" t="s">
        <v>12</v>
      </c>
      <c r="E6310" s="1787">
        <v>400</v>
      </c>
      <c r="F6310" s="409">
        <v>40</v>
      </c>
      <c r="G6310" s="71">
        <f t="shared" si="295"/>
        <v>0.50265599999999988</v>
      </c>
      <c r="H6310" s="616" t="s">
        <v>13</v>
      </c>
      <c r="J6310" s="1783">
        <v>16</v>
      </c>
      <c r="K6310" s="476"/>
      <c r="L6310" s="476">
        <v>7</v>
      </c>
      <c r="M6310" s="426">
        <v>15</v>
      </c>
      <c r="N6310" s="426">
        <v>400</v>
      </c>
      <c r="O6310" s="476"/>
      <c r="P6310" s="450">
        <v>3</v>
      </c>
      <c r="Q6310" s="451">
        <f t="shared" si="297"/>
        <v>0.126</v>
      </c>
      <c r="R6310" s="476"/>
    </row>
    <row r="6311" spans="2:18" x14ac:dyDescent="0.25">
      <c r="B6311" s="1209">
        <v>17</v>
      </c>
      <c r="C6311" s="1148">
        <v>7988</v>
      </c>
      <c r="D6311" s="1787" t="s">
        <v>12</v>
      </c>
      <c r="E6311" s="1787">
        <v>400</v>
      </c>
      <c r="F6311" s="409">
        <v>50</v>
      </c>
      <c r="G6311" s="71">
        <f t="shared" si="295"/>
        <v>0.78539999999999988</v>
      </c>
      <c r="H6311" s="616" t="s">
        <v>13</v>
      </c>
      <c r="J6311" s="1055">
        <v>17</v>
      </c>
      <c r="K6311" s="476"/>
      <c r="L6311" s="476">
        <v>15</v>
      </c>
      <c r="M6311" s="426">
        <v>15</v>
      </c>
      <c r="N6311" s="426">
        <v>400</v>
      </c>
      <c r="O6311" s="476"/>
      <c r="P6311" s="450">
        <v>3</v>
      </c>
      <c r="Q6311" s="451">
        <f t="shared" si="297"/>
        <v>0.27</v>
      </c>
      <c r="R6311" s="476"/>
    </row>
    <row r="6312" spans="2:18" x14ac:dyDescent="0.25">
      <c r="B6312" s="1634"/>
      <c r="C6312" s="109"/>
      <c r="D6312" s="109"/>
      <c r="E6312" s="109"/>
      <c r="F6312" s="109"/>
      <c r="G6312" s="1490">
        <f>SUM(G6295:G6311)</f>
        <v>13.549092479999999</v>
      </c>
      <c r="H6312" s="1491"/>
      <c r="J6312" s="1783">
        <v>18</v>
      </c>
      <c r="K6312" s="476"/>
      <c r="L6312" s="476">
        <v>13</v>
      </c>
      <c r="M6312" s="426">
        <v>15</v>
      </c>
      <c r="N6312" s="426">
        <v>400</v>
      </c>
      <c r="O6312" s="476"/>
      <c r="P6312" s="450">
        <v>1</v>
      </c>
      <c r="Q6312" s="451">
        <f t="shared" si="297"/>
        <v>7.8E-2</v>
      </c>
      <c r="R6312" s="476"/>
    </row>
    <row r="6313" spans="2:18" ht="16.5" thickBot="1" x14ac:dyDescent="0.3">
      <c r="G6313" s="60">
        <f>SUM(G6312)</f>
        <v>13.549092479999999</v>
      </c>
      <c r="H6313" s="36">
        <f>SUM(Q6346/G6313)</f>
        <v>1.7713363485729196E-2</v>
      </c>
      <c r="J6313" s="1055">
        <v>19</v>
      </c>
      <c r="K6313" s="476"/>
      <c r="L6313" s="476">
        <v>10</v>
      </c>
      <c r="M6313" s="426">
        <v>15</v>
      </c>
      <c r="N6313" s="426">
        <v>400</v>
      </c>
      <c r="O6313" s="476"/>
      <c r="P6313" s="450">
        <v>7</v>
      </c>
      <c r="Q6313" s="451">
        <f t="shared" si="297"/>
        <v>0.42</v>
      </c>
      <c r="R6313" s="476"/>
    </row>
    <row r="6314" spans="2:18" ht="16.5" thickTop="1" x14ac:dyDescent="0.25">
      <c r="J6314" s="1783">
        <v>20</v>
      </c>
      <c r="K6314" s="476"/>
      <c r="L6314" s="476">
        <v>3.5</v>
      </c>
      <c r="M6314" s="426">
        <v>15</v>
      </c>
      <c r="N6314" s="426">
        <v>400</v>
      </c>
      <c r="O6314" s="476"/>
      <c r="P6314" s="450">
        <v>3</v>
      </c>
      <c r="Q6314" s="451">
        <f t="shared" si="297"/>
        <v>6.3E-2</v>
      </c>
      <c r="R6314" s="476"/>
    </row>
    <row r="6315" spans="2:18" x14ac:dyDescent="0.25">
      <c r="B6315" s="1886" t="s">
        <v>3</v>
      </c>
      <c r="C6315" s="1888" t="s">
        <v>66</v>
      </c>
      <c r="D6315" s="1889"/>
      <c r="E6315" s="1890" t="s">
        <v>48</v>
      </c>
      <c r="F6315" s="1891"/>
      <c r="G6315" s="1886" t="s">
        <v>50</v>
      </c>
      <c r="J6315" s="1055">
        <v>21</v>
      </c>
      <c r="K6315" s="476"/>
      <c r="L6315" s="476">
        <v>3.5</v>
      </c>
      <c r="M6315" s="426">
        <v>13</v>
      </c>
      <c r="N6315" s="426">
        <v>400</v>
      </c>
      <c r="O6315" s="476"/>
      <c r="P6315" s="450">
        <v>7</v>
      </c>
      <c r="Q6315" s="451">
        <f t="shared" si="297"/>
        <v>0.12740000000000001</v>
      </c>
      <c r="R6315" s="476"/>
    </row>
    <row r="6316" spans="2:18" x14ac:dyDescent="0.25">
      <c r="B6316" s="1887"/>
      <c r="C6316" s="101" t="s">
        <v>30</v>
      </c>
      <c r="D6316" s="1598" t="s">
        <v>10</v>
      </c>
      <c r="E6316" s="1786" t="s">
        <v>30</v>
      </c>
      <c r="F6316" s="1786" t="s">
        <v>10</v>
      </c>
      <c r="G6316" s="1887"/>
      <c r="J6316" s="1783">
        <v>22</v>
      </c>
      <c r="K6316" s="476"/>
      <c r="L6316" s="476">
        <v>2.2000000000000002</v>
      </c>
      <c r="M6316" s="426">
        <v>13</v>
      </c>
      <c r="N6316" s="426">
        <v>400</v>
      </c>
      <c r="O6316" s="476"/>
      <c r="P6316" s="450">
        <v>3</v>
      </c>
      <c r="Q6316" s="451">
        <f t="shared" si="297"/>
        <v>3.4320000000000003E-2</v>
      </c>
      <c r="R6316" s="476"/>
    </row>
    <row r="6317" spans="2:18" x14ac:dyDescent="0.25">
      <c r="B6317" s="1787" t="s">
        <v>32</v>
      </c>
      <c r="C6317" s="86">
        <f>SUM(C6276)</f>
        <v>1397</v>
      </c>
      <c r="D6317" s="71">
        <f t="shared" ref="D6317:F6317" si="298">SUM(D6276)</f>
        <v>1058.8987736199997</v>
      </c>
      <c r="E6317" s="86">
        <f t="shared" si="298"/>
        <v>58037</v>
      </c>
      <c r="F6317" s="71">
        <f t="shared" si="298"/>
        <v>776.82921500000054</v>
      </c>
      <c r="G6317" s="88">
        <f>SUM(F6317/D6317)</f>
        <v>0.73361990244289044</v>
      </c>
      <c r="J6317" s="1055">
        <v>23</v>
      </c>
      <c r="K6317" s="476"/>
      <c r="L6317" s="476">
        <v>10</v>
      </c>
      <c r="M6317" s="426">
        <v>13</v>
      </c>
      <c r="N6317" s="426">
        <v>400</v>
      </c>
      <c r="O6317" s="476"/>
      <c r="P6317" s="450">
        <v>1</v>
      </c>
      <c r="Q6317" s="451">
        <f t="shared" si="297"/>
        <v>5.1999999999999998E-2</v>
      </c>
      <c r="R6317" s="476"/>
    </row>
    <row r="6318" spans="2:18" x14ac:dyDescent="0.25">
      <c r="B6318" s="1787" t="s">
        <v>32</v>
      </c>
      <c r="C6318" s="115">
        <f>SUM(B6311)</f>
        <v>17</v>
      </c>
      <c r="D6318" s="20">
        <f>SUM(G6313)</f>
        <v>13.549092479999999</v>
      </c>
      <c r="E6318" s="115">
        <f>SUM(P6335)</f>
        <v>550</v>
      </c>
      <c r="F6318" s="20">
        <f>SUM(Q6335)</f>
        <v>9.7416</v>
      </c>
      <c r="G6318" s="88">
        <f>SUM(F6318/D6318)</f>
        <v>0.71898542388574804</v>
      </c>
      <c r="J6318" s="1783">
        <v>24</v>
      </c>
      <c r="K6318" s="476"/>
      <c r="L6318" s="476">
        <v>4.5</v>
      </c>
      <c r="M6318" s="426">
        <v>15</v>
      </c>
      <c r="N6318" s="426">
        <v>400</v>
      </c>
      <c r="O6318" s="476"/>
      <c r="P6318" s="450">
        <v>16</v>
      </c>
      <c r="Q6318" s="451">
        <f t="shared" si="297"/>
        <v>0.432</v>
      </c>
      <c r="R6318" s="476"/>
    </row>
    <row r="6319" spans="2:18" ht="16.5" thickBot="1" x14ac:dyDescent="0.3">
      <c r="B6319" s="1779" t="s">
        <v>54</v>
      </c>
      <c r="C6319" s="59">
        <f>SUM(C6317:C6318)</f>
        <v>1414</v>
      </c>
      <c r="D6319" s="92">
        <f>SUM(D6317:D6318)</f>
        <v>1072.4478660999996</v>
      </c>
      <c r="E6319" s="59">
        <f>SUM(E6317:E6318)</f>
        <v>58587</v>
      </c>
      <c r="F6319" s="92">
        <f>SUM(F6317:F6318)</f>
        <v>786.57081500000049</v>
      </c>
      <c r="G6319" s="93">
        <f>SUM(F6319/D6319)</f>
        <v>0.73343501335910843</v>
      </c>
      <c r="J6319" s="1055">
        <v>25</v>
      </c>
      <c r="K6319" s="476"/>
      <c r="L6319" s="476">
        <v>2.2000000000000002</v>
      </c>
      <c r="M6319" s="426">
        <v>15</v>
      </c>
      <c r="N6319" s="426">
        <v>400</v>
      </c>
      <c r="O6319" s="476"/>
      <c r="P6319" s="450">
        <v>12</v>
      </c>
      <c r="Q6319" s="451">
        <f t="shared" si="297"/>
        <v>0.15840000000000001</v>
      </c>
      <c r="R6319" s="476"/>
    </row>
    <row r="6320" spans="2:18" ht="16.5" thickTop="1" x14ac:dyDescent="0.25">
      <c r="B6320" s="89"/>
      <c r="C6320" s="90"/>
      <c r="D6320" s="91"/>
      <c r="E6320" s="82"/>
      <c r="F6320" s="83"/>
      <c r="G6320" s="83"/>
      <c r="J6320" s="1783">
        <v>26</v>
      </c>
      <c r="K6320" s="476"/>
      <c r="L6320" s="476">
        <v>4.5</v>
      </c>
      <c r="M6320" s="426">
        <v>13</v>
      </c>
      <c r="N6320" s="426">
        <v>400</v>
      </c>
      <c r="O6320" s="476"/>
      <c r="P6320" s="450">
        <v>9</v>
      </c>
      <c r="Q6320" s="451">
        <f t="shared" si="297"/>
        <v>0.21060000000000001</v>
      </c>
      <c r="R6320" s="476"/>
    </row>
    <row r="6321" spans="2:18" x14ac:dyDescent="0.25">
      <c r="B6321" s="102" t="s">
        <v>32</v>
      </c>
      <c r="C6321" s="90"/>
      <c r="D6321" s="103">
        <f>SUM(Q6329+D6278)</f>
        <v>581.5212150000001</v>
      </c>
      <c r="E6321" s="466">
        <f>SUM(D6321/D6319)</f>
        <v>0.54223728106684166</v>
      </c>
      <c r="F6321" s="83"/>
      <c r="G6321" s="83"/>
      <c r="J6321" s="1055">
        <v>27</v>
      </c>
      <c r="K6321" s="476"/>
      <c r="L6321" s="476">
        <v>4.5</v>
      </c>
      <c r="M6321" s="426">
        <v>10</v>
      </c>
      <c r="N6321" s="426">
        <v>400</v>
      </c>
      <c r="O6321" s="476"/>
      <c r="P6321" s="450">
        <v>31</v>
      </c>
      <c r="Q6321" s="451">
        <f t="shared" si="297"/>
        <v>0.55800000000000005</v>
      </c>
      <c r="R6321" s="476"/>
    </row>
    <row r="6322" spans="2:18" x14ac:dyDescent="0.25">
      <c r="B6322" s="102" t="s">
        <v>51</v>
      </c>
      <c r="C6322" s="89"/>
      <c r="D6322" s="103">
        <f>SUM(Q6334+D6279)</f>
        <v>205.04959999999997</v>
      </c>
      <c r="E6322" s="466">
        <f>SUM(D6322/D6319)</f>
        <v>0.1911977322922663</v>
      </c>
      <c r="F6322" s="83"/>
      <c r="G6322" s="83"/>
      <c r="J6322" s="1783">
        <v>28</v>
      </c>
      <c r="K6322" s="476"/>
      <c r="L6322" s="476">
        <v>3.5</v>
      </c>
      <c r="M6322" s="426">
        <v>10</v>
      </c>
      <c r="N6322" s="426">
        <v>400</v>
      </c>
      <c r="O6322" s="476"/>
      <c r="P6322" s="450">
        <v>12</v>
      </c>
      <c r="Q6322" s="451">
        <f t="shared" si="297"/>
        <v>0.16800000000000001</v>
      </c>
      <c r="R6322" s="476"/>
    </row>
    <row r="6323" spans="2:18" ht="16.5" thickBot="1" x14ac:dyDescent="0.3">
      <c r="D6323" s="1782">
        <f>SUM(D6321:D6322)</f>
        <v>786.57081500000004</v>
      </c>
      <c r="E6323" s="467">
        <f>SUM(E6321:E6322)</f>
        <v>0.73343501335910799</v>
      </c>
      <c r="J6323" s="1055">
        <v>29</v>
      </c>
      <c r="K6323" s="476"/>
      <c r="L6323" s="476">
        <v>2.2000000000000002</v>
      </c>
      <c r="M6323" s="426">
        <v>10</v>
      </c>
      <c r="N6323" s="426">
        <v>400</v>
      </c>
      <c r="O6323" s="476"/>
      <c r="P6323" s="450">
        <v>48</v>
      </c>
      <c r="Q6323" s="451">
        <f t="shared" si="297"/>
        <v>0.4224</v>
      </c>
      <c r="R6323" s="476"/>
    </row>
    <row r="6324" spans="2:18" ht="16.5" thickTop="1" x14ac:dyDescent="0.25">
      <c r="J6324" s="1783">
        <v>30</v>
      </c>
      <c r="K6324" s="476"/>
      <c r="L6324" s="476">
        <v>10</v>
      </c>
      <c r="M6324" s="426">
        <v>10</v>
      </c>
      <c r="N6324" s="426">
        <v>400</v>
      </c>
      <c r="O6324" s="476"/>
      <c r="P6324" s="450">
        <v>2</v>
      </c>
      <c r="Q6324" s="451">
        <f t="shared" si="297"/>
        <v>0.08</v>
      </c>
      <c r="R6324" s="476"/>
    </row>
    <row r="6325" spans="2:18" x14ac:dyDescent="0.25">
      <c r="J6325" s="1055">
        <v>31</v>
      </c>
      <c r="K6325" s="476"/>
      <c r="L6325" s="476">
        <v>4.5</v>
      </c>
      <c r="M6325" s="426">
        <v>10</v>
      </c>
      <c r="N6325" s="426">
        <v>300</v>
      </c>
      <c r="O6325" s="476"/>
      <c r="P6325" s="450">
        <v>3</v>
      </c>
      <c r="Q6325" s="451">
        <f t="shared" si="297"/>
        <v>4.0500000000000001E-2</v>
      </c>
      <c r="R6325" s="476"/>
    </row>
    <row r="6326" spans="2:18" x14ac:dyDescent="0.25">
      <c r="J6326" s="1783">
        <v>32</v>
      </c>
      <c r="K6326" s="476"/>
      <c r="L6326" s="476">
        <v>2.2000000000000002</v>
      </c>
      <c r="M6326" s="426">
        <v>10</v>
      </c>
      <c r="N6326" s="426">
        <v>300</v>
      </c>
      <c r="O6326" s="476"/>
      <c r="P6326" s="450">
        <v>8</v>
      </c>
      <c r="Q6326" s="451">
        <f t="shared" si="297"/>
        <v>5.28E-2</v>
      </c>
      <c r="R6326" s="476"/>
    </row>
    <row r="6327" spans="2:18" x14ac:dyDescent="0.25">
      <c r="J6327" s="1055">
        <v>33</v>
      </c>
      <c r="K6327" s="476"/>
      <c r="L6327" s="476">
        <v>2.2000000000000002</v>
      </c>
      <c r="M6327" s="426">
        <v>15</v>
      </c>
      <c r="N6327" s="426">
        <v>300</v>
      </c>
      <c r="O6327" s="476"/>
      <c r="P6327" s="450">
        <v>2</v>
      </c>
      <c r="Q6327" s="451">
        <f t="shared" si="297"/>
        <v>1.9800000000000002E-2</v>
      </c>
      <c r="R6327" s="476"/>
    </row>
    <row r="6328" spans="2:18" x14ac:dyDescent="0.25">
      <c r="J6328" s="1783">
        <v>34</v>
      </c>
      <c r="K6328" s="476"/>
      <c r="L6328" s="476">
        <v>2.2000000000000002</v>
      </c>
      <c r="M6328" s="426">
        <v>13</v>
      </c>
      <c r="N6328" s="426">
        <v>300</v>
      </c>
      <c r="O6328" s="476"/>
      <c r="P6328" s="450">
        <v>1</v>
      </c>
      <c r="Q6328" s="451">
        <f t="shared" si="297"/>
        <v>8.5800000000000008E-3</v>
      </c>
      <c r="R6328" s="476"/>
    </row>
    <row r="6329" spans="2:18" x14ac:dyDescent="0.25">
      <c r="J6329" s="1880"/>
      <c r="K6329" s="1880"/>
      <c r="L6329" s="1880"/>
      <c r="M6329" s="1880"/>
      <c r="N6329" s="1880"/>
      <c r="O6329" s="1881"/>
      <c r="P6329" s="1119">
        <f>SUM(P6295:P6328)</f>
        <v>220</v>
      </c>
      <c r="Q6329" s="1120">
        <f>SUM(Q6295:Q6328)</f>
        <v>7.8735999999999997</v>
      </c>
      <c r="R6329" s="64">
        <f>SUM(Q6329/G6313)</f>
        <v>0.58111641142182247</v>
      </c>
    </row>
    <row r="6330" spans="2:18" x14ac:dyDescent="0.25">
      <c r="J6330" s="1783">
        <v>35</v>
      </c>
      <c r="K6330" s="476"/>
      <c r="L6330" s="477">
        <v>5</v>
      </c>
      <c r="M6330" s="409">
        <v>7</v>
      </c>
      <c r="N6330" s="409">
        <v>400</v>
      </c>
      <c r="O6330" s="409">
        <v>10</v>
      </c>
      <c r="P6330" s="450">
        <v>40</v>
      </c>
      <c r="Q6330" s="451">
        <f>L6330*M6330*N6330*P6330/1000000</f>
        <v>0.56000000000000005</v>
      </c>
      <c r="R6330" s="618"/>
    </row>
    <row r="6331" spans="2:18" x14ac:dyDescent="0.25">
      <c r="J6331" s="1783">
        <v>36</v>
      </c>
      <c r="K6331" s="476"/>
      <c r="L6331" s="477">
        <v>4</v>
      </c>
      <c r="M6331" s="409">
        <v>6</v>
      </c>
      <c r="N6331" s="409">
        <v>400</v>
      </c>
      <c r="O6331" s="409">
        <v>5</v>
      </c>
      <c r="P6331" s="450">
        <v>30</v>
      </c>
      <c r="Q6331" s="451">
        <f>L6331*M6331*N6331*P6331/1000000</f>
        <v>0.28799999999999998</v>
      </c>
      <c r="R6331" s="618"/>
    </row>
    <row r="6332" spans="2:18" x14ac:dyDescent="0.25">
      <c r="J6332" s="1783">
        <v>37</v>
      </c>
      <c r="K6332" s="476"/>
      <c r="L6332" s="477">
        <v>3</v>
      </c>
      <c r="M6332" s="409">
        <v>5</v>
      </c>
      <c r="N6332" s="409">
        <v>400</v>
      </c>
      <c r="O6332" s="409">
        <v>11</v>
      </c>
      <c r="P6332" s="450">
        <v>110</v>
      </c>
      <c r="Q6332" s="451">
        <f>L6332*M6332*N6332*P6332/1000000</f>
        <v>0.66</v>
      </c>
      <c r="R6332" s="618"/>
    </row>
    <row r="6333" spans="2:18" x14ac:dyDescent="0.25">
      <c r="J6333" s="1783">
        <v>38</v>
      </c>
      <c r="K6333" s="476"/>
      <c r="L6333" s="477">
        <v>2</v>
      </c>
      <c r="M6333" s="409">
        <v>3</v>
      </c>
      <c r="N6333" s="409">
        <v>400</v>
      </c>
      <c r="O6333" s="409">
        <v>6</v>
      </c>
      <c r="P6333" s="450">
        <v>150</v>
      </c>
      <c r="Q6333" s="451">
        <f>L6333*M6333*N6333*P6333/1000000</f>
        <v>0.36</v>
      </c>
      <c r="R6333" s="618"/>
    </row>
    <row r="6334" spans="2:18" x14ac:dyDescent="0.25">
      <c r="J6334" s="1882"/>
      <c r="K6334" s="1883"/>
      <c r="L6334" s="1883"/>
      <c r="M6334" s="1883"/>
      <c r="N6334" s="1884"/>
      <c r="O6334" s="1057">
        <f>SUM(O6330:O6333)</f>
        <v>32</v>
      </c>
      <c r="P6334" s="1057">
        <f>SUM(P6330:P6333)</f>
        <v>330</v>
      </c>
      <c r="Q6334" s="437">
        <f>SUM(Q6330:Q6333)</f>
        <v>1.8679999999999999</v>
      </c>
      <c r="R6334" s="64">
        <f>SUM(Q6334/G6313)</f>
        <v>0.13786901246392555</v>
      </c>
    </row>
    <row r="6335" spans="2:18" ht="16.5" thickBot="1" x14ac:dyDescent="0.3">
      <c r="J6335" s="112"/>
      <c r="K6335" s="112"/>
      <c r="L6335" s="112"/>
      <c r="M6335" s="112"/>
      <c r="N6335" s="112"/>
      <c r="O6335" s="455">
        <f>SUM(O6334)</f>
        <v>32</v>
      </c>
      <c r="P6335" s="47">
        <f>SUM(P6334,P6329)</f>
        <v>550</v>
      </c>
      <c r="Q6335" s="72">
        <f>SUM(Q6334,Q6329)</f>
        <v>9.7416</v>
      </c>
      <c r="R6335" s="49">
        <f>SUM(Q6335/G6313)</f>
        <v>0.71898542388574804</v>
      </c>
    </row>
    <row r="6336" spans="2:18" ht="16.5" thickTop="1" x14ac:dyDescent="0.25"/>
    <row r="6337" spans="2:18" x14ac:dyDescent="0.25">
      <c r="B6337" s="1814" t="s">
        <v>0</v>
      </c>
      <c r="C6337" s="1814"/>
      <c r="D6337" s="1814"/>
      <c r="E6337" s="1814"/>
      <c r="F6337" s="1814"/>
      <c r="G6337" s="1814"/>
      <c r="H6337" s="1814"/>
      <c r="J6337" s="1892" t="s">
        <v>22</v>
      </c>
      <c r="K6337" s="1892"/>
      <c r="L6337" s="1892"/>
      <c r="M6337" s="1892"/>
      <c r="N6337" s="1892"/>
      <c r="O6337" s="1892"/>
      <c r="P6337" s="1892"/>
      <c r="Q6337" s="1892"/>
      <c r="R6337" s="1892"/>
    </row>
    <row r="6338" spans="2:18" x14ac:dyDescent="0.25">
      <c r="B6338" s="1814"/>
      <c r="C6338" s="1814"/>
      <c r="D6338" s="1814"/>
      <c r="E6338" s="1814"/>
      <c r="F6338" s="1814"/>
      <c r="G6338" s="1814"/>
      <c r="H6338" s="1814"/>
      <c r="J6338" s="1892"/>
      <c r="K6338" s="1892"/>
      <c r="L6338" s="1892"/>
      <c r="M6338" s="1892"/>
      <c r="N6338" s="1892"/>
      <c r="O6338" s="1892"/>
      <c r="P6338" s="1892"/>
      <c r="Q6338" s="1892"/>
      <c r="R6338" s="1892"/>
    </row>
    <row r="6339" spans="2:18" x14ac:dyDescent="0.25">
      <c r="B6339" s="6" t="s">
        <v>578</v>
      </c>
      <c r="H6339" s="8"/>
      <c r="J6339" s="6" t="s">
        <v>578</v>
      </c>
      <c r="K6339" s="1051"/>
      <c r="L6339" s="1051"/>
      <c r="M6339" s="1051"/>
      <c r="N6339" s="1051"/>
      <c r="O6339" s="1893"/>
      <c r="P6339" s="1893"/>
      <c r="Q6339" s="842"/>
      <c r="R6339" s="842"/>
    </row>
    <row r="6340" spans="2:18" x14ac:dyDescent="0.25">
      <c r="B6340" s="1885" t="s">
        <v>21</v>
      </c>
      <c r="C6340" s="1885" t="s">
        <v>2</v>
      </c>
      <c r="D6340" s="1885" t="s">
        <v>3</v>
      </c>
      <c r="E6340" s="1842" t="s">
        <v>4</v>
      </c>
      <c r="F6340" s="1843"/>
      <c r="G6340" s="1844"/>
      <c r="H6340" s="1885" t="s">
        <v>5</v>
      </c>
      <c r="J6340" s="1886" t="s">
        <v>21</v>
      </c>
      <c r="K6340" s="1894" t="s">
        <v>24</v>
      </c>
      <c r="L6340" s="1867" t="s">
        <v>25</v>
      </c>
      <c r="M6340" s="1868"/>
      <c r="N6340" s="1869"/>
      <c r="O6340" s="1867" t="s">
        <v>4</v>
      </c>
      <c r="P6340" s="1868"/>
      <c r="Q6340" s="1869"/>
      <c r="R6340" s="1886" t="s">
        <v>5</v>
      </c>
    </row>
    <row r="6341" spans="2:18" x14ac:dyDescent="0.25">
      <c r="B6341" s="1813"/>
      <c r="C6341" s="1813"/>
      <c r="D6341" s="1813"/>
      <c r="E6341" s="1781" t="s">
        <v>26</v>
      </c>
      <c r="F6341" s="1781" t="s">
        <v>9</v>
      </c>
      <c r="G6341" s="1780" t="s">
        <v>10</v>
      </c>
      <c r="H6341" s="1813"/>
      <c r="J6341" s="1887"/>
      <c r="K6341" s="1895"/>
      <c r="L6341" s="1052" t="s">
        <v>27</v>
      </c>
      <c r="M6341" s="1784" t="s">
        <v>28</v>
      </c>
      <c r="N6341" s="1784" t="s">
        <v>26</v>
      </c>
      <c r="O6341" s="1784" t="s">
        <v>29</v>
      </c>
      <c r="P6341" s="1053" t="s">
        <v>30</v>
      </c>
      <c r="Q6341" s="1054" t="s">
        <v>10</v>
      </c>
      <c r="R6341" s="1887"/>
    </row>
    <row r="6342" spans="2:18" x14ac:dyDescent="0.25">
      <c r="B6342" s="1209">
        <v>1</v>
      </c>
      <c r="C6342" s="602">
        <v>8049</v>
      </c>
      <c r="D6342" s="1787" t="s">
        <v>12</v>
      </c>
      <c r="E6342" s="1787">
        <v>400</v>
      </c>
      <c r="F6342" s="409">
        <v>40</v>
      </c>
      <c r="G6342" s="71">
        <f t="shared" ref="G6342:G6350" si="299">0.7854*E6342*F6342*F6342/1000000</f>
        <v>0.50265599999999988</v>
      </c>
      <c r="H6342" s="616" t="s">
        <v>13</v>
      </c>
      <c r="J6342" s="1055">
        <v>1</v>
      </c>
      <c r="K6342" s="429" t="s">
        <v>32</v>
      </c>
      <c r="L6342" s="426">
        <v>4.5</v>
      </c>
      <c r="M6342" s="426">
        <v>10</v>
      </c>
      <c r="N6342" s="426">
        <v>400</v>
      </c>
      <c r="O6342" s="429"/>
      <c r="P6342" s="450">
        <v>44</v>
      </c>
      <c r="Q6342" s="451">
        <f t="shared" ref="Q6342:Q6365" si="300">L6342*M6342*N6342*P6342/1000000</f>
        <v>0.79200000000000004</v>
      </c>
      <c r="R6342" s="1056"/>
    </row>
    <row r="6343" spans="2:18" x14ac:dyDescent="0.25">
      <c r="B6343" s="1209">
        <v>2</v>
      </c>
      <c r="C6343" s="602">
        <v>7976</v>
      </c>
      <c r="D6343" s="1787" t="s">
        <v>12</v>
      </c>
      <c r="E6343" s="1787">
        <v>400</v>
      </c>
      <c r="F6343" s="409">
        <v>30</v>
      </c>
      <c r="G6343" s="71">
        <f t="shared" si="299"/>
        <v>0.282744</v>
      </c>
      <c r="H6343" s="616" t="s">
        <v>13</v>
      </c>
      <c r="J6343" s="1783">
        <v>2</v>
      </c>
      <c r="K6343" s="476"/>
      <c r="L6343" s="476">
        <v>2.2000000000000002</v>
      </c>
      <c r="M6343" s="426">
        <v>10</v>
      </c>
      <c r="N6343" s="426">
        <v>400</v>
      </c>
      <c r="O6343" s="476"/>
      <c r="P6343" s="450">
        <v>10</v>
      </c>
      <c r="Q6343" s="451">
        <f t="shared" si="300"/>
        <v>8.7999999999999995E-2</v>
      </c>
      <c r="R6343" s="476"/>
    </row>
    <row r="6344" spans="2:18" x14ac:dyDescent="0.25">
      <c r="B6344" s="1209">
        <v>3</v>
      </c>
      <c r="C6344" s="602">
        <v>7990</v>
      </c>
      <c r="D6344" s="1787" t="s">
        <v>12</v>
      </c>
      <c r="E6344" s="1787">
        <v>400</v>
      </c>
      <c r="F6344" s="409">
        <v>38</v>
      </c>
      <c r="G6344" s="71">
        <f t="shared" si="299"/>
        <v>0.45364703999999995</v>
      </c>
      <c r="H6344" s="616" t="s">
        <v>207</v>
      </c>
      <c r="J6344" s="1055">
        <v>3</v>
      </c>
      <c r="K6344" s="476"/>
      <c r="L6344" s="476">
        <v>10</v>
      </c>
      <c r="M6344" s="426">
        <v>10</v>
      </c>
      <c r="N6344" s="426">
        <v>400</v>
      </c>
      <c r="O6344" s="476"/>
      <c r="P6344" s="450">
        <v>1</v>
      </c>
      <c r="Q6344" s="451">
        <f t="shared" si="300"/>
        <v>0.04</v>
      </c>
      <c r="R6344" s="476"/>
    </row>
    <row r="6345" spans="2:18" x14ac:dyDescent="0.25">
      <c r="B6345" s="1209">
        <v>4</v>
      </c>
      <c r="C6345" s="602">
        <v>7993</v>
      </c>
      <c r="D6345" s="1787" t="s">
        <v>12</v>
      </c>
      <c r="E6345" s="1787">
        <v>300</v>
      </c>
      <c r="F6345" s="409">
        <v>35</v>
      </c>
      <c r="G6345" s="71">
        <f t="shared" si="299"/>
        <v>0.28863450000000002</v>
      </c>
      <c r="H6345" s="616" t="s">
        <v>207</v>
      </c>
      <c r="J6345" s="1783">
        <v>4</v>
      </c>
      <c r="K6345" s="476"/>
      <c r="L6345" s="476">
        <v>7</v>
      </c>
      <c r="M6345" s="426">
        <v>20</v>
      </c>
      <c r="N6345" s="426">
        <v>400</v>
      </c>
      <c r="O6345" s="476"/>
      <c r="P6345" s="450">
        <v>2</v>
      </c>
      <c r="Q6345" s="451">
        <f t="shared" si="300"/>
        <v>0.112</v>
      </c>
      <c r="R6345" s="476"/>
    </row>
    <row r="6346" spans="2:18" x14ac:dyDescent="0.25">
      <c r="B6346" s="1209">
        <v>5</v>
      </c>
      <c r="C6346" s="602">
        <v>7773</v>
      </c>
      <c r="D6346" s="1787" t="s">
        <v>12</v>
      </c>
      <c r="E6346" s="1787">
        <v>400</v>
      </c>
      <c r="F6346" s="409">
        <v>44</v>
      </c>
      <c r="G6346" s="71">
        <f t="shared" si="299"/>
        <v>0.60821376000000005</v>
      </c>
      <c r="H6346" s="616" t="s">
        <v>207</v>
      </c>
      <c r="J6346" s="1055">
        <v>5</v>
      </c>
      <c r="K6346" s="476"/>
      <c r="L6346" s="476">
        <v>15</v>
      </c>
      <c r="M6346" s="426">
        <v>20</v>
      </c>
      <c r="N6346" s="426">
        <v>400</v>
      </c>
      <c r="O6346" s="476"/>
      <c r="P6346" s="450">
        <v>2</v>
      </c>
      <c r="Q6346" s="451">
        <f t="shared" si="300"/>
        <v>0.24</v>
      </c>
      <c r="R6346" s="476"/>
    </row>
    <row r="6347" spans="2:18" x14ac:dyDescent="0.25">
      <c r="B6347" s="1209">
        <v>6</v>
      </c>
      <c r="C6347" s="602">
        <v>8028</v>
      </c>
      <c r="D6347" s="1787" t="s">
        <v>12</v>
      </c>
      <c r="E6347" s="1787">
        <v>400</v>
      </c>
      <c r="F6347" s="409">
        <v>33</v>
      </c>
      <c r="G6347" s="71">
        <f t="shared" si="299"/>
        <v>0.34212023999999996</v>
      </c>
      <c r="H6347" s="616" t="s">
        <v>13</v>
      </c>
      <c r="J6347" s="1783">
        <v>6</v>
      </c>
      <c r="K6347" s="476"/>
      <c r="L6347" s="476">
        <v>10</v>
      </c>
      <c r="M6347" s="426">
        <v>15</v>
      </c>
      <c r="N6347" s="426">
        <v>400</v>
      </c>
      <c r="O6347" s="476"/>
      <c r="P6347" s="450">
        <v>3</v>
      </c>
      <c r="Q6347" s="451">
        <f t="shared" si="300"/>
        <v>0.18</v>
      </c>
      <c r="R6347" s="476"/>
    </row>
    <row r="6348" spans="2:18" x14ac:dyDescent="0.25">
      <c r="B6348" s="1209">
        <v>7</v>
      </c>
      <c r="C6348" s="602">
        <v>8007</v>
      </c>
      <c r="D6348" s="1787" t="s">
        <v>12</v>
      </c>
      <c r="E6348" s="1787">
        <v>400</v>
      </c>
      <c r="F6348" s="409">
        <v>64</v>
      </c>
      <c r="G6348" s="71">
        <f t="shared" si="299"/>
        <v>1.2867993599999998</v>
      </c>
      <c r="H6348" s="616" t="s">
        <v>186</v>
      </c>
      <c r="J6348" s="1055">
        <v>7</v>
      </c>
      <c r="K6348" s="476"/>
      <c r="L6348" s="476">
        <v>10</v>
      </c>
      <c r="M6348" s="426">
        <v>25</v>
      </c>
      <c r="N6348" s="426">
        <v>400</v>
      </c>
      <c r="O6348" s="476"/>
      <c r="P6348" s="450">
        <v>1</v>
      </c>
      <c r="Q6348" s="451">
        <f t="shared" si="300"/>
        <v>0.1</v>
      </c>
      <c r="R6348" s="476"/>
    </row>
    <row r="6349" spans="2:18" x14ac:dyDescent="0.25">
      <c r="B6349" s="1209">
        <v>8</v>
      </c>
      <c r="C6349" s="602">
        <v>7975</v>
      </c>
      <c r="D6349" s="1787" t="s">
        <v>12</v>
      </c>
      <c r="E6349" s="1787">
        <v>400</v>
      </c>
      <c r="F6349" s="409">
        <v>50</v>
      </c>
      <c r="G6349" s="71">
        <f t="shared" si="299"/>
        <v>0.78539999999999988</v>
      </c>
      <c r="H6349" s="616" t="s">
        <v>13</v>
      </c>
      <c r="J6349" s="1783">
        <v>8</v>
      </c>
      <c r="K6349" s="476"/>
      <c r="L6349" s="476">
        <v>3.5</v>
      </c>
      <c r="M6349" s="426">
        <v>10</v>
      </c>
      <c r="N6349" s="426">
        <v>400</v>
      </c>
      <c r="O6349" s="476"/>
      <c r="P6349" s="450">
        <v>7</v>
      </c>
      <c r="Q6349" s="451">
        <f t="shared" si="300"/>
        <v>9.8000000000000004E-2</v>
      </c>
      <c r="R6349" s="476"/>
    </row>
    <row r="6350" spans="2:18" x14ac:dyDescent="0.25">
      <c r="B6350" s="1209">
        <v>9</v>
      </c>
      <c r="C6350" s="602">
        <v>8086</v>
      </c>
      <c r="D6350" s="1787" t="s">
        <v>12</v>
      </c>
      <c r="E6350" s="1787">
        <v>400</v>
      </c>
      <c r="F6350" s="409">
        <v>45</v>
      </c>
      <c r="G6350" s="71">
        <f t="shared" si="299"/>
        <v>0.63617400000000002</v>
      </c>
      <c r="H6350" s="616" t="s">
        <v>13</v>
      </c>
      <c r="J6350" s="1055">
        <v>9</v>
      </c>
      <c r="K6350" s="476"/>
      <c r="L6350" s="476">
        <v>13</v>
      </c>
      <c r="M6350" s="426">
        <v>25</v>
      </c>
      <c r="N6350" s="426">
        <v>400</v>
      </c>
      <c r="O6350" s="476"/>
      <c r="P6350" s="450">
        <v>1</v>
      </c>
      <c r="Q6350" s="451">
        <f t="shared" si="300"/>
        <v>0.13</v>
      </c>
      <c r="R6350" s="476"/>
    </row>
    <row r="6351" spans="2:18" x14ac:dyDescent="0.25">
      <c r="B6351" s="1634"/>
      <c r="C6351" s="109"/>
      <c r="D6351" s="109"/>
      <c r="E6351" s="109"/>
      <c r="F6351" s="109"/>
      <c r="G6351" s="1490">
        <f>SUM(G6342:G6350)</f>
        <v>5.186388899999999</v>
      </c>
      <c r="H6351" s="1491"/>
      <c r="J6351" s="1783">
        <v>10</v>
      </c>
      <c r="K6351" s="476"/>
      <c r="L6351" s="476">
        <v>10</v>
      </c>
      <c r="M6351" s="426">
        <v>33</v>
      </c>
      <c r="N6351" s="426">
        <v>400</v>
      </c>
      <c r="O6351" s="476"/>
      <c r="P6351" s="450">
        <v>1</v>
      </c>
      <c r="Q6351" s="451">
        <f t="shared" si="300"/>
        <v>0.13200000000000001</v>
      </c>
      <c r="R6351" s="476"/>
    </row>
    <row r="6352" spans="2:18" ht="16.5" thickBot="1" x14ac:dyDescent="0.3">
      <c r="G6352" s="60">
        <f>SUM(G6351)</f>
        <v>5.186388899999999</v>
      </c>
      <c r="H6352" s="36">
        <f>SUM(Q6373/G6352)</f>
        <v>0.79933072508311154</v>
      </c>
      <c r="J6352" s="1055">
        <v>11</v>
      </c>
      <c r="K6352" s="476"/>
      <c r="L6352" s="476">
        <v>10</v>
      </c>
      <c r="M6352" s="426">
        <v>20</v>
      </c>
      <c r="N6352" s="426">
        <v>400</v>
      </c>
      <c r="O6352" s="476"/>
      <c r="P6352" s="450">
        <v>4</v>
      </c>
      <c r="Q6352" s="451">
        <f t="shared" si="300"/>
        <v>0.32</v>
      </c>
      <c r="R6352" s="476"/>
    </row>
    <row r="6353" spans="2:18" ht="16.5" thickTop="1" x14ac:dyDescent="0.25">
      <c r="J6353" s="1783">
        <v>12</v>
      </c>
      <c r="K6353" s="476"/>
      <c r="L6353" s="476">
        <v>13</v>
      </c>
      <c r="M6353" s="426">
        <v>15</v>
      </c>
      <c r="N6353" s="426">
        <v>400</v>
      </c>
      <c r="O6353" s="476"/>
      <c r="P6353" s="450">
        <v>1</v>
      </c>
      <c r="Q6353" s="451">
        <f t="shared" si="300"/>
        <v>7.8E-2</v>
      </c>
      <c r="R6353" s="476"/>
    </row>
    <row r="6354" spans="2:18" x14ac:dyDescent="0.25">
      <c r="B6354" s="1886" t="s">
        <v>3</v>
      </c>
      <c r="C6354" s="1888" t="s">
        <v>66</v>
      </c>
      <c r="D6354" s="1889"/>
      <c r="E6354" s="1890" t="s">
        <v>48</v>
      </c>
      <c r="F6354" s="1891"/>
      <c r="G6354" s="1886" t="s">
        <v>50</v>
      </c>
      <c r="J6354" s="1055">
        <v>13</v>
      </c>
      <c r="K6354" s="476"/>
      <c r="L6354" s="476">
        <v>7</v>
      </c>
      <c r="M6354" s="426">
        <v>15</v>
      </c>
      <c r="N6354" s="426">
        <v>400</v>
      </c>
      <c r="O6354" s="476"/>
      <c r="P6354" s="450">
        <v>1</v>
      </c>
      <c r="Q6354" s="451">
        <f t="shared" si="300"/>
        <v>4.2000000000000003E-2</v>
      </c>
      <c r="R6354" s="476"/>
    </row>
    <row r="6355" spans="2:18" x14ac:dyDescent="0.25">
      <c r="B6355" s="1887"/>
      <c r="C6355" s="101" t="s">
        <v>30</v>
      </c>
      <c r="D6355" s="1598" t="s">
        <v>10</v>
      </c>
      <c r="E6355" s="1786" t="s">
        <v>30</v>
      </c>
      <c r="F6355" s="1786" t="s">
        <v>10</v>
      </c>
      <c r="G6355" s="1887"/>
      <c r="J6355" s="1783">
        <v>14</v>
      </c>
      <c r="K6355" s="476"/>
      <c r="L6355" s="476">
        <v>8</v>
      </c>
      <c r="M6355" s="426">
        <v>15</v>
      </c>
      <c r="N6355" s="426">
        <v>400</v>
      </c>
      <c r="O6355" s="476"/>
      <c r="P6355" s="450">
        <v>1</v>
      </c>
      <c r="Q6355" s="451">
        <f t="shared" si="300"/>
        <v>4.8000000000000001E-2</v>
      </c>
      <c r="R6355" s="476"/>
    </row>
    <row r="6356" spans="2:18" x14ac:dyDescent="0.25">
      <c r="B6356" s="1787" t="s">
        <v>32</v>
      </c>
      <c r="C6356" s="86">
        <f>SUM(C6319)</f>
        <v>1414</v>
      </c>
      <c r="D6356" s="71">
        <f t="shared" ref="D6356:F6356" si="301">SUM(D6319)</f>
        <v>1072.4478660999996</v>
      </c>
      <c r="E6356" s="86">
        <f t="shared" si="301"/>
        <v>58587</v>
      </c>
      <c r="F6356" s="71">
        <f t="shared" si="301"/>
        <v>786.57081500000049</v>
      </c>
      <c r="G6356" s="88">
        <f>SUM(F6356/D6356)</f>
        <v>0.73343501335910843</v>
      </c>
      <c r="J6356" s="1055">
        <v>15</v>
      </c>
      <c r="K6356" s="476"/>
      <c r="L6356" s="476">
        <v>2.2000000000000002</v>
      </c>
      <c r="M6356" s="426">
        <v>15</v>
      </c>
      <c r="N6356" s="426">
        <v>400</v>
      </c>
      <c r="O6356" s="476"/>
      <c r="P6356" s="450">
        <v>2</v>
      </c>
      <c r="Q6356" s="451">
        <f t="shared" si="300"/>
        <v>2.64E-2</v>
      </c>
      <c r="R6356" s="476"/>
    </row>
    <row r="6357" spans="2:18" x14ac:dyDescent="0.25">
      <c r="B6357" s="1787" t="s">
        <v>32</v>
      </c>
      <c r="C6357" s="115">
        <f>SUM(B6350)</f>
        <v>9</v>
      </c>
      <c r="D6357" s="20">
        <f>SUM(G6352)</f>
        <v>5.186388899999999</v>
      </c>
      <c r="E6357" s="115">
        <f>SUM(P6373)</f>
        <v>307</v>
      </c>
      <c r="F6357" s="20">
        <f>SUM(Q6373)</f>
        <v>4.1456400000000002</v>
      </c>
      <c r="G6357" s="88">
        <f>SUM(F6357/D6357)</f>
        <v>0.79933072508311154</v>
      </c>
      <c r="J6357" s="1783">
        <v>16</v>
      </c>
      <c r="K6357" s="476"/>
      <c r="L6357" s="476">
        <v>1.7</v>
      </c>
      <c r="M6357" s="426">
        <v>10</v>
      </c>
      <c r="N6357" s="426">
        <v>400</v>
      </c>
      <c r="O6357" s="476"/>
      <c r="P6357" s="450">
        <v>3</v>
      </c>
      <c r="Q6357" s="451">
        <f t="shared" si="300"/>
        <v>2.0400000000000001E-2</v>
      </c>
      <c r="R6357" s="476"/>
    </row>
    <row r="6358" spans="2:18" ht="16.5" thickBot="1" x14ac:dyDescent="0.3">
      <c r="B6358" s="1779" t="s">
        <v>54</v>
      </c>
      <c r="C6358" s="59">
        <f>SUM(C6356:C6357)</f>
        <v>1423</v>
      </c>
      <c r="D6358" s="92">
        <f>SUM(D6356:D6357)</f>
        <v>1077.6342549999997</v>
      </c>
      <c r="E6358" s="59">
        <f>SUM(E6356:E6357)</f>
        <v>58894</v>
      </c>
      <c r="F6358" s="92">
        <f>SUM(F6356:F6357)</f>
        <v>790.71645500000045</v>
      </c>
      <c r="G6358" s="93">
        <f>SUM(F6358/D6358)</f>
        <v>0.73375215322939102</v>
      </c>
      <c r="J6358" s="1055">
        <v>17</v>
      </c>
      <c r="K6358" s="476"/>
      <c r="L6358" s="476">
        <v>8</v>
      </c>
      <c r="M6358" s="426">
        <v>20</v>
      </c>
      <c r="N6358" s="426">
        <v>400</v>
      </c>
      <c r="O6358" s="476"/>
      <c r="P6358" s="450">
        <v>2</v>
      </c>
      <c r="Q6358" s="451">
        <f t="shared" si="300"/>
        <v>0.128</v>
      </c>
      <c r="R6358" s="476"/>
    </row>
    <row r="6359" spans="2:18" ht="16.5" thickTop="1" x14ac:dyDescent="0.25">
      <c r="B6359" s="89"/>
      <c r="C6359" s="90"/>
      <c r="D6359" s="91"/>
      <c r="E6359" s="82"/>
      <c r="F6359" s="83"/>
      <c r="G6359" s="83"/>
      <c r="J6359" s="1783">
        <v>18</v>
      </c>
      <c r="K6359" s="476"/>
      <c r="L6359" s="476">
        <v>10</v>
      </c>
      <c r="M6359" s="426">
        <v>13</v>
      </c>
      <c r="N6359" s="426">
        <v>400</v>
      </c>
      <c r="O6359" s="476"/>
      <c r="P6359" s="450">
        <v>1</v>
      </c>
      <c r="Q6359" s="451">
        <f t="shared" si="300"/>
        <v>5.1999999999999998E-2</v>
      </c>
      <c r="R6359" s="476"/>
    </row>
    <row r="6360" spans="2:18" x14ac:dyDescent="0.25">
      <c r="B6360" s="102" t="s">
        <v>32</v>
      </c>
      <c r="C6360" s="90"/>
      <c r="D6360" s="103">
        <f>SUM(Q6366+D6321)</f>
        <v>584.36165500000004</v>
      </c>
      <c r="E6360" s="466">
        <f>SUM(D6360/D6358)</f>
        <v>0.54226343705082036</v>
      </c>
      <c r="F6360" s="83"/>
      <c r="G6360" s="83"/>
      <c r="J6360" s="1055">
        <v>19</v>
      </c>
      <c r="K6360" s="476"/>
      <c r="L6360" s="476">
        <v>4.5</v>
      </c>
      <c r="M6360" s="426">
        <v>13</v>
      </c>
      <c r="N6360" s="426">
        <v>400</v>
      </c>
      <c r="O6360" s="476"/>
      <c r="P6360" s="450">
        <v>2</v>
      </c>
      <c r="Q6360" s="451">
        <f t="shared" si="300"/>
        <v>4.6800000000000001E-2</v>
      </c>
      <c r="R6360" s="476"/>
    </row>
    <row r="6361" spans="2:18" x14ac:dyDescent="0.25">
      <c r="B6361" s="102" t="s">
        <v>51</v>
      </c>
      <c r="C6361" s="89"/>
      <c r="D6361" s="103">
        <f>SUM(Q6372+D6322)</f>
        <v>206.35479999999998</v>
      </c>
      <c r="E6361" s="466">
        <f>SUM(D6361/D6358)</f>
        <v>0.1914887161785703</v>
      </c>
      <c r="F6361" s="83"/>
      <c r="G6361" s="83"/>
      <c r="J6361" s="1783">
        <v>20</v>
      </c>
      <c r="K6361" s="476"/>
      <c r="L6361" s="476">
        <v>2.2000000000000002</v>
      </c>
      <c r="M6361" s="426">
        <v>13</v>
      </c>
      <c r="N6361" s="426">
        <v>400</v>
      </c>
      <c r="O6361" s="476"/>
      <c r="P6361" s="450">
        <v>1</v>
      </c>
      <c r="Q6361" s="451">
        <f t="shared" si="300"/>
        <v>1.1440000000000001E-2</v>
      </c>
      <c r="R6361" s="476"/>
    </row>
    <row r="6362" spans="2:18" ht="16.5" thickBot="1" x14ac:dyDescent="0.3">
      <c r="D6362" s="1782">
        <f>SUM(D6360:D6361)</f>
        <v>790.716455</v>
      </c>
      <c r="E6362" s="467">
        <f>SUM(E6360:E6361)</f>
        <v>0.73375215322939069</v>
      </c>
      <c r="J6362" s="1055">
        <v>21</v>
      </c>
      <c r="K6362" s="476"/>
      <c r="L6362" s="476">
        <v>4.5</v>
      </c>
      <c r="M6362" s="426">
        <v>25</v>
      </c>
      <c r="N6362" s="426">
        <v>400</v>
      </c>
      <c r="O6362" s="476"/>
      <c r="P6362" s="450">
        <v>1</v>
      </c>
      <c r="Q6362" s="451">
        <f t="shared" si="300"/>
        <v>4.4999999999999998E-2</v>
      </c>
      <c r="R6362" s="476"/>
    </row>
    <row r="6363" spans="2:18" ht="16.5" thickTop="1" x14ac:dyDescent="0.25">
      <c r="J6363" s="1783">
        <v>22</v>
      </c>
      <c r="K6363" s="476"/>
      <c r="L6363" s="476">
        <v>4.5</v>
      </c>
      <c r="M6363" s="426">
        <v>10</v>
      </c>
      <c r="N6363" s="426">
        <v>300</v>
      </c>
      <c r="O6363" s="476"/>
      <c r="P6363" s="450">
        <v>4</v>
      </c>
      <c r="Q6363" s="451">
        <f t="shared" si="300"/>
        <v>5.3999999999999999E-2</v>
      </c>
      <c r="R6363" s="476"/>
    </row>
    <row r="6364" spans="2:18" x14ac:dyDescent="0.25">
      <c r="J6364" s="1055">
        <v>23</v>
      </c>
      <c r="K6364" s="476"/>
      <c r="L6364" s="476">
        <v>2.2000000000000002</v>
      </c>
      <c r="M6364" s="426">
        <v>10</v>
      </c>
      <c r="N6364" s="426">
        <v>300</v>
      </c>
      <c r="O6364" s="476"/>
      <c r="P6364" s="450">
        <v>4</v>
      </c>
      <c r="Q6364" s="451">
        <f t="shared" si="300"/>
        <v>2.64E-2</v>
      </c>
      <c r="R6364" s="476"/>
    </row>
    <row r="6365" spans="2:18" x14ac:dyDescent="0.25">
      <c r="J6365" s="1783">
        <v>24</v>
      </c>
      <c r="K6365" s="476"/>
      <c r="L6365" s="476">
        <v>10</v>
      </c>
      <c r="M6365" s="426">
        <v>10</v>
      </c>
      <c r="N6365" s="426">
        <v>300</v>
      </c>
      <c r="O6365" s="476"/>
      <c r="P6365" s="450">
        <v>1</v>
      </c>
      <c r="Q6365" s="451">
        <f t="shared" si="300"/>
        <v>0.03</v>
      </c>
      <c r="R6365" s="476"/>
    </row>
    <row r="6366" spans="2:18" x14ac:dyDescent="0.25">
      <c r="J6366" s="1880"/>
      <c r="K6366" s="1880"/>
      <c r="L6366" s="1880"/>
      <c r="M6366" s="1880"/>
      <c r="N6366" s="1880"/>
      <c r="O6366" s="1881"/>
      <c r="P6366" s="1119">
        <f>SUM(P6342:P6365)</f>
        <v>100</v>
      </c>
      <c r="Q6366" s="1120">
        <f>SUM(Q6342:Q6365)</f>
        <v>2.8404400000000001</v>
      </c>
      <c r="R6366" s="64">
        <f>SUM(Q6366/G6352)</f>
        <v>0.54767200353988121</v>
      </c>
    </row>
    <row r="6367" spans="2:18" x14ac:dyDescent="0.25">
      <c r="J6367" s="1783">
        <v>25</v>
      </c>
      <c r="K6367" s="476"/>
      <c r="L6367" s="477">
        <v>5</v>
      </c>
      <c r="M6367" s="409">
        <v>7</v>
      </c>
      <c r="N6367" s="409">
        <v>400</v>
      </c>
      <c r="O6367" s="409">
        <v>10</v>
      </c>
      <c r="P6367" s="450">
        <v>40</v>
      </c>
      <c r="Q6367" s="451">
        <f>L6367*M6367*N6367*P6367/1000000</f>
        <v>0.56000000000000005</v>
      </c>
      <c r="R6367" s="618"/>
    </row>
    <row r="6368" spans="2:18" x14ac:dyDescent="0.25">
      <c r="J6368" s="1783">
        <v>26</v>
      </c>
      <c r="K6368" s="476"/>
      <c r="L6368" s="477">
        <v>4</v>
      </c>
      <c r="M6368" s="409">
        <v>6</v>
      </c>
      <c r="N6368" s="409">
        <v>400</v>
      </c>
      <c r="O6368" s="409">
        <v>2</v>
      </c>
      <c r="P6368" s="450">
        <v>12</v>
      </c>
      <c r="Q6368" s="451">
        <f>L6368*M6368*N6368*P6368/1000000</f>
        <v>0.1152</v>
      </c>
      <c r="R6368" s="618"/>
    </row>
    <row r="6369" spans="2:18" x14ac:dyDescent="0.25">
      <c r="J6369" s="1783">
        <v>27</v>
      </c>
      <c r="K6369" s="476"/>
      <c r="L6369" s="477">
        <v>3</v>
      </c>
      <c r="M6369" s="409">
        <v>5</v>
      </c>
      <c r="N6369" s="409">
        <v>400</v>
      </c>
      <c r="O6369" s="409">
        <v>6</v>
      </c>
      <c r="P6369" s="450">
        <v>60</v>
      </c>
      <c r="Q6369" s="451">
        <f>L6369*M6369*N6369*P6369/1000000</f>
        <v>0.36</v>
      </c>
      <c r="R6369" s="618"/>
    </row>
    <row r="6370" spans="2:18" x14ac:dyDescent="0.25">
      <c r="J6370" s="1783">
        <v>28</v>
      </c>
      <c r="K6370" s="476"/>
      <c r="L6370" s="477">
        <v>2</v>
      </c>
      <c r="M6370" s="409">
        <v>3</v>
      </c>
      <c r="N6370" s="409">
        <v>400</v>
      </c>
      <c r="O6370" s="409">
        <v>3</v>
      </c>
      <c r="P6370" s="450">
        <v>75</v>
      </c>
      <c r="Q6370" s="451">
        <f>L6370*M6370*N6370*P6370/1000000</f>
        <v>0.18</v>
      </c>
      <c r="R6370" s="618"/>
    </row>
    <row r="6371" spans="2:18" x14ac:dyDescent="0.25">
      <c r="J6371" s="1783">
        <v>29</v>
      </c>
      <c r="K6371" s="476"/>
      <c r="L6371" s="477">
        <v>3</v>
      </c>
      <c r="M6371" s="409">
        <v>5</v>
      </c>
      <c r="N6371" s="409">
        <v>300</v>
      </c>
      <c r="O6371" s="409">
        <v>2</v>
      </c>
      <c r="P6371" s="450">
        <v>20</v>
      </c>
      <c r="Q6371" s="451">
        <f>L6371*M6371*N6371*P6371/1000000</f>
        <v>0.09</v>
      </c>
      <c r="R6371" s="618"/>
    </row>
    <row r="6372" spans="2:18" x14ac:dyDescent="0.25">
      <c r="J6372" s="1882"/>
      <c r="K6372" s="1883"/>
      <c r="L6372" s="1883"/>
      <c r="M6372" s="1883"/>
      <c r="N6372" s="1884"/>
      <c r="O6372" s="1057">
        <f>SUM(O6367:O6371)</f>
        <v>23</v>
      </c>
      <c r="P6372" s="1057">
        <f>SUM(P6367:P6371)</f>
        <v>207</v>
      </c>
      <c r="Q6372" s="437">
        <f>SUM(Q6367:Q6371)</f>
        <v>1.3052000000000001</v>
      </c>
      <c r="R6372" s="64">
        <f>SUM(Q6372/G6352)</f>
        <v>0.25165872154323027</v>
      </c>
    </row>
    <row r="6373" spans="2:18" ht="16.5" thickBot="1" x14ac:dyDescent="0.3">
      <c r="J6373" s="112"/>
      <c r="K6373" s="112"/>
      <c r="L6373" s="112"/>
      <c r="M6373" s="112"/>
      <c r="N6373" s="112"/>
      <c r="O6373" s="455">
        <f>SUM(O6372)</f>
        <v>23</v>
      </c>
      <c r="P6373" s="47">
        <f>SUM(P6372,P6366)</f>
        <v>307</v>
      </c>
      <c r="Q6373" s="72">
        <f>SUM(Q6372,Q6366)</f>
        <v>4.1456400000000002</v>
      </c>
      <c r="R6373" s="49">
        <f>SUM(Q6373/G6352)</f>
        <v>0.79933072508311154</v>
      </c>
    </row>
    <row r="6374" spans="2:18" ht="16.5" thickTop="1" x14ac:dyDescent="0.25"/>
    <row r="6375" spans="2:18" x14ac:dyDescent="0.25">
      <c r="B6375" s="1814" t="s">
        <v>0</v>
      </c>
      <c r="C6375" s="1814"/>
      <c r="D6375" s="1814"/>
      <c r="E6375" s="1814"/>
      <c r="F6375" s="1814"/>
      <c r="G6375" s="1814"/>
      <c r="H6375" s="1814"/>
      <c r="J6375" s="1892" t="s">
        <v>22</v>
      </c>
      <c r="K6375" s="1892"/>
      <c r="L6375" s="1892"/>
      <c r="M6375" s="1892"/>
      <c r="N6375" s="1892"/>
      <c r="O6375" s="1892"/>
      <c r="P6375" s="1892"/>
      <c r="Q6375" s="1892"/>
      <c r="R6375" s="1892"/>
    </row>
    <row r="6376" spans="2:18" x14ac:dyDescent="0.25">
      <c r="B6376" s="1814"/>
      <c r="C6376" s="1814"/>
      <c r="D6376" s="1814"/>
      <c r="E6376" s="1814"/>
      <c r="F6376" s="1814"/>
      <c r="G6376" s="1814"/>
      <c r="H6376" s="1814"/>
      <c r="J6376" s="1892"/>
      <c r="K6376" s="1892"/>
      <c r="L6376" s="1892"/>
      <c r="M6376" s="1892"/>
      <c r="N6376" s="1892"/>
      <c r="O6376" s="1892"/>
      <c r="P6376" s="1892"/>
      <c r="Q6376" s="1892"/>
      <c r="R6376" s="1892"/>
    </row>
    <row r="6377" spans="2:18" x14ac:dyDescent="0.25">
      <c r="B6377" s="6" t="s">
        <v>578</v>
      </c>
      <c r="H6377" s="8"/>
      <c r="J6377" s="6" t="s">
        <v>578</v>
      </c>
      <c r="K6377" s="1051"/>
      <c r="L6377" s="1051"/>
      <c r="M6377" s="1051"/>
      <c r="N6377" s="1051"/>
      <c r="O6377" s="1893"/>
      <c r="P6377" s="1893"/>
      <c r="Q6377" s="842"/>
      <c r="R6377" s="842"/>
    </row>
    <row r="6378" spans="2:18" x14ac:dyDescent="0.25">
      <c r="B6378" s="1885" t="s">
        <v>21</v>
      </c>
      <c r="C6378" s="1885" t="s">
        <v>2</v>
      </c>
      <c r="D6378" s="1885" t="s">
        <v>3</v>
      </c>
      <c r="E6378" s="1842" t="s">
        <v>4</v>
      </c>
      <c r="F6378" s="1843"/>
      <c r="G6378" s="1844"/>
      <c r="H6378" s="1885" t="s">
        <v>5</v>
      </c>
      <c r="J6378" s="1886" t="s">
        <v>21</v>
      </c>
      <c r="K6378" s="1894" t="s">
        <v>24</v>
      </c>
      <c r="L6378" s="1867" t="s">
        <v>25</v>
      </c>
      <c r="M6378" s="1868"/>
      <c r="N6378" s="1869"/>
      <c r="O6378" s="1867" t="s">
        <v>4</v>
      </c>
      <c r="P6378" s="1868"/>
      <c r="Q6378" s="1869"/>
      <c r="R6378" s="1886" t="s">
        <v>5</v>
      </c>
    </row>
    <row r="6379" spans="2:18" x14ac:dyDescent="0.25">
      <c r="B6379" s="1813"/>
      <c r="C6379" s="1813"/>
      <c r="D6379" s="1813"/>
      <c r="E6379" s="1781" t="s">
        <v>26</v>
      </c>
      <c r="F6379" s="1781" t="s">
        <v>9</v>
      </c>
      <c r="G6379" s="1780" t="s">
        <v>10</v>
      </c>
      <c r="H6379" s="1813"/>
      <c r="J6379" s="1887"/>
      <c r="K6379" s="1895"/>
      <c r="L6379" s="1052" t="s">
        <v>27</v>
      </c>
      <c r="M6379" s="1784" t="s">
        <v>28</v>
      </c>
      <c r="N6379" s="1784" t="s">
        <v>26</v>
      </c>
      <c r="O6379" s="1784" t="s">
        <v>29</v>
      </c>
      <c r="P6379" s="1053" t="s">
        <v>30</v>
      </c>
      <c r="Q6379" s="1054" t="s">
        <v>10</v>
      </c>
      <c r="R6379" s="1887"/>
    </row>
    <row r="6380" spans="2:18" x14ac:dyDescent="0.25">
      <c r="B6380" s="1209">
        <v>1</v>
      </c>
      <c r="C6380" s="1168">
        <v>7893</v>
      </c>
      <c r="D6380" s="1787" t="s">
        <v>12</v>
      </c>
      <c r="E6380" s="1787">
        <v>400</v>
      </c>
      <c r="F6380" s="409">
        <v>52</v>
      </c>
      <c r="G6380" s="71">
        <f t="shared" ref="G6380:G6396" si="302">0.7854*E6380*F6380*F6380/1000000</f>
        <v>0.84948863999999991</v>
      </c>
      <c r="H6380" s="616" t="s">
        <v>207</v>
      </c>
      <c r="J6380" s="1055">
        <v>1</v>
      </c>
      <c r="K6380" s="429" t="s">
        <v>32</v>
      </c>
      <c r="L6380" s="426">
        <v>10</v>
      </c>
      <c r="M6380" s="426">
        <v>30</v>
      </c>
      <c r="N6380" s="426">
        <v>400</v>
      </c>
      <c r="O6380" s="429"/>
      <c r="P6380" s="450">
        <v>4</v>
      </c>
      <c r="Q6380" s="451">
        <f t="shared" ref="Q6380:Q6403" si="303">L6380*M6380*N6380*P6380/1000000</f>
        <v>0.48</v>
      </c>
      <c r="R6380" s="1056"/>
    </row>
    <row r="6381" spans="2:18" x14ac:dyDescent="0.25">
      <c r="B6381" s="1209">
        <v>2</v>
      </c>
      <c r="C6381" s="1168">
        <v>8051</v>
      </c>
      <c r="D6381" s="1787" t="s">
        <v>12</v>
      </c>
      <c r="E6381" s="1787">
        <v>400</v>
      </c>
      <c r="F6381" s="409">
        <v>38</v>
      </c>
      <c r="G6381" s="71">
        <f t="shared" si="302"/>
        <v>0.45364703999999995</v>
      </c>
      <c r="H6381" s="616" t="s">
        <v>207</v>
      </c>
      <c r="J6381" s="1783">
        <v>2</v>
      </c>
      <c r="K6381" s="476"/>
      <c r="L6381" s="476">
        <v>8</v>
      </c>
      <c r="M6381" s="426">
        <v>25</v>
      </c>
      <c r="N6381" s="426">
        <v>400</v>
      </c>
      <c r="O6381" s="476"/>
      <c r="P6381" s="450">
        <v>1</v>
      </c>
      <c r="Q6381" s="451">
        <f t="shared" si="303"/>
        <v>0.08</v>
      </c>
      <c r="R6381" s="476"/>
    </row>
    <row r="6382" spans="2:18" x14ac:dyDescent="0.25">
      <c r="B6382" s="1209">
        <v>3</v>
      </c>
      <c r="C6382" s="1168">
        <v>8349</v>
      </c>
      <c r="D6382" s="1787" t="s">
        <v>12</v>
      </c>
      <c r="E6382" s="1787">
        <v>400</v>
      </c>
      <c r="F6382" s="409">
        <v>45</v>
      </c>
      <c r="G6382" s="71">
        <f t="shared" si="302"/>
        <v>0.63617400000000002</v>
      </c>
      <c r="H6382" s="616" t="s">
        <v>207</v>
      </c>
      <c r="J6382" s="1055">
        <v>3</v>
      </c>
      <c r="K6382" s="476"/>
      <c r="L6382" s="476">
        <v>15</v>
      </c>
      <c r="M6382" s="426">
        <v>25</v>
      </c>
      <c r="N6382" s="426">
        <v>400</v>
      </c>
      <c r="O6382" s="476"/>
      <c r="P6382" s="450">
        <v>1</v>
      </c>
      <c r="Q6382" s="451">
        <f t="shared" si="303"/>
        <v>0.15</v>
      </c>
      <c r="R6382" s="476"/>
    </row>
    <row r="6383" spans="2:18" x14ac:dyDescent="0.25">
      <c r="B6383" s="1209">
        <v>4</v>
      </c>
      <c r="C6383" s="1168">
        <v>8344</v>
      </c>
      <c r="D6383" s="1787" t="s">
        <v>12</v>
      </c>
      <c r="E6383" s="1787">
        <v>300</v>
      </c>
      <c r="F6383" s="409">
        <v>37</v>
      </c>
      <c r="G6383" s="71">
        <f t="shared" si="302"/>
        <v>0.32256378000000002</v>
      </c>
      <c r="H6383" s="616" t="s">
        <v>207</v>
      </c>
      <c r="J6383" s="1783">
        <v>4</v>
      </c>
      <c r="K6383" s="476"/>
      <c r="L6383" s="476">
        <v>15</v>
      </c>
      <c r="M6383" s="426">
        <v>15</v>
      </c>
      <c r="N6383" s="426">
        <v>400</v>
      </c>
      <c r="O6383" s="476"/>
      <c r="P6383" s="450">
        <v>1</v>
      </c>
      <c r="Q6383" s="451">
        <f t="shared" si="303"/>
        <v>0.09</v>
      </c>
      <c r="R6383" s="476"/>
    </row>
    <row r="6384" spans="2:18" x14ac:dyDescent="0.25">
      <c r="B6384" s="1209">
        <v>5</v>
      </c>
      <c r="C6384" s="1168">
        <v>8377</v>
      </c>
      <c r="D6384" s="1787" t="s">
        <v>12</v>
      </c>
      <c r="E6384" s="1787">
        <v>400</v>
      </c>
      <c r="F6384" s="409">
        <v>40</v>
      </c>
      <c r="G6384" s="71">
        <f t="shared" si="302"/>
        <v>0.50265599999999988</v>
      </c>
      <c r="H6384" s="616" t="s">
        <v>207</v>
      </c>
      <c r="J6384" s="1055">
        <v>5</v>
      </c>
      <c r="K6384" s="476"/>
      <c r="L6384" s="476">
        <v>10</v>
      </c>
      <c r="M6384" s="426">
        <v>15</v>
      </c>
      <c r="N6384" s="426">
        <v>400</v>
      </c>
      <c r="O6384" s="476"/>
      <c r="P6384" s="450">
        <v>2</v>
      </c>
      <c r="Q6384" s="451">
        <f t="shared" si="303"/>
        <v>0.12</v>
      </c>
      <c r="R6384" s="476"/>
    </row>
    <row r="6385" spans="2:18" x14ac:dyDescent="0.25">
      <c r="B6385" s="1209">
        <v>6</v>
      </c>
      <c r="C6385" s="1168">
        <v>8387</v>
      </c>
      <c r="D6385" s="1787" t="s">
        <v>12</v>
      </c>
      <c r="E6385" s="1787">
        <v>400</v>
      </c>
      <c r="F6385" s="409">
        <v>35</v>
      </c>
      <c r="G6385" s="71">
        <f t="shared" si="302"/>
        <v>0.38484599999999997</v>
      </c>
      <c r="H6385" s="616" t="s">
        <v>207</v>
      </c>
      <c r="J6385" s="1783">
        <v>6</v>
      </c>
      <c r="K6385" s="476"/>
      <c r="L6385" s="476">
        <v>10</v>
      </c>
      <c r="M6385" s="426">
        <v>20</v>
      </c>
      <c r="N6385" s="426">
        <v>400</v>
      </c>
      <c r="O6385" s="476"/>
      <c r="P6385" s="450">
        <v>13</v>
      </c>
      <c r="Q6385" s="451">
        <f t="shared" si="303"/>
        <v>1.04</v>
      </c>
      <c r="R6385" s="476"/>
    </row>
    <row r="6386" spans="2:18" x14ac:dyDescent="0.25">
      <c r="B6386" s="1209">
        <v>7</v>
      </c>
      <c r="C6386" s="1168">
        <v>7902</v>
      </c>
      <c r="D6386" s="1787" t="s">
        <v>12</v>
      </c>
      <c r="E6386" s="1787">
        <v>400</v>
      </c>
      <c r="F6386" s="409">
        <v>50</v>
      </c>
      <c r="G6386" s="71">
        <f t="shared" si="302"/>
        <v>0.78539999999999988</v>
      </c>
      <c r="H6386" s="616" t="s">
        <v>207</v>
      </c>
      <c r="J6386" s="1055">
        <v>7</v>
      </c>
      <c r="K6386" s="476"/>
      <c r="L6386" s="476">
        <v>13</v>
      </c>
      <c r="M6386" s="426">
        <v>20</v>
      </c>
      <c r="N6386" s="426">
        <v>400</v>
      </c>
      <c r="O6386" s="476"/>
      <c r="P6386" s="450">
        <v>5</v>
      </c>
      <c r="Q6386" s="451">
        <f t="shared" si="303"/>
        <v>0.52</v>
      </c>
      <c r="R6386" s="476"/>
    </row>
    <row r="6387" spans="2:18" x14ac:dyDescent="0.25">
      <c r="B6387" s="1209">
        <v>8</v>
      </c>
      <c r="C6387" s="1168">
        <v>7932</v>
      </c>
      <c r="D6387" s="1787" t="s">
        <v>12</v>
      </c>
      <c r="E6387" s="1787">
        <v>400</v>
      </c>
      <c r="F6387" s="409">
        <v>42</v>
      </c>
      <c r="G6387" s="71">
        <f t="shared" si="302"/>
        <v>0.55417824000000004</v>
      </c>
      <c r="H6387" s="616" t="s">
        <v>207</v>
      </c>
      <c r="J6387" s="1783">
        <v>8</v>
      </c>
      <c r="K6387" s="476"/>
      <c r="L6387" s="476">
        <v>8</v>
      </c>
      <c r="M6387" s="426">
        <v>20</v>
      </c>
      <c r="N6387" s="426">
        <v>400</v>
      </c>
      <c r="O6387" s="476"/>
      <c r="P6387" s="450">
        <v>1</v>
      </c>
      <c r="Q6387" s="451">
        <f t="shared" si="303"/>
        <v>6.4000000000000001E-2</v>
      </c>
      <c r="R6387" s="476"/>
    </row>
    <row r="6388" spans="2:18" x14ac:dyDescent="0.25">
      <c r="B6388" s="1209">
        <v>9</v>
      </c>
      <c r="C6388" s="1168">
        <v>7948</v>
      </c>
      <c r="D6388" s="1787" t="s">
        <v>12</v>
      </c>
      <c r="E6388" s="1787">
        <v>300</v>
      </c>
      <c r="F6388" s="409">
        <v>43</v>
      </c>
      <c r="G6388" s="71">
        <f t="shared" si="302"/>
        <v>0.43566137999999999</v>
      </c>
      <c r="H6388" s="616" t="s">
        <v>207</v>
      </c>
      <c r="J6388" s="1055">
        <v>9</v>
      </c>
      <c r="K6388" s="476"/>
      <c r="L6388" s="476">
        <v>10</v>
      </c>
      <c r="M6388" s="426">
        <v>13</v>
      </c>
      <c r="N6388" s="426">
        <v>400</v>
      </c>
      <c r="O6388" s="476"/>
      <c r="P6388" s="450">
        <v>1</v>
      </c>
      <c r="Q6388" s="451">
        <f t="shared" si="303"/>
        <v>5.1999999999999998E-2</v>
      </c>
      <c r="R6388" s="476"/>
    </row>
    <row r="6389" spans="2:18" x14ac:dyDescent="0.25">
      <c r="B6389" s="1209">
        <v>10</v>
      </c>
      <c r="C6389" s="1168">
        <v>8019</v>
      </c>
      <c r="D6389" s="1787" t="s">
        <v>12</v>
      </c>
      <c r="E6389" s="1787">
        <v>400</v>
      </c>
      <c r="F6389" s="409">
        <v>53</v>
      </c>
      <c r="G6389" s="71">
        <f t="shared" si="302"/>
        <v>0.88247543999999989</v>
      </c>
      <c r="H6389" s="616" t="s">
        <v>207</v>
      </c>
      <c r="J6389" s="1783">
        <v>10</v>
      </c>
      <c r="K6389" s="476"/>
      <c r="L6389" s="476">
        <v>2.2000000000000002</v>
      </c>
      <c r="M6389" s="426">
        <v>15</v>
      </c>
      <c r="N6389" s="426">
        <v>400</v>
      </c>
      <c r="O6389" s="476"/>
      <c r="P6389" s="450">
        <v>12</v>
      </c>
      <c r="Q6389" s="451">
        <f t="shared" si="303"/>
        <v>0.15840000000000001</v>
      </c>
      <c r="R6389" s="476"/>
    </row>
    <row r="6390" spans="2:18" x14ac:dyDescent="0.25">
      <c r="B6390" s="1209">
        <v>11</v>
      </c>
      <c r="C6390" s="1168">
        <v>7573</v>
      </c>
      <c r="D6390" s="1787" t="s">
        <v>12</v>
      </c>
      <c r="E6390" s="1787">
        <v>300</v>
      </c>
      <c r="F6390" s="409">
        <v>30</v>
      </c>
      <c r="G6390" s="71">
        <f t="shared" si="302"/>
        <v>0.212058</v>
      </c>
      <c r="H6390" s="616" t="s">
        <v>207</v>
      </c>
      <c r="J6390" s="1055">
        <v>11</v>
      </c>
      <c r="K6390" s="476"/>
      <c r="L6390" s="476">
        <v>3.5</v>
      </c>
      <c r="M6390" s="426">
        <v>15</v>
      </c>
      <c r="N6390" s="426">
        <v>400</v>
      </c>
      <c r="O6390" s="476"/>
      <c r="P6390" s="450">
        <v>3</v>
      </c>
      <c r="Q6390" s="451">
        <f t="shared" si="303"/>
        <v>6.3E-2</v>
      </c>
      <c r="R6390" s="476"/>
    </row>
    <row r="6391" spans="2:18" x14ac:dyDescent="0.25">
      <c r="B6391" s="1209">
        <v>12</v>
      </c>
      <c r="C6391" s="1168">
        <v>7892</v>
      </c>
      <c r="D6391" s="1787" t="s">
        <v>12</v>
      </c>
      <c r="E6391" s="1787">
        <v>400</v>
      </c>
      <c r="F6391" s="409">
        <v>41</v>
      </c>
      <c r="G6391" s="71">
        <f t="shared" si="302"/>
        <v>0.52810296000000001</v>
      </c>
      <c r="H6391" s="616" t="s">
        <v>207</v>
      </c>
      <c r="J6391" s="1783">
        <v>12</v>
      </c>
      <c r="K6391" s="476"/>
      <c r="L6391" s="476">
        <v>4.5</v>
      </c>
      <c r="M6391" s="426">
        <v>15</v>
      </c>
      <c r="N6391" s="426">
        <v>400</v>
      </c>
      <c r="O6391" s="476"/>
      <c r="P6391" s="450">
        <v>17</v>
      </c>
      <c r="Q6391" s="451">
        <f t="shared" si="303"/>
        <v>0.45900000000000002</v>
      </c>
      <c r="R6391" s="476"/>
    </row>
    <row r="6392" spans="2:18" x14ac:dyDescent="0.25">
      <c r="B6392" s="1209">
        <v>13</v>
      </c>
      <c r="C6392" s="1168">
        <v>8152</v>
      </c>
      <c r="D6392" s="1787" t="s">
        <v>12</v>
      </c>
      <c r="E6392" s="1787">
        <v>400</v>
      </c>
      <c r="F6392" s="409">
        <v>38</v>
      </c>
      <c r="G6392" s="71">
        <f t="shared" si="302"/>
        <v>0.45364703999999995</v>
      </c>
      <c r="H6392" s="616" t="s">
        <v>186</v>
      </c>
      <c r="J6392" s="1055">
        <v>13</v>
      </c>
      <c r="K6392" s="476"/>
      <c r="L6392" s="476">
        <v>1.7</v>
      </c>
      <c r="M6392" s="426">
        <v>15</v>
      </c>
      <c r="N6392" s="426">
        <v>400</v>
      </c>
      <c r="O6392" s="476"/>
      <c r="P6392" s="450">
        <v>1</v>
      </c>
      <c r="Q6392" s="451">
        <f t="shared" si="303"/>
        <v>1.0200000000000001E-2</v>
      </c>
      <c r="R6392" s="476"/>
    </row>
    <row r="6393" spans="2:18" x14ac:dyDescent="0.25">
      <c r="B6393" s="1209">
        <v>14</v>
      </c>
      <c r="C6393" s="1168">
        <v>8371</v>
      </c>
      <c r="D6393" s="1787" t="s">
        <v>12</v>
      </c>
      <c r="E6393" s="1787">
        <v>400</v>
      </c>
      <c r="F6393" s="409">
        <v>50</v>
      </c>
      <c r="G6393" s="71">
        <f t="shared" si="302"/>
        <v>0.78539999999999988</v>
      </c>
      <c r="H6393" s="616" t="s">
        <v>186</v>
      </c>
      <c r="J6393" s="1783">
        <v>14</v>
      </c>
      <c r="K6393" s="476"/>
      <c r="L6393" s="476">
        <v>7</v>
      </c>
      <c r="M6393" s="426">
        <v>10</v>
      </c>
      <c r="N6393" s="426">
        <v>400</v>
      </c>
      <c r="O6393" s="476"/>
      <c r="P6393" s="450">
        <v>1</v>
      </c>
      <c r="Q6393" s="451">
        <f t="shared" si="303"/>
        <v>2.8000000000000001E-2</v>
      </c>
      <c r="R6393" s="476"/>
    </row>
    <row r="6394" spans="2:18" x14ac:dyDescent="0.25">
      <c r="B6394" s="1209">
        <v>15</v>
      </c>
      <c r="C6394" s="1168">
        <v>8210</v>
      </c>
      <c r="D6394" s="1787" t="s">
        <v>12</v>
      </c>
      <c r="E6394" s="1787">
        <v>400</v>
      </c>
      <c r="F6394" s="409">
        <v>60</v>
      </c>
      <c r="G6394" s="71">
        <f t="shared" si="302"/>
        <v>1.130976</v>
      </c>
      <c r="H6394" s="616" t="s">
        <v>186</v>
      </c>
      <c r="J6394" s="1055">
        <v>15</v>
      </c>
      <c r="K6394" s="476"/>
      <c r="L6394" s="476">
        <v>2.2000000000000002</v>
      </c>
      <c r="M6394" s="426">
        <v>10</v>
      </c>
      <c r="N6394" s="426">
        <v>400</v>
      </c>
      <c r="O6394" s="476"/>
      <c r="P6394" s="450">
        <v>35</v>
      </c>
      <c r="Q6394" s="451">
        <f t="shared" si="303"/>
        <v>0.308</v>
      </c>
      <c r="R6394" s="476"/>
    </row>
    <row r="6395" spans="2:18" x14ac:dyDescent="0.25">
      <c r="B6395" s="1209">
        <v>16</v>
      </c>
      <c r="C6395" s="1168">
        <v>8323</v>
      </c>
      <c r="D6395" s="1787" t="s">
        <v>12</v>
      </c>
      <c r="E6395" s="1787">
        <v>400</v>
      </c>
      <c r="F6395" s="409">
        <v>52</v>
      </c>
      <c r="G6395" s="71">
        <f t="shared" si="302"/>
        <v>0.84948863999999991</v>
      </c>
      <c r="H6395" s="616" t="s">
        <v>186</v>
      </c>
      <c r="J6395" s="1783">
        <v>16</v>
      </c>
      <c r="K6395" s="476"/>
      <c r="L6395" s="476">
        <v>3.5</v>
      </c>
      <c r="M6395" s="426">
        <v>10</v>
      </c>
      <c r="N6395" s="426">
        <v>400</v>
      </c>
      <c r="O6395" s="476"/>
      <c r="P6395" s="450">
        <v>3</v>
      </c>
      <c r="Q6395" s="451">
        <f t="shared" si="303"/>
        <v>4.2000000000000003E-2</v>
      </c>
      <c r="R6395" s="476"/>
    </row>
    <row r="6396" spans="2:18" x14ac:dyDescent="0.25">
      <c r="B6396" s="1209">
        <v>17</v>
      </c>
      <c r="C6396" s="1168">
        <v>8385</v>
      </c>
      <c r="D6396" s="1787" t="s">
        <v>12</v>
      </c>
      <c r="E6396" s="1787">
        <v>400</v>
      </c>
      <c r="F6396" s="409">
        <v>58</v>
      </c>
      <c r="G6396" s="71">
        <f t="shared" si="302"/>
        <v>1.0568342399999999</v>
      </c>
      <c r="H6396" s="616" t="s">
        <v>186</v>
      </c>
      <c r="J6396" s="1055">
        <v>17</v>
      </c>
      <c r="K6396" s="476"/>
      <c r="L6396" s="476">
        <v>4.5</v>
      </c>
      <c r="M6396" s="426">
        <v>10</v>
      </c>
      <c r="N6396" s="426">
        <v>400</v>
      </c>
      <c r="O6396" s="476"/>
      <c r="P6396" s="450">
        <v>75</v>
      </c>
      <c r="Q6396" s="451">
        <f t="shared" si="303"/>
        <v>1.35</v>
      </c>
      <c r="R6396" s="476"/>
    </row>
    <row r="6397" spans="2:18" x14ac:dyDescent="0.25">
      <c r="B6397" s="1634"/>
      <c r="C6397" s="109"/>
      <c r="D6397" s="109"/>
      <c r="E6397" s="109"/>
      <c r="F6397" s="109"/>
      <c r="G6397" s="1490">
        <f>SUM(G6380:G6396)</f>
        <v>10.823597400000001</v>
      </c>
      <c r="H6397" s="1491"/>
      <c r="J6397" s="1783">
        <v>18</v>
      </c>
      <c r="K6397" s="476"/>
      <c r="L6397" s="476">
        <v>4.5</v>
      </c>
      <c r="M6397" s="426">
        <v>20</v>
      </c>
      <c r="N6397" s="426">
        <v>400</v>
      </c>
      <c r="O6397" s="476"/>
      <c r="P6397" s="450">
        <v>6</v>
      </c>
      <c r="Q6397" s="451">
        <f t="shared" si="303"/>
        <v>0.216</v>
      </c>
      <c r="R6397" s="476"/>
    </row>
    <row r="6398" spans="2:18" ht="16.5" thickBot="1" x14ac:dyDescent="0.3">
      <c r="G6398" s="60">
        <f>SUM(G6397)</f>
        <v>10.823597400000001</v>
      </c>
      <c r="H6398" s="36">
        <f>SUM(Q6411/G6398)</f>
        <v>0.78056303165895646</v>
      </c>
      <c r="J6398" s="1055">
        <v>19</v>
      </c>
      <c r="K6398" s="476"/>
      <c r="L6398" s="476">
        <v>7</v>
      </c>
      <c r="M6398" s="426">
        <v>20</v>
      </c>
      <c r="N6398" s="426">
        <v>400</v>
      </c>
      <c r="O6398" s="476"/>
      <c r="P6398" s="450">
        <v>1</v>
      </c>
      <c r="Q6398" s="451">
        <f t="shared" si="303"/>
        <v>5.6000000000000001E-2</v>
      </c>
      <c r="R6398" s="476"/>
    </row>
    <row r="6399" spans="2:18" ht="16.5" thickTop="1" x14ac:dyDescent="0.25">
      <c r="J6399" s="1783">
        <v>20</v>
      </c>
      <c r="K6399" s="476"/>
      <c r="L6399" s="476">
        <v>7</v>
      </c>
      <c r="M6399" s="426">
        <v>15</v>
      </c>
      <c r="N6399" s="426">
        <v>400</v>
      </c>
      <c r="O6399" s="476"/>
      <c r="P6399" s="450">
        <v>5</v>
      </c>
      <c r="Q6399" s="451">
        <f t="shared" si="303"/>
        <v>0.21</v>
      </c>
      <c r="R6399" s="476"/>
    </row>
    <row r="6400" spans="2:18" x14ac:dyDescent="0.25">
      <c r="B6400" s="1886" t="s">
        <v>3</v>
      </c>
      <c r="C6400" s="1888" t="s">
        <v>66</v>
      </c>
      <c r="D6400" s="1889"/>
      <c r="E6400" s="1890" t="s">
        <v>48</v>
      </c>
      <c r="F6400" s="1891"/>
      <c r="G6400" s="1886" t="s">
        <v>50</v>
      </c>
      <c r="J6400" s="1055">
        <v>21</v>
      </c>
      <c r="K6400" s="476"/>
      <c r="L6400" s="476">
        <v>13</v>
      </c>
      <c r="M6400" s="426">
        <v>25</v>
      </c>
      <c r="N6400" s="426">
        <v>400</v>
      </c>
      <c r="O6400" s="476"/>
      <c r="P6400" s="450">
        <v>2</v>
      </c>
      <c r="Q6400" s="451">
        <f t="shared" si="303"/>
        <v>0.26</v>
      </c>
      <c r="R6400" s="476"/>
    </row>
    <row r="6401" spans="2:18" x14ac:dyDescent="0.25">
      <c r="B6401" s="1887"/>
      <c r="C6401" s="101" t="s">
        <v>30</v>
      </c>
      <c r="D6401" s="1598" t="s">
        <v>10</v>
      </c>
      <c r="E6401" s="1786" t="s">
        <v>30</v>
      </c>
      <c r="F6401" s="1786" t="s">
        <v>10</v>
      </c>
      <c r="G6401" s="1887"/>
      <c r="J6401" s="1783">
        <v>22</v>
      </c>
      <c r="K6401" s="476"/>
      <c r="L6401" s="476">
        <v>10</v>
      </c>
      <c r="M6401" s="426">
        <v>25</v>
      </c>
      <c r="N6401" s="426">
        <v>400</v>
      </c>
      <c r="O6401" s="476"/>
      <c r="P6401" s="450">
        <v>5</v>
      </c>
      <c r="Q6401" s="451">
        <f t="shared" si="303"/>
        <v>0.5</v>
      </c>
      <c r="R6401" s="476"/>
    </row>
    <row r="6402" spans="2:18" x14ac:dyDescent="0.25">
      <c r="B6402" s="1787" t="s">
        <v>32</v>
      </c>
      <c r="C6402" s="86">
        <f>SUM(C6358)</f>
        <v>1423</v>
      </c>
      <c r="D6402" s="71">
        <f t="shared" ref="D6402:F6402" si="304">SUM(D6358)</f>
        <v>1077.6342549999997</v>
      </c>
      <c r="E6402" s="86">
        <f t="shared" si="304"/>
        <v>58894</v>
      </c>
      <c r="F6402" s="71">
        <f t="shared" si="304"/>
        <v>790.71645500000045</v>
      </c>
      <c r="G6402" s="88">
        <f>SUM(F6402/D6402)</f>
        <v>0.73375215322939102</v>
      </c>
      <c r="J6402" s="1055">
        <v>23</v>
      </c>
      <c r="K6402" s="476"/>
      <c r="L6402" s="476">
        <v>4.5</v>
      </c>
      <c r="M6402" s="426">
        <v>10</v>
      </c>
      <c r="N6402" s="426">
        <v>300</v>
      </c>
      <c r="O6402" s="476"/>
      <c r="P6402" s="450">
        <v>7</v>
      </c>
      <c r="Q6402" s="451">
        <f t="shared" si="303"/>
        <v>9.4500000000000001E-2</v>
      </c>
      <c r="R6402" s="476"/>
    </row>
    <row r="6403" spans="2:18" x14ac:dyDescent="0.25">
      <c r="B6403" s="1787" t="s">
        <v>32</v>
      </c>
      <c r="C6403" s="115">
        <f>SUM(B6396)</f>
        <v>17</v>
      </c>
      <c r="D6403" s="20">
        <f>SUM(G6398)</f>
        <v>10.823597400000001</v>
      </c>
      <c r="E6403" s="115">
        <f>SUM(P6411)</f>
        <v>547</v>
      </c>
      <c r="F6403" s="20">
        <f>SUM(Q6411)</f>
        <v>8.4484999999999992</v>
      </c>
      <c r="G6403" s="88">
        <f>SUM(F6403/D6403)</f>
        <v>0.78056303165895646</v>
      </c>
      <c r="J6403" s="1783">
        <v>24</v>
      </c>
      <c r="K6403" s="476"/>
      <c r="L6403" s="476">
        <v>2.2000000000000002</v>
      </c>
      <c r="M6403" s="426">
        <v>10</v>
      </c>
      <c r="N6403" s="426">
        <v>300</v>
      </c>
      <c r="O6403" s="476"/>
      <c r="P6403" s="450">
        <v>2</v>
      </c>
      <c r="Q6403" s="451">
        <f t="shared" si="303"/>
        <v>1.32E-2</v>
      </c>
      <c r="R6403" s="476"/>
    </row>
    <row r="6404" spans="2:18" ht="16.5" thickBot="1" x14ac:dyDescent="0.3">
      <c r="B6404" s="1779" t="s">
        <v>54</v>
      </c>
      <c r="C6404" s="59">
        <f>SUM(C6402:C6403)</f>
        <v>1440</v>
      </c>
      <c r="D6404" s="92">
        <f>SUM(D6402:D6403)</f>
        <v>1088.4578523999996</v>
      </c>
      <c r="E6404" s="59">
        <f>SUM(E6402:E6403)</f>
        <v>59441</v>
      </c>
      <c r="F6404" s="92">
        <f>SUM(F6402:F6403)</f>
        <v>799.16495500000042</v>
      </c>
      <c r="G6404" s="93">
        <f>SUM(F6404/D6404)</f>
        <v>0.73421763942248963</v>
      </c>
      <c r="J6404" s="1880"/>
      <c r="K6404" s="1880"/>
      <c r="L6404" s="1880"/>
      <c r="M6404" s="1880"/>
      <c r="N6404" s="1880"/>
      <c r="O6404" s="1881"/>
      <c r="P6404" s="1119">
        <f>SUM(P6380:P6403)</f>
        <v>204</v>
      </c>
      <c r="Q6404" s="1120">
        <f>SUM(Q6380:Q6403)</f>
        <v>6.3643000000000001</v>
      </c>
      <c r="R6404" s="64">
        <f>SUM(Q6404/G6398)</f>
        <v>0.58800228471173543</v>
      </c>
    </row>
    <row r="6405" spans="2:18" ht="16.5" thickTop="1" x14ac:dyDescent="0.25">
      <c r="B6405" s="89"/>
      <c r="C6405" s="90"/>
      <c r="D6405" s="91"/>
      <c r="E6405" s="82"/>
      <c r="F6405" s="83"/>
      <c r="G6405" s="83"/>
      <c r="J6405" s="1783">
        <v>25</v>
      </c>
      <c r="K6405" s="476"/>
      <c r="L6405" s="477">
        <v>4</v>
      </c>
      <c r="M6405" s="409">
        <v>6</v>
      </c>
      <c r="N6405" s="409">
        <v>400</v>
      </c>
      <c r="O6405" s="409">
        <v>2</v>
      </c>
      <c r="P6405" s="450">
        <v>12</v>
      </c>
      <c r="Q6405" s="451">
        <f>L6405*M6405*N6405*P6405/1000000</f>
        <v>0.1152</v>
      </c>
      <c r="R6405" s="618"/>
    </row>
    <row r="6406" spans="2:18" x14ac:dyDescent="0.25">
      <c r="B6406" s="102" t="s">
        <v>32</v>
      </c>
      <c r="C6406" s="90"/>
      <c r="D6406" s="103">
        <f>SUM(Q6404+D6360)</f>
        <v>590.725955</v>
      </c>
      <c r="E6406" s="466">
        <f>SUM(D6406/D6404)</f>
        <v>0.54271826299702497</v>
      </c>
      <c r="F6406" s="83"/>
      <c r="G6406" s="83"/>
      <c r="J6406" s="1783">
        <v>26</v>
      </c>
      <c r="K6406" s="476"/>
      <c r="L6406" s="477">
        <v>3</v>
      </c>
      <c r="M6406" s="409">
        <v>5</v>
      </c>
      <c r="N6406" s="409">
        <v>400</v>
      </c>
      <c r="O6406" s="409">
        <v>14</v>
      </c>
      <c r="P6406" s="450">
        <v>140</v>
      </c>
      <c r="Q6406" s="451">
        <f>L6406*M6406*N6406*P6406/1000000</f>
        <v>0.84</v>
      </c>
      <c r="R6406" s="618"/>
    </row>
    <row r="6407" spans="2:18" x14ac:dyDescent="0.25">
      <c r="B6407" s="102" t="s">
        <v>51</v>
      </c>
      <c r="C6407" s="89"/>
      <c r="D6407" s="103">
        <f>SUM(Q6410+D6361)</f>
        <v>208.43899999999999</v>
      </c>
      <c r="E6407" s="466">
        <f>SUM(D6407/D6404)</f>
        <v>0.1914993764254643</v>
      </c>
      <c r="F6407" s="83"/>
      <c r="G6407" s="83"/>
      <c r="J6407" s="1783">
        <v>27</v>
      </c>
      <c r="K6407" s="476"/>
      <c r="L6407" s="477">
        <v>5</v>
      </c>
      <c r="M6407" s="409">
        <v>7</v>
      </c>
      <c r="N6407" s="409">
        <v>400</v>
      </c>
      <c r="O6407" s="409">
        <v>14</v>
      </c>
      <c r="P6407" s="450">
        <v>56</v>
      </c>
      <c r="Q6407" s="451">
        <f>L6407*M6407*N6407*P6407/1000000</f>
        <v>0.78400000000000003</v>
      </c>
      <c r="R6407" s="618"/>
    </row>
    <row r="6408" spans="2:18" ht="16.5" thickBot="1" x14ac:dyDescent="0.3">
      <c r="D6408" s="1782">
        <f>SUM(D6406:D6407)</f>
        <v>799.16495499999996</v>
      </c>
      <c r="E6408" s="467">
        <f>SUM(E6406:E6407)</f>
        <v>0.7342176394224893</v>
      </c>
      <c r="J6408" s="1783">
        <v>28</v>
      </c>
      <c r="K6408" s="476"/>
      <c r="L6408" s="477">
        <v>2</v>
      </c>
      <c r="M6408" s="409">
        <v>3</v>
      </c>
      <c r="N6408" s="409">
        <v>400</v>
      </c>
      <c r="O6408" s="409">
        <v>5</v>
      </c>
      <c r="P6408" s="450">
        <v>125</v>
      </c>
      <c r="Q6408" s="451">
        <f>L6408*M6408*N6408*P6408/1000000</f>
        <v>0.3</v>
      </c>
      <c r="R6408" s="618"/>
    </row>
    <row r="6409" spans="2:18" ht="16.5" thickTop="1" x14ac:dyDescent="0.25">
      <c r="J6409" s="1783">
        <v>29</v>
      </c>
      <c r="K6409" s="476"/>
      <c r="L6409" s="477">
        <v>3</v>
      </c>
      <c r="M6409" s="409">
        <v>5</v>
      </c>
      <c r="N6409" s="409">
        <v>300</v>
      </c>
      <c r="O6409" s="409">
        <v>1</v>
      </c>
      <c r="P6409" s="450">
        <v>10</v>
      </c>
      <c r="Q6409" s="451">
        <f>L6409*M6409*N6409*P6409/1000000</f>
        <v>4.4999999999999998E-2</v>
      </c>
      <c r="R6409" s="618"/>
    </row>
    <row r="6410" spans="2:18" x14ac:dyDescent="0.25">
      <c r="J6410" s="1882"/>
      <c r="K6410" s="1883"/>
      <c r="L6410" s="1883"/>
      <c r="M6410" s="1883"/>
      <c r="N6410" s="1884"/>
      <c r="O6410" s="1057">
        <f>SUM(O6405:O6409)</f>
        <v>36</v>
      </c>
      <c r="P6410" s="1057">
        <f>SUM(P6405:P6409)</f>
        <v>343</v>
      </c>
      <c r="Q6410" s="437">
        <f>SUM(Q6405:Q6409)</f>
        <v>2.0841999999999996</v>
      </c>
      <c r="R6410" s="64">
        <f>SUM(Q6410/G6398)</f>
        <v>0.19256074694722103</v>
      </c>
    </row>
    <row r="6411" spans="2:18" ht="16.5" thickBot="1" x14ac:dyDescent="0.3">
      <c r="J6411" s="112"/>
      <c r="K6411" s="112"/>
      <c r="L6411" s="112"/>
      <c r="M6411" s="112"/>
      <c r="N6411" s="112"/>
      <c r="O6411" s="455">
        <f>SUM(O6410)</f>
        <v>36</v>
      </c>
      <c r="P6411" s="47">
        <f>SUM(P6410,P6404)</f>
        <v>547</v>
      </c>
      <c r="Q6411" s="72">
        <f>SUM(Q6410,Q6404)</f>
        <v>8.4484999999999992</v>
      </c>
      <c r="R6411" s="49">
        <f>SUM(Q6411/G6398)</f>
        <v>0.78056303165895646</v>
      </c>
    </row>
    <row r="6412" spans="2:18" ht="16.5" thickTop="1" x14ac:dyDescent="0.25"/>
    <row r="6413" spans="2:18" x14ac:dyDescent="0.25">
      <c r="B6413" s="1814" t="s">
        <v>0</v>
      </c>
      <c r="C6413" s="1814"/>
      <c r="D6413" s="1814"/>
      <c r="E6413" s="1814"/>
      <c r="F6413" s="1814"/>
      <c r="G6413" s="1814"/>
      <c r="H6413" s="1814"/>
      <c r="J6413" s="1892" t="s">
        <v>22</v>
      </c>
      <c r="K6413" s="1892"/>
      <c r="L6413" s="1892"/>
      <c r="M6413" s="1892"/>
      <c r="N6413" s="1892"/>
      <c r="O6413" s="1892"/>
      <c r="P6413" s="1892"/>
      <c r="Q6413" s="1892"/>
      <c r="R6413" s="1892"/>
    </row>
    <row r="6414" spans="2:18" x14ac:dyDescent="0.25">
      <c r="B6414" s="1814"/>
      <c r="C6414" s="1814"/>
      <c r="D6414" s="1814"/>
      <c r="E6414" s="1814"/>
      <c r="F6414" s="1814"/>
      <c r="G6414" s="1814"/>
      <c r="H6414" s="1814"/>
      <c r="J6414" s="1892"/>
      <c r="K6414" s="1892"/>
      <c r="L6414" s="1892"/>
      <c r="M6414" s="1892"/>
      <c r="N6414" s="1892"/>
      <c r="O6414" s="1892"/>
      <c r="P6414" s="1892"/>
      <c r="Q6414" s="1892"/>
      <c r="R6414" s="1892"/>
    </row>
    <row r="6415" spans="2:18" x14ac:dyDescent="0.25">
      <c r="B6415" s="6" t="s">
        <v>578</v>
      </c>
      <c r="H6415" s="8"/>
      <c r="J6415" s="6" t="s">
        <v>578</v>
      </c>
      <c r="K6415" s="1051"/>
      <c r="L6415" s="1051"/>
      <c r="M6415" s="1051"/>
      <c r="N6415" s="1051"/>
      <c r="O6415" s="1893"/>
      <c r="P6415" s="1893"/>
      <c r="Q6415" s="842"/>
      <c r="R6415" s="842"/>
    </row>
    <row r="6416" spans="2:18" x14ac:dyDescent="0.25">
      <c r="B6416" s="1885" t="s">
        <v>21</v>
      </c>
      <c r="C6416" s="1885" t="s">
        <v>2</v>
      </c>
      <c r="D6416" s="1885" t="s">
        <v>3</v>
      </c>
      <c r="E6416" s="1842" t="s">
        <v>4</v>
      </c>
      <c r="F6416" s="1843"/>
      <c r="G6416" s="1844"/>
      <c r="H6416" s="1885" t="s">
        <v>5</v>
      </c>
      <c r="J6416" s="1886" t="s">
        <v>21</v>
      </c>
      <c r="K6416" s="1894" t="s">
        <v>24</v>
      </c>
      <c r="L6416" s="1867" t="s">
        <v>25</v>
      </c>
      <c r="M6416" s="1868"/>
      <c r="N6416" s="1869"/>
      <c r="O6416" s="1867" t="s">
        <v>4</v>
      </c>
      <c r="P6416" s="1868"/>
      <c r="Q6416" s="1869"/>
      <c r="R6416" s="1886" t="s">
        <v>5</v>
      </c>
    </row>
    <row r="6417" spans="2:18" x14ac:dyDescent="0.25">
      <c r="B6417" s="1813"/>
      <c r="C6417" s="1813"/>
      <c r="D6417" s="1813"/>
      <c r="E6417" s="1799" t="s">
        <v>26</v>
      </c>
      <c r="F6417" s="1799" t="s">
        <v>9</v>
      </c>
      <c r="G6417" s="1798" t="s">
        <v>10</v>
      </c>
      <c r="H6417" s="1813"/>
      <c r="J6417" s="1887"/>
      <c r="K6417" s="1895"/>
      <c r="L6417" s="1052" t="s">
        <v>27</v>
      </c>
      <c r="M6417" s="1802" t="s">
        <v>28</v>
      </c>
      <c r="N6417" s="1802" t="s">
        <v>26</v>
      </c>
      <c r="O6417" s="1802" t="s">
        <v>29</v>
      </c>
      <c r="P6417" s="1053" t="s">
        <v>30</v>
      </c>
      <c r="Q6417" s="1054" t="s">
        <v>10</v>
      </c>
      <c r="R6417" s="1887"/>
    </row>
    <row r="6418" spans="2:18" x14ac:dyDescent="0.25">
      <c r="B6418" s="1209">
        <v>1</v>
      </c>
      <c r="C6418" s="1565">
        <v>8045</v>
      </c>
      <c r="D6418" s="1804" t="s">
        <v>12</v>
      </c>
      <c r="E6418" s="1804">
        <v>400</v>
      </c>
      <c r="F6418" s="409">
        <v>45</v>
      </c>
      <c r="G6418" s="71">
        <f>0.7854*E6418*F6418*F6418/1000000</f>
        <v>0.63617400000000002</v>
      </c>
      <c r="H6418" s="616" t="s">
        <v>207</v>
      </c>
      <c r="J6418" s="1055">
        <v>1</v>
      </c>
      <c r="K6418" s="429" t="s">
        <v>32</v>
      </c>
      <c r="L6418" s="426">
        <v>13</v>
      </c>
      <c r="M6418" s="426">
        <v>30</v>
      </c>
      <c r="N6418" s="426">
        <v>400</v>
      </c>
      <c r="O6418" s="429"/>
      <c r="P6418" s="450">
        <v>1</v>
      </c>
      <c r="Q6418" s="451">
        <f t="shared" ref="Q6418:Q6437" si="305">L6418*M6418*N6418*P6418/1000000</f>
        <v>0.156</v>
      </c>
      <c r="R6418" s="1056"/>
    </row>
    <row r="6419" spans="2:18" x14ac:dyDescent="0.25">
      <c r="B6419" s="1209">
        <v>2</v>
      </c>
      <c r="C6419" s="1565">
        <v>8141</v>
      </c>
      <c r="D6419" s="1804" t="s">
        <v>12</v>
      </c>
      <c r="E6419" s="1804">
        <v>400</v>
      </c>
      <c r="F6419" s="409">
        <v>55</v>
      </c>
      <c r="G6419" s="71">
        <f>0.7854*E6419*F6419*F6419/1000000</f>
        <v>0.95033400000000001</v>
      </c>
      <c r="H6419" s="616" t="s">
        <v>579</v>
      </c>
      <c r="J6419" s="1801">
        <v>2</v>
      </c>
      <c r="K6419" s="476"/>
      <c r="L6419" s="476">
        <v>15</v>
      </c>
      <c r="M6419" s="426">
        <v>25</v>
      </c>
      <c r="N6419" s="426">
        <v>400</v>
      </c>
      <c r="O6419" s="476"/>
      <c r="P6419" s="450">
        <v>1</v>
      </c>
      <c r="Q6419" s="451">
        <f t="shared" si="305"/>
        <v>0.15</v>
      </c>
      <c r="R6419" s="476"/>
    </row>
    <row r="6420" spans="2:18" x14ac:dyDescent="0.25">
      <c r="B6420" s="1209">
        <v>3</v>
      </c>
      <c r="C6420" s="1565">
        <v>8171</v>
      </c>
      <c r="D6420" s="1804" t="s">
        <v>12</v>
      </c>
      <c r="E6420" s="1804">
        <v>400</v>
      </c>
      <c r="F6420" s="409">
        <v>44</v>
      </c>
      <c r="G6420" s="71">
        <f>0.7854*E6420*F6420*F6420/1000000</f>
        <v>0.60821376000000005</v>
      </c>
      <c r="H6420" s="616" t="s">
        <v>579</v>
      </c>
      <c r="J6420" s="1055">
        <v>3</v>
      </c>
      <c r="K6420" s="476"/>
      <c r="L6420" s="476">
        <v>13</v>
      </c>
      <c r="M6420" s="426">
        <v>25</v>
      </c>
      <c r="N6420" s="426">
        <v>400</v>
      </c>
      <c r="O6420" s="476"/>
      <c r="P6420" s="450">
        <v>1</v>
      </c>
      <c r="Q6420" s="451">
        <f t="shared" si="305"/>
        <v>0.13</v>
      </c>
      <c r="R6420" s="476"/>
    </row>
    <row r="6421" spans="2:18" x14ac:dyDescent="0.25">
      <c r="B6421" s="1209">
        <v>4</v>
      </c>
      <c r="C6421" s="1565">
        <v>8148</v>
      </c>
      <c r="D6421" s="1804" t="s">
        <v>12</v>
      </c>
      <c r="E6421" s="1804">
        <v>400</v>
      </c>
      <c r="F6421" s="409">
        <v>41</v>
      </c>
      <c r="G6421" s="71">
        <f>0.7854*E6421*F6421*F6421/1000000</f>
        <v>0.52810296000000001</v>
      </c>
      <c r="H6421" s="616" t="s">
        <v>579</v>
      </c>
      <c r="J6421" s="1801">
        <v>4</v>
      </c>
      <c r="K6421" s="476"/>
      <c r="L6421" s="476">
        <v>10</v>
      </c>
      <c r="M6421" s="426">
        <v>25</v>
      </c>
      <c r="N6421" s="426">
        <v>400</v>
      </c>
      <c r="O6421" s="476"/>
      <c r="P6421" s="450">
        <v>3</v>
      </c>
      <c r="Q6421" s="451">
        <f t="shared" si="305"/>
        <v>0.3</v>
      </c>
      <c r="R6421" s="476"/>
    </row>
    <row r="6422" spans="2:18" x14ac:dyDescent="0.25">
      <c r="B6422" s="1209">
        <v>5</v>
      </c>
      <c r="C6422" s="1565">
        <v>8155</v>
      </c>
      <c r="D6422" s="1804" t="s">
        <v>12</v>
      </c>
      <c r="E6422" s="1804">
        <v>400</v>
      </c>
      <c r="F6422" s="409">
        <v>50</v>
      </c>
      <c r="G6422" s="71">
        <f>0.7854*E6422*F6422*F6422/1000000</f>
        <v>0.78539999999999988</v>
      </c>
      <c r="H6422" s="616" t="s">
        <v>579</v>
      </c>
      <c r="J6422" s="1055">
        <v>5</v>
      </c>
      <c r="K6422" s="476"/>
      <c r="L6422" s="476">
        <v>7</v>
      </c>
      <c r="M6422" s="426">
        <v>25</v>
      </c>
      <c r="N6422" s="426">
        <v>400</v>
      </c>
      <c r="O6422" s="476"/>
      <c r="P6422" s="450">
        <v>1</v>
      </c>
      <c r="Q6422" s="451">
        <f t="shared" si="305"/>
        <v>7.0000000000000007E-2</v>
      </c>
      <c r="R6422" s="476"/>
    </row>
    <row r="6423" spans="2:18" x14ac:dyDescent="0.25">
      <c r="B6423" s="1634"/>
      <c r="C6423" s="109"/>
      <c r="D6423" s="109"/>
      <c r="E6423" s="109"/>
      <c r="F6423" s="109"/>
      <c r="G6423" s="1490">
        <f>SUM(G6406:G6422)</f>
        <v>3.5082247200000003</v>
      </c>
      <c r="H6423" s="1491"/>
      <c r="J6423" s="1801">
        <v>6</v>
      </c>
      <c r="K6423" s="476"/>
      <c r="L6423" s="476">
        <v>13</v>
      </c>
      <c r="M6423" s="426">
        <v>20</v>
      </c>
      <c r="N6423" s="426">
        <v>400</v>
      </c>
      <c r="O6423" s="476"/>
      <c r="P6423" s="450">
        <v>1</v>
      </c>
      <c r="Q6423" s="451">
        <f t="shared" si="305"/>
        <v>0.104</v>
      </c>
      <c r="R6423" s="476"/>
    </row>
    <row r="6424" spans="2:18" ht="16.5" thickBot="1" x14ac:dyDescent="0.3">
      <c r="G6424" s="60">
        <f>SUM(G6423)</f>
        <v>3.5082247200000003</v>
      </c>
      <c r="H6424" s="36">
        <f>SUM(Q6437/G6424)</f>
        <v>9.4064669836771454E-3</v>
      </c>
      <c r="J6424" s="1055">
        <v>7</v>
      </c>
      <c r="K6424" s="476"/>
      <c r="L6424" s="476">
        <v>10</v>
      </c>
      <c r="M6424" s="426">
        <v>20</v>
      </c>
      <c r="N6424" s="426">
        <v>400</v>
      </c>
      <c r="O6424" s="476"/>
      <c r="P6424" s="450">
        <v>2</v>
      </c>
      <c r="Q6424" s="451">
        <f t="shared" si="305"/>
        <v>0.16</v>
      </c>
      <c r="R6424" s="476"/>
    </row>
    <row r="6425" spans="2:18" ht="16.5" thickTop="1" x14ac:dyDescent="0.25">
      <c r="J6425" s="1801">
        <v>8</v>
      </c>
      <c r="K6425" s="476"/>
      <c r="L6425" s="476">
        <v>7</v>
      </c>
      <c r="M6425" s="426">
        <v>20</v>
      </c>
      <c r="N6425" s="426">
        <v>400</v>
      </c>
      <c r="O6425" s="476"/>
      <c r="P6425" s="450">
        <v>1</v>
      </c>
      <c r="Q6425" s="451">
        <f t="shared" si="305"/>
        <v>5.6000000000000001E-2</v>
      </c>
      <c r="R6425" s="476"/>
    </row>
    <row r="6426" spans="2:18" x14ac:dyDescent="0.25">
      <c r="B6426" s="1886" t="s">
        <v>3</v>
      </c>
      <c r="C6426" s="1888" t="s">
        <v>66</v>
      </c>
      <c r="D6426" s="1889"/>
      <c r="E6426" s="1890" t="s">
        <v>48</v>
      </c>
      <c r="F6426" s="1891"/>
      <c r="G6426" s="1886" t="s">
        <v>50</v>
      </c>
      <c r="J6426" s="1055">
        <v>9</v>
      </c>
      <c r="K6426" s="476"/>
      <c r="L6426" s="476">
        <v>2.2000000000000002</v>
      </c>
      <c r="M6426" s="426">
        <v>20</v>
      </c>
      <c r="N6426" s="426">
        <v>400</v>
      </c>
      <c r="O6426" s="476"/>
      <c r="P6426" s="450">
        <v>1</v>
      </c>
      <c r="Q6426" s="451">
        <f t="shared" si="305"/>
        <v>1.7600000000000001E-2</v>
      </c>
      <c r="R6426" s="476"/>
    </row>
    <row r="6427" spans="2:18" x14ac:dyDescent="0.25">
      <c r="B6427" s="1887"/>
      <c r="C6427" s="101" t="s">
        <v>30</v>
      </c>
      <c r="D6427" s="1598" t="s">
        <v>10</v>
      </c>
      <c r="E6427" s="1803" t="s">
        <v>30</v>
      </c>
      <c r="F6427" s="1803" t="s">
        <v>10</v>
      </c>
      <c r="G6427" s="1887"/>
      <c r="J6427" s="1801">
        <v>10</v>
      </c>
      <c r="K6427" s="476"/>
      <c r="L6427" s="476">
        <v>10</v>
      </c>
      <c r="M6427" s="426">
        <v>15</v>
      </c>
      <c r="N6427" s="426">
        <v>400</v>
      </c>
      <c r="O6427" s="476"/>
      <c r="P6427" s="450">
        <v>2</v>
      </c>
      <c r="Q6427" s="451">
        <f t="shared" si="305"/>
        <v>0.12</v>
      </c>
      <c r="R6427" s="476"/>
    </row>
    <row r="6428" spans="2:18" x14ac:dyDescent="0.25">
      <c r="B6428" s="1804" t="s">
        <v>32</v>
      </c>
      <c r="C6428" s="86">
        <f>SUM(C6404)</f>
        <v>1440</v>
      </c>
      <c r="D6428" s="71">
        <f t="shared" ref="D6428:F6428" si="306">SUM(D6404)</f>
        <v>1088.4578523999996</v>
      </c>
      <c r="E6428" s="86">
        <f t="shared" si="306"/>
        <v>59441</v>
      </c>
      <c r="F6428" s="71">
        <f t="shared" si="306"/>
        <v>799.16495500000042</v>
      </c>
      <c r="G6428" s="88">
        <f>SUM(F6428/D6428)</f>
        <v>0.73421763942248963</v>
      </c>
      <c r="J6428" s="1055">
        <v>11</v>
      </c>
      <c r="K6428" s="476"/>
      <c r="L6428" s="476">
        <v>4.5</v>
      </c>
      <c r="M6428" s="426">
        <v>15</v>
      </c>
      <c r="N6428" s="426">
        <v>400</v>
      </c>
      <c r="O6428" s="476"/>
      <c r="P6428" s="450">
        <v>4</v>
      </c>
      <c r="Q6428" s="451">
        <f t="shared" si="305"/>
        <v>0.108</v>
      </c>
      <c r="R6428" s="476"/>
    </row>
    <row r="6429" spans="2:18" x14ac:dyDescent="0.25">
      <c r="B6429" s="1804" t="s">
        <v>32</v>
      </c>
      <c r="C6429" s="115">
        <f>SUM(B6422)</f>
        <v>5</v>
      </c>
      <c r="D6429" s="20">
        <f>SUM(G6424)</f>
        <v>3.5082247200000003</v>
      </c>
      <c r="E6429" s="115">
        <f>SUM(P6444)</f>
        <v>172</v>
      </c>
      <c r="F6429" s="20">
        <f>SUM(Q6444)</f>
        <v>2.6576000000000004</v>
      </c>
      <c r="G6429" s="88">
        <f>SUM(F6429/D6429)</f>
        <v>0.75753414108546624</v>
      </c>
      <c r="J6429" s="1801">
        <v>12</v>
      </c>
      <c r="K6429" s="476"/>
      <c r="L6429" s="476">
        <v>3.5</v>
      </c>
      <c r="M6429" s="426">
        <v>15</v>
      </c>
      <c r="N6429" s="426">
        <v>400</v>
      </c>
      <c r="O6429" s="476"/>
      <c r="P6429" s="450">
        <v>2</v>
      </c>
      <c r="Q6429" s="451">
        <f t="shared" si="305"/>
        <v>4.2000000000000003E-2</v>
      </c>
      <c r="R6429" s="476"/>
    </row>
    <row r="6430" spans="2:18" ht="16.5" thickBot="1" x14ac:dyDescent="0.3">
      <c r="B6430" s="1797" t="s">
        <v>54</v>
      </c>
      <c r="C6430" s="59">
        <f>SUM(C6428:C6429)</f>
        <v>1445</v>
      </c>
      <c r="D6430" s="92">
        <f>SUM(D6428:D6429)</f>
        <v>1091.9660771199997</v>
      </c>
      <c r="E6430" s="59">
        <f>SUM(E6428:E6429)</f>
        <v>59613</v>
      </c>
      <c r="F6430" s="92">
        <f>SUM(F6428:F6429)</f>
        <v>801.82255500000042</v>
      </c>
      <c r="G6430" s="93">
        <f>SUM(F6430/D6430)</f>
        <v>0.73429254974180447</v>
      </c>
      <c r="J6430" s="1055">
        <v>13</v>
      </c>
      <c r="K6430" s="476"/>
      <c r="L6430" s="476">
        <v>10</v>
      </c>
      <c r="M6430" s="426">
        <v>13</v>
      </c>
      <c r="N6430" s="426">
        <v>400</v>
      </c>
      <c r="O6430" s="476"/>
      <c r="P6430" s="450">
        <v>1</v>
      </c>
      <c r="Q6430" s="451">
        <f t="shared" si="305"/>
        <v>5.1999999999999998E-2</v>
      </c>
      <c r="R6430" s="476"/>
    </row>
    <row r="6431" spans="2:18" ht="16.5" thickTop="1" x14ac:dyDescent="0.25">
      <c r="B6431" s="89"/>
      <c r="C6431" s="90"/>
      <c r="D6431" s="91"/>
      <c r="E6431" s="82"/>
      <c r="F6431" s="83"/>
      <c r="G6431" s="83"/>
      <c r="J6431" s="1801">
        <v>14</v>
      </c>
      <c r="K6431" s="476"/>
      <c r="L6431" s="476">
        <v>4.5</v>
      </c>
      <c r="M6431" s="426">
        <v>13</v>
      </c>
      <c r="N6431" s="426">
        <v>400</v>
      </c>
      <c r="O6431" s="476"/>
      <c r="P6431" s="450">
        <v>1</v>
      </c>
      <c r="Q6431" s="451">
        <f t="shared" si="305"/>
        <v>2.3400000000000001E-2</v>
      </c>
      <c r="R6431" s="476"/>
    </row>
    <row r="6432" spans="2:18" x14ac:dyDescent="0.25">
      <c r="B6432" s="102" t="s">
        <v>32</v>
      </c>
      <c r="C6432" s="90"/>
      <c r="D6432" s="103">
        <f>SUM(Q6438+D6406)</f>
        <v>592.74195499999996</v>
      </c>
      <c r="E6432" s="466">
        <f>SUM(D6432/D6430)</f>
        <v>0.54282085077525866</v>
      </c>
      <c r="F6432" s="83"/>
      <c r="G6432" s="83"/>
      <c r="J6432" s="1055">
        <v>15</v>
      </c>
      <c r="K6432" s="476"/>
      <c r="L6432" s="476">
        <v>3.5</v>
      </c>
      <c r="M6432" s="426">
        <v>13</v>
      </c>
      <c r="N6432" s="426">
        <v>400</v>
      </c>
      <c r="O6432" s="476"/>
      <c r="P6432" s="450">
        <v>2</v>
      </c>
      <c r="Q6432" s="451">
        <f t="shared" si="305"/>
        <v>3.6400000000000002E-2</v>
      </c>
      <c r="R6432" s="476"/>
    </row>
    <row r="6433" spans="2:18" x14ac:dyDescent="0.25">
      <c r="B6433" s="102" t="s">
        <v>51</v>
      </c>
      <c r="C6433" s="89"/>
      <c r="D6433" s="103">
        <f>SUM(Q6443+D6407)</f>
        <v>209.0806</v>
      </c>
      <c r="E6433" s="466">
        <f>SUM(D6433/D6430)</f>
        <v>0.19147169896654534</v>
      </c>
      <c r="F6433" s="83"/>
      <c r="G6433" s="83"/>
      <c r="J6433" s="1801">
        <v>16</v>
      </c>
      <c r="K6433" s="476"/>
      <c r="L6433" s="476">
        <v>10</v>
      </c>
      <c r="M6433" s="426">
        <v>10</v>
      </c>
      <c r="N6433" s="426">
        <v>400</v>
      </c>
      <c r="O6433" s="476"/>
      <c r="P6433" s="450">
        <v>1</v>
      </c>
      <c r="Q6433" s="451">
        <f t="shared" si="305"/>
        <v>0.04</v>
      </c>
      <c r="R6433" s="476"/>
    </row>
    <row r="6434" spans="2:18" ht="16.5" thickBot="1" x14ac:dyDescent="0.3">
      <c r="D6434" s="1800">
        <f>SUM(D6432:D6433)</f>
        <v>801.82255499999997</v>
      </c>
      <c r="E6434" s="467">
        <f>SUM(E6432:E6433)</f>
        <v>0.73429254974180402</v>
      </c>
      <c r="J6434" s="1055">
        <v>17</v>
      </c>
      <c r="K6434" s="476"/>
      <c r="L6434" s="476">
        <v>4.5</v>
      </c>
      <c r="M6434" s="426">
        <v>10</v>
      </c>
      <c r="N6434" s="426">
        <v>400</v>
      </c>
      <c r="O6434" s="476"/>
      <c r="P6434" s="450">
        <v>15</v>
      </c>
      <c r="Q6434" s="451">
        <f t="shared" si="305"/>
        <v>0.27</v>
      </c>
      <c r="R6434" s="476"/>
    </row>
    <row r="6435" spans="2:18" ht="16.5" thickTop="1" x14ac:dyDescent="0.25">
      <c r="J6435" s="1801">
        <v>18</v>
      </c>
      <c r="K6435" s="476"/>
      <c r="L6435" s="476">
        <v>3.5</v>
      </c>
      <c r="M6435" s="426">
        <v>10</v>
      </c>
      <c r="N6435" s="426">
        <v>400</v>
      </c>
      <c r="O6435" s="476"/>
      <c r="P6435" s="450">
        <v>3</v>
      </c>
      <c r="Q6435" s="451">
        <f t="shared" si="305"/>
        <v>4.2000000000000003E-2</v>
      </c>
      <c r="R6435" s="476"/>
    </row>
    <row r="6436" spans="2:18" x14ac:dyDescent="0.25">
      <c r="J6436" s="1055">
        <v>19</v>
      </c>
      <c r="K6436" s="476"/>
      <c r="L6436" s="476">
        <v>2.2000000000000002</v>
      </c>
      <c r="M6436" s="426">
        <v>10</v>
      </c>
      <c r="N6436" s="426">
        <v>400</v>
      </c>
      <c r="O6436" s="476"/>
      <c r="P6436" s="450">
        <v>12</v>
      </c>
      <c r="Q6436" s="451">
        <f t="shared" si="305"/>
        <v>0.1056</v>
      </c>
      <c r="R6436" s="476"/>
    </row>
    <row r="6437" spans="2:18" x14ac:dyDescent="0.25">
      <c r="J6437" s="1801">
        <v>20</v>
      </c>
      <c r="K6437" s="476"/>
      <c r="L6437" s="476">
        <v>2.2000000000000002</v>
      </c>
      <c r="M6437" s="426">
        <v>10</v>
      </c>
      <c r="N6437" s="426">
        <v>300</v>
      </c>
      <c r="O6437" s="476"/>
      <c r="P6437" s="450">
        <v>5</v>
      </c>
      <c r="Q6437" s="451">
        <f t="shared" si="305"/>
        <v>3.3000000000000002E-2</v>
      </c>
      <c r="R6437" s="476"/>
    </row>
    <row r="6438" spans="2:18" x14ac:dyDescent="0.25">
      <c r="J6438" s="1880"/>
      <c r="K6438" s="1880"/>
      <c r="L6438" s="1880"/>
      <c r="M6438" s="1880"/>
      <c r="N6438" s="1880"/>
      <c r="O6438" s="1881"/>
      <c r="P6438" s="1119">
        <f>SUM(P6418:P6437)</f>
        <v>60</v>
      </c>
      <c r="Q6438" s="1120">
        <f>SUM(Q6418:Q6437)</f>
        <v>2.0160000000000005</v>
      </c>
      <c r="R6438" s="64">
        <f>SUM(Q6438/G6424)</f>
        <v>0.57464961936645842</v>
      </c>
    </row>
    <row r="6439" spans="2:18" x14ac:dyDescent="0.25">
      <c r="J6439" s="1801">
        <v>21</v>
      </c>
      <c r="K6439" s="476"/>
      <c r="L6439" s="477">
        <v>5</v>
      </c>
      <c r="M6439" s="409">
        <v>7</v>
      </c>
      <c r="N6439" s="409">
        <v>400</v>
      </c>
      <c r="O6439" s="409">
        <v>4</v>
      </c>
      <c r="P6439" s="450">
        <v>16</v>
      </c>
      <c r="Q6439" s="451">
        <f>L6439*M6439*N6439*P6439/1000000</f>
        <v>0.224</v>
      </c>
      <c r="R6439" s="618"/>
    </row>
    <row r="6440" spans="2:18" x14ac:dyDescent="0.25">
      <c r="J6440" s="1801">
        <v>22</v>
      </c>
      <c r="K6440" s="476"/>
      <c r="L6440" s="477">
        <v>4</v>
      </c>
      <c r="M6440" s="409">
        <v>6</v>
      </c>
      <c r="N6440" s="409">
        <v>400</v>
      </c>
      <c r="O6440" s="409">
        <v>1</v>
      </c>
      <c r="P6440" s="450">
        <v>6</v>
      </c>
      <c r="Q6440" s="451">
        <f>L6440*M6440*N6440*P6440/1000000</f>
        <v>5.7599999999999998E-2</v>
      </c>
      <c r="R6440" s="618"/>
    </row>
    <row r="6441" spans="2:18" x14ac:dyDescent="0.25">
      <c r="J6441" s="1801">
        <v>23</v>
      </c>
      <c r="K6441" s="476"/>
      <c r="L6441" s="477">
        <v>3</v>
      </c>
      <c r="M6441" s="409">
        <v>5</v>
      </c>
      <c r="N6441" s="409">
        <v>400</v>
      </c>
      <c r="O6441" s="409">
        <v>4</v>
      </c>
      <c r="P6441" s="450">
        <v>40</v>
      </c>
      <c r="Q6441" s="451">
        <f>L6441*M6441*N6441*P6441/1000000</f>
        <v>0.24</v>
      </c>
      <c r="R6441" s="618"/>
    </row>
    <row r="6442" spans="2:18" x14ac:dyDescent="0.25">
      <c r="J6442" s="1801">
        <v>24</v>
      </c>
      <c r="K6442" s="476"/>
      <c r="L6442" s="477">
        <v>2</v>
      </c>
      <c r="M6442" s="409">
        <v>3</v>
      </c>
      <c r="N6442" s="409">
        <v>400</v>
      </c>
      <c r="O6442" s="409">
        <v>2</v>
      </c>
      <c r="P6442" s="450">
        <v>50</v>
      </c>
      <c r="Q6442" s="451">
        <f>L6442*M6442*N6442*P6442/1000000</f>
        <v>0.12</v>
      </c>
      <c r="R6442" s="618"/>
    </row>
    <row r="6443" spans="2:18" x14ac:dyDescent="0.25">
      <c r="J6443" s="1882"/>
      <c r="K6443" s="1883"/>
      <c r="L6443" s="1883"/>
      <c r="M6443" s="1883"/>
      <c r="N6443" s="1884"/>
      <c r="O6443" s="1057">
        <f>SUM(O6439:O6442)</f>
        <v>11</v>
      </c>
      <c r="P6443" s="1057">
        <f>SUM(P6439:P6442)</f>
        <v>112</v>
      </c>
      <c r="Q6443" s="437">
        <f>SUM(Q6439:Q6442)</f>
        <v>0.64160000000000006</v>
      </c>
      <c r="R6443" s="64">
        <f>SUM(Q6443/G6424)</f>
        <v>0.18288452171900779</v>
      </c>
    </row>
    <row r="6444" spans="2:18" ht="16.5" thickBot="1" x14ac:dyDescent="0.3">
      <c r="J6444" s="112"/>
      <c r="K6444" s="112"/>
      <c r="L6444" s="112"/>
      <c r="M6444" s="112"/>
      <c r="N6444" s="112"/>
      <c r="O6444" s="455">
        <f>SUM(O6443)</f>
        <v>11</v>
      </c>
      <c r="P6444" s="47">
        <f>SUM(P6443,P6438)</f>
        <v>172</v>
      </c>
      <c r="Q6444" s="72">
        <f>SUM(Q6443,Q6438)</f>
        <v>2.6576000000000004</v>
      </c>
      <c r="R6444" s="49">
        <f>SUM(Q6444/G6424)</f>
        <v>0.75753414108546624</v>
      </c>
    </row>
    <row r="6445" spans="2:18" ht="16.5" thickTop="1" x14ac:dyDescent="0.25"/>
  </sheetData>
  <mergeCells count="3119">
    <mergeCell ref="J6150:O6150"/>
    <mergeCell ref="J6155:N6155"/>
    <mergeCell ref="J6112:O6112"/>
    <mergeCell ref="J6118:N6118"/>
    <mergeCell ref="B6147:B6148"/>
    <mergeCell ref="C6147:D6147"/>
    <mergeCell ref="E6147:F6147"/>
    <mergeCell ref="G6147:G6148"/>
    <mergeCell ref="B6122:H6123"/>
    <mergeCell ref="B6125:B6126"/>
    <mergeCell ref="C6125:C6126"/>
    <mergeCell ref="D6125:D6126"/>
    <mergeCell ref="E6125:G6125"/>
    <mergeCell ref="H6125:H6126"/>
    <mergeCell ref="J6122:R6123"/>
    <mergeCell ref="O6124:P6124"/>
    <mergeCell ref="J6125:J6126"/>
    <mergeCell ref="K6125:K6126"/>
    <mergeCell ref="L6125:N6125"/>
    <mergeCell ref="O6125:Q6125"/>
    <mergeCell ref="R6125:R6126"/>
    <mergeCell ref="J6066:O6066"/>
    <mergeCell ref="J6072:N6072"/>
    <mergeCell ref="B6076:H6077"/>
    <mergeCell ref="B6079:B6080"/>
    <mergeCell ref="C6079:C6080"/>
    <mergeCell ref="D6079:D6080"/>
    <mergeCell ref="E6079:G6079"/>
    <mergeCell ref="H6079:H6080"/>
    <mergeCell ref="B6094:B6095"/>
    <mergeCell ref="C6094:D6094"/>
    <mergeCell ref="E6094:F6094"/>
    <mergeCell ref="G6094:G6095"/>
    <mergeCell ref="J6076:R6077"/>
    <mergeCell ref="O6078:P6078"/>
    <mergeCell ref="J6079:J6080"/>
    <mergeCell ref="K6079:K6080"/>
    <mergeCell ref="L6079:N6079"/>
    <mergeCell ref="O6079:Q6079"/>
    <mergeCell ref="R6079:R6080"/>
    <mergeCell ref="B6025:H6026"/>
    <mergeCell ref="B6028:B6029"/>
    <mergeCell ref="C6028:C6029"/>
    <mergeCell ref="D6028:D6029"/>
    <mergeCell ref="E6028:G6028"/>
    <mergeCell ref="H6028:H6029"/>
    <mergeCell ref="B6047:B6048"/>
    <mergeCell ref="C6047:D6047"/>
    <mergeCell ref="E6047:F6047"/>
    <mergeCell ref="G6047:G6048"/>
    <mergeCell ref="J6025:R6026"/>
    <mergeCell ref="O6027:P6027"/>
    <mergeCell ref="J6028:J6029"/>
    <mergeCell ref="K6028:K6029"/>
    <mergeCell ref="L6028:N6028"/>
    <mergeCell ref="O6028:Q6028"/>
    <mergeCell ref="R6028:R6029"/>
    <mergeCell ref="J5926:O5926"/>
    <mergeCell ref="J5931:N5931"/>
    <mergeCell ref="B5891:H5892"/>
    <mergeCell ref="B5894:B5895"/>
    <mergeCell ref="C5894:C5895"/>
    <mergeCell ref="D5894:D5895"/>
    <mergeCell ref="E5894:G5894"/>
    <mergeCell ref="H5894:H5895"/>
    <mergeCell ref="B5909:B5910"/>
    <mergeCell ref="C5909:D5909"/>
    <mergeCell ref="E5909:F5909"/>
    <mergeCell ref="G5909:G5910"/>
    <mergeCell ref="J5891:R5892"/>
    <mergeCell ref="O5893:P5893"/>
    <mergeCell ref="J5894:J5895"/>
    <mergeCell ref="K5894:K5895"/>
    <mergeCell ref="L5894:N5894"/>
    <mergeCell ref="O5894:Q5894"/>
    <mergeCell ref="R5894:R5895"/>
    <mergeCell ref="J5831:O5831"/>
    <mergeCell ref="J5837:N5837"/>
    <mergeCell ref="B5814:H5815"/>
    <mergeCell ref="B5817:B5818"/>
    <mergeCell ref="C5817:C5818"/>
    <mergeCell ref="D5817:D5818"/>
    <mergeCell ref="E5817:G5817"/>
    <mergeCell ref="H5817:H5818"/>
    <mergeCell ref="B5837:B5838"/>
    <mergeCell ref="C5837:D5837"/>
    <mergeCell ref="E5837:F5837"/>
    <mergeCell ref="G5837:G5838"/>
    <mergeCell ref="J5814:R5815"/>
    <mergeCell ref="O5816:P5816"/>
    <mergeCell ref="J5817:J5818"/>
    <mergeCell ref="K5817:K5818"/>
    <mergeCell ref="L5817:N5817"/>
    <mergeCell ref="O5817:Q5817"/>
    <mergeCell ref="R5817:R5818"/>
    <mergeCell ref="J5805:O5805"/>
    <mergeCell ref="J5811:N5811"/>
    <mergeCell ref="G5701:G5702"/>
    <mergeCell ref="J5680:R5681"/>
    <mergeCell ref="O5682:P5682"/>
    <mergeCell ref="J5683:J5684"/>
    <mergeCell ref="K5683:K5684"/>
    <mergeCell ref="L5683:N5683"/>
    <mergeCell ref="O5683:Q5683"/>
    <mergeCell ref="R5683:R5684"/>
    <mergeCell ref="B5765:H5766"/>
    <mergeCell ref="B5768:B5769"/>
    <mergeCell ref="C5768:C5769"/>
    <mergeCell ref="D5768:D5769"/>
    <mergeCell ref="E5768:G5768"/>
    <mergeCell ref="H5768:H5769"/>
    <mergeCell ref="B5800:B5801"/>
    <mergeCell ref="C5800:D5800"/>
    <mergeCell ref="E5800:F5800"/>
    <mergeCell ref="G5800:G5801"/>
    <mergeCell ref="J5766:R5767"/>
    <mergeCell ref="O5768:P5768"/>
    <mergeCell ref="J5769:J5770"/>
    <mergeCell ref="K5769:K5770"/>
    <mergeCell ref="L5769:N5769"/>
    <mergeCell ref="O5769:Q5769"/>
    <mergeCell ref="R5769:R5770"/>
    <mergeCell ref="J5756:O5756"/>
    <mergeCell ref="J5762:N5762"/>
    <mergeCell ref="J5704:O5704"/>
    <mergeCell ref="J5710:N5710"/>
    <mergeCell ref="B5680:H5681"/>
    <mergeCell ref="B5590:H5591"/>
    <mergeCell ref="B5593:B5594"/>
    <mergeCell ref="C5593:C5594"/>
    <mergeCell ref="D5593:D5594"/>
    <mergeCell ref="E5593:G5593"/>
    <mergeCell ref="H5593:H5594"/>
    <mergeCell ref="B5615:B5616"/>
    <mergeCell ref="C5615:D5615"/>
    <mergeCell ref="E5615:F5615"/>
    <mergeCell ref="G5615:G5616"/>
    <mergeCell ref="J5590:R5591"/>
    <mergeCell ref="O5592:P5592"/>
    <mergeCell ref="J5593:J5594"/>
    <mergeCell ref="K5593:K5594"/>
    <mergeCell ref="L5593:N5593"/>
    <mergeCell ref="O5593:Q5593"/>
    <mergeCell ref="R5593:R5594"/>
    <mergeCell ref="J5633:O5633"/>
    <mergeCell ref="J5639:N5639"/>
    <mergeCell ref="J5478:O5478"/>
    <mergeCell ref="J5483:N5483"/>
    <mergeCell ref="B5449:H5450"/>
    <mergeCell ref="B5452:B5453"/>
    <mergeCell ref="C5452:C5453"/>
    <mergeCell ref="D5452:D5453"/>
    <mergeCell ref="E5452:G5452"/>
    <mergeCell ref="H5452:H5453"/>
    <mergeCell ref="B5464:B5465"/>
    <mergeCell ref="C5464:D5464"/>
    <mergeCell ref="E5464:F5464"/>
    <mergeCell ref="G5464:G5465"/>
    <mergeCell ref="J5449:R5450"/>
    <mergeCell ref="O5451:P5451"/>
    <mergeCell ref="J5452:J5453"/>
    <mergeCell ref="K5452:K5453"/>
    <mergeCell ref="L5452:N5452"/>
    <mergeCell ref="O5452:Q5452"/>
    <mergeCell ref="R5452:R5453"/>
    <mergeCell ref="B5489:H5490"/>
    <mergeCell ref="B5492:B5493"/>
    <mergeCell ref="C5492:C5493"/>
    <mergeCell ref="D5492:D5493"/>
    <mergeCell ref="E5492:G5492"/>
    <mergeCell ref="H5492:H5493"/>
    <mergeCell ref="J5489:R5490"/>
    <mergeCell ref="O5491:P5491"/>
    <mergeCell ref="J5492:J5493"/>
    <mergeCell ref="K5492:K5493"/>
    <mergeCell ref="L5492:N5492"/>
    <mergeCell ref="J5345:O5345"/>
    <mergeCell ref="J5349:N5349"/>
    <mergeCell ref="J5324:O5324"/>
    <mergeCell ref="J5328:N5328"/>
    <mergeCell ref="B5332:H5333"/>
    <mergeCell ref="B5335:B5336"/>
    <mergeCell ref="C5335:C5336"/>
    <mergeCell ref="D5335:D5336"/>
    <mergeCell ref="E5335:G5335"/>
    <mergeCell ref="H5335:H5336"/>
    <mergeCell ref="B5343:B5344"/>
    <mergeCell ref="C5343:D5343"/>
    <mergeCell ref="E5343:F5343"/>
    <mergeCell ref="G5343:G5344"/>
    <mergeCell ref="J5332:R5333"/>
    <mergeCell ref="O5334:P5334"/>
    <mergeCell ref="J5335:J5336"/>
    <mergeCell ref="K5335:K5336"/>
    <mergeCell ref="L5335:N5335"/>
    <mergeCell ref="O5335:Q5335"/>
    <mergeCell ref="R5335:R5336"/>
    <mergeCell ref="B5306:H5307"/>
    <mergeCell ref="B5309:B5310"/>
    <mergeCell ref="C5309:C5310"/>
    <mergeCell ref="D5309:D5310"/>
    <mergeCell ref="E5309:G5309"/>
    <mergeCell ref="H5309:H5310"/>
    <mergeCell ref="B5317:B5318"/>
    <mergeCell ref="C5317:D5317"/>
    <mergeCell ref="E5317:F5317"/>
    <mergeCell ref="G5317:G5318"/>
    <mergeCell ref="J5306:R5307"/>
    <mergeCell ref="O5308:P5308"/>
    <mergeCell ref="J5309:J5310"/>
    <mergeCell ref="K5309:K5310"/>
    <mergeCell ref="L5309:N5309"/>
    <mergeCell ref="O5309:Q5309"/>
    <mergeCell ref="R5309:R5310"/>
    <mergeCell ref="B5243:B5244"/>
    <mergeCell ref="C5243:D5243"/>
    <mergeCell ref="E5243:F5243"/>
    <mergeCell ref="G5243:G5244"/>
    <mergeCell ref="J5218:R5219"/>
    <mergeCell ref="O5220:P5220"/>
    <mergeCell ref="J5221:J5222"/>
    <mergeCell ref="K5221:K5222"/>
    <mergeCell ref="L5221:N5221"/>
    <mergeCell ref="O5221:Q5221"/>
    <mergeCell ref="R5221:R5222"/>
    <mergeCell ref="J5297:O5297"/>
    <mergeCell ref="J5303:N5303"/>
    <mergeCell ref="J5262:O5262"/>
    <mergeCell ref="J5267:N5267"/>
    <mergeCell ref="B5270:H5271"/>
    <mergeCell ref="B5273:B5274"/>
    <mergeCell ref="C5273:C5274"/>
    <mergeCell ref="D5273:D5274"/>
    <mergeCell ref="E5273:G5273"/>
    <mergeCell ref="H5273:H5274"/>
    <mergeCell ref="B5288:B5289"/>
    <mergeCell ref="C5288:D5288"/>
    <mergeCell ref="E5288:F5288"/>
    <mergeCell ref="G5288:G5289"/>
    <mergeCell ref="J5270:R5271"/>
    <mergeCell ref="O5272:P5272"/>
    <mergeCell ref="J5273:J5274"/>
    <mergeCell ref="K5273:K5274"/>
    <mergeCell ref="L5273:N5273"/>
    <mergeCell ref="O5273:Q5273"/>
    <mergeCell ref="R5273:R5274"/>
    <mergeCell ref="B5149:B5150"/>
    <mergeCell ref="B5134:H5135"/>
    <mergeCell ref="B5137:B5138"/>
    <mergeCell ref="C5137:C5138"/>
    <mergeCell ref="D5137:D5138"/>
    <mergeCell ref="E5137:G5137"/>
    <mergeCell ref="H5137:H5138"/>
    <mergeCell ref="J5164:R5165"/>
    <mergeCell ref="O5166:P5166"/>
    <mergeCell ref="J5167:J5168"/>
    <mergeCell ref="K5167:K5168"/>
    <mergeCell ref="L5167:N5167"/>
    <mergeCell ref="O5167:Q5167"/>
    <mergeCell ref="R5167:R5168"/>
    <mergeCell ref="J5161:N5161"/>
    <mergeCell ref="B5218:H5219"/>
    <mergeCell ref="B5221:B5222"/>
    <mergeCell ref="C5221:C5222"/>
    <mergeCell ref="D5221:D5222"/>
    <mergeCell ref="E5221:G5221"/>
    <mergeCell ref="H5221:H5222"/>
    <mergeCell ref="B5018:H5019"/>
    <mergeCell ref="B5021:B5022"/>
    <mergeCell ref="C5021:C5022"/>
    <mergeCell ref="D5021:D5022"/>
    <mergeCell ref="E5021:G5021"/>
    <mergeCell ref="H5021:H5022"/>
    <mergeCell ref="B5037:B5038"/>
    <mergeCell ref="C5037:D5037"/>
    <mergeCell ref="E5037:F5037"/>
    <mergeCell ref="G5037:G5038"/>
    <mergeCell ref="A4983:R4984"/>
    <mergeCell ref="B4985:H4986"/>
    <mergeCell ref="B4988:B4989"/>
    <mergeCell ref="C4988:C4989"/>
    <mergeCell ref="D4988:D4989"/>
    <mergeCell ref="E4988:G4988"/>
    <mergeCell ref="H4988:H4989"/>
    <mergeCell ref="J4985:R4986"/>
    <mergeCell ref="O4987:P4987"/>
    <mergeCell ref="J4988:J4989"/>
    <mergeCell ref="K4988:K4989"/>
    <mergeCell ref="L4988:N4988"/>
    <mergeCell ref="O4988:Q4988"/>
    <mergeCell ref="R4988:R4989"/>
    <mergeCell ref="J5010:O5010"/>
    <mergeCell ref="J5015:N5015"/>
    <mergeCell ref="B5000:B5001"/>
    <mergeCell ref="C5000:D5000"/>
    <mergeCell ref="E5000:F5000"/>
    <mergeCell ref="G5000:G5001"/>
    <mergeCell ref="J4803:O4803"/>
    <mergeCell ref="J4808:N4808"/>
    <mergeCell ref="J4975:O4975"/>
    <mergeCell ref="J4980:N4980"/>
    <mergeCell ref="B4776:H4777"/>
    <mergeCell ref="B4779:B4780"/>
    <mergeCell ref="C4779:C4780"/>
    <mergeCell ref="D4779:D4780"/>
    <mergeCell ref="E4779:G4779"/>
    <mergeCell ref="H4779:H4780"/>
    <mergeCell ref="B4788:B4789"/>
    <mergeCell ref="C4788:D4788"/>
    <mergeCell ref="E4788:F4788"/>
    <mergeCell ref="G4788:G4789"/>
    <mergeCell ref="J4776:R4777"/>
    <mergeCell ref="O4778:P4778"/>
    <mergeCell ref="J4779:J4780"/>
    <mergeCell ref="K4779:K4780"/>
    <mergeCell ref="L4779:N4779"/>
    <mergeCell ref="O4779:Q4779"/>
    <mergeCell ref="R4779:R4780"/>
    <mergeCell ref="J4929:O4929"/>
    <mergeCell ref="J4935:N4935"/>
    <mergeCell ref="B4937:H4938"/>
    <mergeCell ref="B4940:B4941"/>
    <mergeCell ref="C4940:C4941"/>
    <mergeCell ref="D4940:D4941"/>
    <mergeCell ref="E4940:G4940"/>
    <mergeCell ref="H4940:H4941"/>
    <mergeCell ref="B4955:B4956"/>
    <mergeCell ref="C4955:D4955"/>
    <mergeCell ref="E4955:F4955"/>
    <mergeCell ref="G4955:G4956"/>
    <mergeCell ref="J4937:R4938"/>
    <mergeCell ref="O4939:P4939"/>
    <mergeCell ref="J4940:J4941"/>
    <mergeCell ref="K4940:K4941"/>
    <mergeCell ref="L4940:N4940"/>
    <mergeCell ref="O4940:Q4940"/>
    <mergeCell ref="R4940:R4941"/>
    <mergeCell ref="B4898:H4899"/>
    <mergeCell ref="B4901:B4902"/>
    <mergeCell ref="C4901:C4902"/>
    <mergeCell ref="D4901:D4902"/>
    <mergeCell ref="E4901:G4901"/>
    <mergeCell ref="H4901:H4902"/>
    <mergeCell ref="B4920:B4921"/>
    <mergeCell ref="C4920:D4920"/>
    <mergeCell ref="E4920:F4920"/>
    <mergeCell ref="G4920:G4921"/>
    <mergeCell ref="J4898:R4899"/>
    <mergeCell ref="O4900:P4900"/>
    <mergeCell ref="J4901:J4902"/>
    <mergeCell ref="K4901:K4902"/>
    <mergeCell ref="L4901:N4901"/>
    <mergeCell ref="O4901:Q4901"/>
    <mergeCell ref="R4901:R4902"/>
    <mergeCell ref="J4889:O4889"/>
    <mergeCell ref="J4895:N4895"/>
    <mergeCell ref="B4859:H4860"/>
    <mergeCell ref="B4862:B4863"/>
    <mergeCell ref="C4862:C4863"/>
    <mergeCell ref="D4862:D4863"/>
    <mergeCell ref="E4862:G4862"/>
    <mergeCell ref="H4862:H4863"/>
    <mergeCell ref="B4877:B4878"/>
    <mergeCell ref="C4877:D4877"/>
    <mergeCell ref="E4877:F4877"/>
    <mergeCell ref="G4877:G4878"/>
    <mergeCell ref="J4859:R4860"/>
    <mergeCell ref="O4861:P4861"/>
    <mergeCell ref="J4862:J4863"/>
    <mergeCell ref="K4862:K4863"/>
    <mergeCell ref="L4862:N4862"/>
    <mergeCell ref="O4862:Q4862"/>
    <mergeCell ref="R4862:R4863"/>
    <mergeCell ref="O4735:P4735"/>
    <mergeCell ref="J4736:J4737"/>
    <mergeCell ref="K4736:K4737"/>
    <mergeCell ref="L4736:N4736"/>
    <mergeCell ref="O4736:Q4736"/>
    <mergeCell ref="R4736:R4737"/>
    <mergeCell ref="J4699:R4700"/>
    <mergeCell ref="O4701:P4701"/>
    <mergeCell ref="J4702:J4703"/>
    <mergeCell ref="K4702:K4703"/>
    <mergeCell ref="L4702:N4702"/>
    <mergeCell ref="O4702:Q4702"/>
    <mergeCell ref="R4702:R4703"/>
    <mergeCell ref="B4712:B4713"/>
    <mergeCell ref="C4712:D4712"/>
    <mergeCell ref="E4712:F4712"/>
    <mergeCell ref="G4712:G4713"/>
    <mergeCell ref="C4702:C4703"/>
    <mergeCell ref="D4702:D4703"/>
    <mergeCell ref="E4702:G4702"/>
    <mergeCell ref="H4702:H4703"/>
    <mergeCell ref="C4596:C4597"/>
    <mergeCell ref="D4596:D4597"/>
    <mergeCell ref="E4596:G4596"/>
    <mergeCell ref="H4596:H4597"/>
    <mergeCell ref="B4611:B4612"/>
    <mergeCell ref="C4611:D4611"/>
    <mergeCell ref="E4611:F4611"/>
    <mergeCell ref="G4611:G4612"/>
    <mergeCell ref="J4593:R4594"/>
    <mergeCell ref="O4595:P4595"/>
    <mergeCell ref="J4596:J4597"/>
    <mergeCell ref="K4596:K4597"/>
    <mergeCell ref="L4596:N4596"/>
    <mergeCell ref="O4596:Q4596"/>
    <mergeCell ref="R4596:R4597"/>
    <mergeCell ref="J4691:O4691"/>
    <mergeCell ref="J4696:N4696"/>
    <mergeCell ref="B4644:H4645"/>
    <mergeCell ref="B4647:B4648"/>
    <mergeCell ref="C4647:C4648"/>
    <mergeCell ref="D4647:D4648"/>
    <mergeCell ref="E4647:G4647"/>
    <mergeCell ref="H4647:H4648"/>
    <mergeCell ref="B4674:B4675"/>
    <mergeCell ref="C4674:D4674"/>
    <mergeCell ref="E4674:F4674"/>
    <mergeCell ref="G4674:G4675"/>
    <mergeCell ref="J4644:R4645"/>
    <mergeCell ref="O4646:P4646"/>
    <mergeCell ref="J4647:J4648"/>
    <mergeCell ref="K4647:K4648"/>
    <mergeCell ref="L4647:N4647"/>
    <mergeCell ref="J4373:O4373"/>
    <mergeCell ref="J4378:N4378"/>
    <mergeCell ref="B4194:B4195"/>
    <mergeCell ref="C4194:D4194"/>
    <mergeCell ref="E4194:F4194"/>
    <mergeCell ref="G4194:G4195"/>
    <mergeCell ref="J4168:R4169"/>
    <mergeCell ref="O4170:P4170"/>
    <mergeCell ref="J4171:J4172"/>
    <mergeCell ref="K4171:K4172"/>
    <mergeCell ref="L4171:N4171"/>
    <mergeCell ref="O4171:Q4171"/>
    <mergeCell ref="R4171:R4172"/>
    <mergeCell ref="J4221:O4221"/>
    <mergeCell ref="J4226:N4226"/>
    <mergeCell ref="B4355:B4356"/>
    <mergeCell ref="C4355:D4355"/>
    <mergeCell ref="E4355:F4355"/>
    <mergeCell ref="G4355:G4356"/>
    <mergeCell ref="B4335:H4336"/>
    <mergeCell ref="B4338:B4339"/>
    <mergeCell ref="C4338:C4339"/>
    <mergeCell ref="D4338:D4339"/>
    <mergeCell ref="E4338:G4338"/>
    <mergeCell ref="H4338:H4339"/>
    <mergeCell ref="J4335:R4336"/>
    <mergeCell ref="O4337:P4337"/>
    <mergeCell ref="J4338:J4339"/>
    <mergeCell ref="K4338:K4339"/>
    <mergeCell ref="L4338:N4338"/>
    <mergeCell ref="O4338:Q4338"/>
    <mergeCell ref="R4338:R4339"/>
    <mergeCell ref="B4321:B4322"/>
    <mergeCell ref="C4321:D4321"/>
    <mergeCell ref="E4321:F4321"/>
    <mergeCell ref="G4321:G4322"/>
    <mergeCell ref="J4287:R4288"/>
    <mergeCell ref="O4289:P4289"/>
    <mergeCell ref="J4290:J4291"/>
    <mergeCell ref="K4290:K4291"/>
    <mergeCell ref="L4290:N4290"/>
    <mergeCell ref="O4290:Q4290"/>
    <mergeCell ref="R4290:R4291"/>
    <mergeCell ref="J4326:O4326"/>
    <mergeCell ref="J4332:N4332"/>
    <mergeCell ref="B4168:H4169"/>
    <mergeCell ref="B4171:B4172"/>
    <mergeCell ref="C4171:C4172"/>
    <mergeCell ref="D4171:D4172"/>
    <mergeCell ref="E4171:G4171"/>
    <mergeCell ref="H4171:H4172"/>
    <mergeCell ref="J4278:O4278"/>
    <mergeCell ref="J4284:N4284"/>
    <mergeCell ref="B4287:H4288"/>
    <mergeCell ref="B4290:B4291"/>
    <mergeCell ref="C4290:C4291"/>
    <mergeCell ref="D4290:D4291"/>
    <mergeCell ref="E4290:G4290"/>
    <mergeCell ref="H4290:H4291"/>
    <mergeCell ref="B4229:H4230"/>
    <mergeCell ref="B4232:B4233"/>
    <mergeCell ref="C4232:C4233"/>
    <mergeCell ref="D4232:D4233"/>
    <mergeCell ref="E4232:G4232"/>
    <mergeCell ref="H4232:H4233"/>
    <mergeCell ref="B4256:B4257"/>
    <mergeCell ref="C4256:D4256"/>
    <mergeCell ref="E4256:F4256"/>
    <mergeCell ref="G4256:G4257"/>
    <mergeCell ref="J4229:R4230"/>
    <mergeCell ref="O4231:P4231"/>
    <mergeCell ref="J4232:J4233"/>
    <mergeCell ref="K4232:K4233"/>
    <mergeCell ref="L4232:N4232"/>
    <mergeCell ref="O4232:Q4232"/>
    <mergeCell ref="R4232:R4233"/>
    <mergeCell ref="J4118:O4118"/>
    <mergeCell ref="J4123:N4123"/>
    <mergeCell ref="J4061:O4061"/>
    <mergeCell ref="J4066:N4066"/>
    <mergeCell ref="B4045:H4046"/>
    <mergeCell ref="B4048:B4049"/>
    <mergeCell ref="C4048:C4049"/>
    <mergeCell ref="D4048:D4049"/>
    <mergeCell ref="E4048:G4048"/>
    <mergeCell ref="H4048:H4049"/>
    <mergeCell ref="B4055:B4056"/>
    <mergeCell ref="C4055:D4055"/>
    <mergeCell ref="E4055:F4055"/>
    <mergeCell ref="G4055:G4056"/>
    <mergeCell ref="J4045:R4046"/>
    <mergeCell ref="O4047:P4047"/>
    <mergeCell ref="J4048:J4049"/>
    <mergeCell ref="K4048:K4049"/>
    <mergeCell ref="L4048:N4048"/>
    <mergeCell ref="O4048:Q4048"/>
    <mergeCell ref="B4072:B4073"/>
    <mergeCell ref="C4072:C4073"/>
    <mergeCell ref="D4072:D4073"/>
    <mergeCell ref="E4072:G4072"/>
    <mergeCell ref="L2974:N2974"/>
    <mergeCell ref="O2974:Q2974"/>
    <mergeCell ref="R2974:R2975"/>
    <mergeCell ref="B3834:H3835"/>
    <mergeCell ref="B3837:B3838"/>
    <mergeCell ref="C3837:C3838"/>
    <mergeCell ref="D3837:D3838"/>
    <mergeCell ref="E3837:G3837"/>
    <mergeCell ref="H3837:H3838"/>
    <mergeCell ref="B3850:B3851"/>
    <mergeCell ref="C3850:D3850"/>
    <mergeCell ref="E3850:F3850"/>
    <mergeCell ref="G3850:G3851"/>
    <mergeCell ref="B3810:B3811"/>
    <mergeCell ref="C3810:D3810"/>
    <mergeCell ref="E3810:F3810"/>
    <mergeCell ref="O4071:P4071"/>
    <mergeCell ref="J3837:J3838"/>
    <mergeCell ref="K3837:K3838"/>
    <mergeCell ref="L3837:N3837"/>
    <mergeCell ref="O3837:Q3837"/>
    <mergeCell ref="R3837:R3838"/>
    <mergeCell ref="J3259:R3260"/>
    <mergeCell ref="O3261:P3261"/>
    <mergeCell ref="J3262:J3263"/>
    <mergeCell ref="K3262:K3263"/>
    <mergeCell ref="H4072:H4073"/>
    <mergeCell ref="J3564:R3565"/>
    <mergeCell ref="B4089:B4090"/>
    <mergeCell ref="C4089:D4089"/>
    <mergeCell ref="E4089:F4089"/>
    <mergeCell ref="G4089:G4090"/>
    <mergeCell ref="J4069:R4070"/>
    <mergeCell ref="J3554:O3554"/>
    <mergeCell ref="J3560:N3560"/>
    <mergeCell ref="J3528:N3528"/>
    <mergeCell ref="J3464:O3464"/>
    <mergeCell ref="J3469:N3469"/>
    <mergeCell ref="J3521:O3521"/>
    <mergeCell ref="J3340:O3340"/>
    <mergeCell ref="J3347:N3347"/>
    <mergeCell ref="J3291:O3291"/>
    <mergeCell ref="J3296:N3296"/>
    <mergeCell ref="J4072:J4073"/>
    <mergeCell ref="K4072:K4073"/>
    <mergeCell ref="L4072:N4072"/>
    <mergeCell ref="O4072:Q4072"/>
    <mergeCell ref="R4072:R4073"/>
    <mergeCell ref="C3545:D3545"/>
    <mergeCell ref="E3545:F3545"/>
    <mergeCell ref="G3545:G3546"/>
    <mergeCell ref="J3531:R3532"/>
    <mergeCell ref="O3533:P3533"/>
    <mergeCell ref="J3534:J3535"/>
    <mergeCell ref="K3534:K3535"/>
    <mergeCell ref="L3534:N3534"/>
    <mergeCell ref="O3534:Q3534"/>
    <mergeCell ref="R4048:R4049"/>
    <mergeCell ref="B4069:H4070"/>
    <mergeCell ref="R3534:R3535"/>
    <mergeCell ref="J2859:O2859"/>
    <mergeCell ref="J2864:N2864"/>
    <mergeCell ref="J3867:N3867"/>
    <mergeCell ref="J3825:O3825"/>
    <mergeCell ref="J3830:N3830"/>
    <mergeCell ref="J3862:O3862"/>
    <mergeCell ref="J3256:N3256"/>
    <mergeCell ref="J3248:O3248"/>
    <mergeCell ref="J3198:O3198"/>
    <mergeCell ref="J3204:N3204"/>
    <mergeCell ref="J3147:O3147"/>
    <mergeCell ref="J3154:N3154"/>
    <mergeCell ref="R3210:R3211"/>
    <mergeCell ref="O3210:Q3210"/>
    <mergeCell ref="L3210:N3210"/>
    <mergeCell ref="K3210:K3211"/>
    <mergeCell ref="J3210:J3211"/>
    <mergeCell ref="O3209:P3209"/>
    <mergeCell ref="J3207:R3208"/>
    <mergeCell ref="J3834:R3835"/>
    <mergeCell ref="O3836:P3836"/>
    <mergeCell ref="L3098:N3098"/>
    <mergeCell ref="O3098:Q3098"/>
    <mergeCell ref="R3098:R3099"/>
    <mergeCell ref="J3092:N3092"/>
    <mergeCell ref="R3303:R3304"/>
    <mergeCell ref="R2935:R2936"/>
    <mergeCell ref="J3350:R3351"/>
    <mergeCell ref="O3352:P3352"/>
    <mergeCell ref="J3353:J3354"/>
    <mergeCell ref="J3087:O3087"/>
    <mergeCell ref="J2963:O2963"/>
    <mergeCell ref="B3502:B3503"/>
    <mergeCell ref="C3502:D3502"/>
    <mergeCell ref="E3502:F3502"/>
    <mergeCell ref="G3502:G3503"/>
    <mergeCell ref="J3472:R3473"/>
    <mergeCell ref="O3474:P3474"/>
    <mergeCell ref="J3475:J3476"/>
    <mergeCell ref="K3475:K3476"/>
    <mergeCell ref="L3475:N3475"/>
    <mergeCell ref="O3475:Q3475"/>
    <mergeCell ref="R3475:R3476"/>
    <mergeCell ref="G3810:G3811"/>
    <mergeCell ref="B3794:H3795"/>
    <mergeCell ref="B3797:B3798"/>
    <mergeCell ref="C3797:C3798"/>
    <mergeCell ref="D3797:D3798"/>
    <mergeCell ref="E3797:G3797"/>
    <mergeCell ref="H3797:H3798"/>
    <mergeCell ref="J3794:R3795"/>
    <mergeCell ref="O3796:P3796"/>
    <mergeCell ref="J3797:J3798"/>
    <mergeCell ref="K3797:K3798"/>
    <mergeCell ref="L3797:N3797"/>
    <mergeCell ref="O3797:Q3797"/>
    <mergeCell ref="R3797:R3798"/>
    <mergeCell ref="B3531:H3532"/>
    <mergeCell ref="B3534:B3535"/>
    <mergeCell ref="C3534:C3535"/>
    <mergeCell ref="D3534:D3535"/>
    <mergeCell ref="E3534:G3534"/>
    <mergeCell ref="H3534:H3535"/>
    <mergeCell ref="B3545:B3546"/>
    <mergeCell ref="B3449:B3450"/>
    <mergeCell ref="C3449:D3449"/>
    <mergeCell ref="E3449:F3449"/>
    <mergeCell ref="G3449:G3450"/>
    <mergeCell ref="J3433:R3434"/>
    <mergeCell ref="O3435:P3435"/>
    <mergeCell ref="J3436:J3437"/>
    <mergeCell ref="K3436:K3437"/>
    <mergeCell ref="L3436:N3436"/>
    <mergeCell ref="O3436:Q3436"/>
    <mergeCell ref="R3436:R3437"/>
    <mergeCell ref="B3472:H3473"/>
    <mergeCell ref="B3475:B3476"/>
    <mergeCell ref="C3475:C3476"/>
    <mergeCell ref="D3475:D3476"/>
    <mergeCell ref="E3475:G3475"/>
    <mergeCell ref="H3475:H3476"/>
    <mergeCell ref="H3160:H3161"/>
    <mergeCell ref="J3095:R3096"/>
    <mergeCell ref="O3097:P3097"/>
    <mergeCell ref="J3098:J3099"/>
    <mergeCell ref="K3098:K3099"/>
    <mergeCell ref="B3433:H3434"/>
    <mergeCell ref="B3436:B3437"/>
    <mergeCell ref="C3436:C3437"/>
    <mergeCell ref="D3436:D3437"/>
    <mergeCell ref="E3436:G3436"/>
    <mergeCell ref="H3436:H3437"/>
    <mergeCell ref="R3262:R3263"/>
    <mergeCell ref="B3300:H3301"/>
    <mergeCell ref="B3303:B3304"/>
    <mergeCell ref="C3303:C3304"/>
    <mergeCell ref="D3303:D3304"/>
    <mergeCell ref="E3303:G3303"/>
    <mergeCell ref="H3303:H3304"/>
    <mergeCell ref="B3318:B3319"/>
    <mergeCell ref="C3318:D3318"/>
    <mergeCell ref="E3318:F3318"/>
    <mergeCell ref="G3318:G3319"/>
    <mergeCell ref="J3300:R3301"/>
    <mergeCell ref="O3302:P3302"/>
    <mergeCell ref="J3303:J3304"/>
    <mergeCell ref="K3303:K3304"/>
    <mergeCell ref="L3303:N3303"/>
    <mergeCell ref="O3303:Q3303"/>
    <mergeCell ref="L3262:N3262"/>
    <mergeCell ref="O3262:Q3262"/>
    <mergeCell ref="B3207:H3208"/>
    <mergeCell ref="B3210:B3211"/>
    <mergeCell ref="O3046:P3046"/>
    <mergeCell ref="J3047:J3048"/>
    <mergeCell ref="K3047:K3048"/>
    <mergeCell ref="L3047:N3047"/>
    <mergeCell ref="O3047:Q3047"/>
    <mergeCell ref="R3047:R3048"/>
    <mergeCell ref="J2968:N2968"/>
    <mergeCell ref="J3002:O3002"/>
    <mergeCell ref="J3007:N3007"/>
    <mergeCell ref="B2987:B2988"/>
    <mergeCell ref="C2987:D2987"/>
    <mergeCell ref="E2987:F2987"/>
    <mergeCell ref="G2987:G2988"/>
    <mergeCell ref="B2971:H2972"/>
    <mergeCell ref="B2974:B2975"/>
    <mergeCell ref="C2974:C2975"/>
    <mergeCell ref="D2974:D2975"/>
    <mergeCell ref="E2974:G2974"/>
    <mergeCell ref="H2974:H2975"/>
    <mergeCell ref="J2971:R2972"/>
    <mergeCell ref="O2973:P2973"/>
    <mergeCell ref="J2974:J2975"/>
    <mergeCell ref="K2974:K2975"/>
    <mergeCell ref="B3028:B3029"/>
    <mergeCell ref="C3028:D3028"/>
    <mergeCell ref="K2830:K2831"/>
    <mergeCell ref="L2830:N2830"/>
    <mergeCell ref="O2830:Q2830"/>
    <mergeCell ref="R2830:R2831"/>
    <mergeCell ref="B2783:B2784"/>
    <mergeCell ref="C2783:D2783"/>
    <mergeCell ref="E2783:F2783"/>
    <mergeCell ref="G2783:G2784"/>
    <mergeCell ref="E2879:F2879"/>
    <mergeCell ref="G2879:G2880"/>
    <mergeCell ref="J3036:O3036"/>
    <mergeCell ref="B3070:B3071"/>
    <mergeCell ref="C3070:D3070"/>
    <mergeCell ref="E3070:F3070"/>
    <mergeCell ref="G3070:G3071"/>
    <mergeCell ref="E3028:F3028"/>
    <mergeCell ref="G3028:G3029"/>
    <mergeCell ref="B3010:H3011"/>
    <mergeCell ref="J3010:R3011"/>
    <mergeCell ref="O3012:P3012"/>
    <mergeCell ref="B3013:B3014"/>
    <mergeCell ref="C3013:C3014"/>
    <mergeCell ref="D3013:D3014"/>
    <mergeCell ref="E3013:G3013"/>
    <mergeCell ref="H3013:H3014"/>
    <mergeCell ref="J3013:J3014"/>
    <mergeCell ref="K3013:K3014"/>
    <mergeCell ref="L3013:N3013"/>
    <mergeCell ref="O3013:Q3013"/>
    <mergeCell ref="B3044:H3045"/>
    <mergeCell ref="B3047:B3048"/>
    <mergeCell ref="C3047:C3048"/>
    <mergeCell ref="B2713:B2714"/>
    <mergeCell ref="C2713:D2713"/>
    <mergeCell ref="E2713:F2713"/>
    <mergeCell ref="G2713:G2714"/>
    <mergeCell ref="J2701:R2702"/>
    <mergeCell ref="O2703:P2703"/>
    <mergeCell ref="J2704:J2705"/>
    <mergeCell ref="K2704:K2705"/>
    <mergeCell ref="E2776:G2776"/>
    <mergeCell ref="H2776:H2777"/>
    <mergeCell ref="B2932:H2933"/>
    <mergeCell ref="B2935:B2936"/>
    <mergeCell ref="C2935:C2936"/>
    <mergeCell ref="D2935:D2936"/>
    <mergeCell ref="E2935:G2935"/>
    <mergeCell ref="H2935:H2936"/>
    <mergeCell ref="J2932:R2933"/>
    <mergeCell ref="O2934:P2934"/>
    <mergeCell ref="J2935:J2936"/>
    <mergeCell ref="K2935:K2936"/>
    <mergeCell ref="L2935:N2935"/>
    <mergeCell ref="O2935:Q2935"/>
    <mergeCell ref="O2775:P2775"/>
    <mergeCell ref="J2776:J2777"/>
    <mergeCell ref="K2776:K2777"/>
    <mergeCell ref="B2827:H2828"/>
    <mergeCell ref="O2797:Q2797"/>
    <mergeCell ref="R2797:R2798"/>
    <mergeCell ref="J2819:O2819"/>
    <mergeCell ref="J2827:R2828"/>
    <mergeCell ref="O2829:P2829"/>
    <mergeCell ref="J2830:J2831"/>
    <mergeCell ref="R2557:R2558"/>
    <mergeCell ref="J2688:O2688"/>
    <mergeCell ref="J2692:N2692"/>
    <mergeCell ref="B2656:H2657"/>
    <mergeCell ref="B2659:B2660"/>
    <mergeCell ref="C2659:C2660"/>
    <mergeCell ref="J2604:O2604"/>
    <mergeCell ref="J2609:N2609"/>
    <mergeCell ref="B2576:H2577"/>
    <mergeCell ref="B2579:B2580"/>
    <mergeCell ref="B2949:B2950"/>
    <mergeCell ref="C2949:D2949"/>
    <mergeCell ref="E2949:F2949"/>
    <mergeCell ref="G2949:G2950"/>
    <mergeCell ref="J3041:N3041"/>
    <mergeCell ref="O2896:Q2896"/>
    <mergeCell ref="R2896:R2897"/>
    <mergeCell ref="J2885:O2885"/>
    <mergeCell ref="O2658:P2658"/>
    <mergeCell ref="J2659:J2660"/>
    <mergeCell ref="K2659:K2660"/>
    <mergeCell ref="L2659:N2659"/>
    <mergeCell ref="O2659:Q2659"/>
    <mergeCell ref="R2659:R2660"/>
    <mergeCell ref="J2729:O2729"/>
    <mergeCell ref="J2734:N2734"/>
    <mergeCell ref="B2701:H2702"/>
    <mergeCell ref="B2704:B2705"/>
    <mergeCell ref="C2704:C2705"/>
    <mergeCell ref="D2704:D2705"/>
    <mergeCell ref="E2704:G2704"/>
    <mergeCell ref="H2704:H2705"/>
    <mergeCell ref="O2429:P2429"/>
    <mergeCell ref="J2430:J2431"/>
    <mergeCell ref="K2430:K2431"/>
    <mergeCell ref="L2430:N2430"/>
    <mergeCell ref="O2430:Q2430"/>
    <mergeCell ref="R2430:R2431"/>
    <mergeCell ref="B2471:H2472"/>
    <mergeCell ref="B2474:B2475"/>
    <mergeCell ref="C2474:C2475"/>
    <mergeCell ref="D2474:D2475"/>
    <mergeCell ref="J2773:R2774"/>
    <mergeCell ref="L2704:N2704"/>
    <mergeCell ref="O2704:Q2704"/>
    <mergeCell ref="R2704:R2705"/>
    <mergeCell ref="J2569:O2569"/>
    <mergeCell ref="J2572:N2572"/>
    <mergeCell ref="B2554:H2555"/>
    <mergeCell ref="B2557:B2558"/>
    <mergeCell ref="C2557:C2558"/>
    <mergeCell ref="D2557:D2558"/>
    <mergeCell ref="E2557:G2557"/>
    <mergeCell ref="H2557:H2558"/>
    <mergeCell ref="B2565:B2566"/>
    <mergeCell ref="C2565:D2565"/>
    <mergeCell ref="E2565:F2565"/>
    <mergeCell ref="G2565:G2566"/>
    <mergeCell ref="J2554:R2555"/>
    <mergeCell ref="O2556:P2556"/>
    <mergeCell ref="J2557:J2558"/>
    <mergeCell ref="K2557:K2558"/>
    <mergeCell ref="L2557:N2557"/>
    <mergeCell ref="O2557:Q2557"/>
    <mergeCell ref="J2420:O2420"/>
    <mergeCell ref="J2424:N2424"/>
    <mergeCell ref="J2392:O2392"/>
    <mergeCell ref="J2396:N2396"/>
    <mergeCell ref="B2399:H2400"/>
    <mergeCell ref="B2402:B2403"/>
    <mergeCell ref="C2402:C2403"/>
    <mergeCell ref="D2402:D2403"/>
    <mergeCell ref="E2402:G2402"/>
    <mergeCell ref="H2402:H2403"/>
    <mergeCell ref="B2409:B2410"/>
    <mergeCell ref="C2409:D2409"/>
    <mergeCell ref="E2409:F2409"/>
    <mergeCell ref="G2409:G2410"/>
    <mergeCell ref="J2399:R2400"/>
    <mergeCell ref="O2401:P2401"/>
    <mergeCell ref="J2402:J2403"/>
    <mergeCell ref="K2402:K2403"/>
    <mergeCell ref="L2402:N2402"/>
    <mergeCell ref="O2402:Q2402"/>
    <mergeCell ref="R2402:R2403"/>
    <mergeCell ref="J2355:O2355"/>
    <mergeCell ref="J2359:N2359"/>
    <mergeCell ref="B2376:B2377"/>
    <mergeCell ref="C2376:D2376"/>
    <mergeCell ref="E2376:F2376"/>
    <mergeCell ref="G2376:G2377"/>
    <mergeCell ref="B2362:H2363"/>
    <mergeCell ref="B2365:B2366"/>
    <mergeCell ref="C2365:C2366"/>
    <mergeCell ref="D2365:D2366"/>
    <mergeCell ref="E2365:G2365"/>
    <mergeCell ref="H2365:H2366"/>
    <mergeCell ref="J2362:R2363"/>
    <mergeCell ref="O2364:P2364"/>
    <mergeCell ref="J2365:J2366"/>
    <mergeCell ref="K2365:K2366"/>
    <mergeCell ref="L2365:N2365"/>
    <mergeCell ref="O2365:Q2365"/>
    <mergeCell ref="R2365:R2366"/>
    <mergeCell ref="B2331:H2332"/>
    <mergeCell ref="B2334:B2335"/>
    <mergeCell ref="C2334:C2335"/>
    <mergeCell ref="D2334:D2335"/>
    <mergeCell ref="E2334:G2334"/>
    <mergeCell ref="H2334:H2335"/>
    <mergeCell ref="B2345:B2346"/>
    <mergeCell ref="C2345:D2345"/>
    <mergeCell ref="E2345:F2345"/>
    <mergeCell ref="G2345:G2346"/>
    <mergeCell ref="J2331:R2332"/>
    <mergeCell ref="O2333:P2333"/>
    <mergeCell ref="J2334:J2335"/>
    <mergeCell ref="K2334:K2335"/>
    <mergeCell ref="L2334:N2334"/>
    <mergeCell ref="O2334:Q2334"/>
    <mergeCell ref="R2334:R2335"/>
    <mergeCell ref="K2278:K2279"/>
    <mergeCell ref="L2278:N2278"/>
    <mergeCell ref="O2278:Q2278"/>
    <mergeCell ref="R2278:R2279"/>
    <mergeCell ref="J2319:O2319"/>
    <mergeCell ref="J2323:N2323"/>
    <mergeCell ref="B2309:H2310"/>
    <mergeCell ref="B2312:B2313"/>
    <mergeCell ref="C2312:C2313"/>
    <mergeCell ref="D2312:D2313"/>
    <mergeCell ref="E2312:G2312"/>
    <mergeCell ref="H2312:H2313"/>
    <mergeCell ref="B2321:B2322"/>
    <mergeCell ref="C2321:D2321"/>
    <mergeCell ref="E2321:F2321"/>
    <mergeCell ref="G2321:G2322"/>
    <mergeCell ref="J2309:R2310"/>
    <mergeCell ref="O2311:P2311"/>
    <mergeCell ref="J2312:J2313"/>
    <mergeCell ref="K2312:K2313"/>
    <mergeCell ref="L2312:N2312"/>
    <mergeCell ref="O2312:Q2312"/>
    <mergeCell ref="R2312:R2313"/>
    <mergeCell ref="C2238:C2239"/>
    <mergeCell ref="D2238:D2239"/>
    <mergeCell ref="E2238:G2238"/>
    <mergeCell ref="H2238:H2239"/>
    <mergeCell ref="B2255:B2256"/>
    <mergeCell ref="C2255:D2255"/>
    <mergeCell ref="E2255:F2255"/>
    <mergeCell ref="G2255:G2256"/>
    <mergeCell ref="J2235:R2236"/>
    <mergeCell ref="O2237:P2237"/>
    <mergeCell ref="J2238:J2239"/>
    <mergeCell ref="K2238:K2239"/>
    <mergeCell ref="L2238:N2238"/>
    <mergeCell ref="O2238:Q2238"/>
    <mergeCell ref="R2238:R2239"/>
    <mergeCell ref="J2302:O2302"/>
    <mergeCell ref="J2306:N2306"/>
    <mergeCell ref="J2268:O2268"/>
    <mergeCell ref="J2272:N2272"/>
    <mergeCell ref="B2275:H2276"/>
    <mergeCell ref="B2278:B2279"/>
    <mergeCell ref="C2278:C2279"/>
    <mergeCell ref="D2278:D2279"/>
    <mergeCell ref="E2278:G2278"/>
    <mergeCell ref="H2278:H2279"/>
    <mergeCell ref="B2293:B2294"/>
    <mergeCell ref="C2293:D2293"/>
    <mergeCell ref="E2293:F2293"/>
    <mergeCell ref="G2293:G2294"/>
    <mergeCell ref="J2275:R2276"/>
    <mergeCell ref="O2277:P2277"/>
    <mergeCell ref="J2278:J2279"/>
    <mergeCell ref="A1981:R1982"/>
    <mergeCell ref="J1983:R1984"/>
    <mergeCell ref="O1985:P1985"/>
    <mergeCell ref="J1986:J1987"/>
    <mergeCell ref="K1986:K1987"/>
    <mergeCell ref="L1986:N1986"/>
    <mergeCell ref="O1986:Q1986"/>
    <mergeCell ref="R1986:R1987"/>
    <mergeCell ref="J2015:O2015"/>
    <mergeCell ref="J2019:N2019"/>
    <mergeCell ref="B1983:H1984"/>
    <mergeCell ref="B1986:B1987"/>
    <mergeCell ref="C1986:C1987"/>
    <mergeCell ref="D1986:D1987"/>
    <mergeCell ref="E1986:G1986"/>
    <mergeCell ref="H1986:H1987"/>
    <mergeCell ref="B2001:B2002"/>
    <mergeCell ref="C2001:D2001"/>
    <mergeCell ref="E2001:F2001"/>
    <mergeCell ref="G2001:G2002"/>
    <mergeCell ref="J1951:R1952"/>
    <mergeCell ref="O1953:P1953"/>
    <mergeCell ref="J1954:J1955"/>
    <mergeCell ref="K1954:K1955"/>
    <mergeCell ref="L1954:N1954"/>
    <mergeCell ref="O1954:Q1954"/>
    <mergeCell ref="R1954:R1955"/>
    <mergeCell ref="J1974:O1974"/>
    <mergeCell ref="J1978:N1978"/>
    <mergeCell ref="B1951:H1952"/>
    <mergeCell ref="B1954:B1955"/>
    <mergeCell ref="C1954:C1955"/>
    <mergeCell ref="D1954:D1955"/>
    <mergeCell ref="E1954:G1954"/>
    <mergeCell ref="H1954:H1955"/>
    <mergeCell ref="B1963:B1964"/>
    <mergeCell ref="C1963:D1963"/>
    <mergeCell ref="E1963:F1963"/>
    <mergeCell ref="G1963:G1964"/>
    <mergeCell ref="J1942:O1942"/>
    <mergeCell ref="J1947:N1947"/>
    <mergeCell ref="B1920:B1921"/>
    <mergeCell ref="C1920:D1920"/>
    <mergeCell ref="E1920:F1920"/>
    <mergeCell ref="G1920:G1921"/>
    <mergeCell ref="B1890:H1891"/>
    <mergeCell ref="B1893:B1894"/>
    <mergeCell ref="C1893:C1894"/>
    <mergeCell ref="D1893:D1894"/>
    <mergeCell ref="E1893:G1893"/>
    <mergeCell ref="H1893:H1894"/>
    <mergeCell ref="J1890:R1891"/>
    <mergeCell ref="O1892:P1892"/>
    <mergeCell ref="J1893:J1894"/>
    <mergeCell ref="K1893:K1894"/>
    <mergeCell ref="L1893:N1893"/>
    <mergeCell ref="O1893:Q1893"/>
    <mergeCell ref="R1893:R1894"/>
    <mergeCell ref="J1868:R1869"/>
    <mergeCell ref="O1870:P1870"/>
    <mergeCell ref="J1871:J1872"/>
    <mergeCell ref="K1871:K1872"/>
    <mergeCell ref="L1871:N1871"/>
    <mergeCell ref="O1871:Q1871"/>
    <mergeCell ref="R1871:R1872"/>
    <mergeCell ref="J1884:O1884"/>
    <mergeCell ref="J1887:N1887"/>
    <mergeCell ref="B1868:H1869"/>
    <mergeCell ref="B1871:B1872"/>
    <mergeCell ref="C1871:C1872"/>
    <mergeCell ref="D1871:D1872"/>
    <mergeCell ref="E1871:G1871"/>
    <mergeCell ref="H1871:H1872"/>
    <mergeCell ref="B1878:B1879"/>
    <mergeCell ref="C1878:D1878"/>
    <mergeCell ref="E1878:F1878"/>
    <mergeCell ref="G1878:G1879"/>
    <mergeCell ref="J1860:O1860"/>
    <mergeCell ref="J1865:N1865"/>
    <mergeCell ref="J1812:O1812"/>
    <mergeCell ref="J1816:N1816"/>
    <mergeCell ref="B1821:B1822"/>
    <mergeCell ref="C1821:C1822"/>
    <mergeCell ref="D1821:D1822"/>
    <mergeCell ref="E1821:G1821"/>
    <mergeCell ref="H1821:H1822"/>
    <mergeCell ref="B1841:B1842"/>
    <mergeCell ref="C1841:D1841"/>
    <mergeCell ref="E1841:F1841"/>
    <mergeCell ref="G1841:G1842"/>
    <mergeCell ref="J1818:R1819"/>
    <mergeCell ref="O1820:P1820"/>
    <mergeCell ref="J1821:J1822"/>
    <mergeCell ref="K1821:K1822"/>
    <mergeCell ref="L1821:N1821"/>
    <mergeCell ref="O1821:Q1821"/>
    <mergeCell ref="R1821:R1822"/>
    <mergeCell ref="B1818:H1819"/>
    <mergeCell ref="J1762:O1762"/>
    <mergeCell ref="J1767:N1767"/>
    <mergeCell ref="B1744:B1745"/>
    <mergeCell ref="C1744:D1744"/>
    <mergeCell ref="E1744:F1744"/>
    <mergeCell ref="G1744:G1745"/>
    <mergeCell ref="B1800:B1801"/>
    <mergeCell ref="C1800:D1800"/>
    <mergeCell ref="E1800:F1800"/>
    <mergeCell ref="G1800:G1801"/>
    <mergeCell ref="B1771:H1772"/>
    <mergeCell ref="B1774:B1775"/>
    <mergeCell ref="C1774:C1775"/>
    <mergeCell ref="D1774:D1775"/>
    <mergeCell ref="E1774:G1774"/>
    <mergeCell ref="H1774:H1775"/>
    <mergeCell ref="J1771:R1772"/>
    <mergeCell ref="O1773:P1773"/>
    <mergeCell ref="J1774:J1775"/>
    <mergeCell ref="K1774:K1775"/>
    <mergeCell ref="L1774:N1774"/>
    <mergeCell ref="O1774:Q1774"/>
    <mergeCell ref="R1774:R1775"/>
    <mergeCell ref="R1710:R1711"/>
    <mergeCell ref="J1665:R1666"/>
    <mergeCell ref="O1667:P1667"/>
    <mergeCell ref="J1668:J1669"/>
    <mergeCell ref="K1668:K1669"/>
    <mergeCell ref="L1668:N1668"/>
    <mergeCell ref="J1721:O1721"/>
    <mergeCell ref="J1724:N1724"/>
    <mergeCell ref="B1728:H1729"/>
    <mergeCell ref="B1731:B1732"/>
    <mergeCell ref="C1731:C1732"/>
    <mergeCell ref="D1731:D1732"/>
    <mergeCell ref="E1731:G1731"/>
    <mergeCell ref="H1731:H1732"/>
    <mergeCell ref="J1728:R1729"/>
    <mergeCell ref="O1730:P1730"/>
    <mergeCell ref="J1731:J1732"/>
    <mergeCell ref="K1731:K1732"/>
    <mergeCell ref="L1731:N1731"/>
    <mergeCell ref="O1731:Q1731"/>
    <mergeCell ref="R1731:R1732"/>
    <mergeCell ref="J1697:O1697"/>
    <mergeCell ref="J1702:N1702"/>
    <mergeCell ref="B1665:H1666"/>
    <mergeCell ref="B1668:B1669"/>
    <mergeCell ref="C1668:C1669"/>
    <mergeCell ref="D1668:D1669"/>
    <mergeCell ref="E1668:G1668"/>
    <mergeCell ref="H1668:H1669"/>
    <mergeCell ref="B1680:B1681"/>
    <mergeCell ref="C1680:D1680"/>
    <mergeCell ref="E1680:F1680"/>
    <mergeCell ref="G1680:G1681"/>
    <mergeCell ref="B1716:B1717"/>
    <mergeCell ref="C1716:D1716"/>
    <mergeCell ref="E1716:F1716"/>
    <mergeCell ref="G1716:G1717"/>
    <mergeCell ref="O1710:Q1710"/>
    <mergeCell ref="B1597:H1598"/>
    <mergeCell ref="B1600:B1601"/>
    <mergeCell ref="C1600:C1601"/>
    <mergeCell ref="D1600:D1601"/>
    <mergeCell ref="E1600:G1600"/>
    <mergeCell ref="H1600:H1601"/>
    <mergeCell ref="B1619:B1620"/>
    <mergeCell ref="C1619:D1619"/>
    <mergeCell ref="E1619:F1619"/>
    <mergeCell ref="G1619:G1620"/>
    <mergeCell ref="J1504:R1505"/>
    <mergeCell ref="O1506:P1506"/>
    <mergeCell ref="J1507:J1508"/>
    <mergeCell ref="K1507:K1508"/>
    <mergeCell ref="L1507:N1507"/>
    <mergeCell ref="O1507:Q1507"/>
    <mergeCell ref="R1507:R1508"/>
    <mergeCell ref="J1543:O1543"/>
    <mergeCell ref="J1547:N1547"/>
    <mergeCell ref="B1504:H1505"/>
    <mergeCell ref="B1507:B1508"/>
    <mergeCell ref="C1507:C1508"/>
    <mergeCell ref="D1507:D1508"/>
    <mergeCell ref="E1507:G1507"/>
    <mergeCell ref="H1507:H1508"/>
    <mergeCell ref="B1525:B1526"/>
    <mergeCell ref="C1525:D1525"/>
    <mergeCell ref="E1525:F1525"/>
    <mergeCell ref="G1525:G1526"/>
    <mergeCell ref="J1587:O1587"/>
    <mergeCell ref="J1592:N1592"/>
    <mergeCell ref="J1597:R1598"/>
    <mergeCell ref="J1455:R1456"/>
    <mergeCell ref="O1457:P1457"/>
    <mergeCell ref="J1458:J1459"/>
    <mergeCell ref="K1458:K1459"/>
    <mergeCell ref="L1458:N1458"/>
    <mergeCell ref="O1458:Q1458"/>
    <mergeCell ref="R1458:R1459"/>
    <mergeCell ref="J1497:O1497"/>
    <mergeCell ref="J1502:N1502"/>
    <mergeCell ref="B1455:H1456"/>
    <mergeCell ref="B1458:B1459"/>
    <mergeCell ref="C1458:C1459"/>
    <mergeCell ref="D1458:D1459"/>
    <mergeCell ref="E1458:G1458"/>
    <mergeCell ref="H1458:H1459"/>
    <mergeCell ref="B1481:B1482"/>
    <mergeCell ref="C1481:D1481"/>
    <mergeCell ref="E1481:F1481"/>
    <mergeCell ref="G1481:G1482"/>
    <mergeCell ref="J1284:O1284"/>
    <mergeCell ref="B1266:H1267"/>
    <mergeCell ref="B1269:B1270"/>
    <mergeCell ref="C1269:C1270"/>
    <mergeCell ref="D1269:D1270"/>
    <mergeCell ref="E1269:G1269"/>
    <mergeCell ref="H1269:H1270"/>
    <mergeCell ref="B1277:B1278"/>
    <mergeCell ref="C1277:D1277"/>
    <mergeCell ref="E1277:F1277"/>
    <mergeCell ref="G1277:G1278"/>
    <mergeCell ref="E1408:G1408"/>
    <mergeCell ref="H1408:H1409"/>
    <mergeCell ref="B1438:B1439"/>
    <mergeCell ref="C1438:D1438"/>
    <mergeCell ref="E1438:F1438"/>
    <mergeCell ref="G1438:G1439"/>
    <mergeCell ref="B1291:H1292"/>
    <mergeCell ref="B1294:B1295"/>
    <mergeCell ref="C1294:C1295"/>
    <mergeCell ref="D1294:D1295"/>
    <mergeCell ref="E1294:G1294"/>
    <mergeCell ref="H1294:H1295"/>
    <mergeCell ref="B1310:B1311"/>
    <mergeCell ref="C1310:D1310"/>
    <mergeCell ref="E1310:F1310"/>
    <mergeCell ref="G1310:G1311"/>
    <mergeCell ref="J1291:R1292"/>
    <mergeCell ref="O1293:P1293"/>
    <mergeCell ref="J1294:J1295"/>
    <mergeCell ref="K1294:K1295"/>
    <mergeCell ref="L1294:N1294"/>
    <mergeCell ref="B1224:H1225"/>
    <mergeCell ref="B1227:B1228"/>
    <mergeCell ref="C1227:C1228"/>
    <mergeCell ref="D1227:D1228"/>
    <mergeCell ref="E1227:G1227"/>
    <mergeCell ref="H1227:H1228"/>
    <mergeCell ref="B1235:B1236"/>
    <mergeCell ref="C1235:D1235"/>
    <mergeCell ref="E1235:F1235"/>
    <mergeCell ref="G1235:G1236"/>
    <mergeCell ref="J1266:R1267"/>
    <mergeCell ref="O1268:P1268"/>
    <mergeCell ref="J1269:J1270"/>
    <mergeCell ref="K1269:K1270"/>
    <mergeCell ref="L1269:N1269"/>
    <mergeCell ref="O1269:Q1269"/>
    <mergeCell ref="R1269:R1270"/>
    <mergeCell ref="R1189:R1190"/>
    <mergeCell ref="O1167:P1167"/>
    <mergeCell ref="J1168:J1169"/>
    <mergeCell ref="K1168:K1169"/>
    <mergeCell ref="L1168:N1168"/>
    <mergeCell ref="O1168:Q1168"/>
    <mergeCell ref="R1168:R1169"/>
    <mergeCell ref="O1262:P1262"/>
    <mergeCell ref="Q1262:R1262"/>
    <mergeCell ref="Q1264:R1264"/>
    <mergeCell ref="O1263:P1263"/>
    <mergeCell ref="Q1263:R1263"/>
    <mergeCell ref="J1224:R1225"/>
    <mergeCell ref="O1226:P1226"/>
    <mergeCell ref="J1227:J1228"/>
    <mergeCell ref="K1227:K1228"/>
    <mergeCell ref="L1227:N1227"/>
    <mergeCell ref="O1227:Q1227"/>
    <mergeCell ref="R1227:R1228"/>
    <mergeCell ref="J1251:O1251"/>
    <mergeCell ref="O1261:P1261"/>
    <mergeCell ref="Q1261:R1261"/>
    <mergeCell ref="J1171:O1171"/>
    <mergeCell ref="E1126:G1126"/>
    <mergeCell ref="H1126:H1127"/>
    <mergeCell ref="B1123:H1124"/>
    <mergeCell ref="B1143:B1144"/>
    <mergeCell ref="C1143:D1143"/>
    <mergeCell ref="E1143:F1143"/>
    <mergeCell ref="G1143:G1144"/>
    <mergeCell ref="E1168:G1168"/>
    <mergeCell ref="H1168:H1169"/>
    <mergeCell ref="J1215:O1215"/>
    <mergeCell ref="B1165:H1166"/>
    <mergeCell ref="J1165:R1166"/>
    <mergeCell ref="B1186:H1187"/>
    <mergeCell ref="B1189:B1190"/>
    <mergeCell ref="C1189:C1190"/>
    <mergeCell ref="D1189:D1190"/>
    <mergeCell ref="E1189:G1189"/>
    <mergeCell ref="H1189:H1190"/>
    <mergeCell ref="B1203:B1204"/>
    <mergeCell ref="C1203:D1203"/>
    <mergeCell ref="E1203:F1203"/>
    <mergeCell ref="G1203:G1204"/>
    <mergeCell ref="B1176:B1177"/>
    <mergeCell ref="C1176:D1176"/>
    <mergeCell ref="E1176:F1176"/>
    <mergeCell ref="G1176:G1177"/>
    <mergeCell ref="J1186:R1187"/>
    <mergeCell ref="O1188:P1188"/>
    <mergeCell ref="J1189:J1190"/>
    <mergeCell ref="K1189:K1190"/>
    <mergeCell ref="L1189:N1189"/>
    <mergeCell ref="O1189:Q1189"/>
    <mergeCell ref="B1168:B1169"/>
    <mergeCell ref="C1168:C1169"/>
    <mergeCell ref="D1168:D1169"/>
    <mergeCell ref="J1083:R1084"/>
    <mergeCell ref="O1085:P1085"/>
    <mergeCell ref="J1086:J1087"/>
    <mergeCell ref="K1086:K1087"/>
    <mergeCell ref="L1086:N1086"/>
    <mergeCell ref="O1086:Q1086"/>
    <mergeCell ref="R1086:R1087"/>
    <mergeCell ref="J1116:O1116"/>
    <mergeCell ref="B1083:H1084"/>
    <mergeCell ref="B1086:B1087"/>
    <mergeCell ref="C1086:C1087"/>
    <mergeCell ref="D1086:D1087"/>
    <mergeCell ref="E1086:G1086"/>
    <mergeCell ref="H1086:H1087"/>
    <mergeCell ref="B1103:B1104"/>
    <mergeCell ref="C1103:D1103"/>
    <mergeCell ref="E1103:F1103"/>
    <mergeCell ref="G1103:G1104"/>
    <mergeCell ref="J1123:R1124"/>
    <mergeCell ref="O1125:P1125"/>
    <mergeCell ref="J1126:J1127"/>
    <mergeCell ref="K1126:K1127"/>
    <mergeCell ref="L1126:N1126"/>
    <mergeCell ref="O1126:Q1126"/>
    <mergeCell ref="R1126:R1127"/>
    <mergeCell ref="J1156:O1156"/>
    <mergeCell ref="B1126:B1127"/>
    <mergeCell ref="C1126:C1127"/>
    <mergeCell ref="D1126:D1127"/>
    <mergeCell ref="J1056:R1057"/>
    <mergeCell ref="O1058:P1058"/>
    <mergeCell ref="J1059:J1060"/>
    <mergeCell ref="K1059:K1060"/>
    <mergeCell ref="L1059:N1059"/>
    <mergeCell ref="O1059:Q1059"/>
    <mergeCell ref="R1059:R1060"/>
    <mergeCell ref="J1077:O1077"/>
    <mergeCell ref="B1056:H1057"/>
    <mergeCell ref="B1059:B1060"/>
    <mergeCell ref="C1059:C1060"/>
    <mergeCell ref="D1059:D1060"/>
    <mergeCell ref="E1059:G1059"/>
    <mergeCell ref="H1059:H1060"/>
    <mergeCell ref="B1066:B1067"/>
    <mergeCell ref="C1066:D1066"/>
    <mergeCell ref="E1066:F1066"/>
    <mergeCell ref="G1066:G1067"/>
    <mergeCell ref="J973:O973"/>
    <mergeCell ref="J921:O921"/>
    <mergeCell ref="B929:H930"/>
    <mergeCell ref="B932:B933"/>
    <mergeCell ref="C932:C933"/>
    <mergeCell ref="D932:D933"/>
    <mergeCell ref="E932:G932"/>
    <mergeCell ref="H932:H933"/>
    <mergeCell ref="B949:B950"/>
    <mergeCell ref="C949:D949"/>
    <mergeCell ref="E949:F949"/>
    <mergeCell ref="G949:G950"/>
    <mergeCell ref="J929:R930"/>
    <mergeCell ref="O931:P931"/>
    <mergeCell ref="J932:J933"/>
    <mergeCell ref="K932:K933"/>
    <mergeCell ref="L932:N932"/>
    <mergeCell ref="O932:Q932"/>
    <mergeCell ref="R932:R933"/>
    <mergeCell ref="B906:B907"/>
    <mergeCell ref="C906:D906"/>
    <mergeCell ref="E906:F906"/>
    <mergeCell ref="G906:G907"/>
    <mergeCell ref="J893:R894"/>
    <mergeCell ref="O895:P895"/>
    <mergeCell ref="J896:J897"/>
    <mergeCell ref="K896:K897"/>
    <mergeCell ref="L896:N896"/>
    <mergeCell ref="O896:Q896"/>
    <mergeCell ref="R896:R897"/>
    <mergeCell ref="J885:O885"/>
    <mergeCell ref="B860:B861"/>
    <mergeCell ref="C860:D860"/>
    <mergeCell ref="E860:F860"/>
    <mergeCell ref="G860:G861"/>
    <mergeCell ref="B893:H894"/>
    <mergeCell ref="B896:B897"/>
    <mergeCell ref="C896:C897"/>
    <mergeCell ref="D896:D897"/>
    <mergeCell ref="E896:G896"/>
    <mergeCell ref="H896:H897"/>
    <mergeCell ref="B838:H839"/>
    <mergeCell ref="B841:B842"/>
    <mergeCell ref="C841:C842"/>
    <mergeCell ref="D841:D842"/>
    <mergeCell ref="E841:G841"/>
    <mergeCell ref="H841:H842"/>
    <mergeCell ref="J838:R839"/>
    <mergeCell ref="O840:P840"/>
    <mergeCell ref="J841:J842"/>
    <mergeCell ref="K841:K842"/>
    <mergeCell ref="L841:N841"/>
    <mergeCell ref="O841:Q841"/>
    <mergeCell ref="R841:R842"/>
    <mergeCell ref="J724:O724"/>
    <mergeCell ref="B692:B693"/>
    <mergeCell ref="C692:D692"/>
    <mergeCell ref="E692:F692"/>
    <mergeCell ref="G692:G693"/>
    <mergeCell ref="J796:O796"/>
    <mergeCell ref="B780:B781"/>
    <mergeCell ref="C780:D780"/>
    <mergeCell ref="E780:F780"/>
    <mergeCell ref="G780:G781"/>
    <mergeCell ref="B768:H769"/>
    <mergeCell ref="B771:B772"/>
    <mergeCell ref="C771:C772"/>
    <mergeCell ref="D771:D772"/>
    <mergeCell ref="E771:G771"/>
    <mergeCell ref="H771:H772"/>
    <mergeCell ref="J768:R769"/>
    <mergeCell ref="O770:P770"/>
    <mergeCell ref="J771:J772"/>
    <mergeCell ref="J677:R678"/>
    <mergeCell ref="O679:P679"/>
    <mergeCell ref="J680:J681"/>
    <mergeCell ref="K680:K681"/>
    <mergeCell ref="L680:N680"/>
    <mergeCell ref="O680:Q680"/>
    <mergeCell ref="R680:R681"/>
    <mergeCell ref="J762:O762"/>
    <mergeCell ref="B743:B744"/>
    <mergeCell ref="C743:D743"/>
    <mergeCell ref="E743:F743"/>
    <mergeCell ref="G743:G744"/>
    <mergeCell ref="B677:H678"/>
    <mergeCell ref="B680:B681"/>
    <mergeCell ref="C680:C681"/>
    <mergeCell ref="D680:D681"/>
    <mergeCell ref="E680:G680"/>
    <mergeCell ref="H680:H681"/>
    <mergeCell ref="B730:H731"/>
    <mergeCell ref="B733:B734"/>
    <mergeCell ref="C733:C734"/>
    <mergeCell ref="D733:D734"/>
    <mergeCell ref="E733:G733"/>
    <mergeCell ref="H733:H734"/>
    <mergeCell ref="J730:R731"/>
    <mergeCell ref="O732:P732"/>
    <mergeCell ref="J733:J734"/>
    <mergeCell ref="K733:K734"/>
    <mergeCell ref="L733:N733"/>
    <mergeCell ref="O733:Q733"/>
    <mergeCell ref="R733:R734"/>
    <mergeCell ref="J640:O640"/>
    <mergeCell ref="B629:B630"/>
    <mergeCell ref="C629:D629"/>
    <mergeCell ref="E629:F629"/>
    <mergeCell ref="G629:G630"/>
    <mergeCell ref="J533:J534"/>
    <mergeCell ref="K533:K534"/>
    <mergeCell ref="L533:N533"/>
    <mergeCell ref="O533:Q533"/>
    <mergeCell ref="B574:H575"/>
    <mergeCell ref="A572:R573"/>
    <mergeCell ref="C558:G558"/>
    <mergeCell ref="J558:M558"/>
    <mergeCell ref="K559:L559"/>
    <mergeCell ref="D559:E559"/>
    <mergeCell ref="F559:F560"/>
    <mergeCell ref="G559:G560"/>
    <mergeCell ref="M559:M560"/>
    <mergeCell ref="R533:R534"/>
    <mergeCell ref="B617:H618"/>
    <mergeCell ref="J617:R618"/>
    <mergeCell ref="O619:P619"/>
    <mergeCell ref="B620:B621"/>
    <mergeCell ref="C620:C621"/>
    <mergeCell ref="D620:D621"/>
    <mergeCell ref="E620:G620"/>
    <mergeCell ref="H620:H621"/>
    <mergeCell ref="J620:J621"/>
    <mergeCell ref="K620:K621"/>
    <mergeCell ref="L620:N620"/>
    <mergeCell ref="O620:Q620"/>
    <mergeCell ref="R620:R621"/>
    <mergeCell ref="J611:O611"/>
    <mergeCell ref="B593:B594"/>
    <mergeCell ref="C593:D593"/>
    <mergeCell ref="E593:F593"/>
    <mergeCell ref="G593:G594"/>
    <mergeCell ref="D533:D534"/>
    <mergeCell ref="E533:G533"/>
    <mergeCell ref="B533:B534"/>
    <mergeCell ref="C559:C560"/>
    <mergeCell ref="B503:B504"/>
    <mergeCell ref="C503:D503"/>
    <mergeCell ref="E503:F503"/>
    <mergeCell ref="G503:G504"/>
    <mergeCell ref="J551:O551"/>
    <mergeCell ref="J574:R575"/>
    <mergeCell ref="O576:P576"/>
    <mergeCell ref="B577:B578"/>
    <mergeCell ref="C577:C578"/>
    <mergeCell ref="D577:D578"/>
    <mergeCell ref="H577:H578"/>
    <mergeCell ref="J577:J578"/>
    <mergeCell ref="K577:K578"/>
    <mergeCell ref="L577:N577"/>
    <mergeCell ref="O577:Q577"/>
    <mergeCell ref="R577:R578"/>
    <mergeCell ref="H533:H534"/>
    <mergeCell ref="J522:O522"/>
    <mergeCell ref="B530:H531"/>
    <mergeCell ref="J530:R531"/>
    <mergeCell ref="O532:P532"/>
    <mergeCell ref="C533:C534"/>
    <mergeCell ref="B540:B541"/>
    <mergeCell ref="J479:R480"/>
    <mergeCell ref="O481:P481"/>
    <mergeCell ref="B482:B483"/>
    <mergeCell ref="C482:C483"/>
    <mergeCell ref="D482:D483"/>
    <mergeCell ref="E482:G482"/>
    <mergeCell ref="H482:H483"/>
    <mergeCell ref="J482:J483"/>
    <mergeCell ref="K482:K483"/>
    <mergeCell ref="L482:N482"/>
    <mergeCell ref="O482:Q482"/>
    <mergeCell ref="R482:R483"/>
    <mergeCell ref="L437:N437"/>
    <mergeCell ref="O437:Q437"/>
    <mergeCell ref="R437:R438"/>
    <mergeCell ref="J471:O471"/>
    <mergeCell ref="C13:D13"/>
    <mergeCell ref="E13:F13"/>
    <mergeCell ref="G13:G14"/>
    <mergeCell ref="B434:H435"/>
    <mergeCell ref="J434:R435"/>
    <mergeCell ref="O436:P436"/>
    <mergeCell ref="B437:B438"/>
    <mergeCell ref="C437:C438"/>
    <mergeCell ref="D437:D438"/>
    <mergeCell ref="E437:G437"/>
    <mergeCell ref="H437:H438"/>
    <mergeCell ref="J437:J438"/>
    <mergeCell ref="K437:K438"/>
    <mergeCell ref="J408:J409"/>
    <mergeCell ref="K408:K409"/>
    <mergeCell ref="L408:N408"/>
    <mergeCell ref="O408:Q408"/>
    <mergeCell ref="R408:R409"/>
    <mergeCell ref="J427:O427"/>
    <mergeCell ref="R371:R372"/>
    <mergeCell ref="O370:P370"/>
    <mergeCell ref="B371:B372"/>
    <mergeCell ref="C371:C372"/>
    <mergeCell ref="D371:D372"/>
    <mergeCell ref="E371:G371"/>
    <mergeCell ref="H371:H372"/>
    <mergeCell ref="J371:J372"/>
    <mergeCell ref="K371:K372"/>
    <mergeCell ref="L371:N371"/>
    <mergeCell ref="O371:Q371"/>
    <mergeCell ref="L328:N328"/>
    <mergeCell ref="O328:Q328"/>
    <mergeCell ref="R328:R329"/>
    <mergeCell ref="J360:O360"/>
    <mergeCell ref="B368:H369"/>
    <mergeCell ref="J368:R369"/>
    <mergeCell ref="B383:B384"/>
    <mergeCell ref="C383:D383"/>
    <mergeCell ref="E383:F383"/>
    <mergeCell ref="G383:G384"/>
    <mergeCell ref="C422:D422"/>
    <mergeCell ref="E422:F422"/>
    <mergeCell ref="G422:G423"/>
    <mergeCell ref="B325:H326"/>
    <mergeCell ref="J325:R326"/>
    <mergeCell ref="O327:P327"/>
    <mergeCell ref="B328:B329"/>
    <mergeCell ref="C328:C329"/>
    <mergeCell ref="D328:D329"/>
    <mergeCell ref="E328:G328"/>
    <mergeCell ref="H328:H329"/>
    <mergeCell ref="J328:J329"/>
    <mergeCell ref="K328:K329"/>
    <mergeCell ref="B339:B340"/>
    <mergeCell ref="C339:D339"/>
    <mergeCell ref="E339:F339"/>
    <mergeCell ref="G339:G340"/>
    <mergeCell ref="J303:J304"/>
    <mergeCell ref="K303:K304"/>
    <mergeCell ref="L303:N303"/>
    <mergeCell ref="O303:Q303"/>
    <mergeCell ref="R303:R304"/>
    <mergeCell ref="J318:O318"/>
    <mergeCell ref="J292:O292"/>
    <mergeCell ref="B300:H301"/>
    <mergeCell ref="J300:R301"/>
    <mergeCell ref="O302:P302"/>
    <mergeCell ref="B303:B304"/>
    <mergeCell ref="C303:C304"/>
    <mergeCell ref="D303:D304"/>
    <mergeCell ref="E303:G303"/>
    <mergeCell ref="H303:H304"/>
    <mergeCell ref="B267:B268"/>
    <mergeCell ref="C267:D267"/>
    <mergeCell ref="E267:F267"/>
    <mergeCell ref="G267:G268"/>
    <mergeCell ref="B310:B311"/>
    <mergeCell ref="C310:D310"/>
    <mergeCell ref="E310:F310"/>
    <mergeCell ref="G310:G311"/>
    <mergeCell ref="O253:P253"/>
    <mergeCell ref="B254:B255"/>
    <mergeCell ref="C254:C255"/>
    <mergeCell ref="D254:D255"/>
    <mergeCell ref="E254:G254"/>
    <mergeCell ref="H254:H255"/>
    <mergeCell ref="J254:J255"/>
    <mergeCell ref="K254:K255"/>
    <mergeCell ref="L254:N254"/>
    <mergeCell ref="O254:Q254"/>
    <mergeCell ref="L216:N216"/>
    <mergeCell ref="O216:Q216"/>
    <mergeCell ref="R216:R217"/>
    <mergeCell ref="J243:O243"/>
    <mergeCell ref="B251:H252"/>
    <mergeCell ref="J251:R252"/>
    <mergeCell ref="B213:H214"/>
    <mergeCell ref="J213:R214"/>
    <mergeCell ref="O215:P215"/>
    <mergeCell ref="B216:B217"/>
    <mergeCell ref="C216:C217"/>
    <mergeCell ref="D216:D217"/>
    <mergeCell ref="E216:G216"/>
    <mergeCell ref="H216:H217"/>
    <mergeCell ref="J216:J217"/>
    <mergeCell ref="K216:K217"/>
    <mergeCell ref="B230:B231"/>
    <mergeCell ref="C230:D230"/>
    <mergeCell ref="E230:F230"/>
    <mergeCell ref="G230:G231"/>
    <mergeCell ref="R254:R255"/>
    <mergeCell ref="J184:J185"/>
    <mergeCell ref="K184:K185"/>
    <mergeCell ref="L184:N184"/>
    <mergeCell ref="O184:Q184"/>
    <mergeCell ref="R184:R185"/>
    <mergeCell ref="J206:O206"/>
    <mergeCell ref="R144:R145"/>
    <mergeCell ref="J173:O173"/>
    <mergeCell ref="B181:H182"/>
    <mergeCell ref="J181:R182"/>
    <mergeCell ref="O183:P183"/>
    <mergeCell ref="B184:B185"/>
    <mergeCell ref="C184:C185"/>
    <mergeCell ref="D184:D185"/>
    <mergeCell ref="E184:G184"/>
    <mergeCell ref="H184:H185"/>
    <mergeCell ref="B160:B161"/>
    <mergeCell ref="C160:D160"/>
    <mergeCell ref="E160:F160"/>
    <mergeCell ref="G160:G161"/>
    <mergeCell ref="B195:B196"/>
    <mergeCell ref="C195:D195"/>
    <mergeCell ref="E195:F195"/>
    <mergeCell ref="G195:G196"/>
    <mergeCell ref="O143:P143"/>
    <mergeCell ref="B144:B145"/>
    <mergeCell ref="C144:C145"/>
    <mergeCell ref="D144:D145"/>
    <mergeCell ref="E144:G144"/>
    <mergeCell ref="H144:H145"/>
    <mergeCell ref="J144:J145"/>
    <mergeCell ref="K144:K145"/>
    <mergeCell ref="L144:N144"/>
    <mergeCell ref="O144:Q144"/>
    <mergeCell ref="K123:K124"/>
    <mergeCell ref="L123:N123"/>
    <mergeCell ref="O123:Q123"/>
    <mergeCell ref="R123:R124"/>
    <mergeCell ref="B141:H142"/>
    <mergeCell ref="J141:R142"/>
    <mergeCell ref="R102:R103"/>
    <mergeCell ref="B120:H121"/>
    <mergeCell ref="J120:R121"/>
    <mergeCell ref="O122:P122"/>
    <mergeCell ref="B123:B124"/>
    <mergeCell ref="C123:C124"/>
    <mergeCell ref="D123:D124"/>
    <mergeCell ref="E123:G123"/>
    <mergeCell ref="H123:H124"/>
    <mergeCell ref="J123:J124"/>
    <mergeCell ref="B110:B111"/>
    <mergeCell ref="C110:D110"/>
    <mergeCell ref="E110:F110"/>
    <mergeCell ref="G110:G111"/>
    <mergeCell ref="B131:B132"/>
    <mergeCell ref="C131:D131"/>
    <mergeCell ref="G68:G69"/>
    <mergeCell ref="E131:F131"/>
    <mergeCell ref="G131:G132"/>
    <mergeCell ref="O101:P101"/>
    <mergeCell ref="B102:B103"/>
    <mergeCell ref="C102:C103"/>
    <mergeCell ref="D102:D103"/>
    <mergeCell ref="E102:G102"/>
    <mergeCell ref="H102:H103"/>
    <mergeCell ref="J102:J103"/>
    <mergeCell ref="K102:K103"/>
    <mergeCell ref="L102:N102"/>
    <mergeCell ref="O102:Q102"/>
    <mergeCell ref="K81:K82"/>
    <mergeCell ref="L81:N81"/>
    <mergeCell ref="O81:Q81"/>
    <mergeCell ref="R81:R82"/>
    <mergeCell ref="B99:H100"/>
    <mergeCell ref="J99:R100"/>
    <mergeCell ref="B81:B82"/>
    <mergeCell ref="C81:C82"/>
    <mergeCell ref="D81:D82"/>
    <mergeCell ref="E81:G81"/>
    <mergeCell ref="H81:H82"/>
    <mergeCell ref="J81:J82"/>
    <mergeCell ref="B89:B90"/>
    <mergeCell ref="C89:D89"/>
    <mergeCell ref="E89:F89"/>
    <mergeCell ref="G89:G90"/>
    <mergeCell ref="R53:R54"/>
    <mergeCell ref="B479:H480"/>
    <mergeCell ref="L4:N4"/>
    <mergeCell ref="O4:Q4"/>
    <mergeCell ref="R4:R5"/>
    <mergeCell ref="B10:F10"/>
    <mergeCell ref="J19:N19"/>
    <mergeCell ref="J22:N22"/>
    <mergeCell ref="B13:B14"/>
    <mergeCell ref="L28:N28"/>
    <mergeCell ref="O28:Q28"/>
    <mergeCell ref="R28:R29"/>
    <mergeCell ref="J44:N44"/>
    <mergeCell ref="B50:H51"/>
    <mergeCell ref="J50:R51"/>
    <mergeCell ref="B25:H26"/>
    <mergeCell ref="J25:R26"/>
    <mergeCell ref="O80:P80"/>
    <mergeCell ref="O27:P27"/>
    <mergeCell ref="O52:P52"/>
    <mergeCell ref="B53:B54"/>
    <mergeCell ref="C53:C54"/>
    <mergeCell ref="D53:D54"/>
    <mergeCell ref="E53:G53"/>
    <mergeCell ref="H53:H54"/>
    <mergeCell ref="J53:J54"/>
    <mergeCell ref="K53:K54"/>
    <mergeCell ref="L53:N53"/>
    <mergeCell ref="O53:Q53"/>
    <mergeCell ref="B68:B69"/>
    <mergeCell ref="C68:D68"/>
    <mergeCell ref="E68:F68"/>
    <mergeCell ref="L649:N649"/>
    <mergeCell ref="O649:Q649"/>
    <mergeCell ref="R649:R650"/>
    <mergeCell ref="B454:B455"/>
    <mergeCell ref="C454:D454"/>
    <mergeCell ref="E454:F454"/>
    <mergeCell ref="J71:N71"/>
    <mergeCell ref="B78:H79"/>
    <mergeCell ref="J78:R79"/>
    <mergeCell ref="B1:H2"/>
    <mergeCell ref="J1:R2"/>
    <mergeCell ref="O3:P3"/>
    <mergeCell ref="B4:B5"/>
    <mergeCell ref="C4:C5"/>
    <mergeCell ref="D4:D5"/>
    <mergeCell ref="E4:G4"/>
    <mergeCell ref="H4:H5"/>
    <mergeCell ref="J4:J5"/>
    <mergeCell ref="K4:K5"/>
    <mergeCell ref="G454:G455"/>
    <mergeCell ref="K28:K29"/>
    <mergeCell ref="B39:B40"/>
    <mergeCell ref="C39:D39"/>
    <mergeCell ref="E39:F39"/>
    <mergeCell ref="G39:G40"/>
    <mergeCell ref="J68:N68"/>
    <mergeCell ref="B28:B29"/>
    <mergeCell ref="C28:C29"/>
    <mergeCell ref="D28:D29"/>
    <mergeCell ref="E28:G28"/>
    <mergeCell ref="H28:H29"/>
    <mergeCell ref="J28:J29"/>
    <mergeCell ref="C540:D540"/>
    <mergeCell ref="E540:F540"/>
    <mergeCell ref="G540:G541"/>
    <mergeCell ref="J399:O399"/>
    <mergeCell ref="B405:H406"/>
    <mergeCell ref="J405:R406"/>
    <mergeCell ref="O407:P407"/>
    <mergeCell ref="B408:B409"/>
    <mergeCell ref="C408:C409"/>
    <mergeCell ref="D408:D409"/>
    <mergeCell ref="E408:G408"/>
    <mergeCell ref="H408:H409"/>
    <mergeCell ref="B422:B423"/>
    <mergeCell ref="K771:K772"/>
    <mergeCell ref="L771:N771"/>
    <mergeCell ref="O771:Q771"/>
    <mergeCell ref="R771:R772"/>
    <mergeCell ref="J671:O671"/>
    <mergeCell ref="B657:B658"/>
    <mergeCell ref="C657:D657"/>
    <mergeCell ref="E657:F657"/>
    <mergeCell ref="G657:G658"/>
    <mergeCell ref="B646:H647"/>
    <mergeCell ref="B649:B650"/>
    <mergeCell ref="C649:C650"/>
    <mergeCell ref="D649:D650"/>
    <mergeCell ref="E649:G649"/>
    <mergeCell ref="H649:H650"/>
    <mergeCell ref="J646:R647"/>
    <mergeCell ref="O648:P648"/>
    <mergeCell ref="J649:J650"/>
    <mergeCell ref="K649:K650"/>
    <mergeCell ref="J804:R805"/>
    <mergeCell ref="O806:P806"/>
    <mergeCell ref="J807:J808"/>
    <mergeCell ref="K807:K808"/>
    <mergeCell ref="L807:N807"/>
    <mergeCell ref="O807:Q807"/>
    <mergeCell ref="R807:R808"/>
    <mergeCell ref="J830:O830"/>
    <mergeCell ref="B804:H805"/>
    <mergeCell ref="B807:B808"/>
    <mergeCell ref="C807:C808"/>
    <mergeCell ref="D807:D808"/>
    <mergeCell ref="E807:G807"/>
    <mergeCell ref="H807:H808"/>
    <mergeCell ref="B819:B820"/>
    <mergeCell ref="C819:D819"/>
    <mergeCell ref="E819:F819"/>
    <mergeCell ref="G819:G820"/>
    <mergeCell ref="J1035:R1036"/>
    <mergeCell ref="O1037:P1037"/>
    <mergeCell ref="J1038:J1039"/>
    <mergeCell ref="K1038:K1039"/>
    <mergeCell ref="L1038:N1038"/>
    <mergeCell ref="O1038:Q1038"/>
    <mergeCell ref="R1038:R1039"/>
    <mergeCell ref="J1049:O1049"/>
    <mergeCell ref="B1035:H1036"/>
    <mergeCell ref="B1038:B1039"/>
    <mergeCell ref="C1038:C1039"/>
    <mergeCell ref="D1038:D1039"/>
    <mergeCell ref="E1038:G1038"/>
    <mergeCell ref="H1038:H1039"/>
    <mergeCell ref="B1045:B1046"/>
    <mergeCell ref="C1045:D1045"/>
    <mergeCell ref="E1045:F1045"/>
    <mergeCell ref="G1045:G1046"/>
    <mergeCell ref="J983:R984"/>
    <mergeCell ref="O985:P985"/>
    <mergeCell ref="J986:J987"/>
    <mergeCell ref="K986:K987"/>
    <mergeCell ref="L986:N986"/>
    <mergeCell ref="O986:Q986"/>
    <mergeCell ref="R986:R987"/>
    <mergeCell ref="J1027:O1027"/>
    <mergeCell ref="B983:H984"/>
    <mergeCell ref="B986:B987"/>
    <mergeCell ref="C986:C987"/>
    <mergeCell ref="D986:D987"/>
    <mergeCell ref="E986:G986"/>
    <mergeCell ref="H986:H987"/>
    <mergeCell ref="B1000:B1001"/>
    <mergeCell ref="C1000:D1000"/>
    <mergeCell ref="E1000:F1000"/>
    <mergeCell ref="G1000:G1001"/>
    <mergeCell ref="O1294:Q1294"/>
    <mergeCell ref="R1294:R1295"/>
    <mergeCell ref="J1329:O1329"/>
    <mergeCell ref="J1335:N1335"/>
    <mergeCell ref="B1338:H1339"/>
    <mergeCell ref="B1341:B1342"/>
    <mergeCell ref="C1341:C1342"/>
    <mergeCell ref="D1341:D1342"/>
    <mergeCell ref="E1341:G1341"/>
    <mergeCell ref="H1341:H1342"/>
    <mergeCell ref="B1348:B1349"/>
    <mergeCell ref="C1348:D1348"/>
    <mergeCell ref="E1348:F1348"/>
    <mergeCell ref="G1348:G1349"/>
    <mergeCell ref="J1338:R1339"/>
    <mergeCell ref="O1340:P1340"/>
    <mergeCell ref="J1341:J1342"/>
    <mergeCell ref="K1341:K1342"/>
    <mergeCell ref="L1341:N1341"/>
    <mergeCell ref="O1341:Q1341"/>
    <mergeCell ref="R1341:R1342"/>
    <mergeCell ref="B1408:B1409"/>
    <mergeCell ref="C1408:C1409"/>
    <mergeCell ref="D1408:D1409"/>
    <mergeCell ref="J1350:O1350"/>
    <mergeCell ref="J1354:N1354"/>
    <mergeCell ref="B1358:H1359"/>
    <mergeCell ref="B1361:B1362"/>
    <mergeCell ref="C1361:C1362"/>
    <mergeCell ref="D1361:D1362"/>
    <mergeCell ref="E1361:G1361"/>
    <mergeCell ref="H1361:H1362"/>
    <mergeCell ref="B1371:B1372"/>
    <mergeCell ref="C1371:D1371"/>
    <mergeCell ref="E1371:F1371"/>
    <mergeCell ref="G1371:G1372"/>
    <mergeCell ref="J1358:R1359"/>
    <mergeCell ref="O1360:P1360"/>
    <mergeCell ref="J1361:J1362"/>
    <mergeCell ref="K1361:K1362"/>
    <mergeCell ref="L1361:N1361"/>
    <mergeCell ref="O1361:Q1361"/>
    <mergeCell ref="R1361:R1362"/>
    <mergeCell ref="L1647:N1647"/>
    <mergeCell ref="O1647:Q1647"/>
    <mergeCell ref="R1647:R1648"/>
    <mergeCell ref="J1398:O1398"/>
    <mergeCell ref="J1402:N1402"/>
    <mergeCell ref="B1551:H1552"/>
    <mergeCell ref="B1554:B1555"/>
    <mergeCell ref="C1554:C1555"/>
    <mergeCell ref="D1554:D1555"/>
    <mergeCell ref="E1554:G1554"/>
    <mergeCell ref="H1554:H1555"/>
    <mergeCell ref="B1564:B1565"/>
    <mergeCell ref="C1564:D1564"/>
    <mergeCell ref="E1564:F1564"/>
    <mergeCell ref="G1564:G1565"/>
    <mergeCell ref="J1551:R1552"/>
    <mergeCell ref="O1553:P1553"/>
    <mergeCell ref="J1554:J1555"/>
    <mergeCell ref="K1554:K1555"/>
    <mergeCell ref="L1554:N1554"/>
    <mergeCell ref="O1554:Q1554"/>
    <mergeCell ref="R1554:R1555"/>
    <mergeCell ref="J1405:R1406"/>
    <mergeCell ref="O1407:P1407"/>
    <mergeCell ref="J1408:J1409"/>
    <mergeCell ref="K1408:K1409"/>
    <mergeCell ref="L1408:N1408"/>
    <mergeCell ref="O1408:Q1408"/>
    <mergeCell ref="R1408:R1409"/>
    <mergeCell ref="J1448:O1448"/>
    <mergeCell ref="J1452:N1452"/>
    <mergeCell ref="B1405:H1406"/>
    <mergeCell ref="B1710:B1711"/>
    <mergeCell ref="C1710:C1711"/>
    <mergeCell ref="D1710:D1711"/>
    <mergeCell ref="E1710:G1710"/>
    <mergeCell ref="H1710:H1711"/>
    <mergeCell ref="J1710:J1711"/>
    <mergeCell ref="K1710:K1711"/>
    <mergeCell ref="L1710:N1710"/>
    <mergeCell ref="O1668:Q1668"/>
    <mergeCell ref="R1668:R1669"/>
    <mergeCell ref="O1599:P1599"/>
    <mergeCell ref="J1600:J1601"/>
    <mergeCell ref="K1600:K1601"/>
    <mergeCell ref="L1600:N1600"/>
    <mergeCell ref="O1600:Q1600"/>
    <mergeCell ref="R1600:R1601"/>
    <mergeCell ref="J1635:O1635"/>
    <mergeCell ref="J1639:N1639"/>
    <mergeCell ref="B1644:H1645"/>
    <mergeCell ref="B1647:B1648"/>
    <mergeCell ref="C1647:C1648"/>
    <mergeCell ref="D1647:D1648"/>
    <mergeCell ref="E1647:G1647"/>
    <mergeCell ref="H1647:H1648"/>
    <mergeCell ref="B1653:B1654"/>
    <mergeCell ref="C1653:D1653"/>
    <mergeCell ref="E1653:F1653"/>
    <mergeCell ref="G1653:G1654"/>
    <mergeCell ref="J1644:R1645"/>
    <mergeCell ref="O1646:P1646"/>
    <mergeCell ref="J1647:J1648"/>
    <mergeCell ref="K1647:K1648"/>
    <mergeCell ref="B2135:H2136"/>
    <mergeCell ref="B2138:B2139"/>
    <mergeCell ref="C2138:C2139"/>
    <mergeCell ref="D2138:D2139"/>
    <mergeCell ref="E2138:G2138"/>
    <mergeCell ref="J2185:N2185"/>
    <mergeCell ref="B2157:B2158"/>
    <mergeCell ref="H2138:H2139"/>
    <mergeCell ref="J2135:R2136"/>
    <mergeCell ref="O2137:P2137"/>
    <mergeCell ref="J1658:O1658"/>
    <mergeCell ref="J1661:N1661"/>
    <mergeCell ref="B2023:H2024"/>
    <mergeCell ref="B2026:B2027"/>
    <mergeCell ref="C2026:C2027"/>
    <mergeCell ref="D2026:D2027"/>
    <mergeCell ref="E2026:G2026"/>
    <mergeCell ref="H2026:H2027"/>
    <mergeCell ref="B2034:B2035"/>
    <mergeCell ref="C2034:D2034"/>
    <mergeCell ref="E2034:F2034"/>
    <mergeCell ref="G2034:G2035"/>
    <mergeCell ref="J2023:R2024"/>
    <mergeCell ref="O2025:P2025"/>
    <mergeCell ref="J2026:J2027"/>
    <mergeCell ref="K2026:K2027"/>
    <mergeCell ref="L2026:N2026"/>
    <mergeCell ref="O2026:Q2026"/>
    <mergeCell ref="R2026:R2027"/>
    <mergeCell ref="B1707:H1708"/>
    <mergeCell ref="J1707:R1708"/>
    <mergeCell ref="O1709:P1709"/>
    <mergeCell ref="J2057:O2057"/>
    <mergeCell ref="J2063:N2063"/>
    <mergeCell ref="B2066:H2067"/>
    <mergeCell ref="B2069:B2070"/>
    <mergeCell ref="C2069:C2070"/>
    <mergeCell ref="D2069:D2070"/>
    <mergeCell ref="E2069:G2069"/>
    <mergeCell ref="H2069:H2070"/>
    <mergeCell ref="J2066:R2067"/>
    <mergeCell ref="O2068:P2068"/>
    <mergeCell ref="J2069:J2070"/>
    <mergeCell ref="K2069:K2070"/>
    <mergeCell ref="L2069:N2069"/>
    <mergeCell ref="O2069:Q2069"/>
    <mergeCell ref="R2069:R2070"/>
    <mergeCell ref="J2085:O2085"/>
    <mergeCell ref="J2088:N2088"/>
    <mergeCell ref="B2076:B2077"/>
    <mergeCell ref="C2076:D2076"/>
    <mergeCell ref="E2076:F2076"/>
    <mergeCell ref="G2076:G2077"/>
    <mergeCell ref="J2138:J2139"/>
    <mergeCell ref="K2138:K2139"/>
    <mergeCell ref="L2138:N2138"/>
    <mergeCell ref="B2427:H2428"/>
    <mergeCell ref="C2157:D2157"/>
    <mergeCell ref="E2157:F2157"/>
    <mergeCell ref="G2157:G2158"/>
    <mergeCell ref="B2189:H2190"/>
    <mergeCell ref="B2192:B2193"/>
    <mergeCell ref="C2192:C2193"/>
    <mergeCell ref="D2192:D2193"/>
    <mergeCell ref="E2192:G2192"/>
    <mergeCell ref="H2192:H2193"/>
    <mergeCell ref="J2189:R2190"/>
    <mergeCell ref="O2191:P2191"/>
    <mergeCell ref="J2192:J2193"/>
    <mergeCell ref="K2192:K2193"/>
    <mergeCell ref="L2192:N2192"/>
    <mergeCell ref="O2192:Q2192"/>
    <mergeCell ref="R2192:R2193"/>
    <mergeCell ref="J2427:R2428"/>
    <mergeCell ref="O2138:Q2138"/>
    <mergeCell ref="R2138:R2139"/>
    <mergeCell ref="J2181:O2181"/>
    <mergeCell ref="J2228:O2228"/>
    <mergeCell ref="J2232:N2232"/>
    <mergeCell ref="B2209:B2210"/>
    <mergeCell ref="C2209:D2209"/>
    <mergeCell ref="E2209:F2209"/>
    <mergeCell ref="G2209:G2210"/>
    <mergeCell ref="B2235:H2236"/>
    <mergeCell ref="B2238:B2239"/>
    <mergeCell ref="J2125:O2125"/>
    <mergeCell ref="J2131:N2131"/>
    <mergeCell ref="B2091:H2092"/>
    <mergeCell ref="B2094:B2095"/>
    <mergeCell ref="C2094:C2095"/>
    <mergeCell ref="D2094:D2095"/>
    <mergeCell ref="E2094:G2094"/>
    <mergeCell ref="H2094:H2095"/>
    <mergeCell ref="B2102:B2103"/>
    <mergeCell ref="C2102:D2102"/>
    <mergeCell ref="E2102:F2102"/>
    <mergeCell ref="G2102:G2103"/>
    <mergeCell ref="J2091:R2092"/>
    <mergeCell ref="O2093:P2093"/>
    <mergeCell ref="J2094:J2095"/>
    <mergeCell ref="K2094:K2095"/>
    <mergeCell ref="L2094:N2094"/>
    <mergeCell ref="O2094:Q2094"/>
    <mergeCell ref="R2094:R2095"/>
    <mergeCell ref="E2474:G2474"/>
    <mergeCell ref="H2474:H2475"/>
    <mergeCell ref="B2489:B2490"/>
    <mergeCell ref="C2489:D2489"/>
    <mergeCell ref="E2489:F2489"/>
    <mergeCell ref="G2489:G2490"/>
    <mergeCell ref="J2471:R2472"/>
    <mergeCell ref="O2473:P2473"/>
    <mergeCell ref="J2474:J2475"/>
    <mergeCell ref="K2474:K2475"/>
    <mergeCell ref="L2474:N2474"/>
    <mergeCell ref="O2474:Q2474"/>
    <mergeCell ref="R2474:R2475"/>
    <mergeCell ref="J2468:N2468"/>
    <mergeCell ref="J2464:O2464"/>
    <mergeCell ref="B2430:B2431"/>
    <mergeCell ref="C2430:C2431"/>
    <mergeCell ref="D2430:D2431"/>
    <mergeCell ref="E2430:G2430"/>
    <mergeCell ref="H2430:H2431"/>
    <mergeCell ref="B2444:B2445"/>
    <mergeCell ref="C2444:D2444"/>
    <mergeCell ref="E2444:F2444"/>
    <mergeCell ref="G2444:G2445"/>
    <mergeCell ref="J2547:O2547"/>
    <mergeCell ref="J2551:N2551"/>
    <mergeCell ref="J2514:O2514"/>
    <mergeCell ref="J2518:N2518"/>
    <mergeCell ref="B2521:H2522"/>
    <mergeCell ref="J2521:R2522"/>
    <mergeCell ref="O2523:P2523"/>
    <mergeCell ref="B2524:B2525"/>
    <mergeCell ref="C2524:C2525"/>
    <mergeCell ref="D2524:D2525"/>
    <mergeCell ref="E2524:G2524"/>
    <mergeCell ref="H2524:H2525"/>
    <mergeCell ref="J2524:J2525"/>
    <mergeCell ref="K2524:K2525"/>
    <mergeCell ref="L2524:N2524"/>
    <mergeCell ref="O2524:Q2524"/>
    <mergeCell ref="R2524:R2525"/>
    <mergeCell ref="B2535:B2536"/>
    <mergeCell ref="C2535:D2535"/>
    <mergeCell ref="E2535:F2535"/>
    <mergeCell ref="G2535:G2536"/>
    <mergeCell ref="D2579:D2580"/>
    <mergeCell ref="E2579:G2579"/>
    <mergeCell ref="H2579:H2580"/>
    <mergeCell ref="B2588:B2589"/>
    <mergeCell ref="C2588:D2588"/>
    <mergeCell ref="E2588:F2588"/>
    <mergeCell ref="G2588:G2589"/>
    <mergeCell ref="J2576:R2577"/>
    <mergeCell ref="O2578:P2578"/>
    <mergeCell ref="J2579:J2580"/>
    <mergeCell ref="K2579:K2580"/>
    <mergeCell ref="L2579:N2579"/>
    <mergeCell ref="O2579:Q2579"/>
    <mergeCell ref="R2579:R2580"/>
    <mergeCell ref="D2659:D2660"/>
    <mergeCell ref="E2659:G2659"/>
    <mergeCell ref="H2659:H2660"/>
    <mergeCell ref="C2579:C2580"/>
    <mergeCell ref="B2671:B2672"/>
    <mergeCell ref="C2671:D2671"/>
    <mergeCell ref="E2671:F2671"/>
    <mergeCell ref="G2671:G2672"/>
    <mergeCell ref="J2656:R2657"/>
    <mergeCell ref="J2648:O2648"/>
    <mergeCell ref="J2653:N2653"/>
    <mergeCell ref="B2612:H2613"/>
    <mergeCell ref="B2615:B2616"/>
    <mergeCell ref="C2615:C2616"/>
    <mergeCell ref="D2615:D2616"/>
    <mergeCell ref="E2615:G2615"/>
    <mergeCell ref="H2615:H2616"/>
    <mergeCell ref="B2629:B2630"/>
    <mergeCell ref="C2629:D2629"/>
    <mergeCell ref="E2629:F2629"/>
    <mergeCell ref="G2629:G2630"/>
    <mergeCell ref="J2612:R2613"/>
    <mergeCell ref="O2614:P2614"/>
    <mergeCell ref="J2615:J2616"/>
    <mergeCell ref="K2615:K2616"/>
    <mergeCell ref="L2615:N2615"/>
    <mergeCell ref="O2615:Q2615"/>
    <mergeCell ref="R2615:R2616"/>
    <mergeCell ref="J2738:R2739"/>
    <mergeCell ref="O2740:P2740"/>
    <mergeCell ref="J2741:J2742"/>
    <mergeCell ref="K2741:K2742"/>
    <mergeCell ref="L2741:N2741"/>
    <mergeCell ref="O2741:Q2741"/>
    <mergeCell ref="R2741:R2742"/>
    <mergeCell ref="J2824:N2824"/>
    <mergeCell ref="B2794:H2795"/>
    <mergeCell ref="B2797:B2798"/>
    <mergeCell ref="C2797:C2798"/>
    <mergeCell ref="D2797:D2798"/>
    <mergeCell ref="E2797:G2797"/>
    <mergeCell ref="H2797:H2798"/>
    <mergeCell ref="B2807:B2808"/>
    <mergeCell ref="C2807:D2807"/>
    <mergeCell ref="E2807:F2807"/>
    <mergeCell ref="G2807:G2808"/>
    <mergeCell ref="J2794:R2795"/>
    <mergeCell ref="O2796:P2796"/>
    <mergeCell ref="J2797:J2798"/>
    <mergeCell ref="K2797:K2798"/>
    <mergeCell ref="L2797:N2797"/>
    <mergeCell ref="L2776:N2776"/>
    <mergeCell ref="O2776:Q2776"/>
    <mergeCell ref="R2776:R2777"/>
    <mergeCell ref="J2765:O2765"/>
    <mergeCell ref="J2770:N2770"/>
    <mergeCell ref="B2738:H2739"/>
    <mergeCell ref="J2785:O2785"/>
    <mergeCell ref="J2789:N2789"/>
    <mergeCell ref="B2773:H2774"/>
    <mergeCell ref="B2741:B2742"/>
    <mergeCell ref="C2741:C2742"/>
    <mergeCell ref="D2741:D2742"/>
    <mergeCell ref="E2741:G2741"/>
    <mergeCell ref="H2741:H2742"/>
    <mergeCell ref="B2750:B2751"/>
    <mergeCell ref="C2750:D2750"/>
    <mergeCell ref="E2750:F2750"/>
    <mergeCell ref="G2750:G2751"/>
    <mergeCell ref="D2830:D2831"/>
    <mergeCell ref="E2830:G2830"/>
    <mergeCell ref="H2830:H2831"/>
    <mergeCell ref="B2846:B2847"/>
    <mergeCell ref="C2846:D2846"/>
    <mergeCell ref="E2846:F2846"/>
    <mergeCell ref="G2846:G2847"/>
    <mergeCell ref="B2776:B2777"/>
    <mergeCell ref="C2776:C2777"/>
    <mergeCell ref="D2776:D2777"/>
    <mergeCell ref="B2830:B2831"/>
    <mergeCell ref="C2830:C2831"/>
    <mergeCell ref="J2867:R2868"/>
    <mergeCell ref="O2869:P2869"/>
    <mergeCell ref="J2870:J2871"/>
    <mergeCell ref="K2870:K2871"/>
    <mergeCell ref="L2870:N2870"/>
    <mergeCell ref="O2870:Q2870"/>
    <mergeCell ref="R2870:R2871"/>
    <mergeCell ref="J2924:O2924"/>
    <mergeCell ref="J2929:N2929"/>
    <mergeCell ref="B2893:H2894"/>
    <mergeCell ref="B2896:B2897"/>
    <mergeCell ref="C2896:C2897"/>
    <mergeCell ref="D2896:D2897"/>
    <mergeCell ref="E2896:G2896"/>
    <mergeCell ref="H2896:H2897"/>
    <mergeCell ref="B2906:B2907"/>
    <mergeCell ref="C2906:D2906"/>
    <mergeCell ref="C2870:C2871"/>
    <mergeCell ref="D2870:D2871"/>
    <mergeCell ref="E2870:G2870"/>
    <mergeCell ref="H2870:H2871"/>
    <mergeCell ref="B2879:B2880"/>
    <mergeCell ref="C2879:D2879"/>
    <mergeCell ref="E2906:F2906"/>
    <mergeCell ref="G2906:G2907"/>
    <mergeCell ref="J2893:R2894"/>
    <mergeCell ref="O2895:P2895"/>
    <mergeCell ref="J2896:J2897"/>
    <mergeCell ref="K2896:K2897"/>
    <mergeCell ref="L2896:N2896"/>
    <mergeCell ref="J2890:N2890"/>
    <mergeCell ref="B2867:H2868"/>
    <mergeCell ref="B2870:B2871"/>
    <mergeCell ref="R3013:R3014"/>
    <mergeCell ref="B3095:H3096"/>
    <mergeCell ref="B3098:B3099"/>
    <mergeCell ref="C3098:C3099"/>
    <mergeCell ref="D3098:D3099"/>
    <mergeCell ref="E3098:G3098"/>
    <mergeCell ref="H3098:H3099"/>
    <mergeCell ref="B3129:B3130"/>
    <mergeCell ref="C3129:D3129"/>
    <mergeCell ref="E3129:F3129"/>
    <mergeCell ref="G3129:G3130"/>
    <mergeCell ref="B3183:B3184"/>
    <mergeCell ref="C3183:D3183"/>
    <mergeCell ref="E3183:F3183"/>
    <mergeCell ref="G3183:G3184"/>
    <mergeCell ref="J3157:R3158"/>
    <mergeCell ref="O3159:P3159"/>
    <mergeCell ref="J3160:J3161"/>
    <mergeCell ref="K3160:K3161"/>
    <mergeCell ref="L3160:N3160"/>
    <mergeCell ref="O3160:Q3160"/>
    <mergeCell ref="R3160:R3161"/>
    <mergeCell ref="B3157:H3158"/>
    <mergeCell ref="B3160:B3161"/>
    <mergeCell ref="C3160:C3161"/>
    <mergeCell ref="D3160:D3161"/>
    <mergeCell ref="E3160:G3160"/>
    <mergeCell ref="D3047:D3048"/>
    <mergeCell ref="E3047:G3047"/>
    <mergeCell ref="H3047:H3048"/>
    <mergeCell ref="J3044:R3045"/>
    <mergeCell ref="C3210:C3211"/>
    <mergeCell ref="D3210:D3211"/>
    <mergeCell ref="E3210:G3210"/>
    <mergeCell ref="H3210:H3211"/>
    <mergeCell ref="B3233:B3234"/>
    <mergeCell ref="C3233:D3233"/>
    <mergeCell ref="E3233:F3233"/>
    <mergeCell ref="G3233:G3234"/>
    <mergeCell ref="B3350:H3351"/>
    <mergeCell ref="B3353:B3354"/>
    <mergeCell ref="C3353:C3354"/>
    <mergeCell ref="D3353:D3354"/>
    <mergeCell ref="E3353:G3353"/>
    <mergeCell ref="H3353:H3354"/>
    <mergeCell ref="B3365:B3366"/>
    <mergeCell ref="C3365:D3365"/>
    <mergeCell ref="E3365:F3365"/>
    <mergeCell ref="G3365:G3366"/>
    <mergeCell ref="B3259:H3260"/>
    <mergeCell ref="B3262:B3263"/>
    <mergeCell ref="C3262:C3263"/>
    <mergeCell ref="D3262:D3263"/>
    <mergeCell ref="E3262:G3262"/>
    <mergeCell ref="H3262:H3263"/>
    <mergeCell ref="B3275:B3276"/>
    <mergeCell ref="C3275:D3275"/>
    <mergeCell ref="E3275:F3275"/>
    <mergeCell ref="G3275:G3276"/>
    <mergeCell ref="K3353:K3354"/>
    <mergeCell ref="L3353:N3353"/>
    <mergeCell ref="O3353:Q3353"/>
    <mergeCell ref="R3353:R3354"/>
    <mergeCell ref="J3425:O3425"/>
    <mergeCell ref="J3430:N3430"/>
    <mergeCell ref="J3378:O3378"/>
    <mergeCell ref="J3384:N3384"/>
    <mergeCell ref="B3387:H3388"/>
    <mergeCell ref="B3390:B3391"/>
    <mergeCell ref="C3390:C3391"/>
    <mergeCell ref="D3390:D3391"/>
    <mergeCell ref="E3390:G3390"/>
    <mergeCell ref="H3390:H3391"/>
    <mergeCell ref="B3404:B3405"/>
    <mergeCell ref="C3404:D3404"/>
    <mergeCell ref="E3404:F3404"/>
    <mergeCell ref="G3404:G3405"/>
    <mergeCell ref="J3387:R3388"/>
    <mergeCell ref="O3389:P3389"/>
    <mergeCell ref="J3390:J3391"/>
    <mergeCell ref="K3390:K3391"/>
    <mergeCell ref="L3390:N3390"/>
    <mergeCell ref="O3390:Q3390"/>
    <mergeCell ref="R3390:R3391"/>
    <mergeCell ref="O3566:P3566"/>
    <mergeCell ref="J3567:J3568"/>
    <mergeCell ref="K3567:K3568"/>
    <mergeCell ref="L3567:N3567"/>
    <mergeCell ref="O3567:Q3567"/>
    <mergeCell ref="R3567:R3568"/>
    <mergeCell ref="J3591:O3591"/>
    <mergeCell ref="J3596:N3596"/>
    <mergeCell ref="B3564:H3565"/>
    <mergeCell ref="B3567:B3568"/>
    <mergeCell ref="C3567:C3568"/>
    <mergeCell ref="D3567:D3568"/>
    <mergeCell ref="E3567:G3567"/>
    <mergeCell ref="H3567:H3568"/>
    <mergeCell ref="B3581:B3582"/>
    <mergeCell ref="C3581:D3581"/>
    <mergeCell ref="E3581:F3581"/>
    <mergeCell ref="G3581:G3582"/>
    <mergeCell ref="B3598:H3599"/>
    <mergeCell ref="B3601:B3602"/>
    <mergeCell ref="C3601:C3602"/>
    <mergeCell ref="D3601:D3602"/>
    <mergeCell ref="E3601:G3601"/>
    <mergeCell ref="H3601:H3602"/>
    <mergeCell ref="B3618:B3619"/>
    <mergeCell ref="C3618:D3618"/>
    <mergeCell ref="E3618:F3618"/>
    <mergeCell ref="G3618:G3619"/>
    <mergeCell ref="J3598:R3599"/>
    <mergeCell ref="O3600:P3600"/>
    <mergeCell ref="J3601:J3602"/>
    <mergeCell ref="K3601:K3602"/>
    <mergeCell ref="L3601:N3601"/>
    <mergeCell ref="O3601:Q3601"/>
    <mergeCell ref="R3601:R3602"/>
    <mergeCell ref="J3648:O3648"/>
    <mergeCell ref="J3654:N3654"/>
    <mergeCell ref="B3657:H3658"/>
    <mergeCell ref="B3660:B3661"/>
    <mergeCell ref="C3660:C3661"/>
    <mergeCell ref="D3660:D3661"/>
    <mergeCell ref="E3660:G3660"/>
    <mergeCell ref="H3660:H3661"/>
    <mergeCell ref="J3657:R3658"/>
    <mergeCell ref="O3659:P3659"/>
    <mergeCell ref="J3660:J3661"/>
    <mergeCell ref="K3660:K3661"/>
    <mergeCell ref="L3660:N3660"/>
    <mergeCell ref="O3660:Q3660"/>
    <mergeCell ref="R3660:R3661"/>
    <mergeCell ref="J3671:O3671"/>
    <mergeCell ref="J3676:N3676"/>
    <mergeCell ref="B3668:B3669"/>
    <mergeCell ref="C3668:D3668"/>
    <mergeCell ref="E3668:F3668"/>
    <mergeCell ref="G3668:G3669"/>
    <mergeCell ref="B3680:H3681"/>
    <mergeCell ref="B3683:B3684"/>
    <mergeCell ref="C3683:C3684"/>
    <mergeCell ref="D3683:D3684"/>
    <mergeCell ref="E3683:G3683"/>
    <mergeCell ref="H3683:H3684"/>
    <mergeCell ref="B3690:B3691"/>
    <mergeCell ref="C3690:D3690"/>
    <mergeCell ref="E3690:F3690"/>
    <mergeCell ref="G3690:G3691"/>
    <mergeCell ref="J3680:R3681"/>
    <mergeCell ref="O3682:P3682"/>
    <mergeCell ref="J3683:J3684"/>
    <mergeCell ref="K3683:K3684"/>
    <mergeCell ref="L3683:N3683"/>
    <mergeCell ref="O3683:Q3683"/>
    <mergeCell ref="R3683:R3684"/>
    <mergeCell ref="J3702:O3702"/>
    <mergeCell ref="J3707:N3707"/>
    <mergeCell ref="B3710:H3711"/>
    <mergeCell ref="B3713:B3714"/>
    <mergeCell ref="C3713:C3714"/>
    <mergeCell ref="D3713:D3714"/>
    <mergeCell ref="E3713:G3713"/>
    <mergeCell ref="H3713:H3714"/>
    <mergeCell ref="B3726:B3727"/>
    <mergeCell ref="C3726:D3726"/>
    <mergeCell ref="E3726:F3726"/>
    <mergeCell ref="G3726:G3727"/>
    <mergeCell ref="J3710:R3711"/>
    <mergeCell ref="O3712:P3712"/>
    <mergeCell ref="J3713:J3714"/>
    <mergeCell ref="K3713:K3714"/>
    <mergeCell ref="L3713:N3713"/>
    <mergeCell ref="O3713:Q3713"/>
    <mergeCell ref="R3713:R3714"/>
    <mergeCell ref="B3894:H3895"/>
    <mergeCell ref="B3897:B3898"/>
    <mergeCell ref="C3897:C3898"/>
    <mergeCell ref="D3897:D3898"/>
    <mergeCell ref="E3897:G3897"/>
    <mergeCell ref="H3897:H3898"/>
    <mergeCell ref="B3906:B3907"/>
    <mergeCell ref="C3906:D3906"/>
    <mergeCell ref="E3906:F3906"/>
    <mergeCell ref="G3906:G3907"/>
    <mergeCell ref="J3894:R3895"/>
    <mergeCell ref="J3785:O3785"/>
    <mergeCell ref="J3791:N3791"/>
    <mergeCell ref="J3736:O3736"/>
    <mergeCell ref="J3742:N3742"/>
    <mergeCell ref="B3745:H3746"/>
    <mergeCell ref="B3748:B3749"/>
    <mergeCell ref="C3748:C3749"/>
    <mergeCell ref="D3748:D3749"/>
    <mergeCell ref="E3748:G3748"/>
    <mergeCell ref="H3748:H3749"/>
    <mergeCell ref="B3761:B3762"/>
    <mergeCell ref="C3761:D3761"/>
    <mergeCell ref="E3761:F3761"/>
    <mergeCell ref="G3761:G3762"/>
    <mergeCell ref="J3745:R3746"/>
    <mergeCell ref="O3747:P3747"/>
    <mergeCell ref="J3748:J3749"/>
    <mergeCell ref="K3748:K3749"/>
    <mergeCell ref="L3748:N3748"/>
    <mergeCell ref="O3748:Q3748"/>
    <mergeCell ref="R3748:R3749"/>
    <mergeCell ref="J3886:O3886"/>
    <mergeCell ref="J3891:N3891"/>
    <mergeCell ref="B3870:H3871"/>
    <mergeCell ref="B3873:B3874"/>
    <mergeCell ref="C3873:C3874"/>
    <mergeCell ref="D3873:D3874"/>
    <mergeCell ref="E3873:G3873"/>
    <mergeCell ref="H3873:H3874"/>
    <mergeCell ref="B3880:B3881"/>
    <mergeCell ref="C3880:D3880"/>
    <mergeCell ref="E3880:F3880"/>
    <mergeCell ref="G3880:G3881"/>
    <mergeCell ref="J3870:R3871"/>
    <mergeCell ref="O3872:P3872"/>
    <mergeCell ref="J3873:J3874"/>
    <mergeCell ref="K3873:K3874"/>
    <mergeCell ref="L3873:N3873"/>
    <mergeCell ref="O3873:Q3873"/>
    <mergeCell ref="R3873:R3874"/>
    <mergeCell ref="O3896:P3896"/>
    <mergeCell ref="J3897:J3898"/>
    <mergeCell ref="K3897:K3898"/>
    <mergeCell ref="L3897:N3897"/>
    <mergeCell ref="O3897:Q3897"/>
    <mergeCell ref="R3897:R3898"/>
    <mergeCell ref="B3941:H3942"/>
    <mergeCell ref="B3944:B3945"/>
    <mergeCell ref="C3944:C3945"/>
    <mergeCell ref="D3944:D3945"/>
    <mergeCell ref="E3944:G3944"/>
    <mergeCell ref="H3944:H3945"/>
    <mergeCell ref="B3952:B3953"/>
    <mergeCell ref="C3952:D3952"/>
    <mergeCell ref="E3952:F3952"/>
    <mergeCell ref="G3952:G3953"/>
    <mergeCell ref="J3941:R3942"/>
    <mergeCell ref="O3943:P3943"/>
    <mergeCell ref="J3944:J3945"/>
    <mergeCell ref="K3944:K3945"/>
    <mergeCell ref="L3944:N3944"/>
    <mergeCell ref="O3944:Q3944"/>
    <mergeCell ref="R3944:R3945"/>
    <mergeCell ref="J3933:O3933"/>
    <mergeCell ref="J3938:N3938"/>
    <mergeCell ref="J4011:O4011"/>
    <mergeCell ref="J4016:N4016"/>
    <mergeCell ref="J3956:O3956"/>
    <mergeCell ref="J3961:N3961"/>
    <mergeCell ref="B3964:H3965"/>
    <mergeCell ref="B3967:B3968"/>
    <mergeCell ref="C3967:C3968"/>
    <mergeCell ref="D3967:D3968"/>
    <mergeCell ref="E3967:G3967"/>
    <mergeCell ref="H3967:H3968"/>
    <mergeCell ref="B3984:B3985"/>
    <mergeCell ref="C3984:D3984"/>
    <mergeCell ref="E3984:F3984"/>
    <mergeCell ref="G3984:G3985"/>
    <mergeCell ref="J3964:R3965"/>
    <mergeCell ref="O3966:P3966"/>
    <mergeCell ref="J3967:J3968"/>
    <mergeCell ref="K3967:K3968"/>
    <mergeCell ref="L3967:N3967"/>
    <mergeCell ref="O3967:Q3967"/>
    <mergeCell ref="R3967:R3968"/>
    <mergeCell ref="J4037:O4037"/>
    <mergeCell ref="J4042:N4042"/>
    <mergeCell ref="B4019:H4020"/>
    <mergeCell ref="B4022:B4023"/>
    <mergeCell ref="C4022:C4023"/>
    <mergeCell ref="D4022:D4023"/>
    <mergeCell ref="E4022:G4022"/>
    <mergeCell ref="H4022:H4023"/>
    <mergeCell ref="B4030:B4031"/>
    <mergeCell ref="C4030:D4030"/>
    <mergeCell ref="E4030:F4030"/>
    <mergeCell ref="G4030:G4031"/>
    <mergeCell ref="J4019:R4020"/>
    <mergeCell ref="O4021:P4021"/>
    <mergeCell ref="J4022:J4023"/>
    <mergeCell ref="K4022:K4023"/>
    <mergeCell ref="L4022:N4022"/>
    <mergeCell ref="O4022:Q4022"/>
    <mergeCell ref="R4022:R4023"/>
    <mergeCell ref="B4126:H4127"/>
    <mergeCell ref="B4129:B4130"/>
    <mergeCell ref="C4129:C4130"/>
    <mergeCell ref="D4129:D4130"/>
    <mergeCell ref="E4129:G4129"/>
    <mergeCell ref="H4129:H4130"/>
    <mergeCell ref="B4135:B4136"/>
    <mergeCell ref="C4135:D4135"/>
    <mergeCell ref="E4135:F4135"/>
    <mergeCell ref="G4135:G4136"/>
    <mergeCell ref="J4126:R4127"/>
    <mergeCell ref="O4128:P4128"/>
    <mergeCell ref="J4129:J4130"/>
    <mergeCell ref="K4129:K4130"/>
    <mergeCell ref="L4129:N4129"/>
    <mergeCell ref="O4129:Q4129"/>
    <mergeCell ref="R4129:R4130"/>
    <mergeCell ref="J4159:O4159"/>
    <mergeCell ref="J4161:N4161"/>
    <mergeCell ref="J4137:O4137"/>
    <mergeCell ref="J4140:N4140"/>
    <mergeCell ref="B4146:H4147"/>
    <mergeCell ref="B4149:B4150"/>
    <mergeCell ref="C4149:C4150"/>
    <mergeCell ref="D4149:D4150"/>
    <mergeCell ref="E4149:G4149"/>
    <mergeCell ref="H4149:H4150"/>
    <mergeCell ref="B4155:B4156"/>
    <mergeCell ref="C4155:D4155"/>
    <mergeCell ref="E4155:F4155"/>
    <mergeCell ref="G4155:G4156"/>
    <mergeCell ref="J4146:R4147"/>
    <mergeCell ref="O4148:P4148"/>
    <mergeCell ref="J4149:J4150"/>
    <mergeCell ref="K4149:K4150"/>
    <mergeCell ref="L4149:N4149"/>
    <mergeCell ref="O4149:Q4149"/>
    <mergeCell ref="R4149:R4150"/>
    <mergeCell ref="B4381:H4382"/>
    <mergeCell ref="B4384:B4385"/>
    <mergeCell ref="C4384:C4385"/>
    <mergeCell ref="D4384:D4385"/>
    <mergeCell ref="E4384:G4384"/>
    <mergeCell ref="H4384:H4385"/>
    <mergeCell ref="B4407:B4408"/>
    <mergeCell ref="C4407:D4407"/>
    <mergeCell ref="E4407:F4407"/>
    <mergeCell ref="G4407:G4408"/>
    <mergeCell ref="J4381:R4382"/>
    <mergeCell ref="O4383:P4383"/>
    <mergeCell ref="J4384:J4385"/>
    <mergeCell ref="K4384:K4385"/>
    <mergeCell ref="L4384:N4384"/>
    <mergeCell ref="O4384:Q4384"/>
    <mergeCell ref="R4384:R4385"/>
    <mergeCell ref="J4458:O4458"/>
    <mergeCell ref="J4463:N4463"/>
    <mergeCell ref="J4419:O4419"/>
    <mergeCell ref="J4424:N4424"/>
    <mergeCell ref="B4427:H4428"/>
    <mergeCell ref="B4430:B4431"/>
    <mergeCell ref="C4430:C4431"/>
    <mergeCell ref="D4430:D4431"/>
    <mergeCell ref="E4430:G4430"/>
    <mergeCell ref="H4430:H4431"/>
    <mergeCell ref="B4444:B4445"/>
    <mergeCell ref="C4444:D4444"/>
    <mergeCell ref="E4444:F4444"/>
    <mergeCell ref="G4444:G4445"/>
    <mergeCell ref="J4427:R4428"/>
    <mergeCell ref="O4429:P4429"/>
    <mergeCell ref="J4430:J4431"/>
    <mergeCell ref="K4430:K4431"/>
    <mergeCell ref="L4430:N4430"/>
    <mergeCell ref="O4430:Q4430"/>
    <mergeCell ref="R4430:R4431"/>
    <mergeCell ref="B4466:H4467"/>
    <mergeCell ref="B4469:B4470"/>
    <mergeCell ref="C4469:C4470"/>
    <mergeCell ref="D4469:D4470"/>
    <mergeCell ref="E4469:G4469"/>
    <mergeCell ref="H4469:H4470"/>
    <mergeCell ref="B4485:B4486"/>
    <mergeCell ref="C4485:D4485"/>
    <mergeCell ref="E4485:F4485"/>
    <mergeCell ref="G4485:G4486"/>
    <mergeCell ref="J4466:R4467"/>
    <mergeCell ref="O4468:P4468"/>
    <mergeCell ref="J4469:J4470"/>
    <mergeCell ref="K4469:K4470"/>
    <mergeCell ref="L4469:N4469"/>
    <mergeCell ref="O4469:Q4469"/>
    <mergeCell ref="R4469:R4470"/>
    <mergeCell ref="J4584:O4584"/>
    <mergeCell ref="J4507:O4507"/>
    <mergeCell ref="J4512:N4512"/>
    <mergeCell ref="B4515:H4516"/>
    <mergeCell ref="B4518:B4519"/>
    <mergeCell ref="C4518:C4519"/>
    <mergeCell ref="D4518:D4519"/>
    <mergeCell ref="E4518:G4518"/>
    <mergeCell ref="H4518:H4519"/>
    <mergeCell ref="B4528:B4529"/>
    <mergeCell ref="C4528:D4528"/>
    <mergeCell ref="E4528:F4528"/>
    <mergeCell ref="G4528:G4529"/>
    <mergeCell ref="J4515:R4516"/>
    <mergeCell ref="O4517:P4517"/>
    <mergeCell ref="J4518:J4519"/>
    <mergeCell ref="K4518:K4519"/>
    <mergeCell ref="L4518:N4518"/>
    <mergeCell ref="O4518:Q4518"/>
    <mergeCell ref="R4518:R4519"/>
    <mergeCell ref="J4543:N4543"/>
    <mergeCell ref="B4546:H4547"/>
    <mergeCell ref="B4549:B4550"/>
    <mergeCell ref="C4549:C4550"/>
    <mergeCell ref="D4549:D4550"/>
    <mergeCell ref="E4549:G4549"/>
    <mergeCell ref="H4549:H4550"/>
    <mergeCell ref="B4568:B4569"/>
    <mergeCell ref="C4568:D4568"/>
    <mergeCell ref="E4568:F4568"/>
    <mergeCell ref="G4568:G4569"/>
    <mergeCell ref="J4546:R4547"/>
    <mergeCell ref="O4548:P4548"/>
    <mergeCell ref="J4549:J4550"/>
    <mergeCell ref="K4549:K4550"/>
    <mergeCell ref="L4549:N4549"/>
    <mergeCell ref="O4549:Q4549"/>
    <mergeCell ref="R4549:R4550"/>
    <mergeCell ref="B4593:H4594"/>
    <mergeCell ref="B4596:B4597"/>
    <mergeCell ref="A4166:R4167"/>
    <mergeCell ref="J4850:O4850"/>
    <mergeCell ref="J4855:N4855"/>
    <mergeCell ref="B4811:H4812"/>
    <mergeCell ref="B4814:B4815"/>
    <mergeCell ref="C4814:C4815"/>
    <mergeCell ref="D4814:D4815"/>
    <mergeCell ref="E4814:G4814"/>
    <mergeCell ref="H4814:H4815"/>
    <mergeCell ref="B4828:B4829"/>
    <mergeCell ref="C4828:D4828"/>
    <mergeCell ref="E4828:F4828"/>
    <mergeCell ref="G4828:G4829"/>
    <mergeCell ref="J4811:R4812"/>
    <mergeCell ref="O4813:P4813"/>
    <mergeCell ref="J4814:J4815"/>
    <mergeCell ref="K4814:K4815"/>
    <mergeCell ref="L4814:N4814"/>
    <mergeCell ref="O4814:Q4814"/>
    <mergeCell ref="R4814:R4815"/>
    <mergeCell ref="J4725:O4725"/>
    <mergeCell ref="J4730:N4730"/>
    <mergeCell ref="B4699:H4700"/>
    <mergeCell ref="B4702:B4703"/>
    <mergeCell ref="J4590:N4590"/>
    <mergeCell ref="J4538:O4538"/>
    <mergeCell ref="R5074:R5075"/>
    <mergeCell ref="J5096:O5096"/>
    <mergeCell ref="J5100:N5100"/>
    <mergeCell ref="B5071:H5072"/>
    <mergeCell ref="B5074:B5075"/>
    <mergeCell ref="C5074:C5075"/>
    <mergeCell ref="D5074:D5075"/>
    <mergeCell ref="E5074:G5074"/>
    <mergeCell ref="H5074:H5075"/>
    <mergeCell ref="B5115:B5116"/>
    <mergeCell ref="C5115:D5115"/>
    <mergeCell ref="E5115:F5115"/>
    <mergeCell ref="G5115:G5116"/>
    <mergeCell ref="J5125:O5125"/>
    <mergeCell ref="J5130:N5130"/>
    <mergeCell ref="J4635:O4635"/>
    <mergeCell ref="J4640:N4640"/>
    <mergeCell ref="O4647:Q4647"/>
    <mergeCell ref="R4647:R4648"/>
    <mergeCell ref="J4768:O4768"/>
    <mergeCell ref="J4773:N4773"/>
    <mergeCell ref="B4733:H4734"/>
    <mergeCell ref="B4736:B4737"/>
    <mergeCell ref="C4736:C4737"/>
    <mergeCell ref="D4736:D4737"/>
    <mergeCell ref="E4736:G4736"/>
    <mergeCell ref="H4736:H4737"/>
    <mergeCell ref="B4751:B4752"/>
    <mergeCell ref="C4751:D4751"/>
    <mergeCell ref="E4751:F4751"/>
    <mergeCell ref="G4751:G4752"/>
    <mergeCell ref="J4733:R4734"/>
    <mergeCell ref="B5085:B5086"/>
    <mergeCell ref="C5085:D5085"/>
    <mergeCell ref="E5085:F5085"/>
    <mergeCell ref="G5085:G5086"/>
    <mergeCell ref="J5018:R5019"/>
    <mergeCell ref="O5020:P5020"/>
    <mergeCell ref="J5021:J5022"/>
    <mergeCell ref="K5021:K5022"/>
    <mergeCell ref="L5021:N5021"/>
    <mergeCell ref="O5021:Q5021"/>
    <mergeCell ref="R5021:R5022"/>
    <mergeCell ref="J5063:O5063"/>
    <mergeCell ref="J5068:N5068"/>
    <mergeCell ref="B5103:H5104"/>
    <mergeCell ref="B5106:B5107"/>
    <mergeCell ref="C5106:C5107"/>
    <mergeCell ref="D5106:D5107"/>
    <mergeCell ref="E5106:G5106"/>
    <mergeCell ref="H5106:H5107"/>
    <mergeCell ref="J5103:R5104"/>
    <mergeCell ref="O5105:P5105"/>
    <mergeCell ref="J5106:J5107"/>
    <mergeCell ref="K5106:K5107"/>
    <mergeCell ref="L5106:N5106"/>
    <mergeCell ref="O5106:Q5106"/>
    <mergeCell ref="R5106:R5107"/>
    <mergeCell ref="J5071:R5072"/>
    <mergeCell ref="O5073:P5073"/>
    <mergeCell ref="J5074:J5075"/>
    <mergeCell ref="K5074:K5075"/>
    <mergeCell ref="J5353:R5354"/>
    <mergeCell ref="O5355:P5355"/>
    <mergeCell ref="J5356:J5357"/>
    <mergeCell ref="K5356:K5357"/>
    <mergeCell ref="L5356:N5356"/>
    <mergeCell ref="O5356:Q5356"/>
    <mergeCell ref="R5356:R5357"/>
    <mergeCell ref="L5074:N5074"/>
    <mergeCell ref="O5074:Q5074"/>
    <mergeCell ref="B5164:H5165"/>
    <mergeCell ref="B5167:B5168"/>
    <mergeCell ref="C5167:C5168"/>
    <mergeCell ref="D5167:D5168"/>
    <mergeCell ref="E5167:G5167"/>
    <mergeCell ref="H5167:H5168"/>
    <mergeCell ref="B5186:B5187"/>
    <mergeCell ref="C5186:D5186"/>
    <mergeCell ref="E5186:F5186"/>
    <mergeCell ref="G5186:G5187"/>
    <mergeCell ref="J5134:R5135"/>
    <mergeCell ref="O5136:P5136"/>
    <mergeCell ref="J5137:J5138"/>
    <mergeCell ref="K5137:K5138"/>
    <mergeCell ref="L5137:N5137"/>
    <mergeCell ref="O5137:Q5137"/>
    <mergeCell ref="R5137:R5138"/>
    <mergeCell ref="J5156:O5156"/>
    <mergeCell ref="J5210:O5210"/>
    <mergeCell ref="J5215:N5215"/>
    <mergeCell ref="G5149:G5150"/>
    <mergeCell ref="E5149:F5149"/>
    <mergeCell ref="C5149:D5149"/>
    <mergeCell ref="C5404:C5405"/>
    <mergeCell ref="D5404:D5405"/>
    <mergeCell ref="E5404:G5404"/>
    <mergeCell ref="H5404:H5405"/>
    <mergeCell ref="B5426:B5427"/>
    <mergeCell ref="C5426:D5426"/>
    <mergeCell ref="E5426:F5426"/>
    <mergeCell ref="B5353:H5354"/>
    <mergeCell ref="B5356:B5357"/>
    <mergeCell ref="C5356:C5357"/>
    <mergeCell ref="D5356:D5357"/>
    <mergeCell ref="E5356:G5356"/>
    <mergeCell ref="H5356:H5357"/>
    <mergeCell ref="B5363:B5364"/>
    <mergeCell ref="C5363:D5363"/>
    <mergeCell ref="E5363:F5363"/>
    <mergeCell ref="G5363:G5364"/>
    <mergeCell ref="G5426:G5427"/>
    <mergeCell ref="J5401:R5402"/>
    <mergeCell ref="O5403:P5403"/>
    <mergeCell ref="J5404:J5405"/>
    <mergeCell ref="K5404:K5405"/>
    <mergeCell ref="L5404:N5404"/>
    <mergeCell ref="O5404:Q5404"/>
    <mergeCell ref="R5404:R5405"/>
    <mergeCell ref="J5441:O5441"/>
    <mergeCell ref="J5446:N5446"/>
    <mergeCell ref="J5394:O5394"/>
    <mergeCell ref="J5398:N5398"/>
    <mergeCell ref="J5368:O5368"/>
    <mergeCell ref="J5373:N5373"/>
    <mergeCell ref="B5376:H5377"/>
    <mergeCell ref="B5379:B5380"/>
    <mergeCell ref="C5379:C5380"/>
    <mergeCell ref="D5379:D5380"/>
    <mergeCell ref="E5379:G5379"/>
    <mergeCell ref="H5379:H5380"/>
    <mergeCell ref="B5388:B5389"/>
    <mergeCell ref="C5388:D5388"/>
    <mergeCell ref="E5388:F5388"/>
    <mergeCell ref="G5388:G5389"/>
    <mergeCell ref="J5376:R5377"/>
    <mergeCell ref="O5378:P5378"/>
    <mergeCell ref="J5379:J5380"/>
    <mergeCell ref="K5379:K5380"/>
    <mergeCell ref="L5379:N5379"/>
    <mergeCell ref="O5379:Q5379"/>
    <mergeCell ref="R5379:R5380"/>
    <mergeCell ref="B5401:H5402"/>
    <mergeCell ref="B5404:B5405"/>
    <mergeCell ref="O5492:Q5492"/>
    <mergeCell ref="R5492:R5493"/>
    <mergeCell ref="J5520:O5520"/>
    <mergeCell ref="J5525:N5525"/>
    <mergeCell ref="A5486:R5487"/>
    <mergeCell ref="B5512:B5513"/>
    <mergeCell ref="C5512:D5512"/>
    <mergeCell ref="E5512:F5512"/>
    <mergeCell ref="G5512:G5513"/>
    <mergeCell ref="B5528:H5529"/>
    <mergeCell ref="B5531:B5532"/>
    <mergeCell ref="C5531:C5532"/>
    <mergeCell ref="D5531:D5532"/>
    <mergeCell ref="E5531:G5531"/>
    <mergeCell ref="H5531:H5532"/>
    <mergeCell ref="B5543:B5544"/>
    <mergeCell ref="C5543:D5543"/>
    <mergeCell ref="E5543:F5543"/>
    <mergeCell ref="G5543:G5544"/>
    <mergeCell ref="J5528:R5529"/>
    <mergeCell ref="O5530:P5530"/>
    <mergeCell ref="J5531:J5532"/>
    <mergeCell ref="K5531:K5532"/>
    <mergeCell ref="L5531:N5531"/>
    <mergeCell ref="O5531:Q5531"/>
    <mergeCell ref="R5531:R5532"/>
    <mergeCell ref="J5580:O5580"/>
    <mergeCell ref="J5585:N5585"/>
    <mergeCell ref="J5558:O5558"/>
    <mergeCell ref="J5566:N5566"/>
    <mergeCell ref="B5570:H5571"/>
    <mergeCell ref="B5573:B5574"/>
    <mergeCell ref="C5573:C5574"/>
    <mergeCell ref="D5573:D5574"/>
    <mergeCell ref="E5573:G5573"/>
    <mergeCell ref="H5573:H5574"/>
    <mergeCell ref="B5579:B5580"/>
    <mergeCell ref="C5579:D5579"/>
    <mergeCell ref="E5579:F5579"/>
    <mergeCell ref="G5579:G5580"/>
    <mergeCell ref="J5570:R5571"/>
    <mergeCell ref="O5572:P5572"/>
    <mergeCell ref="J5573:J5574"/>
    <mergeCell ref="K5573:K5574"/>
    <mergeCell ref="L5573:N5573"/>
    <mergeCell ref="O5573:Q5573"/>
    <mergeCell ref="R5573:R5574"/>
    <mergeCell ref="C5742:D5742"/>
    <mergeCell ref="E5742:F5742"/>
    <mergeCell ref="G5742:G5743"/>
    <mergeCell ref="J5672:O5672"/>
    <mergeCell ref="J5677:N5677"/>
    <mergeCell ref="B5642:H5643"/>
    <mergeCell ref="B5645:B5646"/>
    <mergeCell ref="C5645:C5646"/>
    <mergeCell ref="D5645:D5646"/>
    <mergeCell ref="E5645:G5645"/>
    <mergeCell ref="H5645:H5646"/>
    <mergeCell ref="B5664:B5665"/>
    <mergeCell ref="C5664:D5664"/>
    <mergeCell ref="E5664:F5664"/>
    <mergeCell ref="G5664:G5665"/>
    <mergeCell ref="J5642:R5643"/>
    <mergeCell ref="O5644:P5644"/>
    <mergeCell ref="J5645:J5646"/>
    <mergeCell ref="K5645:K5646"/>
    <mergeCell ref="L5645:N5645"/>
    <mergeCell ref="O5645:Q5645"/>
    <mergeCell ref="R5645:R5646"/>
    <mergeCell ref="J5713:R5714"/>
    <mergeCell ref="O5715:P5715"/>
    <mergeCell ref="J5716:J5717"/>
    <mergeCell ref="K5716:K5717"/>
    <mergeCell ref="L5716:N5716"/>
    <mergeCell ref="O5716:Q5716"/>
    <mergeCell ref="R5716:R5717"/>
    <mergeCell ref="B5683:B5684"/>
    <mergeCell ref="C5683:C5684"/>
    <mergeCell ref="B5871:B5872"/>
    <mergeCell ref="C5871:D5871"/>
    <mergeCell ref="E5871:F5871"/>
    <mergeCell ref="G5871:G5872"/>
    <mergeCell ref="J5848:R5849"/>
    <mergeCell ref="O5850:P5850"/>
    <mergeCell ref="J5851:J5852"/>
    <mergeCell ref="K5851:K5852"/>
    <mergeCell ref="L5851:N5851"/>
    <mergeCell ref="O5851:Q5851"/>
    <mergeCell ref="R5851:R5852"/>
    <mergeCell ref="J5883:O5883"/>
    <mergeCell ref="J5888:N5888"/>
    <mergeCell ref="D5683:D5684"/>
    <mergeCell ref="E5683:G5683"/>
    <mergeCell ref="H5683:H5684"/>
    <mergeCell ref="B5701:B5702"/>
    <mergeCell ref="C5701:D5701"/>
    <mergeCell ref="E5701:F5701"/>
    <mergeCell ref="B5713:H5714"/>
    <mergeCell ref="B5716:B5717"/>
    <mergeCell ref="C5716:C5717"/>
    <mergeCell ref="D5716:D5717"/>
    <mergeCell ref="E5716:G5716"/>
    <mergeCell ref="H5716:H5717"/>
    <mergeCell ref="B5848:H5849"/>
    <mergeCell ref="B5851:B5852"/>
    <mergeCell ref="C5851:C5852"/>
    <mergeCell ref="D5851:D5852"/>
    <mergeCell ref="E5851:G5851"/>
    <mergeCell ref="H5851:H5852"/>
    <mergeCell ref="B5742:B5743"/>
    <mergeCell ref="B5935:H5936"/>
    <mergeCell ref="B5938:B5939"/>
    <mergeCell ref="C5938:C5939"/>
    <mergeCell ref="D5938:D5939"/>
    <mergeCell ref="E5938:G5938"/>
    <mergeCell ref="H5938:H5939"/>
    <mergeCell ref="B5953:B5954"/>
    <mergeCell ref="C5953:D5953"/>
    <mergeCell ref="E5953:F5953"/>
    <mergeCell ref="G5953:G5954"/>
    <mergeCell ref="J5935:R5936"/>
    <mergeCell ref="O5937:P5937"/>
    <mergeCell ref="J5938:J5939"/>
    <mergeCell ref="K5938:K5939"/>
    <mergeCell ref="L5938:N5938"/>
    <mergeCell ref="O5938:Q5938"/>
    <mergeCell ref="R5938:R5939"/>
    <mergeCell ref="J6021:N6021"/>
    <mergeCell ref="J5969:O5969"/>
    <mergeCell ref="J5976:N5976"/>
    <mergeCell ref="B5980:H5981"/>
    <mergeCell ref="B5983:B5984"/>
    <mergeCell ref="C5983:C5984"/>
    <mergeCell ref="D5983:D5984"/>
    <mergeCell ref="E5983:G5983"/>
    <mergeCell ref="H5983:H5984"/>
    <mergeCell ref="B6014:B6015"/>
    <mergeCell ref="C6014:D6014"/>
    <mergeCell ref="E6014:F6014"/>
    <mergeCell ref="G6014:G6015"/>
    <mergeCell ref="J5980:R5981"/>
    <mergeCell ref="O5982:P5982"/>
    <mergeCell ref="J5983:J5984"/>
    <mergeCell ref="K5983:K5984"/>
    <mergeCell ref="L5983:N5983"/>
    <mergeCell ref="O5983:Q5983"/>
    <mergeCell ref="R5983:R5984"/>
    <mergeCell ref="J6016:O6016"/>
    <mergeCell ref="B6160:H6161"/>
    <mergeCell ref="B6163:B6164"/>
    <mergeCell ref="C6163:C6164"/>
    <mergeCell ref="D6163:D6164"/>
    <mergeCell ref="E6163:G6163"/>
    <mergeCell ref="H6163:H6164"/>
    <mergeCell ref="B6181:B6182"/>
    <mergeCell ref="C6181:D6181"/>
    <mergeCell ref="E6181:F6181"/>
    <mergeCell ref="G6181:G6182"/>
    <mergeCell ref="B6158:R6159"/>
    <mergeCell ref="J6160:R6161"/>
    <mergeCell ref="O6162:P6162"/>
    <mergeCell ref="J6163:J6164"/>
    <mergeCell ref="K6163:K6164"/>
    <mergeCell ref="L6163:N6163"/>
    <mergeCell ref="O6163:Q6163"/>
    <mergeCell ref="R6163:R6164"/>
    <mergeCell ref="J6281:O6281"/>
    <mergeCell ref="J6287:N6287"/>
    <mergeCell ref="B6290:H6291"/>
    <mergeCell ref="B6293:B6294"/>
    <mergeCell ref="C6293:C6294"/>
    <mergeCell ref="D6293:D6294"/>
    <mergeCell ref="E6293:G6293"/>
    <mergeCell ref="H6293:H6294"/>
    <mergeCell ref="B6315:B6316"/>
    <mergeCell ref="C6315:D6315"/>
    <mergeCell ref="E6315:F6315"/>
    <mergeCell ref="G6315:G6316"/>
    <mergeCell ref="J6203:O6203"/>
    <mergeCell ref="J6208:N6208"/>
    <mergeCell ref="C6214:C6215"/>
    <mergeCell ref="D6214:D6215"/>
    <mergeCell ref="B6211:H6212"/>
    <mergeCell ref="B6214:B6215"/>
    <mergeCell ref="E6214:G6214"/>
    <mergeCell ref="H6214:H6215"/>
    <mergeCell ref="B6236:B6237"/>
    <mergeCell ref="C6236:D6236"/>
    <mergeCell ref="E6236:F6236"/>
    <mergeCell ref="G6236:G6237"/>
    <mergeCell ref="J6211:R6212"/>
    <mergeCell ref="O6213:P6213"/>
    <mergeCell ref="J6214:J6215"/>
    <mergeCell ref="K6214:K6215"/>
    <mergeCell ref="L6214:N6214"/>
    <mergeCell ref="O6214:Q6214"/>
    <mergeCell ref="R6214:R6215"/>
    <mergeCell ref="J6248:O6248"/>
    <mergeCell ref="J6255:N6255"/>
    <mergeCell ref="B6258:H6259"/>
    <mergeCell ref="B6261:B6262"/>
    <mergeCell ref="C6261:C6262"/>
    <mergeCell ref="D6261:D6262"/>
    <mergeCell ref="E6261:G6261"/>
    <mergeCell ref="H6261:H6262"/>
    <mergeCell ref="B6272:B6273"/>
    <mergeCell ref="C6272:D6272"/>
    <mergeCell ref="E6272:F6272"/>
    <mergeCell ref="G6272:G6273"/>
    <mergeCell ref="J6258:R6259"/>
    <mergeCell ref="O6260:P6260"/>
    <mergeCell ref="J6261:J6262"/>
    <mergeCell ref="K6261:K6262"/>
    <mergeCell ref="L6261:N6261"/>
    <mergeCell ref="O6261:Q6261"/>
    <mergeCell ref="R6261:R6262"/>
    <mergeCell ref="J6290:R6291"/>
    <mergeCell ref="O6292:P6292"/>
    <mergeCell ref="J6293:J6294"/>
    <mergeCell ref="K6293:K6294"/>
    <mergeCell ref="L6293:N6293"/>
    <mergeCell ref="O6293:Q6293"/>
    <mergeCell ref="R6293:R6294"/>
    <mergeCell ref="J6334:N6334"/>
    <mergeCell ref="B6337:H6338"/>
    <mergeCell ref="B6340:B6341"/>
    <mergeCell ref="C6340:C6341"/>
    <mergeCell ref="D6340:D6341"/>
    <mergeCell ref="E6340:G6340"/>
    <mergeCell ref="H6340:H6341"/>
    <mergeCell ref="B6354:B6355"/>
    <mergeCell ref="C6354:D6354"/>
    <mergeCell ref="E6354:F6354"/>
    <mergeCell ref="G6354:G6355"/>
    <mergeCell ref="J6337:R6338"/>
    <mergeCell ref="O6339:P6339"/>
    <mergeCell ref="J6340:J6341"/>
    <mergeCell ref="K6340:K6341"/>
    <mergeCell ref="L6340:N6340"/>
    <mergeCell ref="O6340:Q6340"/>
    <mergeCell ref="R6340:R6341"/>
    <mergeCell ref="J6329:O6329"/>
    <mergeCell ref="J6404:O6404"/>
    <mergeCell ref="J6410:N6410"/>
    <mergeCell ref="J6366:O6366"/>
    <mergeCell ref="J6372:N6372"/>
    <mergeCell ref="B6375:H6376"/>
    <mergeCell ref="B6378:B6379"/>
    <mergeCell ref="C6378:C6379"/>
    <mergeCell ref="D6378:D6379"/>
    <mergeCell ref="E6378:G6378"/>
    <mergeCell ref="H6378:H6379"/>
    <mergeCell ref="B6400:B6401"/>
    <mergeCell ref="C6400:D6400"/>
    <mergeCell ref="E6400:F6400"/>
    <mergeCell ref="G6400:G6401"/>
    <mergeCell ref="J6375:R6376"/>
    <mergeCell ref="O6377:P6377"/>
    <mergeCell ref="J6378:J6379"/>
    <mergeCell ref="K6378:K6379"/>
    <mergeCell ref="L6378:N6378"/>
    <mergeCell ref="O6378:Q6378"/>
    <mergeCell ref="R6378:R6379"/>
    <mergeCell ref="J6438:O6438"/>
    <mergeCell ref="J6443:N6443"/>
    <mergeCell ref="B6413:H6414"/>
    <mergeCell ref="B6416:B6417"/>
    <mergeCell ref="C6416:C6417"/>
    <mergeCell ref="D6416:D6417"/>
    <mergeCell ref="E6416:G6416"/>
    <mergeCell ref="H6416:H6417"/>
    <mergeCell ref="B6426:B6427"/>
    <mergeCell ref="C6426:D6426"/>
    <mergeCell ref="E6426:F6426"/>
    <mergeCell ref="G6426:G6427"/>
    <mergeCell ref="J6413:R6414"/>
    <mergeCell ref="O6415:P6415"/>
    <mergeCell ref="J6416:J6417"/>
    <mergeCell ref="K6416:K6417"/>
    <mergeCell ref="L6416:N6416"/>
    <mergeCell ref="O6416:Q6416"/>
    <mergeCell ref="R6416:R6417"/>
  </mergeCells>
  <phoneticPr fontId="19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1EFA-A079-4DEE-A726-2C7F8DFB9A9C}">
  <dimension ref="A1:AN1020"/>
  <sheetViews>
    <sheetView topLeftCell="A978" zoomScale="98" zoomScaleNormal="98" workbookViewId="0">
      <selection activeCell="H1028" sqref="H1028"/>
    </sheetView>
  </sheetViews>
  <sheetFormatPr defaultRowHeight="15.75" x14ac:dyDescent="0.25"/>
  <cols>
    <col min="1" max="1" width="6.42578125" style="138" customWidth="1"/>
    <col min="2" max="3" width="9.140625" style="138"/>
    <col min="4" max="4" width="10.42578125" style="138" customWidth="1"/>
    <col min="5" max="5" width="9.140625" style="138"/>
    <col min="6" max="6" width="10.85546875" style="138" customWidth="1"/>
    <col min="7" max="7" width="9.85546875" style="138" customWidth="1"/>
    <col min="8" max="8" width="14.42578125" style="138" customWidth="1"/>
    <col min="9" max="9" width="3.140625" style="138" customWidth="1"/>
    <col min="10" max="10" width="9.140625" style="138"/>
    <col min="11" max="11" width="11.140625" style="138" customWidth="1"/>
    <col min="12" max="12" width="9.140625" style="138" customWidth="1"/>
    <col min="13" max="17" width="9.140625" style="138"/>
    <col min="18" max="18" width="9.5703125" style="138" bestFit="1" customWidth="1"/>
    <col min="19" max="19" width="2.7109375" style="139" customWidth="1"/>
    <col min="20" max="20" width="9.140625" style="998"/>
    <col min="21" max="21" width="9.140625" style="138"/>
    <col min="22" max="22" width="14.28515625" style="998" customWidth="1"/>
    <col min="23" max="23" width="13.42578125" style="998" customWidth="1"/>
    <col min="24" max="24" width="13" style="998" customWidth="1"/>
    <col min="25" max="25" width="12" style="998" customWidth="1"/>
    <col min="26" max="26" width="12.85546875" style="138" customWidth="1"/>
    <col min="27" max="27" width="3" style="139" customWidth="1"/>
    <col min="28" max="28" width="10.28515625" style="138" customWidth="1"/>
    <col min="29" max="29" width="9.5703125" style="138" customWidth="1"/>
    <col min="30" max="32" width="12.42578125" style="138" customWidth="1"/>
    <col min="33" max="33" width="3" style="139" customWidth="1"/>
    <col min="34" max="34" width="10.42578125" style="138" customWidth="1"/>
    <col min="35" max="35" width="9.140625" style="138"/>
    <col min="36" max="39" width="12.5703125" style="138" customWidth="1"/>
    <col min="40" max="40" width="13.28515625" style="138" customWidth="1"/>
    <col min="41" max="16384" width="9.140625" style="138"/>
  </cols>
  <sheetData>
    <row r="1" spans="1:40" ht="14.25" customHeight="1" x14ac:dyDescent="0.25">
      <c r="B1" s="1814" t="s">
        <v>20</v>
      </c>
      <c r="C1" s="1814"/>
      <c r="D1" s="1814"/>
      <c r="E1" s="1814"/>
      <c r="F1" s="1814"/>
      <c r="G1" s="1814"/>
      <c r="H1" s="1814"/>
      <c r="I1" s="142"/>
      <c r="J1" s="1814" t="s">
        <v>75</v>
      </c>
      <c r="K1" s="1814"/>
      <c r="L1" s="1814"/>
      <c r="M1" s="1814"/>
      <c r="N1" s="1814"/>
      <c r="O1" s="1814"/>
      <c r="P1" s="1814"/>
      <c r="Q1" s="1814"/>
      <c r="R1" s="1814"/>
      <c r="T1" s="1944" t="s">
        <v>379</v>
      </c>
      <c r="U1" s="1944"/>
      <c r="V1" s="1944"/>
      <c r="W1" s="1944"/>
      <c r="X1" s="1944"/>
      <c r="Y1" s="1944"/>
      <c r="Z1" s="1944"/>
      <c r="AB1" s="1944" t="s">
        <v>381</v>
      </c>
      <c r="AC1" s="1944"/>
      <c r="AD1" s="1944"/>
      <c r="AE1" s="1944"/>
      <c r="AF1" s="1944"/>
      <c r="AH1" s="1944" t="s">
        <v>382</v>
      </c>
      <c r="AI1" s="1944"/>
      <c r="AJ1" s="1944"/>
      <c r="AK1" s="1944"/>
      <c r="AL1" s="1944"/>
      <c r="AM1" s="1944"/>
      <c r="AN1" s="1944"/>
    </row>
    <row r="2" spans="1:40" ht="14.25" customHeight="1" x14ac:dyDescent="0.25">
      <c r="B2" s="1814"/>
      <c r="C2" s="1814"/>
      <c r="D2" s="1814"/>
      <c r="E2" s="1814"/>
      <c r="F2" s="1814"/>
      <c r="G2" s="1814"/>
      <c r="H2" s="1814"/>
      <c r="I2" s="142"/>
      <c r="J2" s="1814"/>
      <c r="K2" s="1814"/>
      <c r="L2" s="1814"/>
      <c r="M2" s="1814"/>
      <c r="N2" s="1814"/>
      <c r="O2" s="1814"/>
      <c r="P2" s="1814"/>
      <c r="Q2" s="1814"/>
      <c r="R2" s="1814"/>
      <c r="T2" s="1944"/>
      <c r="U2" s="1944"/>
      <c r="V2" s="1944"/>
      <c r="W2" s="1944"/>
      <c r="X2" s="1944"/>
      <c r="Y2" s="1944"/>
      <c r="Z2" s="1944"/>
      <c r="AB2" s="1944"/>
      <c r="AC2" s="1944"/>
      <c r="AD2" s="1944"/>
      <c r="AE2" s="1944"/>
      <c r="AF2" s="1944"/>
      <c r="AH2" s="1944"/>
      <c r="AI2" s="1944"/>
      <c r="AJ2" s="1944"/>
      <c r="AK2" s="1944"/>
      <c r="AL2" s="1944"/>
      <c r="AM2" s="1944"/>
      <c r="AN2" s="1944"/>
    </row>
    <row r="3" spans="1:40" x14ac:dyDescent="0.25">
      <c r="B3" s="6" t="s">
        <v>76</v>
      </c>
      <c r="J3" s="6" t="s">
        <v>76</v>
      </c>
      <c r="K3" s="10"/>
      <c r="L3" s="10"/>
      <c r="M3" s="10"/>
      <c r="N3" s="10"/>
      <c r="O3" s="1898"/>
      <c r="P3" s="1898"/>
      <c r="Q3" s="8"/>
      <c r="AB3" s="998"/>
      <c r="AD3" s="998"/>
      <c r="AE3" s="998"/>
      <c r="AH3" s="998"/>
      <c r="AJ3" s="998"/>
      <c r="AK3" s="998"/>
      <c r="AL3" s="998"/>
      <c r="AM3" s="998"/>
    </row>
    <row r="4" spans="1:40" x14ac:dyDescent="0.25">
      <c r="B4" s="1812" t="s">
        <v>21</v>
      </c>
      <c r="C4" s="1812" t="s">
        <v>2</v>
      </c>
      <c r="D4" s="1805" t="s">
        <v>3</v>
      </c>
      <c r="E4" s="1842" t="s">
        <v>4</v>
      </c>
      <c r="F4" s="1843"/>
      <c r="G4" s="1844"/>
      <c r="H4" s="1812" t="s">
        <v>5</v>
      </c>
      <c r="J4" s="1812" t="s">
        <v>21</v>
      </c>
      <c r="K4" s="1899" t="s">
        <v>24</v>
      </c>
      <c r="L4" s="1842" t="s">
        <v>25</v>
      </c>
      <c r="M4" s="1843"/>
      <c r="N4" s="1844"/>
      <c r="O4" s="1842" t="s">
        <v>4</v>
      </c>
      <c r="P4" s="1843"/>
      <c r="Q4" s="1844"/>
      <c r="R4" s="119" t="s">
        <v>5</v>
      </c>
      <c r="T4" s="1812" t="s">
        <v>1</v>
      </c>
      <c r="U4" s="1899" t="s">
        <v>24</v>
      </c>
      <c r="V4" s="1850" t="s">
        <v>378</v>
      </c>
      <c r="W4" s="1851"/>
      <c r="X4" s="1851"/>
      <c r="Y4" s="1852"/>
      <c r="Z4" s="1885" t="s">
        <v>81</v>
      </c>
      <c r="AB4" s="1812" t="s">
        <v>1</v>
      </c>
      <c r="AC4" s="1899" t="s">
        <v>24</v>
      </c>
      <c r="AD4" s="1851" t="s">
        <v>4</v>
      </c>
      <c r="AE4" s="1851"/>
      <c r="AF4" s="1885" t="s">
        <v>81</v>
      </c>
      <c r="AH4" s="1812" t="s">
        <v>1</v>
      </c>
      <c r="AI4" s="1899" t="s">
        <v>24</v>
      </c>
      <c r="AJ4" s="1853" t="s">
        <v>4</v>
      </c>
      <c r="AK4" s="1853"/>
      <c r="AL4" s="1853"/>
      <c r="AM4" s="1853"/>
      <c r="AN4" s="1885" t="s">
        <v>81</v>
      </c>
    </row>
    <row r="5" spans="1:40" x14ac:dyDescent="0.25">
      <c r="B5" s="1813"/>
      <c r="C5" s="1813"/>
      <c r="D5" s="1806"/>
      <c r="E5" s="84" t="s">
        <v>26</v>
      </c>
      <c r="F5" s="84" t="s">
        <v>9</v>
      </c>
      <c r="G5" s="119" t="s">
        <v>10</v>
      </c>
      <c r="H5" s="1813"/>
      <c r="J5" s="1813"/>
      <c r="K5" s="1900"/>
      <c r="L5" s="13" t="s">
        <v>27</v>
      </c>
      <c r="M5" s="120" t="s">
        <v>28</v>
      </c>
      <c r="N5" s="120" t="s">
        <v>26</v>
      </c>
      <c r="O5" s="120" t="s">
        <v>29</v>
      </c>
      <c r="P5" s="123" t="s">
        <v>30</v>
      </c>
      <c r="Q5" s="16" t="s">
        <v>10</v>
      </c>
      <c r="R5" s="120"/>
      <c r="T5" s="1813"/>
      <c r="U5" s="1900"/>
      <c r="V5" s="999" t="s">
        <v>66</v>
      </c>
      <c r="W5" s="1000" t="s">
        <v>100</v>
      </c>
      <c r="X5" s="1000" t="s">
        <v>51</v>
      </c>
      <c r="Y5" s="16" t="s">
        <v>212</v>
      </c>
      <c r="Z5" s="1813"/>
      <c r="AB5" s="1813"/>
      <c r="AC5" s="1900"/>
      <c r="AD5" s="1000" t="s">
        <v>100</v>
      </c>
      <c r="AE5" s="1000" t="s">
        <v>380</v>
      </c>
      <c r="AF5" s="1813"/>
      <c r="AH5" s="1813"/>
      <c r="AI5" s="1900"/>
      <c r="AJ5" s="1000" t="s">
        <v>98</v>
      </c>
      <c r="AK5" s="1000" t="s">
        <v>100</v>
      </c>
      <c r="AL5" s="1000" t="s">
        <v>51</v>
      </c>
      <c r="AM5" s="1000" t="s">
        <v>212</v>
      </c>
      <c r="AN5" s="1813"/>
    </row>
    <row r="6" spans="1:40" x14ac:dyDescent="0.25">
      <c r="B6" s="17">
        <v>1</v>
      </c>
      <c r="C6" s="18">
        <v>5265</v>
      </c>
      <c r="D6" s="122" t="s">
        <v>14</v>
      </c>
      <c r="E6" s="122">
        <v>400</v>
      </c>
      <c r="F6" s="122">
        <v>41</v>
      </c>
      <c r="G6" s="85">
        <f>0.7854*E6*F6*F6/1000000</f>
        <v>0.52810296000000001</v>
      </c>
      <c r="H6" s="21" t="s">
        <v>77</v>
      </c>
      <c r="J6" s="22">
        <v>1</v>
      </c>
      <c r="K6" s="23" t="s">
        <v>14</v>
      </c>
      <c r="L6" s="24">
        <v>15</v>
      </c>
      <c r="M6" s="24">
        <v>15</v>
      </c>
      <c r="N6" s="24">
        <v>400</v>
      </c>
      <c r="O6" s="23"/>
      <c r="P6" s="25">
        <v>5</v>
      </c>
      <c r="Q6" s="26">
        <f t="shared" ref="Q6:Q18" si="0">L6*M6*N6*P6/1000000</f>
        <v>0.45</v>
      </c>
      <c r="R6" s="27"/>
      <c r="T6" s="1016">
        <v>46144</v>
      </c>
      <c r="U6" s="1017" t="s">
        <v>14</v>
      </c>
      <c r="V6" s="1017">
        <v>2.7627000000000002</v>
      </c>
      <c r="W6" s="1017">
        <v>1.5905</v>
      </c>
      <c r="X6" s="1019">
        <v>0.36</v>
      </c>
      <c r="Y6" s="1017"/>
      <c r="Z6" s="1015">
        <f>SUM(W6:Y6)</f>
        <v>1.9504999999999999</v>
      </c>
      <c r="AB6" s="1016">
        <v>46145</v>
      </c>
      <c r="AC6" s="1017" t="s">
        <v>14</v>
      </c>
      <c r="AD6" s="1017">
        <v>0.66190000000000004</v>
      </c>
      <c r="AE6" s="1019">
        <v>3.2000000000000001E-2</v>
      </c>
      <c r="AF6" s="1022">
        <f>SUM(AD6:AE6)</f>
        <v>0.69390000000000007</v>
      </c>
      <c r="AH6" s="1016">
        <v>46138</v>
      </c>
      <c r="AI6" s="1017" t="s">
        <v>14</v>
      </c>
      <c r="AJ6" s="1019">
        <v>2.7027999999999999</v>
      </c>
      <c r="AK6" s="1019">
        <v>3.2315999999999998</v>
      </c>
      <c r="AL6" s="1019">
        <v>0.06</v>
      </c>
      <c r="AM6" s="1019"/>
      <c r="AN6" s="1022">
        <f t="shared" ref="AN6:AN11" si="1">SUM(AK6:AM6)</f>
        <v>3.2915999999999999</v>
      </c>
    </row>
    <row r="7" spans="1:40" x14ac:dyDescent="0.25">
      <c r="B7" s="17">
        <v>2</v>
      </c>
      <c r="C7" s="18">
        <v>5240</v>
      </c>
      <c r="D7" s="122" t="s">
        <v>14</v>
      </c>
      <c r="E7" s="122">
        <v>400</v>
      </c>
      <c r="F7" s="122">
        <v>52</v>
      </c>
      <c r="G7" s="85">
        <f>0.7854*E7*F7*F7/1000000</f>
        <v>0.84948863999999991</v>
      </c>
      <c r="H7" s="21" t="s">
        <v>77</v>
      </c>
      <c r="J7" s="28">
        <v>2</v>
      </c>
      <c r="K7" s="29"/>
      <c r="L7" s="29">
        <v>12</v>
      </c>
      <c r="M7" s="29">
        <v>15</v>
      </c>
      <c r="N7" s="29">
        <v>400</v>
      </c>
      <c r="O7" s="29"/>
      <c r="P7" s="30">
        <v>2</v>
      </c>
      <c r="Q7" s="31">
        <f t="shared" si="0"/>
        <v>0.14399999999999999</v>
      </c>
      <c r="R7" s="29"/>
      <c r="T7" s="1016">
        <v>46170</v>
      </c>
      <c r="U7" s="1017"/>
      <c r="V7" s="1017">
        <v>2.3289</v>
      </c>
      <c r="W7" s="1017">
        <v>1.0693999999999999</v>
      </c>
      <c r="X7" s="1019">
        <v>0.34499999999999997</v>
      </c>
      <c r="Y7" s="1017"/>
      <c r="Z7" s="1015">
        <f t="shared" ref="Z7:Z19" si="2">SUM(W7:Y7)</f>
        <v>1.4143999999999999</v>
      </c>
      <c r="AB7" s="1016">
        <v>46186</v>
      </c>
      <c r="AC7" s="1017"/>
      <c r="AD7" s="1017">
        <v>0.23419999999999999</v>
      </c>
      <c r="AE7" s="1019"/>
      <c r="AF7" s="1022">
        <f t="shared" ref="AF7:AF29" si="3">SUM(AD7:AE7)</f>
        <v>0.23419999999999999</v>
      </c>
      <c r="AH7" s="1016">
        <v>46139</v>
      </c>
      <c r="AI7" s="1017"/>
      <c r="AJ7" s="1019">
        <v>1.972</v>
      </c>
      <c r="AK7" s="1019">
        <v>2.0183</v>
      </c>
      <c r="AL7" s="1019"/>
      <c r="AM7" s="1019">
        <v>0.20799999999999999</v>
      </c>
      <c r="AN7" s="1022">
        <f t="shared" si="1"/>
        <v>2.2263000000000002</v>
      </c>
    </row>
    <row r="8" spans="1:40" x14ac:dyDescent="0.25">
      <c r="B8" s="17">
        <v>3</v>
      </c>
      <c r="C8" s="18">
        <v>5268</v>
      </c>
      <c r="D8" s="122" t="s">
        <v>14</v>
      </c>
      <c r="E8" s="122">
        <v>400</v>
      </c>
      <c r="F8" s="122">
        <v>53</v>
      </c>
      <c r="G8" s="85">
        <f>0.7854*E8*F8*F8/1000000</f>
        <v>0.88247543999999989</v>
      </c>
      <c r="H8" s="21" t="s">
        <v>77</v>
      </c>
      <c r="J8" s="28">
        <v>3</v>
      </c>
      <c r="K8" s="29"/>
      <c r="L8" s="29">
        <v>12</v>
      </c>
      <c r="M8" s="29">
        <v>15</v>
      </c>
      <c r="N8" s="29">
        <v>300</v>
      </c>
      <c r="O8" s="29"/>
      <c r="P8" s="30">
        <v>1</v>
      </c>
      <c r="Q8" s="31">
        <f t="shared" si="0"/>
        <v>5.3999999999999999E-2</v>
      </c>
      <c r="R8" s="29"/>
      <c r="T8" s="1016">
        <v>46174</v>
      </c>
      <c r="U8" s="1015"/>
      <c r="V8" s="1017">
        <v>1.6666000000000001</v>
      </c>
      <c r="W8" s="1017">
        <v>0.87309999999999999</v>
      </c>
      <c r="X8" s="1019">
        <v>0.12</v>
      </c>
      <c r="Y8" s="1017"/>
      <c r="Z8" s="1015">
        <f t="shared" si="2"/>
        <v>0.99309999999999998</v>
      </c>
      <c r="AB8" s="1016"/>
      <c r="AC8" s="1015"/>
      <c r="AD8" s="1017">
        <v>0.31819999999999998</v>
      </c>
      <c r="AE8" s="1019">
        <v>8.0000000000000002E-3</v>
      </c>
      <c r="AF8" s="1022">
        <f t="shared" si="3"/>
        <v>0.32619999999999999</v>
      </c>
      <c r="AH8" s="1016">
        <v>46209</v>
      </c>
      <c r="AI8" s="1015"/>
      <c r="AJ8" s="1019">
        <v>13.3378</v>
      </c>
      <c r="AK8" s="1019">
        <v>5.0787000000000004</v>
      </c>
      <c r="AL8" s="1019"/>
      <c r="AM8" s="1019">
        <v>3.5999999999999997E-2</v>
      </c>
      <c r="AN8" s="1022">
        <f t="shared" si="1"/>
        <v>5.1147</v>
      </c>
    </row>
    <row r="9" spans="1:40" x14ac:dyDescent="0.25">
      <c r="B9" s="17">
        <v>4</v>
      </c>
      <c r="C9" s="18">
        <v>5270</v>
      </c>
      <c r="D9" s="122" t="s">
        <v>14</v>
      </c>
      <c r="E9" s="122">
        <v>400</v>
      </c>
      <c r="F9" s="122">
        <v>40</v>
      </c>
      <c r="G9" s="85">
        <f>0.7854*E9*F9*F9/1000000</f>
        <v>0.50265599999999988</v>
      </c>
      <c r="H9" s="21" t="s">
        <v>77</v>
      </c>
      <c r="J9" s="28">
        <v>4</v>
      </c>
      <c r="K9" s="29"/>
      <c r="L9" s="29">
        <v>10</v>
      </c>
      <c r="M9" s="29">
        <v>15</v>
      </c>
      <c r="N9" s="29">
        <v>400</v>
      </c>
      <c r="O9" s="29"/>
      <c r="P9" s="30">
        <v>4</v>
      </c>
      <c r="Q9" s="31">
        <f t="shared" si="0"/>
        <v>0.24</v>
      </c>
      <c r="R9" s="29"/>
      <c r="T9" s="1017"/>
      <c r="U9" s="1015"/>
      <c r="V9" s="1017">
        <v>2.5581999999999998</v>
      </c>
      <c r="W9" s="1019">
        <v>1.1688000000000001</v>
      </c>
      <c r="X9" s="1019">
        <v>0.22500000000000001</v>
      </c>
      <c r="Y9" s="1017"/>
      <c r="Z9" s="1015">
        <f t="shared" si="2"/>
        <v>1.3938000000000001</v>
      </c>
      <c r="AB9" s="1016">
        <v>46193</v>
      </c>
      <c r="AC9" s="1015"/>
      <c r="AD9" s="1019">
        <v>0.38400000000000001</v>
      </c>
      <c r="AE9" s="1019">
        <v>2.4E-2</v>
      </c>
      <c r="AF9" s="1022">
        <f t="shared" si="3"/>
        <v>0.40800000000000003</v>
      </c>
      <c r="AH9" s="1016"/>
      <c r="AI9" s="1015"/>
      <c r="AJ9" s="1019"/>
      <c r="AK9" s="1019">
        <v>7.2832999999999997</v>
      </c>
      <c r="AL9" s="1019"/>
      <c r="AM9" s="1019"/>
      <c r="AN9" s="1022">
        <f t="shared" si="1"/>
        <v>7.2832999999999997</v>
      </c>
    </row>
    <row r="10" spans="1:40" x14ac:dyDescent="0.25">
      <c r="B10" s="1809" t="s">
        <v>78</v>
      </c>
      <c r="C10" s="1810"/>
      <c r="D10" s="1810"/>
      <c r="E10" s="1810"/>
      <c r="F10" s="1811"/>
      <c r="G10" s="143">
        <f>SUM(G6:G9)</f>
        <v>2.76272304</v>
      </c>
      <c r="H10" s="33"/>
      <c r="J10" s="28">
        <v>5</v>
      </c>
      <c r="K10" s="29"/>
      <c r="L10" s="29">
        <v>8</v>
      </c>
      <c r="M10" s="29">
        <v>15</v>
      </c>
      <c r="N10" s="29">
        <v>400</v>
      </c>
      <c r="O10" s="29"/>
      <c r="P10" s="30">
        <v>1</v>
      </c>
      <c r="Q10" s="31">
        <f t="shared" si="0"/>
        <v>4.8000000000000001E-2</v>
      </c>
      <c r="R10" s="34" t="s">
        <v>79</v>
      </c>
      <c r="T10" s="1016">
        <v>46175</v>
      </c>
      <c r="U10" s="1015"/>
      <c r="V10" s="1017">
        <v>0.88249999999999995</v>
      </c>
      <c r="W10" s="1019">
        <v>0.41420000000000001</v>
      </c>
      <c r="X10" s="1019">
        <v>0.12</v>
      </c>
      <c r="Y10" s="1017"/>
      <c r="Z10" s="1015">
        <f t="shared" si="2"/>
        <v>0.53420000000000001</v>
      </c>
      <c r="AB10" s="1016">
        <v>46194</v>
      </c>
      <c r="AC10" s="1015"/>
      <c r="AD10" s="1019">
        <v>0.186</v>
      </c>
      <c r="AE10" s="1019"/>
      <c r="AF10" s="1022">
        <f t="shared" si="3"/>
        <v>0.186</v>
      </c>
      <c r="AH10" s="1016"/>
      <c r="AI10" s="1015"/>
      <c r="AJ10" s="1019"/>
      <c r="AK10" s="1019">
        <v>0.65029999999999999</v>
      </c>
      <c r="AL10" s="1019"/>
      <c r="AM10" s="1019"/>
      <c r="AN10" s="1022">
        <f t="shared" si="1"/>
        <v>0.65029999999999999</v>
      </c>
    </row>
    <row r="11" spans="1:40" ht="16.5" thickBot="1" x14ac:dyDescent="0.3">
      <c r="G11" s="60">
        <f>SUM(G10)</f>
        <v>2.76272304</v>
      </c>
      <c r="H11" s="36">
        <f>SUM(Q23/G11)</f>
        <v>0.70600634655003269</v>
      </c>
      <c r="J11" s="22">
        <v>6</v>
      </c>
      <c r="K11" s="29"/>
      <c r="L11" s="29">
        <v>6</v>
      </c>
      <c r="M11" s="29">
        <v>15</v>
      </c>
      <c r="N11" s="29">
        <v>400</v>
      </c>
      <c r="O11" s="29"/>
      <c r="P11" s="30">
        <v>3</v>
      </c>
      <c r="Q11" s="31">
        <f t="shared" si="0"/>
        <v>0.108</v>
      </c>
      <c r="R11" s="34"/>
      <c r="T11" s="1016">
        <v>46176</v>
      </c>
      <c r="U11" s="1015"/>
      <c r="V11" s="1017">
        <v>0.91610000000000003</v>
      </c>
      <c r="W11" s="1019">
        <v>0.39700000000000002</v>
      </c>
      <c r="X11" s="1019">
        <v>0.06</v>
      </c>
      <c r="Y11" s="1017"/>
      <c r="Z11" s="1015">
        <f t="shared" si="2"/>
        <v>0.45700000000000002</v>
      </c>
      <c r="AB11" s="1016">
        <v>46199</v>
      </c>
      <c r="AC11" s="1015"/>
      <c r="AD11" s="1019">
        <v>0.46200000000000002</v>
      </c>
      <c r="AE11" s="1019">
        <v>0.13600000000000001</v>
      </c>
      <c r="AF11" s="1022">
        <f t="shared" si="3"/>
        <v>0.59800000000000009</v>
      </c>
      <c r="AH11" s="1016">
        <v>46213</v>
      </c>
      <c r="AI11" s="1015"/>
      <c r="AJ11" s="1019">
        <v>6.3304999999999998</v>
      </c>
      <c r="AK11" s="1019">
        <v>6.3956999999999997</v>
      </c>
      <c r="AL11" s="1019">
        <v>0.06</v>
      </c>
      <c r="AM11" s="1019"/>
      <c r="AN11" s="1022">
        <f t="shared" si="1"/>
        <v>6.4556999999999993</v>
      </c>
    </row>
    <row r="12" spans="1:40" ht="16.5" thickTop="1" x14ac:dyDescent="0.25">
      <c r="B12" s="8" t="s">
        <v>84</v>
      </c>
      <c r="J12" s="28">
        <v>7</v>
      </c>
      <c r="K12" s="29"/>
      <c r="L12" s="29">
        <v>3</v>
      </c>
      <c r="M12" s="29">
        <v>15</v>
      </c>
      <c r="N12" s="29">
        <v>400</v>
      </c>
      <c r="O12" s="29"/>
      <c r="P12" s="30">
        <v>4</v>
      </c>
      <c r="Q12" s="31">
        <f t="shared" si="0"/>
        <v>7.1999999999999995E-2</v>
      </c>
      <c r="R12" s="34"/>
      <c r="T12" s="1016">
        <v>46180</v>
      </c>
      <c r="U12" s="1015"/>
      <c r="V12" s="1017">
        <v>0.82440000000000002</v>
      </c>
      <c r="W12" s="1019">
        <v>0.46660000000000001</v>
      </c>
      <c r="X12" s="1019">
        <v>0.06</v>
      </c>
      <c r="Y12" s="1017"/>
      <c r="Z12" s="1015">
        <f t="shared" si="2"/>
        <v>0.52659999999999996</v>
      </c>
      <c r="AB12" s="1016">
        <v>46201</v>
      </c>
      <c r="AC12" s="1015"/>
      <c r="AD12" s="1019">
        <v>1.5980000000000001</v>
      </c>
      <c r="AE12" s="1019">
        <v>0.16</v>
      </c>
      <c r="AF12" s="1022">
        <f t="shared" si="3"/>
        <v>1.758</v>
      </c>
      <c r="AH12" s="1932"/>
      <c r="AI12" s="1933"/>
      <c r="AJ12" s="1023">
        <f>SUM(AJ6:AJ11)</f>
        <v>24.3431</v>
      </c>
      <c r="AK12" s="1023">
        <f>SUM(AK6:AK11)</f>
        <v>24.657900000000005</v>
      </c>
      <c r="AL12" s="1023">
        <f>SUM(AL6:AL11)</f>
        <v>0.12</v>
      </c>
      <c r="AM12" s="1023">
        <f>SUM(AM6:AM11)</f>
        <v>0.24399999999999999</v>
      </c>
      <c r="AN12" s="970">
        <f>SUM(AN6:AN11)</f>
        <v>25.021900000000002</v>
      </c>
    </row>
    <row r="13" spans="1:40" x14ac:dyDescent="0.25">
      <c r="A13" s="37"/>
      <c r="B13" s="1901" t="s">
        <v>3</v>
      </c>
      <c r="C13" s="1902" t="s">
        <v>49</v>
      </c>
      <c r="D13" s="1902"/>
      <c r="E13" s="1903" t="s">
        <v>48</v>
      </c>
      <c r="F13" s="1903"/>
      <c r="G13" s="1886" t="s">
        <v>50</v>
      </c>
      <c r="H13" s="87"/>
      <c r="J13" s="28">
        <v>8</v>
      </c>
      <c r="K13" s="29"/>
      <c r="L13" s="29">
        <v>3</v>
      </c>
      <c r="M13" s="29">
        <v>13</v>
      </c>
      <c r="N13" s="29">
        <v>400</v>
      </c>
      <c r="O13" s="29"/>
      <c r="P13" s="30">
        <v>2</v>
      </c>
      <c r="Q13" s="31">
        <f t="shared" si="0"/>
        <v>3.1199999999999999E-2</v>
      </c>
      <c r="R13" s="34"/>
      <c r="T13" s="1016">
        <v>46181</v>
      </c>
      <c r="U13" s="1015"/>
      <c r="V13" s="1017">
        <v>1.7417</v>
      </c>
      <c r="W13" s="1019">
        <v>1.0471999999999999</v>
      </c>
      <c r="X13" s="1019">
        <v>0.12</v>
      </c>
      <c r="Y13" s="1017"/>
      <c r="Z13" s="1015">
        <f t="shared" si="2"/>
        <v>1.1671999999999998</v>
      </c>
      <c r="AB13" s="1016">
        <v>46202</v>
      </c>
      <c r="AC13" s="1015"/>
      <c r="AD13" s="1019">
        <v>0.49</v>
      </c>
      <c r="AE13" s="1019"/>
      <c r="AF13" s="1022">
        <f t="shared" si="3"/>
        <v>0.49</v>
      </c>
    </row>
    <row r="14" spans="1:40" x14ac:dyDescent="0.25">
      <c r="A14" s="37"/>
      <c r="B14" s="1901"/>
      <c r="C14" s="101" t="s">
        <v>30</v>
      </c>
      <c r="D14" s="101" t="s">
        <v>10</v>
      </c>
      <c r="E14" s="118" t="s">
        <v>30</v>
      </c>
      <c r="F14" s="118" t="s">
        <v>10</v>
      </c>
      <c r="G14" s="1887"/>
      <c r="H14" s="87"/>
      <c r="J14" s="28">
        <v>9</v>
      </c>
      <c r="K14" s="29"/>
      <c r="L14" s="29">
        <v>9.5</v>
      </c>
      <c r="M14" s="29">
        <v>9.5</v>
      </c>
      <c r="N14" s="29">
        <v>400</v>
      </c>
      <c r="O14" s="29"/>
      <c r="P14" s="30">
        <v>3</v>
      </c>
      <c r="Q14" s="31">
        <f t="shared" si="0"/>
        <v>0.10829999999999999</v>
      </c>
      <c r="R14" s="34"/>
      <c r="T14" s="1016">
        <v>46182</v>
      </c>
      <c r="U14" s="1015"/>
      <c r="V14" s="1017">
        <v>0.60819999999999996</v>
      </c>
      <c r="W14" s="1019">
        <v>0.76</v>
      </c>
      <c r="X14" s="1019">
        <v>0</v>
      </c>
      <c r="Y14" s="1017">
        <v>0.71519999999999995</v>
      </c>
      <c r="Z14" s="1015">
        <f t="shared" si="2"/>
        <v>1.4752000000000001</v>
      </c>
      <c r="AB14" s="1016">
        <v>46208</v>
      </c>
      <c r="AC14" s="1015"/>
      <c r="AD14" s="1019">
        <v>0.38400000000000001</v>
      </c>
      <c r="AE14" s="1019">
        <v>7.0000000000000007E-2</v>
      </c>
      <c r="AF14" s="1022">
        <f t="shared" si="3"/>
        <v>0.45400000000000001</v>
      </c>
      <c r="AH14" s="8" t="s">
        <v>384</v>
      </c>
    </row>
    <row r="15" spans="1:40" x14ac:dyDescent="0.25">
      <c r="A15" s="107" t="s">
        <v>83</v>
      </c>
      <c r="B15" s="122" t="s">
        <v>14</v>
      </c>
      <c r="C15" s="122">
        <f>SUM(B9)</f>
        <v>4</v>
      </c>
      <c r="D15" s="20">
        <f>SUM(G11)</f>
        <v>2.76272304</v>
      </c>
      <c r="E15" s="86">
        <f>SUM(P23)</f>
        <v>190</v>
      </c>
      <c r="F15" s="85">
        <f>SUM(Q23)</f>
        <v>1.9504999999999999</v>
      </c>
      <c r="G15" s="88">
        <f>SUM(F15/D15)</f>
        <v>0.70600634655003269</v>
      </c>
      <c r="H15" s="83"/>
      <c r="J15" s="28">
        <v>10</v>
      </c>
      <c r="K15" s="29"/>
      <c r="L15" s="29">
        <v>2</v>
      </c>
      <c r="M15" s="29">
        <v>10</v>
      </c>
      <c r="N15" s="29">
        <v>400</v>
      </c>
      <c r="O15" s="29"/>
      <c r="P15" s="30">
        <v>36</v>
      </c>
      <c r="Q15" s="31">
        <f t="shared" si="0"/>
        <v>0.28799999999999998</v>
      </c>
      <c r="R15" s="34"/>
      <c r="T15" s="1017"/>
      <c r="U15" s="1015"/>
      <c r="V15" s="1017">
        <v>1.8652</v>
      </c>
      <c r="W15" s="1019">
        <v>0.78959999999999997</v>
      </c>
      <c r="X15" s="1019">
        <v>0.24</v>
      </c>
      <c r="Y15" s="1017"/>
      <c r="Z15" s="1015">
        <f t="shared" si="2"/>
        <v>1.0295999999999998</v>
      </c>
      <c r="AB15" s="1016">
        <v>46210</v>
      </c>
      <c r="AC15" s="1015"/>
      <c r="AD15" s="1019">
        <v>0.34799999999999998</v>
      </c>
      <c r="AE15" s="1019"/>
      <c r="AF15" s="1022">
        <f t="shared" si="3"/>
        <v>0.34799999999999998</v>
      </c>
      <c r="AH15" s="488" t="s">
        <v>383</v>
      </c>
      <c r="AJ15" s="1025">
        <v>26.0288</v>
      </c>
    </row>
    <row r="16" spans="1:40" ht="16.5" thickBot="1" x14ac:dyDescent="0.3">
      <c r="A16" s="37"/>
      <c r="B16" s="94" t="s">
        <v>54</v>
      </c>
      <c r="C16" s="59">
        <f>SUM(C15)</f>
        <v>4</v>
      </c>
      <c r="D16" s="92">
        <f>SUM(D15)</f>
        <v>2.76272304</v>
      </c>
      <c r="E16" s="59">
        <f>SUM(E15)</f>
        <v>190</v>
      </c>
      <c r="F16" s="92">
        <f>SUM(F15)</f>
        <v>1.9504999999999999</v>
      </c>
      <c r="G16" s="93">
        <f>SUM(G15)</f>
        <v>0.70600634655003269</v>
      </c>
      <c r="H16" s="83"/>
      <c r="J16" s="28">
        <v>11</v>
      </c>
      <c r="K16" s="29"/>
      <c r="L16" s="29">
        <v>2</v>
      </c>
      <c r="M16" s="29">
        <v>10</v>
      </c>
      <c r="N16" s="29">
        <v>300</v>
      </c>
      <c r="O16" s="29"/>
      <c r="P16" s="30">
        <v>4</v>
      </c>
      <c r="Q16" s="31">
        <f t="shared" si="0"/>
        <v>2.4E-2</v>
      </c>
      <c r="R16" s="34"/>
      <c r="T16" s="1016">
        <v>46183</v>
      </c>
      <c r="U16" s="1015"/>
      <c r="V16" s="1017">
        <v>5.6882000000000001</v>
      </c>
      <c r="W16" s="1019">
        <v>3.1621000000000001</v>
      </c>
      <c r="X16" s="1019">
        <v>0.6</v>
      </c>
      <c r="Y16" s="1017"/>
      <c r="Z16" s="1015">
        <f t="shared" si="2"/>
        <v>3.7621000000000002</v>
      </c>
      <c r="AB16" s="1016">
        <v>46211</v>
      </c>
      <c r="AC16" s="1015"/>
      <c r="AD16" s="1019">
        <v>3.1204000000000001</v>
      </c>
      <c r="AE16" s="1019">
        <v>0.314</v>
      </c>
      <c r="AF16" s="1022">
        <f t="shared" si="3"/>
        <v>3.4344000000000001</v>
      </c>
      <c r="AH16" s="138" t="s">
        <v>331</v>
      </c>
      <c r="AJ16" s="997">
        <v>14.063700000000001</v>
      </c>
    </row>
    <row r="17" spans="1:38" ht="16.5" thickTop="1" x14ac:dyDescent="0.25">
      <c r="A17" s="37"/>
      <c r="B17" s="89"/>
      <c r="C17" s="90"/>
      <c r="D17" s="91"/>
      <c r="E17" s="82"/>
      <c r="F17" s="83"/>
      <c r="G17" s="83"/>
      <c r="H17" s="83"/>
      <c r="J17" s="28">
        <v>12</v>
      </c>
      <c r="K17" s="29"/>
      <c r="L17" s="29">
        <v>2</v>
      </c>
      <c r="M17" s="29">
        <v>10</v>
      </c>
      <c r="N17" s="29">
        <v>250</v>
      </c>
      <c r="O17" s="29"/>
      <c r="P17" s="30">
        <v>3</v>
      </c>
      <c r="Q17" s="31">
        <f t="shared" si="0"/>
        <v>1.4999999999999999E-2</v>
      </c>
      <c r="R17" s="34"/>
      <c r="T17" s="1017"/>
      <c r="U17" s="1015"/>
      <c r="V17" s="1017">
        <v>0.75429999999999997</v>
      </c>
      <c r="W17" s="1017">
        <v>0.38919999999999999</v>
      </c>
      <c r="X17" s="1017">
        <v>0</v>
      </c>
      <c r="Y17" s="1017"/>
      <c r="Z17" s="1015">
        <f t="shared" si="2"/>
        <v>0.38919999999999999</v>
      </c>
      <c r="AB17" s="1017"/>
      <c r="AC17" s="1015"/>
      <c r="AD17" s="1019">
        <v>0.09</v>
      </c>
      <c r="AE17" s="1017"/>
      <c r="AF17" s="1022">
        <f t="shared" si="3"/>
        <v>0.09</v>
      </c>
      <c r="AH17" s="138" t="s">
        <v>51</v>
      </c>
      <c r="AJ17" s="1002">
        <v>2.8388</v>
      </c>
      <c r="AK17" s="8">
        <f>SUM(AJ16:AJ17)</f>
        <v>16.9025</v>
      </c>
      <c r="AL17" s="1026">
        <f>SUM(AK17/AJ15)</f>
        <v>0.64937684411113838</v>
      </c>
    </row>
    <row r="18" spans="1:38" x14ac:dyDescent="0.25">
      <c r="A18" s="37"/>
      <c r="B18" s="102" t="s">
        <v>80</v>
      </c>
      <c r="C18" s="90"/>
      <c r="D18" s="103">
        <f>SUM(Q19)</f>
        <v>1.5905</v>
      </c>
      <c r="E18" s="1014"/>
      <c r="F18" s="83"/>
      <c r="G18" s="83"/>
      <c r="H18" s="83"/>
      <c r="J18" s="28">
        <v>13</v>
      </c>
      <c r="K18" s="29"/>
      <c r="L18" s="29">
        <v>2</v>
      </c>
      <c r="M18" s="29">
        <v>10</v>
      </c>
      <c r="N18" s="29">
        <v>200</v>
      </c>
      <c r="O18" s="29"/>
      <c r="P18" s="30">
        <v>2</v>
      </c>
      <c r="Q18" s="31">
        <f t="shared" si="0"/>
        <v>8.0000000000000002E-3</v>
      </c>
      <c r="R18" s="34"/>
      <c r="T18" s="1016">
        <v>46232</v>
      </c>
      <c r="U18" s="1015"/>
      <c r="V18" s="1019">
        <v>2.7669999999999999</v>
      </c>
      <c r="W18" s="1017">
        <v>1.6708000000000001</v>
      </c>
      <c r="X18" s="1017">
        <v>0.35520000000000002</v>
      </c>
      <c r="Y18" s="1017"/>
      <c r="Z18" s="1015">
        <f t="shared" si="2"/>
        <v>2.0260000000000002</v>
      </c>
      <c r="AB18" s="1016">
        <v>46210</v>
      </c>
      <c r="AC18" s="1015"/>
      <c r="AD18" s="1019">
        <v>0.50449999999999995</v>
      </c>
      <c r="AE18" s="1019">
        <v>0.13400000000000001</v>
      </c>
      <c r="AF18" s="1022">
        <f t="shared" si="3"/>
        <v>0.63849999999999996</v>
      </c>
      <c r="AH18" s="138" t="s">
        <v>163</v>
      </c>
      <c r="AJ18" s="997">
        <v>17.446400000000001</v>
      </c>
      <c r="AK18" s="8"/>
    </row>
    <row r="19" spans="1:38" x14ac:dyDescent="0.25">
      <c r="A19" s="37"/>
      <c r="B19" s="102" t="s">
        <v>51</v>
      </c>
      <c r="C19" s="89"/>
      <c r="D19" s="103">
        <f>SUM(Q22)</f>
        <v>0.36</v>
      </c>
      <c r="E19" s="1014"/>
      <c r="F19" s="83"/>
      <c r="G19" s="83"/>
      <c r="H19" s="83"/>
      <c r="J19" s="1929" t="s">
        <v>81</v>
      </c>
      <c r="K19" s="1829"/>
      <c r="L19" s="1829"/>
      <c r="M19" s="1829"/>
      <c r="N19" s="1930"/>
      <c r="O19" s="263">
        <f>SUM(O6:O18)</f>
        <v>0</v>
      </c>
      <c r="P19" s="263">
        <f>SUM(P6:P18)</f>
        <v>70</v>
      </c>
      <c r="Q19" s="264">
        <f>SUM(Q6:Q18)</f>
        <v>1.5905</v>
      </c>
      <c r="R19" s="273">
        <f>SUM(Q19/G11)</f>
        <v>0.57570012519242608</v>
      </c>
      <c r="T19" s="1016">
        <v>46233</v>
      </c>
      <c r="U19" s="1015"/>
      <c r="V19" s="1019">
        <v>0.66479999999999995</v>
      </c>
      <c r="W19" s="1017">
        <v>0.26519999999999999</v>
      </c>
      <c r="X19" s="1017">
        <v>0.2336</v>
      </c>
      <c r="Y19" s="1017"/>
      <c r="Z19" s="1015">
        <f t="shared" si="2"/>
        <v>0.49880000000000002</v>
      </c>
      <c r="AB19" s="1016"/>
      <c r="AC19" s="1015"/>
      <c r="AD19" s="1019">
        <v>2.3479999999999999</v>
      </c>
      <c r="AE19" s="1019">
        <v>0.17199999999999999</v>
      </c>
      <c r="AF19" s="1022">
        <f t="shared" si="3"/>
        <v>2.52</v>
      </c>
      <c r="AH19" s="138" t="s">
        <v>380</v>
      </c>
      <c r="AJ19" s="1003">
        <v>2.2160000000000002</v>
      </c>
      <c r="AK19" s="8">
        <f>SUM(AJ18:AJ19)</f>
        <v>19.662400000000002</v>
      </c>
    </row>
    <row r="20" spans="1:38" ht="16.5" thickBot="1" x14ac:dyDescent="0.3">
      <c r="A20" s="37"/>
      <c r="B20" s="89"/>
      <c r="C20" s="89"/>
      <c r="D20" s="104">
        <f>SUM(D18:D19)</f>
        <v>1.9504999999999999</v>
      </c>
      <c r="E20" s="1014"/>
      <c r="F20" s="83"/>
      <c r="G20" s="83"/>
      <c r="H20" s="83"/>
      <c r="J20" s="28">
        <v>14</v>
      </c>
      <c r="K20" s="29"/>
      <c r="L20" s="29">
        <v>3</v>
      </c>
      <c r="M20" s="29">
        <v>5</v>
      </c>
      <c r="N20" s="29">
        <v>400</v>
      </c>
      <c r="O20" s="29">
        <v>2</v>
      </c>
      <c r="P20" s="29">
        <v>20</v>
      </c>
      <c r="Q20" s="31">
        <f>L20*M20*N20*P20/1000000</f>
        <v>0.12</v>
      </c>
      <c r="R20" s="34"/>
      <c r="T20" s="1932"/>
      <c r="U20" s="1933"/>
      <c r="V20" s="1020">
        <f>SUM(V6:V19)</f>
        <v>26.0288</v>
      </c>
      <c r="W20" s="1020">
        <f>SUM(W6:W19)</f>
        <v>14.063700000000001</v>
      </c>
      <c r="X20" s="1020">
        <f>SUM(X6:X19)</f>
        <v>2.8388</v>
      </c>
      <c r="Y20" s="1020">
        <f>SUM(Y6:Y19)</f>
        <v>0.71519999999999995</v>
      </c>
      <c r="Z20" s="1021">
        <f>SUM(Z6:Z19)</f>
        <v>17.617699999999999</v>
      </c>
      <c r="AB20" s="1016">
        <v>46221</v>
      </c>
      <c r="AC20" s="1015"/>
      <c r="AD20" s="1019">
        <v>0.28799999999999998</v>
      </c>
      <c r="AE20" s="1019">
        <v>0.08</v>
      </c>
      <c r="AF20" s="1022">
        <f t="shared" si="3"/>
        <v>0.36799999999999999</v>
      </c>
      <c r="AJ20" s="1001"/>
      <c r="AK20" s="8"/>
    </row>
    <row r="21" spans="1:38" ht="16.5" thickTop="1" x14ac:dyDescent="0.25">
      <c r="A21" s="37"/>
      <c r="B21" s="7"/>
      <c r="C21" s="7"/>
      <c r="D21" s="7"/>
      <c r="E21" s="7"/>
      <c r="F21" s="7"/>
      <c r="G21" s="7"/>
      <c r="H21" s="83"/>
      <c r="J21" s="41">
        <v>15</v>
      </c>
      <c r="K21" s="129"/>
      <c r="L21" s="129">
        <v>2</v>
      </c>
      <c r="M21" s="129">
        <v>3</v>
      </c>
      <c r="N21" s="129">
        <v>400</v>
      </c>
      <c r="O21" s="29">
        <v>4</v>
      </c>
      <c r="P21" s="29">
        <v>100</v>
      </c>
      <c r="Q21" s="31">
        <f>L21*M21*N21*P21/1000000</f>
        <v>0.24</v>
      </c>
      <c r="R21" s="34" t="s">
        <v>79</v>
      </c>
      <c r="AB21" s="1016">
        <v>46222</v>
      </c>
      <c r="AC21" s="1015"/>
      <c r="AD21" s="1019">
        <v>0.40799999999999997</v>
      </c>
      <c r="AE21" s="1019">
        <v>0.11</v>
      </c>
      <c r="AF21" s="1022">
        <f t="shared" si="3"/>
        <v>0.51800000000000002</v>
      </c>
      <c r="AH21" s="488" t="s">
        <v>125</v>
      </c>
      <c r="AI21" s="488"/>
      <c r="AJ21" s="1024">
        <v>24.3431</v>
      </c>
    </row>
    <row r="22" spans="1:38" x14ac:dyDescent="0.25">
      <c r="J22" s="1809" t="s">
        <v>81</v>
      </c>
      <c r="K22" s="1810"/>
      <c r="L22" s="1810"/>
      <c r="M22" s="1810"/>
      <c r="N22" s="1811"/>
      <c r="O22" s="265">
        <f>SUM(O9:O21)</f>
        <v>6</v>
      </c>
      <c r="P22" s="263">
        <f>SUM(P20:P21)</f>
        <v>120</v>
      </c>
      <c r="Q22" s="266">
        <f>SUM(Q20:Q21)</f>
        <v>0.36</v>
      </c>
      <c r="R22" s="273">
        <f>SUM(Q22/G11)</f>
        <v>0.13030622135760667</v>
      </c>
      <c r="AB22" s="1016">
        <v>46223</v>
      </c>
      <c r="AC22" s="1015"/>
      <c r="AD22" s="1019">
        <v>3.2149999999999999</v>
      </c>
      <c r="AE22" s="1019">
        <v>0.32</v>
      </c>
      <c r="AF22" s="1022">
        <f t="shared" si="3"/>
        <v>3.5349999999999997</v>
      </c>
      <c r="AH22" s="138" t="s">
        <v>100</v>
      </c>
      <c r="AJ22" s="997">
        <v>24.657900000000001</v>
      </c>
    </row>
    <row r="23" spans="1:38" ht="16.5" thickBot="1" x14ac:dyDescent="0.3">
      <c r="J23" s="7"/>
      <c r="K23" s="7"/>
      <c r="L23" s="7"/>
      <c r="M23" s="7"/>
      <c r="N23" s="7"/>
      <c r="O23" s="130">
        <f>SUM(O22,O19)</f>
        <v>6</v>
      </c>
      <c r="P23" s="46">
        <f>SUM(P22,P19)</f>
        <v>190</v>
      </c>
      <c r="Q23" s="131">
        <f>SUM(Q22,Q19)</f>
        <v>1.9504999999999999</v>
      </c>
      <c r="R23" s="49">
        <f>SUM(Q23/G11)</f>
        <v>0.70600634655003269</v>
      </c>
      <c r="AB23" s="1016">
        <v>46224</v>
      </c>
      <c r="AC23" s="1015"/>
      <c r="AD23" s="1019">
        <v>0.47049999999999997</v>
      </c>
      <c r="AE23" s="1019">
        <v>7.5999999999999998E-2</v>
      </c>
      <c r="AF23" s="1022">
        <f t="shared" si="3"/>
        <v>0.54649999999999999</v>
      </c>
      <c r="AH23" s="138" t="s">
        <v>51</v>
      </c>
      <c r="AJ23" s="887">
        <v>0.12</v>
      </c>
      <c r="AL23" s="1026" cm="1">
        <f t="array" ref="AL23">SUM(AJ22:AJ23/AJ21)</f>
        <v>1.0178613241534562</v>
      </c>
    </row>
    <row r="24" spans="1:38" ht="16.5" thickTop="1" x14ac:dyDescent="0.25">
      <c r="AB24" s="1016"/>
      <c r="AC24" s="1015"/>
      <c r="AD24" s="1019">
        <v>0.34200000000000003</v>
      </c>
      <c r="AE24" s="1019">
        <v>0.114</v>
      </c>
      <c r="AF24" s="1022">
        <f t="shared" si="3"/>
        <v>0.45600000000000002</v>
      </c>
      <c r="AH24" s="138" t="s">
        <v>212</v>
      </c>
      <c r="AJ24" s="1027">
        <v>0.24399999999999999</v>
      </c>
      <c r="AK24" s="8">
        <f>SUM(AJ22:AJ24)</f>
        <v>25.021900000000002</v>
      </c>
      <c r="AL24" s="1026"/>
    </row>
    <row r="25" spans="1:38" ht="14.25" customHeight="1" x14ac:dyDescent="0.25">
      <c r="B25" s="1814" t="s">
        <v>20</v>
      </c>
      <c r="C25" s="1814"/>
      <c r="D25" s="1814"/>
      <c r="E25" s="1814"/>
      <c r="F25" s="1814"/>
      <c r="G25" s="1814"/>
      <c r="H25" s="1814"/>
      <c r="I25" s="142"/>
      <c r="J25" s="1814" t="s">
        <v>22</v>
      </c>
      <c r="K25" s="1814"/>
      <c r="L25" s="1814"/>
      <c r="M25" s="1814"/>
      <c r="N25" s="1814"/>
      <c r="O25" s="1814"/>
      <c r="P25" s="1814"/>
      <c r="Q25" s="1814"/>
      <c r="R25" s="1814"/>
      <c r="AB25" s="1016">
        <v>46225</v>
      </c>
      <c r="AC25" s="1015"/>
      <c r="AD25" s="1019">
        <v>0.16200000000000001</v>
      </c>
      <c r="AE25" s="1019">
        <v>1.6E-2</v>
      </c>
      <c r="AF25" s="1022">
        <f t="shared" si="3"/>
        <v>0.17799999999999999</v>
      </c>
      <c r="AK25" s="1028">
        <f>SUM(AK17:AK24)</f>
        <v>61.586800000000004</v>
      </c>
    </row>
    <row r="26" spans="1:38" ht="14.25" customHeight="1" x14ac:dyDescent="0.25">
      <c r="B26" s="1814"/>
      <c r="C26" s="1814"/>
      <c r="D26" s="1814"/>
      <c r="E26" s="1814"/>
      <c r="F26" s="1814"/>
      <c r="G26" s="1814"/>
      <c r="H26" s="1814"/>
      <c r="I26" s="142"/>
      <c r="J26" s="1814"/>
      <c r="K26" s="1814"/>
      <c r="L26" s="1814"/>
      <c r="M26" s="1814"/>
      <c r="N26" s="1814"/>
      <c r="O26" s="1814"/>
      <c r="P26" s="1814"/>
      <c r="Q26" s="1814"/>
      <c r="R26" s="1814"/>
      <c r="AB26" s="1016">
        <v>46226</v>
      </c>
      <c r="AC26" s="1015"/>
      <c r="AD26" s="1019">
        <v>0.29399999999999998</v>
      </c>
      <c r="AE26" s="1019"/>
      <c r="AF26" s="1022">
        <f t="shared" si="3"/>
        <v>0.29399999999999998</v>
      </c>
      <c r="AI26" s="138" t="s">
        <v>318</v>
      </c>
      <c r="AJ26" s="138">
        <v>21.8096</v>
      </c>
      <c r="AK26" s="615"/>
    </row>
    <row r="27" spans="1:38" x14ac:dyDescent="0.25">
      <c r="B27" s="6" t="s">
        <v>38</v>
      </c>
      <c r="H27" s="8"/>
      <c r="J27" s="9" t="s">
        <v>39</v>
      </c>
      <c r="K27" s="10"/>
      <c r="L27" s="10"/>
      <c r="M27" s="10"/>
      <c r="N27" s="10"/>
      <c r="O27" s="1898"/>
      <c r="P27" s="1898"/>
      <c r="Q27" s="8"/>
      <c r="R27" s="8"/>
      <c r="AB27" s="1016">
        <v>46228</v>
      </c>
      <c r="AC27" s="1015"/>
      <c r="AD27" s="1019">
        <v>0.13200000000000001</v>
      </c>
      <c r="AE27" s="1019"/>
      <c r="AF27" s="1022">
        <f t="shared" si="3"/>
        <v>0.13200000000000001</v>
      </c>
      <c r="AI27" s="138" t="s">
        <v>319</v>
      </c>
      <c r="AJ27" s="138">
        <v>28.214700000000001</v>
      </c>
      <c r="AK27" s="488">
        <f>SUM(AJ26:AJ27)</f>
        <v>50.024299999999997</v>
      </c>
    </row>
    <row r="28" spans="1:38" ht="16.5" thickBot="1" x14ac:dyDescent="0.3">
      <c r="B28" s="1812" t="s">
        <v>21</v>
      </c>
      <c r="C28" s="1812" t="s">
        <v>2</v>
      </c>
      <c r="D28" s="1805" t="s">
        <v>3</v>
      </c>
      <c r="E28" s="1842" t="s">
        <v>4</v>
      </c>
      <c r="F28" s="1843"/>
      <c r="G28" s="1844"/>
      <c r="H28" s="1812" t="s">
        <v>5</v>
      </c>
      <c r="J28" s="1812" t="s">
        <v>21</v>
      </c>
      <c r="K28" s="1899" t="s">
        <v>24</v>
      </c>
      <c r="L28" s="1842" t="s">
        <v>25</v>
      </c>
      <c r="M28" s="1843"/>
      <c r="N28" s="1844"/>
      <c r="O28" s="1842" t="s">
        <v>4</v>
      </c>
      <c r="P28" s="1843"/>
      <c r="Q28" s="1844"/>
      <c r="R28" s="1812" t="s">
        <v>5</v>
      </c>
      <c r="AB28" s="1016">
        <v>46231</v>
      </c>
      <c r="AC28" s="1015"/>
      <c r="AD28" s="1019">
        <v>0.88970000000000005</v>
      </c>
      <c r="AE28" s="1019"/>
      <c r="AF28" s="1022">
        <f t="shared" si="3"/>
        <v>0.88970000000000005</v>
      </c>
      <c r="AK28" s="908">
        <f>SUM(AK25-AK27)</f>
        <v>11.562500000000007</v>
      </c>
      <c r="AL28" s="138" t="s">
        <v>385</v>
      </c>
    </row>
    <row r="29" spans="1:38" ht="16.5" thickTop="1" x14ac:dyDescent="0.25">
      <c r="B29" s="1813"/>
      <c r="C29" s="1813"/>
      <c r="D29" s="1806"/>
      <c r="E29" s="84" t="s">
        <v>26</v>
      </c>
      <c r="F29" s="84" t="s">
        <v>9</v>
      </c>
      <c r="G29" s="119" t="s">
        <v>10</v>
      </c>
      <c r="H29" s="1813"/>
      <c r="J29" s="1813"/>
      <c r="K29" s="1900"/>
      <c r="L29" s="13" t="s">
        <v>27</v>
      </c>
      <c r="M29" s="120" t="s">
        <v>28</v>
      </c>
      <c r="N29" s="120" t="s">
        <v>26</v>
      </c>
      <c r="O29" s="120" t="s">
        <v>29</v>
      </c>
      <c r="P29" s="123" t="s">
        <v>30</v>
      </c>
      <c r="Q29" s="16" t="s">
        <v>10</v>
      </c>
      <c r="R29" s="1813"/>
      <c r="AB29" s="1016">
        <v>46233</v>
      </c>
      <c r="AC29" s="1015"/>
      <c r="AD29" s="1019">
        <v>0.11600000000000001</v>
      </c>
      <c r="AE29" s="1019">
        <v>0.45</v>
      </c>
      <c r="AF29" s="1022">
        <f t="shared" si="3"/>
        <v>0.56600000000000006</v>
      </c>
    </row>
    <row r="30" spans="1:38" x14ac:dyDescent="0.25">
      <c r="B30" s="17">
        <v>1</v>
      </c>
      <c r="C30" s="140">
        <v>5316</v>
      </c>
      <c r="D30" s="122" t="s">
        <v>14</v>
      </c>
      <c r="E30" s="122">
        <v>400</v>
      </c>
      <c r="F30" s="122">
        <v>50</v>
      </c>
      <c r="G30" s="71">
        <f>0.7854*E30*F30*F30/1000000</f>
        <v>0.78539999999999988</v>
      </c>
      <c r="H30" s="21" t="s">
        <v>82</v>
      </c>
      <c r="J30" s="22">
        <v>1</v>
      </c>
      <c r="K30" s="23" t="s">
        <v>80</v>
      </c>
      <c r="L30" s="24">
        <v>12</v>
      </c>
      <c r="M30" s="24">
        <v>15</v>
      </c>
      <c r="N30" s="24">
        <v>400</v>
      </c>
      <c r="O30" s="23"/>
      <c r="P30" s="25">
        <v>2</v>
      </c>
      <c r="Q30" s="26">
        <f t="shared" ref="Q30:Q39" si="4">L30*M30*N30*P30/1000000</f>
        <v>0.14399999999999999</v>
      </c>
      <c r="R30" s="27"/>
      <c r="AB30" s="1932"/>
      <c r="AC30" s="1933"/>
      <c r="AD30" s="1020">
        <f>SUM(AD6:AD29)</f>
        <v>17.446400000000004</v>
      </c>
      <c r="AE30" s="1023">
        <f>SUM(AE6:AE29)</f>
        <v>2.2160000000000006</v>
      </c>
      <c r="AF30" s="1021">
        <f>SUM(AF6:AF29)</f>
        <v>19.662400000000005</v>
      </c>
    </row>
    <row r="31" spans="1:38" x14ac:dyDescent="0.25">
      <c r="B31" s="17">
        <v>2</v>
      </c>
      <c r="C31" s="140">
        <v>5327</v>
      </c>
      <c r="D31" s="122" t="s">
        <v>14</v>
      </c>
      <c r="E31" s="122">
        <v>400</v>
      </c>
      <c r="F31" s="122">
        <v>47</v>
      </c>
      <c r="G31" s="71">
        <f>0.7854*E31*F31*F31/1000000</f>
        <v>0.69397943999999989</v>
      </c>
      <c r="H31" s="21" t="s">
        <v>82</v>
      </c>
      <c r="J31" s="28">
        <v>2</v>
      </c>
      <c r="K31" s="29"/>
      <c r="L31" s="29">
        <v>10</v>
      </c>
      <c r="M31" s="29">
        <v>15</v>
      </c>
      <c r="N31" s="24">
        <v>400</v>
      </c>
      <c r="O31" s="29"/>
      <c r="P31" s="30">
        <v>4</v>
      </c>
      <c r="Q31" s="31">
        <f t="shared" si="4"/>
        <v>0.24</v>
      </c>
      <c r="R31" s="29"/>
    </row>
    <row r="32" spans="1:38" x14ac:dyDescent="0.25">
      <c r="B32" s="17">
        <v>3</v>
      </c>
      <c r="C32" s="140">
        <v>5275</v>
      </c>
      <c r="D32" s="122" t="s">
        <v>14</v>
      </c>
      <c r="E32" s="122">
        <v>400</v>
      </c>
      <c r="F32" s="122">
        <v>52</v>
      </c>
      <c r="G32" s="71">
        <f>0.7854*E32*F32*F32/1000000</f>
        <v>0.84948863999999991</v>
      </c>
      <c r="H32" s="21" t="s">
        <v>82</v>
      </c>
      <c r="J32" s="28">
        <v>3</v>
      </c>
      <c r="K32" s="29"/>
      <c r="L32" s="29">
        <v>6</v>
      </c>
      <c r="M32" s="29">
        <v>15</v>
      </c>
      <c r="N32" s="24">
        <v>400</v>
      </c>
      <c r="O32" s="29"/>
      <c r="P32" s="30">
        <v>1</v>
      </c>
      <c r="Q32" s="31">
        <f t="shared" si="4"/>
        <v>3.5999999999999997E-2</v>
      </c>
      <c r="R32" s="29"/>
    </row>
    <row r="33" spans="1:18" x14ac:dyDescent="0.25">
      <c r="B33" s="1926" t="s">
        <v>78</v>
      </c>
      <c r="C33" s="1927"/>
      <c r="D33" s="1927"/>
      <c r="E33" s="1927"/>
      <c r="F33" s="1928"/>
      <c r="G33" s="74">
        <f>SUM(G30:G32)</f>
        <v>2.3288680799999995</v>
      </c>
      <c r="H33" s="21"/>
      <c r="J33" s="28">
        <v>4</v>
      </c>
      <c r="K33" s="29"/>
      <c r="L33" s="29">
        <v>3</v>
      </c>
      <c r="M33" s="29">
        <v>15</v>
      </c>
      <c r="N33" s="24">
        <v>400</v>
      </c>
      <c r="O33" s="29"/>
      <c r="P33" s="30">
        <v>5</v>
      </c>
      <c r="Q33" s="31">
        <f t="shared" si="4"/>
        <v>0.09</v>
      </c>
      <c r="R33" s="29"/>
    </row>
    <row r="34" spans="1:18" ht="16.5" thickBot="1" x14ac:dyDescent="0.3">
      <c r="G34" s="60">
        <f>SUM(G33)</f>
        <v>2.3288680799999995</v>
      </c>
      <c r="H34" s="36">
        <f>SUM(Q45/G34)</f>
        <v>0.60732164786251019</v>
      </c>
      <c r="J34" s="28">
        <v>5</v>
      </c>
      <c r="K34" s="29"/>
      <c r="L34" s="29">
        <v>9.5</v>
      </c>
      <c r="M34" s="29">
        <v>9.5</v>
      </c>
      <c r="N34" s="24">
        <v>400</v>
      </c>
      <c r="O34" s="29"/>
      <c r="P34" s="30">
        <v>3</v>
      </c>
      <c r="Q34" s="31">
        <f t="shared" si="4"/>
        <v>0.10829999999999999</v>
      </c>
      <c r="R34" s="34"/>
    </row>
    <row r="35" spans="1:18" ht="16.5" thickTop="1" x14ac:dyDescent="0.25">
      <c r="A35" s="37"/>
      <c r="B35" s="8" t="s">
        <v>88</v>
      </c>
      <c r="J35" s="28">
        <v>6</v>
      </c>
      <c r="K35" s="29"/>
      <c r="L35" s="29">
        <v>4</v>
      </c>
      <c r="M35" s="29">
        <v>9.5</v>
      </c>
      <c r="N35" s="24">
        <v>400</v>
      </c>
      <c r="O35" s="29"/>
      <c r="P35" s="30">
        <v>8</v>
      </c>
      <c r="Q35" s="31">
        <f t="shared" si="4"/>
        <v>0.1216</v>
      </c>
      <c r="R35" s="29"/>
    </row>
    <row r="36" spans="1:18" x14ac:dyDescent="0.25">
      <c r="A36" s="37"/>
      <c r="B36" s="1901" t="s">
        <v>3</v>
      </c>
      <c r="C36" s="1902" t="s">
        <v>49</v>
      </c>
      <c r="D36" s="1902"/>
      <c r="E36" s="1903" t="s">
        <v>48</v>
      </c>
      <c r="F36" s="1903"/>
      <c r="G36" s="1886" t="s">
        <v>50</v>
      </c>
      <c r="H36" s="87"/>
      <c r="J36" s="28">
        <v>7</v>
      </c>
      <c r="K36" s="29"/>
      <c r="L36" s="29">
        <v>3</v>
      </c>
      <c r="M36" s="29">
        <v>13</v>
      </c>
      <c r="N36" s="24">
        <v>400</v>
      </c>
      <c r="O36" s="29"/>
      <c r="P36" s="30">
        <v>2</v>
      </c>
      <c r="Q36" s="31">
        <f t="shared" si="4"/>
        <v>3.1199999999999999E-2</v>
      </c>
      <c r="R36" s="29"/>
    </row>
    <row r="37" spans="1:18" x14ac:dyDescent="0.25">
      <c r="A37" s="107" t="s">
        <v>83</v>
      </c>
      <c r="B37" s="1901"/>
      <c r="C37" s="101" t="s">
        <v>30</v>
      </c>
      <c r="D37" s="101" t="s">
        <v>10</v>
      </c>
      <c r="E37" s="118" t="s">
        <v>30</v>
      </c>
      <c r="F37" s="118" t="s">
        <v>10</v>
      </c>
      <c r="G37" s="1887"/>
      <c r="H37" s="87"/>
      <c r="J37" s="28">
        <v>8</v>
      </c>
      <c r="K37" s="29"/>
      <c r="L37" s="29">
        <v>2</v>
      </c>
      <c r="M37" s="29">
        <v>10</v>
      </c>
      <c r="N37" s="24">
        <v>400</v>
      </c>
      <c r="O37" s="29"/>
      <c r="P37" s="30">
        <v>25</v>
      </c>
      <c r="Q37" s="31">
        <f t="shared" si="4"/>
        <v>0.2</v>
      </c>
      <c r="R37" s="34"/>
    </row>
    <row r="38" spans="1:18" x14ac:dyDescent="0.25">
      <c r="A38" s="107" t="s">
        <v>57</v>
      </c>
      <c r="B38" s="122" t="s">
        <v>14</v>
      </c>
      <c r="C38" s="86">
        <f>SUM(C16)</f>
        <v>4</v>
      </c>
      <c r="D38" s="71">
        <f>SUM(D16)</f>
        <v>2.76272304</v>
      </c>
      <c r="E38" s="86">
        <f>SUM(E16)</f>
        <v>190</v>
      </c>
      <c r="F38" s="71">
        <f>SUM(F16)</f>
        <v>1.9504999999999999</v>
      </c>
      <c r="G38" s="88">
        <f>SUM(F38/D38)</f>
        <v>0.70600634655003269</v>
      </c>
      <c r="H38" s="83"/>
      <c r="J38" s="28">
        <v>9</v>
      </c>
      <c r="K38" s="29"/>
      <c r="L38" s="29">
        <v>1.7</v>
      </c>
      <c r="M38" s="29">
        <v>10</v>
      </c>
      <c r="N38" s="24">
        <v>400</v>
      </c>
      <c r="O38" s="29"/>
      <c r="P38" s="30">
        <v>2</v>
      </c>
      <c r="Q38" s="31">
        <f t="shared" si="4"/>
        <v>1.3599999999999999E-2</v>
      </c>
      <c r="R38" s="29"/>
    </row>
    <row r="39" spans="1:18" x14ac:dyDescent="0.25">
      <c r="A39" s="37"/>
      <c r="B39" s="122" t="s">
        <v>14</v>
      </c>
      <c r="C39" s="122">
        <f>SUM(B32)</f>
        <v>3</v>
      </c>
      <c r="D39" s="71">
        <f>SUM(G34)</f>
        <v>2.3288680799999995</v>
      </c>
      <c r="E39" s="86">
        <f>SUM(P45)</f>
        <v>154</v>
      </c>
      <c r="F39" s="85">
        <f>SUM(Q45)</f>
        <v>1.414372</v>
      </c>
      <c r="G39" s="88">
        <f>SUM(F39/D39)</f>
        <v>0.60732164786251019</v>
      </c>
      <c r="H39" s="83"/>
      <c r="J39" s="28">
        <v>10</v>
      </c>
      <c r="K39" s="29"/>
      <c r="L39" s="29">
        <v>4.2</v>
      </c>
      <c r="M39" s="29">
        <v>4.2</v>
      </c>
      <c r="N39" s="24">
        <v>400</v>
      </c>
      <c r="O39" s="29"/>
      <c r="P39" s="30">
        <v>12</v>
      </c>
      <c r="Q39" s="31">
        <f t="shared" si="4"/>
        <v>8.4671999999999997E-2</v>
      </c>
      <c r="R39" s="34"/>
    </row>
    <row r="40" spans="1:18" ht="16.5" thickBot="1" x14ac:dyDescent="0.3">
      <c r="A40" s="37"/>
      <c r="B40" s="94" t="s">
        <v>54</v>
      </c>
      <c r="C40" s="59">
        <f>SUM(C38:C39)</f>
        <v>7</v>
      </c>
      <c r="D40" s="92">
        <f>SUM(D38:D39)</f>
        <v>5.0915911199999995</v>
      </c>
      <c r="E40" s="59">
        <f>SUM(E38:E39)</f>
        <v>344</v>
      </c>
      <c r="F40" s="92">
        <f>SUM(F38:F39)</f>
        <v>3.3648720000000001</v>
      </c>
      <c r="G40" s="93">
        <f>SUM(F40/D40)</f>
        <v>0.66086846345195138</v>
      </c>
      <c r="H40" s="83"/>
      <c r="J40" s="1909"/>
      <c r="K40" s="1831"/>
      <c r="L40" s="1831"/>
      <c r="M40" s="1831"/>
      <c r="N40" s="1910"/>
      <c r="O40" s="29"/>
      <c r="P40" s="267">
        <f>SUM(P30:P39)</f>
        <v>64</v>
      </c>
      <c r="Q40" s="268">
        <f>SUM(Q30:Q39)</f>
        <v>1.069372</v>
      </c>
      <c r="R40" s="273">
        <f>SUM(Q40/G33)</f>
        <v>0.45918101123186</v>
      </c>
    </row>
    <row r="41" spans="1:18" ht="16.5" thickTop="1" x14ac:dyDescent="0.25">
      <c r="A41" s="37"/>
      <c r="B41" s="89"/>
      <c r="C41" s="90"/>
      <c r="D41" s="91"/>
      <c r="E41" s="82"/>
      <c r="F41" s="83"/>
      <c r="G41" s="83"/>
      <c r="H41" s="83"/>
      <c r="J41" s="28">
        <v>11</v>
      </c>
      <c r="K41" s="29"/>
      <c r="L41" s="29">
        <v>3</v>
      </c>
      <c r="M41" s="52">
        <v>5</v>
      </c>
      <c r="N41" s="122">
        <v>400</v>
      </c>
      <c r="O41" s="53"/>
      <c r="P41" s="30">
        <v>30</v>
      </c>
      <c r="Q41" s="31">
        <f>L41*M41*N41*P41/1000000</f>
        <v>0.18</v>
      </c>
      <c r="R41" s="34"/>
    </row>
    <row r="42" spans="1:18" x14ac:dyDescent="0.25">
      <c r="A42" s="37"/>
      <c r="B42" s="102" t="s">
        <v>80</v>
      </c>
      <c r="C42" s="90"/>
      <c r="D42" s="103">
        <f>SUM(D18,Q40)</f>
        <v>2.659872</v>
      </c>
      <c r="E42" s="82"/>
      <c r="F42" s="83"/>
      <c r="G42" s="83"/>
      <c r="H42" s="83"/>
      <c r="J42" s="28">
        <v>12</v>
      </c>
      <c r="K42" s="29"/>
      <c r="L42" s="29">
        <v>3</v>
      </c>
      <c r="M42" s="29">
        <v>5</v>
      </c>
      <c r="N42" s="24">
        <v>300</v>
      </c>
      <c r="O42" s="29"/>
      <c r="P42" s="30">
        <v>10</v>
      </c>
      <c r="Q42" s="31">
        <f>L42*M42*N42*P42/1000000</f>
        <v>4.4999999999999998E-2</v>
      </c>
      <c r="R42" s="29"/>
    </row>
    <row r="43" spans="1:18" x14ac:dyDescent="0.25">
      <c r="A43" s="37"/>
      <c r="B43" s="102" t="s">
        <v>51</v>
      </c>
      <c r="C43" s="89"/>
      <c r="D43" s="103">
        <f>SUM(Q44,D19)</f>
        <v>0.70499999999999996</v>
      </c>
      <c r="E43" s="83"/>
      <c r="F43" s="83"/>
      <c r="G43" s="83"/>
      <c r="H43" s="83"/>
      <c r="J43" s="28">
        <v>13</v>
      </c>
      <c r="K43" s="29"/>
      <c r="L43" s="29">
        <v>2</v>
      </c>
      <c r="M43" s="29">
        <v>3</v>
      </c>
      <c r="N43" s="24">
        <v>400</v>
      </c>
      <c r="O43" s="29"/>
      <c r="P43" s="30">
        <v>50</v>
      </c>
      <c r="Q43" s="31">
        <f>L43*M43*N43*P43/1000000</f>
        <v>0.12</v>
      </c>
      <c r="R43" s="34"/>
    </row>
    <row r="44" spans="1:18" ht="16.5" thickBot="1" x14ac:dyDescent="0.3">
      <c r="B44" s="89"/>
      <c r="C44" s="89"/>
      <c r="D44" s="104">
        <f>SUM(D42:D43)</f>
        <v>3.3648720000000001</v>
      </c>
      <c r="E44" s="83"/>
      <c r="F44" s="83"/>
      <c r="G44" s="83"/>
      <c r="H44" s="83"/>
      <c r="J44" s="121"/>
      <c r="K44" s="121"/>
      <c r="L44" s="121"/>
      <c r="M44" s="121"/>
      <c r="N44" s="121"/>
      <c r="O44" s="121"/>
      <c r="P44" s="269">
        <f>SUM(P41:P43)</f>
        <v>90</v>
      </c>
      <c r="Q44" s="270">
        <f>SUM(Q41:Q43)</f>
        <v>0.34499999999999997</v>
      </c>
      <c r="R44" s="274">
        <f>SUM(Q44/G33)</f>
        <v>0.14814063663065022</v>
      </c>
    </row>
    <row r="45" spans="1:18" ht="17.25" thickTop="1" thickBot="1" x14ac:dyDescent="0.3">
      <c r="J45" s="7"/>
      <c r="K45" s="7"/>
      <c r="L45" s="7"/>
      <c r="M45" s="7"/>
      <c r="N45" s="7"/>
      <c r="O45" s="7"/>
      <c r="P45" s="47">
        <f>SUM(P44,P40)</f>
        <v>154</v>
      </c>
      <c r="Q45" s="48">
        <f>SUM(Q44,Q40)</f>
        <v>1.414372</v>
      </c>
      <c r="R45" s="49">
        <f>SUM(Q45/G33)</f>
        <v>0.60732164786251019</v>
      </c>
    </row>
    <row r="46" spans="1:18" ht="15" customHeight="1" thickTop="1" x14ac:dyDescent="0.25"/>
    <row r="47" spans="1:18" ht="14.25" customHeight="1" x14ac:dyDescent="0.25">
      <c r="B47" s="1814" t="s">
        <v>20</v>
      </c>
      <c r="C47" s="1814"/>
      <c r="D47" s="1814"/>
      <c r="E47" s="1814"/>
      <c r="F47" s="1814"/>
      <c r="G47" s="1814"/>
      <c r="H47" s="1814"/>
      <c r="I47" s="142"/>
      <c r="J47" s="1814" t="s">
        <v>22</v>
      </c>
      <c r="K47" s="1814"/>
      <c r="L47" s="1814"/>
      <c r="M47" s="1814"/>
      <c r="N47" s="1814"/>
      <c r="O47" s="1814"/>
      <c r="P47" s="1814"/>
      <c r="Q47" s="1814"/>
      <c r="R47" s="1814"/>
    </row>
    <row r="48" spans="1:18" ht="14.25" customHeight="1" x14ac:dyDescent="0.25">
      <c r="B48" s="1814"/>
      <c r="C48" s="1814"/>
      <c r="D48" s="1814"/>
      <c r="E48" s="1814"/>
      <c r="F48" s="1814"/>
      <c r="G48" s="1814"/>
      <c r="H48" s="1814"/>
      <c r="I48" s="142"/>
      <c r="J48" s="1814"/>
      <c r="K48" s="1814"/>
      <c r="L48" s="1814"/>
      <c r="M48" s="1814"/>
      <c r="N48" s="1814"/>
      <c r="O48" s="1814"/>
      <c r="P48" s="1814"/>
      <c r="Q48" s="1814"/>
      <c r="R48" s="1814"/>
    </row>
    <row r="49" spans="1:18" x14ac:dyDescent="0.25">
      <c r="B49" s="6" t="s">
        <v>44</v>
      </c>
      <c r="H49" s="8"/>
      <c r="J49" s="6" t="s">
        <v>44</v>
      </c>
      <c r="K49" s="10"/>
      <c r="L49" s="10"/>
      <c r="M49" s="10"/>
      <c r="N49" s="10"/>
      <c r="O49" s="1898"/>
      <c r="P49" s="1898"/>
      <c r="Q49" s="8"/>
      <c r="R49" s="8"/>
    </row>
    <row r="50" spans="1:18" x14ac:dyDescent="0.25">
      <c r="B50" s="1812" t="s">
        <v>21</v>
      </c>
      <c r="C50" s="1812" t="s">
        <v>2</v>
      </c>
      <c r="D50" s="1805" t="s">
        <v>3</v>
      </c>
      <c r="E50" s="1842" t="s">
        <v>4</v>
      </c>
      <c r="F50" s="1843"/>
      <c r="G50" s="1844"/>
      <c r="H50" s="1812" t="s">
        <v>5</v>
      </c>
      <c r="J50" s="1812" t="s">
        <v>21</v>
      </c>
      <c r="K50" s="1899" t="s">
        <v>24</v>
      </c>
      <c r="L50" s="1842" t="s">
        <v>25</v>
      </c>
      <c r="M50" s="1843"/>
      <c r="N50" s="1844"/>
      <c r="O50" s="1842" t="s">
        <v>4</v>
      </c>
      <c r="P50" s="1843"/>
      <c r="Q50" s="1844"/>
      <c r="R50" s="1812" t="s">
        <v>5</v>
      </c>
    </row>
    <row r="51" spans="1:18" x14ac:dyDescent="0.25">
      <c r="B51" s="1813"/>
      <c r="C51" s="1813"/>
      <c r="D51" s="1806"/>
      <c r="E51" s="84" t="s">
        <v>26</v>
      </c>
      <c r="F51" s="84" t="s">
        <v>9</v>
      </c>
      <c r="G51" s="119" t="s">
        <v>10</v>
      </c>
      <c r="H51" s="1813"/>
      <c r="J51" s="1813"/>
      <c r="K51" s="1900"/>
      <c r="L51" s="13" t="s">
        <v>27</v>
      </c>
      <c r="M51" s="120" t="s">
        <v>28</v>
      </c>
      <c r="N51" s="120" t="s">
        <v>26</v>
      </c>
      <c r="O51" s="120" t="s">
        <v>29</v>
      </c>
      <c r="P51" s="123" t="s">
        <v>30</v>
      </c>
      <c r="Q51" s="16" t="s">
        <v>10</v>
      </c>
      <c r="R51" s="1813"/>
    </row>
    <row r="52" spans="1:18" x14ac:dyDescent="0.25">
      <c r="B52" s="17">
        <v>1</v>
      </c>
      <c r="C52" s="73">
        <v>5379</v>
      </c>
      <c r="D52" s="122" t="s">
        <v>14</v>
      </c>
      <c r="E52" s="122">
        <v>400</v>
      </c>
      <c r="F52" s="122">
        <v>52</v>
      </c>
      <c r="G52" s="71">
        <f>0.7854*E52*F52*F52/1000000</f>
        <v>0.84948863999999991</v>
      </c>
      <c r="H52" s="71"/>
      <c r="J52" s="22">
        <v>1</v>
      </c>
      <c r="K52" s="23" t="s">
        <v>80</v>
      </c>
      <c r="L52" s="24">
        <v>15</v>
      </c>
      <c r="M52" s="24">
        <v>15</v>
      </c>
      <c r="N52" s="24">
        <v>400</v>
      </c>
      <c r="O52" s="23"/>
      <c r="P52" s="25">
        <v>1</v>
      </c>
      <c r="Q52" s="26">
        <f t="shared" ref="Q52:Q60" si="5">L52*M52*N52*P52/1000000</f>
        <v>0.09</v>
      </c>
      <c r="R52" s="27"/>
    </row>
    <row r="53" spans="1:18" x14ac:dyDescent="0.25">
      <c r="B53" s="17">
        <v>2</v>
      </c>
      <c r="C53" s="73">
        <v>5350</v>
      </c>
      <c r="D53" s="122" t="s">
        <v>14</v>
      </c>
      <c r="E53" s="122">
        <v>400</v>
      </c>
      <c r="F53" s="122">
        <v>51</v>
      </c>
      <c r="G53" s="71">
        <f>0.7854*E53*F53*F53/1000000</f>
        <v>0.81713015999999994</v>
      </c>
      <c r="H53" s="71"/>
      <c r="J53" s="28">
        <v>2</v>
      </c>
      <c r="K53" s="29"/>
      <c r="L53" s="29">
        <v>12</v>
      </c>
      <c r="M53" s="29">
        <v>15</v>
      </c>
      <c r="N53" s="24">
        <v>400</v>
      </c>
      <c r="O53" s="29"/>
      <c r="P53" s="30">
        <v>4</v>
      </c>
      <c r="Q53" s="31">
        <f t="shared" si="5"/>
        <v>0.28799999999999998</v>
      </c>
      <c r="R53" s="29"/>
    </row>
    <row r="54" spans="1:18" x14ac:dyDescent="0.25">
      <c r="B54" s="1926" t="s">
        <v>78</v>
      </c>
      <c r="C54" s="1927"/>
      <c r="D54" s="1927"/>
      <c r="E54" s="1927"/>
      <c r="F54" s="1928"/>
      <c r="G54" s="144">
        <f>SUM(G51:G53)</f>
        <v>1.6666187999999997</v>
      </c>
      <c r="H54" s="21"/>
      <c r="J54" s="28">
        <v>3</v>
      </c>
      <c r="K54" s="29"/>
      <c r="L54" s="29">
        <v>10</v>
      </c>
      <c r="M54" s="29">
        <v>15</v>
      </c>
      <c r="N54" s="24">
        <v>400</v>
      </c>
      <c r="O54" s="29"/>
      <c r="P54" s="30">
        <v>1</v>
      </c>
      <c r="Q54" s="31">
        <f t="shared" si="5"/>
        <v>0.06</v>
      </c>
      <c r="R54" s="29"/>
    </row>
    <row r="55" spans="1:18" ht="16.5" thickBot="1" x14ac:dyDescent="0.3">
      <c r="G55" s="145">
        <f>SUM(G54)</f>
        <v>1.6666187999999997</v>
      </c>
      <c r="H55" s="36">
        <f>SUM(Q65/G55)</f>
        <v>0.59585311290140264</v>
      </c>
      <c r="J55" s="28">
        <v>4</v>
      </c>
      <c r="K55" s="29"/>
      <c r="L55" s="29">
        <v>6</v>
      </c>
      <c r="M55" s="29">
        <v>15</v>
      </c>
      <c r="N55" s="24">
        <v>400</v>
      </c>
      <c r="O55" s="29"/>
      <c r="P55" s="30">
        <v>3</v>
      </c>
      <c r="Q55" s="31">
        <f t="shared" si="5"/>
        <v>0.108</v>
      </c>
      <c r="R55" s="29"/>
    </row>
    <row r="56" spans="1:18" ht="16.5" thickTop="1" x14ac:dyDescent="0.25">
      <c r="B56" s="8" t="s">
        <v>87</v>
      </c>
      <c r="J56" s="28">
        <v>5</v>
      </c>
      <c r="K56" s="29"/>
      <c r="L56" s="29">
        <v>3</v>
      </c>
      <c r="M56" s="29">
        <v>12.5</v>
      </c>
      <c r="N56" s="24">
        <v>400</v>
      </c>
      <c r="O56" s="29"/>
      <c r="P56" s="30">
        <v>1</v>
      </c>
      <c r="Q56" s="31">
        <f t="shared" si="5"/>
        <v>1.4999999999999999E-2</v>
      </c>
      <c r="R56" s="34"/>
    </row>
    <row r="57" spans="1:18" x14ac:dyDescent="0.25">
      <c r="A57" s="37"/>
      <c r="B57" s="1901" t="s">
        <v>3</v>
      </c>
      <c r="C57" s="1902" t="s">
        <v>49</v>
      </c>
      <c r="D57" s="1902"/>
      <c r="E57" s="1903" t="s">
        <v>48</v>
      </c>
      <c r="F57" s="1903"/>
      <c r="G57" s="1886" t="s">
        <v>50</v>
      </c>
      <c r="H57" s="87"/>
      <c r="J57" s="28">
        <v>6</v>
      </c>
      <c r="K57" s="29"/>
      <c r="L57" s="29">
        <v>9.5</v>
      </c>
      <c r="M57" s="29">
        <v>9.5</v>
      </c>
      <c r="N57" s="24">
        <v>400</v>
      </c>
      <c r="O57" s="29"/>
      <c r="P57" s="30">
        <v>1</v>
      </c>
      <c r="Q57" s="31">
        <f t="shared" si="5"/>
        <v>3.61E-2</v>
      </c>
      <c r="R57" s="29"/>
    </row>
    <row r="58" spans="1:18" x14ac:dyDescent="0.25">
      <c r="A58" s="37"/>
      <c r="B58" s="1901"/>
      <c r="C58" s="101" t="s">
        <v>30</v>
      </c>
      <c r="D58" s="101" t="s">
        <v>10</v>
      </c>
      <c r="E58" s="118" t="s">
        <v>30</v>
      </c>
      <c r="F58" s="118" t="s">
        <v>10</v>
      </c>
      <c r="G58" s="1887"/>
      <c r="H58" s="87"/>
      <c r="J58" s="28">
        <v>7</v>
      </c>
      <c r="K58" s="29"/>
      <c r="L58" s="29">
        <v>4.5</v>
      </c>
      <c r="M58" s="29">
        <v>9.1999999999999993</v>
      </c>
      <c r="N58" s="24">
        <v>400</v>
      </c>
      <c r="O58" s="29"/>
      <c r="P58" s="30">
        <v>6</v>
      </c>
      <c r="Q58" s="31">
        <f t="shared" si="5"/>
        <v>9.9360000000000004E-2</v>
      </c>
      <c r="R58" s="29"/>
    </row>
    <row r="59" spans="1:18" x14ac:dyDescent="0.25">
      <c r="A59" s="107" t="s">
        <v>85</v>
      </c>
      <c r="B59" s="122" t="s">
        <v>14</v>
      </c>
      <c r="C59" s="86">
        <f>SUM(C40)</f>
        <v>7</v>
      </c>
      <c r="D59" s="71">
        <f>SUM(D40)</f>
        <v>5.0915911199999995</v>
      </c>
      <c r="E59" s="86">
        <f>SUM(E40)</f>
        <v>344</v>
      </c>
      <c r="F59" s="71">
        <f>SUM(F40)</f>
        <v>3.3648720000000001</v>
      </c>
      <c r="G59" s="88">
        <f>SUM(F59/D59)</f>
        <v>0.66086846345195138</v>
      </c>
      <c r="H59" s="83"/>
      <c r="J59" s="41">
        <v>8</v>
      </c>
      <c r="K59" s="129"/>
      <c r="L59" s="129">
        <v>2</v>
      </c>
      <c r="M59" s="129">
        <v>10</v>
      </c>
      <c r="N59" s="43">
        <v>400</v>
      </c>
      <c r="O59" s="129"/>
      <c r="P59" s="30">
        <v>16</v>
      </c>
      <c r="Q59" s="31">
        <f t="shared" si="5"/>
        <v>0.128</v>
      </c>
      <c r="R59" s="34"/>
    </row>
    <row r="60" spans="1:18" x14ac:dyDescent="0.25">
      <c r="A60" s="107" t="s">
        <v>65</v>
      </c>
      <c r="B60" s="122" t="s">
        <v>14</v>
      </c>
      <c r="C60" s="122">
        <f>SUM(B53)</f>
        <v>2</v>
      </c>
      <c r="D60" s="71">
        <f>SUM(G55)</f>
        <v>1.6666187999999997</v>
      </c>
      <c r="E60" s="86">
        <f>SUM(P65)</f>
        <v>74</v>
      </c>
      <c r="F60" s="85">
        <f>SUM(Q65)</f>
        <v>0.99306000000000005</v>
      </c>
      <c r="G60" s="88">
        <f>SUM(F60/D60)</f>
        <v>0.59585311290140264</v>
      </c>
      <c r="H60" s="83"/>
      <c r="J60" s="122">
        <v>9</v>
      </c>
      <c r="K60" s="122"/>
      <c r="L60" s="122">
        <v>4.5</v>
      </c>
      <c r="M60" s="122">
        <v>4.5</v>
      </c>
      <c r="N60" s="122">
        <v>400</v>
      </c>
      <c r="O60" s="122"/>
      <c r="P60" s="40">
        <v>6</v>
      </c>
      <c r="Q60" s="31">
        <f t="shared" si="5"/>
        <v>4.8599999999999997E-2</v>
      </c>
      <c r="R60" s="29"/>
    </row>
    <row r="61" spans="1:18" ht="16.5" thickBot="1" x14ac:dyDescent="0.3">
      <c r="A61" s="37"/>
      <c r="B61" s="94" t="s">
        <v>54</v>
      </c>
      <c r="C61" s="59">
        <f>SUM(C59:C60)</f>
        <v>9</v>
      </c>
      <c r="D61" s="92">
        <f>SUM(D59:D60)</f>
        <v>6.7582099199999988</v>
      </c>
      <c r="E61" s="59">
        <f>SUM(E59:E60)</f>
        <v>418</v>
      </c>
      <c r="F61" s="92">
        <f>SUM(F59:F60)</f>
        <v>4.3579319999999999</v>
      </c>
      <c r="G61" s="93">
        <f>SUM(F61/D61)</f>
        <v>0.64483525246874851</v>
      </c>
      <c r="H61" s="83"/>
      <c r="J61" s="7"/>
      <c r="K61" s="7"/>
      <c r="L61" s="7"/>
      <c r="M61" s="7"/>
      <c r="N61" s="7"/>
      <c r="O61" s="121"/>
      <c r="P61" s="276">
        <f>SUM(P52:P60)</f>
        <v>39</v>
      </c>
      <c r="Q61" s="277">
        <f>SUM(Q52:Q60)</f>
        <v>0.87306000000000006</v>
      </c>
      <c r="R61" s="274">
        <f>SUM(Q61/G55)</f>
        <v>0.52385104500201263</v>
      </c>
    </row>
    <row r="62" spans="1:18" ht="16.5" thickTop="1" x14ac:dyDescent="0.25">
      <c r="A62" s="37"/>
      <c r="B62" s="89"/>
      <c r="C62" s="90"/>
      <c r="D62" s="91"/>
      <c r="E62" s="82"/>
      <c r="F62" s="83"/>
      <c r="G62" s="83"/>
      <c r="H62" s="83"/>
      <c r="J62" s="28">
        <v>10</v>
      </c>
      <c r="K62" s="29"/>
      <c r="L62" s="29">
        <v>3</v>
      </c>
      <c r="M62" s="52">
        <v>5</v>
      </c>
      <c r="N62" s="122">
        <v>400</v>
      </c>
      <c r="O62" s="53">
        <v>1</v>
      </c>
      <c r="P62" s="30">
        <f>SUM(O62*10)</f>
        <v>10</v>
      </c>
      <c r="Q62" s="31">
        <f>L62*M62*N62*P62/1000000</f>
        <v>0.06</v>
      </c>
      <c r="R62" s="34"/>
    </row>
    <row r="63" spans="1:18" x14ac:dyDescent="0.25">
      <c r="A63" s="37"/>
      <c r="B63" s="102" t="s">
        <v>80</v>
      </c>
      <c r="C63" s="90"/>
      <c r="D63" s="103">
        <f>SUM(Q61,D42)</f>
        <v>3.5329320000000002</v>
      </c>
      <c r="E63" s="82"/>
      <c r="F63" s="83"/>
      <c r="G63" s="83"/>
      <c r="H63" s="83"/>
      <c r="J63" s="28">
        <v>11</v>
      </c>
      <c r="K63" s="29"/>
      <c r="L63" s="29">
        <v>2</v>
      </c>
      <c r="M63" s="29">
        <v>3</v>
      </c>
      <c r="N63" s="24">
        <v>400</v>
      </c>
      <c r="O63" s="29">
        <v>1</v>
      </c>
      <c r="P63" s="30">
        <f>SUM(O63*25)</f>
        <v>25</v>
      </c>
      <c r="Q63" s="31">
        <f>L63*M63*N63*P63/1000000</f>
        <v>0.06</v>
      </c>
      <c r="R63" s="34"/>
    </row>
    <row r="64" spans="1:18" x14ac:dyDescent="0.25">
      <c r="A64" s="37"/>
      <c r="B64" s="102" t="s">
        <v>51</v>
      </c>
      <c r="C64" s="89"/>
      <c r="D64" s="103">
        <f>SUM(Q64,D43)</f>
        <v>0.82499999999999996</v>
      </c>
      <c r="E64" s="83"/>
      <c r="F64" s="83"/>
      <c r="G64" s="83"/>
      <c r="H64" s="83"/>
      <c r="J64" s="121"/>
      <c r="K64" s="121"/>
      <c r="L64" s="121"/>
      <c r="M64" s="121"/>
      <c r="N64" s="121"/>
      <c r="O64" s="121"/>
      <c r="P64" s="269">
        <f>SUM(P62:P63)</f>
        <v>35</v>
      </c>
      <c r="Q64" s="270">
        <f>SUM(Q62:Q63)</f>
        <v>0.12</v>
      </c>
      <c r="R64" s="274">
        <f>SUM(Q64/G54)</f>
        <v>7.2002067899390079E-2</v>
      </c>
    </row>
    <row r="65" spans="1:18" ht="16.5" thickBot="1" x14ac:dyDescent="0.3">
      <c r="A65" s="37"/>
      <c r="B65" s="89"/>
      <c r="C65" s="89"/>
      <c r="D65" s="104">
        <f>SUM(D63:D64)</f>
        <v>4.3579319999999999</v>
      </c>
      <c r="E65" s="83"/>
      <c r="F65" s="83"/>
      <c r="G65" s="83"/>
      <c r="H65" s="83"/>
      <c r="P65" s="132">
        <f>SUM(P64,P61)</f>
        <v>74</v>
      </c>
      <c r="Q65" s="133">
        <f>SUM(Q64,Q61)</f>
        <v>0.99306000000000005</v>
      </c>
      <c r="R65" s="49">
        <f>SUM(Q65/G55)</f>
        <v>0.59585311290140264</v>
      </c>
    </row>
    <row r="66" spans="1:18" ht="16.5" thickTop="1" x14ac:dyDescent="0.25"/>
    <row r="67" spans="1:18" ht="15.75" customHeight="1" x14ac:dyDescent="0.25">
      <c r="B67" s="1814" t="s">
        <v>20</v>
      </c>
      <c r="C67" s="1814"/>
      <c r="D67" s="1814"/>
      <c r="E67" s="1814"/>
      <c r="F67" s="1814"/>
      <c r="G67" s="1814"/>
      <c r="H67" s="1814"/>
      <c r="I67" s="142"/>
      <c r="J67" s="1814" t="s">
        <v>22</v>
      </c>
      <c r="K67" s="1814"/>
      <c r="L67" s="1814"/>
      <c r="M67" s="1814"/>
      <c r="N67" s="1814"/>
      <c r="O67" s="1814"/>
      <c r="P67" s="1814"/>
      <c r="Q67" s="1814"/>
      <c r="R67" s="1814"/>
    </row>
    <row r="68" spans="1:18" ht="15.75" customHeight="1" x14ac:dyDescent="0.25">
      <c r="B68" s="1814"/>
      <c r="C68" s="1814"/>
      <c r="D68" s="1814"/>
      <c r="E68" s="1814"/>
      <c r="F68" s="1814"/>
      <c r="G68" s="1814"/>
      <c r="H68" s="1814"/>
      <c r="I68" s="142"/>
      <c r="J68" s="1814"/>
      <c r="K68" s="1814"/>
      <c r="L68" s="1814"/>
      <c r="M68" s="1814"/>
      <c r="N68" s="1814"/>
      <c r="O68" s="1814"/>
      <c r="P68" s="1814"/>
      <c r="Q68" s="1814"/>
      <c r="R68" s="1814"/>
    </row>
    <row r="69" spans="1:18" x14ac:dyDescent="0.25">
      <c r="B69" s="6" t="s">
        <v>44</v>
      </c>
      <c r="H69" s="8"/>
      <c r="J69" s="6" t="s">
        <v>44</v>
      </c>
      <c r="K69" s="10"/>
      <c r="L69" s="10"/>
      <c r="M69" s="10"/>
      <c r="N69" s="10"/>
      <c r="O69" s="1898"/>
      <c r="P69" s="1898"/>
      <c r="Q69" s="8"/>
      <c r="R69" s="8"/>
    </row>
    <row r="70" spans="1:18" x14ac:dyDescent="0.25">
      <c r="B70" s="1812" t="s">
        <v>21</v>
      </c>
      <c r="C70" s="1812" t="s">
        <v>2</v>
      </c>
      <c r="D70" s="1805" t="s">
        <v>3</v>
      </c>
      <c r="E70" s="1842" t="s">
        <v>4</v>
      </c>
      <c r="F70" s="1843"/>
      <c r="G70" s="1844"/>
      <c r="H70" s="1812" t="s">
        <v>5</v>
      </c>
      <c r="J70" s="1812" t="s">
        <v>21</v>
      </c>
      <c r="K70" s="1899" t="s">
        <v>24</v>
      </c>
      <c r="L70" s="1842" t="s">
        <v>25</v>
      </c>
      <c r="M70" s="1843"/>
      <c r="N70" s="1844"/>
      <c r="O70" s="1842" t="s">
        <v>4</v>
      </c>
      <c r="P70" s="1843"/>
      <c r="Q70" s="1844"/>
      <c r="R70" s="1812" t="s">
        <v>5</v>
      </c>
    </row>
    <row r="71" spans="1:18" x14ac:dyDescent="0.25">
      <c r="B71" s="1813"/>
      <c r="C71" s="1813"/>
      <c r="D71" s="1806"/>
      <c r="E71" s="84" t="s">
        <v>26</v>
      </c>
      <c r="F71" s="84" t="s">
        <v>9</v>
      </c>
      <c r="G71" s="119" t="s">
        <v>10</v>
      </c>
      <c r="H71" s="1813"/>
      <c r="J71" s="1813"/>
      <c r="K71" s="1900"/>
      <c r="L71" s="13" t="s">
        <v>27</v>
      </c>
      <c r="M71" s="120" t="s">
        <v>28</v>
      </c>
      <c r="N71" s="120" t="s">
        <v>26</v>
      </c>
      <c r="O71" s="120" t="s">
        <v>29</v>
      </c>
      <c r="P71" s="123" t="s">
        <v>30</v>
      </c>
      <c r="Q71" s="16" t="s">
        <v>10</v>
      </c>
      <c r="R71" s="1813"/>
    </row>
    <row r="72" spans="1:18" x14ac:dyDescent="0.25">
      <c r="B72" s="17">
        <v>1</v>
      </c>
      <c r="C72" s="141">
        <v>5345</v>
      </c>
      <c r="D72" s="122" t="s">
        <v>14</v>
      </c>
      <c r="E72" s="122">
        <v>400</v>
      </c>
      <c r="F72" s="122">
        <v>45</v>
      </c>
      <c r="G72" s="71">
        <f t="shared" ref="G72:G77" si="6">0.7854*E72*F72*F72/1000000</f>
        <v>0.63617400000000002</v>
      </c>
      <c r="H72" s="21" t="s">
        <v>77</v>
      </c>
      <c r="J72" s="22">
        <v>1</v>
      </c>
      <c r="K72" s="23" t="s">
        <v>80</v>
      </c>
      <c r="L72" s="24">
        <v>6</v>
      </c>
      <c r="M72" s="24">
        <v>15</v>
      </c>
      <c r="N72" s="24">
        <v>400</v>
      </c>
      <c r="O72" s="23"/>
      <c r="P72" s="25">
        <v>11</v>
      </c>
      <c r="Q72" s="26">
        <f t="shared" ref="Q72:Q79" si="7">L72*M72*N72*P72/1000000</f>
        <v>0.39600000000000002</v>
      </c>
      <c r="R72" s="27"/>
    </row>
    <row r="73" spans="1:18" x14ac:dyDescent="0.25">
      <c r="B73" s="17">
        <v>2</v>
      </c>
      <c r="C73" s="141">
        <v>5378</v>
      </c>
      <c r="D73" s="122" t="s">
        <v>14</v>
      </c>
      <c r="E73" s="122">
        <v>400</v>
      </c>
      <c r="F73" s="122">
        <v>37</v>
      </c>
      <c r="G73" s="71">
        <f t="shared" si="6"/>
        <v>0.43008503999999992</v>
      </c>
      <c r="H73" s="21" t="s">
        <v>77</v>
      </c>
      <c r="J73" s="28">
        <v>2</v>
      </c>
      <c r="K73" s="29"/>
      <c r="L73" s="29">
        <v>10</v>
      </c>
      <c r="M73" s="29">
        <v>15</v>
      </c>
      <c r="N73" s="24">
        <v>400</v>
      </c>
      <c r="O73" s="29"/>
      <c r="P73" s="30">
        <v>5</v>
      </c>
      <c r="Q73" s="31">
        <f t="shared" si="7"/>
        <v>0.3</v>
      </c>
      <c r="R73" s="29"/>
    </row>
    <row r="74" spans="1:18" x14ac:dyDescent="0.25">
      <c r="B74" s="17">
        <v>3</v>
      </c>
      <c r="C74" s="141">
        <v>5360</v>
      </c>
      <c r="D74" s="122" t="s">
        <v>14</v>
      </c>
      <c r="E74" s="122">
        <v>300</v>
      </c>
      <c r="F74" s="122">
        <v>40</v>
      </c>
      <c r="G74" s="71">
        <f t="shared" si="6"/>
        <v>0.37699199999999999</v>
      </c>
      <c r="H74" s="21" t="s">
        <v>77</v>
      </c>
      <c r="J74" s="28">
        <v>3</v>
      </c>
      <c r="K74" s="29"/>
      <c r="L74" s="29">
        <v>2</v>
      </c>
      <c r="M74" s="29">
        <v>10</v>
      </c>
      <c r="N74" s="24">
        <v>400</v>
      </c>
      <c r="O74" s="29"/>
      <c r="P74" s="30">
        <v>16</v>
      </c>
      <c r="Q74" s="31">
        <f t="shared" si="7"/>
        <v>0.128</v>
      </c>
      <c r="R74" s="29"/>
    </row>
    <row r="75" spans="1:18" x14ac:dyDescent="0.25">
      <c r="B75" s="17">
        <v>4</v>
      </c>
      <c r="C75" s="141">
        <v>5375</v>
      </c>
      <c r="D75" s="122" t="s">
        <v>14</v>
      </c>
      <c r="E75" s="122">
        <v>400</v>
      </c>
      <c r="F75" s="122">
        <v>34</v>
      </c>
      <c r="G75" s="71">
        <f t="shared" si="6"/>
        <v>0.36316895999999999</v>
      </c>
      <c r="H75" s="21" t="s">
        <v>77</v>
      </c>
      <c r="J75" s="28">
        <v>4</v>
      </c>
      <c r="K75" s="29"/>
      <c r="L75" s="29">
        <v>2</v>
      </c>
      <c r="M75" s="29">
        <v>10</v>
      </c>
      <c r="N75" s="24">
        <v>300</v>
      </c>
      <c r="O75" s="29"/>
      <c r="P75" s="30">
        <v>9</v>
      </c>
      <c r="Q75" s="31">
        <f t="shared" si="7"/>
        <v>5.3999999999999999E-2</v>
      </c>
      <c r="R75" s="29"/>
    </row>
    <row r="76" spans="1:18" x14ac:dyDescent="0.25">
      <c r="B76" s="17">
        <v>5</v>
      </c>
      <c r="C76" s="141">
        <v>5334</v>
      </c>
      <c r="D76" s="122" t="s">
        <v>14</v>
      </c>
      <c r="E76" s="122">
        <v>400</v>
      </c>
      <c r="F76" s="122">
        <v>37</v>
      </c>
      <c r="G76" s="71">
        <f t="shared" si="6"/>
        <v>0.43008503999999992</v>
      </c>
      <c r="H76" s="21" t="s">
        <v>77</v>
      </c>
      <c r="J76" s="28">
        <v>5</v>
      </c>
      <c r="K76" s="29"/>
      <c r="L76" s="29">
        <v>3</v>
      </c>
      <c r="M76" s="29">
        <v>12.5</v>
      </c>
      <c r="N76" s="24">
        <v>300</v>
      </c>
      <c r="O76" s="29"/>
      <c r="P76" s="30">
        <v>6</v>
      </c>
      <c r="Q76" s="31">
        <f t="shared" si="7"/>
        <v>6.7500000000000004E-2</v>
      </c>
      <c r="R76" s="34"/>
    </row>
    <row r="77" spans="1:18" x14ac:dyDescent="0.25">
      <c r="B77" s="17">
        <v>6</v>
      </c>
      <c r="C77" s="141">
        <v>5367</v>
      </c>
      <c r="D77" s="122" t="s">
        <v>14</v>
      </c>
      <c r="E77" s="122">
        <v>400</v>
      </c>
      <c r="F77" s="122">
        <v>32</v>
      </c>
      <c r="G77" s="71">
        <f t="shared" si="6"/>
        <v>0.32169983999999996</v>
      </c>
      <c r="H77" s="21" t="s">
        <v>77</v>
      </c>
      <c r="J77" s="28">
        <v>6</v>
      </c>
      <c r="K77" s="29"/>
      <c r="L77" s="29">
        <v>9.5</v>
      </c>
      <c r="M77" s="29">
        <v>9.5</v>
      </c>
      <c r="N77" s="24">
        <v>400</v>
      </c>
      <c r="O77" s="29"/>
      <c r="P77" s="30">
        <v>1</v>
      </c>
      <c r="Q77" s="31">
        <f t="shared" si="7"/>
        <v>3.61E-2</v>
      </c>
      <c r="R77" s="29"/>
    </row>
    <row r="78" spans="1:18" x14ac:dyDescent="0.25">
      <c r="B78" s="1926" t="s">
        <v>78</v>
      </c>
      <c r="C78" s="1927"/>
      <c r="D78" s="1927"/>
      <c r="E78" s="1927"/>
      <c r="F78" s="1928"/>
      <c r="G78" s="144">
        <f>SUM(G72:G77)</f>
        <v>2.5582048799999995</v>
      </c>
      <c r="H78" s="21"/>
      <c r="J78" s="41">
        <v>7</v>
      </c>
      <c r="K78" s="129"/>
      <c r="L78" s="129">
        <v>4.5</v>
      </c>
      <c r="M78" s="129">
        <v>10</v>
      </c>
      <c r="N78" s="43">
        <v>400</v>
      </c>
      <c r="O78" s="129"/>
      <c r="P78" s="61">
        <v>5</v>
      </c>
      <c r="Q78" s="62">
        <f t="shared" si="7"/>
        <v>0.09</v>
      </c>
      <c r="R78" s="129"/>
    </row>
    <row r="79" spans="1:18" ht="16.5" thickBot="1" x14ac:dyDescent="0.3">
      <c r="G79" s="145">
        <f>SUM(G78)</f>
        <v>2.5582048799999995</v>
      </c>
      <c r="H79" s="36">
        <f>SUM(Q85/G79)</f>
        <v>0.54483517363941569</v>
      </c>
      <c r="J79" s="122">
        <v>8</v>
      </c>
      <c r="K79" s="122"/>
      <c r="L79" s="122">
        <v>4.5</v>
      </c>
      <c r="M79" s="122">
        <v>4.5</v>
      </c>
      <c r="N79" s="122">
        <v>400</v>
      </c>
      <c r="O79" s="122"/>
      <c r="P79" s="86">
        <v>12</v>
      </c>
      <c r="Q79" s="71">
        <f t="shared" si="7"/>
        <v>9.7199999999999995E-2</v>
      </c>
      <c r="R79" s="21"/>
    </row>
    <row r="80" spans="1:18" ht="16.5" thickTop="1" x14ac:dyDescent="0.25">
      <c r="J80" s="7"/>
      <c r="K80" s="7"/>
      <c r="L80" s="7"/>
      <c r="M80" s="7"/>
      <c r="N80" s="7"/>
      <c r="O80" s="121"/>
      <c r="P80" s="278">
        <f>SUM(P72:P79)</f>
        <v>65</v>
      </c>
      <c r="Q80" s="279">
        <f>SUM(Q72:Q79)</f>
        <v>1.1688000000000001</v>
      </c>
      <c r="R80" s="134">
        <f>SUM(Q80/G79)</f>
        <v>0.45688287483839068</v>
      </c>
    </row>
    <row r="81" spans="1:18" x14ac:dyDescent="0.25">
      <c r="B81" s="8" t="s">
        <v>87</v>
      </c>
      <c r="J81" s="28">
        <v>9</v>
      </c>
      <c r="K81" s="29"/>
      <c r="L81" s="29">
        <v>3</v>
      </c>
      <c r="M81" s="52">
        <v>5</v>
      </c>
      <c r="N81" s="122">
        <v>400</v>
      </c>
      <c r="O81" s="53">
        <v>2</v>
      </c>
      <c r="P81" s="30">
        <f>SUM(O81*10)</f>
        <v>20</v>
      </c>
      <c r="Q81" s="31">
        <f>L81*M81*N81*P81/1000000</f>
        <v>0.12</v>
      </c>
      <c r="R81" s="34"/>
    </row>
    <row r="82" spans="1:18" x14ac:dyDescent="0.25">
      <c r="A82" s="37"/>
      <c r="B82" s="1901" t="s">
        <v>3</v>
      </c>
      <c r="C82" s="1902" t="s">
        <v>49</v>
      </c>
      <c r="D82" s="1902"/>
      <c r="E82" s="1903" t="s">
        <v>48</v>
      </c>
      <c r="F82" s="1903"/>
      <c r="G82" s="1886" t="s">
        <v>50</v>
      </c>
      <c r="H82" s="87"/>
      <c r="J82" s="28">
        <v>10</v>
      </c>
      <c r="K82" s="29"/>
      <c r="L82" s="29">
        <v>3</v>
      </c>
      <c r="M82" s="52">
        <v>5</v>
      </c>
      <c r="N82" s="122">
        <v>300</v>
      </c>
      <c r="O82" s="53">
        <v>1</v>
      </c>
      <c r="P82" s="30">
        <f>SUM(O82*10)</f>
        <v>10</v>
      </c>
      <c r="Q82" s="31">
        <f>L82*M82*N82*P82/1000000</f>
        <v>4.4999999999999998E-2</v>
      </c>
      <c r="R82" s="34"/>
    </row>
    <row r="83" spans="1:18" x14ac:dyDescent="0.25">
      <c r="A83" s="37"/>
      <c r="B83" s="1901"/>
      <c r="C83" s="101" t="s">
        <v>30</v>
      </c>
      <c r="D83" s="101" t="s">
        <v>10</v>
      </c>
      <c r="E83" s="118" t="s">
        <v>30</v>
      </c>
      <c r="F83" s="118" t="s">
        <v>10</v>
      </c>
      <c r="G83" s="1887"/>
      <c r="H83" s="87"/>
      <c r="J83" s="28">
        <v>11</v>
      </c>
      <c r="K83" s="29"/>
      <c r="L83" s="29">
        <v>2</v>
      </c>
      <c r="M83" s="29">
        <v>3</v>
      </c>
      <c r="N83" s="24">
        <v>400</v>
      </c>
      <c r="O83" s="29">
        <v>1</v>
      </c>
      <c r="P83" s="30">
        <f>SUM(O83*25)</f>
        <v>25</v>
      </c>
      <c r="Q83" s="31">
        <f>L83*M83*N83*P83/1000000</f>
        <v>0.06</v>
      </c>
      <c r="R83" s="34"/>
    </row>
    <row r="84" spans="1:18" x14ac:dyDescent="0.25">
      <c r="A84" s="107" t="s">
        <v>65</v>
      </c>
      <c r="B84" s="122" t="s">
        <v>14</v>
      </c>
      <c r="C84" s="86">
        <f>SUM(C61)</f>
        <v>9</v>
      </c>
      <c r="D84" s="71">
        <f>SUM(D61)</f>
        <v>6.7582099199999988</v>
      </c>
      <c r="E84" s="86">
        <f>SUM(E61)</f>
        <v>418</v>
      </c>
      <c r="F84" s="71">
        <f>SUM(F61)</f>
        <v>4.3579319999999999</v>
      </c>
      <c r="G84" s="88">
        <f>SUM(F84/D84)</f>
        <v>0.64483525246874851</v>
      </c>
      <c r="H84" s="83"/>
      <c r="J84" s="121"/>
      <c r="K84" s="121"/>
      <c r="L84" s="121"/>
      <c r="M84" s="121"/>
      <c r="N84" s="121"/>
      <c r="O84" s="121"/>
      <c r="P84" s="269">
        <f>SUM(P81:P83)</f>
        <v>55</v>
      </c>
      <c r="Q84" s="270">
        <f>SUM(Q81:Q83)</f>
        <v>0.22499999999999998</v>
      </c>
      <c r="R84" s="55">
        <f>SUM(Q84/G78)</f>
        <v>8.7952298801024897E-2</v>
      </c>
    </row>
    <row r="85" spans="1:18" ht="16.5" thickBot="1" x14ac:dyDescent="0.3">
      <c r="A85" s="107" t="s">
        <v>65</v>
      </c>
      <c r="B85" s="122" t="s">
        <v>14</v>
      </c>
      <c r="C85" s="122">
        <f>SUM(B77)</f>
        <v>6</v>
      </c>
      <c r="D85" s="71">
        <f>SUM(G79)</f>
        <v>2.5582048799999995</v>
      </c>
      <c r="E85" s="86">
        <f>SUM(P85)</f>
        <v>120</v>
      </c>
      <c r="F85" s="85">
        <f>SUM(Q85)</f>
        <v>1.3938000000000001</v>
      </c>
      <c r="G85" s="88">
        <f>SUM(F85/D85)</f>
        <v>0.54483517363941569</v>
      </c>
      <c r="H85" s="83"/>
      <c r="P85" s="132">
        <f>SUM(P84,P80)</f>
        <v>120</v>
      </c>
      <c r="Q85" s="133">
        <f>SUM(Q84,Q80)</f>
        <v>1.3938000000000001</v>
      </c>
      <c r="R85" s="49">
        <f>SUM(Q85/G79)</f>
        <v>0.54483517363941569</v>
      </c>
    </row>
    <row r="86" spans="1:18" ht="17.25" thickTop="1" thickBot="1" x14ac:dyDescent="0.3">
      <c r="A86" s="37"/>
      <c r="B86" s="94" t="s">
        <v>54</v>
      </c>
      <c r="C86" s="59">
        <f>SUM(C84:C85)</f>
        <v>15</v>
      </c>
      <c r="D86" s="92">
        <f>SUM(D84:D85)</f>
        <v>9.3164147999999987</v>
      </c>
      <c r="E86" s="59">
        <f>SUM(E84:E85)</f>
        <v>538</v>
      </c>
      <c r="F86" s="92">
        <f>SUM(F84:F85)</f>
        <v>5.7517320000000005</v>
      </c>
      <c r="G86" s="93">
        <f>SUM(F86/D86)</f>
        <v>0.61737611768853418</v>
      </c>
      <c r="H86" s="83"/>
    </row>
    <row r="87" spans="1:18" ht="16.5" thickTop="1" x14ac:dyDescent="0.25">
      <c r="A87" s="37"/>
      <c r="B87" s="89"/>
      <c r="C87" s="90"/>
      <c r="D87" s="91"/>
      <c r="E87" s="82"/>
      <c r="F87" s="83"/>
      <c r="G87" s="83"/>
      <c r="H87" s="83"/>
    </row>
    <row r="88" spans="1:18" x14ac:dyDescent="0.25">
      <c r="A88" s="37"/>
      <c r="B88" s="102" t="s">
        <v>80</v>
      </c>
      <c r="C88" s="90"/>
      <c r="D88" s="103">
        <f>SUM(Q80,D63)</f>
        <v>4.7017319999999998</v>
      </c>
      <c r="E88" s="82"/>
      <c r="F88" s="83"/>
      <c r="G88" s="83"/>
      <c r="H88" s="83"/>
    </row>
    <row r="89" spans="1:18" x14ac:dyDescent="0.25">
      <c r="A89" s="37"/>
      <c r="B89" s="102" t="s">
        <v>51</v>
      </c>
      <c r="C89" s="89"/>
      <c r="D89" s="103">
        <f>SUM(Q84,D64)</f>
        <v>1.0499999999999998</v>
      </c>
      <c r="E89" s="83"/>
      <c r="F89" s="83"/>
      <c r="G89" s="83"/>
      <c r="H89" s="83"/>
    </row>
    <row r="90" spans="1:18" ht="16.5" thickBot="1" x14ac:dyDescent="0.3">
      <c r="A90" s="37"/>
      <c r="B90" s="89"/>
      <c r="C90" s="89"/>
      <c r="D90" s="104">
        <f>SUM(D88:D89)</f>
        <v>5.7517319999999996</v>
      </c>
      <c r="E90" s="83"/>
      <c r="F90" s="83"/>
      <c r="G90" s="83"/>
      <c r="H90" s="83"/>
    </row>
    <row r="91" spans="1:18" ht="16.5" thickTop="1" x14ac:dyDescent="0.25">
      <c r="B91" s="89"/>
      <c r="C91" s="89"/>
      <c r="D91" s="146"/>
      <c r="E91" s="83"/>
      <c r="F91" s="83"/>
      <c r="G91" s="83"/>
      <c r="H91" s="83"/>
    </row>
    <row r="92" spans="1:18" x14ac:dyDescent="0.25">
      <c r="B92" s="1814" t="s">
        <v>20</v>
      </c>
      <c r="C92" s="1814"/>
      <c r="D92" s="1814"/>
      <c r="E92" s="1814"/>
      <c r="F92" s="1814"/>
      <c r="G92" s="1814"/>
      <c r="H92" s="1814"/>
      <c r="J92" s="1814" t="s">
        <v>22</v>
      </c>
      <c r="K92" s="1814"/>
      <c r="L92" s="1814"/>
      <c r="M92" s="1814"/>
      <c r="N92" s="1814"/>
      <c r="O92" s="1814"/>
      <c r="P92" s="1814"/>
      <c r="Q92" s="1814"/>
      <c r="R92" s="1814"/>
    </row>
    <row r="93" spans="1:18" x14ac:dyDescent="0.25">
      <c r="B93" s="1814"/>
      <c r="C93" s="1814"/>
      <c r="D93" s="1814"/>
      <c r="E93" s="1814"/>
      <c r="F93" s="1814"/>
      <c r="G93" s="1814"/>
      <c r="H93" s="1814"/>
      <c r="J93" s="1814"/>
      <c r="K93" s="1814"/>
      <c r="L93" s="1814"/>
      <c r="M93" s="1814"/>
      <c r="N93" s="1814"/>
      <c r="O93" s="1814"/>
      <c r="P93" s="1814"/>
      <c r="Q93" s="1814"/>
      <c r="R93" s="1814"/>
    </row>
    <row r="94" spans="1:18" x14ac:dyDescent="0.25">
      <c r="B94" s="6" t="s">
        <v>44</v>
      </c>
      <c r="H94" s="8"/>
      <c r="J94" s="6" t="s">
        <v>45</v>
      </c>
      <c r="K94" s="10"/>
      <c r="L94" s="10"/>
      <c r="M94" s="10"/>
      <c r="N94" s="10"/>
      <c r="O94" s="1898"/>
      <c r="P94" s="1898"/>
      <c r="Q94" s="8"/>
      <c r="R94" s="8"/>
    </row>
    <row r="95" spans="1:18" x14ac:dyDescent="0.25">
      <c r="B95" s="1812" t="s">
        <v>21</v>
      </c>
      <c r="C95" s="1812" t="s">
        <v>2</v>
      </c>
      <c r="D95" s="1805" t="s">
        <v>3</v>
      </c>
      <c r="E95" s="1842" t="s">
        <v>4</v>
      </c>
      <c r="F95" s="1843"/>
      <c r="G95" s="1844"/>
      <c r="H95" s="1812" t="s">
        <v>5</v>
      </c>
      <c r="J95" s="1812" t="s">
        <v>21</v>
      </c>
      <c r="K95" s="1899" t="s">
        <v>24</v>
      </c>
      <c r="L95" s="1842" t="s">
        <v>25</v>
      </c>
      <c r="M95" s="1843"/>
      <c r="N95" s="1844"/>
      <c r="O95" s="1842" t="s">
        <v>4</v>
      </c>
      <c r="P95" s="1843"/>
      <c r="Q95" s="1844"/>
      <c r="R95" s="1812" t="s">
        <v>5</v>
      </c>
    </row>
    <row r="96" spans="1:18" x14ac:dyDescent="0.25">
      <c r="B96" s="1813"/>
      <c r="C96" s="1813"/>
      <c r="D96" s="1806"/>
      <c r="E96" s="84" t="s">
        <v>26</v>
      </c>
      <c r="F96" s="84" t="s">
        <v>9</v>
      </c>
      <c r="G96" s="119" t="s">
        <v>10</v>
      </c>
      <c r="H96" s="1813"/>
      <c r="J96" s="1813"/>
      <c r="K96" s="1900"/>
      <c r="L96" s="13" t="s">
        <v>27</v>
      </c>
      <c r="M96" s="120" t="s">
        <v>28</v>
      </c>
      <c r="N96" s="120" t="s">
        <v>26</v>
      </c>
      <c r="O96" s="120" t="s">
        <v>29</v>
      </c>
      <c r="P96" s="123" t="s">
        <v>30</v>
      </c>
      <c r="Q96" s="16" t="s">
        <v>10</v>
      </c>
      <c r="R96" s="1813"/>
    </row>
    <row r="97" spans="1:18" x14ac:dyDescent="0.25">
      <c r="B97" s="17">
        <v>1</v>
      </c>
      <c r="C97" s="78">
        <v>5349</v>
      </c>
      <c r="D97" s="122" t="s">
        <v>14</v>
      </c>
      <c r="E97" s="122">
        <v>400</v>
      </c>
      <c r="F97" s="122">
        <v>53</v>
      </c>
      <c r="G97" s="71">
        <f>0.7854*E97*F97*F97/1000000</f>
        <v>0.88247543999999989</v>
      </c>
      <c r="H97" s="21" t="s">
        <v>15</v>
      </c>
      <c r="J97" s="22">
        <v>1</v>
      </c>
      <c r="K97" s="23" t="s">
        <v>80</v>
      </c>
      <c r="L97" s="24">
        <v>12</v>
      </c>
      <c r="M97" s="24">
        <v>20</v>
      </c>
      <c r="N97" s="24">
        <v>400</v>
      </c>
      <c r="O97" s="23"/>
      <c r="P97" s="25">
        <v>1</v>
      </c>
      <c r="Q97" s="26">
        <f t="shared" ref="Q97:Q103" si="8">L97*M97*N97*P97/1000000</f>
        <v>9.6000000000000002E-2</v>
      </c>
      <c r="R97" s="27"/>
    </row>
    <row r="98" spans="1:18" x14ac:dyDescent="0.25">
      <c r="B98" s="1926" t="s">
        <v>78</v>
      </c>
      <c r="C98" s="1927"/>
      <c r="D98" s="1927"/>
      <c r="E98" s="1927"/>
      <c r="F98" s="1928"/>
      <c r="G98" s="144">
        <f>SUM(G89:G97)</f>
        <v>0.88247543999999989</v>
      </c>
      <c r="H98" s="21"/>
      <c r="J98" s="28">
        <v>2</v>
      </c>
      <c r="K98" s="29"/>
      <c r="L98" s="29">
        <v>12</v>
      </c>
      <c r="M98" s="29">
        <v>15</v>
      </c>
      <c r="N98" s="24">
        <v>400</v>
      </c>
      <c r="O98" s="29"/>
      <c r="P98" s="30">
        <v>1</v>
      </c>
      <c r="Q98" s="31">
        <f t="shared" si="8"/>
        <v>7.1999999999999995E-2</v>
      </c>
      <c r="R98" s="29"/>
    </row>
    <row r="99" spans="1:18" ht="16.5" thickBot="1" x14ac:dyDescent="0.3">
      <c r="G99" s="145">
        <f>SUM(G98)</f>
        <v>0.88247543999999989</v>
      </c>
      <c r="H99" s="36">
        <f>SUM(Q108/G98)</f>
        <v>0.60534262573925013</v>
      </c>
      <c r="J99" s="28">
        <v>3</v>
      </c>
      <c r="K99" s="29"/>
      <c r="L99" s="29">
        <v>10</v>
      </c>
      <c r="M99" s="29">
        <v>15</v>
      </c>
      <c r="N99" s="24">
        <v>400</v>
      </c>
      <c r="O99" s="29"/>
      <c r="P99" s="30">
        <v>1</v>
      </c>
      <c r="Q99" s="31">
        <f t="shared" si="8"/>
        <v>0.06</v>
      </c>
      <c r="R99" s="29"/>
    </row>
    <row r="100" spans="1:18" ht="16.5" thickTop="1" x14ac:dyDescent="0.25">
      <c r="J100" s="28">
        <v>4</v>
      </c>
      <c r="K100" s="29"/>
      <c r="L100" s="29">
        <v>6</v>
      </c>
      <c r="M100" s="29">
        <v>15</v>
      </c>
      <c r="N100" s="24">
        <v>400</v>
      </c>
      <c r="O100" s="29"/>
      <c r="P100" s="30">
        <v>1</v>
      </c>
      <c r="Q100" s="31">
        <f t="shared" si="8"/>
        <v>3.5999999999999997E-2</v>
      </c>
      <c r="R100" s="29"/>
    </row>
    <row r="101" spans="1:18" x14ac:dyDescent="0.25">
      <c r="B101" s="8" t="s">
        <v>86</v>
      </c>
      <c r="J101" s="28">
        <v>5</v>
      </c>
      <c r="K101" s="29"/>
      <c r="L101" s="29">
        <v>4</v>
      </c>
      <c r="M101" s="29">
        <v>9.5</v>
      </c>
      <c r="N101" s="24">
        <v>400</v>
      </c>
      <c r="O101" s="29"/>
      <c r="P101" s="30">
        <v>3</v>
      </c>
      <c r="Q101" s="31">
        <f t="shared" si="8"/>
        <v>4.5600000000000002E-2</v>
      </c>
      <c r="R101" s="34"/>
    </row>
    <row r="102" spans="1:18" x14ac:dyDescent="0.25">
      <c r="A102" s="37"/>
      <c r="B102" s="1901" t="s">
        <v>3</v>
      </c>
      <c r="C102" s="1902" t="s">
        <v>49</v>
      </c>
      <c r="D102" s="1902"/>
      <c r="E102" s="1903" t="s">
        <v>48</v>
      </c>
      <c r="F102" s="1903"/>
      <c r="G102" s="1886" t="s">
        <v>50</v>
      </c>
      <c r="H102" s="87"/>
      <c r="J102" s="41">
        <v>6</v>
      </c>
      <c r="K102" s="129"/>
      <c r="L102" s="129">
        <v>2</v>
      </c>
      <c r="M102" s="129">
        <v>10</v>
      </c>
      <c r="N102" s="43">
        <v>400</v>
      </c>
      <c r="O102" s="129"/>
      <c r="P102" s="61">
        <v>7</v>
      </c>
      <c r="Q102" s="62">
        <f t="shared" si="8"/>
        <v>5.6000000000000001E-2</v>
      </c>
      <c r="R102" s="129"/>
    </row>
    <row r="103" spans="1:18" x14ac:dyDescent="0.25">
      <c r="A103" s="37"/>
      <c r="B103" s="1901"/>
      <c r="C103" s="101" t="s">
        <v>30</v>
      </c>
      <c r="D103" s="101" t="s">
        <v>10</v>
      </c>
      <c r="E103" s="118" t="s">
        <v>30</v>
      </c>
      <c r="F103" s="118" t="s">
        <v>10</v>
      </c>
      <c r="G103" s="1887"/>
      <c r="H103" s="87"/>
      <c r="J103" s="122">
        <v>7</v>
      </c>
      <c r="K103" s="122"/>
      <c r="L103" s="122">
        <v>4.5</v>
      </c>
      <c r="M103" s="122">
        <v>4.5</v>
      </c>
      <c r="N103" s="122">
        <v>400</v>
      </c>
      <c r="O103" s="122"/>
      <c r="P103" s="86">
        <v>6</v>
      </c>
      <c r="Q103" s="71">
        <f t="shared" si="8"/>
        <v>4.8599999999999997E-2</v>
      </c>
      <c r="R103" s="122"/>
    </row>
    <row r="104" spans="1:18" x14ac:dyDescent="0.25">
      <c r="A104" s="107" t="s">
        <v>65</v>
      </c>
      <c r="B104" s="122" t="s">
        <v>14</v>
      </c>
      <c r="C104" s="86">
        <f>SUM(C86)</f>
        <v>15</v>
      </c>
      <c r="D104" s="71">
        <f>SUM(D86)</f>
        <v>9.3164147999999987</v>
      </c>
      <c r="E104" s="86">
        <f>SUM(E86)</f>
        <v>538</v>
      </c>
      <c r="F104" s="71">
        <f>SUM(F86)</f>
        <v>5.7517320000000005</v>
      </c>
      <c r="G104" s="88">
        <f>SUM(F104/D104)</f>
        <v>0.61737611768853418</v>
      </c>
      <c r="H104" s="83"/>
      <c r="J104" s="7"/>
      <c r="K104" s="7"/>
      <c r="L104" s="7"/>
      <c r="M104" s="7"/>
      <c r="N104" s="7"/>
      <c r="O104" s="121"/>
      <c r="P104" s="278">
        <f>SUM(P97:P103)</f>
        <v>20</v>
      </c>
      <c r="Q104" s="279">
        <f>SUM(Q97:Q103)</f>
        <v>0.41419999999999996</v>
      </c>
      <c r="R104" s="134">
        <f>SUM(Q104/G99)</f>
        <v>0.46936150427030582</v>
      </c>
    </row>
    <row r="105" spans="1:18" x14ac:dyDescent="0.25">
      <c r="A105" s="107" t="s">
        <v>65</v>
      </c>
      <c r="B105" s="122" t="s">
        <v>14</v>
      </c>
      <c r="C105" s="122">
        <f>SUM(B97)</f>
        <v>1</v>
      </c>
      <c r="D105" s="71">
        <f>SUM(G99)</f>
        <v>0.88247543999999989</v>
      </c>
      <c r="E105" s="86">
        <f>SUM(P108)</f>
        <v>55</v>
      </c>
      <c r="F105" s="85">
        <f>SUM(Q108)</f>
        <v>0.53420000000000001</v>
      </c>
      <c r="G105" s="88">
        <f>SUM(F105/D105)</f>
        <v>0.60534262573925013</v>
      </c>
      <c r="H105" s="83"/>
      <c r="J105" s="28">
        <v>8</v>
      </c>
      <c r="K105" s="29"/>
      <c r="L105" s="29">
        <v>3</v>
      </c>
      <c r="M105" s="52">
        <v>5</v>
      </c>
      <c r="N105" s="122">
        <v>400</v>
      </c>
      <c r="O105" s="53">
        <v>1</v>
      </c>
      <c r="P105" s="30">
        <f>SUM(O105*10)</f>
        <v>10</v>
      </c>
      <c r="Q105" s="31">
        <f>L105*M105*N105*P105/1000000</f>
        <v>0.06</v>
      </c>
      <c r="R105" s="34"/>
    </row>
    <row r="106" spans="1:18" ht="16.5" thickBot="1" x14ac:dyDescent="0.3">
      <c r="A106" s="37"/>
      <c r="B106" s="94" t="s">
        <v>54</v>
      </c>
      <c r="C106" s="59">
        <f>SUM(C104:C105)</f>
        <v>16</v>
      </c>
      <c r="D106" s="92">
        <f>SUM(D104:D105)</f>
        <v>10.198890239999999</v>
      </c>
      <c r="E106" s="59">
        <f>SUM(E104:E105)</f>
        <v>593</v>
      </c>
      <c r="F106" s="92">
        <f>SUM(F104:F105)</f>
        <v>6.2859320000000007</v>
      </c>
      <c r="G106" s="93">
        <f>SUM(F106/D106)</f>
        <v>0.61633490037441574</v>
      </c>
      <c r="H106" s="83"/>
      <c r="J106" s="28">
        <v>9</v>
      </c>
      <c r="K106" s="29"/>
      <c r="L106" s="29">
        <v>2</v>
      </c>
      <c r="M106" s="29">
        <v>3</v>
      </c>
      <c r="N106" s="24">
        <v>400</v>
      </c>
      <c r="O106" s="29">
        <v>1</v>
      </c>
      <c r="P106" s="30">
        <f>SUM(O106*25)</f>
        <v>25</v>
      </c>
      <c r="Q106" s="31">
        <f>L106*M106*N106*P106/1000000</f>
        <v>0.06</v>
      </c>
      <c r="R106" s="34"/>
    </row>
    <row r="107" spans="1:18" ht="16.5" thickTop="1" x14ac:dyDescent="0.25">
      <c r="A107" s="37"/>
      <c r="B107" s="89"/>
      <c r="C107" s="90"/>
      <c r="D107" s="91"/>
      <c r="E107" s="82"/>
      <c r="F107" s="83"/>
      <c r="G107" s="83"/>
      <c r="H107" s="83"/>
      <c r="J107" s="121"/>
      <c r="K107" s="121"/>
      <c r="L107" s="121"/>
      <c r="M107" s="121"/>
      <c r="N107" s="121"/>
      <c r="O107" s="121"/>
      <c r="P107" s="269">
        <f>SUM(P105:P106)</f>
        <v>35</v>
      </c>
      <c r="Q107" s="270">
        <f>SUM(Q105:Q106)</f>
        <v>0.12</v>
      </c>
      <c r="R107" s="55">
        <f>SUM(Q107/G99)</f>
        <v>0.13598112146894423</v>
      </c>
    </row>
    <row r="108" spans="1:18" ht="16.5" thickBot="1" x14ac:dyDescent="0.3">
      <c r="A108" s="37"/>
      <c r="B108" s="102" t="s">
        <v>80</v>
      </c>
      <c r="C108" s="90"/>
      <c r="D108" s="103">
        <f>SUM(D88,Q104)</f>
        <v>5.1159319999999999</v>
      </c>
      <c r="E108" s="82"/>
      <c r="F108" s="83"/>
      <c r="G108" s="83"/>
      <c r="H108" s="83"/>
      <c r="P108" s="132">
        <f>SUM(P107,P104)</f>
        <v>55</v>
      </c>
      <c r="Q108" s="133">
        <f>SUM(Q107,Q104)</f>
        <v>0.53420000000000001</v>
      </c>
      <c r="R108" s="49">
        <f>SUM(Q108/G99)</f>
        <v>0.60534262573925013</v>
      </c>
    </row>
    <row r="109" spans="1:18" ht="16.5" thickTop="1" x14ac:dyDescent="0.25">
      <c r="A109" s="37"/>
      <c r="B109" s="102" t="s">
        <v>51</v>
      </c>
      <c r="C109" s="89"/>
      <c r="D109" s="103">
        <f>SUM(Q107,D89)</f>
        <v>1.17</v>
      </c>
      <c r="E109" s="83"/>
      <c r="F109" s="83"/>
      <c r="G109" s="83"/>
      <c r="H109" s="83"/>
    </row>
    <row r="110" spans="1:18" ht="16.5" thickBot="1" x14ac:dyDescent="0.3">
      <c r="A110" s="37"/>
      <c r="B110" s="89"/>
      <c r="C110" s="89"/>
      <c r="D110" s="104">
        <f>SUM(D108:D109)</f>
        <v>6.2859319999999999</v>
      </c>
      <c r="E110" s="83"/>
      <c r="F110" s="83"/>
      <c r="G110" s="83"/>
      <c r="H110" s="83"/>
    </row>
    <row r="111" spans="1:18" ht="16.5" thickTop="1" x14ac:dyDescent="0.25"/>
    <row r="112" spans="1:18" ht="14.25" customHeight="1" x14ac:dyDescent="0.25">
      <c r="B112" s="1814" t="s">
        <v>20</v>
      </c>
      <c r="C112" s="1814"/>
      <c r="D112" s="1814"/>
      <c r="E112" s="1814"/>
      <c r="F112" s="1814"/>
      <c r="G112" s="1814"/>
      <c r="H112" s="1814"/>
      <c r="I112" s="142"/>
      <c r="J112" s="1814" t="s">
        <v>22</v>
      </c>
      <c r="K112" s="1814"/>
      <c r="L112" s="1814"/>
      <c r="M112" s="1814"/>
      <c r="N112" s="1814"/>
      <c r="O112" s="1814"/>
      <c r="P112" s="1814"/>
      <c r="Q112" s="1814"/>
      <c r="R112" s="1814"/>
    </row>
    <row r="113" spans="1:40" ht="18.75" customHeight="1" x14ac:dyDescent="0.25">
      <c r="B113" s="1814"/>
      <c r="C113" s="1814"/>
      <c r="D113" s="1814"/>
      <c r="E113" s="1814"/>
      <c r="F113" s="1814"/>
      <c r="G113" s="1814"/>
      <c r="H113" s="1814"/>
      <c r="I113" s="142"/>
      <c r="J113" s="1814"/>
      <c r="K113" s="1814"/>
      <c r="L113" s="1814"/>
      <c r="M113" s="1814"/>
      <c r="N113" s="1814"/>
      <c r="O113" s="1814"/>
      <c r="P113" s="1814"/>
      <c r="Q113" s="1814"/>
      <c r="R113" s="1814"/>
    </row>
    <row r="114" spans="1:40" x14ac:dyDescent="0.25">
      <c r="B114" s="6" t="s">
        <v>46</v>
      </c>
      <c r="H114" s="8"/>
      <c r="J114" s="6" t="s">
        <v>46</v>
      </c>
      <c r="K114" s="10"/>
      <c r="L114" s="10"/>
      <c r="M114" s="10"/>
      <c r="N114" s="10"/>
      <c r="O114" s="1898"/>
      <c r="P114" s="1898"/>
      <c r="Q114" s="8"/>
      <c r="R114" s="8"/>
    </row>
    <row r="115" spans="1:40" x14ac:dyDescent="0.25">
      <c r="B115" s="1812" t="s">
        <v>21</v>
      </c>
      <c r="C115" s="1812" t="s">
        <v>2</v>
      </c>
      <c r="D115" s="1805" t="s">
        <v>3</v>
      </c>
      <c r="E115" s="1842" t="s">
        <v>4</v>
      </c>
      <c r="F115" s="1843"/>
      <c r="G115" s="1844"/>
      <c r="H115" s="1812" t="s">
        <v>5</v>
      </c>
      <c r="J115" s="1812" t="s">
        <v>21</v>
      </c>
      <c r="K115" s="1899" t="s">
        <v>24</v>
      </c>
      <c r="L115" s="1842" t="s">
        <v>25</v>
      </c>
      <c r="M115" s="1843"/>
      <c r="N115" s="1844"/>
      <c r="O115" s="1842" t="s">
        <v>4</v>
      </c>
      <c r="P115" s="1843"/>
      <c r="Q115" s="1844"/>
      <c r="R115" s="1812" t="s">
        <v>5</v>
      </c>
    </row>
    <row r="116" spans="1:40" x14ac:dyDescent="0.25">
      <c r="B116" s="1813"/>
      <c r="C116" s="1813"/>
      <c r="D116" s="1806"/>
      <c r="E116" s="84" t="s">
        <v>26</v>
      </c>
      <c r="F116" s="84" t="s">
        <v>9</v>
      </c>
      <c r="G116" s="119" t="s">
        <v>10</v>
      </c>
      <c r="H116" s="1813"/>
      <c r="J116" s="1813"/>
      <c r="K116" s="1900"/>
      <c r="L116" s="13" t="s">
        <v>27</v>
      </c>
      <c r="M116" s="120" t="s">
        <v>28</v>
      </c>
      <c r="N116" s="120" t="s">
        <v>26</v>
      </c>
      <c r="O116" s="120" t="s">
        <v>29</v>
      </c>
      <c r="P116" s="123" t="s">
        <v>30</v>
      </c>
      <c r="Q116" s="16" t="s">
        <v>10</v>
      </c>
      <c r="R116" s="1813"/>
      <c r="AK116" s="383"/>
      <c r="AL116" s="383"/>
      <c r="AM116" s="383"/>
      <c r="AN116" s="383"/>
    </row>
    <row r="117" spans="1:40" x14ac:dyDescent="0.25">
      <c r="B117" s="17">
        <v>1</v>
      </c>
      <c r="C117" s="79">
        <v>5377</v>
      </c>
      <c r="D117" s="122" t="s">
        <v>14</v>
      </c>
      <c r="E117" s="122">
        <v>400</v>
      </c>
      <c r="F117" s="122">
        <v>54</v>
      </c>
      <c r="G117" s="71">
        <f>0.7854*E117*F117*F117/1000000</f>
        <v>0.91609055999999989</v>
      </c>
      <c r="H117" s="21" t="s">
        <v>15</v>
      </c>
      <c r="J117" s="22">
        <v>1</v>
      </c>
      <c r="K117" s="23" t="s">
        <v>80</v>
      </c>
      <c r="L117" s="24">
        <v>10</v>
      </c>
      <c r="M117" s="24">
        <v>20</v>
      </c>
      <c r="N117" s="24">
        <v>400</v>
      </c>
      <c r="O117" s="23"/>
      <c r="P117" s="25">
        <v>1</v>
      </c>
      <c r="Q117" s="26">
        <f t="shared" ref="Q117:Q124" si="9">L117*M117*N117*P117/1000000</f>
        <v>0.08</v>
      </c>
      <c r="R117" s="27"/>
      <c r="AH117" s="383"/>
      <c r="AI117" s="383"/>
      <c r="AJ117" s="383"/>
      <c r="AK117" s="383"/>
      <c r="AL117" s="383"/>
      <c r="AM117" s="383"/>
      <c r="AN117" s="383"/>
    </row>
    <row r="118" spans="1:40" x14ac:dyDescent="0.25">
      <c r="B118" s="1926" t="s">
        <v>78</v>
      </c>
      <c r="C118" s="1927"/>
      <c r="D118" s="1927"/>
      <c r="E118" s="1927"/>
      <c r="F118" s="1928"/>
      <c r="G118" s="144">
        <f>SUM(G112:G117)</f>
        <v>0.91609055999999989</v>
      </c>
      <c r="H118" s="21"/>
      <c r="J118" s="28">
        <v>2</v>
      </c>
      <c r="K118" s="29"/>
      <c r="L118" s="29">
        <v>10</v>
      </c>
      <c r="M118" s="29">
        <v>15</v>
      </c>
      <c r="N118" s="24">
        <v>400</v>
      </c>
      <c r="O118" s="29"/>
      <c r="P118" s="30">
        <v>1</v>
      </c>
      <c r="Q118" s="31">
        <f t="shared" si="9"/>
        <v>0.06</v>
      </c>
      <c r="R118" s="29"/>
      <c r="AH118" s="383"/>
      <c r="AI118" s="383"/>
      <c r="AJ118" s="383"/>
    </row>
    <row r="119" spans="1:40" ht="16.5" thickBot="1" x14ac:dyDescent="0.3">
      <c r="G119" s="145">
        <f>SUM(G118)</f>
        <v>0.91609055999999989</v>
      </c>
      <c r="H119" s="36">
        <f>SUM(Q128/G118)</f>
        <v>0.49885897743559332</v>
      </c>
      <c r="J119" s="28">
        <v>3</v>
      </c>
      <c r="K119" s="29"/>
      <c r="L119" s="29">
        <v>12</v>
      </c>
      <c r="M119" s="29">
        <v>15</v>
      </c>
      <c r="N119" s="24">
        <v>400</v>
      </c>
      <c r="O119" s="29"/>
      <c r="P119" s="30">
        <v>1</v>
      </c>
      <c r="Q119" s="31">
        <f t="shared" si="9"/>
        <v>7.1999999999999995E-2</v>
      </c>
      <c r="R119" s="29"/>
    </row>
    <row r="120" spans="1:40" ht="16.5" thickTop="1" x14ac:dyDescent="0.25">
      <c r="J120" s="28">
        <v>4</v>
      </c>
      <c r="K120" s="29"/>
      <c r="L120" s="29">
        <v>9.5</v>
      </c>
      <c r="M120" s="29">
        <v>9.5</v>
      </c>
      <c r="N120" s="24">
        <v>400</v>
      </c>
      <c r="O120" s="29"/>
      <c r="P120" s="30">
        <v>2</v>
      </c>
      <c r="Q120" s="31">
        <f t="shared" si="9"/>
        <v>7.22E-2</v>
      </c>
      <c r="R120" s="29"/>
    </row>
    <row r="121" spans="1:40" x14ac:dyDescent="0.25">
      <c r="A121" s="320"/>
      <c r="B121" s="301" t="s">
        <v>89</v>
      </c>
      <c r="C121" s="320"/>
      <c r="D121" s="320"/>
      <c r="E121" s="320"/>
      <c r="F121" s="320"/>
      <c r="G121" s="320"/>
      <c r="H121" s="320"/>
      <c r="J121" s="28">
        <v>5</v>
      </c>
      <c r="K121" s="29"/>
      <c r="L121" s="29">
        <v>4.5</v>
      </c>
      <c r="M121" s="29">
        <v>9.5</v>
      </c>
      <c r="N121" s="24">
        <v>400</v>
      </c>
      <c r="O121" s="29"/>
      <c r="P121" s="30">
        <v>2</v>
      </c>
      <c r="Q121" s="31">
        <f t="shared" si="9"/>
        <v>3.4200000000000001E-2</v>
      </c>
      <c r="R121" s="34"/>
      <c r="T121" s="1018"/>
      <c r="U121" s="383"/>
      <c r="V121" s="1018"/>
      <c r="W121" s="1018"/>
      <c r="X121" s="1018"/>
      <c r="Y121" s="1018"/>
      <c r="Z121" s="383"/>
    </row>
    <row r="122" spans="1:40" x14ac:dyDescent="0.25">
      <c r="A122" s="300"/>
      <c r="B122" s="1906" t="s">
        <v>3</v>
      </c>
      <c r="C122" s="1905" t="s">
        <v>66</v>
      </c>
      <c r="D122" s="1905"/>
      <c r="E122" s="1906" t="s">
        <v>154</v>
      </c>
      <c r="F122" s="1906"/>
      <c r="G122" s="1907" t="s">
        <v>50</v>
      </c>
      <c r="H122" s="321"/>
      <c r="J122" s="41">
        <v>6</v>
      </c>
      <c r="K122" s="129"/>
      <c r="L122" s="129">
        <v>2</v>
      </c>
      <c r="M122" s="129">
        <v>10</v>
      </c>
      <c r="N122" s="24">
        <v>400</v>
      </c>
      <c r="O122" s="129"/>
      <c r="P122" s="61">
        <v>3</v>
      </c>
      <c r="Q122" s="62">
        <f t="shared" si="9"/>
        <v>2.4E-2</v>
      </c>
      <c r="R122" s="129"/>
      <c r="T122" s="1018"/>
      <c r="U122" s="383"/>
      <c r="V122" s="1018"/>
      <c r="W122" s="1018"/>
      <c r="X122" s="1018"/>
      <c r="Y122" s="1018"/>
      <c r="Z122" s="383"/>
    </row>
    <row r="123" spans="1:40" x14ac:dyDescent="0.25">
      <c r="A123" s="300"/>
      <c r="B123" s="1906"/>
      <c r="C123" s="303" t="s">
        <v>30</v>
      </c>
      <c r="D123" s="303" t="s">
        <v>10</v>
      </c>
      <c r="E123" s="303" t="s">
        <v>30</v>
      </c>
      <c r="F123" s="303" t="s">
        <v>10</v>
      </c>
      <c r="G123" s="1908"/>
      <c r="H123" s="321"/>
      <c r="J123" s="28">
        <v>7</v>
      </c>
      <c r="K123" s="29"/>
      <c r="L123" s="29">
        <v>2</v>
      </c>
      <c r="M123" s="29">
        <v>10</v>
      </c>
      <c r="N123" s="24">
        <v>300</v>
      </c>
      <c r="O123" s="29"/>
      <c r="P123" s="30">
        <v>1</v>
      </c>
      <c r="Q123" s="31">
        <f t="shared" si="9"/>
        <v>6.0000000000000001E-3</v>
      </c>
      <c r="R123" s="34"/>
    </row>
    <row r="124" spans="1:40" x14ac:dyDescent="0.25">
      <c r="A124" s="304" t="s">
        <v>68</v>
      </c>
      <c r="B124" s="305" t="s">
        <v>14</v>
      </c>
      <c r="C124" s="306">
        <f>SUM(C106)</f>
        <v>16</v>
      </c>
      <c r="D124" s="307">
        <f>SUM(D106)</f>
        <v>10.198890239999999</v>
      </c>
      <c r="E124" s="306">
        <f>SUM(E106)</f>
        <v>593</v>
      </c>
      <c r="F124" s="307">
        <f>SUM(F106)</f>
        <v>6.2859320000000007</v>
      </c>
      <c r="G124" s="308">
        <f>SUM(F124/D124)</f>
        <v>0.61633490037441574</v>
      </c>
      <c r="H124" s="318"/>
      <c r="J124" s="28">
        <v>8</v>
      </c>
      <c r="K124" s="135"/>
      <c r="L124" s="135">
        <v>4.5</v>
      </c>
      <c r="M124" s="135">
        <v>4.5</v>
      </c>
      <c r="N124" s="24">
        <v>400</v>
      </c>
      <c r="O124" s="135"/>
      <c r="P124" s="136">
        <v>6</v>
      </c>
      <c r="Q124" s="137">
        <f t="shared" si="9"/>
        <v>4.8599999999999997E-2</v>
      </c>
      <c r="R124" s="135"/>
    </row>
    <row r="125" spans="1:40" x14ac:dyDescent="0.25">
      <c r="A125" s="304" t="s">
        <v>70</v>
      </c>
      <c r="B125" s="305" t="s">
        <v>14</v>
      </c>
      <c r="C125" s="305">
        <f>SUM(B117)</f>
        <v>1</v>
      </c>
      <c r="D125" s="307">
        <f>SUM(G119)</f>
        <v>0.91609055999999989</v>
      </c>
      <c r="E125" s="306">
        <f>SUM(P128)</f>
        <v>27</v>
      </c>
      <c r="F125" s="322">
        <f>SUM(Q128)</f>
        <v>0.45700000000000002</v>
      </c>
      <c r="G125" s="308">
        <f>SUM(F125/D125)</f>
        <v>0.49885897743559332</v>
      </c>
      <c r="H125" s="318"/>
      <c r="J125" s="7"/>
      <c r="K125" s="7"/>
      <c r="L125" s="7"/>
      <c r="M125" s="7"/>
      <c r="N125" s="7"/>
      <c r="O125" s="121"/>
      <c r="P125" s="278">
        <f>SUM(P117:P124)</f>
        <v>17</v>
      </c>
      <c r="Q125" s="279">
        <f>SUM(Q117:Q124)</f>
        <v>0.39700000000000002</v>
      </c>
      <c r="R125" s="134">
        <f>SUM(Q125/G119)</f>
        <v>0.4333632692383601</v>
      </c>
    </row>
    <row r="126" spans="1:40" ht="16.5" thickBot="1" x14ac:dyDescent="0.3">
      <c r="A126" s="300"/>
      <c r="B126" s="310" t="s">
        <v>54</v>
      </c>
      <c r="C126" s="311">
        <f>SUM(C124:C125)</f>
        <v>17</v>
      </c>
      <c r="D126" s="312">
        <f>SUM(D124:D125)</f>
        <v>11.1149808</v>
      </c>
      <c r="E126" s="311">
        <f>SUM(E124:E125)</f>
        <v>620</v>
      </c>
      <c r="F126" s="312">
        <f>SUM(F124:F125)</f>
        <v>6.7429320000000006</v>
      </c>
      <c r="G126" s="313">
        <f>SUM(F126/D126)</f>
        <v>0.60665259988573261</v>
      </c>
      <c r="H126" s="318"/>
      <c r="J126" s="28">
        <v>9</v>
      </c>
      <c r="K126" s="29"/>
      <c r="L126" s="29">
        <v>3</v>
      </c>
      <c r="M126" s="29">
        <v>5</v>
      </c>
      <c r="N126" s="24">
        <v>400</v>
      </c>
      <c r="O126" s="29">
        <v>1</v>
      </c>
      <c r="P126" s="30">
        <v>10</v>
      </c>
      <c r="Q126" s="31">
        <f>L126*M126*N126*P126/1000000</f>
        <v>0.06</v>
      </c>
      <c r="R126" s="34"/>
    </row>
    <row r="127" spans="1:40" ht="16.5" thickTop="1" x14ac:dyDescent="0.25">
      <c r="A127" s="300"/>
      <c r="B127" s="314"/>
      <c r="C127" s="315"/>
      <c r="D127" s="316"/>
      <c r="E127" s="317"/>
      <c r="F127" s="318"/>
      <c r="G127" s="318"/>
      <c r="H127" s="318"/>
      <c r="J127" s="121"/>
      <c r="K127" s="121"/>
      <c r="L127" s="121"/>
      <c r="M127" s="121"/>
      <c r="N127" s="121"/>
      <c r="O127" s="121"/>
      <c r="P127" s="269">
        <f>SUM(P126:P126)</f>
        <v>10</v>
      </c>
      <c r="Q127" s="270">
        <f>SUM(Q126:Q126)</f>
        <v>0.06</v>
      </c>
      <c r="R127" s="55">
        <f>SUM(Q127/G119)</f>
        <v>6.5495708197233257E-2</v>
      </c>
    </row>
    <row r="128" spans="1:40" ht="16.5" thickBot="1" x14ac:dyDescent="0.3">
      <c r="A128" s="37"/>
      <c r="B128" s="102" t="s">
        <v>80</v>
      </c>
      <c r="C128" s="90"/>
      <c r="D128" s="103">
        <f>SUM(D108,Q125)</f>
        <v>5.5129320000000002</v>
      </c>
      <c r="E128" s="82"/>
      <c r="F128" s="83"/>
      <c r="G128" s="83"/>
      <c r="H128" s="83"/>
      <c r="P128" s="132">
        <f>SUM(P127,P125)</f>
        <v>27</v>
      </c>
      <c r="Q128" s="133">
        <f>SUM(Q127,Q125)</f>
        <v>0.45700000000000002</v>
      </c>
      <c r="R128" s="49">
        <f>SUM(Q128/G119)</f>
        <v>0.49885897743559332</v>
      </c>
    </row>
    <row r="129" spans="1:40" ht="16.5" thickTop="1" x14ac:dyDescent="0.25">
      <c r="A129" s="37"/>
      <c r="B129" s="102" t="s">
        <v>51</v>
      </c>
      <c r="C129" s="89"/>
      <c r="D129" s="103">
        <f>SUM(Q127,D109)</f>
        <v>1.23</v>
      </c>
      <c r="E129" s="83"/>
      <c r="F129" s="83"/>
      <c r="G129" s="83"/>
      <c r="H129" s="83"/>
    </row>
    <row r="130" spans="1:40" ht="16.5" thickBot="1" x14ac:dyDescent="0.3">
      <c r="A130" s="37"/>
      <c r="B130" s="89"/>
      <c r="C130" s="89"/>
      <c r="D130" s="104">
        <f>SUM(D128:D129)</f>
        <v>6.7429319999999997</v>
      </c>
      <c r="E130" s="83"/>
      <c r="F130" s="83"/>
      <c r="G130" s="83"/>
      <c r="H130" s="83"/>
    </row>
    <row r="131" spans="1:40" ht="16.5" thickTop="1" x14ac:dyDescent="0.25"/>
    <row r="132" spans="1:40" s="383" customFormat="1" ht="18" customHeight="1" x14ac:dyDescent="0.25">
      <c r="A132" s="1931" t="s">
        <v>131</v>
      </c>
      <c r="B132" s="1931"/>
      <c r="C132" s="1931"/>
      <c r="D132" s="1931"/>
      <c r="E132" s="1931"/>
      <c r="F132" s="1931"/>
      <c r="G132" s="1931"/>
      <c r="H132" s="1931"/>
      <c r="I132" s="1931"/>
      <c r="J132" s="1931"/>
      <c r="K132" s="1931"/>
      <c r="L132" s="1931"/>
      <c r="M132" s="1931"/>
      <c r="N132" s="1931"/>
      <c r="O132" s="1931"/>
      <c r="P132" s="1931"/>
      <c r="Q132" s="1931"/>
      <c r="R132" s="1931"/>
      <c r="S132" s="139"/>
      <c r="T132" s="998"/>
      <c r="U132" s="138"/>
      <c r="V132" s="998"/>
      <c r="W132" s="998"/>
      <c r="X132" s="998"/>
      <c r="Y132" s="998"/>
      <c r="Z132" s="138"/>
      <c r="AA132" s="139"/>
      <c r="AB132" s="138"/>
      <c r="AC132" s="138"/>
      <c r="AD132" s="138"/>
      <c r="AE132" s="138"/>
      <c r="AF132" s="138"/>
      <c r="AG132" s="139"/>
      <c r="AH132" s="138"/>
      <c r="AI132" s="138"/>
      <c r="AJ132" s="138"/>
      <c r="AK132" s="138"/>
      <c r="AL132" s="138"/>
      <c r="AM132" s="138"/>
      <c r="AN132" s="138"/>
    </row>
    <row r="133" spans="1:40" s="383" customFormat="1" ht="18" customHeight="1" x14ac:dyDescent="0.25">
      <c r="A133" s="1931"/>
      <c r="B133" s="1931"/>
      <c r="C133" s="1931"/>
      <c r="D133" s="1931"/>
      <c r="E133" s="1931"/>
      <c r="F133" s="1931"/>
      <c r="G133" s="1931"/>
      <c r="H133" s="1931"/>
      <c r="I133" s="1931"/>
      <c r="J133" s="1931"/>
      <c r="K133" s="1931"/>
      <c r="L133" s="1931"/>
      <c r="M133" s="1931"/>
      <c r="N133" s="1931"/>
      <c r="O133" s="1931"/>
      <c r="P133" s="1931"/>
      <c r="Q133" s="1931"/>
      <c r="R133" s="1931"/>
      <c r="S133" s="139"/>
      <c r="T133" s="998"/>
      <c r="U133" s="138"/>
      <c r="V133" s="998"/>
      <c r="W133" s="998"/>
      <c r="X133" s="998"/>
      <c r="Y133" s="998"/>
      <c r="Z133" s="138"/>
      <c r="AA133" s="139"/>
      <c r="AB133" s="138"/>
      <c r="AC133" s="138"/>
      <c r="AD133" s="138"/>
      <c r="AE133" s="138"/>
      <c r="AF133" s="138"/>
      <c r="AG133" s="139"/>
      <c r="AH133" s="138"/>
      <c r="AI133" s="138"/>
      <c r="AJ133" s="138"/>
      <c r="AK133" s="138"/>
      <c r="AL133" s="138"/>
      <c r="AM133" s="138"/>
      <c r="AN133" s="138"/>
    </row>
    <row r="134" spans="1:40" x14ac:dyDescent="0.25">
      <c r="B134" s="1814" t="s">
        <v>20</v>
      </c>
      <c r="C134" s="1814"/>
      <c r="D134" s="1814"/>
      <c r="E134" s="1814"/>
      <c r="F134" s="1814"/>
      <c r="G134" s="1814"/>
      <c r="H134" s="1814"/>
      <c r="J134" s="1814" t="s">
        <v>22</v>
      </c>
      <c r="K134" s="1814"/>
      <c r="L134" s="1814"/>
      <c r="M134" s="1814"/>
      <c r="N134" s="1814"/>
      <c r="O134" s="1814"/>
      <c r="P134" s="1814"/>
      <c r="Q134" s="1814"/>
      <c r="R134" s="1814"/>
    </row>
    <row r="135" spans="1:40" x14ac:dyDescent="0.25">
      <c r="B135" s="1814"/>
      <c r="C135" s="1814"/>
      <c r="D135" s="1814"/>
      <c r="E135" s="1814"/>
      <c r="F135" s="1814"/>
      <c r="G135" s="1814"/>
      <c r="H135" s="1814"/>
      <c r="J135" s="1814"/>
      <c r="K135" s="1814"/>
      <c r="L135" s="1814"/>
      <c r="M135" s="1814"/>
      <c r="N135" s="1814"/>
      <c r="O135" s="1814"/>
      <c r="P135" s="1814"/>
      <c r="Q135" s="1814"/>
      <c r="R135" s="1814"/>
    </row>
    <row r="136" spans="1:40" x14ac:dyDescent="0.25">
      <c r="B136" s="6" t="s">
        <v>147</v>
      </c>
      <c r="H136" s="8"/>
      <c r="J136" s="6" t="s">
        <v>147</v>
      </c>
      <c r="K136" s="10"/>
      <c r="L136" s="10"/>
      <c r="M136" s="10"/>
      <c r="N136" s="10"/>
      <c r="O136" s="1898"/>
      <c r="P136" s="1898"/>
      <c r="Q136" s="8"/>
      <c r="R136" s="8"/>
    </row>
    <row r="137" spans="1:40" x14ac:dyDescent="0.25">
      <c r="B137" s="1812" t="s">
        <v>21</v>
      </c>
      <c r="C137" s="1812" t="s">
        <v>2</v>
      </c>
      <c r="D137" s="1805" t="s">
        <v>3</v>
      </c>
      <c r="E137" s="1842" t="s">
        <v>4</v>
      </c>
      <c r="F137" s="1843"/>
      <c r="G137" s="1844"/>
      <c r="H137" s="1812" t="s">
        <v>5</v>
      </c>
      <c r="J137" s="1812" t="s">
        <v>21</v>
      </c>
      <c r="K137" s="1899" t="s">
        <v>24</v>
      </c>
      <c r="L137" s="1842" t="s">
        <v>25</v>
      </c>
      <c r="M137" s="1843"/>
      <c r="N137" s="1844"/>
      <c r="O137" s="1842" t="s">
        <v>4</v>
      </c>
      <c r="P137" s="1843"/>
      <c r="Q137" s="1844"/>
      <c r="R137" s="1812" t="s">
        <v>5</v>
      </c>
    </row>
    <row r="138" spans="1:40" x14ac:dyDescent="0.25">
      <c r="B138" s="1813"/>
      <c r="C138" s="1813"/>
      <c r="D138" s="1806"/>
      <c r="E138" s="84" t="s">
        <v>26</v>
      </c>
      <c r="F138" s="84" t="s">
        <v>9</v>
      </c>
      <c r="G138" s="334" t="s">
        <v>10</v>
      </c>
      <c r="H138" s="1813"/>
      <c r="J138" s="1813"/>
      <c r="K138" s="1900"/>
      <c r="L138" s="13" t="s">
        <v>27</v>
      </c>
      <c r="M138" s="335" t="s">
        <v>28</v>
      </c>
      <c r="N138" s="335" t="s">
        <v>26</v>
      </c>
      <c r="O138" s="335" t="s">
        <v>29</v>
      </c>
      <c r="P138" s="336" t="s">
        <v>30</v>
      </c>
      <c r="Q138" s="16" t="s">
        <v>10</v>
      </c>
      <c r="R138" s="1813"/>
    </row>
    <row r="139" spans="1:40" x14ac:dyDescent="0.25">
      <c r="B139" s="17">
        <v>1</v>
      </c>
      <c r="C139" s="382">
        <v>5240</v>
      </c>
      <c r="D139" s="337" t="s">
        <v>14</v>
      </c>
      <c r="E139" s="337">
        <v>400</v>
      </c>
      <c r="F139" s="337">
        <v>40</v>
      </c>
      <c r="G139" s="71">
        <f>0.7854*E139*F139*F139/1000000</f>
        <v>0.50265599999999988</v>
      </c>
      <c r="H139" s="21" t="s">
        <v>150</v>
      </c>
      <c r="J139" s="22">
        <v>1</v>
      </c>
      <c r="K139" s="23" t="s">
        <v>80</v>
      </c>
      <c r="L139" s="24">
        <v>12</v>
      </c>
      <c r="M139" s="24">
        <v>15</v>
      </c>
      <c r="N139" s="24">
        <v>400</v>
      </c>
      <c r="O139" s="23"/>
      <c r="P139" s="25">
        <v>1</v>
      </c>
      <c r="Q139" s="26">
        <f t="shared" ref="Q139:Q144" si="10">L139*M139*N139*P139/1000000</f>
        <v>7.1999999999999995E-2</v>
      </c>
      <c r="R139" s="27"/>
    </row>
    <row r="140" spans="1:40" x14ac:dyDescent="0.25">
      <c r="B140" s="17">
        <v>2</v>
      </c>
      <c r="C140" s="382">
        <v>5516</v>
      </c>
      <c r="D140" s="337" t="s">
        <v>14</v>
      </c>
      <c r="E140" s="337">
        <v>400</v>
      </c>
      <c r="F140" s="337">
        <v>32</v>
      </c>
      <c r="G140" s="71">
        <f>0.7854*E140*F140*F140/1000000</f>
        <v>0.32169983999999996</v>
      </c>
      <c r="H140" s="21" t="s">
        <v>150</v>
      </c>
      <c r="J140" s="28">
        <v>2</v>
      </c>
      <c r="K140" s="29"/>
      <c r="L140" s="29">
        <v>10</v>
      </c>
      <c r="M140" s="29">
        <v>15</v>
      </c>
      <c r="N140" s="24">
        <v>400</v>
      </c>
      <c r="O140" s="29"/>
      <c r="P140" s="30">
        <v>3</v>
      </c>
      <c r="Q140" s="31">
        <f t="shared" si="10"/>
        <v>0.18</v>
      </c>
      <c r="R140" s="29"/>
    </row>
    <row r="141" spans="1:40" x14ac:dyDescent="0.25">
      <c r="B141" s="1926" t="s">
        <v>78</v>
      </c>
      <c r="C141" s="1927"/>
      <c r="D141" s="1927"/>
      <c r="E141" s="1927"/>
      <c r="F141" s="1928"/>
      <c r="G141" s="144">
        <f>SUM(G135:G140)</f>
        <v>0.82435583999999984</v>
      </c>
      <c r="H141" s="21"/>
      <c r="J141" s="28">
        <v>3</v>
      </c>
      <c r="K141" s="29"/>
      <c r="L141" s="29">
        <v>6</v>
      </c>
      <c r="M141" s="29">
        <v>15</v>
      </c>
      <c r="N141" s="24">
        <v>400</v>
      </c>
      <c r="O141" s="29"/>
      <c r="P141" s="30">
        <v>2</v>
      </c>
      <c r="Q141" s="31">
        <f t="shared" si="10"/>
        <v>7.1999999999999995E-2</v>
      </c>
      <c r="R141" s="29"/>
    </row>
    <row r="142" spans="1:40" ht="16.5" thickBot="1" x14ac:dyDescent="0.3">
      <c r="G142" s="145">
        <f>SUM(G141)</f>
        <v>0.82435583999999984</v>
      </c>
      <c r="H142" s="36">
        <f>SUM(Q148/G142)</f>
        <v>0.63880180675374365</v>
      </c>
      <c r="J142" s="28">
        <v>4</v>
      </c>
      <c r="K142" s="29"/>
      <c r="L142" s="29">
        <v>2</v>
      </c>
      <c r="M142" s="29">
        <v>10</v>
      </c>
      <c r="N142" s="24">
        <v>400</v>
      </c>
      <c r="O142" s="29"/>
      <c r="P142" s="30">
        <v>5</v>
      </c>
      <c r="Q142" s="31">
        <f t="shared" si="10"/>
        <v>0.04</v>
      </c>
      <c r="R142" s="29"/>
      <c r="AB142" s="383"/>
      <c r="AC142" s="383"/>
      <c r="AD142" s="383"/>
      <c r="AE142" s="383"/>
      <c r="AF142" s="383"/>
    </row>
    <row r="143" spans="1:40" ht="16.5" thickTop="1" x14ac:dyDescent="0.25">
      <c r="J143" s="28">
        <v>5</v>
      </c>
      <c r="K143" s="29"/>
      <c r="L143" s="29">
        <v>4.5</v>
      </c>
      <c r="M143" s="29">
        <v>10</v>
      </c>
      <c r="N143" s="24">
        <v>400</v>
      </c>
      <c r="O143" s="29"/>
      <c r="P143" s="30">
        <v>3</v>
      </c>
      <c r="Q143" s="31">
        <f t="shared" si="10"/>
        <v>5.3999999999999999E-2</v>
      </c>
      <c r="R143" s="34"/>
      <c r="AB143" s="383"/>
      <c r="AC143" s="383"/>
      <c r="AD143" s="383"/>
      <c r="AE143" s="383"/>
      <c r="AF143" s="383"/>
    </row>
    <row r="144" spans="1:40" x14ac:dyDescent="0.25">
      <c r="B144" s="8" t="s">
        <v>153</v>
      </c>
      <c r="J144" s="28">
        <v>6</v>
      </c>
      <c r="K144" s="135"/>
      <c r="L144" s="135">
        <v>4.5</v>
      </c>
      <c r="M144" s="135">
        <v>4.5</v>
      </c>
      <c r="N144" s="349">
        <v>400</v>
      </c>
      <c r="O144" s="135"/>
      <c r="P144" s="136">
        <v>6</v>
      </c>
      <c r="Q144" s="137">
        <f t="shared" si="10"/>
        <v>4.8599999999999997E-2</v>
      </c>
      <c r="R144" s="135"/>
    </row>
    <row r="145" spans="1:18" x14ac:dyDescent="0.25">
      <c r="A145" s="37"/>
      <c r="B145" s="1901" t="s">
        <v>3</v>
      </c>
      <c r="C145" s="1902" t="s">
        <v>49</v>
      </c>
      <c r="D145" s="1902"/>
      <c r="E145" s="1903" t="s">
        <v>48</v>
      </c>
      <c r="F145" s="1903"/>
      <c r="G145" s="1886" t="s">
        <v>50</v>
      </c>
      <c r="H145" s="87"/>
      <c r="J145" s="7"/>
      <c r="K145" s="7"/>
      <c r="L145" s="7"/>
      <c r="M145" s="7"/>
      <c r="N145" s="7"/>
      <c r="O145" s="332"/>
      <c r="P145" s="507">
        <f>SUM(P139:P144)</f>
        <v>20</v>
      </c>
      <c r="Q145" s="508">
        <f>SUM(Q139:Q144)</f>
        <v>0.46659999999999996</v>
      </c>
      <c r="R145" s="134">
        <f>SUM(Q145/G141)</f>
        <v>0.56601770419919639</v>
      </c>
    </row>
    <row r="146" spans="1:18" x14ac:dyDescent="0.25">
      <c r="A146" s="37"/>
      <c r="B146" s="1901"/>
      <c r="C146" s="101" t="s">
        <v>30</v>
      </c>
      <c r="D146" s="101" t="s">
        <v>10</v>
      </c>
      <c r="E146" s="333" t="s">
        <v>30</v>
      </c>
      <c r="F146" s="333" t="s">
        <v>10</v>
      </c>
      <c r="G146" s="1887"/>
      <c r="H146" s="87"/>
      <c r="J146" s="28">
        <v>7</v>
      </c>
      <c r="K146" s="29"/>
      <c r="L146" s="29">
        <v>3</v>
      </c>
      <c r="M146" s="52">
        <v>5</v>
      </c>
      <c r="N146" s="337">
        <v>400</v>
      </c>
      <c r="O146" s="53">
        <v>1</v>
      </c>
      <c r="P146" s="345">
        <v>10</v>
      </c>
      <c r="Q146" s="346">
        <f>L146*M146*N146*P146/1000000</f>
        <v>0.06</v>
      </c>
      <c r="R146" s="34"/>
    </row>
    <row r="147" spans="1:18" x14ac:dyDescent="0.25">
      <c r="A147" s="107" t="s">
        <v>65</v>
      </c>
      <c r="B147" s="337" t="s">
        <v>14</v>
      </c>
      <c r="C147" s="86">
        <f>SUM(C126)</f>
        <v>17</v>
      </c>
      <c r="D147" s="71">
        <f>SUM(D126)</f>
        <v>11.1149808</v>
      </c>
      <c r="E147" s="86">
        <f>SUM(E126)</f>
        <v>620</v>
      </c>
      <c r="F147" s="71">
        <f>SUM(F126)</f>
        <v>6.7429320000000006</v>
      </c>
      <c r="G147" s="88">
        <f>SUM(F147/D147)</f>
        <v>0.60665259988573261</v>
      </c>
      <c r="H147" s="83"/>
      <c r="J147" s="332"/>
      <c r="K147" s="332"/>
      <c r="L147" s="332"/>
      <c r="M147" s="332"/>
      <c r="N147" s="332"/>
      <c r="O147" s="332"/>
      <c r="P147" s="509">
        <f>SUM(P146:P146)</f>
        <v>10</v>
      </c>
      <c r="Q147" s="449">
        <f>SUM(Q146:Q146)</f>
        <v>0.06</v>
      </c>
      <c r="R147" s="55">
        <f>SUM(Q147/G141)</f>
        <v>7.2784102554547328E-2</v>
      </c>
    </row>
    <row r="148" spans="1:18" ht="16.5" thickBot="1" x14ac:dyDescent="0.3">
      <c r="A148" s="107" t="s">
        <v>149</v>
      </c>
      <c r="B148" s="337" t="s">
        <v>14</v>
      </c>
      <c r="C148" s="337">
        <f>SUM(B140)</f>
        <v>2</v>
      </c>
      <c r="D148" s="71">
        <f>SUM(G142)</f>
        <v>0.82435583999999984</v>
      </c>
      <c r="E148" s="86">
        <f>SUM(P148)</f>
        <v>30</v>
      </c>
      <c r="F148" s="85">
        <f>SUM(Q148)</f>
        <v>0.52659999999999996</v>
      </c>
      <c r="G148" s="88">
        <f>SUM(F148/D148)</f>
        <v>0.63880180675374365</v>
      </c>
      <c r="H148" s="83"/>
      <c r="P148" s="132">
        <f>SUM(P147,P145)</f>
        <v>30</v>
      </c>
      <c r="Q148" s="133">
        <f>SUM(Q147,Q145)</f>
        <v>0.52659999999999996</v>
      </c>
      <c r="R148" s="49">
        <f>SUM(Q148/G141)</f>
        <v>0.63880180675374365</v>
      </c>
    </row>
    <row r="149" spans="1:18" ht="17.25" thickTop="1" thickBot="1" x14ac:dyDescent="0.3">
      <c r="A149" s="37"/>
      <c r="B149" s="94" t="s">
        <v>54</v>
      </c>
      <c r="C149" s="59">
        <f>SUM(C147:C148)</f>
        <v>19</v>
      </c>
      <c r="D149" s="92">
        <f>SUM(D147:D148)</f>
        <v>11.939336639999999</v>
      </c>
      <c r="E149" s="59">
        <f>SUM(E147:E148)</f>
        <v>650</v>
      </c>
      <c r="F149" s="92">
        <f>SUM(F147:F148)</f>
        <v>7.2695320000000008</v>
      </c>
      <c r="G149" s="93">
        <f>SUM(F149/D149)</f>
        <v>0.6088723535648628</v>
      </c>
      <c r="H149" s="83"/>
    </row>
    <row r="150" spans="1:18" ht="16.5" thickTop="1" x14ac:dyDescent="0.25">
      <c r="A150" s="37"/>
      <c r="B150" s="89"/>
      <c r="C150" s="90"/>
      <c r="D150" s="91"/>
      <c r="E150" s="82"/>
      <c r="F150" s="83"/>
      <c r="G150" s="83"/>
      <c r="H150" s="83"/>
    </row>
    <row r="151" spans="1:18" x14ac:dyDescent="0.25">
      <c r="A151" s="37"/>
      <c r="B151" s="102" t="s">
        <v>80</v>
      </c>
      <c r="C151" s="90"/>
      <c r="D151" s="103">
        <f>SUM(D128,Q145)</f>
        <v>5.9795319999999998</v>
      </c>
      <c r="E151" s="82"/>
      <c r="F151" s="83"/>
      <c r="G151" s="83"/>
      <c r="H151" s="83"/>
    </row>
    <row r="152" spans="1:18" x14ac:dyDescent="0.25">
      <c r="A152" s="37"/>
      <c r="B152" s="102" t="s">
        <v>51</v>
      </c>
      <c r="C152" s="89"/>
      <c r="D152" s="103">
        <f>SUM(Q147,D129)</f>
        <v>1.29</v>
      </c>
      <c r="E152" s="83"/>
      <c r="F152" s="83"/>
      <c r="G152" s="83"/>
      <c r="H152" s="83"/>
    </row>
    <row r="153" spans="1:18" ht="16.5" thickBot="1" x14ac:dyDescent="0.3">
      <c r="A153" s="37"/>
      <c r="B153" s="89"/>
      <c r="C153" s="89"/>
      <c r="D153" s="104">
        <f>SUM(D151:D152)</f>
        <v>7.2695319999999999</v>
      </c>
      <c r="E153" s="83"/>
      <c r="F153" s="83"/>
      <c r="G153" s="83"/>
      <c r="H153" s="83"/>
    </row>
    <row r="154" spans="1:18" ht="16.5" thickTop="1" x14ac:dyDescent="0.25"/>
    <row r="155" spans="1:18" x14ac:dyDescent="0.25">
      <c r="B155" s="1814" t="s">
        <v>20</v>
      </c>
      <c r="C155" s="1814"/>
      <c r="D155" s="1814"/>
      <c r="E155" s="1814"/>
      <c r="F155" s="1814"/>
      <c r="G155" s="1814"/>
      <c r="H155" s="1814"/>
      <c r="J155" s="1814" t="s">
        <v>22</v>
      </c>
      <c r="K155" s="1814"/>
      <c r="L155" s="1814"/>
      <c r="M155" s="1814"/>
      <c r="N155" s="1814"/>
      <c r="O155" s="1814"/>
      <c r="P155" s="1814"/>
      <c r="Q155" s="1814"/>
      <c r="R155" s="1814"/>
    </row>
    <row r="156" spans="1:18" x14ac:dyDescent="0.25">
      <c r="B156" s="1814"/>
      <c r="C156" s="1814"/>
      <c r="D156" s="1814"/>
      <c r="E156" s="1814"/>
      <c r="F156" s="1814"/>
      <c r="G156" s="1814"/>
      <c r="H156" s="1814"/>
      <c r="J156" s="1814"/>
      <c r="K156" s="1814"/>
      <c r="L156" s="1814"/>
      <c r="M156" s="1814"/>
      <c r="N156" s="1814"/>
      <c r="O156" s="1814"/>
      <c r="P156" s="1814"/>
      <c r="Q156" s="1814"/>
      <c r="R156" s="1814"/>
    </row>
    <row r="157" spans="1:18" x14ac:dyDescent="0.25">
      <c r="B157" s="6" t="s">
        <v>155</v>
      </c>
      <c r="H157" s="8"/>
      <c r="J157" s="6" t="s">
        <v>155</v>
      </c>
      <c r="K157" s="10"/>
      <c r="L157" s="10"/>
      <c r="M157" s="10"/>
      <c r="N157" s="10"/>
      <c r="O157" s="1898"/>
      <c r="P157" s="1898"/>
      <c r="Q157" s="8"/>
      <c r="R157" s="8"/>
    </row>
    <row r="158" spans="1:18" x14ac:dyDescent="0.25">
      <c r="B158" s="1812" t="s">
        <v>21</v>
      </c>
      <c r="C158" s="1812" t="s">
        <v>2</v>
      </c>
      <c r="D158" s="1805" t="s">
        <v>3</v>
      </c>
      <c r="E158" s="1842" t="s">
        <v>4</v>
      </c>
      <c r="F158" s="1843"/>
      <c r="G158" s="1844"/>
      <c r="H158" s="1812" t="s">
        <v>5</v>
      </c>
      <c r="J158" s="1812" t="s">
        <v>21</v>
      </c>
      <c r="K158" s="1899" t="s">
        <v>24</v>
      </c>
      <c r="L158" s="1842" t="s">
        <v>25</v>
      </c>
      <c r="M158" s="1843"/>
      <c r="N158" s="1844"/>
      <c r="O158" s="1842" t="s">
        <v>4</v>
      </c>
      <c r="P158" s="1843"/>
      <c r="Q158" s="1844"/>
      <c r="R158" s="1812" t="s">
        <v>5</v>
      </c>
    </row>
    <row r="159" spans="1:18" x14ac:dyDescent="0.25">
      <c r="B159" s="1813"/>
      <c r="C159" s="1813"/>
      <c r="D159" s="1806"/>
      <c r="E159" s="84" t="s">
        <v>26</v>
      </c>
      <c r="F159" s="84" t="s">
        <v>9</v>
      </c>
      <c r="G159" s="341" t="s">
        <v>10</v>
      </c>
      <c r="H159" s="1813"/>
      <c r="J159" s="1813"/>
      <c r="K159" s="1900"/>
      <c r="L159" s="13" t="s">
        <v>27</v>
      </c>
      <c r="M159" s="342" t="s">
        <v>28</v>
      </c>
      <c r="N159" s="342" t="s">
        <v>26</v>
      </c>
      <c r="O159" s="342" t="s">
        <v>29</v>
      </c>
      <c r="P159" s="343" t="s">
        <v>30</v>
      </c>
      <c r="Q159" s="16" t="s">
        <v>10</v>
      </c>
      <c r="R159" s="1813"/>
    </row>
    <row r="160" spans="1:18" x14ac:dyDescent="0.25">
      <c r="B160" s="17">
        <v>1</v>
      </c>
      <c r="C160" s="78">
        <v>5498</v>
      </c>
      <c r="D160" s="344" t="s">
        <v>14</v>
      </c>
      <c r="E160" s="344">
        <v>400</v>
      </c>
      <c r="F160" s="344">
        <v>50</v>
      </c>
      <c r="G160" s="71">
        <f>0.7854*E160*F160*F160/1000000</f>
        <v>0.78539999999999988</v>
      </c>
      <c r="H160" s="21" t="s">
        <v>16</v>
      </c>
      <c r="J160" s="22">
        <v>1</v>
      </c>
      <c r="K160" s="23" t="s">
        <v>80</v>
      </c>
      <c r="L160" s="24">
        <v>10</v>
      </c>
      <c r="M160" s="24">
        <v>15</v>
      </c>
      <c r="N160" s="24">
        <v>400</v>
      </c>
      <c r="O160" s="23"/>
      <c r="P160" s="25">
        <v>3</v>
      </c>
      <c r="Q160" s="26">
        <f t="shared" ref="Q160:Q166" si="11">L160*M160*N160*P160/1000000</f>
        <v>0.18</v>
      </c>
      <c r="R160" s="27"/>
    </row>
    <row r="161" spans="1:18" x14ac:dyDescent="0.25">
      <c r="B161" s="17">
        <v>2</v>
      </c>
      <c r="C161" s="78">
        <v>5433</v>
      </c>
      <c r="D161" s="344" t="s">
        <v>14</v>
      </c>
      <c r="E161" s="344">
        <v>400</v>
      </c>
      <c r="F161" s="344">
        <v>38</v>
      </c>
      <c r="G161" s="71">
        <f>0.7854*E161*F161*F161/1000000</f>
        <v>0.45364703999999995</v>
      </c>
      <c r="H161" s="21" t="s">
        <v>16</v>
      </c>
      <c r="J161" s="28">
        <v>2</v>
      </c>
      <c r="K161" s="29"/>
      <c r="L161" s="29">
        <v>12</v>
      </c>
      <c r="M161" s="29">
        <v>15</v>
      </c>
      <c r="N161" s="24">
        <v>400</v>
      </c>
      <c r="O161" s="29"/>
      <c r="P161" s="30">
        <v>5</v>
      </c>
      <c r="Q161" s="31">
        <f t="shared" si="11"/>
        <v>0.36</v>
      </c>
      <c r="R161" s="29"/>
    </row>
    <row r="162" spans="1:18" x14ac:dyDescent="0.25">
      <c r="B162" s="17">
        <v>3</v>
      </c>
      <c r="C162" s="78">
        <v>5521</v>
      </c>
      <c r="D162" s="344" t="s">
        <v>14</v>
      </c>
      <c r="E162" s="344">
        <v>400</v>
      </c>
      <c r="F162" s="344">
        <v>40</v>
      </c>
      <c r="G162" s="71">
        <f>0.7854*E162*F162*F162/1000000</f>
        <v>0.50265599999999988</v>
      </c>
      <c r="H162" s="21" t="s">
        <v>16</v>
      </c>
      <c r="J162" s="28">
        <v>3</v>
      </c>
      <c r="K162" s="29"/>
      <c r="L162" s="29">
        <v>15</v>
      </c>
      <c r="M162" s="29">
        <v>15</v>
      </c>
      <c r="N162" s="24">
        <v>400</v>
      </c>
      <c r="O162" s="29"/>
      <c r="P162" s="30">
        <v>1</v>
      </c>
      <c r="Q162" s="31">
        <f t="shared" si="11"/>
        <v>0.09</v>
      </c>
      <c r="R162" s="29"/>
    </row>
    <row r="163" spans="1:18" x14ac:dyDescent="0.25">
      <c r="B163" s="1926" t="s">
        <v>78</v>
      </c>
      <c r="C163" s="1927"/>
      <c r="D163" s="1927"/>
      <c r="E163" s="1927"/>
      <c r="F163" s="1928"/>
      <c r="G163" s="144">
        <f>SUM(G157:G162)</f>
        <v>1.7417030399999995</v>
      </c>
      <c r="H163" s="21"/>
      <c r="J163" s="28">
        <v>4</v>
      </c>
      <c r="K163" s="29"/>
      <c r="L163" s="29">
        <v>6</v>
      </c>
      <c r="M163" s="29">
        <v>15</v>
      </c>
      <c r="N163" s="24">
        <v>400</v>
      </c>
      <c r="O163" s="29"/>
      <c r="P163" s="30">
        <v>2</v>
      </c>
      <c r="Q163" s="31">
        <f t="shared" si="11"/>
        <v>7.1999999999999995E-2</v>
      </c>
      <c r="R163" s="29"/>
    </row>
    <row r="164" spans="1:18" ht="16.5" thickBot="1" x14ac:dyDescent="0.3">
      <c r="G164" s="145">
        <f>SUM(G163)</f>
        <v>1.7417030399999995</v>
      </c>
      <c r="H164" s="36">
        <f>SUM(Q171/G164)</f>
        <v>0</v>
      </c>
      <c r="J164" s="28">
        <v>5</v>
      </c>
      <c r="K164" s="29"/>
      <c r="L164" s="29">
        <v>4.5</v>
      </c>
      <c r="M164" s="29">
        <v>10</v>
      </c>
      <c r="N164" s="24">
        <v>400</v>
      </c>
      <c r="O164" s="29"/>
      <c r="P164" s="30">
        <v>8</v>
      </c>
      <c r="Q164" s="31">
        <f t="shared" si="11"/>
        <v>0.14399999999999999</v>
      </c>
      <c r="R164" s="34"/>
    </row>
    <row r="165" spans="1:18" ht="16.5" thickTop="1" x14ac:dyDescent="0.25">
      <c r="J165" s="28">
        <v>6</v>
      </c>
      <c r="K165" s="29"/>
      <c r="L165" s="29">
        <v>4.5</v>
      </c>
      <c r="M165" s="29">
        <v>4.5</v>
      </c>
      <c r="N165" s="24">
        <v>400</v>
      </c>
      <c r="O165" s="29">
        <v>2</v>
      </c>
      <c r="P165" s="30">
        <v>12</v>
      </c>
      <c r="Q165" s="31">
        <f t="shared" si="11"/>
        <v>9.7199999999999995E-2</v>
      </c>
      <c r="R165" s="63"/>
    </row>
    <row r="166" spans="1:18" x14ac:dyDescent="0.25">
      <c r="B166" s="8" t="s">
        <v>158</v>
      </c>
      <c r="J166" s="28">
        <v>7</v>
      </c>
      <c r="K166" s="29"/>
      <c r="L166" s="29">
        <v>2</v>
      </c>
      <c r="M166" s="29">
        <v>10</v>
      </c>
      <c r="N166" s="24">
        <v>400</v>
      </c>
      <c r="O166" s="29"/>
      <c r="P166" s="30">
        <v>13</v>
      </c>
      <c r="Q166" s="31">
        <f t="shared" si="11"/>
        <v>0.104</v>
      </c>
      <c r="R166" s="135"/>
    </row>
    <row r="167" spans="1:18" x14ac:dyDescent="0.25">
      <c r="A167" s="37"/>
      <c r="B167" s="1901" t="s">
        <v>3</v>
      </c>
      <c r="C167" s="1902" t="s">
        <v>49</v>
      </c>
      <c r="D167" s="1902"/>
      <c r="E167" s="1903" t="s">
        <v>48</v>
      </c>
      <c r="F167" s="1903"/>
      <c r="G167" s="1886" t="s">
        <v>50</v>
      </c>
      <c r="H167" s="87"/>
      <c r="J167" s="7"/>
      <c r="K167" s="7"/>
      <c r="L167" s="7"/>
      <c r="M167" s="7"/>
      <c r="N167" s="7"/>
      <c r="O167" s="340"/>
      <c r="P167" s="507">
        <f>SUM(P160:P166)</f>
        <v>44</v>
      </c>
      <c r="Q167" s="508">
        <f>SUM(Q160:Q166)</f>
        <v>1.0471999999999999</v>
      </c>
      <c r="R167" s="134">
        <f>SUM(Q167/G164)</f>
        <v>0.60125060125060137</v>
      </c>
    </row>
    <row r="168" spans="1:18" x14ac:dyDescent="0.25">
      <c r="A168" s="37"/>
      <c r="B168" s="1901"/>
      <c r="C168" s="101" t="s">
        <v>30</v>
      </c>
      <c r="D168" s="101" t="s">
        <v>10</v>
      </c>
      <c r="E168" s="339" t="s">
        <v>30</v>
      </c>
      <c r="F168" s="339" t="s">
        <v>10</v>
      </c>
      <c r="G168" s="1887"/>
      <c r="H168" s="87"/>
      <c r="J168" s="28">
        <v>8</v>
      </c>
      <c r="K168" s="29"/>
      <c r="L168" s="29">
        <v>2</v>
      </c>
      <c r="M168" s="52">
        <v>3</v>
      </c>
      <c r="N168" s="344">
        <v>400</v>
      </c>
      <c r="O168" s="53">
        <v>2</v>
      </c>
      <c r="P168" s="345">
        <v>50</v>
      </c>
      <c r="Q168" s="346">
        <f>L168*M168*N168*P168/1000000</f>
        <v>0.12</v>
      </c>
      <c r="R168" s="34"/>
    </row>
    <row r="169" spans="1:18" x14ac:dyDescent="0.25">
      <c r="A169" s="107" t="s">
        <v>149</v>
      </c>
      <c r="B169" s="344" t="s">
        <v>14</v>
      </c>
      <c r="C169" s="86">
        <f>SUM(C149)</f>
        <v>19</v>
      </c>
      <c r="D169" s="71">
        <f>SUM(D149)</f>
        <v>11.939336639999999</v>
      </c>
      <c r="E169" s="86">
        <f>SUM(E149)</f>
        <v>650</v>
      </c>
      <c r="F169" s="71">
        <f>SUM(F149)</f>
        <v>7.2695320000000008</v>
      </c>
      <c r="G169" s="88">
        <f>SUM(F169/D169)</f>
        <v>0.6088723535648628</v>
      </c>
      <c r="H169" s="83"/>
      <c r="J169" s="340"/>
      <c r="K169" s="340"/>
      <c r="L169" s="340"/>
      <c r="M169" s="340"/>
      <c r="N169" s="340"/>
      <c r="O169" s="340"/>
      <c r="P169" s="509">
        <f>SUM(P168:P168)</f>
        <v>50</v>
      </c>
      <c r="Q169" s="449">
        <f>SUM(Q168:Q168)</f>
        <v>0.12</v>
      </c>
      <c r="R169" s="55">
        <f>SUM(Q169/G164)</f>
        <v>6.8898082649037587E-2</v>
      </c>
    </row>
    <row r="170" spans="1:18" ht="16.5" thickBot="1" x14ac:dyDescent="0.3">
      <c r="A170" s="107" t="s">
        <v>157</v>
      </c>
      <c r="B170" s="344" t="s">
        <v>14</v>
      </c>
      <c r="C170" s="344">
        <f>SUM(B162)</f>
        <v>3</v>
      </c>
      <c r="D170" s="71">
        <f>SUM(G164)</f>
        <v>1.7417030399999995</v>
      </c>
      <c r="E170" s="86">
        <f>SUM(P170)</f>
        <v>94</v>
      </c>
      <c r="F170" s="85">
        <f>SUM(Q170)</f>
        <v>1.1671999999999998</v>
      </c>
      <c r="G170" s="88">
        <f>SUM(F170/D170)</f>
        <v>0.67014868389963889</v>
      </c>
      <c r="H170" s="83"/>
      <c r="P170" s="132">
        <f>SUM(P169,P167)</f>
        <v>94</v>
      </c>
      <c r="Q170" s="133">
        <f>SUM(Q169,Q167)</f>
        <v>1.1671999999999998</v>
      </c>
      <c r="R170" s="49">
        <f>SUM(Q170/G164)</f>
        <v>0.67014868389963889</v>
      </c>
    </row>
    <row r="171" spans="1:18" ht="17.25" thickTop="1" thickBot="1" x14ac:dyDescent="0.3">
      <c r="A171" s="37"/>
      <c r="B171" s="94" t="s">
        <v>54</v>
      </c>
      <c r="C171" s="59">
        <f>SUM(C169:C170)</f>
        <v>22</v>
      </c>
      <c r="D171" s="92">
        <f>SUM(D169:D170)</f>
        <v>13.681039679999998</v>
      </c>
      <c r="E171" s="59">
        <f>SUM(E169:E170)</f>
        <v>744</v>
      </c>
      <c r="F171" s="92">
        <f>SUM(F169:F170)</f>
        <v>8.436732000000001</v>
      </c>
      <c r="G171" s="93">
        <f>SUM(F171/D171)</f>
        <v>0.61667330826716837</v>
      </c>
      <c r="H171" s="83"/>
    </row>
    <row r="172" spans="1:18" ht="16.5" thickTop="1" x14ac:dyDescent="0.25">
      <c r="A172" s="37"/>
      <c r="B172" s="89"/>
      <c r="C172" s="90"/>
      <c r="D172" s="91"/>
      <c r="E172" s="82"/>
      <c r="F172" s="83"/>
      <c r="G172" s="83"/>
      <c r="H172" s="83"/>
    </row>
    <row r="173" spans="1:18" x14ac:dyDescent="0.25">
      <c r="A173" s="37"/>
      <c r="B173" s="102" t="s">
        <v>80</v>
      </c>
      <c r="C173" s="90"/>
      <c r="D173" s="103">
        <f>SUM(Q167,D151)</f>
        <v>7.026732</v>
      </c>
      <c r="E173" s="82"/>
      <c r="F173" s="83"/>
      <c r="G173" s="83"/>
      <c r="H173" s="83"/>
    </row>
    <row r="174" spans="1:18" x14ac:dyDescent="0.25">
      <c r="A174" s="37"/>
      <c r="B174" s="102" t="s">
        <v>51</v>
      </c>
      <c r="C174" s="89"/>
      <c r="D174" s="103">
        <f>SUM(Q169,D152)</f>
        <v>1.4100000000000001</v>
      </c>
      <c r="E174" s="83"/>
      <c r="F174" s="83"/>
      <c r="G174" s="83"/>
      <c r="H174" s="83"/>
    </row>
    <row r="175" spans="1:18" ht="16.5" thickBot="1" x14ac:dyDescent="0.3">
      <c r="A175" s="37"/>
      <c r="B175" s="89"/>
      <c r="C175" s="89"/>
      <c r="D175" s="104">
        <f>SUM(D173:D174)</f>
        <v>8.4367319999999992</v>
      </c>
      <c r="E175" s="83"/>
      <c r="F175" s="83"/>
      <c r="G175" s="83"/>
      <c r="H175" s="83"/>
    </row>
    <row r="176" spans="1:18" ht="16.5" thickTop="1" x14ac:dyDescent="0.25"/>
    <row r="177" spans="1:18" ht="15.75" customHeight="1" x14ac:dyDescent="0.25">
      <c r="B177" s="1814" t="s">
        <v>20</v>
      </c>
      <c r="C177" s="1814"/>
      <c r="D177" s="1814"/>
      <c r="E177" s="1814"/>
      <c r="F177" s="1814"/>
      <c r="G177" s="1814"/>
      <c r="H177" s="1814"/>
      <c r="J177" s="1814" t="s">
        <v>22</v>
      </c>
      <c r="K177" s="1814"/>
      <c r="L177" s="1814"/>
      <c r="M177" s="1814"/>
      <c r="N177" s="1814"/>
      <c r="O177" s="1814"/>
      <c r="P177" s="1814"/>
      <c r="Q177" s="1814"/>
      <c r="R177" s="1814"/>
    </row>
    <row r="178" spans="1:18" ht="15.75" customHeight="1" x14ac:dyDescent="0.25">
      <c r="B178" s="1814"/>
      <c r="C178" s="1814"/>
      <c r="D178" s="1814"/>
      <c r="E178" s="1814"/>
      <c r="F178" s="1814"/>
      <c r="G178" s="1814"/>
      <c r="H178" s="1814"/>
      <c r="J178" s="1814"/>
      <c r="K178" s="1814"/>
      <c r="L178" s="1814"/>
      <c r="M178" s="1814"/>
      <c r="N178" s="1814"/>
      <c r="O178" s="1814"/>
      <c r="P178" s="1814"/>
      <c r="Q178" s="1814"/>
      <c r="R178" s="1814"/>
    </row>
    <row r="179" spans="1:18" x14ac:dyDescent="0.25">
      <c r="B179" s="6" t="s">
        <v>161</v>
      </c>
      <c r="H179" s="8"/>
      <c r="J179" s="6" t="s">
        <v>161</v>
      </c>
      <c r="K179" s="10"/>
      <c r="L179" s="10"/>
      <c r="M179" s="10"/>
      <c r="N179" s="10"/>
      <c r="O179" s="1898"/>
      <c r="P179" s="1898"/>
      <c r="Q179" s="8"/>
      <c r="R179" s="8"/>
    </row>
    <row r="180" spans="1:18" ht="15.75" customHeight="1" x14ac:dyDescent="0.25">
      <c r="B180" s="1812" t="s">
        <v>21</v>
      </c>
      <c r="C180" s="1812" t="s">
        <v>2</v>
      </c>
      <c r="D180" s="1805" t="s">
        <v>3</v>
      </c>
      <c r="E180" s="1842" t="s">
        <v>4</v>
      </c>
      <c r="F180" s="1843"/>
      <c r="G180" s="1844"/>
      <c r="H180" s="1812" t="s">
        <v>5</v>
      </c>
      <c r="J180" s="1812" t="s">
        <v>21</v>
      </c>
      <c r="K180" s="1899" t="s">
        <v>24</v>
      </c>
      <c r="L180" s="1842" t="s">
        <v>25</v>
      </c>
      <c r="M180" s="1843"/>
      <c r="N180" s="1844"/>
      <c r="O180" s="1842" t="s">
        <v>4</v>
      </c>
      <c r="P180" s="1843"/>
      <c r="Q180" s="1844"/>
      <c r="R180" s="1812" t="s">
        <v>5</v>
      </c>
    </row>
    <row r="181" spans="1:18" x14ac:dyDescent="0.25">
      <c r="B181" s="1813"/>
      <c r="C181" s="1813"/>
      <c r="D181" s="1806"/>
      <c r="E181" s="84" t="s">
        <v>26</v>
      </c>
      <c r="F181" s="84" t="s">
        <v>9</v>
      </c>
      <c r="G181" s="396" t="s">
        <v>10</v>
      </c>
      <c r="H181" s="1813"/>
      <c r="J181" s="1813"/>
      <c r="K181" s="1900"/>
      <c r="L181" s="13" t="s">
        <v>27</v>
      </c>
      <c r="M181" s="397" t="s">
        <v>28</v>
      </c>
      <c r="N181" s="397" t="s">
        <v>26</v>
      </c>
      <c r="O181" s="397" t="s">
        <v>29</v>
      </c>
      <c r="P181" s="398" t="s">
        <v>30</v>
      </c>
      <c r="Q181" s="16" t="s">
        <v>10</v>
      </c>
      <c r="R181" s="1813"/>
    </row>
    <row r="182" spans="1:18" x14ac:dyDescent="0.25">
      <c r="B182" s="17">
        <v>1</v>
      </c>
      <c r="C182" s="406">
        <v>5402</v>
      </c>
      <c r="D182" s="399" t="s">
        <v>14</v>
      </c>
      <c r="E182" s="399">
        <v>400</v>
      </c>
      <c r="F182" s="399">
        <v>44</v>
      </c>
      <c r="G182" s="71">
        <f>0.7854*E182*F182*F182/1000000</f>
        <v>0.60821376000000005</v>
      </c>
      <c r="H182" s="21" t="s">
        <v>16</v>
      </c>
      <c r="J182" s="22">
        <v>1</v>
      </c>
      <c r="K182" s="23" t="s">
        <v>80</v>
      </c>
      <c r="L182" s="24">
        <v>12</v>
      </c>
      <c r="M182" s="24">
        <v>15</v>
      </c>
      <c r="N182" s="24">
        <v>400</v>
      </c>
      <c r="O182" s="23"/>
      <c r="P182" s="25">
        <v>2</v>
      </c>
      <c r="Q182" s="26">
        <f>L182*M182*N182*P182/1000000</f>
        <v>0.14399999999999999</v>
      </c>
      <c r="R182" s="27"/>
    </row>
    <row r="183" spans="1:18" x14ac:dyDescent="0.25">
      <c r="B183" s="1926" t="s">
        <v>78</v>
      </c>
      <c r="C183" s="1927"/>
      <c r="D183" s="1927"/>
      <c r="E183" s="1927"/>
      <c r="F183" s="1928"/>
      <c r="G183" s="144">
        <f>SUM(G177:G182)</f>
        <v>0.60821376000000005</v>
      </c>
      <c r="H183" s="21"/>
      <c r="J183" s="28">
        <v>2</v>
      </c>
      <c r="K183" s="29"/>
      <c r="L183" s="29">
        <v>15</v>
      </c>
      <c r="M183" s="29">
        <v>15</v>
      </c>
      <c r="N183" s="24">
        <v>400</v>
      </c>
      <c r="O183" s="29"/>
      <c r="P183" s="30">
        <v>1</v>
      </c>
      <c r="Q183" s="31">
        <f>L183*M183*N183*P183/1000000</f>
        <v>0.09</v>
      </c>
      <c r="R183" s="29"/>
    </row>
    <row r="184" spans="1:18" ht="16.5" thickBot="1" x14ac:dyDescent="0.3">
      <c r="G184" s="145">
        <f>SUM(G183)</f>
        <v>0.60821376000000005</v>
      </c>
      <c r="H184" s="36">
        <f>SUM(Q187/G184)</f>
        <v>0.6182037052236371</v>
      </c>
      <c r="J184" s="28">
        <v>3</v>
      </c>
      <c r="K184" s="29"/>
      <c r="L184" s="29">
        <v>4.5</v>
      </c>
      <c r="M184" s="29">
        <v>10</v>
      </c>
      <c r="N184" s="24">
        <v>400</v>
      </c>
      <c r="O184" s="29"/>
      <c r="P184" s="30">
        <v>4</v>
      </c>
      <c r="Q184" s="31">
        <f>L184*M184*N184*P184/1000000</f>
        <v>7.1999999999999995E-2</v>
      </c>
      <c r="R184" s="29"/>
    </row>
    <row r="185" spans="1:18" ht="16.5" thickTop="1" x14ac:dyDescent="0.25">
      <c r="J185" s="28">
        <v>4</v>
      </c>
      <c r="K185" s="29"/>
      <c r="L185" s="29">
        <v>2</v>
      </c>
      <c r="M185" s="29">
        <v>10</v>
      </c>
      <c r="N185" s="24">
        <v>400</v>
      </c>
      <c r="O185" s="29"/>
      <c r="P185" s="30">
        <v>5</v>
      </c>
      <c r="Q185" s="31">
        <f>L185*M185*N185*P185/1000000</f>
        <v>0.04</v>
      </c>
      <c r="R185" s="29"/>
    </row>
    <row r="186" spans="1:18" x14ac:dyDescent="0.25">
      <c r="B186" s="8" t="s">
        <v>158</v>
      </c>
      <c r="J186" s="28">
        <v>5</v>
      </c>
      <c r="K186" s="29"/>
      <c r="L186" s="29">
        <v>2</v>
      </c>
      <c r="M186" s="29">
        <v>10</v>
      </c>
      <c r="N186" s="24">
        <v>250</v>
      </c>
      <c r="O186" s="29"/>
      <c r="P186" s="30">
        <v>6</v>
      </c>
      <c r="Q186" s="31">
        <f>L186*M186*N186*P186/1000000</f>
        <v>0.03</v>
      </c>
      <c r="R186" s="34"/>
    </row>
    <row r="187" spans="1:18" x14ac:dyDescent="0.25">
      <c r="A187" s="37"/>
      <c r="B187" s="1901" t="s">
        <v>3</v>
      </c>
      <c r="C187" s="1902" t="s">
        <v>49</v>
      </c>
      <c r="D187" s="1902"/>
      <c r="E187" s="1903" t="s">
        <v>48</v>
      </c>
      <c r="F187" s="1903"/>
      <c r="G187" s="1886" t="s">
        <v>50</v>
      </c>
      <c r="H187" s="87"/>
      <c r="J187" s="7"/>
      <c r="K187" s="7"/>
      <c r="L187" s="7"/>
      <c r="M187" s="7"/>
      <c r="N187" s="7"/>
      <c r="O187" s="394"/>
      <c r="P187" s="507">
        <f>SUM(P182:P186)</f>
        <v>18</v>
      </c>
      <c r="Q187" s="508">
        <f>SUM(Q182:Q186)</f>
        <v>0.376</v>
      </c>
      <c r="R187" s="134">
        <f>SUM(Q187/G184)</f>
        <v>0.6182037052236371</v>
      </c>
    </row>
    <row r="188" spans="1:18" x14ac:dyDescent="0.25">
      <c r="A188" s="37"/>
      <c r="B188" s="1901"/>
      <c r="C188" s="101" t="s">
        <v>30</v>
      </c>
      <c r="D188" s="101" t="s">
        <v>10</v>
      </c>
      <c r="E188" s="395" t="s">
        <v>30</v>
      </c>
      <c r="F188" s="395" t="s">
        <v>10</v>
      </c>
      <c r="G188" s="1887"/>
      <c r="H188" s="87"/>
      <c r="J188" s="410">
        <v>6</v>
      </c>
      <c r="K188" s="411"/>
      <c r="L188" s="410">
        <v>12</v>
      </c>
      <c r="M188" s="410">
        <v>15</v>
      </c>
      <c r="N188" s="410">
        <v>400</v>
      </c>
      <c r="O188" s="410"/>
      <c r="P188" s="412">
        <v>3</v>
      </c>
      <c r="Q188" s="413">
        <f t="shared" ref="Q188:Q193" si="12">L188*M188*N188*P188/1000000</f>
        <v>0.216</v>
      </c>
      <c r="R188" s="414"/>
    </row>
    <row r="189" spans="1:18" x14ac:dyDescent="0.25">
      <c r="A189" s="107" t="s">
        <v>157</v>
      </c>
      <c r="B189" s="399" t="s">
        <v>14</v>
      </c>
      <c r="C189" s="86">
        <f>SUM(C171)</f>
        <v>22</v>
      </c>
      <c r="D189" s="71">
        <f>SUM(D171)</f>
        <v>13.681039679999998</v>
      </c>
      <c r="E189" s="86">
        <f>SUM(E171)</f>
        <v>744</v>
      </c>
      <c r="F189" s="71">
        <f>SUM(F171)</f>
        <v>8.436732000000001</v>
      </c>
      <c r="G189" s="88">
        <f>SUM(F189/D189)</f>
        <v>0.61667330826716837</v>
      </c>
      <c r="H189" s="83"/>
      <c r="J189" s="410">
        <v>7</v>
      </c>
      <c r="K189" s="411"/>
      <c r="L189" s="410">
        <v>10</v>
      </c>
      <c r="M189" s="410">
        <v>15</v>
      </c>
      <c r="N189" s="415">
        <v>400</v>
      </c>
      <c r="O189" s="410"/>
      <c r="P189" s="412">
        <v>2</v>
      </c>
      <c r="Q189" s="413">
        <f t="shared" si="12"/>
        <v>0.12</v>
      </c>
      <c r="R189" s="414"/>
    </row>
    <row r="190" spans="1:18" x14ac:dyDescent="0.25">
      <c r="A190" s="107" t="s">
        <v>160</v>
      </c>
      <c r="B190" s="399" t="s">
        <v>14</v>
      </c>
      <c r="C190" s="399">
        <f>SUM(B182)</f>
        <v>1</v>
      </c>
      <c r="D190" s="71">
        <f>SUM(G184)</f>
        <v>0.60821376000000005</v>
      </c>
      <c r="E190" s="86">
        <f>SUM(P187)</f>
        <v>18</v>
      </c>
      <c r="F190" s="85">
        <f>SUM(Q187)</f>
        <v>0.376</v>
      </c>
      <c r="G190" s="88">
        <f>SUM(F190/D190)</f>
        <v>0.6182037052236371</v>
      </c>
      <c r="H190" s="83"/>
      <c r="J190" s="410">
        <v>8</v>
      </c>
      <c r="K190" s="411"/>
      <c r="L190" s="410">
        <v>6</v>
      </c>
      <c r="M190" s="410">
        <v>15</v>
      </c>
      <c r="N190" s="415">
        <v>400</v>
      </c>
      <c r="O190" s="410"/>
      <c r="P190" s="412">
        <v>4</v>
      </c>
      <c r="Q190" s="413">
        <f t="shared" si="12"/>
        <v>0.14399999999999999</v>
      </c>
      <c r="R190" s="414"/>
    </row>
    <row r="191" spans="1:18" ht="16.5" thickBot="1" x14ac:dyDescent="0.3">
      <c r="A191" s="37"/>
      <c r="B191" s="401" t="s">
        <v>54</v>
      </c>
      <c r="C191" s="59">
        <f>SUM(C189:C190)</f>
        <v>23</v>
      </c>
      <c r="D191" s="92">
        <f>SUM(D189:D190)</f>
        <v>14.289253439999998</v>
      </c>
      <c r="E191" s="59">
        <f>SUM(E189:E190)</f>
        <v>762</v>
      </c>
      <c r="F191" s="92">
        <f>SUM(F189:F190)</f>
        <v>8.8127320000000005</v>
      </c>
      <c r="G191" s="93">
        <f>SUM(F191/D191)</f>
        <v>0.61673844872332262</v>
      </c>
      <c r="H191" s="83"/>
      <c r="J191" s="410">
        <v>9</v>
      </c>
      <c r="K191" s="411"/>
      <c r="L191" s="410">
        <v>4.5</v>
      </c>
      <c r="M191" s="410">
        <v>10</v>
      </c>
      <c r="N191" s="415">
        <v>400</v>
      </c>
      <c r="O191" s="410"/>
      <c r="P191" s="412">
        <v>5</v>
      </c>
      <c r="Q191" s="413">
        <f t="shared" si="12"/>
        <v>0.09</v>
      </c>
      <c r="R191" s="414"/>
    </row>
    <row r="192" spans="1:18" ht="16.5" thickTop="1" x14ac:dyDescent="0.25">
      <c r="A192" s="37"/>
      <c r="B192" s="89"/>
      <c r="C192" s="90"/>
      <c r="D192" s="91"/>
      <c r="E192" s="82"/>
      <c r="F192" s="83"/>
      <c r="G192" s="83"/>
      <c r="H192" s="83"/>
      <c r="J192" s="410">
        <v>10</v>
      </c>
      <c r="K192" s="411"/>
      <c r="L192" s="410">
        <v>4.5</v>
      </c>
      <c r="M192" s="410">
        <v>4.5</v>
      </c>
      <c r="N192" s="415">
        <v>400</v>
      </c>
      <c r="O192" s="410">
        <v>2</v>
      </c>
      <c r="P192" s="412">
        <v>12</v>
      </c>
      <c r="Q192" s="413">
        <f t="shared" si="12"/>
        <v>9.7199999999999995E-2</v>
      </c>
      <c r="R192" s="414"/>
    </row>
    <row r="193" spans="1:18" x14ac:dyDescent="0.25">
      <c r="A193" s="37"/>
      <c r="B193" s="102" t="s">
        <v>80</v>
      </c>
      <c r="C193" s="90"/>
      <c r="D193" s="103">
        <f>SUM(D173,Q187)</f>
        <v>7.4027320000000003</v>
      </c>
      <c r="E193" s="90" t="s">
        <v>212</v>
      </c>
      <c r="F193" s="82">
        <f>SUM(Q194)</f>
        <v>0.71519999999999995</v>
      </c>
      <c r="G193" s="83"/>
      <c r="H193" s="83"/>
      <c r="J193" s="410">
        <v>11</v>
      </c>
      <c r="K193" s="411"/>
      <c r="L193" s="410">
        <v>2</v>
      </c>
      <c r="M193" s="410">
        <v>10</v>
      </c>
      <c r="N193" s="415">
        <v>400</v>
      </c>
      <c r="O193" s="410"/>
      <c r="P193" s="412">
        <v>6</v>
      </c>
      <c r="Q193" s="413">
        <f t="shared" si="12"/>
        <v>4.8000000000000001E-2</v>
      </c>
      <c r="R193" s="416" t="s">
        <v>163</v>
      </c>
    </row>
    <row r="194" spans="1:18" x14ac:dyDescent="0.25">
      <c r="A194" s="37"/>
      <c r="B194" s="102" t="s">
        <v>51</v>
      </c>
      <c r="C194" s="89"/>
      <c r="D194" s="103">
        <f>SUM(D174)</f>
        <v>1.4100000000000001</v>
      </c>
      <c r="E194" s="83"/>
      <c r="F194" s="83"/>
      <c r="G194" s="83"/>
      <c r="H194" s="83"/>
      <c r="J194" s="394"/>
      <c r="K194" s="394"/>
      <c r="L194" s="394"/>
      <c r="M194" s="394"/>
      <c r="N194" s="394"/>
      <c r="O194" s="394"/>
      <c r="P194" s="347">
        <f>SUM(P188:P193)</f>
        <v>32</v>
      </c>
      <c r="Q194" s="348">
        <f>SUM(Q188:Q193)</f>
        <v>0.71519999999999995</v>
      </c>
      <c r="R194" s="55" t="s">
        <v>311</v>
      </c>
    </row>
    <row r="195" spans="1:18" ht="16.5" thickBot="1" x14ac:dyDescent="0.3">
      <c r="A195" s="37"/>
      <c r="B195" s="89"/>
      <c r="C195" s="89"/>
      <c r="D195" s="104">
        <f>SUM(D193:D194)</f>
        <v>8.8127320000000005</v>
      </c>
      <c r="E195" s="83"/>
      <c r="F195" s="328">
        <f>SUM(D195,F193)</f>
        <v>9.5279319999999998</v>
      </c>
      <c r="G195" s="83"/>
      <c r="H195" s="83"/>
      <c r="P195" s="132">
        <f>SUM(P194,P187)</f>
        <v>50</v>
      </c>
      <c r="Q195" s="133">
        <f>SUM(Q194,Q187)</f>
        <v>1.0911999999999999</v>
      </c>
      <c r="R195" s="49"/>
    </row>
    <row r="196" spans="1:18" ht="16.5" thickTop="1" x14ac:dyDescent="0.25"/>
    <row r="197" spans="1:18" ht="15.75" customHeight="1" x14ac:dyDescent="0.25">
      <c r="B197" s="1814" t="s">
        <v>20</v>
      </c>
      <c r="C197" s="1814"/>
      <c r="D197" s="1814"/>
      <c r="E197" s="1814"/>
      <c r="F197" s="1814"/>
      <c r="G197" s="1814"/>
      <c r="H197" s="1814"/>
      <c r="J197" s="1814" t="s">
        <v>22</v>
      </c>
      <c r="K197" s="1814"/>
      <c r="L197" s="1814"/>
      <c r="M197" s="1814"/>
      <c r="N197" s="1814"/>
      <c r="O197" s="1814"/>
      <c r="P197" s="1814"/>
      <c r="Q197" s="1814"/>
      <c r="R197" s="1814"/>
    </row>
    <row r="198" spans="1:18" ht="15.75" customHeight="1" x14ac:dyDescent="0.25">
      <c r="B198" s="1814"/>
      <c r="C198" s="1814"/>
      <c r="D198" s="1814"/>
      <c r="E198" s="1814"/>
      <c r="F198" s="1814"/>
      <c r="G198" s="1814"/>
      <c r="H198" s="1814"/>
      <c r="J198" s="1814"/>
      <c r="K198" s="1814"/>
      <c r="L198" s="1814"/>
      <c r="M198" s="1814"/>
      <c r="N198" s="1814"/>
      <c r="O198" s="1814"/>
      <c r="P198" s="1814"/>
      <c r="Q198" s="1814"/>
      <c r="R198" s="1814"/>
    </row>
    <row r="199" spans="1:18" x14ac:dyDescent="0.25">
      <c r="B199" s="6" t="s">
        <v>161</v>
      </c>
      <c r="H199" s="8"/>
      <c r="J199" s="6" t="s">
        <v>165</v>
      </c>
      <c r="K199" s="10"/>
      <c r="L199" s="10"/>
      <c r="M199" s="10"/>
      <c r="N199" s="10"/>
      <c r="O199" s="1898"/>
      <c r="P199" s="1898"/>
      <c r="Q199" s="8"/>
      <c r="R199" s="8"/>
    </row>
    <row r="200" spans="1:18" x14ac:dyDescent="0.25">
      <c r="B200" s="1812" t="s">
        <v>21</v>
      </c>
      <c r="C200" s="1812" t="s">
        <v>2</v>
      </c>
      <c r="D200" s="1805" t="s">
        <v>3</v>
      </c>
      <c r="E200" s="1842" t="s">
        <v>4</v>
      </c>
      <c r="F200" s="1843"/>
      <c r="G200" s="1844"/>
      <c r="H200" s="1812" t="s">
        <v>5</v>
      </c>
      <c r="J200" s="1812" t="s">
        <v>21</v>
      </c>
      <c r="K200" s="1899" t="s">
        <v>24</v>
      </c>
      <c r="L200" s="1842" t="s">
        <v>25</v>
      </c>
      <c r="M200" s="1843"/>
      <c r="N200" s="1844"/>
      <c r="O200" s="1842" t="s">
        <v>4</v>
      </c>
      <c r="P200" s="1843"/>
      <c r="Q200" s="1844"/>
      <c r="R200" s="1812" t="s">
        <v>5</v>
      </c>
    </row>
    <row r="201" spans="1:18" x14ac:dyDescent="0.25">
      <c r="B201" s="1813"/>
      <c r="C201" s="1813"/>
      <c r="D201" s="1806"/>
      <c r="E201" s="84" t="s">
        <v>26</v>
      </c>
      <c r="F201" s="84" t="s">
        <v>9</v>
      </c>
      <c r="G201" s="418" t="s">
        <v>10</v>
      </c>
      <c r="H201" s="1813"/>
      <c r="J201" s="1813"/>
      <c r="K201" s="1900"/>
      <c r="L201" s="13" t="s">
        <v>27</v>
      </c>
      <c r="M201" s="419" t="s">
        <v>28</v>
      </c>
      <c r="N201" s="419" t="s">
        <v>26</v>
      </c>
      <c r="O201" s="419" t="s">
        <v>29</v>
      </c>
      <c r="P201" s="420" t="s">
        <v>30</v>
      </c>
      <c r="Q201" s="16" t="s">
        <v>10</v>
      </c>
      <c r="R201" s="1813"/>
    </row>
    <row r="202" spans="1:18" x14ac:dyDescent="0.25">
      <c r="B202" s="17">
        <v>1</v>
      </c>
      <c r="C202" s="424">
        <v>5393</v>
      </c>
      <c r="D202" s="423" t="s">
        <v>14</v>
      </c>
      <c r="E202" s="423">
        <v>400</v>
      </c>
      <c r="F202" s="423">
        <v>49</v>
      </c>
      <c r="G202" s="71">
        <f>0.7854*E202*F202*F202/1000000</f>
        <v>0.75429815999999994</v>
      </c>
      <c r="H202" s="21" t="s">
        <v>159</v>
      </c>
      <c r="J202" s="22">
        <v>1</v>
      </c>
      <c r="K202" s="23" t="s">
        <v>80</v>
      </c>
      <c r="L202" s="24">
        <v>12</v>
      </c>
      <c r="M202" s="24">
        <v>15</v>
      </c>
      <c r="N202" s="24">
        <v>400</v>
      </c>
      <c r="O202" s="23"/>
      <c r="P202" s="25">
        <v>1</v>
      </c>
      <c r="Q202" s="26">
        <f t="shared" ref="Q202:Q209" si="13">L202*M202*N202*P202/1000000</f>
        <v>7.1999999999999995E-2</v>
      </c>
      <c r="R202" s="27"/>
    </row>
    <row r="203" spans="1:18" x14ac:dyDescent="0.25">
      <c r="B203" s="17">
        <v>2</v>
      </c>
      <c r="C203" s="424">
        <v>5399</v>
      </c>
      <c r="D203" s="423" t="s">
        <v>14</v>
      </c>
      <c r="E203" s="423">
        <v>400</v>
      </c>
      <c r="F203" s="423">
        <v>44</v>
      </c>
      <c r="G203" s="71">
        <f>0.7854*E203*F203*F203/1000000</f>
        <v>0.60821376000000005</v>
      </c>
      <c r="H203" s="21" t="s">
        <v>159</v>
      </c>
      <c r="J203" s="28">
        <v>2</v>
      </c>
      <c r="K203" s="29"/>
      <c r="L203" s="29">
        <v>10</v>
      </c>
      <c r="M203" s="29">
        <v>15</v>
      </c>
      <c r="N203" s="24">
        <v>400</v>
      </c>
      <c r="O203" s="29"/>
      <c r="P203" s="30">
        <v>3</v>
      </c>
      <c r="Q203" s="31">
        <f t="shared" si="13"/>
        <v>0.18</v>
      </c>
      <c r="R203" s="29"/>
    </row>
    <row r="204" spans="1:18" x14ac:dyDescent="0.25">
      <c r="B204" s="17">
        <v>3</v>
      </c>
      <c r="C204" s="424">
        <v>441</v>
      </c>
      <c r="D204" s="423" t="s">
        <v>14</v>
      </c>
      <c r="E204" s="423">
        <v>400</v>
      </c>
      <c r="F204" s="423">
        <v>40</v>
      </c>
      <c r="G204" s="71">
        <f>0.7854*E204*F204*F204/1000000</f>
        <v>0.50265599999999988</v>
      </c>
      <c r="H204" s="21" t="s">
        <v>159</v>
      </c>
      <c r="J204" s="28">
        <v>3</v>
      </c>
      <c r="K204" s="29"/>
      <c r="L204" s="29">
        <v>3</v>
      </c>
      <c r="M204" s="29">
        <v>15</v>
      </c>
      <c r="N204" s="24">
        <v>400</v>
      </c>
      <c r="O204" s="29"/>
      <c r="P204" s="30">
        <v>3</v>
      </c>
      <c r="Q204" s="31">
        <f t="shared" si="13"/>
        <v>5.3999999999999999E-2</v>
      </c>
      <c r="R204" s="29"/>
    </row>
    <row r="205" spans="1:18" x14ac:dyDescent="0.25">
      <c r="B205" s="1926" t="s">
        <v>78</v>
      </c>
      <c r="C205" s="1927"/>
      <c r="D205" s="1927"/>
      <c r="E205" s="1927"/>
      <c r="F205" s="1928"/>
      <c r="G205" s="74">
        <f>SUM(G202:G204)</f>
        <v>1.8651679199999998</v>
      </c>
      <c r="H205" s="21"/>
      <c r="J205" s="28">
        <v>4</v>
      </c>
      <c r="K205" s="29"/>
      <c r="L205" s="29">
        <v>3</v>
      </c>
      <c r="M205" s="29">
        <v>12.5</v>
      </c>
      <c r="N205" s="24">
        <v>400</v>
      </c>
      <c r="O205" s="29"/>
      <c r="P205" s="30">
        <v>2</v>
      </c>
      <c r="Q205" s="31">
        <f t="shared" si="13"/>
        <v>0.03</v>
      </c>
      <c r="R205" s="29"/>
    </row>
    <row r="206" spans="1:18" ht="16.5" thickBot="1" x14ac:dyDescent="0.3">
      <c r="G206" s="145">
        <f>SUM(G205)</f>
        <v>1.8651679199999998</v>
      </c>
      <c r="H206" s="36">
        <f>SUM(Q214/G206)</f>
        <v>0.55201464112678933</v>
      </c>
      <c r="J206" s="28">
        <v>5</v>
      </c>
      <c r="K206" s="29"/>
      <c r="L206" s="29">
        <v>9.5</v>
      </c>
      <c r="M206" s="29">
        <v>9.5</v>
      </c>
      <c r="N206" s="24">
        <v>400</v>
      </c>
      <c r="O206" s="29"/>
      <c r="P206" s="30">
        <v>1</v>
      </c>
      <c r="Q206" s="31">
        <f t="shared" si="13"/>
        <v>3.61E-2</v>
      </c>
      <c r="R206" s="29"/>
    </row>
    <row r="207" spans="1:18" ht="16.5" thickTop="1" x14ac:dyDescent="0.25">
      <c r="J207" s="28">
        <v>6</v>
      </c>
      <c r="K207" s="29"/>
      <c r="L207" s="29">
        <v>4.5</v>
      </c>
      <c r="M207" s="29">
        <v>9.5</v>
      </c>
      <c r="N207" s="24">
        <v>400</v>
      </c>
      <c r="O207" s="29"/>
      <c r="P207" s="30">
        <v>7</v>
      </c>
      <c r="Q207" s="31">
        <f t="shared" si="13"/>
        <v>0.1197</v>
      </c>
      <c r="R207" s="29"/>
    </row>
    <row r="208" spans="1:18" x14ac:dyDescent="0.25">
      <c r="B208" s="8" t="s">
        <v>166</v>
      </c>
      <c r="J208" s="28">
        <v>7</v>
      </c>
      <c r="K208" s="29"/>
      <c r="L208" s="29">
        <v>2</v>
      </c>
      <c r="M208" s="29">
        <v>10</v>
      </c>
      <c r="N208" s="24">
        <v>400</v>
      </c>
      <c r="O208" s="29"/>
      <c r="P208" s="30">
        <v>19</v>
      </c>
      <c r="Q208" s="31">
        <f t="shared" si="13"/>
        <v>0.152</v>
      </c>
      <c r="R208" s="29"/>
    </row>
    <row r="209" spans="1:18" x14ac:dyDescent="0.25">
      <c r="A209" s="37"/>
      <c r="B209" s="1901" t="s">
        <v>3</v>
      </c>
      <c r="C209" s="1902" t="s">
        <v>49</v>
      </c>
      <c r="D209" s="1902"/>
      <c r="E209" s="1903" t="s">
        <v>48</v>
      </c>
      <c r="F209" s="1903"/>
      <c r="G209" s="1886" t="s">
        <v>50</v>
      </c>
      <c r="H209" s="87"/>
      <c r="J209" s="28">
        <v>8</v>
      </c>
      <c r="K209" s="29"/>
      <c r="L209" s="29">
        <v>4.5</v>
      </c>
      <c r="M209" s="29">
        <v>4.5</v>
      </c>
      <c r="N209" s="24">
        <v>400</v>
      </c>
      <c r="O209" s="29">
        <v>3</v>
      </c>
      <c r="P209" s="30">
        <v>18</v>
      </c>
      <c r="Q209" s="31">
        <f t="shared" si="13"/>
        <v>0.14580000000000001</v>
      </c>
      <c r="R209" s="29"/>
    </row>
    <row r="210" spans="1:18" x14ac:dyDescent="0.25">
      <c r="A210" s="37"/>
      <c r="B210" s="1901"/>
      <c r="C210" s="101" t="s">
        <v>30</v>
      </c>
      <c r="D210" s="101" t="s">
        <v>10</v>
      </c>
      <c r="E210" s="422" t="s">
        <v>30</v>
      </c>
      <c r="F210" s="422" t="s">
        <v>10</v>
      </c>
      <c r="G210" s="1887"/>
      <c r="H210" s="87"/>
      <c r="J210" s="7"/>
      <c r="K210" s="7"/>
      <c r="L210" s="7"/>
      <c r="M210" s="7"/>
      <c r="N210" s="7"/>
      <c r="O210" s="421"/>
      <c r="P210" s="507">
        <f>SUM(P202:P209)</f>
        <v>54</v>
      </c>
      <c r="Q210" s="508">
        <f>SUM(Q202:Q209)</f>
        <v>0.78960000000000008</v>
      </c>
      <c r="R210" s="134">
        <f>SUM(Q210/G206)</f>
        <v>0.42333989960539326</v>
      </c>
    </row>
    <row r="211" spans="1:18" x14ac:dyDescent="0.25">
      <c r="A211" s="107" t="s">
        <v>157</v>
      </c>
      <c r="B211" s="423" t="s">
        <v>14</v>
      </c>
      <c r="C211" s="86">
        <f>SUM(C191)</f>
        <v>23</v>
      </c>
      <c r="D211" s="71">
        <f>SUM(D191)</f>
        <v>14.289253439999998</v>
      </c>
      <c r="E211" s="86">
        <f>SUM(E191)</f>
        <v>762</v>
      </c>
      <c r="F211" s="71">
        <f>SUM(F191)</f>
        <v>8.8127320000000005</v>
      </c>
      <c r="G211" s="88">
        <f>SUM(F211/D211)</f>
        <v>0.61673844872332262</v>
      </c>
      <c r="H211" s="83"/>
      <c r="J211" s="409">
        <v>9</v>
      </c>
      <c r="K211" s="425"/>
      <c r="L211" s="409">
        <v>3</v>
      </c>
      <c r="M211" s="409">
        <v>5</v>
      </c>
      <c r="N211" s="426">
        <v>400</v>
      </c>
      <c r="O211" s="409">
        <v>3</v>
      </c>
      <c r="P211" s="427">
        <v>30</v>
      </c>
      <c r="Q211" s="346">
        <f>L211*M211*N211*P211/1000000</f>
        <v>0.18</v>
      </c>
      <c r="R211" s="428"/>
    </row>
    <row r="212" spans="1:18" x14ac:dyDescent="0.25">
      <c r="A212" s="107" t="s">
        <v>160</v>
      </c>
      <c r="B212" s="423" t="s">
        <v>14</v>
      </c>
      <c r="C212" s="423">
        <f>SUM(B204)</f>
        <v>3</v>
      </c>
      <c r="D212" s="71">
        <f>SUM(G206)</f>
        <v>1.8651679199999998</v>
      </c>
      <c r="E212" s="86">
        <f>SUM(P214)</f>
        <v>109</v>
      </c>
      <c r="F212" s="85">
        <f>SUM(Q214)</f>
        <v>1.0296000000000001</v>
      </c>
      <c r="G212" s="88">
        <f>SUM(F212/D212)</f>
        <v>0.55201464112678933</v>
      </c>
      <c r="H212" s="83"/>
      <c r="J212" s="409">
        <v>10</v>
      </c>
      <c r="K212" s="425"/>
      <c r="L212" s="409">
        <v>2</v>
      </c>
      <c r="M212" s="409">
        <v>3</v>
      </c>
      <c r="N212" s="426">
        <v>400</v>
      </c>
      <c r="O212" s="409">
        <v>1</v>
      </c>
      <c r="P212" s="427">
        <v>25</v>
      </c>
      <c r="Q212" s="346">
        <f>L212*M212*N212*P212/1000000</f>
        <v>0.06</v>
      </c>
      <c r="R212" s="428"/>
    </row>
    <row r="213" spans="1:18" ht="16.5" thickBot="1" x14ac:dyDescent="0.3">
      <c r="A213" s="37"/>
      <c r="B213" s="417" t="s">
        <v>54</v>
      </c>
      <c r="C213" s="59">
        <f>SUM(C211:C212)</f>
        <v>26</v>
      </c>
      <c r="D213" s="92">
        <f>SUM(D211:D212)</f>
        <v>16.154421359999997</v>
      </c>
      <c r="E213" s="59">
        <f>SUM(E211:E212)</f>
        <v>871</v>
      </c>
      <c r="F213" s="92">
        <f>SUM(F211:F212)</f>
        <v>9.8423320000000007</v>
      </c>
      <c r="G213" s="93">
        <f>SUM(F213/D213)</f>
        <v>0.60926552432082914</v>
      </c>
      <c r="H213" s="83"/>
      <c r="J213" s="7"/>
      <c r="K213" s="7"/>
      <c r="L213" s="7"/>
      <c r="M213" s="7"/>
      <c r="N213" s="7"/>
      <c r="O213" s="421"/>
      <c r="P213" s="507">
        <f>SUM(P211:P212)</f>
        <v>55</v>
      </c>
      <c r="Q213" s="508">
        <f>SUM(Q211:Q212)</f>
        <v>0.24</v>
      </c>
      <c r="R213" s="134">
        <f>SUM(Q213/G206)</f>
        <v>0.1286747415213961</v>
      </c>
    </row>
    <row r="214" spans="1:18" ht="17.25" thickTop="1" thickBot="1" x14ac:dyDescent="0.3">
      <c r="A214" s="37"/>
      <c r="B214" s="89"/>
      <c r="C214" s="90"/>
      <c r="D214" s="91"/>
      <c r="E214" s="82"/>
      <c r="F214" s="83"/>
      <c r="G214" s="83"/>
      <c r="H214" s="83"/>
      <c r="P214" s="132">
        <f>SUM(P213,P210)</f>
        <v>109</v>
      </c>
      <c r="Q214" s="133">
        <f>SUM(Q213,Q210)</f>
        <v>1.0296000000000001</v>
      </c>
      <c r="R214" s="49">
        <f>SUM(Q214/G206)</f>
        <v>0.55201464112678933</v>
      </c>
    </row>
    <row r="215" spans="1:18" ht="16.5" thickTop="1" x14ac:dyDescent="0.25">
      <c r="A215" s="37"/>
      <c r="B215" s="102" t="s">
        <v>80</v>
      </c>
      <c r="C215" s="90"/>
      <c r="D215" s="103">
        <f>SUM(D193,Q210)</f>
        <v>8.1923320000000004</v>
      </c>
      <c r="E215" s="90" t="s">
        <v>212</v>
      </c>
      <c r="F215" s="82">
        <f>SUM(Q194)</f>
        <v>0.71519999999999995</v>
      </c>
      <c r="G215" s="83"/>
      <c r="H215" s="83"/>
    </row>
    <row r="216" spans="1:18" x14ac:dyDescent="0.25">
      <c r="A216" s="37"/>
      <c r="B216" s="102" t="s">
        <v>51</v>
      </c>
      <c r="C216" s="89"/>
      <c r="D216" s="103">
        <f>SUM(Q213,D194)</f>
        <v>1.6500000000000001</v>
      </c>
      <c r="E216" s="83"/>
      <c r="F216" s="83"/>
      <c r="G216" s="83"/>
      <c r="H216" s="83"/>
    </row>
    <row r="217" spans="1:18" ht="16.5" thickBot="1" x14ac:dyDescent="0.3">
      <c r="A217" s="37"/>
      <c r="B217" s="89"/>
      <c r="C217" s="89"/>
      <c r="D217" s="104">
        <f>SUM(D215:D216)</f>
        <v>9.8423320000000007</v>
      </c>
      <c r="E217" s="83"/>
      <c r="F217" s="328">
        <f>SUM(D217,F215)</f>
        <v>10.557532</v>
      </c>
      <c r="G217" s="83"/>
      <c r="H217" s="83"/>
    </row>
    <row r="218" spans="1:18" ht="16.5" thickTop="1" x14ac:dyDescent="0.25"/>
    <row r="219" spans="1:18" ht="15.75" customHeight="1" x14ac:dyDescent="0.25">
      <c r="B219" s="1814" t="s">
        <v>20</v>
      </c>
      <c r="C219" s="1814"/>
      <c r="D219" s="1814"/>
      <c r="E219" s="1814"/>
      <c r="F219" s="1814"/>
      <c r="G219" s="1814"/>
      <c r="H219" s="1814"/>
      <c r="J219" s="1814" t="s">
        <v>22</v>
      </c>
      <c r="K219" s="1814"/>
      <c r="L219" s="1814"/>
      <c r="M219" s="1814"/>
      <c r="N219" s="1814"/>
      <c r="O219" s="1814"/>
      <c r="P219" s="1814"/>
      <c r="Q219" s="1814"/>
      <c r="R219" s="1814"/>
    </row>
    <row r="220" spans="1:18" ht="15.75" customHeight="1" x14ac:dyDescent="0.25">
      <c r="B220" s="1814"/>
      <c r="C220" s="1814"/>
      <c r="D220" s="1814"/>
      <c r="E220" s="1814"/>
      <c r="F220" s="1814"/>
      <c r="G220" s="1814"/>
      <c r="H220" s="1814"/>
      <c r="J220" s="1814"/>
      <c r="K220" s="1814"/>
      <c r="L220" s="1814"/>
      <c r="M220" s="1814"/>
      <c r="N220" s="1814"/>
      <c r="O220" s="1814"/>
      <c r="P220" s="1814"/>
      <c r="Q220" s="1814"/>
      <c r="R220" s="1814"/>
    </row>
    <row r="221" spans="1:18" ht="15.75" customHeight="1" x14ac:dyDescent="0.25">
      <c r="B221" s="6" t="s">
        <v>165</v>
      </c>
      <c r="H221" s="8"/>
      <c r="J221" s="6" t="s">
        <v>165</v>
      </c>
      <c r="K221" s="10"/>
      <c r="L221" s="10"/>
      <c r="M221" s="10"/>
      <c r="N221" s="10"/>
      <c r="O221" s="1898"/>
      <c r="P221" s="1898"/>
      <c r="Q221" s="8"/>
      <c r="R221" s="8"/>
    </row>
    <row r="222" spans="1:18" x14ac:dyDescent="0.25">
      <c r="B222" s="1812" t="s">
        <v>21</v>
      </c>
      <c r="C222" s="1812" t="s">
        <v>2</v>
      </c>
      <c r="D222" s="1805" t="s">
        <v>3</v>
      </c>
      <c r="E222" s="1842" t="s">
        <v>4</v>
      </c>
      <c r="F222" s="1843"/>
      <c r="G222" s="1844"/>
      <c r="H222" s="1812" t="s">
        <v>5</v>
      </c>
      <c r="J222" s="1812" t="s">
        <v>21</v>
      </c>
      <c r="K222" s="1899" t="s">
        <v>24</v>
      </c>
      <c r="L222" s="1842" t="s">
        <v>25</v>
      </c>
      <c r="M222" s="1843"/>
      <c r="N222" s="1844"/>
      <c r="O222" s="1842" t="s">
        <v>4</v>
      </c>
      <c r="P222" s="1843"/>
      <c r="Q222" s="1844"/>
      <c r="R222" s="1812" t="s">
        <v>5</v>
      </c>
    </row>
    <row r="223" spans="1:18" ht="15.75" customHeight="1" x14ac:dyDescent="0.25">
      <c r="B223" s="1813"/>
      <c r="C223" s="1813"/>
      <c r="D223" s="1806"/>
      <c r="E223" s="84" t="s">
        <v>26</v>
      </c>
      <c r="F223" s="84" t="s">
        <v>9</v>
      </c>
      <c r="G223" s="418" t="s">
        <v>10</v>
      </c>
      <c r="H223" s="1813"/>
      <c r="J223" s="1813"/>
      <c r="K223" s="1900"/>
      <c r="L223" s="13" t="s">
        <v>27</v>
      </c>
      <c r="M223" s="419" t="s">
        <v>28</v>
      </c>
      <c r="N223" s="419" t="s">
        <v>26</v>
      </c>
      <c r="O223" s="419" t="s">
        <v>29</v>
      </c>
      <c r="P223" s="420" t="s">
        <v>30</v>
      </c>
      <c r="Q223" s="16" t="s">
        <v>10</v>
      </c>
      <c r="R223" s="1813"/>
    </row>
    <row r="224" spans="1:18" x14ac:dyDescent="0.25">
      <c r="B224" s="17">
        <v>1</v>
      </c>
      <c r="C224" s="424">
        <v>1</v>
      </c>
      <c r="D224" s="423" t="s">
        <v>14</v>
      </c>
      <c r="E224" s="423">
        <v>400</v>
      </c>
      <c r="F224" s="423">
        <v>55</v>
      </c>
      <c r="G224" s="71">
        <f>0.7854*E224*F224*F224/1000000</f>
        <v>0.95033400000000001</v>
      </c>
      <c r="H224" s="21" t="s">
        <v>15</v>
      </c>
      <c r="J224" s="22">
        <v>1</v>
      </c>
      <c r="K224" s="23" t="s">
        <v>80</v>
      </c>
      <c r="L224" s="24">
        <v>15</v>
      </c>
      <c r="M224" s="24">
        <v>15</v>
      </c>
      <c r="N224" s="24">
        <v>400</v>
      </c>
      <c r="O224" s="23"/>
      <c r="P224" s="25">
        <v>5</v>
      </c>
      <c r="Q224" s="26">
        <f t="shared" ref="Q224:Q235" si="14">L224*M224*N224*P224/1000000</f>
        <v>0.45</v>
      </c>
      <c r="R224" s="27"/>
    </row>
    <row r="225" spans="1:18" x14ac:dyDescent="0.25">
      <c r="B225" s="17">
        <v>2</v>
      </c>
      <c r="C225" s="424">
        <v>2</v>
      </c>
      <c r="D225" s="423" t="s">
        <v>14</v>
      </c>
      <c r="E225" s="423">
        <v>400</v>
      </c>
      <c r="F225" s="423">
        <v>62</v>
      </c>
      <c r="G225" s="71">
        <f>0.7854*E225*F225*F225/1000000</f>
        <v>1.2076310399999999</v>
      </c>
      <c r="H225" s="21" t="s">
        <v>15</v>
      </c>
      <c r="J225" s="28">
        <v>2</v>
      </c>
      <c r="K225" s="29"/>
      <c r="L225" s="29">
        <v>12</v>
      </c>
      <c r="M225" s="29">
        <v>15</v>
      </c>
      <c r="N225" s="24">
        <v>400</v>
      </c>
      <c r="O225" s="29"/>
      <c r="P225" s="30">
        <v>6</v>
      </c>
      <c r="Q225" s="31">
        <f t="shared" si="14"/>
        <v>0.432</v>
      </c>
      <c r="R225" s="29"/>
    </row>
    <row r="226" spans="1:18" x14ac:dyDescent="0.25">
      <c r="B226" s="17">
        <v>3</v>
      </c>
      <c r="C226" s="424">
        <v>3</v>
      </c>
      <c r="D226" s="423" t="s">
        <v>14</v>
      </c>
      <c r="E226" s="423">
        <v>400</v>
      </c>
      <c r="F226" s="423">
        <v>58</v>
      </c>
      <c r="G226" s="71">
        <f>0.7854*E226*F226*F226/1000000</f>
        <v>1.0568342399999999</v>
      </c>
      <c r="H226" s="21" t="s">
        <v>15</v>
      </c>
      <c r="J226" s="28">
        <v>3</v>
      </c>
      <c r="K226" s="29"/>
      <c r="L226" s="29">
        <v>10</v>
      </c>
      <c r="M226" s="29">
        <v>15</v>
      </c>
      <c r="N226" s="24">
        <v>400</v>
      </c>
      <c r="O226" s="29"/>
      <c r="P226" s="30">
        <v>8</v>
      </c>
      <c r="Q226" s="31">
        <f t="shared" si="14"/>
        <v>0.48</v>
      </c>
      <c r="R226" s="29"/>
    </row>
    <row r="227" spans="1:18" x14ac:dyDescent="0.25">
      <c r="B227" s="17">
        <v>4</v>
      </c>
      <c r="C227" s="424">
        <v>4</v>
      </c>
      <c r="D227" s="423" t="s">
        <v>14</v>
      </c>
      <c r="E227" s="423">
        <v>400</v>
      </c>
      <c r="F227" s="423">
        <v>57</v>
      </c>
      <c r="G227" s="71">
        <f>0.7854*E227*F227*F227/1000000</f>
        <v>1.02070584</v>
      </c>
      <c r="H227" s="21" t="s">
        <v>15</v>
      </c>
      <c r="J227" s="28">
        <v>4</v>
      </c>
      <c r="K227" s="29"/>
      <c r="L227" s="29">
        <v>6</v>
      </c>
      <c r="M227" s="29">
        <v>15</v>
      </c>
      <c r="N227" s="24">
        <v>400</v>
      </c>
      <c r="O227" s="29"/>
      <c r="P227" s="30">
        <v>1</v>
      </c>
      <c r="Q227" s="31">
        <f t="shared" si="14"/>
        <v>3.5999999999999997E-2</v>
      </c>
      <c r="R227" s="29"/>
    </row>
    <row r="228" spans="1:18" x14ac:dyDescent="0.25">
      <c r="B228" s="17">
        <v>5</v>
      </c>
      <c r="C228" s="424">
        <v>5</v>
      </c>
      <c r="D228" s="423" t="s">
        <v>14</v>
      </c>
      <c r="E228" s="423">
        <v>400</v>
      </c>
      <c r="F228" s="423">
        <v>68</v>
      </c>
      <c r="G228" s="71">
        <f>0.7854*E228*F228*F228/1000000</f>
        <v>1.4526758399999999</v>
      </c>
      <c r="H228" s="21" t="s">
        <v>15</v>
      </c>
      <c r="J228" s="28">
        <v>5</v>
      </c>
      <c r="K228" s="29"/>
      <c r="L228" s="29">
        <v>3</v>
      </c>
      <c r="M228" s="29">
        <v>15</v>
      </c>
      <c r="N228" s="24">
        <v>400</v>
      </c>
      <c r="O228" s="29"/>
      <c r="P228" s="30">
        <v>3</v>
      </c>
      <c r="Q228" s="31">
        <f t="shared" si="14"/>
        <v>5.3999999999999999E-2</v>
      </c>
      <c r="R228" s="29"/>
    </row>
    <row r="229" spans="1:18" x14ac:dyDescent="0.25">
      <c r="B229" s="1926" t="s">
        <v>78</v>
      </c>
      <c r="C229" s="1927"/>
      <c r="D229" s="1927"/>
      <c r="E229" s="1927"/>
      <c r="F229" s="1928"/>
      <c r="G229" s="74">
        <f>SUM(G224:G228)</f>
        <v>5.6881809599999986</v>
      </c>
      <c r="H229" s="21"/>
      <c r="J229" s="28">
        <v>6</v>
      </c>
      <c r="K229" s="29"/>
      <c r="L229" s="29">
        <v>15</v>
      </c>
      <c r="M229" s="29">
        <v>23</v>
      </c>
      <c r="N229" s="24">
        <v>400</v>
      </c>
      <c r="O229" s="29"/>
      <c r="P229" s="30">
        <v>2</v>
      </c>
      <c r="Q229" s="31">
        <f t="shared" si="14"/>
        <v>0.27600000000000002</v>
      </c>
      <c r="R229" s="29"/>
    </row>
    <row r="230" spans="1:18" ht="16.5" thickBot="1" x14ac:dyDescent="0.3">
      <c r="G230" s="145">
        <f>SUM(G229)</f>
        <v>5.6881809599999986</v>
      </c>
      <c r="H230" s="36">
        <f>SUM(Q240/G230)</f>
        <v>0.66138894427859429</v>
      </c>
      <c r="J230" s="28">
        <v>7</v>
      </c>
      <c r="K230" s="29"/>
      <c r="L230" s="29">
        <v>15</v>
      </c>
      <c r="M230" s="29">
        <v>20</v>
      </c>
      <c r="N230" s="24">
        <v>400</v>
      </c>
      <c r="O230" s="29"/>
      <c r="P230" s="30">
        <v>3</v>
      </c>
      <c r="Q230" s="31">
        <f t="shared" si="14"/>
        <v>0.36</v>
      </c>
      <c r="R230" s="29"/>
    </row>
    <row r="231" spans="1:18" ht="16.5" thickTop="1" x14ac:dyDescent="0.25">
      <c r="J231" s="28">
        <v>8</v>
      </c>
      <c r="K231" s="29"/>
      <c r="L231" s="29">
        <v>9.5</v>
      </c>
      <c r="M231" s="29">
        <v>9.5</v>
      </c>
      <c r="N231" s="24">
        <v>400</v>
      </c>
      <c r="O231" s="29"/>
      <c r="P231" s="30">
        <v>5</v>
      </c>
      <c r="Q231" s="31">
        <f t="shared" si="14"/>
        <v>0.18049999999999999</v>
      </c>
      <c r="R231" s="29"/>
    </row>
    <row r="232" spans="1:18" x14ac:dyDescent="0.25">
      <c r="B232" s="8" t="s">
        <v>167</v>
      </c>
      <c r="J232" s="28">
        <v>9</v>
      </c>
      <c r="K232" s="29"/>
      <c r="L232" s="29">
        <v>4.5</v>
      </c>
      <c r="M232" s="29">
        <v>10</v>
      </c>
      <c r="N232" s="24">
        <v>400</v>
      </c>
      <c r="O232" s="29"/>
      <c r="P232" s="30">
        <v>20</v>
      </c>
      <c r="Q232" s="31">
        <f t="shared" si="14"/>
        <v>0.36</v>
      </c>
      <c r="R232" s="29"/>
    </row>
    <row r="233" spans="1:18" x14ac:dyDescent="0.25">
      <c r="A233" s="37"/>
      <c r="B233" s="1901" t="s">
        <v>3</v>
      </c>
      <c r="C233" s="1902" t="s">
        <v>49</v>
      </c>
      <c r="D233" s="1902"/>
      <c r="E233" s="1903" t="s">
        <v>48</v>
      </c>
      <c r="F233" s="1903"/>
      <c r="G233" s="1886" t="s">
        <v>50</v>
      </c>
      <c r="H233" s="87"/>
      <c r="J233" s="28">
        <v>10</v>
      </c>
      <c r="K233" s="29"/>
      <c r="L233" s="29">
        <v>2</v>
      </c>
      <c r="M233" s="29">
        <v>10</v>
      </c>
      <c r="N233" s="24">
        <v>400</v>
      </c>
      <c r="O233" s="29"/>
      <c r="P233" s="30">
        <v>29</v>
      </c>
      <c r="Q233" s="31">
        <f t="shared" si="14"/>
        <v>0.23200000000000001</v>
      </c>
      <c r="R233" s="29"/>
    </row>
    <row r="234" spans="1:18" x14ac:dyDescent="0.25">
      <c r="A234" s="37"/>
      <c r="B234" s="1901"/>
      <c r="C234" s="101" t="s">
        <v>30</v>
      </c>
      <c r="D234" s="101" t="s">
        <v>10</v>
      </c>
      <c r="E234" s="422" t="s">
        <v>30</v>
      </c>
      <c r="F234" s="422" t="s">
        <v>10</v>
      </c>
      <c r="G234" s="1887"/>
      <c r="H234" s="87"/>
      <c r="J234" s="28">
        <v>11</v>
      </c>
      <c r="K234" s="29"/>
      <c r="L234" s="29">
        <v>2</v>
      </c>
      <c r="M234" s="29">
        <v>10</v>
      </c>
      <c r="N234" s="24">
        <v>250</v>
      </c>
      <c r="O234" s="29"/>
      <c r="P234" s="30">
        <v>2</v>
      </c>
      <c r="Q234" s="31">
        <f t="shared" si="14"/>
        <v>0.01</v>
      </c>
      <c r="R234" s="29"/>
    </row>
    <row r="235" spans="1:18" x14ac:dyDescent="0.25">
      <c r="A235" s="107" t="s">
        <v>160</v>
      </c>
      <c r="B235" s="423" t="s">
        <v>14</v>
      </c>
      <c r="C235" s="86">
        <f>SUM(C213)</f>
        <v>26</v>
      </c>
      <c r="D235" s="71">
        <f>SUM(D213)</f>
        <v>16.154421359999997</v>
      </c>
      <c r="E235" s="86">
        <f>SUM(E213)</f>
        <v>871</v>
      </c>
      <c r="F235" s="71">
        <f>SUM(F213)</f>
        <v>9.8423320000000007</v>
      </c>
      <c r="G235" s="88">
        <f>SUM(F235/D235)</f>
        <v>0.60926552432082914</v>
      </c>
      <c r="H235" s="83"/>
      <c r="J235" s="28">
        <v>12</v>
      </c>
      <c r="K235" s="29"/>
      <c r="L235" s="29">
        <v>4.5</v>
      </c>
      <c r="M235" s="29">
        <v>4.5</v>
      </c>
      <c r="N235" s="24">
        <v>400</v>
      </c>
      <c r="O235" s="29"/>
      <c r="P235" s="30">
        <v>36</v>
      </c>
      <c r="Q235" s="31">
        <f t="shared" si="14"/>
        <v>0.29160000000000003</v>
      </c>
      <c r="R235" s="29"/>
    </row>
    <row r="236" spans="1:18" ht="16.5" customHeight="1" x14ac:dyDescent="0.25">
      <c r="A236" s="107" t="s">
        <v>168</v>
      </c>
      <c r="B236" s="423" t="s">
        <v>14</v>
      </c>
      <c r="C236" s="423">
        <f>SUM(B228)</f>
        <v>5</v>
      </c>
      <c r="D236" s="71">
        <f>SUM(G230)</f>
        <v>5.6881809599999986</v>
      </c>
      <c r="E236" s="86">
        <f>SUM(P240)</f>
        <v>265</v>
      </c>
      <c r="F236" s="85">
        <f>SUM(Q240)</f>
        <v>3.7620999999999998</v>
      </c>
      <c r="G236" s="88">
        <f>SUM(F236/D236)</f>
        <v>0.66138894427859429</v>
      </c>
      <c r="H236" s="83"/>
      <c r="J236" s="7"/>
      <c r="K236" s="7"/>
      <c r="L236" s="7"/>
      <c r="M236" s="7"/>
      <c r="N236" s="7"/>
      <c r="O236" s="421"/>
      <c r="P236" s="507">
        <f>SUM(P224:P235)</f>
        <v>120</v>
      </c>
      <c r="Q236" s="508">
        <f>SUM(Q224:Q235)</f>
        <v>3.1620999999999997</v>
      </c>
      <c r="R236" s="134">
        <f>SUM(Q236/G230)</f>
        <v>0.55590706804798984</v>
      </c>
    </row>
    <row r="237" spans="1:18" ht="16.5" customHeight="1" thickBot="1" x14ac:dyDescent="0.3">
      <c r="A237" s="37"/>
      <c r="B237" s="417" t="s">
        <v>54</v>
      </c>
      <c r="C237" s="59">
        <f>SUM(C235:C236)</f>
        <v>31</v>
      </c>
      <c r="D237" s="92">
        <f>SUM(D235:D236)</f>
        <v>21.842602319999997</v>
      </c>
      <c r="E237" s="59">
        <f>SUM(E235:E236)</f>
        <v>1136</v>
      </c>
      <c r="F237" s="92">
        <f>SUM(F235:F236)</f>
        <v>13.604432000000001</v>
      </c>
      <c r="G237" s="93">
        <f>SUM(F237/D237)</f>
        <v>0.62283933941072656</v>
      </c>
      <c r="H237" s="83"/>
      <c r="J237" s="409">
        <v>13</v>
      </c>
      <c r="K237" s="425"/>
      <c r="L237" s="409">
        <v>3</v>
      </c>
      <c r="M237" s="409">
        <v>5</v>
      </c>
      <c r="N237" s="409">
        <v>400</v>
      </c>
      <c r="O237" s="409">
        <v>7</v>
      </c>
      <c r="P237" s="427">
        <v>70</v>
      </c>
      <c r="Q237" s="346">
        <f>L237*M237*N237*P237/1000000</f>
        <v>0.42</v>
      </c>
      <c r="R237" s="428"/>
    </row>
    <row r="238" spans="1:18" ht="16.5" thickTop="1" x14ac:dyDescent="0.25">
      <c r="A238" s="37"/>
      <c r="B238" s="89"/>
      <c r="C238" s="90"/>
      <c r="D238" s="91"/>
      <c r="E238" s="82"/>
      <c r="F238" s="83"/>
      <c r="G238" s="83"/>
      <c r="H238" s="83"/>
      <c r="J238" s="409">
        <v>14</v>
      </c>
      <c r="K238" s="425"/>
      <c r="L238" s="409">
        <v>2</v>
      </c>
      <c r="M238" s="409">
        <v>3</v>
      </c>
      <c r="N238" s="426">
        <v>400</v>
      </c>
      <c r="O238" s="429">
        <v>3</v>
      </c>
      <c r="P238" s="427">
        <v>75</v>
      </c>
      <c r="Q238" s="346">
        <f>L238*M238*N238*P238/1000000</f>
        <v>0.18</v>
      </c>
      <c r="R238" s="428"/>
    </row>
    <row r="239" spans="1:18" ht="15.75" customHeight="1" x14ac:dyDescent="0.25">
      <c r="A239" s="37"/>
      <c r="B239" s="102" t="s">
        <v>80</v>
      </c>
      <c r="C239" s="90"/>
      <c r="D239" s="103">
        <f>SUM(Q236,D215)</f>
        <v>11.354431999999999</v>
      </c>
      <c r="E239" s="90" t="s">
        <v>212</v>
      </c>
      <c r="F239" s="82">
        <f>SUM(F215)</f>
        <v>0.71519999999999995</v>
      </c>
      <c r="G239" s="83"/>
      <c r="H239" s="83"/>
      <c r="J239" s="7"/>
      <c r="K239" s="7"/>
      <c r="L239" s="7"/>
      <c r="M239" s="7"/>
      <c r="N239" s="7"/>
      <c r="O239" s="421"/>
      <c r="P239" s="507">
        <f>SUM(P237:P238)</f>
        <v>145</v>
      </c>
      <c r="Q239" s="508">
        <f>SUM(Q237:Q238)</f>
        <v>0.6</v>
      </c>
      <c r="R239" s="134">
        <f>SUM(Q239/G230)</f>
        <v>0.10548187623060433</v>
      </c>
    </row>
    <row r="240" spans="1:18" ht="16.5" thickBot="1" x14ac:dyDescent="0.3">
      <c r="A240" s="37"/>
      <c r="B240" s="102" t="s">
        <v>51</v>
      </c>
      <c r="C240" s="89"/>
      <c r="D240" s="103">
        <f>SUM(Q239,D216)</f>
        <v>2.25</v>
      </c>
      <c r="E240" s="83"/>
      <c r="F240" s="83"/>
      <c r="G240" s="83"/>
      <c r="H240" s="83"/>
      <c r="P240" s="132">
        <f>SUM(P239,P236)</f>
        <v>265</v>
      </c>
      <c r="Q240" s="133">
        <f>SUM(Q239,Q236)</f>
        <v>3.7620999999999998</v>
      </c>
      <c r="R240" s="49">
        <f>SUM(Q240/G230)</f>
        <v>0.66138894427859429</v>
      </c>
    </row>
    <row r="241" spans="1:15" ht="17.25" thickTop="1" thickBot="1" x14ac:dyDescent="0.3">
      <c r="A241" s="37"/>
      <c r="B241" s="89"/>
      <c r="C241" s="89"/>
      <c r="D241" s="635">
        <f>SUM(D239:D240)</f>
        <v>13.604431999999999</v>
      </c>
      <c r="E241" s="83"/>
      <c r="F241" s="328">
        <f>SUM(D241,F239)</f>
        <v>14.319631999999999</v>
      </c>
      <c r="G241" s="83"/>
      <c r="H241" s="83"/>
    </row>
    <row r="242" spans="1:15" ht="16.5" thickTop="1" x14ac:dyDescent="0.25">
      <c r="J242" s="8" t="s">
        <v>141</v>
      </c>
    </row>
    <row r="243" spans="1:15" x14ac:dyDescent="0.25">
      <c r="J243" s="138" t="s">
        <v>312</v>
      </c>
      <c r="K243" s="138" t="s">
        <v>100</v>
      </c>
      <c r="L243" s="1859">
        <f>SUM(D239)</f>
        <v>11.354431999999999</v>
      </c>
      <c r="M243" s="1859"/>
    </row>
    <row r="244" spans="1:15" x14ac:dyDescent="0.25">
      <c r="K244" s="138" t="s">
        <v>51</v>
      </c>
      <c r="L244" s="1859">
        <f>SUM(D240)</f>
        <v>2.25</v>
      </c>
      <c r="M244" s="1859"/>
    </row>
    <row r="245" spans="1:15" x14ac:dyDescent="0.25">
      <c r="K245" s="138" t="s">
        <v>212</v>
      </c>
      <c r="L245" s="1934">
        <f>SUM(F239)</f>
        <v>0.71519999999999995</v>
      </c>
      <c r="M245" s="1934"/>
    </row>
    <row r="246" spans="1:15" x14ac:dyDescent="0.25">
      <c r="L246" s="1935">
        <f>SUM(L243:L245)</f>
        <v>14.319631999999999</v>
      </c>
      <c r="M246" s="1935"/>
    </row>
    <row r="247" spans="1:15" x14ac:dyDescent="0.25">
      <c r="J247" s="138" t="s">
        <v>314</v>
      </c>
      <c r="L247" s="1860">
        <f>SUM('PLAT BENGKIRAI'!P240)</f>
        <v>24.777899999999995</v>
      </c>
      <c r="M247" s="1860"/>
    </row>
    <row r="248" spans="1:15" x14ac:dyDescent="0.25">
      <c r="J248" s="138" t="s">
        <v>315</v>
      </c>
      <c r="L248" s="1934">
        <f>SUM('PLAT BENGKIRAI'!P241)</f>
        <v>0.24399999999999999</v>
      </c>
      <c r="M248" s="1934"/>
    </row>
    <row r="249" spans="1:15" x14ac:dyDescent="0.25">
      <c r="J249" s="615"/>
      <c r="K249" s="615"/>
      <c r="L249" s="1935">
        <f>SUM(L247:M248)</f>
        <v>25.021899999999995</v>
      </c>
      <c r="M249" s="1936"/>
    </row>
    <row r="250" spans="1:15" x14ac:dyDescent="0.25">
      <c r="J250" s="138" t="s">
        <v>316</v>
      </c>
      <c r="L250" s="1934">
        <f>SUM('BELI MASAK'!T276:T276)</f>
        <v>0</v>
      </c>
      <c r="M250" s="1934"/>
    </row>
    <row r="251" spans="1:15" x14ac:dyDescent="0.25">
      <c r="L251" s="1939">
        <f>SUM(L250)</f>
        <v>0</v>
      </c>
      <c r="M251" s="1939"/>
    </row>
    <row r="252" spans="1:15" ht="16.5" thickBot="1" x14ac:dyDescent="0.3">
      <c r="L252" s="1937">
        <f>SUM(L249+L246+L251)</f>
        <v>39.341531999999994</v>
      </c>
      <c r="M252" s="1938"/>
    </row>
    <row r="253" spans="1:15" ht="16.5" thickTop="1" x14ac:dyDescent="0.25">
      <c r="J253" s="8" t="s">
        <v>317</v>
      </c>
    </row>
    <row r="254" spans="1:15" x14ac:dyDescent="0.25">
      <c r="J254" s="138" t="s">
        <v>318</v>
      </c>
      <c r="L254" s="1860">
        <f>SUM('[1]REKAP GT'!$J$19)</f>
        <v>21.8096</v>
      </c>
      <c r="M254" s="1860"/>
    </row>
    <row r="255" spans="1:15" x14ac:dyDescent="0.25">
      <c r="J255" s="138" t="s">
        <v>319</v>
      </c>
      <c r="L255" s="1940">
        <f>SUM('[1]REKAP GT'!$J$20)</f>
        <v>28.214700000000001</v>
      </c>
      <c r="M255" s="1940"/>
    </row>
    <row r="256" spans="1:15" x14ac:dyDescent="0.25">
      <c r="L256" s="1941">
        <f>SUM(L254:M255)</f>
        <v>50.024299999999997</v>
      </c>
      <c r="M256" s="1941"/>
      <c r="N256" s="1830"/>
      <c r="O256" s="1830"/>
    </row>
    <row r="257" spans="1:18" ht="16.5" thickBot="1" x14ac:dyDescent="0.3">
      <c r="L257" s="1942">
        <f>SUM(L252-L256)</f>
        <v>-10.682768000000003</v>
      </c>
      <c r="M257" s="1943"/>
      <c r="N257" s="8" t="s">
        <v>320</v>
      </c>
    </row>
    <row r="258" spans="1:18" ht="16.5" thickTop="1" x14ac:dyDescent="0.25"/>
    <row r="259" spans="1:18" x14ac:dyDescent="0.25">
      <c r="B259" s="1814" t="s">
        <v>20</v>
      </c>
      <c r="C259" s="1814"/>
      <c r="D259" s="1814"/>
      <c r="E259" s="1814"/>
      <c r="F259" s="1814"/>
      <c r="G259" s="1814"/>
      <c r="H259" s="1814"/>
      <c r="J259" s="1814" t="s">
        <v>22</v>
      </c>
      <c r="K259" s="1814"/>
      <c r="L259" s="1814"/>
      <c r="M259" s="1814"/>
      <c r="N259" s="1814"/>
      <c r="O259" s="1814"/>
      <c r="P259" s="1814"/>
      <c r="Q259" s="1814"/>
      <c r="R259" s="1814"/>
    </row>
    <row r="260" spans="1:18" x14ac:dyDescent="0.25">
      <c r="B260" s="1814"/>
      <c r="C260" s="1814"/>
      <c r="D260" s="1814"/>
      <c r="E260" s="1814"/>
      <c r="F260" s="1814"/>
      <c r="G260" s="1814"/>
      <c r="H260" s="1814"/>
      <c r="J260" s="1814"/>
      <c r="K260" s="1814"/>
      <c r="L260" s="1814"/>
      <c r="M260" s="1814"/>
      <c r="N260" s="1814"/>
      <c r="O260" s="1814"/>
      <c r="P260" s="1814"/>
      <c r="Q260" s="1814"/>
      <c r="R260" s="1814"/>
    </row>
    <row r="261" spans="1:18" x14ac:dyDescent="0.25">
      <c r="B261" s="6" t="s">
        <v>338</v>
      </c>
      <c r="H261" s="8"/>
      <c r="J261" s="6" t="s">
        <v>165</v>
      </c>
      <c r="K261" s="10"/>
      <c r="L261" s="10"/>
      <c r="M261" s="10"/>
      <c r="N261" s="10"/>
      <c r="O261" s="1898"/>
      <c r="P261" s="1898"/>
      <c r="Q261" s="8"/>
      <c r="R261" s="8"/>
    </row>
    <row r="262" spans="1:18" x14ac:dyDescent="0.25">
      <c r="B262" s="1812" t="s">
        <v>21</v>
      </c>
      <c r="C262" s="1812" t="s">
        <v>2</v>
      </c>
      <c r="D262" s="1805" t="s">
        <v>3</v>
      </c>
      <c r="E262" s="1842" t="s">
        <v>4</v>
      </c>
      <c r="F262" s="1843"/>
      <c r="G262" s="1844"/>
      <c r="H262" s="1812" t="s">
        <v>5</v>
      </c>
      <c r="J262" s="1812" t="s">
        <v>21</v>
      </c>
      <c r="K262" s="1899" t="s">
        <v>24</v>
      </c>
      <c r="L262" s="1842" t="s">
        <v>25</v>
      </c>
      <c r="M262" s="1843"/>
      <c r="N262" s="1844"/>
      <c r="O262" s="1842" t="s">
        <v>4</v>
      </c>
      <c r="P262" s="1843"/>
      <c r="Q262" s="1844"/>
      <c r="R262" s="1812" t="s">
        <v>5</v>
      </c>
    </row>
    <row r="263" spans="1:18" x14ac:dyDescent="0.25">
      <c r="B263" s="1813"/>
      <c r="C263" s="1813"/>
      <c r="D263" s="1806"/>
      <c r="E263" s="841" t="s">
        <v>26</v>
      </c>
      <c r="F263" s="841" t="s">
        <v>9</v>
      </c>
      <c r="G263" s="833" t="s">
        <v>10</v>
      </c>
      <c r="H263" s="1813"/>
      <c r="J263" s="1813"/>
      <c r="K263" s="1900"/>
      <c r="L263" s="13" t="s">
        <v>27</v>
      </c>
      <c r="M263" s="834" t="s">
        <v>28</v>
      </c>
      <c r="N263" s="834" t="s">
        <v>26</v>
      </c>
      <c r="O263" s="834" t="s">
        <v>29</v>
      </c>
      <c r="P263" s="835" t="s">
        <v>30</v>
      </c>
      <c r="Q263" s="16" t="s">
        <v>10</v>
      </c>
      <c r="R263" s="1813"/>
    </row>
    <row r="264" spans="1:18" x14ac:dyDescent="0.25">
      <c r="B264" s="28">
        <v>1</v>
      </c>
      <c r="C264" s="141">
        <v>6423</v>
      </c>
      <c r="D264" s="840" t="s">
        <v>14</v>
      </c>
      <c r="E264" s="840">
        <v>400</v>
      </c>
      <c r="F264" s="840">
        <v>49</v>
      </c>
      <c r="G264" s="71">
        <f>0.7854*E264*F264*F264/1000000</f>
        <v>0.75429815999999994</v>
      </c>
      <c r="H264" s="433" t="s">
        <v>16</v>
      </c>
      <c r="J264" s="409">
        <v>1</v>
      </c>
      <c r="K264" s="23" t="s">
        <v>80</v>
      </c>
      <c r="L264" s="409">
        <v>15</v>
      </c>
      <c r="M264" s="409">
        <v>15</v>
      </c>
      <c r="N264" s="409">
        <v>400</v>
      </c>
      <c r="O264" s="409"/>
      <c r="P264" s="427">
        <v>1</v>
      </c>
      <c r="Q264" s="346">
        <f t="shared" ref="Q264:Q271" si="15">L264*M264*N264*P264/1000000</f>
        <v>0.09</v>
      </c>
      <c r="R264" s="428"/>
    </row>
    <row r="265" spans="1:18" x14ac:dyDescent="0.25">
      <c r="B265" s="1926" t="s">
        <v>78</v>
      </c>
      <c r="C265" s="1927"/>
      <c r="D265" s="1927"/>
      <c r="E265" s="1927"/>
      <c r="F265" s="1928"/>
      <c r="G265" s="74">
        <f>SUM(G260:G264)</f>
        <v>0.75429815999999994</v>
      </c>
      <c r="H265" s="21"/>
      <c r="J265" s="409">
        <v>2</v>
      </c>
      <c r="K265" s="425"/>
      <c r="L265" s="409">
        <v>10</v>
      </c>
      <c r="M265" s="409">
        <v>15</v>
      </c>
      <c r="N265" s="409">
        <v>400</v>
      </c>
      <c r="O265" s="409"/>
      <c r="P265" s="427">
        <v>1</v>
      </c>
      <c r="Q265" s="346">
        <f t="shared" si="15"/>
        <v>0.06</v>
      </c>
      <c r="R265" s="428"/>
    </row>
    <row r="266" spans="1:18" ht="16.5" thickBot="1" x14ac:dyDescent="0.3">
      <c r="G266" s="145">
        <f>SUM(G265)</f>
        <v>0.75429815999999994</v>
      </c>
      <c r="H266" s="36">
        <f>SUM('BELI MASAK'!R284/G266)</f>
        <v>1.1795070532851359</v>
      </c>
      <c r="J266" s="409">
        <v>3</v>
      </c>
      <c r="K266" s="425"/>
      <c r="L266" s="409">
        <v>9.5</v>
      </c>
      <c r="M266" s="409">
        <v>9.5</v>
      </c>
      <c r="N266" s="409">
        <v>400</v>
      </c>
      <c r="O266" s="409"/>
      <c r="P266" s="427">
        <v>1</v>
      </c>
      <c r="Q266" s="346">
        <f t="shared" si="15"/>
        <v>3.61E-2</v>
      </c>
      <c r="R266" s="428"/>
    </row>
    <row r="267" spans="1:18" ht="16.5" thickTop="1" x14ac:dyDescent="0.25">
      <c r="J267" s="409">
        <v>4</v>
      </c>
      <c r="K267" s="425"/>
      <c r="L267" s="409">
        <v>8</v>
      </c>
      <c r="M267" s="409">
        <v>15</v>
      </c>
      <c r="N267" s="409">
        <v>400</v>
      </c>
      <c r="O267" s="409"/>
      <c r="P267" s="427">
        <v>2</v>
      </c>
      <c r="Q267" s="346">
        <f t="shared" si="15"/>
        <v>9.6000000000000002E-2</v>
      </c>
      <c r="R267" s="428"/>
    </row>
    <row r="268" spans="1:18" x14ac:dyDescent="0.25">
      <c r="B268" s="8" t="s">
        <v>409</v>
      </c>
      <c r="J268" s="409">
        <v>5</v>
      </c>
      <c r="K268" s="425"/>
      <c r="L268" s="409">
        <v>6</v>
      </c>
      <c r="M268" s="409">
        <v>15</v>
      </c>
      <c r="N268" s="409">
        <v>400</v>
      </c>
      <c r="O268" s="409"/>
      <c r="P268" s="427">
        <v>1</v>
      </c>
      <c r="Q268" s="346">
        <f t="shared" si="15"/>
        <v>3.5999999999999997E-2</v>
      </c>
      <c r="R268" s="428"/>
    </row>
    <row r="269" spans="1:18" x14ac:dyDescent="0.25">
      <c r="A269" s="37"/>
      <c r="B269" s="1901" t="s">
        <v>3</v>
      </c>
      <c r="C269" s="1902" t="s">
        <v>49</v>
      </c>
      <c r="D269" s="1902"/>
      <c r="E269" s="1903" t="s">
        <v>48</v>
      </c>
      <c r="F269" s="1903"/>
      <c r="G269" s="1886" t="s">
        <v>50</v>
      </c>
      <c r="H269" s="87"/>
      <c r="J269" s="409">
        <v>6</v>
      </c>
      <c r="K269" s="425"/>
      <c r="L269" s="409">
        <v>5</v>
      </c>
      <c r="M269" s="409">
        <v>15</v>
      </c>
      <c r="N269" s="409">
        <v>400</v>
      </c>
      <c r="O269" s="409"/>
      <c r="P269" s="427">
        <v>1</v>
      </c>
      <c r="Q269" s="346">
        <f t="shared" si="15"/>
        <v>0.03</v>
      </c>
      <c r="R269" s="428"/>
    </row>
    <row r="270" spans="1:18" x14ac:dyDescent="0.25">
      <c r="A270" s="37"/>
      <c r="B270" s="1901"/>
      <c r="C270" s="101" t="s">
        <v>30</v>
      </c>
      <c r="D270" s="101" t="s">
        <v>10</v>
      </c>
      <c r="E270" s="1097" t="s">
        <v>30</v>
      </c>
      <c r="F270" s="1097" t="s">
        <v>10</v>
      </c>
      <c r="G270" s="1887"/>
      <c r="H270" s="87"/>
      <c r="J270" s="409">
        <v>7</v>
      </c>
      <c r="K270" s="425"/>
      <c r="L270" s="409">
        <v>4.5</v>
      </c>
      <c r="M270" s="409">
        <v>9.5</v>
      </c>
      <c r="N270" s="409">
        <v>400</v>
      </c>
      <c r="O270" s="409"/>
      <c r="P270" s="427">
        <v>1</v>
      </c>
      <c r="Q270" s="346">
        <f t="shared" si="15"/>
        <v>1.7100000000000001E-2</v>
      </c>
      <c r="R270" s="428"/>
    </row>
    <row r="271" spans="1:18" x14ac:dyDescent="0.25">
      <c r="A271" s="107" t="s">
        <v>160</v>
      </c>
      <c r="B271" s="1098" t="s">
        <v>14</v>
      </c>
      <c r="C271" s="86">
        <f>SUM(C237)</f>
        <v>31</v>
      </c>
      <c r="D271" s="71">
        <f>SUM(D237)</f>
        <v>21.842602319999997</v>
      </c>
      <c r="E271" s="86">
        <f>SUM(E237)</f>
        <v>1136</v>
      </c>
      <c r="F271" s="71">
        <f>SUM(F237)</f>
        <v>13.604432000000001</v>
      </c>
      <c r="G271" s="88">
        <f>SUM(F271/D271)</f>
        <v>0.62283933941072656</v>
      </c>
      <c r="H271" s="83"/>
      <c r="J271" s="846">
        <v>8</v>
      </c>
      <c r="K271" s="847"/>
      <c r="L271" s="846">
        <v>2</v>
      </c>
      <c r="M271" s="846">
        <v>10</v>
      </c>
      <c r="N271" s="846">
        <v>400</v>
      </c>
      <c r="O271" s="846"/>
      <c r="P271" s="848">
        <v>3</v>
      </c>
      <c r="Q271" s="849">
        <f t="shared" si="15"/>
        <v>2.4E-2</v>
      </c>
      <c r="R271" s="850"/>
    </row>
    <row r="272" spans="1:18" x14ac:dyDescent="0.25">
      <c r="A272" s="107"/>
      <c r="B272" s="1098" t="s">
        <v>14</v>
      </c>
      <c r="C272" s="1098">
        <f>SUM(B264)</f>
        <v>1</v>
      </c>
      <c r="D272" s="71">
        <f>SUM(G266)</f>
        <v>0.75429815999999994</v>
      </c>
      <c r="E272" s="86">
        <f>SUM(P273)</f>
        <v>11</v>
      </c>
      <c r="F272" s="85">
        <f>SUM(Q273)</f>
        <v>0.38919999999999999</v>
      </c>
      <c r="G272" s="88">
        <f>SUM(F272/D272)</f>
        <v>0.51597633487532302</v>
      </c>
      <c r="H272" s="83"/>
      <c r="J272" s="851"/>
      <c r="K272" s="852"/>
      <c r="L272" s="852"/>
      <c r="M272" s="852"/>
      <c r="N272" s="852"/>
      <c r="O272" s="853"/>
      <c r="P272" s="1012">
        <f>SUM(P264:P271)</f>
        <v>11</v>
      </c>
      <c r="Q272" s="1013">
        <f>SUM(Q264:Q271)</f>
        <v>0.38919999999999999</v>
      </c>
      <c r="R272" s="854">
        <f>SUM(Q272/G266)</f>
        <v>0.51597633487532302</v>
      </c>
    </row>
    <row r="273" spans="1:18" ht="16.5" thickBot="1" x14ac:dyDescent="0.3">
      <c r="A273" s="37"/>
      <c r="B273" s="1096" t="s">
        <v>54</v>
      </c>
      <c r="C273" s="59">
        <f>SUM(C271:C272)</f>
        <v>32</v>
      </c>
      <c r="D273" s="92">
        <f>SUM(D271:D272)</f>
        <v>22.596900479999999</v>
      </c>
      <c r="E273" s="59">
        <f>SUM(E271:E272)</f>
        <v>1147</v>
      </c>
      <c r="F273" s="92">
        <f>SUM(F271:F272)</f>
        <v>13.993632000000002</v>
      </c>
      <c r="G273" s="93">
        <f>SUM(F273/D273)</f>
        <v>0.619272187899639</v>
      </c>
      <c r="H273" s="83"/>
      <c r="P273" s="132">
        <f>SUM(P272)</f>
        <v>11</v>
      </c>
      <c r="Q273" s="133">
        <f>SUM(Q272)</f>
        <v>0.38919999999999999</v>
      </c>
      <c r="R273" s="49">
        <f>SUM(R272)</f>
        <v>0.51597633487532302</v>
      </c>
    </row>
    <row r="274" spans="1:18" ht="16.5" thickTop="1" x14ac:dyDescent="0.25">
      <c r="A274" s="37"/>
      <c r="B274" s="89"/>
      <c r="C274" s="90"/>
      <c r="D274" s="91"/>
      <c r="E274" s="82"/>
      <c r="F274" s="83"/>
      <c r="G274" s="83"/>
      <c r="H274" s="83"/>
    </row>
    <row r="275" spans="1:18" x14ac:dyDescent="0.25">
      <c r="A275" s="37"/>
      <c r="B275" s="102" t="s">
        <v>80</v>
      </c>
      <c r="C275" s="90"/>
      <c r="D275" s="103">
        <f>SUM(Q272,D239)</f>
        <v>11.743632</v>
      </c>
      <c r="E275" s="90" t="s">
        <v>212</v>
      </c>
      <c r="F275" s="82">
        <f>SUM(F239)</f>
        <v>0.71519999999999995</v>
      </c>
      <c r="G275" s="83"/>
      <c r="H275" s="83"/>
    </row>
    <row r="276" spans="1:18" x14ac:dyDescent="0.25">
      <c r="A276" s="37"/>
      <c r="B276" s="102" t="s">
        <v>51</v>
      </c>
      <c r="C276" s="89"/>
      <c r="D276" s="103">
        <f>SUM(D240)</f>
        <v>2.25</v>
      </c>
      <c r="E276" s="83"/>
      <c r="F276" s="83"/>
      <c r="G276" s="83"/>
      <c r="H276" s="83"/>
    </row>
    <row r="277" spans="1:18" ht="16.5" thickBot="1" x14ac:dyDescent="0.3">
      <c r="A277" s="37"/>
      <c r="B277" s="89"/>
      <c r="C277" s="89"/>
      <c r="D277" s="635">
        <f>SUM(D275:D276)</f>
        <v>13.993632</v>
      </c>
      <c r="E277" s="83"/>
      <c r="F277" s="328">
        <f>SUM(D277,F275)</f>
        <v>14.708831999999999</v>
      </c>
      <c r="G277" s="83"/>
      <c r="H277" s="83"/>
    </row>
    <row r="278" spans="1:18" ht="16.5" thickTop="1" x14ac:dyDescent="0.25"/>
    <row r="279" spans="1:18" x14ac:dyDescent="0.25">
      <c r="B279" s="1814" t="s">
        <v>20</v>
      </c>
      <c r="C279" s="1814"/>
      <c r="D279" s="1814"/>
      <c r="E279" s="1814"/>
      <c r="F279" s="1814"/>
      <c r="G279" s="1814"/>
      <c r="H279" s="1814"/>
      <c r="J279" s="1814" t="s">
        <v>22</v>
      </c>
      <c r="K279" s="1814"/>
      <c r="L279" s="1814"/>
      <c r="M279" s="1814"/>
      <c r="N279" s="1814"/>
      <c r="O279" s="1814"/>
      <c r="P279" s="1814"/>
      <c r="Q279" s="1814"/>
      <c r="R279" s="1814"/>
    </row>
    <row r="280" spans="1:18" ht="15.75" customHeight="1" x14ac:dyDescent="0.25">
      <c r="B280" s="1814"/>
      <c r="C280" s="1814"/>
      <c r="D280" s="1814"/>
      <c r="E280" s="1814"/>
      <c r="F280" s="1814"/>
      <c r="G280" s="1814"/>
      <c r="H280" s="1814"/>
      <c r="J280" s="1814"/>
      <c r="K280" s="1814"/>
      <c r="L280" s="1814"/>
      <c r="M280" s="1814"/>
      <c r="N280" s="1814"/>
      <c r="O280" s="1814"/>
      <c r="P280" s="1814"/>
      <c r="Q280" s="1814"/>
      <c r="R280" s="1814"/>
    </row>
    <row r="281" spans="1:18" ht="15.75" customHeight="1" x14ac:dyDescent="0.25">
      <c r="B281" s="6" t="s">
        <v>341</v>
      </c>
      <c r="H281" s="8"/>
      <c r="J281" s="6" t="s">
        <v>341</v>
      </c>
      <c r="K281" s="10"/>
      <c r="L281" s="10"/>
      <c r="M281" s="10"/>
      <c r="N281" s="10"/>
      <c r="O281" s="1898"/>
      <c r="P281" s="1898"/>
      <c r="Q281" s="8"/>
      <c r="R281" s="8"/>
    </row>
    <row r="282" spans="1:18" x14ac:dyDescent="0.25">
      <c r="B282" s="1812" t="s">
        <v>21</v>
      </c>
      <c r="C282" s="1812" t="s">
        <v>2</v>
      </c>
      <c r="D282" s="1805" t="s">
        <v>3</v>
      </c>
      <c r="E282" s="1842" t="s">
        <v>4</v>
      </c>
      <c r="F282" s="1843"/>
      <c r="G282" s="1844"/>
      <c r="H282" s="1812" t="s">
        <v>5</v>
      </c>
      <c r="J282" s="1812" t="s">
        <v>21</v>
      </c>
      <c r="K282" s="1899" t="s">
        <v>24</v>
      </c>
      <c r="L282" s="1842" t="s">
        <v>25</v>
      </c>
      <c r="M282" s="1843"/>
      <c r="N282" s="1844"/>
      <c r="O282" s="1842" t="s">
        <v>4</v>
      </c>
      <c r="P282" s="1843"/>
      <c r="Q282" s="1844"/>
      <c r="R282" s="1812" t="s">
        <v>5</v>
      </c>
    </row>
    <row r="283" spans="1:18" x14ac:dyDescent="0.25">
      <c r="B283" s="1813"/>
      <c r="C283" s="1813"/>
      <c r="D283" s="1806"/>
      <c r="E283" s="864" t="s">
        <v>26</v>
      </c>
      <c r="F283" s="864" t="s">
        <v>9</v>
      </c>
      <c r="G283" s="864" t="s">
        <v>10</v>
      </c>
      <c r="H283" s="1813"/>
      <c r="J283" s="1813"/>
      <c r="K283" s="1900"/>
      <c r="L283" s="13" t="s">
        <v>27</v>
      </c>
      <c r="M283" s="857" t="s">
        <v>28</v>
      </c>
      <c r="N283" s="857" t="s">
        <v>26</v>
      </c>
      <c r="O283" s="857" t="s">
        <v>29</v>
      </c>
      <c r="P283" s="858" t="s">
        <v>30</v>
      </c>
      <c r="Q283" s="16" t="s">
        <v>10</v>
      </c>
      <c r="R283" s="1813"/>
    </row>
    <row r="284" spans="1:18" x14ac:dyDescent="0.25">
      <c r="B284" s="28">
        <v>1</v>
      </c>
      <c r="C284" s="80">
        <v>6309</v>
      </c>
      <c r="D284" s="863" t="s">
        <v>14</v>
      </c>
      <c r="E284" s="863">
        <v>400</v>
      </c>
      <c r="F284" s="23">
        <v>52</v>
      </c>
      <c r="G284" s="431">
        <f>0.7854*E284*F284*F284/1000000</f>
        <v>0.84948863999999991</v>
      </c>
      <c r="H284" s="433" t="s">
        <v>16</v>
      </c>
      <c r="J284" s="409">
        <v>1</v>
      </c>
      <c r="K284" s="23" t="s">
        <v>80</v>
      </c>
      <c r="L284" s="409">
        <v>15</v>
      </c>
      <c r="M284" s="409">
        <v>25</v>
      </c>
      <c r="N284" s="409">
        <v>400</v>
      </c>
      <c r="O284" s="409"/>
      <c r="P284" s="427">
        <v>2</v>
      </c>
      <c r="Q284" s="346">
        <f>L284*M284*N284*P284/1000000</f>
        <v>0.3</v>
      </c>
      <c r="R284" s="428"/>
    </row>
    <row r="285" spans="1:18" x14ac:dyDescent="0.25">
      <c r="B285" s="28">
        <v>2</v>
      </c>
      <c r="C285" s="80">
        <v>6353</v>
      </c>
      <c r="D285" s="863" t="s">
        <v>14</v>
      </c>
      <c r="E285" s="863">
        <v>400</v>
      </c>
      <c r="F285" s="863">
        <v>52</v>
      </c>
      <c r="G285" s="71">
        <f>0.7854*E285*F285*F285/1000000</f>
        <v>0.84948863999999991</v>
      </c>
      <c r="H285" s="433" t="s">
        <v>16</v>
      </c>
      <c r="J285" s="409">
        <v>2</v>
      </c>
      <c r="K285" s="425"/>
      <c r="L285" s="409">
        <v>10</v>
      </c>
      <c r="M285" s="409">
        <v>27</v>
      </c>
      <c r="N285" s="409">
        <v>400</v>
      </c>
      <c r="O285" s="409"/>
      <c r="P285" s="427">
        <v>2</v>
      </c>
      <c r="Q285" s="346">
        <f>L285*M285*N285*P285/1000000</f>
        <v>0.216</v>
      </c>
      <c r="R285" s="428"/>
    </row>
    <row r="286" spans="1:18" x14ac:dyDescent="0.25">
      <c r="B286" s="28">
        <v>3</v>
      </c>
      <c r="C286" s="80">
        <v>6427</v>
      </c>
      <c r="D286" s="863" t="s">
        <v>14</v>
      </c>
      <c r="E286" s="863">
        <v>400</v>
      </c>
      <c r="F286" s="863">
        <v>30</v>
      </c>
      <c r="G286" s="71">
        <f>0.7854*E286*F286*F286/1000000</f>
        <v>0.282744</v>
      </c>
      <c r="H286" s="433" t="s">
        <v>16</v>
      </c>
      <c r="J286" s="409">
        <v>3</v>
      </c>
      <c r="K286" s="425"/>
      <c r="L286" s="409">
        <v>12</v>
      </c>
      <c r="M286" s="409">
        <v>27</v>
      </c>
      <c r="N286" s="409">
        <v>400</v>
      </c>
      <c r="O286" s="409"/>
      <c r="P286" s="427">
        <v>1</v>
      </c>
      <c r="Q286" s="346">
        <f>L286*M286*N286*P286/1000000</f>
        <v>0.12959999999999999</v>
      </c>
      <c r="R286" s="428"/>
    </row>
    <row r="287" spans="1:18" x14ac:dyDescent="0.25">
      <c r="B287" s="28">
        <v>4</v>
      </c>
      <c r="C287" s="80">
        <v>6311</v>
      </c>
      <c r="D287" s="863" t="s">
        <v>14</v>
      </c>
      <c r="E287" s="863">
        <v>400</v>
      </c>
      <c r="F287" s="863">
        <v>40</v>
      </c>
      <c r="G287" s="71">
        <f>0.7854*E287*F287*F287/1000000</f>
        <v>0.50265599999999988</v>
      </c>
      <c r="H287" s="433" t="s">
        <v>16</v>
      </c>
      <c r="J287" s="409">
        <v>4</v>
      </c>
      <c r="K287" s="425"/>
      <c r="L287" s="409">
        <v>10</v>
      </c>
      <c r="M287" s="409">
        <v>29</v>
      </c>
      <c r="N287" s="409">
        <v>400</v>
      </c>
      <c r="O287" s="409"/>
      <c r="P287" s="427">
        <v>1</v>
      </c>
      <c r="Q287" s="346">
        <f t="shared" ref="Q287:Q299" si="16">L287*M287*N287*P287/1000000</f>
        <v>0.11600000000000001</v>
      </c>
      <c r="R287" s="428"/>
    </row>
    <row r="288" spans="1:18" x14ac:dyDescent="0.25">
      <c r="B288" s="28">
        <v>5</v>
      </c>
      <c r="C288" s="80">
        <v>6438</v>
      </c>
      <c r="D288" s="863" t="s">
        <v>14</v>
      </c>
      <c r="E288" s="863">
        <v>400</v>
      </c>
      <c r="F288" s="863">
        <v>30</v>
      </c>
      <c r="G288" s="71">
        <f>0.7854*E288*F288*F288/1000000</f>
        <v>0.282744</v>
      </c>
      <c r="H288" s="433" t="s">
        <v>16</v>
      </c>
      <c r="J288" s="409">
        <v>5</v>
      </c>
      <c r="K288" s="425"/>
      <c r="L288" s="409">
        <v>12</v>
      </c>
      <c r="M288" s="409">
        <v>20</v>
      </c>
      <c r="N288" s="409">
        <v>400</v>
      </c>
      <c r="O288" s="409"/>
      <c r="P288" s="427">
        <v>1</v>
      </c>
      <c r="Q288" s="346">
        <f t="shared" si="16"/>
        <v>9.6000000000000002E-2</v>
      </c>
      <c r="R288" s="428"/>
    </row>
    <row r="289" spans="1:18" x14ac:dyDescent="0.25">
      <c r="B289" s="1926" t="s">
        <v>78</v>
      </c>
      <c r="C289" s="1927"/>
      <c r="D289" s="1927"/>
      <c r="E289" s="1927"/>
      <c r="F289" s="1928"/>
      <c r="G289" s="74">
        <f>SUM(G284:G288)</f>
        <v>2.76712128</v>
      </c>
      <c r="H289" s="21"/>
      <c r="J289" s="409">
        <v>6</v>
      </c>
      <c r="K289" s="425"/>
      <c r="L289" s="409">
        <v>10</v>
      </c>
      <c r="M289" s="409">
        <v>24</v>
      </c>
      <c r="N289" s="409">
        <v>400</v>
      </c>
      <c r="O289" s="409"/>
      <c r="P289" s="427">
        <v>1</v>
      </c>
      <c r="Q289" s="346">
        <f t="shared" si="16"/>
        <v>9.6000000000000002E-2</v>
      </c>
      <c r="R289" s="428"/>
    </row>
    <row r="290" spans="1:18" ht="16.5" thickBot="1" x14ac:dyDescent="0.3">
      <c r="G290" s="145">
        <f>SUM(G289)</f>
        <v>2.76712128</v>
      </c>
      <c r="H290" s="36">
        <f>SUM(Q309/G290)</f>
        <v>0.73216884805280402</v>
      </c>
      <c r="J290" s="409">
        <v>7</v>
      </c>
      <c r="K290" s="425"/>
      <c r="L290" s="409">
        <v>15</v>
      </c>
      <c r="M290" s="409">
        <v>17</v>
      </c>
      <c r="N290" s="409">
        <v>400</v>
      </c>
      <c r="O290" s="409"/>
      <c r="P290" s="427">
        <v>1</v>
      </c>
      <c r="Q290" s="346">
        <f t="shared" si="16"/>
        <v>0.10199999999999999</v>
      </c>
      <c r="R290" s="428"/>
    </row>
    <row r="291" spans="1:18" ht="16.5" thickTop="1" x14ac:dyDescent="0.25">
      <c r="J291" s="409">
        <v>8</v>
      </c>
      <c r="K291" s="425"/>
      <c r="L291" s="409">
        <v>15</v>
      </c>
      <c r="M291" s="409">
        <v>15</v>
      </c>
      <c r="N291" s="409">
        <v>400</v>
      </c>
      <c r="O291" s="409"/>
      <c r="P291" s="427">
        <v>1</v>
      </c>
      <c r="Q291" s="346">
        <f t="shared" si="16"/>
        <v>0.09</v>
      </c>
      <c r="R291" s="428"/>
    </row>
    <row r="292" spans="1:18" x14ac:dyDescent="0.25">
      <c r="B292" s="8" t="s">
        <v>410</v>
      </c>
      <c r="J292" s="409">
        <v>9</v>
      </c>
      <c r="K292" s="425"/>
      <c r="L292" s="409">
        <v>10</v>
      </c>
      <c r="M292" s="409">
        <v>15</v>
      </c>
      <c r="N292" s="409">
        <v>400</v>
      </c>
      <c r="O292" s="409"/>
      <c r="P292" s="427">
        <v>1</v>
      </c>
      <c r="Q292" s="346">
        <f t="shared" si="16"/>
        <v>0.06</v>
      </c>
      <c r="R292" s="428"/>
    </row>
    <row r="293" spans="1:18" x14ac:dyDescent="0.25">
      <c r="A293" s="37"/>
      <c r="B293" s="1901" t="s">
        <v>3</v>
      </c>
      <c r="C293" s="1902" t="s">
        <v>49</v>
      </c>
      <c r="D293" s="1902"/>
      <c r="E293" s="1903" t="s">
        <v>48</v>
      </c>
      <c r="F293" s="1903"/>
      <c r="G293" s="1886" t="s">
        <v>50</v>
      </c>
      <c r="H293" s="87"/>
      <c r="J293" s="409">
        <v>10</v>
      </c>
      <c r="K293" s="425"/>
      <c r="L293" s="409">
        <v>10</v>
      </c>
      <c r="M293" s="409">
        <v>12</v>
      </c>
      <c r="N293" s="409">
        <v>400</v>
      </c>
      <c r="O293" s="409"/>
      <c r="P293" s="427">
        <v>1</v>
      </c>
      <c r="Q293" s="346">
        <f t="shared" si="16"/>
        <v>4.8000000000000001E-2</v>
      </c>
      <c r="R293" s="428"/>
    </row>
    <row r="294" spans="1:18" x14ac:dyDescent="0.25">
      <c r="A294" s="37"/>
      <c r="B294" s="1901"/>
      <c r="C294" s="101" t="s">
        <v>30</v>
      </c>
      <c r="D294" s="101" t="s">
        <v>10</v>
      </c>
      <c r="E294" s="1097" t="s">
        <v>30</v>
      </c>
      <c r="F294" s="1097" t="s">
        <v>10</v>
      </c>
      <c r="G294" s="1887"/>
      <c r="H294" s="87"/>
      <c r="J294" s="409">
        <v>11</v>
      </c>
      <c r="K294" s="425"/>
      <c r="L294" s="409">
        <v>8</v>
      </c>
      <c r="M294" s="409">
        <v>15</v>
      </c>
      <c r="N294" s="409">
        <v>400</v>
      </c>
      <c r="O294" s="409"/>
      <c r="P294" s="427">
        <v>1</v>
      </c>
      <c r="Q294" s="346">
        <f t="shared" si="16"/>
        <v>4.8000000000000001E-2</v>
      </c>
      <c r="R294" s="428"/>
    </row>
    <row r="295" spans="1:18" x14ac:dyDescent="0.25">
      <c r="A295" s="107" t="s">
        <v>160</v>
      </c>
      <c r="B295" s="1098" t="s">
        <v>14</v>
      </c>
      <c r="C295" s="86">
        <f>SUM(C273)</f>
        <v>32</v>
      </c>
      <c r="D295" s="71">
        <f>SUM(D273)</f>
        <v>22.596900479999999</v>
      </c>
      <c r="E295" s="86">
        <f>SUM(E273)</f>
        <v>1147</v>
      </c>
      <c r="F295" s="71">
        <f>SUM(F273)</f>
        <v>13.993632000000002</v>
      </c>
      <c r="G295" s="88">
        <f>SUM(F295/D295)</f>
        <v>0.619272187899639</v>
      </c>
      <c r="H295" s="83"/>
      <c r="J295" s="409">
        <v>12</v>
      </c>
      <c r="K295" s="425"/>
      <c r="L295" s="409">
        <v>7</v>
      </c>
      <c r="M295" s="409">
        <v>15</v>
      </c>
      <c r="N295" s="409">
        <v>400</v>
      </c>
      <c r="O295" s="409"/>
      <c r="P295" s="427">
        <v>1</v>
      </c>
      <c r="Q295" s="346">
        <f t="shared" si="16"/>
        <v>4.2000000000000003E-2</v>
      </c>
      <c r="R295" s="428"/>
    </row>
    <row r="296" spans="1:18" x14ac:dyDescent="0.25">
      <c r="A296" s="107"/>
      <c r="B296" s="1098" t="s">
        <v>14</v>
      </c>
      <c r="C296" s="1098">
        <f>SUM(B288)</f>
        <v>5</v>
      </c>
      <c r="D296" s="71">
        <f>SUM(G290)</f>
        <v>2.76712128</v>
      </c>
      <c r="E296" s="86">
        <f>SUM(P309)</f>
        <v>116</v>
      </c>
      <c r="F296" s="71">
        <f>SUM(Q309)</f>
        <v>2.0260000000000007</v>
      </c>
      <c r="G296" s="88">
        <f>SUM(F296/D296)</f>
        <v>0.73216884805280402</v>
      </c>
      <c r="H296" s="83"/>
      <c r="J296" s="409">
        <v>13</v>
      </c>
      <c r="K296" s="425"/>
      <c r="L296" s="409">
        <v>6</v>
      </c>
      <c r="M296" s="409">
        <v>15</v>
      </c>
      <c r="N296" s="409">
        <v>400</v>
      </c>
      <c r="O296" s="409"/>
      <c r="P296" s="427">
        <v>3</v>
      </c>
      <c r="Q296" s="346">
        <f t="shared" si="16"/>
        <v>0.108</v>
      </c>
      <c r="R296" s="428"/>
    </row>
    <row r="297" spans="1:18" ht="16.5" thickBot="1" x14ac:dyDescent="0.3">
      <c r="A297" s="37"/>
      <c r="B297" s="1096" t="s">
        <v>54</v>
      </c>
      <c r="C297" s="59">
        <f>SUM(C295:C296)</f>
        <v>37</v>
      </c>
      <c r="D297" s="92">
        <f>SUM(D295:D296)</f>
        <v>25.36402176</v>
      </c>
      <c r="E297" s="59">
        <f>SUM(E295:E296)</f>
        <v>1263</v>
      </c>
      <c r="F297" s="92">
        <f>SUM(F295:F296)</f>
        <v>16.019632000000001</v>
      </c>
      <c r="G297" s="93">
        <f>SUM(F297/D297)</f>
        <v>0.63158879737532603</v>
      </c>
      <c r="H297" s="83"/>
      <c r="J297" s="409">
        <v>14</v>
      </c>
      <c r="K297" s="425"/>
      <c r="L297" s="409">
        <v>5</v>
      </c>
      <c r="M297" s="409">
        <v>15</v>
      </c>
      <c r="N297" s="409">
        <v>400</v>
      </c>
      <c r="O297" s="409"/>
      <c r="P297" s="427">
        <v>1</v>
      </c>
      <c r="Q297" s="346">
        <f t="shared" si="16"/>
        <v>0.03</v>
      </c>
      <c r="R297" s="428"/>
    </row>
    <row r="298" spans="1:18" ht="16.5" thickTop="1" x14ac:dyDescent="0.25">
      <c r="A298" s="37"/>
      <c r="B298" s="89"/>
      <c r="C298" s="90"/>
      <c r="D298" s="91"/>
      <c r="E298" s="82"/>
      <c r="F298" s="83"/>
      <c r="G298" s="83"/>
      <c r="H298" s="83"/>
      <c r="J298" s="409">
        <v>15</v>
      </c>
      <c r="K298" s="425"/>
      <c r="L298" s="409">
        <v>3</v>
      </c>
      <c r="M298" s="409">
        <v>15</v>
      </c>
      <c r="N298" s="409">
        <v>400</v>
      </c>
      <c r="O298" s="409"/>
      <c r="P298" s="427">
        <v>1</v>
      </c>
      <c r="Q298" s="346">
        <f t="shared" si="16"/>
        <v>1.7999999999999999E-2</v>
      </c>
      <c r="R298" s="428"/>
    </row>
    <row r="299" spans="1:18" x14ac:dyDescent="0.25">
      <c r="A299" s="37"/>
      <c r="B299" s="102" t="s">
        <v>80</v>
      </c>
      <c r="C299" s="90"/>
      <c r="D299" s="103">
        <f>SUM(Q304,D275)</f>
        <v>13.414432</v>
      </c>
      <c r="E299" s="90" t="s">
        <v>212</v>
      </c>
      <c r="F299" s="82">
        <f>SUM(F275)</f>
        <v>0.71519999999999995</v>
      </c>
      <c r="G299" s="83"/>
      <c r="H299" s="83"/>
      <c r="J299" s="409">
        <v>16</v>
      </c>
      <c r="K299" s="425"/>
      <c r="L299" s="409">
        <v>2</v>
      </c>
      <c r="M299" s="409">
        <v>15</v>
      </c>
      <c r="N299" s="409">
        <v>400</v>
      </c>
      <c r="O299" s="409"/>
      <c r="P299" s="427">
        <v>2</v>
      </c>
      <c r="Q299" s="346">
        <f t="shared" si="16"/>
        <v>2.4E-2</v>
      </c>
      <c r="R299" s="428"/>
    </row>
    <row r="300" spans="1:18" x14ac:dyDescent="0.25">
      <c r="A300" s="37"/>
      <c r="B300" s="102" t="s">
        <v>51</v>
      </c>
      <c r="C300" s="89"/>
      <c r="D300" s="103">
        <f>SUM(Q308,D276)</f>
        <v>2.6052</v>
      </c>
      <c r="E300" s="83"/>
      <c r="F300" s="83"/>
      <c r="G300" s="83"/>
      <c r="H300" s="83"/>
      <c r="J300" s="409">
        <v>17</v>
      </c>
      <c r="K300" s="425"/>
      <c r="L300" s="409">
        <v>2</v>
      </c>
      <c r="M300" s="409">
        <v>12</v>
      </c>
      <c r="N300" s="409">
        <v>400</v>
      </c>
      <c r="O300" s="409"/>
      <c r="P300" s="427">
        <v>2</v>
      </c>
      <c r="Q300" s="346">
        <f>L300*M300*N300*P300/1000000</f>
        <v>1.9199999999999998E-2</v>
      </c>
      <c r="R300" s="428"/>
    </row>
    <row r="301" spans="1:18" ht="16.5" thickBot="1" x14ac:dyDescent="0.3">
      <c r="A301" s="37"/>
      <c r="B301" s="89"/>
      <c r="C301" s="89"/>
      <c r="D301" s="635">
        <f>SUM(D299:D300)</f>
        <v>16.019632000000001</v>
      </c>
      <c r="E301" s="83"/>
      <c r="F301" s="328">
        <f>SUM(D301,F299)</f>
        <v>16.734832000000001</v>
      </c>
      <c r="G301" s="83"/>
      <c r="H301" s="83"/>
      <c r="J301" s="409">
        <v>18</v>
      </c>
      <c r="K301" s="425"/>
      <c r="L301" s="409">
        <v>6</v>
      </c>
      <c r="M301" s="409">
        <v>10</v>
      </c>
      <c r="N301" s="409">
        <v>400</v>
      </c>
      <c r="O301" s="409"/>
      <c r="P301" s="427">
        <v>1</v>
      </c>
      <c r="Q301" s="346">
        <f>L301*M301*N301*P301/1000000</f>
        <v>2.4E-2</v>
      </c>
      <c r="R301" s="428"/>
    </row>
    <row r="302" spans="1:18" ht="16.5" thickTop="1" x14ac:dyDescent="0.25">
      <c r="J302" s="409">
        <v>19</v>
      </c>
      <c r="K302" s="425"/>
      <c r="L302" s="409">
        <v>5</v>
      </c>
      <c r="M302" s="409">
        <v>10</v>
      </c>
      <c r="N302" s="409">
        <v>400</v>
      </c>
      <c r="O302" s="409"/>
      <c r="P302" s="427">
        <v>2</v>
      </c>
      <c r="Q302" s="346">
        <f>L302*M302*N302*P302/1000000</f>
        <v>0.04</v>
      </c>
      <c r="R302" s="428"/>
    </row>
    <row r="303" spans="1:18" x14ac:dyDescent="0.25">
      <c r="J303" s="409">
        <v>20</v>
      </c>
      <c r="K303" s="425"/>
      <c r="L303" s="409">
        <v>2</v>
      </c>
      <c r="M303" s="409">
        <v>10</v>
      </c>
      <c r="N303" s="409">
        <v>400</v>
      </c>
      <c r="O303" s="409"/>
      <c r="P303" s="427">
        <v>8</v>
      </c>
      <c r="Q303" s="346">
        <f>L303*M303*N303*P303/1000000</f>
        <v>6.4000000000000001E-2</v>
      </c>
      <c r="R303" s="428"/>
    </row>
    <row r="304" spans="1:18" x14ac:dyDescent="0.25">
      <c r="J304" s="851"/>
      <c r="K304" s="852"/>
      <c r="L304" s="852"/>
      <c r="M304" s="852"/>
      <c r="N304" s="852"/>
      <c r="O304" s="853"/>
      <c r="P304" s="1012">
        <f>SUM(P284:P303)</f>
        <v>34</v>
      </c>
      <c r="Q304" s="1013">
        <f>SUM(Q284:Q303)</f>
        <v>1.6708000000000005</v>
      </c>
      <c r="R304" s="854">
        <f>SUM(Q304/G290)</f>
        <v>0.60380439848303302</v>
      </c>
    </row>
    <row r="305" spans="2:18" x14ac:dyDescent="0.25">
      <c r="J305" s="409">
        <v>21</v>
      </c>
      <c r="K305" s="425"/>
      <c r="L305" s="409">
        <v>4</v>
      </c>
      <c r="M305" s="409">
        <v>6</v>
      </c>
      <c r="N305" s="409">
        <v>400</v>
      </c>
      <c r="O305" s="409">
        <v>2</v>
      </c>
      <c r="P305" s="427">
        <v>12</v>
      </c>
      <c r="Q305" s="346">
        <f>L305*M305*N305*P305/1000000</f>
        <v>0.1152</v>
      </c>
      <c r="R305" s="428"/>
    </row>
    <row r="306" spans="2:18" x14ac:dyDescent="0.25">
      <c r="J306" s="409">
        <v>22</v>
      </c>
      <c r="K306" s="425"/>
      <c r="L306" s="409">
        <v>3</v>
      </c>
      <c r="M306" s="409">
        <v>5</v>
      </c>
      <c r="N306" s="409">
        <v>400</v>
      </c>
      <c r="O306" s="409">
        <v>2</v>
      </c>
      <c r="P306" s="427">
        <v>20</v>
      </c>
      <c r="Q306" s="346">
        <f>L306*M306*N306*P306/1000000</f>
        <v>0.12</v>
      </c>
      <c r="R306" s="428"/>
    </row>
    <row r="307" spans="2:18" x14ac:dyDescent="0.25">
      <c r="J307" s="409">
        <v>23</v>
      </c>
      <c r="K307" s="425"/>
      <c r="L307" s="409">
        <v>2</v>
      </c>
      <c r="M307" s="409">
        <v>3</v>
      </c>
      <c r="N307" s="409">
        <v>400</v>
      </c>
      <c r="O307" s="409">
        <v>2</v>
      </c>
      <c r="P307" s="427">
        <v>50</v>
      </c>
      <c r="Q307" s="346">
        <f>L307*M307*N307*P307/1000000</f>
        <v>0.12</v>
      </c>
      <c r="R307" s="428"/>
    </row>
    <row r="308" spans="2:18" x14ac:dyDescent="0.25">
      <c r="J308" s="851"/>
      <c r="K308" s="852"/>
      <c r="L308" s="852"/>
      <c r="M308" s="852"/>
      <c r="N308" s="852"/>
      <c r="O308" s="853"/>
      <c r="P308" s="1012">
        <f>SUM(P305:P307)</f>
        <v>82</v>
      </c>
      <c r="Q308" s="1013">
        <f>SUM(Q305:Q307)</f>
        <v>0.35519999999999996</v>
      </c>
      <c r="R308" s="854">
        <f>SUM(Q308/G290)</f>
        <v>0.12836444956977092</v>
      </c>
    </row>
    <row r="309" spans="2:18" ht="16.5" thickBot="1" x14ac:dyDescent="0.3">
      <c r="P309" s="132">
        <f>SUM(P308,P304)</f>
        <v>116</v>
      </c>
      <c r="Q309" s="133">
        <f>SUM(Q308,Q304)</f>
        <v>2.0260000000000007</v>
      </c>
      <c r="R309" s="49">
        <f>SUM(Q309/G290)</f>
        <v>0.73216884805280402</v>
      </c>
    </row>
    <row r="310" spans="2:18" ht="16.5" thickTop="1" x14ac:dyDescent="0.25"/>
    <row r="311" spans="2:18" x14ac:dyDescent="0.25">
      <c r="B311" s="1814" t="s">
        <v>20</v>
      </c>
      <c r="C311" s="1814"/>
      <c r="D311" s="1814"/>
      <c r="E311" s="1814"/>
      <c r="F311" s="1814"/>
      <c r="G311" s="1814"/>
      <c r="H311" s="1814"/>
      <c r="J311" s="1814" t="s">
        <v>22</v>
      </c>
      <c r="K311" s="1814"/>
      <c r="L311" s="1814"/>
      <c r="M311" s="1814"/>
      <c r="N311" s="1814"/>
      <c r="O311" s="1814"/>
      <c r="P311" s="1814"/>
      <c r="Q311" s="1814"/>
      <c r="R311" s="1814"/>
    </row>
    <row r="312" spans="2:18" x14ac:dyDescent="0.25">
      <c r="B312" s="1814"/>
      <c r="C312" s="1814"/>
      <c r="D312" s="1814"/>
      <c r="E312" s="1814"/>
      <c r="F312" s="1814"/>
      <c r="G312" s="1814"/>
      <c r="H312" s="1814"/>
      <c r="J312" s="1814"/>
      <c r="K312" s="1814"/>
      <c r="L312" s="1814"/>
      <c r="M312" s="1814"/>
      <c r="N312" s="1814"/>
      <c r="O312" s="1814"/>
      <c r="P312" s="1814"/>
      <c r="Q312" s="1814"/>
      <c r="R312" s="1814"/>
    </row>
    <row r="313" spans="2:18" x14ac:dyDescent="0.25">
      <c r="B313" s="6" t="s">
        <v>344</v>
      </c>
      <c r="H313" s="8"/>
      <c r="J313" s="6" t="s">
        <v>344</v>
      </c>
      <c r="K313" s="10"/>
      <c r="L313" s="10"/>
      <c r="M313" s="10"/>
      <c r="N313" s="10"/>
      <c r="O313" s="1898"/>
      <c r="P313" s="1898"/>
      <c r="Q313" s="8"/>
      <c r="R313" s="8"/>
    </row>
    <row r="314" spans="2:18" x14ac:dyDescent="0.25">
      <c r="B314" s="1812" t="s">
        <v>21</v>
      </c>
      <c r="C314" s="1812" t="s">
        <v>2</v>
      </c>
      <c r="D314" s="1805" t="s">
        <v>3</v>
      </c>
      <c r="E314" s="1842" t="s">
        <v>4</v>
      </c>
      <c r="F314" s="1843"/>
      <c r="G314" s="1844"/>
      <c r="H314" s="1812" t="s">
        <v>5</v>
      </c>
      <c r="J314" s="1812" t="s">
        <v>21</v>
      </c>
      <c r="K314" s="1899" t="s">
        <v>24</v>
      </c>
      <c r="L314" s="1842" t="s">
        <v>25</v>
      </c>
      <c r="M314" s="1843"/>
      <c r="N314" s="1844"/>
      <c r="O314" s="1842" t="s">
        <v>4</v>
      </c>
      <c r="P314" s="1843"/>
      <c r="Q314" s="1844"/>
      <c r="R314" s="1812" t="s">
        <v>5</v>
      </c>
    </row>
    <row r="315" spans="2:18" x14ac:dyDescent="0.25">
      <c r="B315" s="1813"/>
      <c r="C315" s="1813"/>
      <c r="D315" s="1806"/>
      <c r="E315" s="877" t="s">
        <v>26</v>
      </c>
      <c r="F315" s="877" t="s">
        <v>9</v>
      </c>
      <c r="G315" s="877" t="s">
        <v>10</v>
      </c>
      <c r="H315" s="1813"/>
      <c r="J315" s="1813"/>
      <c r="K315" s="1900"/>
      <c r="L315" s="13" t="s">
        <v>27</v>
      </c>
      <c r="M315" s="867" t="s">
        <v>28</v>
      </c>
      <c r="N315" s="867" t="s">
        <v>26</v>
      </c>
      <c r="O315" s="867" t="s">
        <v>29</v>
      </c>
      <c r="P315" s="868" t="s">
        <v>30</v>
      </c>
      <c r="Q315" s="16" t="s">
        <v>10</v>
      </c>
      <c r="R315" s="1813"/>
    </row>
    <row r="316" spans="2:18" x14ac:dyDescent="0.25">
      <c r="B316" s="28">
        <v>1</v>
      </c>
      <c r="C316" s="406">
        <v>6300</v>
      </c>
      <c r="D316" s="874" t="s">
        <v>14</v>
      </c>
      <c r="E316" s="874">
        <v>400</v>
      </c>
      <c r="F316" s="23">
        <v>46</v>
      </c>
      <c r="G316" s="431">
        <f>0.7854*E316*F316*F316/1000000</f>
        <v>0.66476255999999989</v>
      </c>
      <c r="H316" s="433" t="s">
        <v>16</v>
      </c>
      <c r="J316" s="409">
        <v>1</v>
      </c>
      <c r="K316" s="23" t="s">
        <v>80</v>
      </c>
      <c r="L316" s="409">
        <v>15</v>
      </c>
      <c r="M316" s="409">
        <v>17</v>
      </c>
      <c r="N316" s="409">
        <v>400</v>
      </c>
      <c r="O316" s="409"/>
      <c r="P316" s="427">
        <v>1</v>
      </c>
      <c r="Q316" s="346">
        <f>L316*M316*N316*P316/1000000</f>
        <v>0.10199999999999999</v>
      </c>
      <c r="R316" s="428"/>
    </row>
    <row r="317" spans="2:18" x14ac:dyDescent="0.25">
      <c r="B317" s="1926" t="s">
        <v>78</v>
      </c>
      <c r="C317" s="1927"/>
      <c r="D317" s="1927"/>
      <c r="E317" s="1927"/>
      <c r="F317" s="1928"/>
      <c r="G317" s="74">
        <f>SUM(G316:G316)</f>
        <v>0.66476255999999989</v>
      </c>
      <c r="H317" s="21"/>
      <c r="J317" s="409">
        <v>2</v>
      </c>
      <c r="K317" s="425"/>
      <c r="L317" s="409">
        <v>9</v>
      </c>
      <c r="M317" s="409">
        <v>20</v>
      </c>
      <c r="N317" s="409">
        <v>400</v>
      </c>
      <c r="O317" s="409"/>
      <c r="P317" s="427">
        <v>1</v>
      </c>
      <c r="Q317" s="346">
        <f>L317*M317*N317*P317/1000000</f>
        <v>7.1999999999999995E-2</v>
      </c>
      <c r="R317" s="428"/>
    </row>
    <row r="318" spans="2:18" ht="16.5" thickBot="1" x14ac:dyDescent="0.3">
      <c r="G318" s="145">
        <f>SUM(G317)</f>
        <v>0.66476255999999989</v>
      </c>
      <c r="H318" s="36">
        <f>SUM(Q327/G318)</f>
        <v>0.75034309994834858</v>
      </c>
      <c r="J318" s="409">
        <v>3</v>
      </c>
      <c r="K318" s="425"/>
      <c r="L318" s="409">
        <v>8</v>
      </c>
      <c r="M318" s="409">
        <v>20</v>
      </c>
      <c r="N318" s="409">
        <v>400</v>
      </c>
      <c r="O318" s="409"/>
      <c r="P318" s="427">
        <v>1</v>
      </c>
      <c r="Q318" s="346">
        <f>L318*M318*N318*P318/1000000</f>
        <v>6.4000000000000001E-2</v>
      </c>
      <c r="R318" s="428"/>
    </row>
    <row r="319" spans="2:18" ht="16.5" thickTop="1" x14ac:dyDescent="0.25">
      <c r="J319" s="409">
        <v>4</v>
      </c>
      <c r="K319" s="425"/>
      <c r="L319" s="409">
        <v>4</v>
      </c>
      <c r="M319" s="409">
        <v>12</v>
      </c>
      <c r="N319" s="409">
        <v>400</v>
      </c>
      <c r="O319" s="409"/>
      <c r="P319" s="427">
        <v>1</v>
      </c>
      <c r="Q319" s="346">
        <f>L319*M319*N319*P319/1000000</f>
        <v>1.9199999999999998E-2</v>
      </c>
      <c r="R319" s="428"/>
    </row>
    <row r="320" spans="2:18" x14ac:dyDescent="0.25">
      <c r="B320" s="8" t="s">
        <v>411</v>
      </c>
      <c r="J320" s="409">
        <v>5</v>
      </c>
      <c r="K320" s="425"/>
      <c r="L320" s="409">
        <v>2</v>
      </c>
      <c r="M320" s="409">
        <v>10</v>
      </c>
      <c r="N320" s="409">
        <v>400</v>
      </c>
      <c r="O320" s="409"/>
      <c r="P320" s="427">
        <v>1</v>
      </c>
      <c r="Q320" s="346">
        <f>L320*M320*N320*P320/1000000</f>
        <v>8.0000000000000002E-3</v>
      </c>
      <c r="R320" s="428"/>
    </row>
    <row r="321" spans="1:18" x14ac:dyDescent="0.25">
      <c r="A321" s="37"/>
      <c r="B321" s="1901" t="s">
        <v>3</v>
      </c>
      <c r="C321" s="1902" t="s">
        <v>49</v>
      </c>
      <c r="D321" s="1902"/>
      <c r="E321" s="1903" t="s">
        <v>48</v>
      </c>
      <c r="F321" s="1903"/>
      <c r="G321" s="1886" t="s">
        <v>50</v>
      </c>
      <c r="H321" s="87"/>
      <c r="J321" s="851"/>
      <c r="K321" s="852"/>
      <c r="L321" s="852"/>
      <c r="M321" s="852"/>
      <c r="N321" s="852"/>
      <c r="O321" s="853"/>
      <c r="P321" s="1012">
        <f>SUM(P316:P320)</f>
        <v>5</v>
      </c>
      <c r="Q321" s="1013">
        <f>SUM(Q316:Q320)</f>
        <v>0.26519999999999999</v>
      </c>
      <c r="R321" s="854">
        <f>SUM(Q321/G318)</f>
        <v>0.3989394348562591</v>
      </c>
    </row>
    <row r="322" spans="1:18" x14ac:dyDescent="0.25">
      <c r="A322" s="37"/>
      <c r="B322" s="1901"/>
      <c r="C322" s="101" t="s">
        <v>30</v>
      </c>
      <c r="D322" s="101" t="s">
        <v>10</v>
      </c>
      <c r="E322" s="1097" t="s">
        <v>30</v>
      </c>
      <c r="F322" s="1097" t="s">
        <v>10</v>
      </c>
      <c r="G322" s="1887"/>
      <c r="H322" s="87"/>
      <c r="J322" s="409">
        <v>6</v>
      </c>
      <c r="K322" s="425"/>
      <c r="L322" s="409">
        <v>5</v>
      </c>
      <c r="M322" s="409">
        <v>7</v>
      </c>
      <c r="N322" s="409">
        <v>400</v>
      </c>
      <c r="O322" s="409">
        <v>1</v>
      </c>
      <c r="P322" s="427">
        <v>4</v>
      </c>
      <c r="Q322" s="346">
        <f>L322*M322*N322*P322/1000000</f>
        <v>5.6000000000000001E-2</v>
      </c>
      <c r="R322" s="428"/>
    </row>
    <row r="323" spans="1:18" x14ac:dyDescent="0.25">
      <c r="A323" s="107" t="s">
        <v>160</v>
      </c>
      <c r="B323" s="1098" t="s">
        <v>14</v>
      </c>
      <c r="C323" s="86">
        <f>SUM(C297)</f>
        <v>37</v>
      </c>
      <c r="D323" s="71">
        <f>SUM(D297)</f>
        <v>25.36402176</v>
      </c>
      <c r="E323" s="86">
        <f>SUM(E297)</f>
        <v>1263</v>
      </c>
      <c r="F323" s="71">
        <f>SUM(F297)</f>
        <v>16.019632000000001</v>
      </c>
      <c r="G323" s="88">
        <f>SUM(F323/D323)</f>
        <v>0.63158879737532603</v>
      </c>
      <c r="H323" s="83"/>
      <c r="J323" s="409">
        <v>7</v>
      </c>
      <c r="K323" s="425"/>
      <c r="L323" s="409">
        <v>4</v>
      </c>
      <c r="M323" s="409">
        <v>6</v>
      </c>
      <c r="N323" s="409">
        <v>400</v>
      </c>
      <c r="O323" s="409">
        <v>1</v>
      </c>
      <c r="P323" s="427">
        <v>6</v>
      </c>
      <c r="Q323" s="346">
        <f>L323*M323*N323*P323/1000000</f>
        <v>5.7599999999999998E-2</v>
      </c>
      <c r="R323" s="428"/>
    </row>
    <row r="324" spans="1:18" x14ac:dyDescent="0.25">
      <c r="A324" s="107"/>
      <c r="B324" s="1098" t="s">
        <v>14</v>
      </c>
      <c r="C324" s="1098">
        <f>SUM(B316)</f>
        <v>1</v>
      </c>
      <c r="D324" s="71">
        <f>SUM(G318)</f>
        <v>0.66476255999999989</v>
      </c>
      <c r="E324" s="86">
        <f>SUM(P327)</f>
        <v>50</v>
      </c>
      <c r="F324" s="71">
        <f>SUM(Q327)</f>
        <v>0.49880000000000002</v>
      </c>
      <c r="G324" s="88">
        <f>SUM(F324/D324)</f>
        <v>0.75034309994834858</v>
      </c>
      <c r="H324" s="83"/>
      <c r="J324" s="409">
        <v>8</v>
      </c>
      <c r="K324" s="425"/>
      <c r="L324" s="409">
        <v>3</v>
      </c>
      <c r="M324" s="409">
        <v>5</v>
      </c>
      <c r="N324" s="409">
        <v>400</v>
      </c>
      <c r="O324" s="409">
        <v>1</v>
      </c>
      <c r="P324" s="427">
        <v>10</v>
      </c>
      <c r="Q324" s="346">
        <f>L324*M324*N324*P324/1000000</f>
        <v>0.06</v>
      </c>
      <c r="R324" s="428"/>
    </row>
    <row r="325" spans="1:18" ht="16.5" thickBot="1" x14ac:dyDescent="0.3">
      <c r="A325" s="37"/>
      <c r="B325" s="1096" t="s">
        <v>54</v>
      </c>
      <c r="C325" s="59">
        <f>SUM(C323:C324)</f>
        <v>38</v>
      </c>
      <c r="D325" s="92">
        <f>SUM(D323:D324)</f>
        <v>26.02878432</v>
      </c>
      <c r="E325" s="59">
        <f>SUM(E323:E324)</f>
        <v>1313</v>
      </c>
      <c r="F325" s="92">
        <f>SUM(F323:F324)</f>
        <v>16.518432000000001</v>
      </c>
      <c r="G325" s="93">
        <f>SUM(F325/D325)</f>
        <v>0.63462172481515267</v>
      </c>
      <c r="H325" s="83"/>
      <c r="J325" s="409">
        <v>9</v>
      </c>
      <c r="K325" s="425"/>
      <c r="L325" s="409">
        <v>2</v>
      </c>
      <c r="M325" s="409">
        <v>3</v>
      </c>
      <c r="N325" s="409">
        <v>400</v>
      </c>
      <c r="O325" s="409">
        <v>1</v>
      </c>
      <c r="P325" s="427">
        <v>25</v>
      </c>
      <c r="Q325" s="346">
        <f>L325*M325*N325*P325/1000000</f>
        <v>0.06</v>
      </c>
      <c r="R325" s="428"/>
    </row>
    <row r="326" spans="1:18" ht="16.5" thickTop="1" x14ac:dyDescent="0.25">
      <c r="A326" s="37"/>
      <c r="B326" s="89"/>
      <c r="C326" s="90"/>
      <c r="D326" s="91"/>
      <c r="E326" s="82"/>
      <c r="F326" s="83"/>
      <c r="G326" s="83"/>
      <c r="H326" s="83"/>
      <c r="J326" s="851"/>
      <c r="K326" s="852"/>
      <c r="L326" s="852"/>
      <c r="M326" s="852"/>
      <c r="N326" s="852"/>
      <c r="O326" s="853"/>
      <c r="P326" s="1012">
        <f>SUM(P322:P325)</f>
        <v>45</v>
      </c>
      <c r="Q326" s="1013">
        <f>SUM(Q322:Q325)</f>
        <v>0.2336</v>
      </c>
      <c r="R326" s="854">
        <f>SUM(Q326/G318)</f>
        <v>0.35140366509208948</v>
      </c>
    </row>
    <row r="327" spans="1:18" ht="16.5" thickBot="1" x14ac:dyDescent="0.3">
      <c r="A327" s="37"/>
      <c r="B327" s="102" t="s">
        <v>80</v>
      </c>
      <c r="C327" s="90"/>
      <c r="D327" s="103">
        <f>SUM(Q321,D299)</f>
        <v>13.679632</v>
      </c>
      <c r="E327" s="90" t="s">
        <v>212</v>
      </c>
      <c r="F327" s="82">
        <f>SUM(F299)</f>
        <v>0.71519999999999995</v>
      </c>
      <c r="G327" s="83"/>
      <c r="H327" s="83"/>
      <c r="P327" s="132">
        <f>SUM(P326,P321)</f>
        <v>50</v>
      </c>
      <c r="Q327" s="133">
        <f>SUM(Q326,Q321)</f>
        <v>0.49880000000000002</v>
      </c>
      <c r="R327" s="49">
        <f>SUM(Q327/G318)</f>
        <v>0.75034309994834858</v>
      </c>
    </row>
    <row r="328" spans="1:18" ht="16.5" thickTop="1" x14ac:dyDescent="0.25">
      <c r="A328" s="37"/>
      <c r="B328" s="102" t="s">
        <v>51</v>
      </c>
      <c r="C328" s="89"/>
      <c r="D328" s="103">
        <f>SUM(Q326,D300)</f>
        <v>2.8388</v>
      </c>
      <c r="E328" s="83"/>
      <c r="F328" s="83"/>
      <c r="G328" s="83"/>
      <c r="H328" s="83"/>
    </row>
    <row r="329" spans="1:18" ht="16.5" thickBot="1" x14ac:dyDescent="0.3">
      <c r="A329" s="37"/>
      <c r="B329" s="89"/>
      <c r="C329" s="89"/>
      <c r="D329" s="635">
        <f>SUM(D327:D328)</f>
        <v>16.518432000000001</v>
      </c>
      <c r="E329" s="83"/>
      <c r="F329" s="328">
        <f>SUM(D329,F327)</f>
        <v>17.233632</v>
      </c>
      <c r="G329" s="83"/>
      <c r="H329" s="83"/>
    </row>
    <row r="330" spans="1:18" ht="16.5" thickTop="1" x14ac:dyDescent="0.25"/>
    <row r="331" spans="1:18" x14ac:dyDescent="0.25">
      <c r="B331" s="1814" t="s">
        <v>20</v>
      </c>
      <c r="C331" s="1814"/>
      <c r="D331" s="1814"/>
      <c r="E331" s="1814"/>
      <c r="F331" s="1814"/>
      <c r="G331" s="1814"/>
      <c r="H331" s="1814"/>
      <c r="J331" s="1892" t="s">
        <v>22</v>
      </c>
      <c r="K331" s="1892"/>
      <c r="L331" s="1892"/>
      <c r="M331" s="1892"/>
      <c r="N331" s="1892"/>
      <c r="O331" s="1892"/>
      <c r="P331" s="1892"/>
      <c r="Q331" s="1892"/>
      <c r="R331" s="1892"/>
    </row>
    <row r="332" spans="1:18" x14ac:dyDescent="0.25">
      <c r="B332" s="1814"/>
      <c r="C332" s="1814"/>
      <c r="D332" s="1814"/>
      <c r="E332" s="1814"/>
      <c r="F332" s="1814"/>
      <c r="G332" s="1814"/>
      <c r="H332" s="1814"/>
      <c r="J332" s="1892"/>
      <c r="K332" s="1892"/>
      <c r="L332" s="1892"/>
      <c r="M332" s="1892"/>
      <c r="N332" s="1892"/>
      <c r="O332" s="1892"/>
      <c r="P332" s="1892"/>
      <c r="Q332" s="1892"/>
      <c r="R332" s="1892"/>
    </row>
    <row r="333" spans="1:18" x14ac:dyDescent="0.25">
      <c r="B333" s="6" t="s">
        <v>395</v>
      </c>
      <c r="H333" s="8"/>
      <c r="J333" s="6" t="s">
        <v>395</v>
      </c>
      <c r="K333" s="1051"/>
      <c r="L333" s="1051"/>
      <c r="M333" s="1051"/>
      <c r="N333" s="1051"/>
      <c r="O333" s="1893"/>
      <c r="P333" s="1893"/>
      <c r="Q333" s="842"/>
      <c r="R333" s="842"/>
    </row>
    <row r="334" spans="1:18" x14ac:dyDescent="0.25">
      <c r="B334" s="1812" t="s">
        <v>21</v>
      </c>
      <c r="C334" s="1812" t="s">
        <v>2</v>
      </c>
      <c r="D334" s="1805" t="s">
        <v>3</v>
      </c>
      <c r="E334" s="1842" t="s">
        <v>4</v>
      </c>
      <c r="F334" s="1843"/>
      <c r="G334" s="1844"/>
      <c r="H334" s="1812" t="s">
        <v>5</v>
      </c>
      <c r="J334" s="1886" t="s">
        <v>21</v>
      </c>
      <c r="K334" s="1894" t="s">
        <v>24</v>
      </c>
      <c r="L334" s="1867" t="s">
        <v>25</v>
      </c>
      <c r="M334" s="1868"/>
      <c r="N334" s="1869"/>
      <c r="O334" s="1867" t="s">
        <v>4</v>
      </c>
      <c r="P334" s="1868"/>
      <c r="Q334" s="1869"/>
      <c r="R334" s="1886" t="s">
        <v>5</v>
      </c>
    </row>
    <row r="335" spans="1:18" x14ac:dyDescent="0.25">
      <c r="B335" s="1813"/>
      <c r="C335" s="1813"/>
      <c r="D335" s="1806"/>
      <c r="E335" s="1033" t="s">
        <v>26</v>
      </c>
      <c r="F335" s="1033" t="s">
        <v>9</v>
      </c>
      <c r="G335" s="1033" t="s">
        <v>10</v>
      </c>
      <c r="H335" s="1813"/>
      <c r="J335" s="1887"/>
      <c r="K335" s="1895"/>
      <c r="L335" s="1052" t="s">
        <v>27</v>
      </c>
      <c r="M335" s="1035" t="s">
        <v>28</v>
      </c>
      <c r="N335" s="1035" t="s">
        <v>26</v>
      </c>
      <c r="O335" s="1035" t="s">
        <v>29</v>
      </c>
      <c r="P335" s="1053" t="s">
        <v>30</v>
      </c>
      <c r="Q335" s="1054" t="s">
        <v>10</v>
      </c>
      <c r="R335" s="1887"/>
    </row>
    <row r="336" spans="1:18" x14ac:dyDescent="0.25">
      <c r="B336" s="28">
        <v>1</v>
      </c>
      <c r="C336" s="78">
        <v>6337</v>
      </c>
      <c r="D336" s="1039" t="s">
        <v>14</v>
      </c>
      <c r="E336" s="1039">
        <v>400</v>
      </c>
      <c r="F336" s="1039">
        <v>44</v>
      </c>
      <c r="G336" s="71">
        <f>0.7854*E336*F336*F336/1000000</f>
        <v>0.60821376000000005</v>
      </c>
      <c r="H336" s="433" t="s">
        <v>16</v>
      </c>
      <c r="J336" s="409">
        <v>1</v>
      </c>
      <c r="K336" s="429" t="s">
        <v>80</v>
      </c>
      <c r="L336" s="409">
        <v>6</v>
      </c>
      <c r="M336" s="409">
        <v>20</v>
      </c>
      <c r="N336" s="409">
        <v>400</v>
      </c>
      <c r="O336" s="409"/>
      <c r="P336" s="427">
        <v>1</v>
      </c>
      <c r="Q336" s="346">
        <f t="shared" ref="Q336:Q341" si="17">L336*M336*N336*P336/1000000</f>
        <v>4.8000000000000001E-2</v>
      </c>
      <c r="R336" s="428"/>
    </row>
    <row r="337" spans="1:18" x14ac:dyDescent="0.25">
      <c r="B337" s="1926" t="s">
        <v>78</v>
      </c>
      <c r="C337" s="1927"/>
      <c r="D337" s="1927"/>
      <c r="E337" s="1927"/>
      <c r="F337" s="1928"/>
      <c r="G337" s="74">
        <f>SUM(G336:G336)</f>
        <v>0.60821376000000005</v>
      </c>
      <c r="H337" s="21"/>
      <c r="J337" s="409">
        <v>2</v>
      </c>
      <c r="K337" s="425"/>
      <c r="L337" s="409">
        <v>6</v>
      </c>
      <c r="M337" s="409">
        <v>15</v>
      </c>
      <c r="N337" s="409">
        <v>400</v>
      </c>
      <c r="O337" s="409"/>
      <c r="P337" s="427">
        <v>1</v>
      </c>
      <c r="Q337" s="346">
        <f t="shared" si="17"/>
        <v>3.5999999999999997E-2</v>
      </c>
      <c r="R337" s="428"/>
    </row>
    <row r="338" spans="1:18" ht="16.5" thickBot="1" x14ac:dyDescent="0.3">
      <c r="G338" s="145">
        <f>SUM(G337)</f>
        <v>0.60821376000000005</v>
      </c>
      <c r="H338" s="36">
        <f>SUM(Q345/G338)</f>
        <v>0.3643455879722286</v>
      </c>
      <c r="J338" s="409">
        <v>3</v>
      </c>
      <c r="K338" s="425"/>
      <c r="L338" s="409">
        <v>5</v>
      </c>
      <c r="M338" s="409">
        <v>15</v>
      </c>
      <c r="N338" s="409">
        <v>400</v>
      </c>
      <c r="O338" s="409"/>
      <c r="P338" s="427">
        <v>1</v>
      </c>
      <c r="Q338" s="346">
        <f t="shared" si="17"/>
        <v>0.03</v>
      </c>
      <c r="R338" s="428"/>
    </row>
    <row r="339" spans="1:18" ht="16.5" thickTop="1" x14ac:dyDescent="0.25">
      <c r="J339" s="409">
        <v>4</v>
      </c>
      <c r="K339" s="425"/>
      <c r="L339" s="409">
        <v>3</v>
      </c>
      <c r="M339" s="409">
        <v>15</v>
      </c>
      <c r="N339" s="409">
        <v>400</v>
      </c>
      <c r="O339" s="409"/>
      <c r="P339" s="427">
        <v>1</v>
      </c>
      <c r="Q339" s="346">
        <f t="shared" si="17"/>
        <v>1.7999999999999999E-2</v>
      </c>
      <c r="R339" s="428"/>
    </row>
    <row r="340" spans="1:18" x14ac:dyDescent="0.25">
      <c r="B340" s="8" t="s">
        <v>412</v>
      </c>
      <c r="J340" s="409">
        <v>5</v>
      </c>
      <c r="K340" s="425"/>
      <c r="L340" s="409">
        <v>6</v>
      </c>
      <c r="M340" s="409">
        <v>10</v>
      </c>
      <c r="N340" s="409">
        <v>400</v>
      </c>
      <c r="O340" s="409"/>
      <c r="P340" s="427">
        <v>1</v>
      </c>
      <c r="Q340" s="346">
        <f t="shared" si="17"/>
        <v>2.4E-2</v>
      </c>
      <c r="R340" s="428"/>
    </row>
    <row r="341" spans="1:18" x14ac:dyDescent="0.25">
      <c r="A341" s="37"/>
      <c r="B341" s="1901" t="s">
        <v>3</v>
      </c>
      <c r="C341" s="1902" t="s">
        <v>49</v>
      </c>
      <c r="D341" s="1902"/>
      <c r="E341" s="1903" t="s">
        <v>48</v>
      </c>
      <c r="F341" s="1903"/>
      <c r="G341" s="1886" t="s">
        <v>50</v>
      </c>
      <c r="H341" s="87"/>
      <c r="J341" s="409">
        <v>6</v>
      </c>
      <c r="K341" s="425"/>
      <c r="L341" s="409">
        <v>2</v>
      </c>
      <c r="M341" s="409">
        <v>10</v>
      </c>
      <c r="N341" s="409">
        <v>400</v>
      </c>
      <c r="O341" s="409"/>
      <c r="P341" s="427">
        <v>1</v>
      </c>
      <c r="Q341" s="346">
        <f t="shared" si="17"/>
        <v>8.0000000000000002E-3</v>
      </c>
      <c r="R341" s="428"/>
    </row>
    <row r="342" spans="1:18" x14ac:dyDescent="0.25">
      <c r="A342" s="37"/>
      <c r="B342" s="1901"/>
      <c r="C342" s="101" t="s">
        <v>30</v>
      </c>
      <c r="D342" s="101" t="s">
        <v>10</v>
      </c>
      <c r="E342" s="1097" t="s">
        <v>30</v>
      </c>
      <c r="F342" s="1097" t="s">
        <v>10</v>
      </c>
      <c r="G342" s="1887"/>
      <c r="H342" s="87"/>
      <c r="J342" s="1059"/>
      <c r="K342" s="1060"/>
      <c r="L342" s="1060"/>
      <c r="M342" s="1060"/>
      <c r="N342" s="1060"/>
      <c r="O342" s="1037"/>
      <c r="P342" s="1061">
        <f>SUM(P336:P341)</f>
        <v>6</v>
      </c>
      <c r="Q342" s="1062">
        <f>SUM(Q336:Q341)</f>
        <v>0.16399999999999998</v>
      </c>
      <c r="R342" s="854">
        <f>SUM(Q342/G338)</f>
        <v>0.26964204164009703</v>
      </c>
    </row>
    <row r="343" spans="1:18" x14ac:dyDescent="0.25">
      <c r="A343" s="107" t="s">
        <v>160</v>
      </c>
      <c r="B343" s="1098" t="s">
        <v>14</v>
      </c>
      <c r="C343" s="86">
        <f>SUM(C325)</f>
        <v>38</v>
      </c>
      <c r="D343" s="71">
        <f>SUM(D325)</f>
        <v>26.02878432</v>
      </c>
      <c r="E343" s="86">
        <f>SUM(E325)</f>
        <v>1313</v>
      </c>
      <c r="F343" s="71">
        <f>SUM(F325)</f>
        <v>16.518432000000001</v>
      </c>
      <c r="G343" s="88">
        <f>SUM(F343/D343)</f>
        <v>0.63462172481515267</v>
      </c>
      <c r="H343" s="83"/>
      <c r="J343" s="409">
        <v>7</v>
      </c>
      <c r="K343" s="425"/>
      <c r="L343" s="409">
        <v>4</v>
      </c>
      <c r="M343" s="409">
        <v>6</v>
      </c>
      <c r="N343" s="409">
        <v>400</v>
      </c>
      <c r="O343" s="409">
        <v>1</v>
      </c>
      <c r="P343" s="427">
        <v>6</v>
      </c>
      <c r="Q343" s="346">
        <f>L343*M343*N343*P343/1000000</f>
        <v>5.7599999999999998E-2</v>
      </c>
      <c r="R343" s="428"/>
    </row>
    <row r="344" spans="1:18" x14ac:dyDescent="0.25">
      <c r="A344" s="107"/>
      <c r="B344" s="1098" t="s">
        <v>14</v>
      </c>
      <c r="C344" s="1098">
        <f>SUM(B336)</f>
        <v>1</v>
      </c>
      <c r="D344" s="71">
        <f>SUM(G338)</f>
        <v>0.60821376000000005</v>
      </c>
      <c r="E344" s="86">
        <f>SUM(P345)</f>
        <v>12</v>
      </c>
      <c r="F344" s="71">
        <f>SUM(Q345)</f>
        <v>0.22159999999999996</v>
      </c>
      <c r="G344" s="88">
        <f>SUM(F344/D344)</f>
        <v>0.3643455879722286</v>
      </c>
      <c r="H344" s="83"/>
      <c r="J344" s="1059"/>
      <c r="K344" s="1060"/>
      <c r="L344" s="1060"/>
      <c r="M344" s="1060"/>
      <c r="N344" s="1060"/>
      <c r="O344" s="1037"/>
      <c r="P344" s="1061">
        <f>SUM(P343:P343)</f>
        <v>6</v>
      </c>
      <c r="Q344" s="1062">
        <f>SUM(Q343:Q343)</f>
        <v>5.7599999999999998E-2</v>
      </c>
      <c r="R344" s="854">
        <f>SUM(Q344/G338)</f>
        <v>9.4703546332131641E-2</v>
      </c>
    </row>
    <row r="345" spans="1:18" ht="16.5" thickBot="1" x14ac:dyDescent="0.3">
      <c r="A345" s="37"/>
      <c r="B345" s="1096" t="s">
        <v>54</v>
      </c>
      <c r="C345" s="59">
        <f>SUM(C343:C344)</f>
        <v>39</v>
      </c>
      <c r="D345" s="92">
        <f>SUM(D343:D344)</f>
        <v>26.636998080000001</v>
      </c>
      <c r="E345" s="59">
        <f>SUM(E343:E344)</f>
        <v>1325</v>
      </c>
      <c r="F345" s="92">
        <f>SUM(F343:F344)</f>
        <v>16.740031999999999</v>
      </c>
      <c r="G345" s="93">
        <f>SUM(F345/D345)</f>
        <v>0.6284503963143282</v>
      </c>
      <c r="H345" s="83"/>
      <c r="J345" s="383"/>
      <c r="K345" s="383"/>
      <c r="L345" s="383"/>
      <c r="M345" s="383"/>
      <c r="N345" s="383"/>
      <c r="O345" s="383"/>
      <c r="P345" s="132">
        <f>SUM(P344,P342)</f>
        <v>12</v>
      </c>
      <c r="Q345" s="133">
        <f>SUM(Q344,Q342)</f>
        <v>0.22159999999999996</v>
      </c>
      <c r="R345" s="49">
        <f>SUM(Q345/G338)</f>
        <v>0.3643455879722286</v>
      </c>
    </row>
    <row r="346" spans="1:18" ht="16.5" thickTop="1" x14ac:dyDescent="0.25">
      <c r="A346" s="37"/>
      <c r="B346" s="89"/>
      <c r="C346" s="90"/>
      <c r="D346" s="91"/>
      <c r="E346" s="82"/>
      <c r="F346" s="83"/>
      <c r="G346" s="83"/>
      <c r="H346" s="83"/>
    </row>
    <row r="347" spans="1:18" x14ac:dyDescent="0.25">
      <c r="A347" s="37"/>
      <c r="B347" s="102" t="s">
        <v>80</v>
      </c>
      <c r="C347" s="90"/>
      <c r="D347" s="103">
        <f>SUM(Q342,D327)</f>
        <v>13.843631999999999</v>
      </c>
      <c r="E347" s="90" t="s">
        <v>212</v>
      </c>
      <c r="F347" s="82">
        <f>SUM(F327)</f>
        <v>0.71519999999999995</v>
      </c>
      <c r="G347" s="83"/>
      <c r="H347" s="83"/>
    </row>
    <row r="348" spans="1:18" x14ac:dyDescent="0.25">
      <c r="A348" s="37"/>
      <c r="B348" s="102" t="s">
        <v>51</v>
      </c>
      <c r="C348" s="89"/>
      <c r="D348" s="103">
        <f>SUM(Q344,D328)</f>
        <v>2.8963999999999999</v>
      </c>
      <c r="E348" s="83"/>
      <c r="F348" s="83"/>
      <c r="G348" s="83"/>
      <c r="H348" s="83"/>
    </row>
    <row r="349" spans="1:18" ht="16.5" thickBot="1" x14ac:dyDescent="0.3">
      <c r="A349" s="37"/>
      <c r="B349" s="89"/>
      <c r="C349" s="89"/>
      <c r="D349" s="635">
        <f>SUM(D347:D348)</f>
        <v>16.740031999999999</v>
      </c>
      <c r="E349" s="83"/>
      <c r="F349" s="328">
        <f>SUM(D349,F347)</f>
        <v>17.455231999999999</v>
      </c>
      <c r="G349" s="83"/>
      <c r="H349" s="83"/>
    </row>
    <row r="350" spans="1:18" ht="16.5" thickTop="1" x14ac:dyDescent="0.25"/>
    <row r="351" spans="1:18" x14ac:dyDescent="0.25">
      <c r="B351" s="1814" t="s">
        <v>20</v>
      </c>
      <c r="C351" s="1814"/>
      <c r="D351" s="1814"/>
      <c r="E351" s="1814"/>
      <c r="F351" s="1814"/>
      <c r="G351" s="1814"/>
      <c r="H351" s="1814"/>
      <c r="J351" s="1892" t="s">
        <v>22</v>
      </c>
      <c r="K351" s="1892"/>
      <c r="L351" s="1892"/>
      <c r="M351" s="1892"/>
      <c r="N351" s="1892"/>
      <c r="O351" s="1892"/>
      <c r="P351" s="1892"/>
      <c r="Q351" s="1892"/>
      <c r="R351" s="1892"/>
    </row>
    <row r="352" spans="1:18" x14ac:dyDescent="0.25">
      <c r="B352" s="1814"/>
      <c r="C352" s="1814"/>
      <c r="D352" s="1814"/>
      <c r="E352" s="1814"/>
      <c r="F352" s="1814"/>
      <c r="G352" s="1814"/>
      <c r="H352" s="1814"/>
      <c r="J352" s="1892"/>
      <c r="K352" s="1892"/>
      <c r="L352" s="1892"/>
      <c r="M352" s="1892"/>
      <c r="N352" s="1892"/>
      <c r="O352" s="1892"/>
      <c r="P352" s="1892"/>
      <c r="Q352" s="1892"/>
      <c r="R352" s="1892"/>
    </row>
    <row r="353" spans="1:18" x14ac:dyDescent="0.25">
      <c r="B353" s="6" t="s">
        <v>397</v>
      </c>
      <c r="H353" s="8"/>
      <c r="J353" s="6" t="s">
        <v>397</v>
      </c>
      <c r="K353" s="1051"/>
      <c r="L353" s="1051"/>
      <c r="M353" s="1051"/>
      <c r="N353" s="1051"/>
      <c r="O353" s="1893"/>
      <c r="P353" s="1893"/>
      <c r="Q353" s="842"/>
      <c r="R353" s="842"/>
    </row>
    <row r="354" spans="1:18" x14ac:dyDescent="0.25">
      <c r="B354" s="1812" t="s">
        <v>21</v>
      </c>
      <c r="C354" s="1812" t="s">
        <v>2</v>
      </c>
      <c r="D354" s="1805" t="s">
        <v>3</v>
      </c>
      <c r="E354" s="1842" t="s">
        <v>4</v>
      </c>
      <c r="F354" s="1843"/>
      <c r="G354" s="1844"/>
      <c r="H354" s="1812" t="s">
        <v>5</v>
      </c>
      <c r="J354" s="1886" t="s">
        <v>21</v>
      </c>
      <c r="K354" s="1894" t="s">
        <v>24</v>
      </c>
      <c r="L354" s="1867" t="s">
        <v>25</v>
      </c>
      <c r="M354" s="1868"/>
      <c r="N354" s="1869"/>
      <c r="O354" s="1867" t="s">
        <v>4</v>
      </c>
      <c r="P354" s="1868"/>
      <c r="Q354" s="1869"/>
      <c r="R354" s="1886" t="s">
        <v>5</v>
      </c>
    </row>
    <row r="355" spans="1:18" x14ac:dyDescent="0.25">
      <c r="B355" s="1813"/>
      <c r="C355" s="1813"/>
      <c r="D355" s="1806"/>
      <c r="E355" s="1044" t="s">
        <v>26</v>
      </c>
      <c r="F355" s="1044" t="s">
        <v>9</v>
      </c>
      <c r="G355" s="1044" t="s">
        <v>10</v>
      </c>
      <c r="H355" s="1813"/>
      <c r="J355" s="1887"/>
      <c r="K355" s="1895"/>
      <c r="L355" s="1052" t="s">
        <v>27</v>
      </c>
      <c r="M355" s="1046" t="s">
        <v>28</v>
      </c>
      <c r="N355" s="1046" t="s">
        <v>26</v>
      </c>
      <c r="O355" s="1046" t="s">
        <v>29</v>
      </c>
      <c r="P355" s="1053" t="s">
        <v>30</v>
      </c>
      <c r="Q355" s="1054" t="s">
        <v>10</v>
      </c>
      <c r="R355" s="1887"/>
    </row>
    <row r="356" spans="1:18" x14ac:dyDescent="0.25">
      <c r="B356" s="28">
        <v>1</v>
      </c>
      <c r="C356" s="78">
        <v>6496</v>
      </c>
      <c r="D356" s="1050" t="s">
        <v>14</v>
      </c>
      <c r="E356" s="1050">
        <v>400</v>
      </c>
      <c r="F356" s="23">
        <v>57</v>
      </c>
      <c r="G356" s="431">
        <f>0.7854*E356*F356*F356/1000000</f>
        <v>1.02070584</v>
      </c>
      <c r="H356" s="433" t="s">
        <v>185</v>
      </c>
      <c r="J356" s="409">
        <v>1</v>
      </c>
      <c r="K356" s="429" t="s">
        <v>80</v>
      </c>
      <c r="L356" s="409">
        <v>6</v>
      </c>
      <c r="M356" s="409">
        <v>20</v>
      </c>
      <c r="N356" s="409">
        <v>400</v>
      </c>
      <c r="O356" s="409"/>
      <c r="P356" s="427">
        <v>3</v>
      </c>
      <c r="Q356" s="346">
        <f t="shared" ref="Q356:Q363" si="18">L356*M356*N356*P356/1000000</f>
        <v>0.14399999999999999</v>
      </c>
      <c r="R356" s="428"/>
    </row>
    <row r="357" spans="1:18" x14ac:dyDescent="0.25">
      <c r="B357" s="28">
        <v>2</v>
      </c>
      <c r="C357" s="78">
        <v>6400</v>
      </c>
      <c r="D357" s="1050" t="s">
        <v>14</v>
      </c>
      <c r="E357" s="1050">
        <v>400</v>
      </c>
      <c r="F357" s="1050">
        <v>30</v>
      </c>
      <c r="G357" s="71">
        <f>0.7854*E357*F357*F357/1000000</f>
        <v>0.282744</v>
      </c>
      <c r="H357" s="433" t="s">
        <v>185</v>
      </c>
      <c r="J357" s="409">
        <v>2</v>
      </c>
      <c r="K357" s="425"/>
      <c r="L357" s="409">
        <v>6</v>
      </c>
      <c r="M357" s="409">
        <v>15</v>
      </c>
      <c r="N357" s="409">
        <v>400</v>
      </c>
      <c r="O357" s="409"/>
      <c r="P357" s="427">
        <v>2</v>
      </c>
      <c r="Q357" s="346">
        <f t="shared" si="18"/>
        <v>7.1999999999999995E-2</v>
      </c>
      <c r="R357" s="428"/>
    </row>
    <row r="358" spans="1:18" x14ac:dyDescent="0.25">
      <c r="B358" s="1926" t="s">
        <v>78</v>
      </c>
      <c r="C358" s="1927"/>
      <c r="D358" s="1927"/>
      <c r="E358" s="1927"/>
      <c r="F358" s="1928"/>
      <c r="G358" s="74">
        <f>SUM(G356:G357)</f>
        <v>1.3034498399999999</v>
      </c>
      <c r="H358" s="21"/>
      <c r="J358" s="409">
        <v>3</v>
      </c>
      <c r="K358" s="425"/>
      <c r="L358" s="409">
        <v>4</v>
      </c>
      <c r="M358" s="409">
        <v>15</v>
      </c>
      <c r="N358" s="409">
        <v>400</v>
      </c>
      <c r="O358" s="409"/>
      <c r="P358" s="427">
        <v>1</v>
      </c>
      <c r="Q358" s="346">
        <f t="shared" si="18"/>
        <v>2.4E-2</v>
      </c>
      <c r="R358" s="428"/>
    </row>
    <row r="359" spans="1:18" ht="16.5" thickBot="1" x14ac:dyDescent="0.3">
      <c r="G359" s="145">
        <f>SUM(G358)</f>
        <v>1.3034498399999999</v>
      </c>
      <c r="H359" s="36">
        <f>SUM(Q369/G359)</f>
        <v>0.60086700382732039</v>
      </c>
      <c r="J359" s="409">
        <v>4</v>
      </c>
      <c r="K359" s="425"/>
      <c r="L359" s="409">
        <v>6</v>
      </c>
      <c r="M359" s="409">
        <v>10</v>
      </c>
      <c r="N359" s="409">
        <v>400</v>
      </c>
      <c r="O359" s="409"/>
      <c r="P359" s="427">
        <v>1</v>
      </c>
      <c r="Q359" s="346">
        <f t="shared" si="18"/>
        <v>2.4E-2</v>
      </c>
      <c r="R359" s="428"/>
    </row>
    <row r="360" spans="1:18" ht="16.5" thickTop="1" x14ac:dyDescent="0.25">
      <c r="J360" s="409">
        <v>5</v>
      </c>
      <c r="K360" s="425"/>
      <c r="L360" s="409">
        <v>5</v>
      </c>
      <c r="M360" s="409">
        <v>12</v>
      </c>
      <c r="N360" s="409">
        <v>400</v>
      </c>
      <c r="O360" s="409"/>
      <c r="P360" s="427">
        <v>1</v>
      </c>
      <c r="Q360" s="346">
        <f t="shared" si="18"/>
        <v>2.4E-2</v>
      </c>
      <c r="R360" s="428"/>
    </row>
    <row r="361" spans="1:18" x14ac:dyDescent="0.25">
      <c r="B361" s="8" t="s">
        <v>413</v>
      </c>
      <c r="J361" s="409">
        <v>6</v>
      </c>
      <c r="K361" s="425"/>
      <c r="L361" s="409">
        <v>10</v>
      </c>
      <c r="M361" s="409">
        <v>15</v>
      </c>
      <c r="N361" s="409">
        <v>400</v>
      </c>
      <c r="O361" s="409"/>
      <c r="P361" s="427">
        <v>1</v>
      </c>
      <c r="Q361" s="346">
        <f t="shared" si="18"/>
        <v>0.06</v>
      </c>
      <c r="R361" s="428"/>
    </row>
    <row r="362" spans="1:18" x14ac:dyDescent="0.25">
      <c r="A362" s="37"/>
      <c r="B362" s="1901" t="s">
        <v>3</v>
      </c>
      <c r="C362" s="1902" t="s">
        <v>49</v>
      </c>
      <c r="D362" s="1902"/>
      <c r="E362" s="1903" t="s">
        <v>48</v>
      </c>
      <c r="F362" s="1903"/>
      <c r="G362" s="1886" t="s">
        <v>50</v>
      </c>
      <c r="H362" s="87"/>
      <c r="J362" s="409">
        <v>7</v>
      </c>
      <c r="K362" s="425"/>
      <c r="L362" s="409">
        <v>8</v>
      </c>
      <c r="M362" s="409">
        <v>25</v>
      </c>
      <c r="N362" s="409">
        <v>400</v>
      </c>
      <c r="O362" s="409"/>
      <c r="P362" s="427">
        <v>1</v>
      </c>
      <c r="Q362" s="346">
        <f t="shared" si="18"/>
        <v>0.08</v>
      </c>
      <c r="R362" s="428"/>
    </row>
    <row r="363" spans="1:18" x14ac:dyDescent="0.25">
      <c r="A363" s="37"/>
      <c r="B363" s="1901"/>
      <c r="C363" s="101" t="s">
        <v>30</v>
      </c>
      <c r="D363" s="101" t="s">
        <v>10</v>
      </c>
      <c r="E363" s="1097" t="s">
        <v>30</v>
      </c>
      <c r="F363" s="1097" t="s">
        <v>10</v>
      </c>
      <c r="G363" s="1887"/>
      <c r="H363" s="87"/>
      <c r="J363" s="409">
        <v>8</v>
      </c>
      <c r="K363" s="425"/>
      <c r="L363" s="409">
        <v>6</v>
      </c>
      <c r="M363" s="409">
        <v>25</v>
      </c>
      <c r="N363" s="409">
        <v>400</v>
      </c>
      <c r="O363" s="409"/>
      <c r="P363" s="427">
        <v>1</v>
      </c>
      <c r="Q363" s="346">
        <f t="shared" si="18"/>
        <v>0.06</v>
      </c>
      <c r="R363" s="428"/>
    </row>
    <row r="364" spans="1:18" x14ac:dyDescent="0.25">
      <c r="A364" s="107" t="s">
        <v>160</v>
      </c>
      <c r="B364" s="1098" t="s">
        <v>14</v>
      </c>
      <c r="C364" s="86">
        <f>SUM(C345)</f>
        <v>39</v>
      </c>
      <c r="D364" s="71">
        <f>SUM(D345)</f>
        <v>26.636998080000001</v>
      </c>
      <c r="E364" s="86">
        <f>SUM(E345)</f>
        <v>1325</v>
      </c>
      <c r="F364" s="71">
        <f>SUM(F345)</f>
        <v>16.740031999999999</v>
      </c>
      <c r="G364" s="88">
        <f>SUM(F364/D364)</f>
        <v>0.6284503963143282</v>
      </c>
      <c r="H364" s="83"/>
      <c r="J364" s="1059"/>
      <c r="K364" s="1060"/>
      <c r="L364" s="1060"/>
      <c r="M364" s="1060"/>
      <c r="N364" s="1060"/>
      <c r="O364" s="1048"/>
      <c r="P364" s="1061">
        <f>SUM(P356:P363)</f>
        <v>11</v>
      </c>
      <c r="Q364" s="1062">
        <f>SUM(Q356:Q363)</f>
        <v>0.48799999999999999</v>
      </c>
      <c r="R364" s="854">
        <f>SUM(Q364/G359)</f>
        <v>0.37439108512223229</v>
      </c>
    </row>
    <row r="365" spans="1:18" x14ac:dyDescent="0.25">
      <c r="A365" s="107"/>
      <c r="B365" s="1098" t="s">
        <v>14</v>
      </c>
      <c r="C365" s="1098">
        <f>SUM(B357)</f>
        <v>2</v>
      </c>
      <c r="D365" s="71">
        <f>SUM(G359)</f>
        <v>1.3034498399999999</v>
      </c>
      <c r="E365" s="86">
        <f>SUM(P369)</f>
        <v>68</v>
      </c>
      <c r="F365" s="71">
        <f>SUM(Q369)</f>
        <v>0.78320000000000001</v>
      </c>
      <c r="G365" s="88">
        <f>SUM(F365/D365)</f>
        <v>0.60086700382732039</v>
      </c>
      <c r="H365" s="83"/>
      <c r="J365" s="409">
        <v>9</v>
      </c>
      <c r="K365" s="425"/>
      <c r="L365" s="409">
        <v>4</v>
      </c>
      <c r="M365" s="409">
        <v>6</v>
      </c>
      <c r="N365" s="409">
        <v>400</v>
      </c>
      <c r="O365" s="409">
        <v>2</v>
      </c>
      <c r="P365" s="427">
        <v>12</v>
      </c>
      <c r="Q365" s="346">
        <f>L365*M365*N365*P365/1000000</f>
        <v>0.1152</v>
      </c>
      <c r="R365" s="64"/>
    </row>
    <row r="366" spans="1:18" ht="16.5" thickBot="1" x14ac:dyDescent="0.3">
      <c r="A366" s="37"/>
      <c r="B366" s="1096" t="s">
        <v>54</v>
      </c>
      <c r="C366" s="59">
        <f>SUM(C364:C365)</f>
        <v>41</v>
      </c>
      <c r="D366" s="92">
        <f>SUM(D364:D365)</f>
        <v>27.94044792</v>
      </c>
      <c r="E366" s="59">
        <f>SUM(E364:E365)</f>
        <v>1393</v>
      </c>
      <c r="F366" s="92">
        <f>SUM(F364:F365)</f>
        <v>17.523232</v>
      </c>
      <c r="G366" s="93">
        <f>SUM(F366/D366)</f>
        <v>0.62716360346738498</v>
      </c>
      <c r="H366" s="83"/>
      <c r="J366" s="409">
        <v>10</v>
      </c>
      <c r="K366" s="425"/>
      <c r="L366" s="409">
        <v>3</v>
      </c>
      <c r="M366" s="409">
        <v>5</v>
      </c>
      <c r="N366" s="409">
        <v>400</v>
      </c>
      <c r="O366" s="409">
        <v>2</v>
      </c>
      <c r="P366" s="427">
        <v>20</v>
      </c>
      <c r="Q366" s="346">
        <f>L366*M366*N366*P366/1000000</f>
        <v>0.12</v>
      </c>
      <c r="R366" s="64"/>
    </row>
    <row r="367" spans="1:18" ht="16.5" thickTop="1" x14ac:dyDescent="0.25">
      <c r="A367" s="37"/>
      <c r="B367" s="89"/>
      <c r="C367" s="90"/>
      <c r="D367" s="91"/>
      <c r="E367" s="82"/>
      <c r="F367" s="83"/>
      <c r="G367" s="83"/>
      <c r="H367" s="83"/>
      <c r="J367" s="429">
        <v>11</v>
      </c>
      <c r="K367" s="425"/>
      <c r="L367" s="409">
        <v>2</v>
      </c>
      <c r="M367" s="409">
        <v>3</v>
      </c>
      <c r="N367" s="409">
        <v>400</v>
      </c>
      <c r="O367" s="409">
        <v>1</v>
      </c>
      <c r="P367" s="427">
        <v>25</v>
      </c>
      <c r="Q367" s="346">
        <f>L367*M367*N367*P367/1000000</f>
        <v>0.06</v>
      </c>
      <c r="R367" s="1073"/>
    </row>
    <row r="368" spans="1:18" x14ac:dyDescent="0.25">
      <c r="A368" s="37"/>
      <c r="B368" s="102" t="s">
        <v>80</v>
      </c>
      <c r="C368" s="90"/>
      <c r="D368" s="103">
        <f>SUM(D347,Q364)</f>
        <v>14.331631999999999</v>
      </c>
      <c r="E368" s="90" t="s">
        <v>212</v>
      </c>
      <c r="F368" s="82">
        <f>SUM(F347)</f>
        <v>0.71519999999999995</v>
      </c>
      <c r="G368" s="83"/>
      <c r="H368" s="83"/>
      <c r="J368" s="1059"/>
      <c r="K368" s="1060"/>
      <c r="L368" s="1060"/>
      <c r="M368" s="1060"/>
      <c r="N368" s="1060"/>
      <c r="O368" s="1048"/>
      <c r="P368" s="1061">
        <f>SUM(P365:P367)</f>
        <v>57</v>
      </c>
      <c r="Q368" s="1062">
        <f>SUM(Q365:Q367)</f>
        <v>0.29520000000000002</v>
      </c>
      <c r="R368" s="854">
        <f>SUM(Q368/G359)</f>
        <v>0.22647591870508807</v>
      </c>
    </row>
    <row r="369" spans="1:18" ht="16.5" thickBot="1" x14ac:dyDescent="0.3">
      <c r="A369" s="37"/>
      <c r="B369" s="102" t="s">
        <v>51</v>
      </c>
      <c r="C369" s="89"/>
      <c r="D369" s="103">
        <f>SUM(Q368,D348)</f>
        <v>3.1915999999999998</v>
      </c>
      <c r="E369" s="83"/>
      <c r="F369" s="83"/>
      <c r="G369" s="83"/>
      <c r="H369" s="83"/>
      <c r="J369" s="383"/>
      <c r="K369" s="383"/>
      <c r="L369" s="383"/>
      <c r="M369" s="383"/>
      <c r="N369" s="383"/>
      <c r="O369" s="383"/>
      <c r="P369" s="132">
        <f>SUM(P368,P364)</f>
        <v>68</v>
      </c>
      <c r="Q369" s="133">
        <f>SUM(Q368,Q364)</f>
        <v>0.78320000000000001</v>
      </c>
      <c r="R369" s="49">
        <f>SUM(Q369/G359)</f>
        <v>0.60086700382732039</v>
      </c>
    </row>
    <row r="370" spans="1:18" ht="17.25" thickTop="1" thickBot="1" x14ac:dyDescent="0.3">
      <c r="A370" s="37"/>
      <c r="B370" s="89"/>
      <c r="C370" s="89"/>
      <c r="D370" s="635">
        <f>SUM(D368:D369)</f>
        <v>17.523232</v>
      </c>
      <c r="E370" s="83"/>
      <c r="F370" s="328">
        <f>SUM(D370,F368)</f>
        <v>18.238432</v>
      </c>
      <c r="G370" s="83"/>
      <c r="H370" s="83"/>
    </row>
    <row r="371" spans="1:18" ht="16.5" thickTop="1" x14ac:dyDescent="0.25"/>
    <row r="372" spans="1:18" x14ac:dyDescent="0.25">
      <c r="B372" s="1814" t="s">
        <v>20</v>
      </c>
      <c r="C372" s="1814"/>
      <c r="D372" s="1814"/>
      <c r="E372" s="1814"/>
      <c r="F372" s="1814"/>
      <c r="G372" s="1814"/>
      <c r="H372" s="1814"/>
      <c r="J372" s="1892" t="s">
        <v>22</v>
      </c>
      <c r="K372" s="1892"/>
      <c r="L372" s="1892"/>
      <c r="M372" s="1892"/>
      <c r="N372" s="1892"/>
      <c r="O372" s="1892"/>
      <c r="P372" s="1892"/>
      <c r="Q372" s="1892"/>
      <c r="R372" s="1892"/>
    </row>
    <row r="373" spans="1:18" x14ac:dyDescent="0.25">
      <c r="B373" s="1814"/>
      <c r="C373" s="1814"/>
      <c r="D373" s="1814"/>
      <c r="E373" s="1814"/>
      <c r="F373" s="1814"/>
      <c r="G373" s="1814"/>
      <c r="H373" s="1814"/>
      <c r="J373" s="1892"/>
      <c r="K373" s="1892"/>
      <c r="L373" s="1892"/>
      <c r="M373" s="1892"/>
      <c r="N373" s="1892"/>
      <c r="O373" s="1892"/>
      <c r="P373" s="1892"/>
      <c r="Q373" s="1892"/>
      <c r="R373" s="1892"/>
    </row>
    <row r="374" spans="1:18" x14ac:dyDescent="0.25">
      <c r="B374" s="6" t="s">
        <v>404</v>
      </c>
      <c r="H374" s="8"/>
      <c r="J374" s="6" t="s">
        <v>404</v>
      </c>
      <c r="K374" s="1051"/>
      <c r="L374" s="1051"/>
      <c r="M374" s="1051"/>
      <c r="N374" s="1051"/>
      <c r="O374" s="1893"/>
      <c r="P374" s="1893"/>
      <c r="Q374" s="842"/>
      <c r="R374" s="842"/>
    </row>
    <row r="375" spans="1:18" x14ac:dyDescent="0.25">
      <c r="B375" s="1812" t="s">
        <v>21</v>
      </c>
      <c r="C375" s="1812" t="s">
        <v>2</v>
      </c>
      <c r="D375" s="1805" t="s">
        <v>3</v>
      </c>
      <c r="E375" s="1842" t="s">
        <v>4</v>
      </c>
      <c r="F375" s="1843"/>
      <c r="G375" s="1844"/>
      <c r="H375" s="1812" t="s">
        <v>5</v>
      </c>
      <c r="J375" s="1886" t="s">
        <v>21</v>
      </c>
      <c r="K375" s="1894" t="s">
        <v>24</v>
      </c>
      <c r="L375" s="1867" t="s">
        <v>25</v>
      </c>
      <c r="M375" s="1868"/>
      <c r="N375" s="1869"/>
      <c r="O375" s="1867" t="s">
        <v>4</v>
      </c>
      <c r="P375" s="1868"/>
      <c r="Q375" s="1869"/>
      <c r="R375" s="1886" t="s">
        <v>5</v>
      </c>
    </row>
    <row r="376" spans="1:18" x14ac:dyDescent="0.25">
      <c r="B376" s="1813"/>
      <c r="C376" s="1813"/>
      <c r="D376" s="1806"/>
      <c r="E376" s="1065" t="s">
        <v>26</v>
      </c>
      <c r="F376" s="1065" t="s">
        <v>9</v>
      </c>
      <c r="G376" s="1065" t="s">
        <v>10</v>
      </c>
      <c r="H376" s="1813"/>
      <c r="J376" s="1887"/>
      <c r="K376" s="1895"/>
      <c r="L376" s="1052" t="s">
        <v>27</v>
      </c>
      <c r="M376" s="1068" t="s">
        <v>28</v>
      </c>
      <c r="N376" s="1068" t="s">
        <v>26</v>
      </c>
      <c r="O376" s="1068" t="s">
        <v>29</v>
      </c>
      <c r="P376" s="1053" t="s">
        <v>30</v>
      </c>
      <c r="Q376" s="1054" t="s">
        <v>10</v>
      </c>
      <c r="R376" s="1887"/>
    </row>
    <row r="377" spans="1:18" x14ac:dyDescent="0.25">
      <c r="B377" s="28">
        <v>1</v>
      </c>
      <c r="C377" s="78">
        <v>6333</v>
      </c>
      <c r="D377" s="1072" t="s">
        <v>14</v>
      </c>
      <c r="E377" s="1072">
        <v>400</v>
      </c>
      <c r="F377" s="1072">
        <v>53</v>
      </c>
      <c r="G377" s="71">
        <f>0.7854*E377*F377*F377/1000000</f>
        <v>0.88247543999999989</v>
      </c>
      <c r="H377" s="433" t="s">
        <v>16</v>
      </c>
      <c r="J377" s="409">
        <v>1</v>
      </c>
      <c r="K377" s="429" t="s">
        <v>80</v>
      </c>
      <c r="L377" s="409">
        <v>12</v>
      </c>
      <c r="M377" s="409">
        <v>25</v>
      </c>
      <c r="N377" s="409">
        <v>400</v>
      </c>
      <c r="O377" s="409"/>
      <c r="P377" s="427">
        <v>1</v>
      </c>
      <c r="Q377" s="346">
        <f t="shared" ref="Q377:Q383" si="19">L377*M377*N377*P377/1000000</f>
        <v>0.12</v>
      </c>
      <c r="R377" s="428"/>
    </row>
    <row r="378" spans="1:18" x14ac:dyDescent="0.25">
      <c r="B378" s="1926" t="s">
        <v>78</v>
      </c>
      <c r="C378" s="1927"/>
      <c r="D378" s="1927"/>
      <c r="E378" s="1927"/>
      <c r="F378" s="1928"/>
      <c r="G378" s="74">
        <f>SUM(G376:G377)</f>
        <v>0.88247543999999989</v>
      </c>
      <c r="H378" s="21"/>
      <c r="J378" s="409">
        <v>2</v>
      </c>
      <c r="K378" s="425"/>
      <c r="L378" s="409">
        <v>6</v>
      </c>
      <c r="M378" s="409">
        <v>25</v>
      </c>
      <c r="N378" s="409">
        <v>400</v>
      </c>
      <c r="O378" s="409"/>
      <c r="P378" s="427">
        <v>1</v>
      </c>
      <c r="Q378" s="346">
        <f t="shared" si="19"/>
        <v>0.06</v>
      </c>
      <c r="R378" s="428"/>
    </row>
    <row r="379" spans="1:18" ht="16.5" thickBot="1" x14ac:dyDescent="0.3">
      <c r="G379" s="145">
        <f>SUM(G378)</f>
        <v>0.88247543999999989</v>
      </c>
      <c r="H379" s="36">
        <f>SUM(Q391/G379)</f>
        <v>0.71526069892664668</v>
      </c>
      <c r="J379" s="409">
        <v>3</v>
      </c>
      <c r="K379" s="425"/>
      <c r="L379" s="409">
        <v>2</v>
      </c>
      <c r="M379" s="409">
        <v>20</v>
      </c>
      <c r="N379" s="409">
        <v>400</v>
      </c>
      <c r="O379" s="409"/>
      <c r="P379" s="427">
        <v>1</v>
      </c>
      <c r="Q379" s="346">
        <f t="shared" si="19"/>
        <v>1.6E-2</v>
      </c>
      <c r="R379" s="428"/>
    </row>
    <row r="380" spans="1:18" ht="16.5" thickTop="1" x14ac:dyDescent="0.25">
      <c r="J380" s="409">
        <v>4</v>
      </c>
      <c r="K380" s="425"/>
      <c r="L380" s="409">
        <v>12</v>
      </c>
      <c r="M380" s="409">
        <v>15</v>
      </c>
      <c r="N380" s="409">
        <v>400</v>
      </c>
      <c r="O380" s="409"/>
      <c r="P380" s="427">
        <v>1</v>
      </c>
      <c r="Q380" s="346">
        <f t="shared" si="19"/>
        <v>7.1999999999999995E-2</v>
      </c>
      <c r="R380" s="428"/>
    </row>
    <row r="381" spans="1:18" x14ac:dyDescent="0.25">
      <c r="B381" s="8" t="s">
        <v>414</v>
      </c>
      <c r="J381" s="409">
        <v>5</v>
      </c>
      <c r="K381" s="425"/>
      <c r="L381" s="409">
        <v>10</v>
      </c>
      <c r="M381" s="409">
        <v>15</v>
      </c>
      <c r="N381" s="409">
        <v>400</v>
      </c>
      <c r="O381" s="409"/>
      <c r="P381" s="427">
        <v>1</v>
      </c>
      <c r="Q381" s="346">
        <f t="shared" si="19"/>
        <v>0.06</v>
      </c>
      <c r="R381" s="428"/>
    </row>
    <row r="382" spans="1:18" x14ac:dyDescent="0.25">
      <c r="A382" s="37"/>
      <c r="B382" s="1901" t="s">
        <v>3</v>
      </c>
      <c r="C382" s="1902" t="s">
        <v>49</v>
      </c>
      <c r="D382" s="1902"/>
      <c r="E382" s="1903" t="s">
        <v>48</v>
      </c>
      <c r="F382" s="1903"/>
      <c r="G382" s="1886" t="s">
        <v>50</v>
      </c>
      <c r="H382" s="87"/>
      <c r="J382" s="409">
        <v>6</v>
      </c>
      <c r="K382" s="425"/>
      <c r="L382" s="409">
        <v>2</v>
      </c>
      <c r="M382" s="409">
        <v>15</v>
      </c>
      <c r="N382" s="409">
        <v>400</v>
      </c>
      <c r="O382" s="409"/>
      <c r="P382" s="427">
        <v>1</v>
      </c>
      <c r="Q382" s="346">
        <f t="shared" si="19"/>
        <v>1.2E-2</v>
      </c>
      <c r="R382" s="428"/>
    </row>
    <row r="383" spans="1:18" x14ac:dyDescent="0.25">
      <c r="A383" s="37"/>
      <c r="B383" s="1901"/>
      <c r="C383" s="101" t="s">
        <v>30</v>
      </c>
      <c r="D383" s="101" t="s">
        <v>10</v>
      </c>
      <c r="E383" s="1097" t="s">
        <v>30</v>
      </c>
      <c r="F383" s="1097" t="s">
        <v>10</v>
      </c>
      <c r="G383" s="1887"/>
      <c r="H383" s="87"/>
      <c r="J383" s="409">
        <v>7</v>
      </c>
      <c r="K383" s="425"/>
      <c r="L383" s="409">
        <v>6</v>
      </c>
      <c r="M383" s="409">
        <v>10</v>
      </c>
      <c r="N383" s="409">
        <v>400</v>
      </c>
      <c r="O383" s="409"/>
      <c r="P383" s="427">
        <v>3</v>
      </c>
      <c r="Q383" s="346">
        <f t="shared" si="19"/>
        <v>7.1999999999999995E-2</v>
      </c>
      <c r="R383" s="428"/>
    </row>
    <row r="384" spans="1:18" x14ac:dyDescent="0.25">
      <c r="A384" s="107" t="s">
        <v>160</v>
      </c>
      <c r="B384" s="1098" t="s">
        <v>14</v>
      </c>
      <c r="C384" s="86">
        <f>SUM(C366)</f>
        <v>41</v>
      </c>
      <c r="D384" s="71">
        <f>SUM(D366)</f>
        <v>27.94044792</v>
      </c>
      <c r="E384" s="86">
        <f>SUM(E366)</f>
        <v>1393</v>
      </c>
      <c r="F384" s="71">
        <f>SUM(F366)</f>
        <v>17.523232</v>
      </c>
      <c r="G384" s="88">
        <f>SUM(F384/D384)</f>
        <v>0.62716360346738498</v>
      </c>
      <c r="H384" s="83"/>
      <c r="J384" s="409">
        <v>8</v>
      </c>
      <c r="K384" s="425"/>
      <c r="L384" s="409">
        <v>2</v>
      </c>
      <c r="M384" s="409">
        <v>10</v>
      </c>
      <c r="N384" s="409">
        <v>400</v>
      </c>
      <c r="O384" s="409"/>
      <c r="P384" s="427">
        <v>4</v>
      </c>
      <c r="Q384" s="346">
        <f>L384*M384*N384*P384/1000000</f>
        <v>3.2000000000000001E-2</v>
      </c>
      <c r="R384" s="428"/>
    </row>
    <row r="385" spans="1:18" x14ac:dyDescent="0.25">
      <c r="A385" s="107"/>
      <c r="B385" s="1098" t="s">
        <v>14</v>
      </c>
      <c r="C385" s="1098">
        <f>SUM(B377)</f>
        <v>1</v>
      </c>
      <c r="D385" s="71">
        <f>SUM(G379)</f>
        <v>0.88247543999999989</v>
      </c>
      <c r="E385" s="86">
        <f>SUM(P391)</f>
        <v>55</v>
      </c>
      <c r="F385" s="71">
        <f>SUM(Q391)</f>
        <v>0.63119999999999998</v>
      </c>
      <c r="G385" s="88">
        <f>SUM(F385/D385)</f>
        <v>0.71526069892664668</v>
      </c>
      <c r="H385" s="83"/>
      <c r="J385" s="409">
        <v>9</v>
      </c>
      <c r="K385" s="425"/>
      <c r="L385" s="409">
        <v>2</v>
      </c>
      <c r="M385" s="409">
        <v>12</v>
      </c>
      <c r="N385" s="409">
        <v>400</v>
      </c>
      <c r="O385" s="409"/>
      <c r="P385" s="427">
        <v>1</v>
      </c>
      <c r="Q385" s="346">
        <f>L385*M385*N385*P385/1000000</f>
        <v>9.5999999999999992E-3</v>
      </c>
      <c r="R385" s="428"/>
    </row>
    <row r="386" spans="1:18" ht="16.5" thickBot="1" x14ac:dyDescent="0.3">
      <c r="A386" s="37"/>
      <c r="B386" s="1096" t="s">
        <v>54</v>
      </c>
      <c r="C386" s="59">
        <f>SUM(C384:C385)</f>
        <v>42</v>
      </c>
      <c r="D386" s="92">
        <f>SUM(D384:D385)</f>
        <v>28.822923360000001</v>
      </c>
      <c r="E386" s="59">
        <f>SUM(E384:E385)</f>
        <v>1448</v>
      </c>
      <c r="F386" s="92">
        <f>SUM(F384:F385)</f>
        <v>18.154432</v>
      </c>
      <c r="G386" s="93">
        <f>SUM(F386/D386)</f>
        <v>0.62986088445124322</v>
      </c>
      <c r="H386" s="83"/>
      <c r="J386" s="1059"/>
      <c r="K386" s="1060"/>
      <c r="L386" s="1060"/>
      <c r="M386" s="1060"/>
      <c r="N386" s="1060"/>
      <c r="O386" s="1070"/>
      <c r="P386" s="1061">
        <f>SUM(P377:P385)</f>
        <v>14</v>
      </c>
      <c r="Q386" s="1062">
        <f>SUM(Q377:Q385)</f>
        <v>0.45360000000000006</v>
      </c>
      <c r="R386" s="854">
        <f>SUM(Q386/G379)</f>
        <v>0.5140086391526093</v>
      </c>
    </row>
    <row r="387" spans="1:18" ht="16.5" thickTop="1" x14ac:dyDescent="0.25">
      <c r="A387" s="37"/>
      <c r="B387" s="89"/>
      <c r="C387" s="90"/>
      <c r="D387" s="91"/>
      <c r="E387" s="82"/>
      <c r="F387" s="83"/>
      <c r="G387" s="83"/>
      <c r="H387" s="83"/>
      <c r="J387" s="409">
        <v>10</v>
      </c>
      <c r="K387" s="425"/>
      <c r="L387" s="409">
        <v>3</v>
      </c>
      <c r="M387" s="409">
        <v>5</v>
      </c>
      <c r="N387" s="409">
        <v>400</v>
      </c>
      <c r="O387" s="409">
        <v>1</v>
      </c>
      <c r="P387" s="427">
        <v>10</v>
      </c>
      <c r="Q387" s="346">
        <f>L387*M387*N387*P387/1000000</f>
        <v>0.06</v>
      </c>
      <c r="R387" s="64"/>
    </row>
    <row r="388" spans="1:18" x14ac:dyDescent="0.25">
      <c r="A388" s="37"/>
      <c r="B388" s="102" t="s">
        <v>80</v>
      </c>
      <c r="C388" s="90"/>
      <c r="D388" s="103">
        <f>SUM(Q386,D368)</f>
        <v>14.785231999999999</v>
      </c>
      <c r="E388" s="90" t="s">
        <v>212</v>
      </c>
      <c r="F388" s="82">
        <f>SUM(F368)</f>
        <v>0.71519999999999995</v>
      </c>
      <c r="G388" s="83"/>
      <c r="H388" s="83"/>
      <c r="J388" s="409">
        <v>11</v>
      </c>
      <c r="K388" s="425"/>
      <c r="L388" s="409">
        <v>4</v>
      </c>
      <c r="M388" s="409">
        <v>6</v>
      </c>
      <c r="N388" s="409">
        <v>400</v>
      </c>
      <c r="O388" s="409">
        <v>1</v>
      </c>
      <c r="P388" s="427">
        <v>6</v>
      </c>
      <c r="Q388" s="346">
        <f>L388*M388*N388*P388/1000000</f>
        <v>5.7599999999999998E-2</v>
      </c>
      <c r="R388" s="64"/>
    </row>
    <row r="389" spans="1:18" x14ac:dyDescent="0.25">
      <c r="A389" s="37"/>
      <c r="B389" s="102" t="s">
        <v>51</v>
      </c>
      <c r="C389" s="89"/>
      <c r="D389" s="103">
        <f>SUM(Q390,D369)</f>
        <v>3.3691999999999998</v>
      </c>
      <c r="E389" s="83"/>
      <c r="F389" s="83"/>
      <c r="G389" s="83"/>
      <c r="H389" s="83"/>
      <c r="J389" s="429">
        <v>12</v>
      </c>
      <c r="K389" s="425"/>
      <c r="L389" s="409">
        <v>2</v>
      </c>
      <c r="M389" s="409">
        <v>3</v>
      </c>
      <c r="N389" s="409">
        <v>400</v>
      </c>
      <c r="O389" s="409">
        <v>1</v>
      </c>
      <c r="P389" s="427">
        <v>25</v>
      </c>
      <c r="Q389" s="346">
        <f>L389*M389*N389*P389/1000000</f>
        <v>0.06</v>
      </c>
      <c r="R389" s="1073"/>
    </row>
    <row r="390" spans="1:18" ht="16.5" thickBot="1" x14ac:dyDescent="0.3">
      <c r="A390" s="37"/>
      <c r="B390" s="89"/>
      <c r="C390" s="89"/>
      <c r="D390" s="635">
        <f>SUM(D388:D389)</f>
        <v>18.154432</v>
      </c>
      <c r="E390" s="83"/>
      <c r="F390" s="328">
        <f>SUM(D390,F388)</f>
        <v>18.869631999999999</v>
      </c>
      <c r="G390" s="83"/>
      <c r="H390" s="83"/>
      <c r="J390" s="1059"/>
      <c r="K390" s="1060"/>
      <c r="L390" s="1060"/>
      <c r="M390" s="1060"/>
      <c r="N390" s="1060"/>
      <c r="O390" s="1070"/>
      <c r="P390" s="1061">
        <f>SUM(P387:P389)</f>
        <v>41</v>
      </c>
      <c r="Q390" s="1062">
        <f>SUM(Q387:Q389)</f>
        <v>0.17759999999999998</v>
      </c>
      <c r="R390" s="854">
        <f>SUM(Q390/G379)</f>
        <v>0.20125205977403746</v>
      </c>
    </row>
    <row r="391" spans="1:18" ht="17.25" thickTop="1" thickBot="1" x14ac:dyDescent="0.3">
      <c r="J391" s="383"/>
      <c r="K391" s="383"/>
      <c r="L391" s="383"/>
      <c r="M391" s="383"/>
      <c r="N391" s="383"/>
      <c r="O391" s="383"/>
      <c r="P391" s="132">
        <f>SUM(P390,P386)</f>
        <v>55</v>
      </c>
      <c r="Q391" s="133">
        <f>SUM(Q390,Q386)</f>
        <v>0.63119999999999998</v>
      </c>
      <c r="R391" s="49">
        <f>SUM(Q391/G379)</f>
        <v>0.71526069892664668</v>
      </c>
    </row>
    <row r="392" spans="1:18" ht="16.5" thickTop="1" x14ac:dyDescent="0.25"/>
    <row r="393" spans="1:18" x14ac:dyDescent="0.25">
      <c r="B393" s="1814" t="s">
        <v>20</v>
      </c>
      <c r="C393" s="1814"/>
      <c r="D393" s="1814"/>
      <c r="E393" s="1814"/>
      <c r="F393" s="1814"/>
      <c r="G393" s="1814"/>
      <c r="H393" s="1814"/>
      <c r="J393" s="1892" t="s">
        <v>22</v>
      </c>
      <c r="K393" s="1892"/>
      <c r="L393" s="1892"/>
      <c r="M393" s="1892"/>
      <c r="N393" s="1892"/>
      <c r="O393" s="1892"/>
      <c r="P393" s="1892"/>
      <c r="Q393" s="1892"/>
      <c r="R393" s="1892"/>
    </row>
    <row r="394" spans="1:18" x14ac:dyDescent="0.25">
      <c r="B394" s="1814"/>
      <c r="C394" s="1814"/>
      <c r="D394" s="1814"/>
      <c r="E394" s="1814"/>
      <c r="F394" s="1814"/>
      <c r="G394" s="1814"/>
      <c r="H394" s="1814"/>
      <c r="J394" s="1892"/>
      <c r="K394" s="1892"/>
      <c r="L394" s="1892"/>
      <c r="M394" s="1892"/>
      <c r="N394" s="1892"/>
      <c r="O394" s="1892"/>
      <c r="P394" s="1892"/>
      <c r="Q394" s="1892"/>
      <c r="R394" s="1892"/>
    </row>
    <row r="395" spans="1:18" x14ac:dyDescent="0.25">
      <c r="B395" s="6" t="s">
        <v>418</v>
      </c>
      <c r="H395" s="8"/>
      <c r="J395" s="6" t="s">
        <v>418</v>
      </c>
      <c r="K395" s="1051"/>
      <c r="L395" s="1051"/>
      <c r="M395" s="1051"/>
      <c r="N395" s="1051"/>
      <c r="O395" s="1893"/>
      <c r="P395" s="1893"/>
      <c r="Q395" s="842"/>
      <c r="R395" s="842"/>
    </row>
    <row r="396" spans="1:18" x14ac:dyDescent="0.25">
      <c r="B396" s="1812" t="s">
        <v>21</v>
      </c>
      <c r="C396" s="1812" t="s">
        <v>2</v>
      </c>
      <c r="D396" s="1805" t="s">
        <v>3</v>
      </c>
      <c r="E396" s="1842" t="s">
        <v>4</v>
      </c>
      <c r="F396" s="1843"/>
      <c r="G396" s="1844"/>
      <c r="H396" s="1812" t="s">
        <v>5</v>
      </c>
      <c r="J396" s="1886" t="s">
        <v>21</v>
      </c>
      <c r="K396" s="1894" t="s">
        <v>24</v>
      </c>
      <c r="L396" s="1867" t="s">
        <v>25</v>
      </c>
      <c r="M396" s="1868"/>
      <c r="N396" s="1869"/>
      <c r="O396" s="1867" t="s">
        <v>4</v>
      </c>
      <c r="P396" s="1868"/>
      <c r="Q396" s="1869"/>
      <c r="R396" s="1886" t="s">
        <v>5</v>
      </c>
    </row>
    <row r="397" spans="1:18" x14ac:dyDescent="0.25">
      <c r="B397" s="1813"/>
      <c r="C397" s="1813"/>
      <c r="D397" s="1806"/>
      <c r="E397" s="1101" t="s">
        <v>26</v>
      </c>
      <c r="F397" s="1101" t="s">
        <v>9</v>
      </c>
      <c r="G397" s="1101" t="s">
        <v>10</v>
      </c>
      <c r="H397" s="1813"/>
      <c r="J397" s="1887"/>
      <c r="K397" s="1895"/>
      <c r="L397" s="1052" t="s">
        <v>27</v>
      </c>
      <c r="M397" s="1103" t="s">
        <v>28</v>
      </c>
      <c r="N397" s="1103" t="s">
        <v>26</v>
      </c>
      <c r="O397" s="1103" t="s">
        <v>29</v>
      </c>
      <c r="P397" s="1053" t="s">
        <v>30</v>
      </c>
      <c r="Q397" s="1054" t="s">
        <v>10</v>
      </c>
      <c r="R397" s="1887"/>
    </row>
    <row r="398" spans="1:18" x14ac:dyDescent="0.25">
      <c r="B398" s="28">
        <v>1</v>
      </c>
      <c r="C398" s="73">
        <v>6474</v>
      </c>
      <c r="D398" s="1107" t="s">
        <v>14</v>
      </c>
      <c r="E398" s="1107">
        <v>400</v>
      </c>
      <c r="F398" s="1107">
        <v>55</v>
      </c>
      <c r="G398" s="71">
        <f>0.7854*E398*F398*F398/1000000</f>
        <v>0.95033400000000001</v>
      </c>
      <c r="H398" s="433" t="s">
        <v>15</v>
      </c>
      <c r="J398" s="409">
        <v>1</v>
      </c>
      <c r="K398" s="429" t="s">
        <v>80</v>
      </c>
      <c r="L398" s="409">
        <v>12</v>
      </c>
      <c r="M398" s="409">
        <v>25</v>
      </c>
      <c r="N398" s="409">
        <v>400</v>
      </c>
      <c r="O398" s="409"/>
      <c r="P398" s="427">
        <v>1</v>
      </c>
      <c r="Q398" s="346">
        <f t="shared" ref="Q398:Q429" si="20">L398*M398*N398*P398/1000000</f>
        <v>0.12</v>
      </c>
      <c r="R398" s="428"/>
    </row>
    <row r="399" spans="1:18" x14ac:dyDescent="0.25">
      <c r="B399" s="28">
        <v>2</v>
      </c>
      <c r="C399" s="73">
        <v>6477</v>
      </c>
      <c r="D399" s="1107" t="s">
        <v>14</v>
      </c>
      <c r="E399" s="1107">
        <v>400</v>
      </c>
      <c r="F399" s="1107">
        <v>61</v>
      </c>
      <c r="G399" s="71">
        <f>0.7854*E399*F399*F399/1000000</f>
        <v>1.1689893599999999</v>
      </c>
      <c r="H399" s="433" t="s">
        <v>15</v>
      </c>
      <c r="J399" s="409">
        <v>2</v>
      </c>
      <c r="K399" s="425"/>
      <c r="L399" s="409">
        <v>8</v>
      </c>
      <c r="M399" s="409">
        <v>25</v>
      </c>
      <c r="N399" s="409">
        <v>400</v>
      </c>
      <c r="O399" s="409"/>
      <c r="P399" s="427">
        <v>1</v>
      </c>
      <c r="Q399" s="346">
        <f t="shared" si="20"/>
        <v>0.08</v>
      </c>
      <c r="R399" s="428"/>
    </row>
    <row r="400" spans="1:18" x14ac:dyDescent="0.25">
      <c r="B400" s="28">
        <v>3</v>
      </c>
      <c r="C400" s="73">
        <v>6478</v>
      </c>
      <c r="D400" s="1107" t="s">
        <v>14</v>
      </c>
      <c r="E400" s="1107">
        <v>400</v>
      </c>
      <c r="F400" s="1107">
        <v>52</v>
      </c>
      <c r="G400" s="71">
        <f>0.7854*E400*F400*F400/1000000</f>
        <v>0.84948863999999991</v>
      </c>
      <c r="H400" s="433" t="s">
        <v>15</v>
      </c>
      <c r="J400" s="409">
        <v>3</v>
      </c>
      <c r="K400" s="425"/>
      <c r="L400" s="409">
        <v>7</v>
      </c>
      <c r="M400" s="409">
        <v>25</v>
      </c>
      <c r="N400" s="409">
        <v>400</v>
      </c>
      <c r="O400" s="409"/>
      <c r="P400" s="427">
        <v>1</v>
      </c>
      <c r="Q400" s="346">
        <f t="shared" si="20"/>
        <v>7.0000000000000007E-2</v>
      </c>
      <c r="R400" s="428"/>
    </row>
    <row r="401" spans="2:18" x14ac:dyDescent="0.25">
      <c r="B401" s="28">
        <v>4</v>
      </c>
      <c r="C401" s="73">
        <v>6507</v>
      </c>
      <c r="D401" s="409" t="s">
        <v>14</v>
      </c>
      <c r="E401" s="409">
        <v>400</v>
      </c>
      <c r="F401" s="409">
        <v>50</v>
      </c>
      <c r="G401" s="497">
        <f>0.7854*E401*F401*F401/1000000</f>
        <v>0.78539999999999988</v>
      </c>
      <c r="H401" s="1041" t="s">
        <v>15</v>
      </c>
      <c r="J401" s="409">
        <v>4</v>
      </c>
      <c r="K401" s="425"/>
      <c r="L401" s="409">
        <v>6</v>
      </c>
      <c r="M401" s="409">
        <v>25</v>
      </c>
      <c r="N401" s="409">
        <v>400</v>
      </c>
      <c r="O401" s="409"/>
      <c r="P401" s="427">
        <v>1</v>
      </c>
      <c r="Q401" s="346">
        <f t="shared" si="20"/>
        <v>0.06</v>
      </c>
      <c r="R401" s="428"/>
    </row>
    <row r="402" spans="2:18" x14ac:dyDescent="0.25">
      <c r="B402" s="1926" t="s">
        <v>78</v>
      </c>
      <c r="C402" s="1927"/>
      <c r="D402" s="1927"/>
      <c r="E402" s="1927"/>
      <c r="F402" s="1928"/>
      <c r="G402" s="74">
        <f>SUM(G398:G401)</f>
        <v>3.7542119999999999</v>
      </c>
      <c r="H402" s="21"/>
      <c r="J402" s="409">
        <v>5</v>
      </c>
      <c r="K402" s="425"/>
      <c r="L402" s="409">
        <v>5</v>
      </c>
      <c r="M402" s="409">
        <v>25</v>
      </c>
      <c r="N402" s="409">
        <v>400</v>
      </c>
      <c r="O402" s="409"/>
      <c r="P402" s="427">
        <v>1</v>
      </c>
      <c r="Q402" s="346">
        <f t="shared" si="20"/>
        <v>0.05</v>
      </c>
      <c r="R402" s="428"/>
    </row>
    <row r="403" spans="2:18" ht="16.5" thickBot="1" x14ac:dyDescent="0.3">
      <c r="G403" s="145">
        <f>SUM(G402)</f>
        <v>3.7542119999999999</v>
      </c>
      <c r="H403" s="36">
        <f>SUM(Q436/G403)</f>
        <v>0.69148998511538506</v>
      </c>
      <c r="J403" s="409">
        <v>6</v>
      </c>
      <c r="K403" s="425"/>
      <c r="L403" s="409">
        <v>15</v>
      </c>
      <c r="M403" s="409">
        <v>20</v>
      </c>
      <c r="N403" s="409">
        <v>400</v>
      </c>
      <c r="O403" s="409"/>
      <c r="P403" s="427">
        <v>1</v>
      </c>
      <c r="Q403" s="346">
        <f t="shared" si="20"/>
        <v>0.12</v>
      </c>
      <c r="R403" s="428"/>
    </row>
    <row r="404" spans="2:18" ht="16.5" thickTop="1" x14ac:dyDescent="0.25">
      <c r="J404" s="409">
        <v>7</v>
      </c>
      <c r="K404" s="425"/>
      <c r="L404" s="409">
        <v>12</v>
      </c>
      <c r="M404" s="409">
        <v>20</v>
      </c>
      <c r="N404" s="409">
        <v>400</v>
      </c>
      <c r="O404" s="409"/>
      <c r="P404" s="427">
        <v>1</v>
      </c>
      <c r="Q404" s="346">
        <f t="shared" si="20"/>
        <v>9.6000000000000002E-2</v>
      </c>
      <c r="R404" s="428"/>
    </row>
    <row r="405" spans="2:18" x14ac:dyDescent="0.25">
      <c r="B405" s="8" t="s">
        <v>414</v>
      </c>
      <c r="J405" s="409">
        <v>8</v>
      </c>
      <c r="K405" s="425"/>
      <c r="L405" s="409">
        <v>7</v>
      </c>
      <c r="M405" s="409">
        <v>20</v>
      </c>
      <c r="N405" s="409">
        <v>400</v>
      </c>
      <c r="O405" s="409"/>
      <c r="P405" s="427">
        <v>2</v>
      </c>
      <c r="Q405" s="346">
        <f t="shared" si="20"/>
        <v>0.112</v>
      </c>
      <c r="R405" s="428"/>
    </row>
    <row r="406" spans="2:18" x14ac:dyDescent="0.25">
      <c r="B406" s="1901" t="s">
        <v>3</v>
      </c>
      <c r="C406" s="1902" t="s">
        <v>49</v>
      </c>
      <c r="D406" s="1902"/>
      <c r="E406" s="1903" t="s">
        <v>48</v>
      </c>
      <c r="F406" s="1903"/>
      <c r="G406" s="1886" t="s">
        <v>50</v>
      </c>
      <c r="H406" s="87"/>
      <c r="J406" s="409">
        <v>9</v>
      </c>
      <c r="K406" s="425"/>
      <c r="L406" s="409">
        <v>6</v>
      </c>
      <c r="M406" s="409">
        <v>20</v>
      </c>
      <c r="N406" s="409">
        <v>400</v>
      </c>
      <c r="O406" s="409"/>
      <c r="P406" s="427">
        <v>1</v>
      </c>
      <c r="Q406" s="346">
        <f t="shared" si="20"/>
        <v>4.8000000000000001E-2</v>
      </c>
      <c r="R406" s="428"/>
    </row>
    <row r="407" spans="2:18" x14ac:dyDescent="0.25">
      <c r="B407" s="1901"/>
      <c r="C407" s="101" t="s">
        <v>30</v>
      </c>
      <c r="D407" s="101" t="s">
        <v>10</v>
      </c>
      <c r="E407" s="1106" t="s">
        <v>30</v>
      </c>
      <c r="F407" s="1106" t="s">
        <v>10</v>
      </c>
      <c r="G407" s="1887"/>
      <c r="H407" s="87"/>
      <c r="J407" s="409">
        <v>10</v>
      </c>
      <c r="K407" s="425"/>
      <c r="L407" s="409">
        <v>3</v>
      </c>
      <c r="M407" s="409">
        <v>20</v>
      </c>
      <c r="N407" s="409">
        <v>400</v>
      </c>
      <c r="O407" s="409"/>
      <c r="P407" s="427">
        <v>1</v>
      </c>
      <c r="Q407" s="346">
        <f t="shared" si="20"/>
        <v>2.4E-2</v>
      </c>
      <c r="R407" s="428"/>
    </row>
    <row r="408" spans="2:18" x14ac:dyDescent="0.25">
      <c r="B408" s="1107" t="s">
        <v>14</v>
      </c>
      <c r="C408" s="86">
        <f>SUM(C386)</f>
        <v>42</v>
      </c>
      <c r="D408" s="71">
        <f>SUM(D386)</f>
        <v>28.822923360000001</v>
      </c>
      <c r="E408" s="86">
        <f>SUM(E386)</f>
        <v>1448</v>
      </c>
      <c r="F408" s="71">
        <f>SUM(F386)</f>
        <v>18.154432</v>
      </c>
      <c r="G408" s="88">
        <f>SUM(F408/D408)</f>
        <v>0.62986088445124322</v>
      </c>
      <c r="H408" s="83"/>
      <c r="J408" s="409">
        <v>11</v>
      </c>
      <c r="K408" s="425"/>
      <c r="L408" s="409">
        <v>12</v>
      </c>
      <c r="M408" s="409">
        <v>15</v>
      </c>
      <c r="N408" s="409">
        <v>400</v>
      </c>
      <c r="O408" s="409"/>
      <c r="P408" s="427">
        <v>2</v>
      </c>
      <c r="Q408" s="346">
        <f t="shared" si="20"/>
        <v>0.14399999999999999</v>
      </c>
      <c r="R408" s="428"/>
    </row>
    <row r="409" spans="2:18" x14ac:dyDescent="0.25">
      <c r="B409" s="1107" t="s">
        <v>14</v>
      </c>
      <c r="C409" s="1107">
        <f>SUM(B401)</f>
        <v>4</v>
      </c>
      <c r="D409" s="71">
        <f>SUM(G403)</f>
        <v>3.7542119999999999</v>
      </c>
      <c r="E409" s="86">
        <f>SUM(P436)</f>
        <v>191</v>
      </c>
      <c r="F409" s="71">
        <f>SUM(Q436)</f>
        <v>2.5960000000000001</v>
      </c>
      <c r="G409" s="88">
        <f>SUM(F409/D409)</f>
        <v>0.69148998511538506</v>
      </c>
      <c r="H409" s="83"/>
      <c r="J409" s="409">
        <v>12</v>
      </c>
      <c r="K409" s="425"/>
      <c r="L409" s="409">
        <v>9</v>
      </c>
      <c r="M409" s="409">
        <v>15</v>
      </c>
      <c r="N409" s="409">
        <v>400</v>
      </c>
      <c r="O409" s="409"/>
      <c r="P409" s="427">
        <v>1</v>
      </c>
      <c r="Q409" s="346">
        <f t="shared" si="20"/>
        <v>5.3999999999999999E-2</v>
      </c>
      <c r="R409" s="428"/>
    </row>
    <row r="410" spans="2:18" ht="16.5" thickBot="1" x14ac:dyDescent="0.3">
      <c r="B410" s="1102" t="s">
        <v>54</v>
      </c>
      <c r="C410" s="59">
        <f>SUM(C408:C409)</f>
        <v>46</v>
      </c>
      <c r="D410" s="92">
        <f>SUM(D408:D409)</f>
        <v>32.57713536</v>
      </c>
      <c r="E410" s="59">
        <f>SUM(E408:E409)</f>
        <v>1639</v>
      </c>
      <c r="F410" s="92">
        <f>SUM(F408:F409)</f>
        <v>20.750432</v>
      </c>
      <c r="G410" s="93">
        <f>SUM(F410/D410)</f>
        <v>0.63696306537371372</v>
      </c>
      <c r="H410" s="83"/>
      <c r="J410" s="409">
        <v>13</v>
      </c>
      <c r="K410" s="425"/>
      <c r="L410" s="409">
        <v>6</v>
      </c>
      <c r="M410" s="409">
        <v>15</v>
      </c>
      <c r="N410" s="409">
        <v>400</v>
      </c>
      <c r="O410" s="409"/>
      <c r="P410" s="427">
        <v>4</v>
      </c>
      <c r="Q410" s="346">
        <f t="shared" si="20"/>
        <v>0.14399999999999999</v>
      </c>
      <c r="R410" s="428"/>
    </row>
    <row r="411" spans="2:18" ht="16.5" thickTop="1" x14ac:dyDescent="0.25">
      <c r="B411" s="89"/>
      <c r="C411" s="90"/>
      <c r="D411" s="91"/>
      <c r="E411" s="82"/>
      <c r="F411" s="83"/>
      <c r="G411" s="83"/>
      <c r="H411" s="83"/>
      <c r="J411" s="409">
        <v>14</v>
      </c>
      <c r="K411" s="425"/>
      <c r="L411" s="409">
        <v>5</v>
      </c>
      <c r="M411" s="409">
        <v>15</v>
      </c>
      <c r="N411" s="409">
        <v>400</v>
      </c>
      <c r="O411" s="409"/>
      <c r="P411" s="427">
        <v>1</v>
      </c>
      <c r="Q411" s="346">
        <f t="shared" si="20"/>
        <v>0.03</v>
      </c>
      <c r="R411" s="428"/>
    </row>
    <row r="412" spans="2:18" x14ac:dyDescent="0.25">
      <c r="B412" s="102" t="s">
        <v>80</v>
      </c>
      <c r="C412" s="90"/>
      <c r="D412" s="103">
        <f>SUM(Q430,D388)</f>
        <v>16.684431999999997</v>
      </c>
      <c r="E412" s="90" t="s">
        <v>212</v>
      </c>
      <c r="F412" s="82">
        <f>SUM(F388)</f>
        <v>0.71519999999999995</v>
      </c>
      <c r="G412" s="83"/>
      <c r="H412" s="83"/>
      <c r="J412" s="409">
        <v>15</v>
      </c>
      <c r="K412" s="425"/>
      <c r="L412" s="409">
        <v>4</v>
      </c>
      <c r="M412" s="409">
        <v>15</v>
      </c>
      <c r="N412" s="409">
        <v>400</v>
      </c>
      <c r="O412" s="409"/>
      <c r="P412" s="427">
        <v>1</v>
      </c>
      <c r="Q412" s="346">
        <f t="shared" si="20"/>
        <v>2.4E-2</v>
      </c>
      <c r="R412" s="428"/>
    </row>
    <row r="413" spans="2:18" x14ac:dyDescent="0.25">
      <c r="B413" s="102" t="s">
        <v>51</v>
      </c>
      <c r="C413" s="89"/>
      <c r="D413" s="103">
        <f>SUM(Q435,D389)</f>
        <v>4.0659999999999998</v>
      </c>
      <c r="E413" s="83"/>
      <c r="F413" s="83"/>
      <c r="G413" s="83"/>
      <c r="H413" s="83"/>
      <c r="J413" s="409">
        <v>16</v>
      </c>
      <c r="K413" s="425"/>
      <c r="L413" s="409">
        <v>3</v>
      </c>
      <c r="M413" s="409">
        <v>15</v>
      </c>
      <c r="N413" s="409">
        <v>300</v>
      </c>
      <c r="O413" s="409"/>
      <c r="P413" s="427">
        <v>2</v>
      </c>
      <c r="Q413" s="346">
        <f t="shared" si="20"/>
        <v>2.7E-2</v>
      </c>
      <c r="R413" s="428"/>
    </row>
    <row r="414" spans="2:18" ht="16.5" thickBot="1" x14ac:dyDescent="0.3">
      <c r="B414" s="89"/>
      <c r="C414" s="89"/>
      <c r="D414" s="635">
        <f>SUM(D412:D413)</f>
        <v>20.750431999999996</v>
      </c>
      <c r="E414" s="83"/>
      <c r="F414" s="328">
        <f>SUM(D414,F412)</f>
        <v>21.465631999999996</v>
      </c>
      <c r="G414" s="83"/>
      <c r="H414" s="83"/>
      <c r="J414" s="409">
        <v>17</v>
      </c>
      <c r="K414" s="425"/>
      <c r="L414" s="409">
        <v>6</v>
      </c>
      <c r="M414" s="409">
        <v>15</v>
      </c>
      <c r="N414" s="409">
        <v>300</v>
      </c>
      <c r="O414" s="409"/>
      <c r="P414" s="427">
        <v>1</v>
      </c>
      <c r="Q414" s="346">
        <f t="shared" si="20"/>
        <v>2.7E-2</v>
      </c>
      <c r="R414" s="428"/>
    </row>
    <row r="415" spans="2:18" ht="16.5" thickTop="1" x14ac:dyDescent="0.25">
      <c r="J415" s="409">
        <v>18</v>
      </c>
      <c r="K415" s="425"/>
      <c r="L415" s="409">
        <v>2</v>
      </c>
      <c r="M415" s="409">
        <v>15</v>
      </c>
      <c r="N415" s="409">
        <v>400</v>
      </c>
      <c r="O415" s="409"/>
      <c r="P415" s="427">
        <v>1</v>
      </c>
      <c r="Q415" s="346">
        <f t="shared" si="20"/>
        <v>1.2E-2</v>
      </c>
      <c r="R415" s="428"/>
    </row>
    <row r="416" spans="2:18" x14ac:dyDescent="0.25">
      <c r="J416" s="409">
        <v>19</v>
      </c>
      <c r="K416" s="425"/>
      <c r="L416" s="409">
        <v>10</v>
      </c>
      <c r="M416" s="409">
        <v>12</v>
      </c>
      <c r="N416" s="409">
        <v>400</v>
      </c>
      <c r="O416" s="409"/>
      <c r="P416" s="427">
        <v>1</v>
      </c>
      <c r="Q416" s="346">
        <f t="shared" si="20"/>
        <v>4.8000000000000001E-2</v>
      </c>
      <c r="R416" s="428"/>
    </row>
    <row r="417" spans="10:18" x14ac:dyDescent="0.25">
      <c r="J417" s="409">
        <v>20</v>
      </c>
      <c r="K417" s="425"/>
      <c r="L417" s="409">
        <v>6</v>
      </c>
      <c r="M417" s="409">
        <v>12</v>
      </c>
      <c r="N417" s="409">
        <v>400</v>
      </c>
      <c r="O417" s="409"/>
      <c r="P417" s="427">
        <v>4</v>
      </c>
      <c r="Q417" s="346">
        <f t="shared" si="20"/>
        <v>0.1152</v>
      </c>
      <c r="R417" s="428"/>
    </row>
    <row r="418" spans="10:18" x14ac:dyDescent="0.25">
      <c r="J418" s="409">
        <v>21</v>
      </c>
      <c r="K418" s="425"/>
      <c r="L418" s="409">
        <v>5</v>
      </c>
      <c r="M418" s="409">
        <v>12</v>
      </c>
      <c r="N418" s="409">
        <v>400</v>
      </c>
      <c r="O418" s="409"/>
      <c r="P418" s="427">
        <v>1</v>
      </c>
      <c r="Q418" s="346">
        <f t="shared" si="20"/>
        <v>2.4E-2</v>
      </c>
      <c r="R418" s="428"/>
    </row>
    <row r="419" spans="10:18" x14ac:dyDescent="0.25">
      <c r="J419" s="409">
        <v>22</v>
      </c>
      <c r="K419" s="425"/>
      <c r="L419" s="409">
        <v>6</v>
      </c>
      <c r="M419" s="409">
        <v>10</v>
      </c>
      <c r="N419" s="409">
        <v>400</v>
      </c>
      <c r="O419" s="409"/>
      <c r="P419" s="427">
        <v>2</v>
      </c>
      <c r="Q419" s="346">
        <f t="shared" si="20"/>
        <v>4.8000000000000001E-2</v>
      </c>
      <c r="R419" s="428"/>
    </row>
    <row r="420" spans="10:18" x14ac:dyDescent="0.25">
      <c r="J420" s="409">
        <v>23</v>
      </c>
      <c r="K420" s="425"/>
      <c r="L420" s="409">
        <v>5</v>
      </c>
      <c r="M420" s="409">
        <v>10</v>
      </c>
      <c r="N420" s="409">
        <v>400</v>
      </c>
      <c r="O420" s="409"/>
      <c r="P420" s="427">
        <v>9</v>
      </c>
      <c r="Q420" s="346">
        <f t="shared" si="20"/>
        <v>0.18</v>
      </c>
      <c r="R420" s="428"/>
    </row>
    <row r="421" spans="10:18" x14ac:dyDescent="0.25">
      <c r="J421" s="409">
        <v>24</v>
      </c>
      <c r="K421" s="425"/>
      <c r="L421" s="409">
        <v>4</v>
      </c>
      <c r="M421" s="409">
        <v>10</v>
      </c>
      <c r="N421" s="409">
        <v>400</v>
      </c>
      <c r="O421" s="409"/>
      <c r="P421" s="427">
        <v>1</v>
      </c>
      <c r="Q421" s="346">
        <f t="shared" si="20"/>
        <v>1.6E-2</v>
      </c>
      <c r="R421" s="428"/>
    </row>
    <row r="422" spans="10:18" x14ac:dyDescent="0.25">
      <c r="J422" s="409">
        <v>25</v>
      </c>
      <c r="K422" s="425"/>
      <c r="L422" s="409">
        <v>3</v>
      </c>
      <c r="M422" s="409">
        <v>10</v>
      </c>
      <c r="N422" s="409">
        <v>400</v>
      </c>
      <c r="O422" s="409"/>
      <c r="P422" s="427">
        <v>2</v>
      </c>
      <c r="Q422" s="346">
        <f t="shared" si="20"/>
        <v>2.4E-2</v>
      </c>
      <c r="R422" s="428"/>
    </row>
    <row r="423" spans="10:18" x14ac:dyDescent="0.25">
      <c r="J423" s="409">
        <v>26</v>
      </c>
      <c r="K423" s="425"/>
      <c r="L423" s="409">
        <v>2</v>
      </c>
      <c r="M423" s="409">
        <v>10</v>
      </c>
      <c r="N423" s="409">
        <v>400</v>
      </c>
      <c r="O423" s="409"/>
      <c r="P423" s="427">
        <v>7</v>
      </c>
      <c r="Q423" s="346">
        <f t="shared" si="20"/>
        <v>5.6000000000000001E-2</v>
      </c>
      <c r="R423" s="428"/>
    </row>
    <row r="424" spans="10:18" x14ac:dyDescent="0.25">
      <c r="J424" s="409">
        <v>27</v>
      </c>
      <c r="K424" s="425"/>
      <c r="L424" s="409">
        <v>3</v>
      </c>
      <c r="M424" s="409">
        <v>10</v>
      </c>
      <c r="N424" s="409">
        <v>300</v>
      </c>
      <c r="O424" s="409"/>
      <c r="P424" s="427">
        <v>1</v>
      </c>
      <c r="Q424" s="346">
        <f t="shared" si="20"/>
        <v>8.9999999999999993E-3</v>
      </c>
      <c r="R424" s="428"/>
    </row>
    <row r="425" spans="10:18" x14ac:dyDescent="0.25">
      <c r="J425" s="409">
        <v>28</v>
      </c>
      <c r="K425" s="425"/>
      <c r="L425" s="409">
        <v>2</v>
      </c>
      <c r="M425" s="409">
        <v>10</v>
      </c>
      <c r="N425" s="409">
        <v>300</v>
      </c>
      <c r="O425" s="409"/>
      <c r="P425" s="427">
        <v>12</v>
      </c>
      <c r="Q425" s="346">
        <f t="shared" si="20"/>
        <v>7.1999999999999995E-2</v>
      </c>
      <c r="R425" s="428"/>
    </row>
    <row r="426" spans="10:18" x14ac:dyDescent="0.25">
      <c r="J426" s="409">
        <v>29</v>
      </c>
      <c r="K426" s="425"/>
      <c r="L426" s="409">
        <v>2</v>
      </c>
      <c r="M426" s="409">
        <v>10</v>
      </c>
      <c r="N426" s="409">
        <v>250</v>
      </c>
      <c r="O426" s="409"/>
      <c r="P426" s="427">
        <v>5</v>
      </c>
      <c r="Q426" s="346">
        <f t="shared" si="20"/>
        <v>2.5000000000000001E-2</v>
      </c>
      <c r="R426" s="428"/>
    </row>
    <row r="427" spans="10:18" x14ac:dyDescent="0.25">
      <c r="J427" s="409">
        <v>30</v>
      </c>
      <c r="K427" s="425"/>
      <c r="L427" s="409">
        <v>2</v>
      </c>
      <c r="M427" s="409">
        <v>10</v>
      </c>
      <c r="N427" s="409">
        <v>200</v>
      </c>
      <c r="O427" s="409"/>
      <c r="P427" s="427">
        <v>6</v>
      </c>
      <c r="Q427" s="346">
        <f t="shared" si="20"/>
        <v>2.4E-2</v>
      </c>
      <c r="R427" s="428"/>
    </row>
    <row r="428" spans="10:18" x14ac:dyDescent="0.25">
      <c r="J428" s="409">
        <v>31</v>
      </c>
      <c r="K428" s="425"/>
      <c r="L428" s="409">
        <v>2</v>
      </c>
      <c r="M428" s="409">
        <v>20</v>
      </c>
      <c r="N428" s="409">
        <v>250</v>
      </c>
      <c r="O428" s="409"/>
      <c r="P428" s="427">
        <v>1</v>
      </c>
      <c r="Q428" s="346">
        <f t="shared" si="20"/>
        <v>0.01</v>
      </c>
      <c r="R428" s="428"/>
    </row>
    <row r="429" spans="10:18" x14ac:dyDescent="0.25">
      <c r="J429" s="409">
        <v>32</v>
      </c>
      <c r="K429" s="425"/>
      <c r="L429" s="409">
        <v>2</v>
      </c>
      <c r="M429" s="409">
        <v>15</v>
      </c>
      <c r="N429" s="409">
        <v>200</v>
      </c>
      <c r="O429" s="409"/>
      <c r="P429" s="427">
        <v>1</v>
      </c>
      <c r="Q429" s="346">
        <f t="shared" si="20"/>
        <v>6.0000000000000001E-3</v>
      </c>
      <c r="R429" s="428"/>
    </row>
    <row r="430" spans="10:18" x14ac:dyDescent="0.25">
      <c r="J430" s="1059"/>
      <c r="K430" s="1060"/>
      <c r="L430" s="1060"/>
      <c r="M430" s="1060"/>
      <c r="N430" s="1060"/>
      <c r="O430" s="1105"/>
      <c r="P430" s="1061">
        <f>SUM(P398:P429)</f>
        <v>77</v>
      </c>
      <c r="Q430" s="1062">
        <f>SUM(Q398:Q429)</f>
        <v>1.8992</v>
      </c>
      <c r="R430" s="854">
        <f>SUM(Q430/G403)</f>
        <v>0.50588512316299672</v>
      </c>
    </row>
    <row r="431" spans="10:18" x14ac:dyDescent="0.25">
      <c r="J431" s="409">
        <v>33</v>
      </c>
      <c r="K431" s="425"/>
      <c r="L431" s="409">
        <v>5</v>
      </c>
      <c r="M431" s="409">
        <v>7</v>
      </c>
      <c r="N431" s="409">
        <v>400</v>
      </c>
      <c r="O431" s="409">
        <v>4</v>
      </c>
      <c r="P431" s="427">
        <v>16</v>
      </c>
      <c r="Q431" s="346">
        <f>L431*M431*N431*P431/1000000</f>
        <v>0.224</v>
      </c>
      <c r="R431" s="64"/>
    </row>
    <row r="432" spans="10:18" x14ac:dyDescent="0.25">
      <c r="J432" s="409">
        <v>34</v>
      </c>
      <c r="K432" s="425"/>
      <c r="L432" s="409">
        <v>4</v>
      </c>
      <c r="M432" s="409">
        <v>6</v>
      </c>
      <c r="N432" s="409">
        <v>400</v>
      </c>
      <c r="O432" s="409">
        <v>3</v>
      </c>
      <c r="P432" s="427">
        <v>18</v>
      </c>
      <c r="Q432" s="346">
        <f>L432*M432*N432*P432/1000000</f>
        <v>0.17280000000000001</v>
      </c>
      <c r="R432" s="64"/>
    </row>
    <row r="433" spans="2:18" x14ac:dyDescent="0.25">
      <c r="J433" s="409">
        <v>35</v>
      </c>
      <c r="K433" s="425"/>
      <c r="L433" s="409">
        <v>3</v>
      </c>
      <c r="M433" s="409">
        <v>5</v>
      </c>
      <c r="N433" s="409">
        <v>400</v>
      </c>
      <c r="O433" s="409">
        <v>3</v>
      </c>
      <c r="P433" s="427">
        <v>30</v>
      </c>
      <c r="Q433" s="346">
        <f>L433*M433*N433*P433/1000000</f>
        <v>0.18</v>
      </c>
      <c r="R433" s="64"/>
    </row>
    <row r="434" spans="2:18" x14ac:dyDescent="0.25">
      <c r="J434" s="429">
        <v>36</v>
      </c>
      <c r="K434" s="425"/>
      <c r="L434" s="409">
        <v>2</v>
      </c>
      <c r="M434" s="409">
        <v>3</v>
      </c>
      <c r="N434" s="409">
        <v>400</v>
      </c>
      <c r="O434" s="409">
        <v>2</v>
      </c>
      <c r="P434" s="427">
        <v>50</v>
      </c>
      <c r="Q434" s="346">
        <f>L434*M434*N434*P434/1000000</f>
        <v>0.12</v>
      </c>
      <c r="R434" s="1073"/>
    </row>
    <row r="435" spans="2:18" x14ac:dyDescent="0.25">
      <c r="J435" s="1059"/>
      <c r="K435" s="1060"/>
      <c r="L435" s="1060"/>
      <c r="M435" s="1060"/>
      <c r="N435" s="1060"/>
      <c r="O435" s="1105"/>
      <c r="P435" s="1061">
        <f>SUM(P431:P434)</f>
        <v>114</v>
      </c>
      <c r="Q435" s="1062">
        <f>SUM(Q431:Q434)</f>
        <v>0.69679999999999997</v>
      </c>
      <c r="R435" s="854">
        <f>SUM(Q435/G403)</f>
        <v>0.1856048619523884</v>
      </c>
    </row>
    <row r="436" spans="2:18" ht="16.5" thickBot="1" x14ac:dyDescent="0.3">
      <c r="J436" s="383"/>
      <c r="K436" s="383"/>
      <c r="L436" s="383"/>
      <c r="M436" s="383"/>
      <c r="N436" s="383"/>
      <c r="O436" s="383"/>
      <c r="P436" s="132">
        <f>SUM(P435,P430)</f>
        <v>191</v>
      </c>
      <c r="Q436" s="133">
        <f>SUM(Q435,Q430)</f>
        <v>2.5960000000000001</v>
      </c>
      <c r="R436" s="49">
        <f>SUM(Q436/G403)</f>
        <v>0.69148998511538506</v>
      </c>
    </row>
    <row r="437" spans="2:18" ht="16.5" thickTop="1" x14ac:dyDescent="0.25"/>
    <row r="439" spans="2:18" x14ac:dyDescent="0.25">
      <c r="B439" s="1814" t="s">
        <v>20</v>
      </c>
      <c r="C439" s="1814"/>
      <c r="D439" s="1814"/>
      <c r="E439" s="1814"/>
      <c r="F439" s="1814"/>
      <c r="G439" s="1814"/>
      <c r="H439" s="1814"/>
      <c r="J439" s="1892" t="s">
        <v>22</v>
      </c>
      <c r="K439" s="1892"/>
      <c r="L439" s="1892"/>
      <c r="M439" s="1892"/>
      <c r="N439" s="1892"/>
      <c r="O439" s="1892"/>
      <c r="P439" s="1892"/>
      <c r="Q439" s="1892"/>
      <c r="R439" s="1892"/>
    </row>
    <row r="440" spans="2:18" x14ac:dyDescent="0.25">
      <c r="B440" s="1814"/>
      <c r="C440" s="1814"/>
      <c r="D440" s="1814"/>
      <c r="E440" s="1814"/>
      <c r="F440" s="1814"/>
      <c r="G440" s="1814"/>
      <c r="H440" s="1814"/>
      <c r="J440" s="1892"/>
      <c r="K440" s="1892"/>
      <c r="L440" s="1892"/>
      <c r="M440" s="1892"/>
      <c r="N440" s="1892"/>
      <c r="O440" s="1892"/>
      <c r="P440" s="1892"/>
      <c r="Q440" s="1892"/>
      <c r="R440" s="1892"/>
    </row>
    <row r="441" spans="2:18" x14ac:dyDescent="0.25">
      <c r="B441" s="6" t="s">
        <v>416</v>
      </c>
      <c r="H441" s="8"/>
      <c r="J441" s="6" t="s">
        <v>416</v>
      </c>
      <c r="K441" s="1051"/>
      <c r="L441" s="1051"/>
      <c r="M441" s="1051"/>
      <c r="N441" s="1051"/>
      <c r="O441" s="1893"/>
      <c r="P441" s="1893"/>
      <c r="Q441" s="842"/>
      <c r="R441" s="842"/>
    </row>
    <row r="442" spans="2:18" x14ac:dyDescent="0.25">
      <c r="B442" s="1812" t="s">
        <v>21</v>
      </c>
      <c r="C442" s="1812" t="s">
        <v>2</v>
      </c>
      <c r="D442" s="1805" t="s">
        <v>3</v>
      </c>
      <c r="E442" s="1842" t="s">
        <v>4</v>
      </c>
      <c r="F442" s="1843"/>
      <c r="G442" s="1844"/>
      <c r="H442" s="1812" t="s">
        <v>5</v>
      </c>
      <c r="J442" s="1886" t="s">
        <v>21</v>
      </c>
      <c r="K442" s="1894" t="s">
        <v>24</v>
      </c>
      <c r="L442" s="1867" t="s">
        <v>25</v>
      </c>
      <c r="M442" s="1868"/>
      <c r="N442" s="1869"/>
      <c r="O442" s="1867" t="s">
        <v>4</v>
      </c>
      <c r="P442" s="1868"/>
      <c r="Q442" s="1869"/>
      <c r="R442" s="1886" t="s">
        <v>5</v>
      </c>
    </row>
    <row r="443" spans="2:18" x14ac:dyDescent="0.25">
      <c r="B443" s="1813"/>
      <c r="C443" s="1813"/>
      <c r="D443" s="1806"/>
      <c r="E443" s="1101" t="s">
        <v>26</v>
      </c>
      <c r="F443" s="1101" t="s">
        <v>9</v>
      </c>
      <c r="G443" s="1101" t="s">
        <v>10</v>
      </c>
      <c r="H443" s="1813"/>
      <c r="J443" s="1887"/>
      <c r="K443" s="1895"/>
      <c r="L443" s="1052" t="s">
        <v>27</v>
      </c>
      <c r="M443" s="1103" t="s">
        <v>28</v>
      </c>
      <c r="N443" s="1103" t="s">
        <v>26</v>
      </c>
      <c r="O443" s="1103" t="s">
        <v>29</v>
      </c>
      <c r="P443" s="1053" t="s">
        <v>30</v>
      </c>
      <c r="Q443" s="1054" t="s">
        <v>10</v>
      </c>
      <c r="R443" s="1887"/>
    </row>
    <row r="444" spans="2:18" x14ac:dyDescent="0.25">
      <c r="B444" s="28">
        <v>1</v>
      </c>
      <c r="C444" s="80">
        <v>6185</v>
      </c>
      <c r="D444" s="1107" t="s">
        <v>14</v>
      </c>
      <c r="E444" s="1107">
        <v>400</v>
      </c>
      <c r="F444" s="1107">
        <v>58</v>
      </c>
      <c r="G444" s="71">
        <f t="shared" ref="G444:G452" si="21">0.7854*E444*F444*F444/1000000</f>
        <v>1.0568342399999999</v>
      </c>
      <c r="H444" s="21" t="s">
        <v>15</v>
      </c>
      <c r="J444" s="409">
        <v>1</v>
      </c>
      <c r="K444" s="429" t="s">
        <v>80</v>
      </c>
      <c r="L444" s="409">
        <v>15</v>
      </c>
      <c r="M444" s="409">
        <v>30</v>
      </c>
      <c r="N444" s="409">
        <v>400</v>
      </c>
      <c r="O444" s="409"/>
      <c r="P444" s="427">
        <v>1</v>
      </c>
      <c r="Q444" s="346">
        <f>L444*M444*N444*P444/1000000</f>
        <v>0.18</v>
      </c>
      <c r="R444" s="428"/>
    </row>
    <row r="445" spans="2:18" x14ac:dyDescent="0.25">
      <c r="B445" s="28">
        <v>2</v>
      </c>
      <c r="C445" s="80">
        <v>6287</v>
      </c>
      <c r="D445" s="1107" t="s">
        <v>14</v>
      </c>
      <c r="E445" s="1107">
        <v>400</v>
      </c>
      <c r="F445" s="1107">
        <v>61</v>
      </c>
      <c r="G445" s="71">
        <f t="shared" si="21"/>
        <v>1.1689893599999999</v>
      </c>
      <c r="H445" s="21" t="s">
        <v>15</v>
      </c>
      <c r="J445" s="409">
        <v>2</v>
      </c>
      <c r="K445" s="425"/>
      <c r="L445" s="409">
        <v>10</v>
      </c>
      <c r="M445" s="409">
        <v>30</v>
      </c>
      <c r="N445" s="409">
        <v>400</v>
      </c>
      <c r="O445" s="409"/>
      <c r="P445" s="427">
        <v>1</v>
      </c>
      <c r="Q445" s="346">
        <f>L445*M445*N445*P445/1000000</f>
        <v>0.12</v>
      </c>
      <c r="R445" s="428"/>
    </row>
    <row r="446" spans="2:18" x14ac:dyDescent="0.25">
      <c r="B446" s="28">
        <v>3</v>
      </c>
      <c r="C446" s="80">
        <v>6420</v>
      </c>
      <c r="D446" s="1107" t="s">
        <v>14</v>
      </c>
      <c r="E446" s="1107">
        <v>400</v>
      </c>
      <c r="F446" s="1107">
        <v>67</v>
      </c>
      <c r="G446" s="71">
        <f t="shared" si="21"/>
        <v>1.4102642399999998</v>
      </c>
      <c r="H446" s="433" t="s">
        <v>185</v>
      </c>
      <c r="J446" s="409">
        <v>3</v>
      </c>
      <c r="K446" s="425"/>
      <c r="L446" s="409">
        <v>2</v>
      </c>
      <c r="M446" s="409">
        <v>30</v>
      </c>
      <c r="N446" s="409">
        <v>400</v>
      </c>
      <c r="O446" s="409"/>
      <c r="P446" s="427">
        <v>1</v>
      </c>
      <c r="Q446" s="346">
        <f t="shared" ref="Q446:Q472" si="22">L446*M446*N446*P446/1000000</f>
        <v>2.4E-2</v>
      </c>
      <c r="R446" s="428"/>
    </row>
    <row r="447" spans="2:18" x14ac:dyDescent="0.25">
      <c r="B447" s="28">
        <v>4</v>
      </c>
      <c r="C447" s="80">
        <v>6351</v>
      </c>
      <c r="D447" s="1107" t="s">
        <v>14</v>
      </c>
      <c r="E447" s="1107">
        <v>400</v>
      </c>
      <c r="F447" s="1107">
        <v>48</v>
      </c>
      <c r="G447" s="71">
        <f t="shared" si="21"/>
        <v>0.72382463999999991</v>
      </c>
      <c r="H447" s="433" t="s">
        <v>185</v>
      </c>
      <c r="J447" s="409">
        <v>4</v>
      </c>
      <c r="K447" s="425"/>
      <c r="L447" s="409">
        <v>10</v>
      </c>
      <c r="M447" s="409">
        <v>25</v>
      </c>
      <c r="N447" s="409">
        <v>400</v>
      </c>
      <c r="O447" s="409"/>
      <c r="P447" s="427">
        <v>1</v>
      </c>
      <c r="Q447" s="346">
        <f t="shared" si="22"/>
        <v>0.1</v>
      </c>
      <c r="R447" s="428"/>
    </row>
    <row r="448" spans="2:18" x14ac:dyDescent="0.25">
      <c r="B448" s="28">
        <v>5</v>
      </c>
      <c r="C448" s="80">
        <v>6388</v>
      </c>
      <c r="D448" s="1107" t="s">
        <v>14</v>
      </c>
      <c r="E448" s="1107">
        <v>400</v>
      </c>
      <c r="F448" s="1107">
        <v>48</v>
      </c>
      <c r="G448" s="71">
        <f t="shared" si="21"/>
        <v>0.72382463999999991</v>
      </c>
      <c r="H448" s="433" t="s">
        <v>185</v>
      </c>
      <c r="J448" s="409">
        <v>5</v>
      </c>
      <c r="K448" s="425"/>
      <c r="L448" s="409">
        <v>2</v>
      </c>
      <c r="M448" s="409">
        <v>25</v>
      </c>
      <c r="N448" s="409">
        <v>400</v>
      </c>
      <c r="O448" s="409"/>
      <c r="P448" s="427">
        <v>1</v>
      </c>
      <c r="Q448" s="346">
        <f t="shared" si="22"/>
        <v>0.02</v>
      </c>
      <c r="R448" s="428"/>
    </row>
    <row r="449" spans="1:18" x14ac:dyDescent="0.25">
      <c r="B449" s="28">
        <v>6</v>
      </c>
      <c r="C449" s="80">
        <v>6262</v>
      </c>
      <c r="D449" s="1107" t="s">
        <v>14</v>
      </c>
      <c r="E449" s="1107">
        <v>400</v>
      </c>
      <c r="F449" s="1107">
        <v>58</v>
      </c>
      <c r="G449" s="71">
        <f t="shared" si="21"/>
        <v>1.0568342399999999</v>
      </c>
      <c r="H449" s="433" t="s">
        <v>15</v>
      </c>
      <c r="J449" s="409">
        <v>6</v>
      </c>
      <c r="K449" s="425"/>
      <c r="L449" s="409">
        <v>15</v>
      </c>
      <c r="M449" s="409">
        <v>20</v>
      </c>
      <c r="N449" s="409">
        <v>400</v>
      </c>
      <c r="O449" s="409"/>
      <c r="P449" s="427">
        <v>1</v>
      </c>
      <c r="Q449" s="346">
        <f t="shared" si="22"/>
        <v>0.12</v>
      </c>
      <c r="R449" s="428"/>
    </row>
    <row r="450" spans="1:18" x14ac:dyDescent="0.25">
      <c r="B450" s="28">
        <v>7</v>
      </c>
      <c r="C450" s="80">
        <v>6410</v>
      </c>
      <c r="D450" s="1107" t="s">
        <v>14</v>
      </c>
      <c r="E450" s="1107">
        <v>400</v>
      </c>
      <c r="F450" s="1107">
        <v>39</v>
      </c>
      <c r="G450" s="71">
        <f t="shared" si="21"/>
        <v>0.47783735999999993</v>
      </c>
      <c r="H450" s="433" t="s">
        <v>185</v>
      </c>
      <c r="J450" s="409">
        <v>7</v>
      </c>
      <c r="K450" s="425"/>
      <c r="L450" s="409">
        <v>10</v>
      </c>
      <c r="M450" s="409">
        <v>20</v>
      </c>
      <c r="N450" s="409">
        <v>400</v>
      </c>
      <c r="O450" s="409"/>
      <c r="P450" s="427">
        <v>2</v>
      </c>
      <c r="Q450" s="346">
        <f t="shared" si="22"/>
        <v>0.16</v>
      </c>
      <c r="R450" s="428"/>
    </row>
    <row r="451" spans="1:18" x14ac:dyDescent="0.25">
      <c r="A451" s="383"/>
      <c r="B451" s="28">
        <v>8</v>
      </c>
      <c r="C451" s="80">
        <v>6336</v>
      </c>
      <c r="D451" s="1107" t="s">
        <v>14</v>
      </c>
      <c r="E451" s="1107">
        <v>300</v>
      </c>
      <c r="F451" s="1107">
        <v>40</v>
      </c>
      <c r="G451" s="431">
        <f t="shared" si="21"/>
        <v>0.37699199999999999</v>
      </c>
      <c r="H451" s="1041" t="s">
        <v>207</v>
      </c>
      <c r="J451" s="409">
        <v>8</v>
      </c>
      <c r="K451" s="425"/>
      <c r="L451" s="409">
        <v>8</v>
      </c>
      <c r="M451" s="409">
        <v>20</v>
      </c>
      <c r="N451" s="409">
        <v>400</v>
      </c>
      <c r="O451" s="409"/>
      <c r="P451" s="427">
        <v>1</v>
      </c>
      <c r="Q451" s="346">
        <f t="shared" si="22"/>
        <v>6.4000000000000001E-2</v>
      </c>
      <c r="R451" s="428"/>
    </row>
    <row r="452" spans="1:18" x14ac:dyDescent="0.25">
      <c r="B452" s="28">
        <v>9</v>
      </c>
      <c r="C452" s="80">
        <v>6694</v>
      </c>
      <c r="D452" s="1107" t="s">
        <v>14</v>
      </c>
      <c r="E452" s="1107">
        <v>400</v>
      </c>
      <c r="F452" s="1107">
        <v>40</v>
      </c>
      <c r="G452" s="71">
        <f t="shared" si="21"/>
        <v>0.50265599999999988</v>
      </c>
      <c r="H452" s="1041" t="s">
        <v>207</v>
      </c>
      <c r="J452" s="409">
        <v>9</v>
      </c>
      <c r="K452" s="425"/>
      <c r="L452" s="409">
        <v>3</v>
      </c>
      <c r="M452" s="409">
        <v>20</v>
      </c>
      <c r="N452" s="409">
        <v>400</v>
      </c>
      <c r="O452" s="409"/>
      <c r="P452" s="427">
        <v>1</v>
      </c>
      <c r="Q452" s="346">
        <f t="shared" si="22"/>
        <v>2.4E-2</v>
      </c>
      <c r="R452" s="428"/>
    </row>
    <row r="453" spans="1:18" x14ac:dyDescent="0.25">
      <c r="B453" s="1926" t="s">
        <v>78</v>
      </c>
      <c r="C453" s="1927"/>
      <c r="D453" s="1927"/>
      <c r="E453" s="1927"/>
      <c r="F453" s="1928"/>
      <c r="G453" s="74">
        <f>SUM(G444:G452)</f>
        <v>7.4980567199999992</v>
      </c>
      <c r="H453" s="21"/>
      <c r="J453" s="409">
        <v>10</v>
      </c>
      <c r="K453" s="425"/>
      <c r="L453" s="409">
        <v>6</v>
      </c>
      <c r="M453" s="409">
        <v>20</v>
      </c>
      <c r="N453" s="409">
        <v>400</v>
      </c>
      <c r="O453" s="409"/>
      <c r="P453" s="427">
        <v>1</v>
      </c>
      <c r="Q453" s="346">
        <f t="shared" si="22"/>
        <v>4.8000000000000001E-2</v>
      </c>
      <c r="R453" s="428"/>
    </row>
    <row r="454" spans="1:18" ht="16.5" thickBot="1" x14ac:dyDescent="0.3">
      <c r="G454" s="145">
        <f>SUM(G453)</f>
        <v>7.4980567199999992</v>
      </c>
      <c r="H454" s="36">
        <f>SUM(Q491/G454)</f>
        <v>0.76122390282478436</v>
      </c>
      <c r="J454" s="409">
        <v>11</v>
      </c>
      <c r="K454" s="425"/>
      <c r="L454" s="409">
        <v>15</v>
      </c>
      <c r="M454" s="409">
        <v>17</v>
      </c>
      <c r="N454" s="409">
        <v>400</v>
      </c>
      <c r="O454" s="409"/>
      <c r="P454" s="427">
        <v>3</v>
      </c>
      <c r="Q454" s="346">
        <f t="shared" si="22"/>
        <v>0.30599999999999999</v>
      </c>
      <c r="R454" s="428"/>
    </row>
    <row r="455" spans="1:18" ht="16.5" thickTop="1" x14ac:dyDescent="0.25">
      <c r="J455" s="409">
        <v>12</v>
      </c>
      <c r="K455" s="425"/>
      <c r="L455" s="409">
        <v>12</v>
      </c>
      <c r="M455" s="409">
        <v>15</v>
      </c>
      <c r="N455" s="409">
        <v>400</v>
      </c>
      <c r="O455" s="409"/>
      <c r="P455" s="427">
        <v>6</v>
      </c>
      <c r="Q455" s="346">
        <f t="shared" si="22"/>
        <v>0.432</v>
      </c>
      <c r="R455" s="428"/>
    </row>
    <row r="456" spans="1:18" x14ac:dyDescent="0.25">
      <c r="B456" s="8" t="s">
        <v>414</v>
      </c>
      <c r="J456" s="409">
        <v>13</v>
      </c>
      <c r="K456" s="425"/>
      <c r="L456" s="409">
        <v>10</v>
      </c>
      <c r="M456" s="409">
        <v>15</v>
      </c>
      <c r="N456" s="409">
        <v>400</v>
      </c>
      <c r="O456" s="409"/>
      <c r="P456" s="427">
        <v>9</v>
      </c>
      <c r="Q456" s="346">
        <f t="shared" si="22"/>
        <v>0.54</v>
      </c>
      <c r="R456" s="428"/>
    </row>
    <row r="457" spans="1:18" x14ac:dyDescent="0.25">
      <c r="B457" s="1901" t="s">
        <v>3</v>
      </c>
      <c r="C457" s="1902" t="s">
        <v>49</v>
      </c>
      <c r="D457" s="1902"/>
      <c r="E457" s="1903" t="s">
        <v>48</v>
      </c>
      <c r="F457" s="1903"/>
      <c r="G457" s="1886" t="s">
        <v>50</v>
      </c>
      <c r="H457" s="87"/>
      <c r="J457" s="409">
        <v>14</v>
      </c>
      <c r="K457" s="425"/>
      <c r="L457" s="409">
        <v>6</v>
      </c>
      <c r="M457" s="409">
        <v>15</v>
      </c>
      <c r="N457" s="409">
        <v>400</v>
      </c>
      <c r="O457" s="409"/>
      <c r="P457" s="427">
        <v>9</v>
      </c>
      <c r="Q457" s="346">
        <f t="shared" si="22"/>
        <v>0.32400000000000001</v>
      </c>
      <c r="R457" s="428"/>
    </row>
    <row r="458" spans="1:18" x14ac:dyDescent="0.25">
      <c r="B458" s="1901"/>
      <c r="C458" s="101" t="s">
        <v>30</v>
      </c>
      <c r="D458" s="101" t="s">
        <v>10</v>
      </c>
      <c r="E458" s="1106" t="s">
        <v>30</v>
      </c>
      <c r="F458" s="1106" t="s">
        <v>10</v>
      </c>
      <c r="G458" s="1887"/>
      <c r="H458" s="87"/>
      <c r="J458" s="409">
        <v>15</v>
      </c>
      <c r="K458" s="425"/>
      <c r="L458" s="409">
        <v>3</v>
      </c>
      <c r="M458" s="409">
        <v>15</v>
      </c>
      <c r="N458" s="409">
        <v>400</v>
      </c>
      <c r="O458" s="409"/>
      <c r="P458" s="427">
        <v>1</v>
      </c>
      <c r="Q458" s="346">
        <f t="shared" si="22"/>
        <v>1.7999999999999999E-2</v>
      </c>
      <c r="R458" s="428"/>
    </row>
    <row r="459" spans="1:18" x14ac:dyDescent="0.25">
      <c r="B459" s="1107" t="s">
        <v>14</v>
      </c>
      <c r="C459" s="86">
        <f>SUM(C410)</f>
        <v>46</v>
      </c>
      <c r="D459" s="71">
        <f>SUM(D410)</f>
        <v>32.57713536</v>
      </c>
      <c r="E459" s="86">
        <f>SUM(E410)</f>
        <v>1639</v>
      </c>
      <c r="F459" s="71">
        <f>SUM(F410)</f>
        <v>20.750432</v>
      </c>
      <c r="G459" s="88">
        <f>SUM(F459/D459)</f>
        <v>0.63696306537371372</v>
      </c>
      <c r="H459" s="83"/>
      <c r="J459" s="409">
        <v>16</v>
      </c>
      <c r="K459" s="425"/>
      <c r="L459" s="409">
        <v>2</v>
      </c>
      <c r="M459" s="409">
        <v>15</v>
      </c>
      <c r="N459" s="409">
        <v>400</v>
      </c>
      <c r="O459" s="409"/>
      <c r="P459" s="427">
        <v>7</v>
      </c>
      <c r="Q459" s="346">
        <f t="shared" si="22"/>
        <v>8.4000000000000005E-2</v>
      </c>
      <c r="R459" s="428"/>
    </row>
    <row r="460" spans="1:18" x14ac:dyDescent="0.25">
      <c r="B460" s="1107" t="s">
        <v>14</v>
      </c>
      <c r="C460" s="1107">
        <f>SUM(B452)</f>
        <v>9</v>
      </c>
      <c r="D460" s="71">
        <f>SUM(G454)</f>
        <v>7.4980567199999992</v>
      </c>
      <c r="E460" s="86">
        <f>SUM(P491)</f>
        <v>392</v>
      </c>
      <c r="F460" s="71">
        <f>SUM(Q491)</f>
        <v>5.7077000000000009</v>
      </c>
      <c r="G460" s="88">
        <f>SUM(F460/D460)</f>
        <v>0.76122390282478436</v>
      </c>
      <c r="H460" s="83"/>
      <c r="J460" s="409">
        <v>17</v>
      </c>
      <c r="K460" s="425"/>
      <c r="L460" s="409">
        <v>10</v>
      </c>
      <c r="M460" s="409">
        <v>17</v>
      </c>
      <c r="N460" s="409">
        <v>400</v>
      </c>
      <c r="O460" s="409"/>
      <c r="P460" s="427">
        <v>1</v>
      </c>
      <c r="Q460" s="346">
        <f t="shared" si="22"/>
        <v>6.8000000000000005E-2</v>
      </c>
      <c r="R460" s="428"/>
    </row>
    <row r="461" spans="1:18" ht="16.5" thickBot="1" x14ac:dyDescent="0.3">
      <c r="B461" s="1102" t="s">
        <v>54</v>
      </c>
      <c r="C461" s="59">
        <f>SUM(C459:C460)</f>
        <v>55</v>
      </c>
      <c r="D461" s="92">
        <f>SUM(D459:D460)</f>
        <v>40.075192080000001</v>
      </c>
      <c r="E461" s="59">
        <f>SUM(E459:E460)</f>
        <v>2031</v>
      </c>
      <c r="F461" s="92">
        <f>SUM(F459:F460)</f>
        <v>26.458131999999999</v>
      </c>
      <c r="G461" s="93">
        <f>SUM(F461/D461)</f>
        <v>0.66021223172637622</v>
      </c>
      <c r="H461" s="83"/>
      <c r="J461" s="409">
        <v>18</v>
      </c>
      <c r="K461" s="425"/>
      <c r="L461" s="409">
        <v>15</v>
      </c>
      <c r="M461" s="409">
        <v>22</v>
      </c>
      <c r="N461" s="409">
        <v>400</v>
      </c>
      <c r="O461" s="409"/>
      <c r="P461" s="427">
        <v>1</v>
      </c>
      <c r="Q461" s="346">
        <f t="shared" si="22"/>
        <v>0.13200000000000001</v>
      </c>
      <c r="R461" s="428"/>
    </row>
    <row r="462" spans="1:18" ht="16.5" thickTop="1" x14ac:dyDescent="0.25">
      <c r="B462" s="89"/>
      <c r="C462" s="90"/>
      <c r="D462" s="91"/>
      <c r="E462" s="82"/>
      <c r="F462" s="83"/>
      <c r="G462" s="83"/>
      <c r="H462" s="83"/>
      <c r="J462" s="409">
        <v>19</v>
      </c>
      <c r="K462" s="425"/>
      <c r="L462" s="409">
        <v>2</v>
      </c>
      <c r="M462" s="409">
        <v>22</v>
      </c>
      <c r="N462" s="409">
        <v>400</v>
      </c>
      <c r="O462" s="409"/>
      <c r="P462" s="427">
        <v>1</v>
      </c>
      <c r="Q462" s="346">
        <f t="shared" si="22"/>
        <v>1.7600000000000001E-2</v>
      </c>
      <c r="R462" s="428"/>
    </row>
    <row r="463" spans="1:18" x14ac:dyDescent="0.25">
      <c r="B463" s="102" t="s">
        <v>80</v>
      </c>
      <c r="C463" s="90"/>
      <c r="D463" s="103">
        <f>SUM(Q485,D412)</f>
        <v>20.868931999999997</v>
      </c>
      <c r="E463" s="90" t="s">
        <v>212</v>
      </c>
      <c r="F463" s="82">
        <f>SUM(F412)</f>
        <v>0.71519999999999995</v>
      </c>
      <c r="G463" s="83"/>
      <c r="H463" s="83"/>
      <c r="J463" s="409">
        <v>20</v>
      </c>
      <c r="K463" s="425"/>
      <c r="L463" s="409">
        <v>4</v>
      </c>
      <c r="M463" s="409">
        <v>20</v>
      </c>
      <c r="N463" s="409">
        <v>400</v>
      </c>
      <c r="O463" s="409"/>
      <c r="P463" s="427">
        <v>1</v>
      </c>
      <c r="Q463" s="346">
        <f t="shared" si="22"/>
        <v>3.2000000000000001E-2</v>
      </c>
      <c r="R463" s="428"/>
    </row>
    <row r="464" spans="1:18" x14ac:dyDescent="0.25">
      <c r="B464" s="102" t="s">
        <v>51</v>
      </c>
      <c r="C464" s="89"/>
      <c r="D464" s="103">
        <f>SUM(Q490,D413)</f>
        <v>5.5891999999999999</v>
      </c>
      <c r="E464" s="83"/>
      <c r="F464" s="83"/>
      <c r="G464" s="83"/>
      <c r="H464" s="83"/>
      <c r="J464" s="409">
        <v>21</v>
      </c>
      <c r="K464" s="425"/>
      <c r="L464" s="409">
        <v>7</v>
      </c>
      <c r="M464" s="409">
        <v>15</v>
      </c>
      <c r="N464" s="409">
        <v>400</v>
      </c>
      <c r="O464" s="409"/>
      <c r="P464" s="427">
        <v>2</v>
      </c>
      <c r="Q464" s="346">
        <f t="shared" si="22"/>
        <v>8.4000000000000005E-2</v>
      </c>
      <c r="R464" s="428"/>
    </row>
    <row r="465" spans="2:18" ht="16.5" thickBot="1" x14ac:dyDescent="0.3">
      <c r="B465" s="89"/>
      <c r="C465" s="89"/>
      <c r="D465" s="635">
        <f>SUM(D463:D464)</f>
        <v>26.458131999999999</v>
      </c>
      <c r="E465" s="83"/>
      <c r="F465" s="328">
        <f>SUM(D465,F463)</f>
        <v>27.173331999999998</v>
      </c>
      <c r="G465" s="83"/>
      <c r="H465" s="83"/>
      <c r="J465" s="409">
        <v>22</v>
      </c>
      <c r="K465" s="425"/>
      <c r="L465" s="409">
        <v>8</v>
      </c>
      <c r="M465" s="409">
        <v>15</v>
      </c>
      <c r="N465" s="409">
        <v>400</v>
      </c>
      <c r="O465" s="409"/>
      <c r="P465" s="427">
        <v>1</v>
      </c>
      <c r="Q465" s="346">
        <f t="shared" si="22"/>
        <v>4.8000000000000001E-2</v>
      </c>
      <c r="R465" s="428"/>
    </row>
    <row r="466" spans="2:18" ht="16.5" thickTop="1" x14ac:dyDescent="0.25">
      <c r="J466" s="409">
        <v>23</v>
      </c>
      <c r="K466" s="425"/>
      <c r="L466" s="409">
        <v>7</v>
      </c>
      <c r="M466" s="409">
        <v>20</v>
      </c>
      <c r="N466" s="409">
        <v>400</v>
      </c>
      <c r="O466" s="409"/>
      <c r="P466" s="427">
        <v>1</v>
      </c>
      <c r="Q466" s="346">
        <f t="shared" si="22"/>
        <v>5.6000000000000001E-2</v>
      </c>
      <c r="R466" s="428"/>
    </row>
    <row r="467" spans="2:18" x14ac:dyDescent="0.25">
      <c r="J467" s="409">
        <v>24</v>
      </c>
      <c r="K467" s="425"/>
      <c r="L467" s="409">
        <v>10</v>
      </c>
      <c r="M467" s="409">
        <v>10</v>
      </c>
      <c r="N467" s="409">
        <v>400</v>
      </c>
      <c r="O467" s="409"/>
      <c r="P467" s="427">
        <v>2</v>
      </c>
      <c r="Q467" s="346">
        <f t="shared" si="22"/>
        <v>0.08</v>
      </c>
      <c r="R467" s="428"/>
    </row>
    <row r="468" spans="2:18" x14ac:dyDescent="0.25">
      <c r="J468" s="409">
        <v>25</v>
      </c>
      <c r="K468" s="425"/>
      <c r="L468" s="409">
        <v>6</v>
      </c>
      <c r="M468" s="409">
        <v>12</v>
      </c>
      <c r="N468" s="409">
        <v>400</v>
      </c>
      <c r="O468" s="409"/>
      <c r="P468" s="427">
        <v>11</v>
      </c>
      <c r="Q468" s="346">
        <f t="shared" si="22"/>
        <v>0.31680000000000003</v>
      </c>
      <c r="R468" s="428"/>
    </row>
    <row r="469" spans="2:18" x14ac:dyDescent="0.25">
      <c r="J469" s="409">
        <v>26</v>
      </c>
      <c r="K469" s="425"/>
      <c r="L469" s="409">
        <v>6</v>
      </c>
      <c r="M469" s="409">
        <v>10</v>
      </c>
      <c r="N469" s="409">
        <v>400</v>
      </c>
      <c r="O469" s="409"/>
      <c r="P469" s="427">
        <v>12</v>
      </c>
      <c r="Q469" s="346">
        <f t="shared" si="22"/>
        <v>0.28799999999999998</v>
      </c>
      <c r="R469" s="428"/>
    </row>
    <row r="470" spans="2:18" x14ac:dyDescent="0.25">
      <c r="J470" s="409">
        <v>27</v>
      </c>
      <c r="K470" s="425"/>
      <c r="L470" s="409">
        <v>5</v>
      </c>
      <c r="M470" s="409">
        <v>12</v>
      </c>
      <c r="N470" s="409">
        <v>400</v>
      </c>
      <c r="O470" s="409"/>
      <c r="P470" s="427">
        <v>2</v>
      </c>
      <c r="Q470" s="346">
        <f t="shared" si="22"/>
        <v>4.8000000000000001E-2</v>
      </c>
      <c r="R470" s="428"/>
    </row>
    <row r="471" spans="2:18" x14ac:dyDescent="0.25">
      <c r="J471" s="409">
        <v>28</v>
      </c>
      <c r="K471" s="425"/>
      <c r="L471" s="409">
        <v>5</v>
      </c>
      <c r="M471" s="409">
        <v>10</v>
      </c>
      <c r="N471" s="409">
        <v>400</v>
      </c>
      <c r="O471" s="409"/>
      <c r="P471" s="427">
        <v>5</v>
      </c>
      <c r="Q471" s="346">
        <f t="shared" si="22"/>
        <v>0.1</v>
      </c>
      <c r="R471" s="428"/>
    </row>
    <row r="472" spans="2:18" x14ac:dyDescent="0.25">
      <c r="J472" s="409">
        <v>29</v>
      </c>
      <c r="K472" s="425"/>
      <c r="L472" s="409">
        <v>4</v>
      </c>
      <c r="M472" s="409">
        <v>10</v>
      </c>
      <c r="N472" s="409">
        <v>400</v>
      </c>
      <c r="O472" s="409"/>
      <c r="P472" s="427">
        <v>1</v>
      </c>
      <c r="Q472" s="346">
        <f t="shared" si="22"/>
        <v>1.6E-2</v>
      </c>
      <c r="R472" s="428"/>
    </row>
    <row r="473" spans="2:18" x14ac:dyDescent="0.25">
      <c r="J473" s="409">
        <v>30</v>
      </c>
      <c r="K473" s="425"/>
      <c r="L473" s="409">
        <v>3</v>
      </c>
      <c r="M473" s="409">
        <v>10</v>
      </c>
      <c r="N473" s="409">
        <v>400</v>
      </c>
      <c r="O473" s="409"/>
      <c r="P473" s="427">
        <v>2</v>
      </c>
      <c r="Q473" s="346">
        <f>L473*M473*N473*P473/1000000</f>
        <v>2.4E-2</v>
      </c>
      <c r="R473" s="428"/>
    </row>
    <row r="474" spans="2:18" x14ac:dyDescent="0.25">
      <c r="J474" s="409">
        <v>31</v>
      </c>
      <c r="K474" s="425"/>
      <c r="L474" s="409">
        <v>2</v>
      </c>
      <c r="M474" s="409">
        <v>10</v>
      </c>
      <c r="N474" s="409">
        <v>400</v>
      </c>
      <c r="O474" s="409"/>
      <c r="P474" s="427">
        <v>11</v>
      </c>
      <c r="Q474" s="346">
        <f t="shared" ref="Q474:Q480" si="23">L474*M474*N474*P474/1000000</f>
        <v>8.7999999999999995E-2</v>
      </c>
      <c r="R474" s="428"/>
    </row>
    <row r="475" spans="2:18" x14ac:dyDescent="0.25">
      <c r="J475" s="409">
        <v>32</v>
      </c>
      <c r="K475" s="425"/>
      <c r="L475" s="409">
        <v>7</v>
      </c>
      <c r="M475" s="409">
        <v>10</v>
      </c>
      <c r="N475" s="409">
        <v>400</v>
      </c>
      <c r="O475" s="409"/>
      <c r="P475" s="427">
        <v>1</v>
      </c>
      <c r="Q475" s="346">
        <f t="shared" si="23"/>
        <v>2.8000000000000001E-2</v>
      </c>
      <c r="R475" s="428"/>
    </row>
    <row r="476" spans="2:18" x14ac:dyDescent="0.25">
      <c r="J476" s="409">
        <v>33</v>
      </c>
      <c r="K476" s="425"/>
      <c r="L476" s="409">
        <v>2</v>
      </c>
      <c r="M476" s="409">
        <v>10</v>
      </c>
      <c r="N476" s="409">
        <v>300</v>
      </c>
      <c r="O476" s="409"/>
      <c r="P476" s="427">
        <v>2</v>
      </c>
      <c r="Q476" s="346">
        <f t="shared" si="23"/>
        <v>1.2E-2</v>
      </c>
      <c r="R476" s="428"/>
    </row>
    <row r="477" spans="2:18" x14ac:dyDescent="0.25">
      <c r="J477" s="409">
        <v>34</v>
      </c>
      <c r="K477" s="425"/>
      <c r="L477" s="409">
        <v>2</v>
      </c>
      <c r="M477" s="409">
        <v>12</v>
      </c>
      <c r="N477" s="409">
        <v>300</v>
      </c>
      <c r="O477" s="409"/>
      <c r="P477" s="427">
        <v>1</v>
      </c>
      <c r="Q477" s="346">
        <f t="shared" si="23"/>
        <v>7.1999999999999998E-3</v>
      </c>
      <c r="R477" s="428"/>
    </row>
    <row r="478" spans="2:18" x14ac:dyDescent="0.25">
      <c r="J478" s="409">
        <v>35</v>
      </c>
      <c r="K478" s="425"/>
      <c r="L478" s="409">
        <v>2</v>
      </c>
      <c r="M478" s="409">
        <v>10</v>
      </c>
      <c r="N478" s="409">
        <v>250</v>
      </c>
      <c r="O478" s="409"/>
      <c r="P478" s="427">
        <v>3</v>
      </c>
      <c r="Q478" s="346">
        <f t="shared" si="23"/>
        <v>1.4999999999999999E-2</v>
      </c>
      <c r="R478" s="428"/>
    </row>
    <row r="479" spans="2:18" x14ac:dyDescent="0.25">
      <c r="J479" s="409">
        <v>36</v>
      </c>
      <c r="K479" s="425"/>
      <c r="L479" s="409">
        <v>2</v>
      </c>
      <c r="M479" s="409">
        <v>12</v>
      </c>
      <c r="N479" s="409">
        <v>250</v>
      </c>
      <c r="O479" s="409"/>
      <c r="P479" s="427">
        <v>1</v>
      </c>
      <c r="Q479" s="346">
        <f t="shared" si="23"/>
        <v>6.0000000000000001E-3</v>
      </c>
      <c r="R479" s="428"/>
    </row>
    <row r="480" spans="2:18" x14ac:dyDescent="0.25">
      <c r="J480" s="409">
        <v>37</v>
      </c>
      <c r="K480" s="425"/>
      <c r="L480" s="409">
        <v>2</v>
      </c>
      <c r="M480" s="409">
        <v>15</v>
      </c>
      <c r="N480" s="409">
        <v>250</v>
      </c>
      <c r="O480" s="409"/>
      <c r="P480" s="427">
        <v>1</v>
      </c>
      <c r="Q480" s="346">
        <f t="shared" si="23"/>
        <v>7.4999999999999997E-3</v>
      </c>
      <c r="R480" s="428"/>
    </row>
    <row r="481" spans="2:18" x14ac:dyDescent="0.25">
      <c r="J481" s="409">
        <v>38</v>
      </c>
      <c r="K481" s="425"/>
      <c r="L481" s="409">
        <v>2</v>
      </c>
      <c r="M481" s="409">
        <v>15</v>
      </c>
      <c r="N481" s="409">
        <v>300</v>
      </c>
      <c r="O481" s="409"/>
      <c r="P481" s="427">
        <v>1</v>
      </c>
      <c r="Q481" s="346">
        <f>L481*M481*N481*P481/1000000</f>
        <v>8.9999999999999993E-3</v>
      </c>
      <c r="R481" s="428"/>
    </row>
    <row r="482" spans="2:18" x14ac:dyDescent="0.25">
      <c r="J482" s="409">
        <v>39</v>
      </c>
      <c r="K482" s="425"/>
      <c r="L482" s="409">
        <v>8</v>
      </c>
      <c r="M482" s="409">
        <v>12</v>
      </c>
      <c r="N482" s="409">
        <v>400</v>
      </c>
      <c r="O482" s="409"/>
      <c r="P482" s="427">
        <v>1</v>
      </c>
      <c r="Q482" s="346">
        <f>L482*M482*N482*P482/1000000</f>
        <v>3.8399999999999997E-2</v>
      </c>
      <c r="R482" s="428"/>
    </row>
    <row r="483" spans="2:18" x14ac:dyDescent="0.25">
      <c r="J483" s="409">
        <v>40</v>
      </c>
      <c r="K483" s="425"/>
      <c r="L483" s="409">
        <v>6</v>
      </c>
      <c r="M483" s="409">
        <v>15</v>
      </c>
      <c r="N483" s="409">
        <v>300</v>
      </c>
      <c r="O483" s="409"/>
      <c r="P483" s="427">
        <v>3</v>
      </c>
      <c r="Q483" s="346">
        <f>L483*M483*N483*P483/1000000</f>
        <v>8.1000000000000003E-2</v>
      </c>
      <c r="R483" s="428"/>
    </row>
    <row r="484" spans="2:18" x14ac:dyDescent="0.25">
      <c r="J484" s="409">
        <v>41</v>
      </c>
      <c r="K484" s="425"/>
      <c r="L484" s="409">
        <v>6</v>
      </c>
      <c r="M484" s="409">
        <v>10</v>
      </c>
      <c r="N484" s="409">
        <v>300</v>
      </c>
      <c r="O484" s="409"/>
      <c r="P484" s="427">
        <v>1</v>
      </c>
      <c r="Q484" s="346">
        <f>L484*M484*N484*P484/1000000</f>
        <v>1.7999999999999999E-2</v>
      </c>
      <c r="R484" s="428"/>
    </row>
    <row r="485" spans="2:18" x14ac:dyDescent="0.25">
      <c r="J485" s="1059"/>
      <c r="K485" s="1060"/>
      <c r="L485" s="1060"/>
      <c r="M485" s="1060"/>
      <c r="N485" s="1060"/>
      <c r="O485" s="1105"/>
      <c r="P485" s="1061">
        <f>SUM(P444:P484)</f>
        <v>115</v>
      </c>
      <c r="Q485" s="1062">
        <f>SUM(Q444:Q484)</f>
        <v>4.1845000000000008</v>
      </c>
      <c r="R485" s="854">
        <f>SUM(Q485/G454)</f>
        <v>0.55807793355823021</v>
      </c>
    </row>
    <row r="486" spans="2:18" x14ac:dyDescent="0.25">
      <c r="J486" s="409">
        <v>42</v>
      </c>
      <c r="K486" s="425"/>
      <c r="L486" s="409">
        <v>5</v>
      </c>
      <c r="M486" s="409">
        <v>7</v>
      </c>
      <c r="N486" s="409">
        <v>400</v>
      </c>
      <c r="O486" s="409">
        <v>5</v>
      </c>
      <c r="P486" s="427">
        <v>20</v>
      </c>
      <c r="Q486" s="346">
        <f>L486*M486*N486*P486/1000000</f>
        <v>0.28000000000000003</v>
      </c>
      <c r="R486" s="64"/>
    </row>
    <row r="487" spans="2:18" x14ac:dyDescent="0.25">
      <c r="J487" s="409">
        <v>43</v>
      </c>
      <c r="K487" s="425"/>
      <c r="L487" s="409">
        <v>4</v>
      </c>
      <c r="M487" s="409">
        <v>6</v>
      </c>
      <c r="N487" s="409">
        <v>400</v>
      </c>
      <c r="O487" s="409">
        <v>7</v>
      </c>
      <c r="P487" s="427">
        <v>42</v>
      </c>
      <c r="Q487" s="346">
        <f>L487*M487*N487*P487/1000000</f>
        <v>0.4032</v>
      </c>
      <c r="R487" s="64"/>
    </row>
    <row r="488" spans="2:18" x14ac:dyDescent="0.25">
      <c r="J488" s="409">
        <v>44</v>
      </c>
      <c r="K488" s="425"/>
      <c r="L488" s="409">
        <v>3</v>
      </c>
      <c r="M488" s="409">
        <v>5</v>
      </c>
      <c r="N488" s="409">
        <v>400</v>
      </c>
      <c r="O488" s="409">
        <v>9</v>
      </c>
      <c r="P488" s="427">
        <v>90</v>
      </c>
      <c r="Q488" s="346">
        <f>L488*M488*N488*P488/1000000</f>
        <v>0.54</v>
      </c>
      <c r="R488" s="64"/>
    </row>
    <row r="489" spans="2:18" x14ac:dyDescent="0.25">
      <c r="J489" s="429">
        <v>45</v>
      </c>
      <c r="K489" s="425"/>
      <c r="L489" s="409">
        <v>2</v>
      </c>
      <c r="M489" s="409">
        <v>3</v>
      </c>
      <c r="N489" s="409">
        <v>400</v>
      </c>
      <c r="O489" s="409">
        <v>5</v>
      </c>
      <c r="P489" s="427">
        <v>125</v>
      </c>
      <c r="Q489" s="346">
        <f>L489*M489*N489*P489/1000000</f>
        <v>0.3</v>
      </c>
      <c r="R489" s="1073"/>
    </row>
    <row r="490" spans="2:18" x14ac:dyDescent="0.25">
      <c r="J490" s="1059"/>
      <c r="K490" s="1060"/>
      <c r="L490" s="1060"/>
      <c r="M490" s="1060"/>
      <c r="N490" s="1060"/>
      <c r="O490" s="1105"/>
      <c r="P490" s="1061">
        <f>SUM(P486:P489)</f>
        <v>277</v>
      </c>
      <c r="Q490" s="1062">
        <f>SUM(Q486:Q489)</f>
        <v>1.5232000000000001</v>
      </c>
      <c r="R490" s="854">
        <f>SUM(Q490/G454)</f>
        <v>0.2031459692665542</v>
      </c>
    </row>
    <row r="491" spans="2:18" ht="16.5" thickBot="1" x14ac:dyDescent="0.3">
      <c r="J491" s="383"/>
      <c r="K491" s="383"/>
      <c r="L491" s="383"/>
      <c r="M491" s="383"/>
      <c r="N491" s="383"/>
      <c r="O491" s="383"/>
      <c r="P491" s="132">
        <f>SUM(P490,P485)</f>
        <v>392</v>
      </c>
      <c r="Q491" s="133">
        <f>SUM(Q490,Q485)</f>
        <v>5.7077000000000009</v>
      </c>
      <c r="R491" s="49">
        <f>SUM(Q491/G454)</f>
        <v>0.76122390282478436</v>
      </c>
    </row>
    <row r="492" spans="2:18" ht="16.5" thickTop="1" x14ac:dyDescent="0.25"/>
    <row r="493" spans="2:18" x14ac:dyDescent="0.25">
      <c r="B493" s="1814" t="s">
        <v>20</v>
      </c>
      <c r="C493" s="1814"/>
      <c r="D493" s="1814"/>
      <c r="E493" s="1814"/>
      <c r="F493" s="1814"/>
      <c r="G493" s="1814"/>
      <c r="H493" s="1814"/>
      <c r="J493" s="1892" t="s">
        <v>22</v>
      </c>
      <c r="K493" s="1892"/>
      <c r="L493" s="1892"/>
      <c r="M493" s="1892"/>
      <c r="N493" s="1892"/>
      <c r="O493" s="1892"/>
      <c r="P493" s="1892"/>
      <c r="Q493" s="1892"/>
      <c r="R493" s="1892"/>
    </row>
    <row r="494" spans="2:18" x14ac:dyDescent="0.25">
      <c r="B494" s="1814"/>
      <c r="C494" s="1814"/>
      <c r="D494" s="1814"/>
      <c r="E494" s="1814"/>
      <c r="F494" s="1814"/>
      <c r="G494" s="1814"/>
      <c r="H494" s="1814"/>
      <c r="J494" s="1892"/>
      <c r="K494" s="1892"/>
      <c r="L494" s="1892"/>
      <c r="M494" s="1892"/>
      <c r="N494" s="1892"/>
      <c r="O494" s="1892"/>
      <c r="P494" s="1892"/>
      <c r="Q494" s="1892"/>
      <c r="R494" s="1892"/>
    </row>
    <row r="495" spans="2:18" x14ac:dyDescent="0.25">
      <c r="B495" s="6" t="s">
        <v>419</v>
      </c>
      <c r="H495" s="8"/>
      <c r="J495" s="6" t="s">
        <v>419</v>
      </c>
      <c r="K495" s="1051"/>
      <c r="L495" s="1051"/>
      <c r="M495" s="1051"/>
      <c r="N495" s="1051"/>
      <c r="O495" s="1893"/>
      <c r="P495" s="1893"/>
      <c r="Q495" s="842"/>
      <c r="R495" s="842"/>
    </row>
    <row r="496" spans="2:18" x14ac:dyDescent="0.25">
      <c r="B496" s="1812" t="s">
        <v>21</v>
      </c>
      <c r="C496" s="1812" t="s">
        <v>2</v>
      </c>
      <c r="D496" s="1805" t="s">
        <v>3</v>
      </c>
      <c r="E496" s="1842" t="s">
        <v>4</v>
      </c>
      <c r="F496" s="1843"/>
      <c r="G496" s="1844"/>
      <c r="H496" s="1812" t="s">
        <v>5</v>
      </c>
      <c r="J496" s="1886" t="s">
        <v>21</v>
      </c>
      <c r="K496" s="1894" t="s">
        <v>24</v>
      </c>
      <c r="L496" s="1867" t="s">
        <v>25</v>
      </c>
      <c r="M496" s="1868"/>
      <c r="N496" s="1869"/>
      <c r="O496" s="1867" t="s">
        <v>4</v>
      </c>
      <c r="P496" s="1868"/>
      <c r="Q496" s="1869"/>
      <c r="R496" s="1886" t="s">
        <v>5</v>
      </c>
    </row>
    <row r="497" spans="2:18" x14ac:dyDescent="0.25">
      <c r="B497" s="1813"/>
      <c r="C497" s="1813"/>
      <c r="D497" s="1806"/>
      <c r="E497" s="1112" t="s">
        <v>26</v>
      </c>
      <c r="F497" s="1112" t="s">
        <v>9</v>
      </c>
      <c r="G497" s="1112" t="s">
        <v>10</v>
      </c>
      <c r="H497" s="1813"/>
      <c r="J497" s="1887"/>
      <c r="K497" s="1895"/>
      <c r="L497" s="1052" t="s">
        <v>27</v>
      </c>
      <c r="M497" s="1114" t="s">
        <v>28</v>
      </c>
      <c r="N497" s="1114" t="s">
        <v>26</v>
      </c>
      <c r="O497" s="1114" t="s">
        <v>29</v>
      </c>
      <c r="P497" s="1053" t="s">
        <v>30</v>
      </c>
      <c r="Q497" s="1054" t="s">
        <v>10</v>
      </c>
      <c r="R497" s="1887"/>
    </row>
    <row r="498" spans="2:18" x14ac:dyDescent="0.25">
      <c r="B498" s="28">
        <v>1</v>
      </c>
      <c r="C498" s="406">
        <v>6270</v>
      </c>
      <c r="D498" s="1118" t="s">
        <v>14</v>
      </c>
      <c r="E498" s="1118">
        <v>400</v>
      </c>
      <c r="F498" s="1118">
        <v>67</v>
      </c>
      <c r="G498" s="71">
        <f t="shared" ref="G498:G507" si="24">0.7854*E498*F498*F498/1000000</f>
        <v>1.4102642399999998</v>
      </c>
      <c r="H498" s="21" t="s">
        <v>15</v>
      </c>
      <c r="J498" s="409">
        <v>1</v>
      </c>
      <c r="K498" s="429" t="s">
        <v>80</v>
      </c>
      <c r="L498" s="409">
        <v>15</v>
      </c>
      <c r="M498" s="409">
        <v>30</v>
      </c>
      <c r="N498" s="409">
        <v>400</v>
      </c>
      <c r="O498" s="409"/>
      <c r="P498" s="427">
        <v>1</v>
      </c>
      <c r="Q498" s="346">
        <f t="shared" ref="Q498:Q534" si="25">L498*M498*N498*P498/1000000</f>
        <v>0.18</v>
      </c>
      <c r="R498" s="428"/>
    </row>
    <row r="499" spans="2:18" x14ac:dyDescent="0.25">
      <c r="B499" s="28">
        <v>2</v>
      </c>
      <c r="C499" s="406">
        <v>6292</v>
      </c>
      <c r="D499" s="1118" t="s">
        <v>14</v>
      </c>
      <c r="E499" s="1118">
        <v>400</v>
      </c>
      <c r="F499" s="1118">
        <v>63</v>
      </c>
      <c r="G499" s="71">
        <f t="shared" si="24"/>
        <v>1.2469010399999998</v>
      </c>
      <c r="H499" s="433" t="s">
        <v>15</v>
      </c>
      <c r="J499" s="409">
        <v>2</v>
      </c>
      <c r="K499" s="425"/>
      <c r="L499" s="409">
        <v>15</v>
      </c>
      <c r="M499" s="409">
        <v>25</v>
      </c>
      <c r="N499" s="409">
        <v>400</v>
      </c>
      <c r="O499" s="409"/>
      <c r="P499" s="427">
        <v>2</v>
      </c>
      <c r="Q499" s="346">
        <f t="shared" si="25"/>
        <v>0.3</v>
      </c>
      <c r="R499" s="428"/>
    </row>
    <row r="500" spans="2:18" x14ac:dyDescent="0.25">
      <c r="B500" s="28">
        <v>3</v>
      </c>
      <c r="C500" s="406">
        <v>6017</v>
      </c>
      <c r="D500" s="1118" t="s">
        <v>14</v>
      </c>
      <c r="E500" s="1118">
        <v>400</v>
      </c>
      <c r="F500" s="1118">
        <v>60</v>
      </c>
      <c r="G500" s="71">
        <f t="shared" si="24"/>
        <v>1.130976</v>
      </c>
      <c r="H500" s="433" t="s">
        <v>15</v>
      </c>
      <c r="J500" s="409">
        <v>3</v>
      </c>
      <c r="K500" s="425"/>
      <c r="L500" s="409">
        <v>12</v>
      </c>
      <c r="M500" s="409">
        <v>25</v>
      </c>
      <c r="N500" s="409">
        <v>400</v>
      </c>
      <c r="O500" s="409"/>
      <c r="P500" s="427">
        <v>4</v>
      </c>
      <c r="Q500" s="346">
        <f t="shared" si="25"/>
        <v>0.48</v>
      </c>
      <c r="R500" s="428"/>
    </row>
    <row r="501" spans="2:18" x14ac:dyDescent="0.25">
      <c r="B501" s="28">
        <v>4</v>
      </c>
      <c r="C501" s="406">
        <v>6288</v>
      </c>
      <c r="D501" s="1118" t="s">
        <v>14</v>
      </c>
      <c r="E501" s="1118">
        <v>400</v>
      </c>
      <c r="F501" s="1118">
        <v>44</v>
      </c>
      <c r="G501" s="71">
        <f t="shared" si="24"/>
        <v>0.60821376000000005</v>
      </c>
      <c r="H501" s="433" t="s">
        <v>15</v>
      </c>
      <c r="J501" s="409">
        <v>4</v>
      </c>
      <c r="K501" s="425"/>
      <c r="L501" s="409">
        <v>10</v>
      </c>
      <c r="M501" s="409">
        <v>25</v>
      </c>
      <c r="N501" s="409">
        <v>400</v>
      </c>
      <c r="O501" s="409"/>
      <c r="P501" s="427">
        <v>5</v>
      </c>
      <c r="Q501" s="346">
        <f t="shared" si="25"/>
        <v>0.5</v>
      </c>
      <c r="R501" s="428"/>
    </row>
    <row r="502" spans="2:18" x14ac:dyDescent="0.25">
      <c r="B502" s="28">
        <v>5</v>
      </c>
      <c r="C502" s="406">
        <v>6280</v>
      </c>
      <c r="D502" s="1118" t="s">
        <v>14</v>
      </c>
      <c r="E502" s="1118">
        <v>400</v>
      </c>
      <c r="F502" s="1118">
        <v>56</v>
      </c>
      <c r="G502" s="71">
        <f t="shared" si="24"/>
        <v>0.98520576000000004</v>
      </c>
      <c r="H502" s="433" t="s">
        <v>15</v>
      </c>
      <c r="J502" s="409">
        <v>5</v>
      </c>
      <c r="K502" s="425"/>
      <c r="L502" s="409">
        <v>7</v>
      </c>
      <c r="M502" s="409">
        <v>20</v>
      </c>
      <c r="N502" s="409">
        <v>400</v>
      </c>
      <c r="O502" s="409"/>
      <c r="P502" s="427">
        <v>1</v>
      </c>
      <c r="Q502" s="346">
        <f t="shared" si="25"/>
        <v>5.6000000000000001E-2</v>
      </c>
      <c r="R502" s="428"/>
    </row>
    <row r="503" spans="2:18" x14ac:dyDescent="0.25">
      <c r="B503" s="28">
        <v>6</v>
      </c>
      <c r="C503" s="406">
        <v>6293</v>
      </c>
      <c r="D503" s="1118" t="s">
        <v>14</v>
      </c>
      <c r="E503" s="1118">
        <v>400</v>
      </c>
      <c r="F503" s="1118">
        <v>58</v>
      </c>
      <c r="G503" s="71">
        <f t="shared" si="24"/>
        <v>1.0568342399999999</v>
      </c>
      <c r="H503" s="433" t="s">
        <v>15</v>
      </c>
      <c r="J503" s="409">
        <v>6</v>
      </c>
      <c r="K503" s="425"/>
      <c r="L503" s="409">
        <v>15</v>
      </c>
      <c r="M503" s="409">
        <v>15</v>
      </c>
      <c r="N503" s="409">
        <v>400</v>
      </c>
      <c r="O503" s="409"/>
      <c r="P503" s="427">
        <v>3</v>
      </c>
      <c r="Q503" s="346">
        <f t="shared" si="25"/>
        <v>0.27</v>
      </c>
      <c r="R503" s="428"/>
    </row>
    <row r="504" spans="2:18" x14ac:dyDescent="0.25">
      <c r="B504" s="28">
        <v>7</v>
      </c>
      <c r="C504" s="406">
        <v>6268</v>
      </c>
      <c r="D504" s="1118" t="s">
        <v>14</v>
      </c>
      <c r="E504" s="1118">
        <v>400</v>
      </c>
      <c r="F504" s="1118">
        <v>55</v>
      </c>
      <c r="G504" s="71">
        <f t="shared" si="24"/>
        <v>0.95033400000000001</v>
      </c>
      <c r="H504" s="433" t="s">
        <v>15</v>
      </c>
      <c r="J504" s="409">
        <v>7</v>
      </c>
      <c r="K504" s="425"/>
      <c r="L504" s="409">
        <v>7</v>
      </c>
      <c r="M504" s="409">
        <v>15</v>
      </c>
      <c r="N504" s="409">
        <v>400</v>
      </c>
      <c r="O504" s="409"/>
      <c r="P504" s="427">
        <v>3</v>
      </c>
      <c r="Q504" s="346">
        <f t="shared" si="25"/>
        <v>0.126</v>
      </c>
      <c r="R504" s="428"/>
    </row>
    <row r="505" spans="2:18" x14ac:dyDescent="0.25">
      <c r="B505" s="28">
        <v>8</v>
      </c>
      <c r="C505" s="406">
        <v>6434</v>
      </c>
      <c r="D505" s="1118" t="s">
        <v>14</v>
      </c>
      <c r="E505" s="1118">
        <v>400</v>
      </c>
      <c r="F505" s="1118">
        <v>45</v>
      </c>
      <c r="G505" s="71">
        <f t="shared" si="24"/>
        <v>0.63617400000000002</v>
      </c>
      <c r="H505" s="433" t="s">
        <v>16</v>
      </c>
      <c r="J505" s="409">
        <v>8</v>
      </c>
      <c r="K505" s="425"/>
      <c r="L505" s="409">
        <v>3</v>
      </c>
      <c r="M505" s="409">
        <v>15</v>
      </c>
      <c r="N505" s="409">
        <v>400</v>
      </c>
      <c r="O505" s="409"/>
      <c r="P505" s="427">
        <v>2</v>
      </c>
      <c r="Q505" s="346">
        <f t="shared" si="25"/>
        <v>3.5999999999999997E-2</v>
      </c>
      <c r="R505" s="428"/>
    </row>
    <row r="506" spans="2:18" x14ac:dyDescent="0.25">
      <c r="B506" s="28">
        <v>9</v>
      </c>
      <c r="C506" s="406">
        <v>6242</v>
      </c>
      <c r="D506" s="1118" t="s">
        <v>14</v>
      </c>
      <c r="E506" s="1118">
        <v>400</v>
      </c>
      <c r="F506" s="1118">
        <v>27</v>
      </c>
      <c r="G506" s="71">
        <f t="shared" si="24"/>
        <v>0.22902263999999997</v>
      </c>
      <c r="H506" s="433" t="s">
        <v>185</v>
      </c>
      <c r="J506" s="409">
        <v>9</v>
      </c>
      <c r="K506" s="425"/>
      <c r="L506" s="409">
        <v>3</v>
      </c>
      <c r="M506" s="409">
        <v>12</v>
      </c>
      <c r="N506" s="409">
        <v>400</v>
      </c>
      <c r="O506" s="409"/>
      <c r="P506" s="427">
        <v>3</v>
      </c>
      <c r="Q506" s="346">
        <f t="shared" si="25"/>
        <v>4.3200000000000002E-2</v>
      </c>
      <c r="R506" s="428"/>
    </row>
    <row r="507" spans="2:18" x14ac:dyDescent="0.25">
      <c r="B507" s="28">
        <v>10</v>
      </c>
      <c r="C507" s="406">
        <v>6406</v>
      </c>
      <c r="D507" s="1118" t="s">
        <v>14</v>
      </c>
      <c r="E507" s="1118">
        <v>400</v>
      </c>
      <c r="F507" s="1118">
        <v>31</v>
      </c>
      <c r="G507" s="71">
        <f t="shared" si="24"/>
        <v>0.30190775999999997</v>
      </c>
      <c r="H507" s="433" t="s">
        <v>185</v>
      </c>
      <c r="J507" s="409">
        <v>10</v>
      </c>
      <c r="K507" s="425"/>
      <c r="L507" s="409">
        <v>2</v>
      </c>
      <c r="M507" s="409">
        <v>12</v>
      </c>
      <c r="N507" s="409">
        <v>400</v>
      </c>
      <c r="O507" s="409"/>
      <c r="P507" s="427">
        <v>2</v>
      </c>
      <c r="Q507" s="346">
        <f t="shared" si="25"/>
        <v>1.9199999999999998E-2</v>
      </c>
      <c r="R507" s="428"/>
    </row>
    <row r="508" spans="2:18" x14ac:dyDescent="0.25">
      <c r="B508" s="1926" t="s">
        <v>78</v>
      </c>
      <c r="C508" s="1927"/>
      <c r="D508" s="1927"/>
      <c r="E508" s="1927"/>
      <c r="F508" s="1928"/>
      <c r="G508" s="74">
        <f>SUM(G498:G507)</f>
        <v>8.5558334400000007</v>
      </c>
      <c r="H508" s="21"/>
      <c r="J508" s="409">
        <v>11</v>
      </c>
      <c r="K508" s="425"/>
      <c r="L508" s="409">
        <v>6</v>
      </c>
      <c r="M508" s="409">
        <v>10</v>
      </c>
      <c r="N508" s="409">
        <v>400</v>
      </c>
      <c r="O508" s="409"/>
      <c r="P508" s="427">
        <v>7</v>
      </c>
      <c r="Q508" s="346">
        <f t="shared" si="25"/>
        <v>0.16800000000000001</v>
      </c>
      <c r="R508" s="428"/>
    </row>
    <row r="509" spans="2:18" ht="16.5" thickBot="1" x14ac:dyDescent="0.3">
      <c r="G509" s="145">
        <f>SUM(G508)</f>
        <v>8.5558334400000007</v>
      </c>
      <c r="H509" s="36">
        <f>SUM(Q539/G509)</f>
        <v>4.2076555431401659E-2</v>
      </c>
      <c r="J509" s="409">
        <v>12</v>
      </c>
      <c r="K509" s="425"/>
      <c r="L509" s="409">
        <v>7</v>
      </c>
      <c r="M509" s="409">
        <v>10</v>
      </c>
      <c r="N509" s="409">
        <v>400</v>
      </c>
      <c r="O509" s="409"/>
      <c r="P509" s="427">
        <v>2</v>
      </c>
      <c r="Q509" s="346">
        <f t="shared" si="25"/>
        <v>5.6000000000000001E-2</v>
      </c>
      <c r="R509" s="428"/>
    </row>
    <row r="510" spans="2:18" ht="16.5" thickTop="1" x14ac:dyDescent="0.25">
      <c r="J510" s="409">
        <v>13</v>
      </c>
      <c r="K510" s="425"/>
      <c r="L510" s="409">
        <v>5</v>
      </c>
      <c r="M510" s="409">
        <v>10</v>
      </c>
      <c r="N510" s="409">
        <v>400</v>
      </c>
      <c r="O510" s="409"/>
      <c r="P510" s="427">
        <v>13</v>
      </c>
      <c r="Q510" s="346">
        <f t="shared" si="25"/>
        <v>0.26</v>
      </c>
      <c r="R510" s="428"/>
    </row>
    <row r="511" spans="2:18" x14ac:dyDescent="0.25">
      <c r="B511" s="8" t="s">
        <v>414</v>
      </c>
      <c r="J511" s="409">
        <v>14</v>
      </c>
      <c r="K511" s="425"/>
      <c r="L511" s="409">
        <v>4</v>
      </c>
      <c r="M511" s="409">
        <v>10</v>
      </c>
      <c r="N511" s="409">
        <v>400</v>
      </c>
      <c r="O511" s="409"/>
      <c r="P511" s="427">
        <v>9</v>
      </c>
      <c r="Q511" s="346">
        <f t="shared" si="25"/>
        <v>0.14399999999999999</v>
      </c>
      <c r="R511" s="428"/>
    </row>
    <row r="512" spans="2:18" x14ac:dyDescent="0.25">
      <c r="B512" s="1901" t="s">
        <v>3</v>
      </c>
      <c r="C512" s="1902" t="s">
        <v>49</v>
      </c>
      <c r="D512" s="1902"/>
      <c r="E512" s="1903" t="s">
        <v>48</v>
      </c>
      <c r="F512" s="1903"/>
      <c r="G512" s="1886" t="s">
        <v>50</v>
      </c>
      <c r="H512" s="87"/>
      <c r="J512" s="409">
        <v>15</v>
      </c>
      <c r="K512" s="425"/>
      <c r="L512" s="409">
        <v>3</v>
      </c>
      <c r="M512" s="409">
        <v>10</v>
      </c>
      <c r="N512" s="409">
        <v>400</v>
      </c>
      <c r="O512" s="409"/>
      <c r="P512" s="427">
        <v>7</v>
      </c>
      <c r="Q512" s="346">
        <f t="shared" si="25"/>
        <v>8.4000000000000005E-2</v>
      </c>
      <c r="R512" s="428"/>
    </row>
    <row r="513" spans="2:18" x14ac:dyDescent="0.25">
      <c r="B513" s="1901"/>
      <c r="C513" s="101" t="s">
        <v>30</v>
      </c>
      <c r="D513" s="101" t="s">
        <v>10</v>
      </c>
      <c r="E513" s="1117" t="s">
        <v>30</v>
      </c>
      <c r="F513" s="1117" t="s">
        <v>10</v>
      </c>
      <c r="G513" s="1887"/>
      <c r="H513" s="87"/>
      <c r="J513" s="409">
        <v>16</v>
      </c>
      <c r="K513" s="425"/>
      <c r="L513" s="409">
        <v>6</v>
      </c>
      <c r="M513" s="409">
        <v>12</v>
      </c>
      <c r="N513" s="409">
        <v>400</v>
      </c>
      <c r="O513" s="409"/>
      <c r="P513" s="427">
        <v>9</v>
      </c>
      <c r="Q513" s="346">
        <f t="shared" si="25"/>
        <v>0.25919999999999999</v>
      </c>
      <c r="R513" s="428"/>
    </row>
    <row r="514" spans="2:18" x14ac:dyDescent="0.25">
      <c r="B514" s="1118" t="s">
        <v>14</v>
      </c>
      <c r="C514" s="86">
        <f>SUM(C461)</f>
        <v>55</v>
      </c>
      <c r="D514" s="71">
        <f>SUM(D461)</f>
        <v>40.075192080000001</v>
      </c>
      <c r="E514" s="86">
        <f>SUM(E461)</f>
        <v>2031</v>
      </c>
      <c r="F514" s="71">
        <f>SUM(F461)</f>
        <v>26.458131999999999</v>
      </c>
      <c r="G514" s="88">
        <f>SUM(F514/D514)</f>
        <v>0.66021223172637622</v>
      </c>
      <c r="H514" s="83"/>
      <c r="J514" s="409">
        <v>17</v>
      </c>
      <c r="K514" s="425"/>
      <c r="L514" s="409">
        <v>5</v>
      </c>
      <c r="M514" s="409">
        <v>12</v>
      </c>
      <c r="N514" s="409">
        <v>400</v>
      </c>
      <c r="O514" s="409"/>
      <c r="P514" s="427">
        <v>1</v>
      </c>
      <c r="Q514" s="346">
        <f t="shared" si="25"/>
        <v>2.4E-2</v>
      </c>
      <c r="R514" s="428"/>
    </row>
    <row r="515" spans="2:18" x14ac:dyDescent="0.25">
      <c r="B515" s="1118" t="s">
        <v>14</v>
      </c>
      <c r="C515" s="1118">
        <f>SUM(B507)</f>
        <v>10</v>
      </c>
      <c r="D515" s="71">
        <f>SUM(G509)</f>
        <v>8.5558334400000007</v>
      </c>
      <c r="E515" s="86">
        <f>SUM(P541)</f>
        <v>386</v>
      </c>
      <c r="F515" s="71">
        <f>SUM(Q541)</f>
        <v>6.1417999999999999</v>
      </c>
      <c r="G515" s="88">
        <f>SUM(F515/D515)</f>
        <v>0.71784941152384096</v>
      </c>
      <c r="H515" s="83"/>
      <c r="J515" s="409">
        <v>18</v>
      </c>
      <c r="K515" s="425"/>
      <c r="L515" s="409">
        <v>4</v>
      </c>
      <c r="M515" s="409">
        <v>12</v>
      </c>
      <c r="N515" s="409">
        <v>400</v>
      </c>
      <c r="O515" s="409"/>
      <c r="P515" s="427">
        <v>1</v>
      </c>
      <c r="Q515" s="346">
        <f t="shared" si="25"/>
        <v>1.9199999999999998E-2</v>
      </c>
      <c r="R515" s="428"/>
    </row>
    <row r="516" spans="2:18" ht="16.5" thickBot="1" x14ac:dyDescent="0.3">
      <c r="B516" s="1110" t="s">
        <v>54</v>
      </c>
      <c r="C516" s="59">
        <f>SUM(C514:C515)</f>
        <v>65</v>
      </c>
      <c r="D516" s="92">
        <f>SUM(D514:D515)</f>
        <v>48.631025520000001</v>
      </c>
      <c r="E516" s="59">
        <f>SUM(E514:E515)</f>
        <v>2417</v>
      </c>
      <c r="F516" s="92">
        <f>SUM(F514:F515)</f>
        <v>32.599931999999995</v>
      </c>
      <c r="G516" s="93">
        <f>SUM(F516/D516)</f>
        <v>0.67035255068994881</v>
      </c>
      <c r="H516" s="83"/>
      <c r="J516" s="409">
        <v>19</v>
      </c>
      <c r="K516" s="425"/>
      <c r="L516" s="409">
        <v>10</v>
      </c>
      <c r="M516" s="409">
        <v>30</v>
      </c>
      <c r="N516" s="409">
        <v>400</v>
      </c>
      <c r="O516" s="409"/>
      <c r="P516" s="427">
        <v>1</v>
      </c>
      <c r="Q516" s="346">
        <f t="shared" si="25"/>
        <v>0.12</v>
      </c>
      <c r="R516" s="428"/>
    </row>
    <row r="517" spans="2:18" ht="16.5" thickTop="1" x14ac:dyDescent="0.25">
      <c r="B517" s="89"/>
      <c r="C517" s="90"/>
      <c r="D517" s="91"/>
      <c r="E517" s="82"/>
      <c r="F517" s="83"/>
      <c r="G517" s="83"/>
      <c r="H517" s="83"/>
      <c r="J517" s="409">
        <v>20</v>
      </c>
      <c r="K517" s="425"/>
      <c r="L517" s="409">
        <v>4</v>
      </c>
      <c r="M517" s="409">
        <v>30</v>
      </c>
      <c r="N517" s="409">
        <v>300</v>
      </c>
      <c r="O517" s="409"/>
      <c r="P517" s="427">
        <v>1</v>
      </c>
      <c r="Q517" s="346">
        <f t="shared" si="25"/>
        <v>3.5999999999999997E-2</v>
      </c>
      <c r="R517" s="428"/>
    </row>
    <row r="518" spans="2:18" x14ac:dyDescent="0.25">
      <c r="B518" s="102" t="s">
        <v>80</v>
      </c>
      <c r="C518" s="90"/>
      <c r="D518" s="103">
        <f>SUM(Q535+D463)</f>
        <v>25.613131999999997</v>
      </c>
      <c r="E518" s="90" t="s">
        <v>212</v>
      </c>
      <c r="F518" s="82">
        <f>SUM(F463)</f>
        <v>0.71519999999999995</v>
      </c>
      <c r="G518" s="83"/>
      <c r="H518" s="83"/>
      <c r="J518" s="409">
        <v>21</v>
      </c>
      <c r="K518" s="425"/>
      <c r="L518" s="409">
        <v>2</v>
      </c>
      <c r="M518" s="409">
        <v>25</v>
      </c>
      <c r="N518" s="409">
        <v>300</v>
      </c>
      <c r="O518" s="409"/>
      <c r="P518" s="427">
        <v>1</v>
      </c>
      <c r="Q518" s="346">
        <f t="shared" si="25"/>
        <v>1.4999999999999999E-2</v>
      </c>
      <c r="R518" s="428"/>
    </row>
    <row r="519" spans="2:18" x14ac:dyDescent="0.25">
      <c r="B519" s="102" t="s">
        <v>51</v>
      </c>
      <c r="C519" s="89"/>
      <c r="D519" s="103">
        <f>SUM(Q540+D464)</f>
        <v>6.9868000000000006</v>
      </c>
      <c r="E519" s="83"/>
      <c r="F519" s="83"/>
      <c r="G519" s="83"/>
      <c r="H519" s="83"/>
      <c r="J519" s="409">
        <v>22</v>
      </c>
      <c r="K519" s="425"/>
      <c r="L519" s="409">
        <v>17</v>
      </c>
      <c r="M519" s="409">
        <v>20</v>
      </c>
      <c r="N519" s="409">
        <v>400</v>
      </c>
      <c r="O519" s="409"/>
      <c r="P519" s="427">
        <v>1</v>
      </c>
      <c r="Q519" s="346">
        <f t="shared" si="25"/>
        <v>0.13600000000000001</v>
      </c>
      <c r="R519" s="428"/>
    </row>
    <row r="520" spans="2:18" ht="16.5" thickBot="1" x14ac:dyDescent="0.3">
      <c r="B520" s="89"/>
      <c r="C520" s="89"/>
      <c r="D520" s="635">
        <f>SUM(D518:D519)</f>
        <v>32.599931999999995</v>
      </c>
      <c r="E520" s="83"/>
      <c r="F520" s="328">
        <f>SUM(D520,F518)</f>
        <v>33.315131999999998</v>
      </c>
      <c r="G520" s="83"/>
      <c r="H520" s="83"/>
      <c r="J520" s="409">
        <v>23</v>
      </c>
      <c r="K520" s="425"/>
      <c r="L520" s="409">
        <v>15</v>
      </c>
      <c r="M520" s="409">
        <v>20</v>
      </c>
      <c r="N520" s="409">
        <v>400</v>
      </c>
      <c r="O520" s="409"/>
      <c r="P520" s="427">
        <v>4</v>
      </c>
      <c r="Q520" s="346">
        <f t="shared" si="25"/>
        <v>0.48</v>
      </c>
      <c r="R520" s="428"/>
    </row>
    <row r="521" spans="2:18" ht="16.5" thickTop="1" x14ac:dyDescent="0.25">
      <c r="J521" s="409">
        <v>24</v>
      </c>
      <c r="K521" s="425"/>
      <c r="L521" s="409">
        <v>12</v>
      </c>
      <c r="M521" s="409">
        <v>20</v>
      </c>
      <c r="N521" s="409">
        <v>400</v>
      </c>
      <c r="O521" s="409"/>
      <c r="P521" s="427">
        <v>1</v>
      </c>
      <c r="Q521" s="346">
        <f t="shared" si="25"/>
        <v>9.6000000000000002E-2</v>
      </c>
      <c r="R521" s="428"/>
    </row>
    <row r="522" spans="2:18" x14ac:dyDescent="0.25">
      <c r="J522" s="409">
        <v>25</v>
      </c>
      <c r="K522" s="425"/>
      <c r="L522" s="409">
        <v>3</v>
      </c>
      <c r="M522" s="409">
        <v>20</v>
      </c>
      <c r="N522" s="409">
        <v>400</v>
      </c>
      <c r="O522" s="409"/>
      <c r="P522" s="427">
        <v>1</v>
      </c>
      <c r="Q522" s="346">
        <f t="shared" si="25"/>
        <v>2.4E-2</v>
      </c>
      <c r="R522" s="428"/>
    </row>
    <row r="523" spans="2:18" x14ac:dyDescent="0.25">
      <c r="J523" s="409">
        <v>26</v>
      </c>
      <c r="K523" s="425"/>
      <c r="L523" s="409">
        <v>10</v>
      </c>
      <c r="M523" s="409">
        <v>15</v>
      </c>
      <c r="N523" s="409">
        <v>400</v>
      </c>
      <c r="O523" s="409"/>
      <c r="P523" s="427">
        <v>3</v>
      </c>
      <c r="Q523" s="346">
        <f t="shared" si="25"/>
        <v>0.18</v>
      </c>
      <c r="R523" s="428"/>
    </row>
    <row r="524" spans="2:18" x14ac:dyDescent="0.25">
      <c r="J524" s="409">
        <v>27</v>
      </c>
      <c r="K524" s="425"/>
      <c r="L524" s="409">
        <v>6</v>
      </c>
      <c r="M524" s="409">
        <v>15</v>
      </c>
      <c r="N524" s="409">
        <v>400</v>
      </c>
      <c r="O524" s="409"/>
      <c r="P524" s="427">
        <v>7</v>
      </c>
      <c r="Q524" s="346">
        <f t="shared" si="25"/>
        <v>0.252</v>
      </c>
      <c r="R524" s="428"/>
    </row>
    <row r="525" spans="2:18" x14ac:dyDescent="0.25">
      <c r="J525" s="409">
        <v>28</v>
      </c>
      <c r="K525" s="425"/>
      <c r="L525" s="409">
        <v>5</v>
      </c>
      <c r="M525" s="409">
        <v>15</v>
      </c>
      <c r="N525" s="409">
        <v>400</v>
      </c>
      <c r="O525" s="409"/>
      <c r="P525" s="427">
        <v>4</v>
      </c>
      <c r="Q525" s="346">
        <f t="shared" si="25"/>
        <v>0.12</v>
      </c>
      <c r="R525" s="428"/>
    </row>
    <row r="526" spans="2:18" x14ac:dyDescent="0.25">
      <c r="J526" s="409">
        <v>29</v>
      </c>
      <c r="K526" s="425"/>
      <c r="L526" s="409">
        <v>2</v>
      </c>
      <c r="M526" s="409">
        <v>15</v>
      </c>
      <c r="N526" s="409">
        <v>400</v>
      </c>
      <c r="O526" s="409"/>
      <c r="P526" s="427">
        <v>1</v>
      </c>
      <c r="Q526" s="346">
        <f t="shared" si="25"/>
        <v>1.2E-2</v>
      </c>
      <c r="R526" s="428"/>
    </row>
    <row r="527" spans="2:18" x14ac:dyDescent="0.25">
      <c r="J527" s="409">
        <v>30</v>
      </c>
      <c r="K527" s="425"/>
      <c r="L527" s="409">
        <v>10</v>
      </c>
      <c r="M527" s="409">
        <v>12</v>
      </c>
      <c r="N527" s="409">
        <v>400</v>
      </c>
      <c r="O527" s="409"/>
      <c r="P527" s="427">
        <v>1</v>
      </c>
      <c r="Q527" s="346">
        <f t="shared" si="25"/>
        <v>4.8000000000000001E-2</v>
      </c>
      <c r="R527" s="428"/>
    </row>
    <row r="528" spans="2:18" x14ac:dyDescent="0.25">
      <c r="J528" s="409">
        <v>31</v>
      </c>
      <c r="K528" s="425"/>
      <c r="L528" s="409">
        <v>10</v>
      </c>
      <c r="M528" s="409">
        <v>10</v>
      </c>
      <c r="N528" s="409">
        <v>400</v>
      </c>
      <c r="O528" s="409"/>
      <c r="P528" s="427">
        <v>1</v>
      </c>
      <c r="Q528" s="346">
        <f t="shared" si="25"/>
        <v>0.04</v>
      </c>
      <c r="R528" s="428"/>
    </row>
    <row r="529" spans="2:18" x14ac:dyDescent="0.25">
      <c r="J529" s="409">
        <v>32</v>
      </c>
      <c r="K529" s="425"/>
      <c r="L529" s="409">
        <v>2</v>
      </c>
      <c r="M529" s="409">
        <v>10</v>
      </c>
      <c r="N529" s="409">
        <v>400</v>
      </c>
      <c r="O529" s="409"/>
      <c r="P529" s="427">
        <v>7</v>
      </c>
      <c r="Q529" s="346">
        <f t="shared" si="25"/>
        <v>5.6000000000000001E-2</v>
      </c>
      <c r="R529" s="428"/>
    </row>
    <row r="530" spans="2:18" x14ac:dyDescent="0.25">
      <c r="J530" s="409">
        <v>33</v>
      </c>
      <c r="K530" s="425"/>
      <c r="L530" s="409">
        <v>2</v>
      </c>
      <c r="M530" s="409">
        <v>10</v>
      </c>
      <c r="N530" s="409">
        <v>300</v>
      </c>
      <c r="O530" s="409"/>
      <c r="P530" s="427">
        <v>9</v>
      </c>
      <c r="Q530" s="346">
        <f t="shared" si="25"/>
        <v>5.3999999999999999E-2</v>
      </c>
      <c r="R530" s="428"/>
    </row>
    <row r="531" spans="2:18" x14ac:dyDescent="0.25">
      <c r="J531" s="409">
        <v>34</v>
      </c>
      <c r="K531" s="425"/>
      <c r="L531" s="409">
        <v>5</v>
      </c>
      <c r="M531" s="409">
        <v>10</v>
      </c>
      <c r="N531" s="409">
        <v>300</v>
      </c>
      <c r="O531" s="409"/>
      <c r="P531" s="427">
        <v>1</v>
      </c>
      <c r="Q531" s="346">
        <f t="shared" si="25"/>
        <v>1.4999999999999999E-2</v>
      </c>
      <c r="R531" s="428"/>
    </row>
    <row r="532" spans="2:18" x14ac:dyDescent="0.25">
      <c r="J532" s="409">
        <v>35</v>
      </c>
      <c r="K532" s="425"/>
      <c r="L532" s="409">
        <v>2</v>
      </c>
      <c r="M532" s="409">
        <v>20</v>
      </c>
      <c r="N532" s="409">
        <v>300</v>
      </c>
      <c r="O532" s="409"/>
      <c r="P532" s="427">
        <v>1</v>
      </c>
      <c r="Q532" s="346">
        <f t="shared" si="25"/>
        <v>1.2E-2</v>
      </c>
      <c r="R532" s="428"/>
    </row>
    <row r="533" spans="2:18" x14ac:dyDescent="0.25">
      <c r="J533" s="409">
        <v>36</v>
      </c>
      <c r="K533" s="425"/>
      <c r="L533" s="409">
        <v>2</v>
      </c>
      <c r="M533" s="409">
        <v>15</v>
      </c>
      <c r="N533" s="409">
        <v>300</v>
      </c>
      <c r="O533" s="409"/>
      <c r="P533" s="427">
        <v>1</v>
      </c>
      <c r="Q533" s="346">
        <f t="shared" si="25"/>
        <v>8.9999999999999993E-3</v>
      </c>
      <c r="R533" s="428"/>
    </row>
    <row r="534" spans="2:18" x14ac:dyDescent="0.25">
      <c r="J534" s="409">
        <v>37</v>
      </c>
      <c r="K534" s="425"/>
      <c r="L534" s="409">
        <v>4</v>
      </c>
      <c r="M534" s="409">
        <v>12</v>
      </c>
      <c r="N534" s="409">
        <v>300</v>
      </c>
      <c r="O534" s="409"/>
      <c r="P534" s="427">
        <v>1</v>
      </c>
      <c r="Q534" s="346">
        <f t="shared" si="25"/>
        <v>1.44E-2</v>
      </c>
      <c r="R534" s="428"/>
    </row>
    <row r="535" spans="2:18" x14ac:dyDescent="0.25">
      <c r="J535" s="1059"/>
      <c r="K535" s="1060"/>
      <c r="L535" s="1060"/>
      <c r="M535" s="1060"/>
      <c r="N535" s="1060"/>
      <c r="O535" s="1116"/>
      <c r="P535" s="1061">
        <f>SUM(P498:P534)</f>
        <v>122</v>
      </c>
      <c r="Q535" s="1062">
        <f>SUM(Q498:Q534)</f>
        <v>4.7442000000000002</v>
      </c>
      <c r="R535" s="854">
        <f>SUM(Q535/G508)</f>
        <v>0.55449887299348821</v>
      </c>
    </row>
    <row r="536" spans="2:18" x14ac:dyDescent="0.25">
      <c r="J536" s="409">
        <v>38</v>
      </c>
      <c r="K536" s="425"/>
      <c r="L536" s="409">
        <v>5</v>
      </c>
      <c r="M536" s="409">
        <v>7</v>
      </c>
      <c r="N536" s="409">
        <v>400</v>
      </c>
      <c r="O536" s="409">
        <v>7</v>
      </c>
      <c r="P536" s="427">
        <v>28</v>
      </c>
      <c r="Q536" s="346">
        <f>L536*M536*N536*P536/1000000</f>
        <v>0.39200000000000002</v>
      </c>
      <c r="R536" s="64"/>
    </row>
    <row r="537" spans="2:18" x14ac:dyDescent="0.25">
      <c r="J537" s="409">
        <v>39</v>
      </c>
      <c r="K537" s="425"/>
      <c r="L537" s="409">
        <v>4</v>
      </c>
      <c r="M537" s="409">
        <v>6</v>
      </c>
      <c r="N537" s="409">
        <v>400</v>
      </c>
      <c r="O537" s="409">
        <v>6</v>
      </c>
      <c r="P537" s="427">
        <v>36</v>
      </c>
      <c r="Q537" s="346">
        <f>L537*M537*N537*P537/1000000</f>
        <v>0.34560000000000002</v>
      </c>
      <c r="R537" s="64"/>
    </row>
    <row r="538" spans="2:18" x14ac:dyDescent="0.25">
      <c r="J538" s="409">
        <v>40</v>
      </c>
      <c r="K538" s="425"/>
      <c r="L538" s="409">
        <v>3</v>
      </c>
      <c r="M538" s="409">
        <v>5</v>
      </c>
      <c r="N538" s="409">
        <v>400</v>
      </c>
      <c r="O538" s="409">
        <v>5</v>
      </c>
      <c r="P538" s="427">
        <v>50</v>
      </c>
      <c r="Q538" s="346">
        <f>L538*M538*N538*P538/1000000</f>
        <v>0.3</v>
      </c>
      <c r="R538" s="64"/>
    </row>
    <row r="539" spans="2:18" x14ac:dyDescent="0.25">
      <c r="J539" s="429">
        <v>41</v>
      </c>
      <c r="K539" s="425"/>
      <c r="L539" s="409">
        <v>2</v>
      </c>
      <c r="M539" s="409">
        <v>3</v>
      </c>
      <c r="N539" s="409">
        <v>400</v>
      </c>
      <c r="O539" s="409">
        <v>6</v>
      </c>
      <c r="P539" s="427">
        <v>150</v>
      </c>
      <c r="Q539" s="346">
        <f>L539*M539*N539*P539/1000000</f>
        <v>0.36</v>
      </c>
      <c r="R539" s="1073"/>
    </row>
    <row r="540" spans="2:18" x14ac:dyDescent="0.25">
      <c r="J540" s="1059"/>
      <c r="K540" s="1060"/>
      <c r="L540" s="1060"/>
      <c r="M540" s="1060"/>
      <c r="N540" s="1060"/>
      <c r="O540" s="1116"/>
      <c r="P540" s="1061">
        <f>SUM(P536:P539)</f>
        <v>264</v>
      </c>
      <c r="Q540" s="1062">
        <f>SUM(Q536:Q539)</f>
        <v>1.3976000000000002</v>
      </c>
      <c r="R540" s="854">
        <f>SUM(Q540/G508)</f>
        <v>0.1633505385303527</v>
      </c>
    </row>
    <row r="541" spans="2:18" ht="16.5" thickBot="1" x14ac:dyDescent="0.3">
      <c r="J541" s="383"/>
      <c r="K541" s="383"/>
      <c r="L541" s="383"/>
      <c r="M541" s="383"/>
      <c r="N541" s="383"/>
      <c r="O541" s="383"/>
      <c r="P541" s="132">
        <f>SUM(P540,P535)</f>
        <v>386</v>
      </c>
      <c r="Q541" s="133">
        <f>SUM(Q540,Q535)</f>
        <v>6.1417999999999999</v>
      </c>
      <c r="R541" s="49">
        <f>SUM(Q541/G508)</f>
        <v>0.71784941152384096</v>
      </c>
    </row>
    <row r="542" spans="2:18" ht="16.5" thickTop="1" x14ac:dyDescent="0.25"/>
    <row r="544" spans="2:18" x14ac:dyDescent="0.25">
      <c r="B544" s="1814" t="s">
        <v>20</v>
      </c>
      <c r="C544" s="1814"/>
      <c r="D544" s="1814"/>
      <c r="E544" s="1814"/>
      <c r="F544" s="1814"/>
      <c r="G544" s="1814"/>
      <c r="H544" s="1814"/>
      <c r="J544" s="1892" t="s">
        <v>22</v>
      </c>
      <c r="K544" s="1892"/>
      <c r="L544" s="1892"/>
      <c r="M544" s="1892"/>
      <c r="N544" s="1892"/>
      <c r="O544" s="1892"/>
      <c r="P544" s="1892"/>
      <c r="Q544" s="1892"/>
      <c r="R544" s="1892"/>
    </row>
    <row r="545" spans="2:18" x14ac:dyDescent="0.25">
      <c r="B545" s="1814"/>
      <c r="C545" s="1814"/>
      <c r="D545" s="1814"/>
      <c r="E545" s="1814"/>
      <c r="F545" s="1814"/>
      <c r="G545" s="1814"/>
      <c r="H545" s="1814"/>
      <c r="J545" s="1892"/>
      <c r="K545" s="1892"/>
      <c r="L545" s="1892"/>
      <c r="M545" s="1892"/>
      <c r="N545" s="1892"/>
      <c r="O545" s="1892"/>
      <c r="P545" s="1892"/>
      <c r="Q545" s="1892"/>
      <c r="R545" s="1892"/>
    </row>
    <row r="546" spans="2:18" x14ac:dyDescent="0.25">
      <c r="B546" s="6" t="s">
        <v>425</v>
      </c>
      <c r="H546" s="8"/>
      <c r="J546" s="6" t="s">
        <v>425</v>
      </c>
      <c r="K546" s="1051"/>
      <c r="L546" s="1051"/>
      <c r="M546" s="1051"/>
      <c r="N546" s="1051"/>
      <c r="O546" s="1893"/>
      <c r="P546" s="1893"/>
      <c r="Q546" s="842"/>
      <c r="R546" s="842"/>
    </row>
    <row r="547" spans="2:18" x14ac:dyDescent="0.25">
      <c r="B547" s="1812" t="s">
        <v>21</v>
      </c>
      <c r="C547" s="1812" t="s">
        <v>2</v>
      </c>
      <c r="D547" s="1805" t="s">
        <v>3</v>
      </c>
      <c r="E547" s="1842" t="s">
        <v>4</v>
      </c>
      <c r="F547" s="1843"/>
      <c r="G547" s="1844"/>
      <c r="H547" s="1812" t="s">
        <v>5</v>
      </c>
      <c r="J547" s="1886" t="s">
        <v>21</v>
      </c>
      <c r="K547" s="1894" t="s">
        <v>24</v>
      </c>
      <c r="L547" s="1867" t="s">
        <v>25</v>
      </c>
      <c r="M547" s="1868"/>
      <c r="N547" s="1869"/>
      <c r="O547" s="1867" t="s">
        <v>4</v>
      </c>
      <c r="P547" s="1868"/>
      <c r="Q547" s="1869"/>
      <c r="R547" s="1886" t="s">
        <v>5</v>
      </c>
    </row>
    <row r="548" spans="2:18" x14ac:dyDescent="0.25">
      <c r="B548" s="1813"/>
      <c r="C548" s="1813"/>
      <c r="D548" s="1806"/>
      <c r="E548" s="1124" t="s">
        <v>26</v>
      </c>
      <c r="F548" s="1124" t="s">
        <v>9</v>
      </c>
      <c r="G548" s="1124" t="s">
        <v>10</v>
      </c>
      <c r="H548" s="1813"/>
      <c r="J548" s="1887"/>
      <c r="K548" s="1895"/>
      <c r="L548" s="1052" t="s">
        <v>27</v>
      </c>
      <c r="M548" s="1126" t="s">
        <v>28</v>
      </c>
      <c r="N548" s="1126" t="s">
        <v>26</v>
      </c>
      <c r="O548" s="1126" t="s">
        <v>29</v>
      </c>
      <c r="P548" s="1053" t="s">
        <v>30</v>
      </c>
      <c r="Q548" s="1054" t="s">
        <v>10</v>
      </c>
      <c r="R548" s="1887"/>
    </row>
    <row r="549" spans="2:18" x14ac:dyDescent="0.25">
      <c r="B549" s="28">
        <v>1</v>
      </c>
      <c r="C549" s="141">
        <v>6472</v>
      </c>
      <c r="D549" s="1130" t="s">
        <v>14</v>
      </c>
      <c r="E549" s="1130">
        <v>400</v>
      </c>
      <c r="F549" s="23">
        <v>60</v>
      </c>
      <c r="G549" s="431">
        <f>0.7854*E549*F549*F549/1000000</f>
        <v>1.130976</v>
      </c>
      <c r="H549" s="433" t="s">
        <v>15</v>
      </c>
      <c r="J549" s="409">
        <v>1</v>
      </c>
      <c r="K549" s="429" t="s">
        <v>80</v>
      </c>
      <c r="L549" s="409">
        <v>12</v>
      </c>
      <c r="M549" s="409">
        <v>30</v>
      </c>
      <c r="N549" s="409">
        <v>400</v>
      </c>
      <c r="O549" s="409"/>
      <c r="P549" s="427">
        <v>1</v>
      </c>
      <c r="Q549" s="346">
        <f t="shared" ref="Q549:Q568" si="26">L549*M549*N549*P549/1000000</f>
        <v>0.14399999999999999</v>
      </c>
      <c r="R549" s="428"/>
    </row>
    <row r="550" spans="2:18" x14ac:dyDescent="0.25">
      <c r="B550" s="28">
        <v>2</v>
      </c>
      <c r="C550" s="141">
        <v>6479</v>
      </c>
      <c r="D550" s="1130" t="s">
        <v>14</v>
      </c>
      <c r="E550" s="1130">
        <v>400</v>
      </c>
      <c r="F550" s="1130">
        <v>60</v>
      </c>
      <c r="G550" s="71">
        <f>0.7854*E550*F550*F550/1000000</f>
        <v>1.130976</v>
      </c>
      <c r="H550" s="433" t="s">
        <v>15</v>
      </c>
      <c r="J550" s="409">
        <v>2</v>
      </c>
      <c r="K550" s="425"/>
      <c r="L550" s="409">
        <v>10</v>
      </c>
      <c r="M550" s="409">
        <v>30</v>
      </c>
      <c r="N550" s="409">
        <v>400</v>
      </c>
      <c r="O550" s="409"/>
      <c r="P550" s="427">
        <v>1</v>
      </c>
      <c r="Q550" s="346">
        <f t="shared" si="26"/>
        <v>0.12</v>
      </c>
      <c r="R550" s="428"/>
    </row>
    <row r="551" spans="2:18" x14ac:dyDescent="0.25">
      <c r="B551" s="28">
        <v>3</v>
      </c>
      <c r="C551" s="141">
        <v>6493</v>
      </c>
      <c r="D551" s="1130" t="s">
        <v>14</v>
      </c>
      <c r="E551" s="1130">
        <v>400</v>
      </c>
      <c r="F551" s="1130">
        <v>27</v>
      </c>
      <c r="G551" s="71">
        <f>0.7854*E551*F551*F551/1000000</f>
        <v>0.22902263999999997</v>
      </c>
      <c r="H551" s="433" t="s">
        <v>15</v>
      </c>
      <c r="J551" s="409">
        <v>3</v>
      </c>
      <c r="K551" s="425"/>
      <c r="L551" s="409">
        <v>12</v>
      </c>
      <c r="M551" s="409">
        <v>25</v>
      </c>
      <c r="N551" s="409">
        <v>400</v>
      </c>
      <c r="O551" s="409"/>
      <c r="P551" s="427">
        <v>1</v>
      </c>
      <c r="Q551" s="346">
        <f t="shared" si="26"/>
        <v>0.12</v>
      </c>
      <c r="R551" s="428"/>
    </row>
    <row r="552" spans="2:18" x14ac:dyDescent="0.25">
      <c r="B552" s="28">
        <v>4</v>
      </c>
      <c r="C552" s="141">
        <v>6481</v>
      </c>
      <c r="D552" s="1130" t="s">
        <v>14</v>
      </c>
      <c r="E552" s="1130">
        <v>400</v>
      </c>
      <c r="F552" s="1130">
        <v>34</v>
      </c>
      <c r="G552" s="71">
        <f>0.7854*E552*F552*F552/1000000</f>
        <v>0.36316895999999999</v>
      </c>
      <c r="H552" s="433" t="s">
        <v>15</v>
      </c>
      <c r="J552" s="409">
        <v>4</v>
      </c>
      <c r="K552" s="425"/>
      <c r="L552" s="409">
        <v>10</v>
      </c>
      <c r="M552" s="409">
        <v>25</v>
      </c>
      <c r="N552" s="409">
        <v>400</v>
      </c>
      <c r="O552" s="409"/>
      <c r="P552" s="427">
        <v>1</v>
      </c>
      <c r="Q552" s="346">
        <f t="shared" si="26"/>
        <v>0.1</v>
      </c>
      <c r="R552" s="428"/>
    </row>
    <row r="553" spans="2:18" x14ac:dyDescent="0.25">
      <c r="B553" s="1926" t="s">
        <v>78</v>
      </c>
      <c r="C553" s="1927"/>
      <c r="D553" s="1927"/>
      <c r="E553" s="1927"/>
      <c r="F553" s="1928"/>
      <c r="G553" s="74">
        <f>SUM(G549:G552)</f>
        <v>2.8541436</v>
      </c>
      <c r="H553" s="21"/>
      <c r="J553" s="409">
        <v>5</v>
      </c>
      <c r="K553" s="425"/>
      <c r="L553" s="409">
        <v>3</v>
      </c>
      <c r="M553" s="409">
        <v>27</v>
      </c>
      <c r="N553" s="409">
        <v>400</v>
      </c>
      <c r="O553" s="409"/>
      <c r="P553" s="427">
        <v>1</v>
      </c>
      <c r="Q553" s="346">
        <f t="shared" si="26"/>
        <v>3.2399999999999998E-2</v>
      </c>
      <c r="R553" s="428"/>
    </row>
    <row r="554" spans="2:18" ht="16.5" thickBot="1" x14ac:dyDescent="0.3">
      <c r="G554" s="145">
        <f>SUM(G553)</f>
        <v>2.8541436</v>
      </c>
      <c r="H554" s="36">
        <f>SUM(Q576/G554)</f>
        <v>0.69043477700281108</v>
      </c>
      <c r="J554" s="409">
        <v>6</v>
      </c>
      <c r="K554" s="425"/>
      <c r="L554" s="409">
        <v>12</v>
      </c>
      <c r="M554" s="409">
        <v>20</v>
      </c>
      <c r="N554" s="409">
        <v>400</v>
      </c>
      <c r="O554" s="409"/>
      <c r="P554" s="427">
        <v>2</v>
      </c>
      <c r="Q554" s="346">
        <f t="shared" si="26"/>
        <v>0.192</v>
      </c>
      <c r="R554" s="428"/>
    </row>
    <row r="555" spans="2:18" ht="16.5" thickTop="1" x14ac:dyDescent="0.25">
      <c r="J555" s="409">
        <v>7</v>
      </c>
      <c r="K555" s="425"/>
      <c r="L555" s="409">
        <v>7</v>
      </c>
      <c r="M555" s="409">
        <v>20</v>
      </c>
      <c r="N555" s="409">
        <v>400</v>
      </c>
      <c r="O555" s="409"/>
      <c r="P555" s="427">
        <v>1</v>
      </c>
      <c r="Q555" s="346">
        <f t="shared" si="26"/>
        <v>5.6000000000000001E-2</v>
      </c>
      <c r="R555" s="428"/>
    </row>
    <row r="556" spans="2:18" x14ac:dyDescent="0.25">
      <c r="B556" s="8" t="s">
        <v>414</v>
      </c>
      <c r="J556" s="409">
        <v>8</v>
      </c>
      <c r="K556" s="425"/>
      <c r="L556" s="409">
        <v>15</v>
      </c>
      <c r="M556" s="409">
        <v>15</v>
      </c>
      <c r="N556" s="409">
        <v>400</v>
      </c>
      <c r="O556" s="409"/>
      <c r="P556" s="427">
        <v>2</v>
      </c>
      <c r="Q556" s="346">
        <f t="shared" si="26"/>
        <v>0.18</v>
      </c>
      <c r="R556" s="428"/>
    </row>
    <row r="557" spans="2:18" x14ac:dyDescent="0.25">
      <c r="B557" s="1901" t="s">
        <v>3</v>
      </c>
      <c r="C557" s="1902" t="s">
        <v>49</v>
      </c>
      <c r="D557" s="1902"/>
      <c r="E557" s="1903" t="s">
        <v>48</v>
      </c>
      <c r="F557" s="1903"/>
      <c r="G557" s="1886" t="s">
        <v>50</v>
      </c>
      <c r="H557" s="87"/>
      <c r="J557" s="409">
        <v>9</v>
      </c>
      <c r="K557" s="425"/>
      <c r="L557" s="409">
        <v>10</v>
      </c>
      <c r="M557" s="409">
        <v>15</v>
      </c>
      <c r="N557" s="409">
        <v>400</v>
      </c>
      <c r="O557" s="409"/>
      <c r="P557" s="427">
        <v>1</v>
      </c>
      <c r="Q557" s="346">
        <f t="shared" si="26"/>
        <v>0.06</v>
      </c>
      <c r="R557" s="428"/>
    </row>
    <row r="558" spans="2:18" x14ac:dyDescent="0.25">
      <c r="B558" s="1901"/>
      <c r="C558" s="101" t="s">
        <v>30</v>
      </c>
      <c r="D558" s="101" t="s">
        <v>10</v>
      </c>
      <c r="E558" s="1129" t="s">
        <v>30</v>
      </c>
      <c r="F558" s="1129" t="s">
        <v>10</v>
      </c>
      <c r="G558" s="1887"/>
      <c r="H558" s="87"/>
      <c r="J558" s="409">
        <v>10</v>
      </c>
      <c r="K558" s="425"/>
      <c r="L558" s="409">
        <v>5</v>
      </c>
      <c r="M558" s="409">
        <v>15</v>
      </c>
      <c r="N558" s="409">
        <v>400</v>
      </c>
      <c r="O558" s="409"/>
      <c r="P558" s="427">
        <v>2</v>
      </c>
      <c r="Q558" s="346">
        <f t="shared" si="26"/>
        <v>0.06</v>
      </c>
      <c r="R558" s="428"/>
    </row>
    <row r="559" spans="2:18" x14ac:dyDescent="0.25">
      <c r="B559" s="1130" t="s">
        <v>14</v>
      </c>
      <c r="C559" s="86">
        <f>SUM(C516)</f>
        <v>65</v>
      </c>
      <c r="D559" s="71">
        <f>SUM(D516)</f>
        <v>48.631025520000001</v>
      </c>
      <c r="E559" s="86">
        <f>SUM(E516)</f>
        <v>2417</v>
      </c>
      <c r="F559" s="71">
        <f>SUM(F516)</f>
        <v>32.599931999999995</v>
      </c>
      <c r="G559" s="88">
        <f>SUM(F559/D559)</f>
        <v>0.67035255068994881</v>
      </c>
      <c r="H559" s="83"/>
      <c r="J559" s="409">
        <v>11</v>
      </c>
      <c r="K559" s="425"/>
      <c r="L559" s="409">
        <v>6</v>
      </c>
      <c r="M559" s="409">
        <v>12</v>
      </c>
      <c r="N559" s="409">
        <v>400</v>
      </c>
      <c r="O559" s="409"/>
      <c r="P559" s="427">
        <v>2</v>
      </c>
      <c r="Q559" s="346">
        <f t="shared" si="26"/>
        <v>5.7599999999999998E-2</v>
      </c>
      <c r="R559" s="428"/>
    </row>
    <row r="560" spans="2:18" x14ac:dyDescent="0.25">
      <c r="B560" s="1130" t="s">
        <v>14</v>
      </c>
      <c r="C560" s="1130">
        <f>SUM(B552)</f>
        <v>4</v>
      </c>
      <c r="D560" s="71">
        <f>SUM(G554)</f>
        <v>2.8541436</v>
      </c>
      <c r="E560" s="86">
        <f>SUM(P569)</f>
        <v>35</v>
      </c>
      <c r="F560" s="71">
        <f>SUM(Q576)</f>
        <v>1.9706000000000004</v>
      </c>
      <c r="G560" s="88">
        <f>SUM(F560/D560)</f>
        <v>0.69043477700281108</v>
      </c>
      <c r="H560" s="83"/>
      <c r="J560" s="409">
        <v>12</v>
      </c>
      <c r="K560" s="425"/>
      <c r="L560" s="409">
        <v>5</v>
      </c>
      <c r="M560" s="409">
        <v>12</v>
      </c>
      <c r="N560" s="409">
        <v>400</v>
      </c>
      <c r="O560" s="409"/>
      <c r="P560" s="427">
        <v>2</v>
      </c>
      <c r="Q560" s="346">
        <f t="shared" si="26"/>
        <v>4.8000000000000001E-2</v>
      </c>
      <c r="R560" s="428"/>
    </row>
    <row r="561" spans="2:18" ht="16.5" thickBot="1" x14ac:dyDescent="0.3">
      <c r="B561" s="1125" t="s">
        <v>54</v>
      </c>
      <c r="C561" s="59">
        <f>SUM(C559:C560)</f>
        <v>69</v>
      </c>
      <c r="D561" s="92">
        <f>SUM(D559:D560)</f>
        <v>51.485169120000002</v>
      </c>
      <c r="E561" s="59">
        <f>SUM(E559:E560)</f>
        <v>2452</v>
      </c>
      <c r="F561" s="92">
        <f>SUM(F559:F560)</f>
        <v>34.570531999999993</v>
      </c>
      <c r="G561" s="93">
        <f>SUM(F561/D561)</f>
        <v>0.67146583357673528</v>
      </c>
      <c r="H561" s="83"/>
      <c r="J561" s="409">
        <v>13</v>
      </c>
      <c r="K561" s="425"/>
      <c r="L561" s="409">
        <v>3</v>
      </c>
      <c r="M561" s="409">
        <v>12</v>
      </c>
      <c r="N561" s="409">
        <v>400</v>
      </c>
      <c r="O561" s="409"/>
      <c r="P561" s="427">
        <v>1</v>
      </c>
      <c r="Q561" s="346">
        <f t="shared" si="26"/>
        <v>1.44E-2</v>
      </c>
      <c r="R561" s="428"/>
    </row>
    <row r="562" spans="2:18" ht="16.5" thickTop="1" x14ac:dyDescent="0.25">
      <c r="B562" s="89"/>
      <c r="C562" s="90"/>
      <c r="D562" s="91"/>
      <c r="E562" s="82"/>
      <c r="F562" s="83"/>
      <c r="G562" s="83"/>
      <c r="H562" s="83"/>
      <c r="J562" s="409">
        <v>14</v>
      </c>
      <c r="K562" s="425"/>
      <c r="L562" s="409">
        <v>6</v>
      </c>
      <c r="M562" s="409">
        <v>10</v>
      </c>
      <c r="N562" s="409">
        <v>400</v>
      </c>
      <c r="O562" s="409"/>
      <c r="P562" s="427">
        <v>3</v>
      </c>
      <c r="Q562" s="346">
        <f t="shared" si="26"/>
        <v>7.1999999999999995E-2</v>
      </c>
      <c r="R562" s="428"/>
    </row>
    <row r="563" spans="2:18" x14ac:dyDescent="0.25">
      <c r="B563" s="102" t="s">
        <v>80</v>
      </c>
      <c r="C563" s="90"/>
      <c r="D563" s="103">
        <f>SUM(Q569+D518)</f>
        <v>27.075531999999995</v>
      </c>
      <c r="E563" s="90" t="s">
        <v>212</v>
      </c>
      <c r="F563" s="82">
        <f>SUM(F518)</f>
        <v>0.71519999999999995</v>
      </c>
      <c r="G563" s="83"/>
      <c r="H563" s="83"/>
      <c r="J563" s="409">
        <v>15</v>
      </c>
      <c r="K563" s="425"/>
      <c r="L563" s="409">
        <v>7</v>
      </c>
      <c r="M563" s="409">
        <v>10</v>
      </c>
      <c r="N563" s="409">
        <v>400</v>
      </c>
      <c r="O563" s="409"/>
      <c r="P563" s="427">
        <v>1</v>
      </c>
      <c r="Q563" s="346">
        <f t="shared" si="26"/>
        <v>2.8000000000000001E-2</v>
      </c>
      <c r="R563" s="428"/>
    </row>
    <row r="564" spans="2:18" x14ac:dyDescent="0.25">
      <c r="B564" s="102" t="s">
        <v>51</v>
      </c>
      <c r="C564" s="89"/>
      <c r="D564" s="103">
        <f>SUM(Q575+D519)</f>
        <v>7.495000000000001</v>
      </c>
      <c r="E564" s="83"/>
      <c r="F564" s="83"/>
      <c r="G564" s="83"/>
      <c r="H564" s="83"/>
      <c r="J564" s="409">
        <v>16</v>
      </c>
      <c r="K564" s="425"/>
      <c r="L564" s="409">
        <v>5</v>
      </c>
      <c r="M564" s="409">
        <v>10</v>
      </c>
      <c r="N564" s="409">
        <v>400</v>
      </c>
      <c r="O564" s="409"/>
      <c r="P564" s="427">
        <v>5</v>
      </c>
      <c r="Q564" s="346">
        <f t="shared" si="26"/>
        <v>0.1</v>
      </c>
      <c r="R564" s="428"/>
    </row>
    <row r="565" spans="2:18" ht="16.5" thickBot="1" x14ac:dyDescent="0.3">
      <c r="B565" s="89"/>
      <c r="C565" s="89"/>
      <c r="D565" s="635">
        <f>SUM(D563:D564)</f>
        <v>34.570532</v>
      </c>
      <c r="E565" s="83"/>
      <c r="F565" s="328">
        <f>SUM(D565,F563)</f>
        <v>35.285732000000003</v>
      </c>
      <c r="G565" s="83"/>
      <c r="H565" s="83"/>
      <c r="J565" s="409">
        <v>17</v>
      </c>
      <c r="K565" s="425"/>
      <c r="L565" s="409">
        <v>3</v>
      </c>
      <c r="M565" s="409">
        <v>10</v>
      </c>
      <c r="N565" s="409">
        <v>400</v>
      </c>
      <c r="O565" s="409"/>
      <c r="P565" s="427">
        <v>2</v>
      </c>
      <c r="Q565" s="346">
        <f t="shared" si="26"/>
        <v>2.4E-2</v>
      </c>
      <c r="R565" s="428"/>
    </row>
    <row r="566" spans="2:18" ht="16.5" thickTop="1" x14ac:dyDescent="0.25">
      <c r="J566" s="409">
        <v>18</v>
      </c>
      <c r="K566" s="425"/>
      <c r="L566" s="409">
        <v>2</v>
      </c>
      <c r="M566" s="409">
        <v>10</v>
      </c>
      <c r="N566" s="409">
        <v>400</v>
      </c>
      <c r="O566" s="409"/>
      <c r="P566" s="427">
        <v>3</v>
      </c>
      <c r="Q566" s="346">
        <f t="shared" si="26"/>
        <v>2.4E-2</v>
      </c>
      <c r="R566" s="428"/>
    </row>
    <row r="567" spans="2:18" x14ac:dyDescent="0.25">
      <c r="J567" s="409">
        <v>19</v>
      </c>
      <c r="K567" s="425"/>
      <c r="L567" s="409">
        <v>2</v>
      </c>
      <c r="M567" s="409">
        <v>10</v>
      </c>
      <c r="N567" s="409">
        <v>300</v>
      </c>
      <c r="O567" s="409"/>
      <c r="P567" s="427">
        <v>2</v>
      </c>
      <c r="Q567" s="346">
        <f t="shared" si="26"/>
        <v>1.2E-2</v>
      </c>
      <c r="R567" s="428"/>
    </row>
    <row r="568" spans="2:18" x14ac:dyDescent="0.25">
      <c r="J568" s="409">
        <v>20</v>
      </c>
      <c r="K568" s="425"/>
      <c r="L568" s="409">
        <v>6</v>
      </c>
      <c r="M568" s="409">
        <v>10</v>
      </c>
      <c r="N568" s="409">
        <v>300</v>
      </c>
      <c r="O568" s="409"/>
      <c r="P568" s="427">
        <v>1</v>
      </c>
      <c r="Q568" s="346">
        <f t="shared" si="26"/>
        <v>1.7999999999999999E-2</v>
      </c>
      <c r="R568" s="428"/>
    </row>
    <row r="569" spans="2:18" x14ac:dyDescent="0.25">
      <c r="J569" s="1059"/>
      <c r="K569" s="1060"/>
      <c r="L569" s="1060"/>
      <c r="M569" s="1060"/>
      <c r="N569" s="1060"/>
      <c r="O569" s="1128"/>
      <c r="P569" s="1061">
        <f>SUM(P549:P568)</f>
        <v>35</v>
      </c>
      <c r="Q569" s="1062">
        <f>SUM(Q549:Q568)</f>
        <v>1.4624000000000004</v>
      </c>
      <c r="R569" s="854">
        <f>SUM(Q569/G554)</f>
        <v>0.51237786353847103</v>
      </c>
    </row>
    <row r="570" spans="2:18" x14ac:dyDescent="0.25">
      <c r="J570" s="409">
        <v>21</v>
      </c>
      <c r="K570" s="425"/>
      <c r="L570" s="409">
        <v>5</v>
      </c>
      <c r="M570" s="409">
        <v>7</v>
      </c>
      <c r="N570" s="409">
        <v>400</v>
      </c>
      <c r="O570" s="409">
        <v>3</v>
      </c>
      <c r="P570" s="427">
        <v>12</v>
      </c>
      <c r="Q570" s="346">
        <f>L570*M570*N570*P570/1000000</f>
        <v>0.16800000000000001</v>
      </c>
      <c r="R570" s="64"/>
    </row>
    <row r="571" spans="2:18" x14ac:dyDescent="0.25">
      <c r="J571" s="409">
        <v>22</v>
      </c>
      <c r="K571" s="425"/>
      <c r="L571" s="409">
        <v>4</v>
      </c>
      <c r="M571" s="409">
        <v>6</v>
      </c>
      <c r="N571" s="409">
        <v>400</v>
      </c>
      <c r="O571" s="409">
        <v>2</v>
      </c>
      <c r="P571" s="427">
        <v>12</v>
      </c>
      <c r="Q571" s="346">
        <f>L571*M571*N571*P571/1000000</f>
        <v>0.1152</v>
      </c>
      <c r="R571" s="64"/>
    </row>
    <row r="572" spans="2:18" x14ac:dyDescent="0.25">
      <c r="J572" s="409">
        <v>23</v>
      </c>
      <c r="K572" s="425"/>
      <c r="L572" s="409">
        <v>3</v>
      </c>
      <c r="M572" s="409">
        <v>5</v>
      </c>
      <c r="N572" s="409">
        <v>400</v>
      </c>
      <c r="O572" s="409">
        <v>1</v>
      </c>
      <c r="P572" s="427">
        <v>10</v>
      </c>
      <c r="Q572" s="346">
        <f>L572*M572*N572*P572/1000000</f>
        <v>0.06</v>
      </c>
      <c r="R572" s="64"/>
    </row>
    <row r="573" spans="2:18" x14ac:dyDescent="0.25">
      <c r="J573" s="409">
        <v>24</v>
      </c>
      <c r="K573" s="425"/>
      <c r="L573" s="409">
        <v>3</v>
      </c>
      <c r="M573" s="409">
        <v>5</v>
      </c>
      <c r="N573" s="409">
        <v>300</v>
      </c>
      <c r="O573" s="409">
        <v>1</v>
      </c>
      <c r="P573" s="427">
        <v>10</v>
      </c>
      <c r="Q573" s="346">
        <f>L573*M573*N573*P573/1000000</f>
        <v>4.4999999999999998E-2</v>
      </c>
      <c r="R573" s="1136"/>
    </row>
    <row r="574" spans="2:18" x14ac:dyDescent="0.25">
      <c r="J574" s="409">
        <v>25</v>
      </c>
      <c r="K574" s="425"/>
      <c r="L574" s="409">
        <v>2</v>
      </c>
      <c r="M574" s="409">
        <v>3</v>
      </c>
      <c r="N574" s="409">
        <v>400</v>
      </c>
      <c r="O574" s="409">
        <v>2</v>
      </c>
      <c r="P574" s="427">
        <v>50</v>
      </c>
      <c r="Q574" s="346">
        <f>L574*M574*N574*P574/1000000</f>
        <v>0.12</v>
      </c>
      <c r="R574" s="1073"/>
    </row>
    <row r="575" spans="2:18" x14ac:dyDescent="0.25">
      <c r="J575" s="1059"/>
      <c r="K575" s="1060"/>
      <c r="L575" s="1060"/>
      <c r="M575" s="1060"/>
      <c r="N575" s="1060"/>
      <c r="O575" s="1128"/>
      <c r="P575" s="1061">
        <f>SUM(P570:P574)</f>
        <v>94</v>
      </c>
      <c r="Q575" s="1062">
        <f>SUM(Q570:Q574)</f>
        <v>0.50819999999999999</v>
      </c>
      <c r="R575" s="854">
        <f>SUM(Q575/G554)</f>
        <v>0.17805691346434005</v>
      </c>
    </row>
    <row r="576" spans="2:18" ht="16.5" thickBot="1" x14ac:dyDescent="0.3">
      <c r="J576" s="383"/>
      <c r="K576" s="383"/>
      <c r="L576" s="383"/>
      <c r="M576" s="383"/>
      <c r="N576" s="383"/>
      <c r="O576" s="383"/>
      <c r="P576" s="132">
        <f>SUM(P575,P569)</f>
        <v>129</v>
      </c>
      <c r="Q576" s="133">
        <f>SUM(Q575,Q569)</f>
        <v>1.9706000000000004</v>
      </c>
      <c r="R576" s="49">
        <f>SUM(Q576/G554)</f>
        <v>0.69043477700281108</v>
      </c>
    </row>
    <row r="577" spans="2:18" ht="16.5" thickTop="1" x14ac:dyDescent="0.25"/>
    <row r="578" spans="2:18" x14ac:dyDescent="0.25">
      <c r="B578" s="1814" t="s">
        <v>20</v>
      </c>
      <c r="C578" s="1814"/>
      <c r="D578" s="1814"/>
      <c r="E578" s="1814"/>
      <c r="F578" s="1814"/>
      <c r="G578" s="1814"/>
      <c r="H578" s="1814"/>
      <c r="J578" s="1892" t="s">
        <v>22</v>
      </c>
      <c r="K578" s="1892"/>
      <c r="L578" s="1892"/>
      <c r="M578" s="1892"/>
      <c r="N578" s="1892"/>
      <c r="O578" s="1892"/>
      <c r="P578" s="1892"/>
      <c r="Q578" s="1892"/>
      <c r="R578" s="1892"/>
    </row>
    <row r="579" spans="2:18" x14ac:dyDescent="0.25">
      <c r="B579" s="1814"/>
      <c r="C579" s="1814"/>
      <c r="D579" s="1814"/>
      <c r="E579" s="1814"/>
      <c r="F579" s="1814"/>
      <c r="G579" s="1814"/>
      <c r="H579" s="1814"/>
      <c r="J579" s="1892"/>
      <c r="K579" s="1892"/>
      <c r="L579" s="1892"/>
      <c r="M579" s="1892"/>
      <c r="N579" s="1892"/>
      <c r="O579" s="1892"/>
      <c r="P579" s="1892"/>
      <c r="Q579" s="1892"/>
      <c r="R579" s="1892"/>
    </row>
    <row r="580" spans="2:18" x14ac:dyDescent="0.25">
      <c r="B580" s="6" t="s">
        <v>426</v>
      </c>
      <c r="H580" s="8"/>
      <c r="J580" s="6" t="s">
        <v>426</v>
      </c>
      <c r="K580" s="1051"/>
      <c r="L580" s="1051"/>
      <c r="M580" s="1051"/>
      <c r="N580" s="1051"/>
      <c r="O580" s="1893"/>
      <c r="P580" s="1893"/>
      <c r="Q580" s="842"/>
      <c r="R580" s="842"/>
    </row>
    <row r="581" spans="2:18" x14ac:dyDescent="0.25">
      <c r="B581" s="1812" t="s">
        <v>21</v>
      </c>
      <c r="C581" s="1812" t="s">
        <v>2</v>
      </c>
      <c r="D581" s="1805" t="s">
        <v>3</v>
      </c>
      <c r="E581" s="1842" t="s">
        <v>4</v>
      </c>
      <c r="F581" s="1843"/>
      <c r="G581" s="1844"/>
      <c r="H581" s="1812" t="s">
        <v>5</v>
      </c>
      <c r="J581" s="1886" t="s">
        <v>21</v>
      </c>
      <c r="K581" s="1894" t="s">
        <v>24</v>
      </c>
      <c r="L581" s="1867" t="s">
        <v>25</v>
      </c>
      <c r="M581" s="1868"/>
      <c r="N581" s="1869"/>
      <c r="O581" s="1867" t="s">
        <v>4</v>
      </c>
      <c r="P581" s="1868"/>
      <c r="Q581" s="1869"/>
      <c r="R581" s="1886" t="s">
        <v>5</v>
      </c>
    </row>
    <row r="582" spans="2:18" x14ac:dyDescent="0.25">
      <c r="B582" s="1813"/>
      <c r="C582" s="1813"/>
      <c r="D582" s="1806"/>
      <c r="E582" s="1139" t="s">
        <v>26</v>
      </c>
      <c r="F582" s="1139" t="s">
        <v>9</v>
      </c>
      <c r="G582" s="1139" t="s">
        <v>10</v>
      </c>
      <c r="H582" s="1813"/>
      <c r="J582" s="1887"/>
      <c r="K582" s="1895"/>
      <c r="L582" s="1052" t="s">
        <v>27</v>
      </c>
      <c r="M582" s="1141" t="s">
        <v>28</v>
      </c>
      <c r="N582" s="1141" t="s">
        <v>26</v>
      </c>
      <c r="O582" s="1141" t="s">
        <v>29</v>
      </c>
      <c r="P582" s="1053" t="s">
        <v>30</v>
      </c>
      <c r="Q582" s="1054" t="s">
        <v>10</v>
      </c>
      <c r="R582" s="1887"/>
    </row>
    <row r="583" spans="2:18" x14ac:dyDescent="0.25">
      <c r="B583" s="28">
        <v>1</v>
      </c>
      <c r="C583" s="1148">
        <v>6335</v>
      </c>
      <c r="D583" s="1145" t="s">
        <v>14</v>
      </c>
      <c r="E583" s="1145">
        <v>400</v>
      </c>
      <c r="F583" s="23">
        <v>62</v>
      </c>
      <c r="G583" s="431">
        <f>0.7854*E583*F583*F583/1000000</f>
        <v>1.2076310399999999</v>
      </c>
      <c r="H583" s="433" t="s">
        <v>185</v>
      </c>
      <c r="J583" s="409">
        <v>1</v>
      </c>
      <c r="K583" s="429" t="s">
        <v>80</v>
      </c>
      <c r="L583" s="409">
        <v>6</v>
      </c>
      <c r="M583" s="409">
        <v>15</v>
      </c>
      <c r="N583" s="409">
        <v>400</v>
      </c>
      <c r="O583" s="409"/>
      <c r="P583" s="427">
        <v>2</v>
      </c>
      <c r="Q583" s="346">
        <f t="shared" ref="Q583:Q598" si="27">L583*M583*N583*P583/1000000</f>
        <v>7.1999999999999995E-2</v>
      </c>
      <c r="R583" s="428"/>
    </row>
    <row r="584" spans="2:18" x14ac:dyDescent="0.25">
      <c r="B584" s="28">
        <v>2</v>
      </c>
      <c r="C584" s="1148">
        <v>6348</v>
      </c>
      <c r="D584" s="1145" t="s">
        <v>14</v>
      </c>
      <c r="E584" s="1145">
        <v>400</v>
      </c>
      <c r="F584" s="1145">
        <v>51</v>
      </c>
      <c r="G584" s="71">
        <f>0.7854*E584*F584*F584/1000000</f>
        <v>0.81713015999999994</v>
      </c>
      <c r="H584" s="433" t="s">
        <v>185</v>
      </c>
      <c r="J584" s="409">
        <v>2</v>
      </c>
      <c r="K584" s="425"/>
      <c r="L584" s="409">
        <v>6</v>
      </c>
      <c r="M584" s="409">
        <v>12</v>
      </c>
      <c r="N584" s="409">
        <v>400</v>
      </c>
      <c r="O584" s="409"/>
      <c r="P584" s="427">
        <v>2</v>
      </c>
      <c r="Q584" s="346">
        <f t="shared" si="27"/>
        <v>5.7599999999999998E-2</v>
      </c>
      <c r="R584" s="428"/>
    </row>
    <row r="585" spans="2:18" x14ac:dyDescent="0.25">
      <c r="B585" s="28">
        <v>3</v>
      </c>
      <c r="C585" s="1148">
        <v>6489</v>
      </c>
      <c r="D585" s="1145" t="s">
        <v>14</v>
      </c>
      <c r="E585" s="1145">
        <v>400</v>
      </c>
      <c r="F585" s="1145">
        <v>34</v>
      </c>
      <c r="G585" s="71">
        <f>0.7854*E585*F585*F585/1000000</f>
        <v>0.36316895999999999</v>
      </c>
      <c r="H585" s="433" t="s">
        <v>15</v>
      </c>
      <c r="J585" s="409">
        <v>3</v>
      </c>
      <c r="K585" s="425"/>
      <c r="L585" s="409">
        <v>6</v>
      </c>
      <c r="M585" s="409">
        <v>10</v>
      </c>
      <c r="N585" s="409">
        <v>400</v>
      </c>
      <c r="O585" s="409"/>
      <c r="P585" s="427">
        <v>5</v>
      </c>
      <c r="Q585" s="346">
        <f t="shared" si="27"/>
        <v>0.12</v>
      </c>
      <c r="R585" s="428"/>
    </row>
    <row r="586" spans="2:18" ht="16.5" thickBot="1" x14ac:dyDescent="0.3">
      <c r="G586" s="60">
        <f>SUM(G583:G585)</f>
        <v>2.3879301599999998</v>
      </c>
      <c r="H586" s="36">
        <f>SUM(Q605/G586)</f>
        <v>0.63418940192120199</v>
      </c>
      <c r="J586" s="409">
        <v>4</v>
      </c>
      <c r="K586" s="425"/>
      <c r="L586" s="409">
        <v>5</v>
      </c>
      <c r="M586" s="409">
        <v>10</v>
      </c>
      <c r="N586" s="409">
        <v>400</v>
      </c>
      <c r="O586" s="409"/>
      <c r="P586" s="427">
        <v>2</v>
      </c>
      <c r="Q586" s="346">
        <f t="shared" si="27"/>
        <v>0.04</v>
      </c>
      <c r="R586" s="428"/>
    </row>
    <row r="587" spans="2:18" ht="16.5" thickTop="1" x14ac:dyDescent="0.25">
      <c r="J587" s="409">
        <v>5</v>
      </c>
      <c r="K587" s="425"/>
      <c r="L587" s="409">
        <v>3</v>
      </c>
      <c r="M587" s="409">
        <v>12</v>
      </c>
      <c r="N587" s="409">
        <v>400</v>
      </c>
      <c r="O587" s="409"/>
      <c r="P587" s="427">
        <v>1</v>
      </c>
      <c r="Q587" s="346">
        <f t="shared" si="27"/>
        <v>1.44E-2</v>
      </c>
      <c r="R587" s="428"/>
    </row>
    <row r="588" spans="2:18" x14ac:dyDescent="0.25">
      <c r="B588" s="8" t="s">
        <v>428</v>
      </c>
      <c r="J588" s="409">
        <v>6</v>
      </c>
      <c r="K588" s="425"/>
      <c r="L588" s="409">
        <v>2</v>
      </c>
      <c r="M588" s="409">
        <v>10</v>
      </c>
      <c r="N588" s="409">
        <v>400</v>
      </c>
      <c r="O588" s="409"/>
      <c r="P588" s="427">
        <v>2</v>
      </c>
      <c r="Q588" s="346">
        <f t="shared" si="27"/>
        <v>1.6E-2</v>
      </c>
      <c r="R588" s="428"/>
    </row>
    <row r="589" spans="2:18" x14ac:dyDescent="0.25">
      <c r="B589" s="1901" t="s">
        <v>3</v>
      </c>
      <c r="C589" s="1902" t="s">
        <v>49</v>
      </c>
      <c r="D589" s="1902"/>
      <c r="E589" s="1903" t="s">
        <v>48</v>
      </c>
      <c r="F589" s="1903"/>
      <c r="G589" s="1886" t="s">
        <v>50</v>
      </c>
      <c r="H589" s="87"/>
      <c r="J589" s="409">
        <v>7</v>
      </c>
      <c r="K589" s="425"/>
      <c r="L589" s="409">
        <v>12</v>
      </c>
      <c r="M589" s="409">
        <v>29</v>
      </c>
      <c r="N589" s="409">
        <v>400</v>
      </c>
      <c r="O589" s="409"/>
      <c r="P589" s="427">
        <v>1</v>
      </c>
      <c r="Q589" s="346">
        <f t="shared" si="27"/>
        <v>0.13919999999999999</v>
      </c>
      <c r="R589" s="428"/>
    </row>
    <row r="590" spans="2:18" x14ac:dyDescent="0.25">
      <c r="B590" s="1901"/>
      <c r="C590" s="101" t="s">
        <v>30</v>
      </c>
      <c r="D590" s="101" t="s">
        <v>10</v>
      </c>
      <c r="E590" s="1144" t="s">
        <v>30</v>
      </c>
      <c r="F590" s="1144" t="s">
        <v>10</v>
      </c>
      <c r="G590" s="1887"/>
      <c r="H590" s="87"/>
      <c r="J590" s="409">
        <v>8</v>
      </c>
      <c r="K590" s="425"/>
      <c r="L590" s="409">
        <v>12</v>
      </c>
      <c r="M590" s="409">
        <v>25</v>
      </c>
      <c r="N590" s="409">
        <v>400</v>
      </c>
      <c r="O590" s="409"/>
      <c r="P590" s="427">
        <v>1</v>
      </c>
      <c r="Q590" s="346">
        <f t="shared" si="27"/>
        <v>0.12</v>
      </c>
      <c r="R590" s="428"/>
    </row>
    <row r="591" spans="2:18" x14ac:dyDescent="0.25">
      <c r="B591" s="1145" t="s">
        <v>14</v>
      </c>
      <c r="C591" s="86">
        <f>SUM(C561)</f>
        <v>69</v>
      </c>
      <c r="D591" s="71">
        <f>SUM(D561)</f>
        <v>51.485169120000002</v>
      </c>
      <c r="E591" s="86">
        <f>SUM(E561)</f>
        <v>2452</v>
      </c>
      <c r="F591" s="71">
        <f>SUM(F561)</f>
        <v>34.570531999999993</v>
      </c>
      <c r="G591" s="88">
        <f>SUM(F591/D591)</f>
        <v>0.67146583357673528</v>
      </c>
      <c r="H591" s="83"/>
      <c r="J591" s="409">
        <v>9</v>
      </c>
      <c r="K591" s="425"/>
      <c r="L591" s="409">
        <v>10</v>
      </c>
      <c r="M591" s="409">
        <v>25</v>
      </c>
      <c r="N591" s="409">
        <v>400</v>
      </c>
      <c r="O591" s="409"/>
      <c r="P591" s="427">
        <v>1</v>
      </c>
      <c r="Q591" s="346">
        <f t="shared" si="27"/>
        <v>0.1</v>
      </c>
      <c r="R591" s="428"/>
    </row>
    <row r="592" spans="2:18" x14ac:dyDescent="0.25">
      <c r="B592" s="1145" t="s">
        <v>14</v>
      </c>
      <c r="C592" s="1145">
        <f>SUM(B583:B585)</f>
        <v>6</v>
      </c>
      <c r="D592" s="71">
        <f>SUM(G586)</f>
        <v>2.3879301599999998</v>
      </c>
      <c r="E592" s="86">
        <f>SUM(P605)</f>
        <v>99</v>
      </c>
      <c r="F592" s="71">
        <f>SUM(Q605)</f>
        <v>1.5144</v>
      </c>
      <c r="G592" s="88">
        <f>SUM(F592/D592)</f>
        <v>0.63418940192120199</v>
      </c>
      <c r="H592" s="83"/>
      <c r="J592" s="409">
        <v>10</v>
      </c>
      <c r="K592" s="425"/>
      <c r="L592" s="409">
        <v>12</v>
      </c>
      <c r="M592" s="409">
        <v>20</v>
      </c>
      <c r="N592" s="409">
        <v>400</v>
      </c>
      <c r="O592" s="409"/>
      <c r="P592" s="427">
        <v>1</v>
      </c>
      <c r="Q592" s="346">
        <f t="shared" si="27"/>
        <v>9.6000000000000002E-2</v>
      </c>
      <c r="R592" s="428"/>
    </row>
    <row r="593" spans="2:18" ht="16.5" thickBot="1" x14ac:dyDescent="0.3">
      <c r="B593" s="1137" t="s">
        <v>54</v>
      </c>
      <c r="C593" s="59">
        <f>SUM(C591:C592)</f>
        <v>75</v>
      </c>
      <c r="D593" s="92">
        <f>SUM(D591:D592)</f>
        <v>53.873099280000005</v>
      </c>
      <c r="E593" s="59">
        <f>SUM(E591:E592)</f>
        <v>2551</v>
      </c>
      <c r="F593" s="92">
        <f>SUM(F591:F592)</f>
        <v>36.084931999999995</v>
      </c>
      <c r="G593" s="93">
        <f>SUM(F593/D593)</f>
        <v>0.66981355226014005</v>
      </c>
      <c r="H593" s="83"/>
      <c r="J593" s="409">
        <v>11</v>
      </c>
      <c r="K593" s="425"/>
      <c r="L593" s="409">
        <v>6</v>
      </c>
      <c r="M593" s="409">
        <v>20</v>
      </c>
      <c r="N593" s="409">
        <v>400</v>
      </c>
      <c r="O593" s="409"/>
      <c r="P593" s="427">
        <v>1</v>
      </c>
      <c r="Q593" s="346">
        <f t="shared" si="27"/>
        <v>4.8000000000000001E-2</v>
      </c>
      <c r="R593" s="428"/>
    </row>
    <row r="594" spans="2:18" ht="16.5" thickTop="1" x14ac:dyDescent="0.25">
      <c r="B594" s="89"/>
      <c r="C594" s="90"/>
      <c r="D594" s="91"/>
      <c r="E594" s="82"/>
      <c r="F594" s="83"/>
      <c r="G594" s="83"/>
      <c r="H594" s="83"/>
      <c r="J594" s="409">
        <v>12</v>
      </c>
      <c r="K594" s="425"/>
      <c r="L594" s="409">
        <v>12</v>
      </c>
      <c r="M594" s="409">
        <v>15</v>
      </c>
      <c r="N594" s="409">
        <v>400</v>
      </c>
      <c r="O594" s="409"/>
      <c r="P594" s="427">
        <v>1</v>
      </c>
      <c r="Q594" s="346">
        <f t="shared" si="27"/>
        <v>7.1999999999999995E-2</v>
      </c>
      <c r="R594" s="428"/>
    </row>
    <row r="595" spans="2:18" x14ac:dyDescent="0.25">
      <c r="B595" s="102" t="s">
        <v>80</v>
      </c>
      <c r="C595" s="90"/>
      <c r="D595" s="103">
        <f>SUM(Q599+D563)</f>
        <v>28.122731999999996</v>
      </c>
      <c r="E595" s="90" t="s">
        <v>212</v>
      </c>
      <c r="F595" s="82">
        <f>SUM(F563)</f>
        <v>0.71519999999999995</v>
      </c>
      <c r="G595" s="83"/>
      <c r="H595" s="83"/>
      <c r="J595" s="409">
        <v>13</v>
      </c>
      <c r="K595" s="425"/>
      <c r="L595" s="409">
        <v>10</v>
      </c>
      <c r="M595" s="409">
        <v>15</v>
      </c>
      <c r="N595" s="409">
        <v>400</v>
      </c>
      <c r="O595" s="409"/>
      <c r="P595" s="427">
        <v>1</v>
      </c>
      <c r="Q595" s="346">
        <f t="shared" si="27"/>
        <v>0.06</v>
      </c>
      <c r="R595" s="428"/>
    </row>
    <row r="596" spans="2:18" x14ac:dyDescent="0.25">
      <c r="B596" s="102" t="s">
        <v>51</v>
      </c>
      <c r="C596" s="89"/>
      <c r="D596" s="103">
        <f>SUM(Q604+D564)</f>
        <v>7.9622000000000011</v>
      </c>
      <c r="E596" s="83"/>
      <c r="F596" s="83"/>
      <c r="G596" s="83"/>
      <c r="H596" s="83"/>
      <c r="J596" s="409">
        <v>14</v>
      </c>
      <c r="K596" s="425"/>
      <c r="L596" s="409">
        <v>10</v>
      </c>
      <c r="M596" s="409">
        <v>12</v>
      </c>
      <c r="N596" s="409">
        <v>400</v>
      </c>
      <c r="O596" s="409"/>
      <c r="P596" s="427">
        <v>1</v>
      </c>
      <c r="Q596" s="346">
        <f t="shared" si="27"/>
        <v>4.8000000000000001E-2</v>
      </c>
      <c r="R596" s="428"/>
    </row>
    <row r="597" spans="2:18" ht="16.5" thickBot="1" x14ac:dyDescent="0.3">
      <c r="B597" s="89"/>
      <c r="C597" s="89"/>
      <c r="D597" s="635">
        <f>SUM(D595:D596)</f>
        <v>36.084931999999995</v>
      </c>
      <c r="E597" s="83"/>
      <c r="F597" s="328">
        <f>SUM(D597,F595)</f>
        <v>36.800131999999998</v>
      </c>
      <c r="G597" s="83"/>
      <c r="H597" s="83"/>
      <c r="J597" s="409">
        <v>15</v>
      </c>
      <c r="K597" s="425"/>
      <c r="L597" s="409">
        <v>7</v>
      </c>
      <c r="M597" s="409">
        <v>10</v>
      </c>
      <c r="N597" s="409">
        <v>400</v>
      </c>
      <c r="O597" s="409"/>
      <c r="P597" s="427">
        <v>1</v>
      </c>
      <c r="Q597" s="346">
        <f t="shared" si="27"/>
        <v>2.8000000000000001E-2</v>
      </c>
      <c r="R597" s="428"/>
    </row>
    <row r="598" spans="2:18" ht="16.5" thickTop="1" x14ac:dyDescent="0.25">
      <c r="J598" s="409">
        <v>16</v>
      </c>
      <c r="K598" s="425"/>
      <c r="L598" s="409">
        <v>4</v>
      </c>
      <c r="M598" s="409">
        <v>10</v>
      </c>
      <c r="N598" s="409">
        <v>400</v>
      </c>
      <c r="O598" s="409"/>
      <c r="P598" s="427">
        <v>1</v>
      </c>
      <c r="Q598" s="346">
        <f t="shared" si="27"/>
        <v>1.6E-2</v>
      </c>
      <c r="R598" s="428"/>
    </row>
    <row r="599" spans="2:18" x14ac:dyDescent="0.25">
      <c r="J599" s="1059"/>
      <c r="K599" s="1060"/>
      <c r="L599" s="1060"/>
      <c r="M599" s="1060"/>
      <c r="N599" s="1060"/>
      <c r="O599" s="1143"/>
      <c r="P599" s="1061">
        <f>SUM(P583:P598)</f>
        <v>24</v>
      </c>
      <c r="Q599" s="1062">
        <f>SUM(Q583:Q598)</f>
        <v>1.0471999999999999</v>
      </c>
      <c r="R599" s="854">
        <f>SUM(Q599/G586)</f>
        <v>0.43853878875586544</v>
      </c>
    </row>
    <row r="600" spans="2:18" x14ac:dyDescent="0.25">
      <c r="J600" s="409">
        <v>17</v>
      </c>
      <c r="K600" s="425"/>
      <c r="L600" s="409">
        <v>5</v>
      </c>
      <c r="M600" s="409">
        <v>7</v>
      </c>
      <c r="N600" s="409">
        <v>400</v>
      </c>
      <c r="O600" s="409">
        <v>2</v>
      </c>
      <c r="P600" s="427">
        <v>8</v>
      </c>
      <c r="Q600" s="346">
        <f>L600*M600*N600*P600/1000000</f>
        <v>0.112</v>
      </c>
      <c r="R600" s="64"/>
    </row>
    <row r="601" spans="2:18" x14ac:dyDescent="0.25">
      <c r="J601" s="409">
        <v>18</v>
      </c>
      <c r="K601" s="425"/>
      <c r="L601" s="409">
        <v>4</v>
      </c>
      <c r="M601" s="409">
        <v>6</v>
      </c>
      <c r="N601" s="409">
        <v>400</v>
      </c>
      <c r="O601" s="409">
        <v>2</v>
      </c>
      <c r="P601" s="427">
        <v>12</v>
      </c>
      <c r="Q601" s="346">
        <f>L601*M601*N601*P601/1000000</f>
        <v>0.1152</v>
      </c>
      <c r="R601" s="64"/>
    </row>
    <row r="602" spans="2:18" x14ac:dyDescent="0.25">
      <c r="J602" s="409">
        <v>19</v>
      </c>
      <c r="K602" s="425"/>
      <c r="L602" s="409">
        <v>3</v>
      </c>
      <c r="M602" s="409">
        <v>5</v>
      </c>
      <c r="N602" s="409">
        <v>400</v>
      </c>
      <c r="O602" s="409">
        <v>3</v>
      </c>
      <c r="P602" s="427">
        <v>30</v>
      </c>
      <c r="Q602" s="346">
        <f>L602*M602*N602*P602/1000000</f>
        <v>0.18</v>
      </c>
      <c r="R602" s="64"/>
    </row>
    <row r="603" spans="2:18" x14ac:dyDescent="0.25">
      <c r="J603" s="409">
        <v>20</v>
      </c>
      <c r="K603" s="425"/>
      <c r="L603" s="409">
        <v>2</v>
      </c>
      <c r="M603" s="409">
        <v>3</v>
      </c>
      <c r="N603" s="409">
        <v>400</v>
      </c>
      <c r="O603" s="409">
        <v>1</v>
      </c>
      <c r="P603" s="427">
        <v>25</v>
      </c>
      <c r="Q603" s="346">
        <f>L603*M603*N603*P603/1000000</f>
        <v>0.06</v>
      </c>
      <c r="R603" s="1136"/>
    </row>
    <row r="604" spans="2:18" x14ac:dyDescent="0.25">
      <c r="J604" s="1059"/>
      <c r="K604" s="1060"/>
      <c r="L604" s="1060"/>
      <c r="M604" s="1060"/>
      <c r="N604" s="1060"/>
      <c r="O604" s="1143"/>
      <c r="P604" s="1061">
        <f>SUM(P600:P603)</f>
        <v>75</v>
      </c>
      <c r="Q604" s="1062">
        <f>SUM(Q600:Q603)</f>
        <v>0.4672</v>
      </c>
      <c r="R604" s="854">
        <f>SUM(Q604/G586)</f>
        <v>0.19565061316533647</v>
      </c>
    </row>
    <row r="605" spans="2:18" ht="16.5" thickBot="1" x14ac:dyDescent="0.3">
      <c r="J605" s="383"/>
      <c r="K605" s="383"/>
      <c r="L605" s="383"/>
      <c r="M605" s="383"/>
      <c r="N605" s="383"/>
      <c r="O605" s="383"/>
      <c r="P605" s="132">
        <f>SUM(P604,P599)</f>
        <v>99</v>
      </c>
      <c r="Q605" s="133">
        <f>SUM(Q604,Q599)</f>
        <v>1.5144</v>
      </c>
      <c r="R605" s="49">
        <f>SUM(Q605/G586)</f>
        <v>0.63418940192120199</v>
      </c>
    </row>
    <row r="606" spans="2:18" ht="16.5" thickTop="1" x14ac:dyDescent="0.25"/>
    <row r="607" spans="2:18" x14ac:dyDescent="0.25">
      <c r="B607" s="1814" t="s">
        <v>20</v>
      </c>
      <c r="C607" s="1814"/>
      <c r="D607" s="1814"/>
      <c r="E607" s="1814"/>
      <c r="F607" s="1814"/>
      <c r="G607" s="1814"/>
      <c r="H607" s="1814"/>
      <c r="J607" s="1892" t="s">
        <v>22</v>
      </c>
      <c r="K607" s="1892"/>
      <c r="L607" s="1892"/>
      <c r="M607" s="1892"/>
      <c r="N607" s="1892"/>
      <c r="O607" s="1892"/>
      <c r="P607" s="1892"/>
      <c r="Q607" s="1892"/>
      <c r="R607" s="1892"/>
    </row>
    <row r="608" spans="2:18" x14ac:dyDescent="0.25">
      <c r="B608" s="1814"/>
      <c r="C608" s="1814"/>
      <c r="D608" s="1814"/>
      <c r="E608" s="1814"/>
      <c r="F608" s="1814"/>
      <c r="G608" s="1814"/>
      <c r="H608" s="1814"/>
      <c r="J608" s="1892"/>
      <c r="K608" s="1892"/>
      <c r="L608" s="1892"/>
      <c r="M608" s="1892"/>
      <c r="N608" s="1892"/>
      <c r="O608" s="1892"/>
      <c r="P608" s="1892"/>
      <c r="Q608" s="1892"/>
      <c r="R608" s="1892"/>
    </row>
    <row r="609" spans="2:18" ht="15.75" customHeight="1" x14ac:dyDescent="0.25">
      <c r="B609" s="6" t="s">
        <v>432</v>
      </c>
      <c r="H609" s="8"/>
      <c r="J609" s="6" t="s">
        <v>432</v>
      </c>
      <c r="K609" s="1051"/>
      <c r="L609" s="1051"/>
      <c r="M609" s="1051"/>
      <c r="N609" s="1051"/>
      <c r="O609" s="1893"/>
      <c r="P609" s="1893"/>
      <c r="Q609" s="842"/>
      <c r="R609" s="842"/>
    </row>
    <row r="610" spans="2:18" ht="15.75" customHeight="1" x14ac:dyDescent="0.25">
      <c r="B610" s="1885" t="s">
        <v>21</v>
      </c>
      <c r="C610" s="1885" t="s">
        <v>2</v>
      </c>
      <c r="D610" s="1885" t="s">
        <v>3</v>
      </c>
      <c r="E610" s="1842" t="s">
        <v>4</v>
      </c>
      <c r="F610" s="1843"/>
      <c r="G610" s="1844"/>
      <c r="H610" s="1885" t="s">
        <v>5</v>
      </c>
      <c r="J610" s="1925" t="s">
        <v>21</v>
      </c>
      <c r="K610" s="1894" t="s">
        <v>24</v>
      </c>
      <c r="L610" s="1867" t="s">
        <v>25</v>
      </c>
      <c r="M610" s="1868"/>
      <c r="N610" s="1869"/>
      <c r="O610" s="1867" t="s">
        <v>4</v>
      </c>
      <c r="P610" s="1868"/>
      <c r="Q610" s="1869"/>
      <c r="R610" s="1886" t="s">
        <v>5</v>
      </c>
    </row>
    <row r="611" spans="2:18" x14ac:dyDescent="0.25">
      <c r="B611" s="1813"/>
      <c r="C611" s="1813"/>
      <c r="D611" s="1813"/>
      <c r="E611" s="1161" t="s">
        <v>26</v>
      </c>
      <c r="F611" s="1161" t="s">
        <v>9</v>
      </c>
      <c r="G611" s="1161" t="s">
        <v>10</v>
      </c>
      <c r="H611" s="1813"/>
      <c r="J611" s="1887"/>
      <c r="K611" s="1895"/>
      <c r="L611" s="1052" t="s">
        <v>27</v>
      </c>
      <c r="M611" s="1163" t="s">
        <v>28</v>
      </c>
      <c r="N611" s="1163" t="s">
        <v>26</v>
      </c>
      <c r="O611" s="1163" t="s">
        <v>29</v>
      </c>
      <c r="P611" s="1053" t="s">
        <v>30</v>
      </c>
      <c r="Q611" s="1054" t="s">
        <v>10</v>
      </c>
      <c r="R611" s="1887"/>
    </row>
    <row r="612" spans="2:18" ht="15.75" customHeight="1" x14ac:dyDescent="0.25">
      <c r="B612" s="28">
        <v>1</v>
      </c>
      <c r="C612" s="409">
        <v>6451</v>
      </c>
      <c r="D612" s="409" t="s">
        <v>14</v>
      </c>
      <c r="E612" s="409">
        <v>400</v>
      </c>
      <c r="F612" s="409">
        <v>45</v>
      </c>
      <c r="G612" s="497">
        <f>0.7854*E612*F612*F612/1000000</f>
        <v>0.63617400000000002</v>
      </c>
      <c r="H612" s="1041" t="s">
        <v>185</v>
      </c>
      <c r="J612" s="409">
        <v>1</v>
      </c>
      <c r="K612" s="429" t="s">
        <v>80</v>
      </c>
      <c r="L612" s="409">
        <v>10</v>
      </c>
      <c r="M612" s="409">
        <v>20</v>
      </c>
      <c r="N612" s="409">
        <v>400</v>
      </c>
      <c r="O612" s="409"/>
      <c r="P612" s="427">
        <v>1</v>
      </c>
      <c r="Q612" s="346">
        <f t="shared" ref="Q612:Q626" si="28">L612*M612*N612*P612/1000000</f>
        <v>0.08</v>
      </c>
      <c r="R612" s="428"/>
    </row>
    <row r="613" spans="2:18" x14ac:dyDescent="0.25">
      <c r="B613" s="28">
        <v>2</v>
      </c>
      <c r="C613" s="409">
        <v>6454</v>
      </c>
      <c r="D613" s="409" t="s">
        <v>14</v>
      </c>
      <c r="E613" s="409">
        <v>400</v>
      </c>
      <c r="F613" s="429">
        <v>43</v>
      </c>
      <c r="G613" s="1084">
        <f>0.7854*E613*F613*F613/1000000</f>
        <v>0.58088183999999998</v>
      </c>
      <c r="H613" s="1041" t="s">
        <v>185</v>
      </c>
      <c r="J613" s="409">
        <v>2</v>
      </c>
      <c r="K613" s="425"/>
      <c r="L613" s="409">
        <v>6</v>
      </c>
      <c r="M613" s="409">
        <v>20</v>
      </c>
      <c r="N613" s="409">
        <v>400</v>
      </c>
      <c r="O613" s="409"/>
      <c r="P613" s="427">
        <v>1</v>
      </c>
      <c r="Q613" s="346">
        <f t="shared" si="28"/>
        <v>4.8000000000000001E-2</v>
      </c>
      <c r="R613" s="428"/>
    </row>
    <row r="614" spans="2:18" ht="16.5" thickBot="1" x14ac:dyDescent="0.3">
      <c r="G614" s="60">
        <f>SUM(G611:G613)</f>
        <v>1.21705584</v>
      </c>
      <c r="H614" s="36">
        <f>SUM(Q634/G614)</f>
        <v>0.91039372523778372</v>
      </c>
      <c r="J614" s="409">
        <v>3</v>
      </c>
      <c r="K614" s="425"/>
      <c r="L614" s="409">
        <v>12</v>
      </c>
      <c r="M614" s="409">
        <v>15</v>
      </c>
      <c r="N614" s="409">
        <v>400</v>
      </c>
      <c r="O614" s="409"/>
      <c r="P614" s="427">
        <v>1</v>
      </c>
      <c r="Q614" s="346">
        <f t="shared" si="28"/>
        <v>7.1999999999999995E-2</v>
      </c>
      <c r="R614" s="428"/>
    </row>
    <row r="615" spans="2:18" ht="16.5" thickTop="1" x14ac:dyDescent="0.25">
      <c r="J615" s="409">
        <v>4</v>
      </c>
      <c r="K615" s="425"/>
      <c r="L615" s="409">
        <v>6</v>
      </c>
      <c r="M615" s="409">
        <v>15</v>
      </c>
      <c r="N615" s="409">
        <v>400</v>
      </c>
      <c r="O615" s="409"/>
      <c r="P615" s="427">
        <v>1</v>
      </c>
      <c r="Q615" s="346">
        <f t="shared" si="28"/>
        <v>3.5999999999999997E-2</v>
      </c>
      <c r="R615" s="428"/>
    </row>
    <row r="616" spans="2:18" x14ac:dyDescent="0.25">
      <c r="B616" s="8" t="s">
        <v>448</v>
      </c>
      <c r="J616" s="409">
        <v>5</v>
      </c>
      <c r="K616" s="425"/>
      <c r="L616" s="409">
        <v>8</v>
      </c>
      <c r="M616" s="409">
        <v>15</v>
      </c>
      <c r="N616" s="409">
        <v>400</v>
      </c>
      <c r="O616" s="409"/>
      <c r="P616" s="427">
        <v>1</v>
      </c>
      <c r="Q616" s="346">
        <f t="shared" si="28"/>
        <v>4.8000000000000001E-2</v>
      </c>
      <c r="R616" s="428"/>
    </row>
    <row r="617" spans="2:18" x14ac:dyDescent="0.25">
      <c r="B617" s="1925" t="s">
        <v>3</v>
      </c>
      <c r="C617" s="1888" t="s">
        <v>49</v>
      </c>
      <c r="D617" s="1889"/>
      <c r="E617" s="1890" t="s">
        <v>48</v>
      </c>
      <c r="F617" s="1891"/>
      <c r="G617" s="1925" t="s">
        <v>50</v>
      </c>
      <c r="H617" s="87"/>
      <c r="J617" s="409">
        <v>6</v>
      </c>
      <c r="K617" s="425"/>
      <c r="L617" s="409">
        <v>5</v>
      </c>
      <c r="M617" s="409">
        <v>15</v>
      </c>
      <c r="N617" s="409">
        <v>400</v>
      </c>
      <c r="O617" s="409"/>
      <c r="P617" s="427">
        <v>1</v>
      </c>
      <c r="Q617" s="346">
        <f t="shared" si="28"/>
        <v>0.03</v>
      </c>
      <c r="R617" s="428"/>
    </row>
    <row r="618" spans="2:18" x14ac:dyDescent="0.25">
      <c r="B618" s="1887"/>
      <c r="C618" s="101" t="s">
        <v>30</v>
      </c>
      <c r="D618" s="101" t="s">
        <v>10</v>
      </c>
      <c r="E618" s="1166" t="s">
        <v>30</v>
      </c>
      <c r="F618" s="1166" t="s">
        <v>10</v>
      </c>
      <c r="G618" s="1887"/>
      <c r="H618" s="87"/>
      <c r="J618" s="409">
        <v>7</v>
      </c>
      <c r="K618" s="425"/>
      <c r="L618" s="409">
        <v>7</v>
      </c>
      <c r="M618" s="409">
        <v>12</v>
      </c>
      <c r="N618" s="409">
        <v>400</v>
      </c>
      <c r="O618" s="409"/>
      <c r="P618" s="427">
        <v>2</v>
      </c>
      <c r="Q618" s="346">
        <f t="shared" si="28"/>
        <v>6.7199999999999996E-2</v>
      </c>
      <c r="R618" s="428"/>
    </row>
    <row r="619" spans="2:18" x14ac:dyDescent="0.25">
      <c r="B619" s="1167" t="s">
        <v>14</v>
      </c>
      <c r="C619" s="86">
        <f>SUM(C593)</f>
        <v>75</v>
      </c>
      <c r="D619" s="71">
        <f>SUM(D593)</f>
        <v>53.873099280000005</v>
      </c>
      <c r="E619" s="86">
        <f>SUM(E593)</f>
        <v>2551</v>
      </c>
      <c r="F619" s="71">
        <f>SUM(F593)</f>
        <v>36.084931999999995</v>
      </c>
      <c r="G619" s="88">
        <f>SUM(F619/D619)</f>
        <v>0.66981355226014005</v>
      </c>
      <c r="H619" s="83"/>
      <c r="J619" s="409">
        <v>8</v>
      </c>
      <c r="K619" s="425"/>
      <c r="L619" s="409">
        <v>6</v>
      </c>
      <c r="M619" s="409">
        <v>12</v>
      </c>
      <c r="N619" s="409">
        <v>400</v>
      </c>
      <c r="O619" s="409"/>
      <c r="P619" s="427">
        <v>3</v>
      </c>
      <c r="Q619" s="346">
        <f t="shared" si="28"/>
        <v>8.6400000000000005E-2</v>
      </c>
      <c r="R619" s="428"/>
    </row>
    <row r="620" spans="2:18" x14ac:dyDescent="0.25">
      <c r="B620" s="1167" t="s">
        <v>14</v>
      </c>
      <c r="C620" s="1167">
        <f>SUM(B613)</f>
        <v>2</v>
      </c>
      <c r="D620" s="71">
        <f>SUM(G614)</f>
        <v>1.21705584</v>
      </c>
      <c r="E620" s="86">
        <f>SUM(P634)</f>
        <v>97</v>
      </c>
      <c r="F620" s="71">
        <f>SUM(Q634)</f>
        <v>1.1080000000000001</v>
      </c>
      <c r="G620" s="88">
        <f>SUM(F620/D620)</f>
        <v>0.91039372523778372</v>
      </c>
      <c r="H620" s="83"/>
      <c r="J620" s="409">
        <v>9</v>
      </c>
      <c r="K620" s="425"/>
      <c r="L620" s="409">
        <v>5</v>
      </c>
      <c r="M620" s="409">
        <v>12</v>
      </c>
      <c r="N620" s="409">
        <v>400</v>
      </c>
      <c r="O620" s="409"/>
      <c r="P620" s="427">
        <v>1</v>
      </c>
      <c r="Q620" s="346">
        <f t="shared" si="28"/>
        <v>2.4E-2</v>
      </c>
      <c r="R620" s="428"/>
    </row>
    <row r="621" spans="2:18" ht="16.5" thickBot="1" x14ac:dyDescent="0.3">
      <c r="B621" s="1160" t="s">
        <v>54</v>
      </c>
      <c r="C621" s="59">
        <f>SUM(C619:C620)</f>
        <v>77</v>
      </c>
      <c r="D621" s="92">
        <f>SUM(D619:D620)</f>
        <v>55.090155120000006</v>
      </c>
      <c r="E621" s="59">
        <f>SUM(E619:E620)</f>
        <v>2648</v>
      </c>
      <c r="F621" s="92">
        <f>SUM(F619:F620)</f>
        <v>37.192931999999992</v>
      </c>
      <c r="G621" s="93">
        <f>SUM(F621/D621)</f>
        <v>0.67512846749087152</v>
      </c>
      <c r="H621" s="83"/>
      <c r="J621" s="409">
        <v>10</v>
      </c>
      <c r="K621" s="425"/>
      <c r="L621" s="409">
        <v>6</v>
      </c>
      <c r="M621" s="409">
        <v>10</v>
      </c>
      <c r="N621" s="409">
        <v>400</v>
      </c>
      <c r="O621" s="409"/>
      <c r="P621" s="427">
        <v>3</v>
      </c>
      <c r="Q621" s="346">
        <f t="shared" si="28"/>
        <v>7.1999999999999995E-2</v>
      </c>
      <c r="R621" s="428"/>
    </row>
    <row r="622" spans="2:18" ht="16.5" thickTop="1" x14ac:dyDescent="0.25">
      <c r="B622" s="89"/>
      <c r="C622" s="90"/>
      <c r="D622" s="91"/>
      <c r="E622" s="82"/>
      <c r="F622" s="83"/>
      <c r="G622" s="83"/>
      <c r="H622" s="83"/>
      <c r="J622" s="409">
        <v>11</v>
      </c>
      <c r="K622" s="425"/>
      <c r="L622" s="409">
        <v>5</v>
      </c>
      <c r="M622" s="409">
        <v>10</v>
      </c>
      <c r="N622" s="409">
        <v>400</v>
      </c>
      <c r="O622" s="409"/>
      <c r="P622" s="427">
        <v>3</v>
      </c>
      <c r="Q622" s="346">
        <f t="shared" si="28"/>
        <v>0.06</v>
      </c>
      <c r="R622" s="428"/>
    </row>
    <row r="623" spans="2:18" x14ac:dyDescent="0.25">
      <c r="B623" s="102" t="s">
        <v>80</v>
      </c>
      <c r="C623" s="90"/>
      <c r="D623" s="103">
        <f>SUM(Q629+D595)</f>
        <v>28.877931999999994</v>
      </c>
      <c r="E623" s="90" t="s">
        <v>212</v>
      </c>
      <c r="F623" s="82">
        <f>SUM(F595)</f>
        <v>0.71519999999999995</v>
      </c>
      <c r="G623" s="83"/>
      <c r="H623" s="83"/>
      <c r="J623" s="409">
        <v>12</v>
      </c>
      <c r="K623" s="425"/>
      <c r="L623" s="409">
        <v>4</v>
      </c>
      <c r="M623" s="409">
        <v>10</v>
      </c>
      <c r="N623" s="409">
        <v>400</v>
      </c>
      <c r="O623" s="409"/>
      <c r="P623" s="427">
        <v>2</v>
      </c>
      <c r="Q623" s="346">
        <f t="shared" si="28"/>
        <v>3.2000000000000001E-2</v>
      </c>
      <c r="R623" s="428"/>
    </row>
    <row r="624" spans="2:18" x14ac:dyDescent="0.25">
      <c r="B624" s="102" t="s">
        <v>51</v>
      </c>
      <c r="C624" s="89"/>
      <c r="D624" s="103">
        <f>SUM(Q633+D596)</f>
        <v>8.3150000000000013</v>
      </c>
      <c r="E624" s="83"/>
      <c r="F624" s="83"/>
      <c r="G624" s="83"/>
      <c r="H624" s="83"/>
      <c r="J624" s="409">
        <v>13</v>
      </c>
      <c r="K624" s="425"/>
      <c r="L624" s="409">
        <v>2</v>
      </c>
      <c r="M624" s="409">
        <v>10</v>
      </c>
      <c r="N624" s="409">
        <v>400</v>
      </c>
      <c r="O624" s="409"/>
      <c r="P624" s="427">
        <v>6</v>
      </c>
      <c r="Q624" s="346">
        <f t="shared" si="28"/>
        <v>4.8000000000000001E-2</v>
      </c>
      <c r="R624" s="428"/>
    </row>
    <row r="625" spans="2:18" ht="16.5" thickBot="1" x14ac:dyDescent="0.3">
      <c r="B625" s="89"/>
      <c r="C625" s="89"/>
      <c r="D625" s="635">
        <f>SUM(D623:D624)</f>
        <v>37.192931999999999</v>
      </c>
      <c r="E625" s="83"/>
      <c r="F625" s="328">
        <f>SUM(D625,F623)</f>
        <v>37.908132000000002</v>
      </c>
      <c r="G625" s="83"/>
      <c r="H625" s="83"/>
      <c r="J625" s="409">
        <v>14</v>
      </c>
      <c r="K625" s="425"/>
      <c r="L625" s="409">
        <v>2</v>
      </c>
      <c r="M625" s="409">
        <v>10</v>
      </c>
      <c r="N625" s="409">
        <v>300</v>
      </c>
      <c r="O625" s="409"/>
      <c r="P625" s="427">
        <v>3</v>
      </c>
      <c r="Q625" s="346">
        <f t="shared" si="28"/>
        <v>1.7999999999999999E-2</v>
      </c>
      <c r="R625" s="428"/>
    </row>
    <row r="626" spans="2:18" ht="16.5" thickTop="1" x14ac:dyDescent="0.25">
      <c r="J626" s="409">
        <v>15</v>
      </c>
      <c r="K626" s="425"/>
      <c r="L626" s="409">
        <v>2</v>
      </c>
      <c r="M626" s="409">
        <v>12</v>
      </c>
      <c r="N626" s="409">
        <v>300</v>
      </c>
      <c r="O626" s="409"/>
      <c r="P626" s="427">
        <v>1</v>
      </c>
      <c r="Q626" s="346">
        <f t="shared" si="28"/>
        <v>7.1999999999999998E-3</v>
      </c>
      <c r="R626" s="428"/>
    </row>
    <row r="627" spans="2:18" x14ac:dyDescent="0.25">
      <c r="J627" s="409">
        <v>16</v>
      </c>
      <c r="K627" s="425"/>
      <c r="L627" s="409">
        <v>2</v>
      </c>
      <c r="M627" s="409">
        <v>10</v>
      </c>
      <c r="N627" s="409">
        <v>200</v>
      </c>
      <c r="O627" s="409"/>
      <c r="P627" s="427">
        <v>3</v>
      </c>
      <c r="Q627" s="346">
        <f>L627*M627*N627*P627/1000000</f>
        <v>1.2E-2</v>
      </c>
      <c r="R627" s="428"/>
    </row>
    <row r="628" spans="2:18" x14ac:dyDescent="0.25">
      <c r="J628" s="409">
        <v>17</v>
      </c>
      <c r="K628" s="425"/>
      <c r="L628" s="409">
        <v>6</v>
      </c>
      <c r="M628" s="409">
        <v>12</v>
      </c>
      <c r="N628" s="409">
        <v>200</v>
      </c>
      <c r="O628" s="409"/>
      <c r="P628" s="427">
        <v>1</v>
      </c>
      <c r="Q628" s="346">
        <f>L628*M628*N628*P628/1000000</f>
        <v>1.44E-2</v>
      </c>
      <c r="R628" s="428"/>
    </row>
    <row r="629" spans="2:18" x14ac:dyDescent="0.25">
      <c r="J629" s="1059"/>
      <c r="K629" s="1060"/>
      <c r="L629" s="1060"/>
      <c r="M629" s="1060"/>
      <c r="N629" s="1060"/>
      <c r="O629" s="1165"/>
      <c r="P629" s="1061">
        <f>SUM(P612:P628)</f>
        <v>34</v>
      </c>
      <c r="Q629" s="1062">
        <f>SUM(Q612:Q628)</f>
        <v>0.75519999999999998</v>
      </c>
      <c r="R629" s="854">
        <f>SUM(Q629/G614)</f>
        <v>0.62051384593824388</v>
      </c>
    </row>
    <row r="630" spans="2:18" x14ac:dyDescent="0.25">
      <c r="J630" s="409">
        <v>18</v>
      </c>
      <c r="K630" s="425"/>
      <c r="L630" s="409">
        <v>4</v>
      </c>
      <c r="M630" s="409">
        <v>6</v>
      </c>
      <c r="N630" s="409">
        <v>400</v>
      </c>
      <c r="O630" s="409">
        <v>3</v>
      </c>
      <c r="P630" s="427">
        <v>18</v>
      </c>
      <c r="Q630" s="346">
        <f>L630*M630*N630*P630/1000000</f>
        <v>0.17280000000000001</v>
      </c>
      <c r="R630" s="64"/>
    </row>
    <row r="631" spans="2:18" x14ac:dyDescent="0.25">
      <c r="J631" s="409">
        <v>19</v>
      </c>
      <c r="K631" s="425"/>
      <c r="L631" s="409">
        <v>3</v>
      </c>
      <c r="M631" s="409">
        <v>5</v>
      </c>
      <c r="N631" s="409">
        <v>400</v>
      </c>
      <c r="O631" s="409">
        <v>2</v>
      </c>
      <c r="P631" s="427">
        <v>20</v>
      </c>
      <c r="Q631" s="346">
        <f>L631*M631*N631*P631/1000000</f>
        <v>0.12</v>
      </c>
      <c r="R631" s="64"/>
    </row>
    <row r="632" spans="2:18" x14ac:dyDescent="0.25">
      <c r="J632" s="409">
        <v>20</v>
      </c>
      <c r="K632" s="425"/>
      <c r="L632" s="409">
        <v>2</v>
      </c>
      <c r="M632" s="409">
        <v>3</v>
      </c>
      <c r="N632" s="409">
        <v>400</v>
      </c>
      <c r="O632" s="409">
        <v>1</v>
      </c>
      <c r="P632" s="427">
        <v>25</v>
      </c>
      <c r="Q632" s="346">
        <f>L632*M632*N632*P632/1000000</f>
        <v>0.06</v>
      </c>
      <c r="R632" s="1136"/>
    </row>
    <row r="633" spans="2:18" x14ac:dyDescent="0.25">
      <c r="J633" s="1059"/>
      <c r="K633" s="1060"/>
      <c r="L633" s="1060"/>
      <c r="M633" s="1060"/>
      <c r="N633" s="1060"/>
      <c r="O633" s="1165"/>
      <c r="P633" s="1061">
        <f>SUM(P630:P632)</f>
        <v>63</v>
      </c>
      <c r="Q633" s="1062">
        <f>SUM(Q630:Q632)</f>
        <v>0.3528</v>
      </c>
      <c r="R633" s="854">
        <f>SUM(Q633/G614)</f>
        <v>0.28987987929953979</v>
      </c>
    </row>
    <row r="634" spans="2:18" ht="16.5" thickBot="1" x14ac:dyDescent="0.3">
      <c r="J634" s="383"/>
      <c r="K634" s="383"/>
      <c r="L634" s="383"/>
      <c r="M634" s="383"/>
      <c r="N634" s="383"/>
      <c r="O634" s="383"/>
      <c r="P634" s="132">
        <f>SUM(P633,P629)</f>
        <v>97</v>
      </c>
      <c r="Q634" s="133">
        <f>SUM(Q633,Q629)</f>
        <v>1.1080000000000001</v>
      </c>
      <c r="R634" s="49">
        <f>SUM(Q634/G614)</f>
        <v>0.91039372523778372</v>
      </c>
    </row>
    <row r="635" spans="2:18" ht="16.5" thickTop="1" x14ac:dyDescent="0.25"/>
    <row r="636" spans="2:18" x14ac:dyDescent="0.25">
      <c r="B636" s="1814" t="s">
        <v>20</v>
      </c>
      <c r="C636" s="1814"/>
      <c r="D636" s="1814"/>
      <c r="E636" s="1814"/>
      <c r="F636" s="1814"/>
      <c r="G636" s="1814"/>
      <c r="H636" s="1814"/>
      <c r="J636" s="1892" t="s">
        <v>22</v>
      </c>
      <c r="K636" s="1892"/>
      <c r="L636" s="1892"/>
      <c r="M636" s="1892"/>
      <c r="N636" s="1892"/>
      <c r="O636" s="1892"/>
      <c r="P636" s="1892"/>
      <c r="Q636" s="1892"/>
      <c r="R636" s="1892"/>
    </row>
    <row r="637" spans="2:18" x14ac:dyDescent="0.25">
      <c r="B637" s="1814"/>
      <c r="C637" s="1814"/>
      <c r="D637" s="1814"/>
      <c r="E637" s="1814"/>
      <c r="F637" s="1814"/>
      <c r="G637" s="1814"/>
      <c r="H637" s="1814"/>
      <c r="J637" s="1892"/>
      <c r="K637" s="1892"/>
      <c r="L637" s="1892"/>
      <c r="M637" s="1892"/>
      <c r="N637" s="1892"/>
      <c r="O637" s="1892"/>
      <c r="P637" s="1892"/>
      <c r="Q637" s="1892"/>
      <c r="R637" s="1892"/>
    </row>
    <row r="638" spans="2:18" x14ac:dyDescent="0.25">
      <c r="B638" s="6" t="s">
        <v>435</v>
      </c>
      <c r="H638" s="8"/>
      <c r="J638" s="6" t="s">
        <v>435</v>
      </c>
      <c r="K638" s="1051"/>
      <c r="L638" s="1051"/>
      <c r="M638" s="1051"/>
      <c r="N638" s="1051"/>
      <c r="O638" s="1893"/>
      <c r="P638" s="1893"/>
      <c r="Q638" s="842"/>
      <c r="R638" s="842"/>
    </row>
    <row r="639" spans="2:18" x14ac:dyDescent="0.25">
      <c r="B639" s="1885" t="s">
        <v>21</v>
      </c>
      <c r="C639" s="1885" t="s">
        <v>2</v>
      </c>
      <c r="D639" s="1885" t="s">
        <v>3</v>
      </c>
      <c r="E639" s="1842" t="s">
        <v>4</v>
      </c>
      <c r="F639" s="1843"/>
      <c r="G639" s="1844"/>
      <c r="H639" s="1885" t="s">
        <v>5</v>
      </c>
      <c r="J639" s="1925" t="s">
        <v>21</v>
      </c>
      <c r="K639" s="1894" t="s">
        <v>24</v>
      </c>
      <c r="L639" s="1867" t="s">
        <v>25</v>
      </c>
      <c r="M639" s="1868"/>
      <c r="N639" s="1869"/>
      <c r="O639" s="1867" t="s">
        <v>4</v>
      </c>
      <c r="P639" s="1868"/>
      <c r="Q639" s="1869"/>
      <c r="R639" s="1886" t="s">
        <v>5</v>
      </c>
    </row>
    <row r="640" spans="2:18" x14ac:dyDescent="0.25">
      <c r="B640" s="1813"/>
      <c r="C640" s="1813"/>
      <c r="D640" s="1813"/>
      <c r="E640" s="1172" t="s">
        <v>26</v>
      </c>
      <c r="F640" s="1172" t="s">
        <v>9</v>
      </c>
      <c r="G640" s="1172" t="s">
        <v>10</v>
      </c>
      <c r="H640" s="1813"/>
      <c r="J640" s="1887"/>
      <c r="K640" s="1895"/>
      <c r="L640" s="1052" t="s">
        <v>27</v>
      </c>
      <c r="M640" s="1174" t="s">
        <v>28</v>
      </c>
      <c r="N640" s="1174" t="s">
        <v>26</v>
      </c>
      <c r="O640" s="1174" t="s">
        <v>29</v>
      </c>
      <c r="P640" s="1053" t="s">
        <v>30</v>
      </c>
      <c r="Q640" s="1054" t="s">
        <v>10</v>
      </c>
      <c r="R640" s="1887"/>
    </row>
    <row r="641" spans="2:18" x14ac:dyDescent="0.25">
      <c r="B641" s="28">
        <v>1</v>
      </c>
      <c r="C641" s="679">
        <v>6531</v>
      </c>
      <c r="D641" s="409" t="s">
        <v>14</v>
      </c>
      <c r="E641" s="409">
        <v>400</v>
      </c>
      <c r="F641" s="429">
        <v>48</v>
      </c>
      <c r="G641" s="1084">
        <f>0.7854*E641*F641*F641/1000000</f>
        <v>0.72382463999999991</v>
      </c>
      <c r="H641" s="1041" t="s">
        <v>185</v>
      </c>
      <c r="J641" s="409">
        <v>1</v>
      </c>
      <c r="K641" s="429" t="s">
        <v>80</v>
      </c>
      <c r="L641" s="409">
        <v>12</v>
      </c>
      <c r="M641" s="409">
        <v>22</v>
      </c>
      <c r="N641" s="409">
        <v>400</v>
      </c>
      <c r="O641" s="409"/>
      <c r="P641" s="427">
        <v>1</v>
      </c>
      <c r="Q641" s="346">
        <f t="shared" ref="Q641:Q656" si="29">L641*M641*N641*P641/1000000</f>
        <v>0.1056</v>
      </c>
      <c r="R641" s="428"/>
    </row>
    <row r="642" spans="2:18" x14ac:dyDescent="0.25">
      <c r="B642" s="28">
        <v>2</v>
      </c>
      <c r="C642" s="679">
        <v>6516</v>
      </c>
      <c r="D642" s="409" t="s">
        <v>14</v>
      </c>
      <c r="E642" s="409">
        <v>400</v>
      </c>
      <c r="F642" s="409">
        <v>41</v>
      </c>
      <c r="G642" s="497">
        <f>0.7854*E642*F642*F642/1000000</f>
        <v>0.52810296000000001</v>
      </c>
      <c r="H642" s="1041" t="s">
        <v>185</v>
      </c>
      <c r="J642" s="409">
        <v>2</v>
      </c>
      <c r="K642" s="425"/>
      <c r="L642" s="409">
        <v>12</v>
      </c>
      <c r="M642" s="409">
        <v>20</v>
      </c>
      <c r="N642" s="409">
        <v>400</v>
      </c>
      <c r="O642" s="409"/>
      <c r="P642" s="427">
        <v>1</v>
      </c>
      <c r="Q642" s="346">
        <f t="shared" si="29"/>
        <v>9.6000000000000002E-2</v>
      </c>
      <c r="R642" s="428"/>
    </row>
    <row r="643" spans="2:18" x14ac:dyDescent="0.25">
      <c r="B643" s="28">
        <v>3</v>
      </c>
      <c r="C643" s="679">
        <v>6426</v>
      </c>
      <c r="D643" s="1178" t="s">
        <v>14</v>
      </c>
      <c r="E643" s="1178">
        <v>400</v>
      </c>
      <c r="F643" s="1178">
        <v>33</v>
      </c>
      <c r="G643" s="71">
        <f>0.7854*E643*F643*F643/1000000</f>
        <v>0.34212023999999996</v>
      </c>
      <c r="H643" s="433" t="s">
        <v>185</v>
      </c>
      <c r="J643" s="409">
        <v>3</v>
      </c>
      <c r="K643" s="425"/>
      <c r="L643" s="409">
        <v>10</v>
      </c>
      <c r="M643" s="409">
        <v>20</v>
      </c>
      <c r="N643" s="409">
        <v>400</v>
      </c>
      <c r="O643" s="409"/>
      <c r="P643" s="427">
        <v>1</v>
      </c>
      <c r="Q643" s="346">
        <f t="shared" si="29"/>
        <v>0.08</v>
      </c>
      <c r="R643" s="428"/>
    </row>
    <row r="644" spans="2:18" ht="16.5" thickBot="1" x14ac:dyDescent="0.3">
      <c r="G644" s="60">
        <f>SUM(G641:G643)</f>
        <v>1.59404784</v>
      </c>
      <c r="H644" s="36">
        <f>SUM(Q666/G644)</f>
        <v>1.4161431942971048</v>
      </c>
      <c r="J644" s="409">
        <v>4</v>
      </c>
      <c r="K644" s="425"/>
      <c r="L644" s="409">
        <v>8</v>
      </c>
      <c r="M644" s="409">
        <v>20</v>
      </c>
      <c r="N644" s="409">
        <v>400</v>
      </c>
      <c r="O644" s="409"/>
      <c r="P644" s="427">
        <v>1</v>
      </c>
      <c r="Q644" s="346">
        <f t="shared" si="29"/>
        <v>6.4000000000000001E-2</v>
      </c>
      <c r="R644" s="428"/>
    </row>
    <row r="645" spans="2:18" ht="16.5" thickTop="1" x14ac:dyDescent="0.25">
      <c r="J645" s="409">
        <v>5</v>
      </c>
      <c r="K645" s="425"/>
      <c r="L645" s="409">
        <v>15</v>
      </c>
      <c r="M645" s="409">
        <v>15</v>
      </c>
      <c r="N645" s="409">
        <v>400</v>
      </c>
      <c r="O645" s="409"/>
      <c r="P645" s="427">
        <v>2</v>
      </c>
      <c r="Q645" s="346">
        <f t="shared" si="29"/>
        <v>0.18</v>
      </c>
      <c r="R645" s="428"/>
    </row>
    <row r="646" spans="2:18" x14ac:dyDescent="0.25">
      <c r="B646" s="8" t="s">
        <v>437</v>
      </c>
      <c r="J646" s="409">
        <v>6</v>
      </c>
      <c r="K646" s="425"/>
      <c r="L646" s="409">
        <v>12</v>
      </c>
      <c r="M646" s="409">
        <v>15</v>
      </c>
      <c r="N646" s="409">
        <v>400</v>
      </c>
      <c r="O646" s="409"/>
      <c r="P646" s="427">
        <v>1</v>
      </c>
      <c r="Q646" s="346">
        <f t="shared" si="29"/>
        <v>7.1999999999999995E-2</v>
      </c>
      <c r="R646" s="428"/>
    </row>
    <row r="647" spans="2:18" x14ac:dyDescent="0.25">
      <c r="B647" s="1925" t="s">
        <v>3</v>
      </c>
      <c r="C647" s="1888" t="s">
        <v>49</v>
      </c>
      <c r="D647" s="1889"/>
      <c r="E647" s="1890" t="s">
        <v>48</v>
      </c>
      <c r="F647" s="1891"/>
      <c r="G647" s="1925" t="s">
        <v>50</v>
      </c>
      <c r="H647" s="87"/>
      <c r="J647" s="409">
        <v>7</v>
      </c>
      <c r="K647" s="425"/>
      <c r="L647" s="409">
        <v>10</v>
      </c>
      <c r="M647" s="409">
        <v>15</v>
      </c>
      <c r="N647" s="409">
        <v>400</v>
      </c>
      <c r="O647" s="409"/>
      <c r="P647" s="427">
        <v>3</v>
      </c>
      <c r="Q647" s="346">
        <f t="shared" si="29"/>
        <v>0.18</v>
      </c>
      <c r="R647" s="428"/>
    </row>
    <row r="648" spans="2:18" x14ac:dyDescent="0.25">
      <c r="B648" s="1887"/>
      <c r="C648" s="101" t="s">
        <v>30</v>
      </c>
      <c r="D648" s="101" t="s">
        <v>10</v>
      </c>
      <c r="E648" s="1177" t="s">
        <v>30</v>
      </c>
      <c r="F648" s="1177" t="s">
        <v>10</v>
      </c>
      <c r="G648" s="1887"/>
      <c r="H648" s="87"/>
      <c r="J648" s="409">
        <v>8</v>
      </c>
      <c r="K648" s="425"/>
      <c r="L648" s="409">
        <v>12</v>
      </c>
      <c r="M648" s="409">
        <v>17</v>
      </c>
      <c r="N648" s="409">
        <v>400</v>
      </c>
      <c r="O648" s="409"/>
      <c r="P648" s="427">
        <v>1</v>
      </c>
      <c r="Q648" s="346">
        <f t="shared" si="29"/>
        <v>8.1600000000000006E-2</v>
      </c>
      <c r="R648" s="428"/>
    </row>
    <row r="649" spans="2:18" x14ac:dyDescent="0.25">
      <c r="B649" s="1178" t="s">
        <v>14</v>
      </c>
      <c r="C649" s="86">
        <f>SUM(C621)</f>
        <v>77</v>
      </c>
      <c r="D649" s="71">
        <f>SUM(D621)</f>
        <v>55.090155120000006</v>
      </c>
      <c r="E649" s="86">
        <f>SUM(E621)</f>
        <v>2648</v>
      </c>
      <c r="F649" s="71">
        <f>SUM(F621)</f>
        <v>37.192931999999992</v>
      </c>
      <c r="G649" s="88">
        <f>SUM(F649/D649)</f>
        <v>0.67512846749087152</v>
      </c>
      <c r="H649" s="83"/>
      <c r="J649" s="409">
        <v>9</v>
      </c>
      <c r="K649" s="425"/>
      <c r="L649" s="409">
        <v>6</v>
      </c>
      <c r="M649" s="409">
        <v>15</v>
      </c>
      <c r="N649" s="409">
        <v>400</v>
      </c>
      <c r="O649" s="409"/>
      <c r="P649" s="427">
        <v>2</v>
      </c>
      <c r="Q649" s="346">
        <f t="shared" si="29"/>
        <v>7.1999999999999995E-2</v>
      </c>
      <c r="R649" s="428"/>
    </row>
    <row r="650" spans="2:18" x14ac:dyDescent="0.25">
      <c r="B650" s="1178" t="s">
        <v>14</v>
      </c>
      <c r="C650" s="1178">
        <f>SUM(B643)</f>
        <v>3</v>
      </c>
      <c r="D650" s="71">
        <f>SUM(G644)</f>
        <v>1.59404784</v>
      </c>
      <c r="E650" s="86">
        <f>SUM(P666)</f>
        <v>169</v>
      </c>
      <c r="F650" s="71">
        <f>SUM(Q666)</f>
        <v>2.2574000000000001</v>
      </c>
      <c r="G650" s="88">
        <f>SUM(F650/D650)</f>
        <v>1.4161431942971048</v>
      </c>
      <c r="H650" s="83"/>
      <c r="J650" s="409">
        <v>10</v>
      </c>
      <c r="K650" s="425"/>
      <c r="L650" s="409">
        <v>5</v>
      </c>
      <c r="M650" s="409">
        <v>15</v>
      </c>
      <c r="N650" s="409">
        <v>400</v>
      </c>
      <c r="O650" s="409"/>
      <c r="P650" s="427">
        <v>3</v>
      </c>
      <c r="Q650" s="346">
        <f t="shared" si="29"/>
        <v>0.09</v>
      </c>
      <c r="R650" s="428"/>
    </row>
    <row r="651" spans="2:18" ht="16.5" thickBot="1" x14ac:dyDescent="0.3">
      <c r="B651" s="1170" t="s">
        <v>54</v>
      </c>
      <c r="C651" s="59">
        <f>SUM(C649:C650)</f>
        <v>80</v>
      </c>
      <c r="D651" s="92">
        <f>SUM(D649:D650)</f>
        <v>56.684202960000007</v>
      </c>
      <c r="E651" s="59">
        <f>SUM(E649:E650)</f>
        <v>2817</v>
      </c>
      <c r="F651" s="92">
        <f>SUM(F649:F650)</f>
        <v>39.450331999999989</v>
      </c>
      <c r="G651" s="93">
        <f>SUM(F651/D651)</f>
        <v>0.69596695269471565</v>
      </c>
      <c r="H651" s="83"/>
      <c r="J651" s="409">
        <v>11</v>
      </c>
      <c r="K651" s="425"/>
      <c r="L651" s="409">
        <v>6</v>
      </c>
      <c r="M651" s="409">
        <v>15</v>
      </c>
      <c r="N651" s="409">
        <v>300</v>
      </c>
      <c r="O651" s="409"/>
      <c r="P651" s="427">
        <v>1</v>
      </c>
      <c r="Q651" s="346">
        <f t="shared" si="29"/>
        <v>2.7E-2</v>
      </c>
      <c r="R651" s="428"/>
    </row>
    <row r="652" spans="2:18" ht="16.5" thickTop="1" x14ac:dyDescent="0.25">
      <c r="B652" s="89"/>
      <c r="C652" s="90"/>
      <c r="D652" s="91"/>
      <c r="E652" s="82"/>
      <c r="F652" s="83"/>
      <c r="G652" s="83"/>
      <c r="H652" s="83"/>
      <c r="J652" s="409">
        <v>12</v>
      </c>
      <c r="K652" s="425"/>
      <c r="L652" s="409">
        <v>7</v>
      </c>
      <c r="M652" s="409">
        <v>12</v>
      </c>
      <c r="N652" s="409">
        <v>300</v>
      </c>
      <c r="O652" s="409"/>
      <c r="P652" s="427">
        <v>1</v>
      </c>
      <c r="Q652" s="346">
        <f t="shared" si="29"/>
        <v>2.52E-2</v>
      </c>
      <c r="R652" s="428"/>
    </row>
    <row r="653" spans="2:18" x14ac:dyDescent="0.25">
      <c r="B653" s="102" t="s">
        <v>80</v>
      </c>
      <c r="C653" s="90"/>
      <c r="D653" s="103">
        <f>SUM(Q660+D623)</f>
        <v>30.208131999999996</v>
      </c>
      <c r="E653" s="90" t="s">
        <v>212</v>
      </c>
      <c r="F653" s="82">
        <f>SUM(F623)</f>
        <v>0.71519999999999995</v>
      </c>
      <c r="G653" s="83"/>
      <c r="H653" s="83"/>
      <c r="J653" s="409">
        <v>13</v>
      </c>
      <c r="K653" s="425"/>
      <c r="L653" s="409">
        <v>12</v>
      </c>
      <c r="M653" s="409">
        <v>12</v>
      </c>
      <c r="N653" s="409">
        <v>400</v>
      </c>
      <c r="O653" s="409"/>
      <c r="P653" s="427">
        <v>1</v>
      </c>
      <c r="Q653" s="346">
        <f t="shared" si="29"/>
        <v>5.7599999999999998E-2</v>
      </c>
      <c r="R653" s="428"/>
    </row>
    <row r="654" spans="2:18" x14ac:dyDescent="0.25">
      <c r="B654" s="102" t="s">
        <v>51</v>
      </c>
      <c r="C654" s="89"/>
      <c r="D654" s="103">
        <f>SUM(Q665+D624)</f>
        <v>9.2422000000000004</v>
      </c>
      <c r="E654" s="83"/>
      <c r="F654" s="83"/>
      <c r="G654" s="83"/>
      <c r="H654" s="83"/>
      <c r="J654" s="409">
        <v>14</v>
      </c>
      <c r="K654" s="425"/>
      <c r="L654" s="409">
        <v>6</v>
      </c>
      <c r="M654" s="409">
        <v>12</v>
      </c>
      <c r="N654" s="409">
        <v>400</v>
      </c>
      <c r="O654" s="409"/>
      <c r="P654" s="427">
        <v>1</v>
      </c>
      <c r="Q654" s="346">
        <f t="shared" si="29"/>
        <v>2.8799999999999999E-2</v>
      </c>
      <c r="R654" s="428"/>
    </row>
    <row r="655" spans="2:18" ht="16.5" thickBot="1" x14ac:dyDescent="0.3">
      <c r="B655" s="89"/>
      <c r="C655" s="89"/>
      <c r="D655" s="635">
        <f>SUM(D653:D654)</f>
        <v>39.450331999999996</v>
      </c>
      <c r="E655" s="83"/>
      <c r="F655" s="328">
        <f>SUM(D655,F653)</f>
        <v>40.165531999999999</v>
      </c>
      <c r="G655" s="83"/>
      <c r="H655" s="83"/>
      <c r="J655" s="409">
        <v>15</v>
      </c>
      <c r="K655" s="425"/>
      <c r="L655" s="409">
        <v>3</v>
      </c>
      <c r="M655" s="409">
        <v>12</v>
      </c>
      <c r="N655" s="409">
        <v>400</v>
      </c>
      <c r="O655" s="409"/>
      <c r="P655" s="427">
        <v>1</v>
      </c>
      <c r="Q655" s="346">
        <f t="shared" si="29"/>
        <v>1.44E-2</v>
      </c>
      <c r="R655" s="428"/>
    </row>
    <row r="656" spans="2:18" ht="16.5" thickTop="1" x14ac:dyDescent="0.25">
      <c r="J656" s="409">
        <v>16</v>
      </c>
      <c r="K656" s="425"/>
      <c r="L656" s="409">
        <v>6</v>
      </c>
      <c r="M656" s="409">
        <v>10</v>
      </c>
      <c r="N656" s="409">
        <v>400</v>
      </c>
      <c r="O656" s="409"/>
      <c r="P656" s="427">
        <v>2</v>
      </c>
      <c r="Q656" s="346">
        <f t="shared" si="29"/>
        <v>4.8000000000000001E-2</v>
      </c>
      <c r="R656" s="428"/>
    </row>
    <row r="657" spans="2:18" x14ac:dyDescent="0.25">
      <c r="J657" s="409">
        <v>17</v>
      </c>
      <c r="K657" s="425"/>
      <c r="L657" s="409">
        <v>5</v>
      </c>
      <c r="M657" s="409">
        <v>10</v>
      </c>
      <c r="N657" s="409">
        <v>400</v>
      </c>
      <c r="O657" s="409"/>
      <c r="P657" s="427">
        <v>4</v>
      </c>
      <c r="Q657" s="346">
        <f>L657*M657*N657*P657/1000000</f>
        <v>0.08</v>
      </c>
      <c r="R657" s="428"/>
    </row>
    <row r="658" spans="2:18" x14ac:dyDescent="0.25">
      <c r="J658" s="409">
        <v>18</v>
      </c>
      <c r="K658" s="425"/>
      <c r="L658" s="409">
        <v>4</v>
      </c>
      <c r="M658" s="409">
        <v>10</v>
      </c>
      <c r="N658" s="409">
        <v>400</v>
      </c>
      <c r="O658" s="409"/>
      <c r="P658" s="427">
        <v>1</v>
      </c>
      <c r="Q658" s="346">
        <f>L658*M658*N658*P658/1000000</f>
        <v>1.6E-2</v>
      </c>
      <c r="R658" s="428"/>
    </row>
    <row r="659" spans="2:18" x14ac:dyDescent="0.25">
      <c r="J659" s="409">
        <v>19</v>
      </c>
      <c r="K659" s="425"/>
      <c r="L659" s="409">
        <v>3</v>
      </c>
      <c r="M659" s="409">
        <v>10</v>
      </c>
      <c r="N659" s="409">
        <v>400</v>
      </c>
      <c r="O659" s="409"/>
      <c r="P659" s="427">
        <v>1</v>
      </c>
      <c r="Q659" s="346">
        <f>L659*M659*N659*P659/1000000</f>
        <v>1.2E-2</v>
      </c>
      <c r="R659" s="428"/>
    </row>
    <row r="660" spans="2:18" x14ac:dyDescent="0.25">
      <c r="J660" s="1059"/>
      <c r="K660" s="1060"/>
      <c r="L660" s="1060"/>
      <c r="M660" s="1060"/>
      <c r="N660" s="1060"/>
      <c r="O660" s="1176"/>
      <c r="P660" s="1061">
        <f>SUM(P641:P659)</f>
        <v>29</v>
      </c>
      <c r="Q660" s="1062">
        <f>SUM(Q641:Q659)</f>
        <v>1.3302</v>
      </c>
      <c r="R660" s="854">
        <f>SUM(Q660/G644)</f>
        <v>0.83447934661735124</v>
      </c>
    </row>
    <row r="661" spans="2:18" x14ac:dyDescent="0.25">
      <c r="J661" s="409">
        <v>20</v>
      </c>
      <c r="K661" s="425"/>
      <c r="L661" s="409">
        <v>5</v>
      </c>
      <c r="M661" s="409">
        <v>7</v>
      </c>
      <c r="N661" s="409">
        <v>400</v>
      </c>
      <c r="O661" s="409">
        <v>7</v>
      </c>
      <c r="P661" s="427">
        <v>28</v>
      </c>
      <c r="Q661" s="346">
        <f>L661*M661*N661*P661/1000000</f>
        <v>0.39200000000000002</v>
      </c>
      <c r="R661" s="64"/>
    </row>
    <row r="662" spans="2:18" x14ac:dyDescent="0.25">
      <c r="J662" s="409">
        <v>21</v>
      </c>
      <c r="K662" s="425"/>
      <c r="L662" s="409">
        <v>4</v>
      </c>
      <c r="M662" s="409">
        <v>6</v>
      </c>
      <c r="N662" s="409">
        <v>400</v>
      </c>
      <c r="O662" s="409">
        <v>2</v>
      </c>
      <c r="P662" s="427">
        <v>12</v>
      </c>
      <c r="Q662" s="346">
        <f>L662*M662*N662*P662/1000000</f>
        <v>0.1152</v>
      </c>
      <c r="R662" s="64"/>
    </row>
    <row r="663" spans="2:18" x14ac:dyDescent="0.25">
      <c r="J663" s="409">
        <v>22</v>
      </c>
      <c r="K663" s="425"/>
      <c r="L663" s="409">
        <v>3</v>
      </c>
      <c r="M663" s="409">
        <v>5</v>
      </c>
      <c r="N663" s="409">
        <v>400</v>
      </c>
      <c r="O663" s="409">
        <v>5</v>
      </c>
      <c r="P663" s="427">
        <v>50</v>
      </c>
      <c r="Q663" s="346">
        <f>L663*M663*N663*P663/1000000</f>
        <v>0.3</v>
      </c>
      <c r="R663" s="64"/>
    </row>
    <row r="664" spans="2:18" x14ac:dyDescent="0.25">
      <c r="J664" s="409">
        <v>23</v>
      </c>
      <c r="K664" s="425"/>
      <c r="L664" s="409">
        <v>2</v>
      </c>
      <c r="M664" s="409">
        <v>3</v>
      </c>
      <c r="N664" s="409">
        <v>400</v>
      </c>
      <c r="O664" s="409">
        <v>2</v>
      </c>
      <c r="P664" s="427">
        <v>50</v>
      </c>
      <c r="Q664" s="346">
        <f>L664*M664*N664*P664/1000000</f>
        <v>0.12</v>
      </c>
      <c r="R664" s="64"/>
    </row>
    <row r="665" spans="2:18" x14ac:dyDescent="0.25">
      <c r="J665" s="1059"/>
      <c r="K665" s="1060"/>
      <c r="L665" s="1060"/>
      <c r="M665" s="1060"/>
      <c r="N665" s="1060"/>
      <c r="O665" s="1057">
        <f>SUM(O661:O664)</f>
        <v>16</v>
      </c>
      <c r="P665" s="1061">
        <f>SUM(P661:P664)</f>
        <v>140</v>
      </c>
      <c r="Q665" s="1062">
        <f>SUM(Q661:Q664)</f>
        <v>0.92719999999999991</v>
      </c>
      <c r="R665" s="854">
        <f>SUM(Q665/G644)</f>
        <v>0.58166384767975343</v>
      </c>
    </row>
    <row r="666" spans="2:18" ht="16.5" thickBot="1" x14ac:dyDescent="0.3">
      <c r="J666" s="383"/>
      <c r="K666" s="383"/>
      <c r="L666" s="383"/>
      <c r="M666" s="383"/>
      <c r="N666" s="383"/>
      <c r="O666" s="383"/>
      <c r="P666" s="132">
        <f>SUM(P665,P660)</f>
        <v>169</v>
      </c>
      <c r="Q666" s="133">
        <f>SUM(Q665,Q660)</f>
        <v>2.2574000000000001</v>
      </c>
      <c r="R666" s="49">
        <f>SUM(Q666/G644)</f>
        <v>1.4161431942971048</v>
      </c>
    </row>
    <row r="667" spans="2:18" ht="16.5" thickTop="1" x14ac:dyDescent="0.25"/>
    <row r="668" spans="2:18" x14ac:dyDescent="0.25">
      <c r="B668" s="1814" t="s">
        <v>20</v>
      </c>
      <c r="C668" s="1814"/>
      <c r="D668" s="1814"/>
      <c r="E668" s="1814"/>
      <c r="F668" s="1814"/>
      <c r="G668" s="1814"/>
      <c r="H668" s="1814"/>
      <c r="J668" s="1892" t="s">
        <v>22</v>
      </c>
      <c r="K668" s="1892"/>
      <c r="L668" s="1892"/>
      <c r="M668" s="1892"/>
      <c r="N668" s="1892"/>
      <c r="O668" s="1892"/>
      <c r="P668" s="1892"/>
      <c r="Q668" s="1892"/>
      <c r="R668" s="1892"/>
    </row>
    <row r="669" spans="2:18" x14ac:dyDescent="0.25">
      <c r="B669" s="1814"/>
      <c r="C669" s="1814"/>
      <c r="D669" s="1814"/>
      <c r="E669" s="1814"/>
      <c r="F669" s="1814"/>
      <c r="G669" s="1814"/>
      <c r="H669" s="1814"/>
      <c r="J669" s="1892"/>
      <c r="K669" s="1892"/>
      <c r="L669" s="1892"/>
      <c r="M669" s="1892"/>
      <c r="N669" s="1892"/>
      <c r="O669" s="1892"/>
      <c r="P669" s="1892"/>
      <c r="Q669" s="1892"/>
      <c r="R669" s="1892"/>
    </row>
    <row r="670" spans="2:18" x14ac:dyDescent="0.25">
      <c r="B670" s="6" t="s">
        <v>442</v>
      </c>
      <c r="H670" s="8"/>
      <c r="J670" s="6" t="s">
        <v>442</v>
      </c>
      <c r="K670" s="1051"/>
      <c r="L670" s="1051"/>
      <c r="M670" s="1051"/>
      <c r="N670" s="1051"/>
      <c r="O670" s="1893"/>
      <c r="P670" s="1893"/>
      <c r="Q670" s="842"/>
      <c r="R670" s="842"/>
    </row>
    <row r="671" spans="2:18" x14ac:dyDescent="0.25">
      <c r="B671" s="1885" t="s">
        <v>21</v>
      </c>
      <c r="C671" s="1885" t="s">
        <v>2</v>
      </c>
      <c r="D671" s="1885" t="s">
        <v>3</v>
      </c>
      <c r="E671" s="1842" t="s">
        <v>4</v>
      </c>
      <c r="F671" s="1843"/>
      <c r="G671" s="1844"/>
      <c r="H671" s="1885" t="s">
        <v>5</v>
      </c>
      <c r="J671" s="1925" t="s">
        <v>21</v>
      </c>
      <c r="K671" s="1894" t="s">
        <v>24</v>
      </c>
      <c r="L671" s="1867" t="s">
        <v>25</v>
      </c>
      <c r="M671" s="1868"/>
      <c r="N671" s="1869"/>
      <c r="O671" s="1867" t="s">
        <v>4</v>
      </c>
      <c r="P671" s="1868"/>
      <c r="Q671" s="1869"/>
      <c r="R671" s="1886" t="s">
        <v>5</v>
      </c>
    </row>
    <row r="672" spans="2:18" x14ac:dyDescent="0.25">
      <c r="B672" s="1813"/>
      <c r="C672" s="1813"/>
      <c r="D672" s="1813"/>
      <c r="E672" s="1189" t="s">
        <v>26</v>
      </c>
      <c r="F672" s="1189" t="s">
        <v>9</v>
      </c>
      <c r="G672" s="1189" t="s">
        <v>10</v>
      </c>
      <c r="H672" s="1813"/>
      <c r="J672" s="1887"/>
      <c r="K672" s="1895"/>
      <c r="L672" s="1052" t="s">
        <v>27</v>
      </c>
      <c r="M672" s="1191" t="s">
        <v>28</v>
      </c>
      <c r="N672" s="1191" t="s">
        <v>26</v>
      </c>
      <c r="O672" s="1191" t="s">
        <v>29</v>
      </c>
      <c r="P672" s="1053" t="s">
        <v>30</v>
      </c>
      <c r="Q672" s="1054" t="s">
        <v>10</v>
      </c>
      <c r="R672" s="1887"/>
    </row>
    <row r="673" spans="2:18" x14ac:dyDescent="0.25">
      <c r="B673" s="28">
        <v>1</v>
      </c>
      <c r="C673" s="141">
        <v>6591</v>
      </c>
      <c r="D673" s="1195" t="s">
        <v>14</v>
      </c>
      <c r="E673" s="1195">
        <v>300</v>
      </c>
      <c r="F673" s="1195">
        <v>28</v>
      </c>
      <c r="G673" s="431">
        <f>0.7854*E673*F673*F673/1000000</f>
        <v>0.18472608000000001</v>
      </c>
      <c r="H673" s="1041" t="s">
        <v>391</v>
      </c>
      <c r="J673" s="409">
        <v>1</v>
      </c>
      <c r="K673" s="429" t="s">
        <v>80</v>
      </c>
      <c r="L673" s="409">
        <v>6</v>
      </c>
      <c r="M673" s="409">
        <v>20</v>
      </c>
      <c r="N673" s="409">
        <v>300</v>
      </c>
      <c r="O673" s="409"/>
      <c r="P673" s="427">
        <v>2</v>
      </c>
      <c r="Q673" s="346">
        <f t="shared" ref="Q673:Q684" si="30">L673*M673*N673*P673/1000000</f>
        <v>7.1999999999999995E-2</v>
      </c>
      <c r="R673" s="428"/>
    </row>
    <row r="674" spans="2:18" x14ac:dyDescent="0.25">
      <c r="B674" s="28">
        <v>2</v>
      </c>
      <c r="C674" s="141">
        <v>6471</v>
      </c>
      <c r="D674" s="1195" t="s">
        <v>14</v>
      </c>
      <c r="E674" s="1195">
        <v>300</v>
      </c>
      <c r="F674" s="1195">
        <v>54</v>
      </c>
      <c r="G674" s="71">
        <f>0.7854*E674*F674*F674/1000000</f>
        <v>0.68706791999999994</v>
      </c>
      <c r="H674" s="616" t="s">
        <v>391</v>
      </c>
      <c r="J674" s="409">
        <v>2</v>
      </c>
      <c r="K674" s="425"/>
      <c r="L674" s="409">
        <v>10</v>
      </c>
      <c r="M674" s="409">
        <v>15</v>
      </c>
      <c r="N674" s="409">
        <v>300</v>
      </c>
      <c r="O674" s="409"/>
      <c r="P674" s="427">
        <v>1</v>
      </c>
      <c r="Q674" s="346">
        <f t="shared" si="30"/>
        <v>4.4999999999999998E-2</v>
      </c>
      <c r="R674" s="428"/>
    </row>
    <row r="675" spans="2:18" ht="16.5" thickBot="1" x14ac:dyDescent="0.3">
      <c r="G675" s="60">
        <f>SUM(G672:G674)</f>
        <v>0.87179399999999996</v>
      </c>
      <c r="H675" s="36">
        <f>SUM(Q691/G675)</f>
        <v>0.98452157275686702</v>
      </c>
      <c r="J675" s="409">
        <v>3</v>
      </c>
      <c r="K675" s="425"/>
      <c r="L675" s="409">
        <v>7</v>
      </c>
      <c r="M675" s="409">
        <v>15</v>
      </c>
      <c r="N675" s="409">
        <v>300</v>
      </c>
      <c r="O675" s="409"/>
      <c r="P675" s="427">
        <v>1</v>
      </c>
      <c r="Q675" s="346">
        <f t="shared" si="30"/>
        <v>3.15E-2</v>
      </c>
      <c r="R675" s="428"/>
    </row>
    <row r="676" spans="2:18" ht="16.5" thickTop="1" x14ac:dyDescent="0.25">
      <c r="J676" s="409">
        <v>4</v>
      </c>
      <c r="K676" s="425"/>
      <c r="L676" s="409">
        <v>12</v>
      </c>
      <c r="M676" s="409">
        <v>12</v>
      </c>
      <c r="N676" s="409">
        <v>300</v>
      </c>
      <c r="O676" s="409"/>
      <c r="P676" s="427">
        <v>1</v>
      </c>
      <c r="Q676" s="346">
        <f t="shared" si="30"/>
        <v>4.3200000000000002E-2</v>
      </c>
      <c r="R676" s="428"/>
    </row>
    <row r="677" spans="2:18" x14ac:dyDescent="0.25">
      <c r="B677" s="8" t="s">
        <v>437</v>
      </c>
      <c r="J677" s="409">
        <v>5</v>
      </c>
      <c r="K677" s="425"/>
      <c r="L677" s="409">
        <v>7</v>
      </c>
      <c r="M677" s="409">
        <v>10</v>
      </c>
      <c r="N677" s="409">
        <v>300</v>
      </c>
      <c r="O677" s="409"/>
      <c r="P677" s="427">
        <v>1</v>
      </c>
      <c r="Q677" s="346">
        <f t="shared" si="30"/>
        <v>2.1000000000000001E-2</v>
      </c>
      <c r="R677" s="428"/>
    </row>
    <row r="678" spans="2:18" x14ac:dyDescent="0.25">
      <c r="B678" s="1925" t="s">
        <v>3</v>
      </c>
      <c r="C678" s="1888" t="s">
        <v>49</v>
      </c>
      <c r="D678" s="1889"/>
      <c r="E678" s="1890" t="s">
        <v>48</v>
      </c>
      <c r="F678" s="1891"/>
      <c r="G678" s="1925" t="s">
        <v>50</v>
      </c>
      <c r="H678" s="87"/>
      <c r="J678" s="409">
        <v>6</v>
      </c>
      <c r="K678" s="425"/>
      <c r="L678" s="409">
        <v>6</v>
      </c>
      <c r="M678" s="409">
        <v>10</v>
      </c>
      <c r="N678" s="409">
        <v>300</v>
      </c>
      <c r="O678" s="409"/>
      <c r="P678" s="427">
        <v>3</v>
      </c>
      <c r="Q678" s="346">
        <f t="shared" si="30"/>
        <v>5.3999999999999999E-2</v>
      </c>
      <c r="R678" s="428"/>
    </row>
    <row r="679" spans="2:18" x14ac:dyDescent="0.25">
      <c r="B679" s="1887"/>
      <c r="C679" s="101" t="s">
        <v>30</v>
      </c>
      <c r="D679" s="101" t="s">
        <v>10</v>
      </c>
      <c r="E679" s="1194" t="s">
        <v>30</v>
      </c>
      <c r="F679" s="1194" t="s">
        <v>10</v>
      </c>
      <c r="G679" s="1887"/>
      <c r="H679" s="87"/>
      <c r="J679" s="409">
        <v>7</v>
      </c>
      <c r="K679" s="425"/>
      <c r="L679" s="409">
        <v>7</v>
      </c>
      <c r="M679" s="409">
        <v>10</v>
      </c>
      <c r="N679" s="409">
        <v>300</v>
      </c>
      <c r="O679" s="409"/>
      <c r="P679" s="427">
        <v>1</v>
      </c>
      <c r="Q679" s="346">
        <f t="shared" si="30"/>
        <v>2.1000000000000001E-2</v>
      </c>
      <c r="R679" s="428"/>
    </row>
    <row r="680" spans="2:18" x14ac:dyDescent="0.25">
      <c r="B680" s="1195" t="s">
        <v>14</v>
      </c>
      <c r="C680" s="86">
        <f>SUM(C651)</f>
        <v>80</v>
      </c>
      <c r="D680" s="71">
        <f>SUM(D651)</f>
        <v>56.684202960000007</v>
      </c>
      <c r="E680" s="86">
        <f>SUM(E651)</f>
        <v>2817</v>
      </c>
      <c r="F680" s="71">
        <f>SUM(F651)</f>
        <v>39.450331999999989</v>
      </c>
      <c r="G680" s="88">
        <f>SUM(F680/D680)</f>
        <v>0.69596695269471565</v>
      </c>
      <c r="H680" s="83"/>
      <c r="J680" s="409">
        <v>8</v>
      </c>
      <c r="K680" s="425"/>
      <c r="L680" s="409">
        <v>3</v>
      </c>
      <c r="M680" s="409">
        <v>10</v>
      </c>
      <c r="N680" s="409">
        <v>300</v>
      </c>
      <c r="O680" s="409"/>
      <c r="P680" s="427">
        <v>2</v>
      </c>
      <c r="Q680" s="346">
        <f t="shared" si="30"/>
        <v>1.7999999999999999E-2</v>
      </c>
      <c r="R680" s="428"/>
    </row>
    <row r="681" spans="2:18" x14ac:dyDescent="0.25">
      <c r="B681" s="1195" t="s">
        <v>14</v>
      </c>
      <c r="C681" s="1195">
        <f>SUM(B674)</f>
        <v>2</v>
      </c>
      <c r="D681" s="71">
        <f>SUM(G675)</f>
        <v>0.87179399999999996</v>
      </c>
      <c r="E681" s="86">
        <f>SUM(P691)</f>
        <v>90</v>
      </c>
      <c r="F681" s="71">
        <f>SUM(Q691)</f>
        <v>0.85830000000000006</v>
      </c>
      <c r="G681" s="88">
        <f>SUM(F681/D681)</f>
        <v>0.98452157275686702</v>
      </c>
      <c r="H681" s="83"/>
      <c r="J681" s="409">
        <v>9</v>
      </c>
      <c r="K681" s="425"/>
      <c r="L681" s="409">
        <v>2</v>
      </c>
      <c r="M681" s="409">
        <v>10</v>
      </c>
      <c r="N681" s="409">
        <v>300</v>
      </c>
      <c r="O681" s="409"/>
      <c r="P681" s="427">
        <v>1</v>
      </c>
      <c r="Q681" s="346">
        <f t="shared" si="30"/>
        <v>6.0000000000000001E-3</v>
      </c>
      <c r="R681" s="428"/>
    </row>
    <row r="682" spans="2:18" ht="16.5" thickBot="1" x14ac:dyDescent="0.3">
      <c r="B682" s="1190" t="s">
        <v>54</v>
      </c>
      <c r="C682" s="59">
        <f>SUM(C680:C681)</f>
        <v>82</v>
      </c>
      <c r="D682" s="92">
        <f>SUM(D680:D681)</f>
        <v>57.555996960000009</v>
      </c>
      <c r="E682" s="59">
        <f>SUM(E680:E681)</f>
        <v>2907</v>
      </c>
      <c r="F682" s="92">
        <f>SUM(F680:F681)</f>
        <v>40.308631999999989</v>
      </c>
      <c r="G682" s="93">
        <f>SUM(F682/D682)</f>
        <v>0.70033765600504649</v>
      </c>
      <c r="H682" s="83"/>
      <c r="J682" s="409">
        <v>10</v>
      </c>
      <c r="K682" s="425"/>
      <c r="L682" s="409">
        <v>6</v>
      </c>
      <c r="M682" s="409">
        <v>15</v>
      </c>
      <c r="N682" s="409">
        <v>300</v>
      </c>
      <c r="O682" s="409"/>
      <c r="P682" s="427">
        <v>1</v>
      </c>
      <c r="Q682" s="346">
        <f t="shared" si="30"/>
        <v>2.7E-2</v>
      </c>
      <c r="R682" s="428"/>
    </row>
    <row r="683" spans="2:18" ht="16.5" thickTop="1" x14ac:dyDescent="0.25">
      <c r="B683" s="89"/>
      <c r="C683" s="90"/>
      <c r="D683" s="91"/>
      <c r="E683" s="82"/>
      <c r="F683" s="83"/>
      <c r="G683" s="83"/>
      <c r="H683" s="83"/>
      <c r="J683" s="409">
        <v>11</v>
      </c>
      <c r="K683" s="425"/>
      <c r="L683" s="409">
        <v>12</v>
      </c>
      <c r="M683" s="409">
        <v>15</v>
      </c>
      <c r="N683" s="409">
        <v>300</v>
      </c>
      <c r="O683" s="409"/>
      <c r="P683" s="427">
        <v>2</v>
      </c>
      <c r="Q683" s="346">
        <f t="shared" si="30"/>
        <v>0.108</v>
      </c>
      <c r="R683" s="428"/>
    </row>
    <row r="684" spans="2:18" x14ac:dyDescent="0.25">
      <c r="B684" s="102" t="s">
        <v>80</v>
      </c>
      <c r="C684" s="90"/>
      <c r="D684" s="103">
        <f>SUM(Q685+D653)</f>
        <v>30.759831999999996</v>
      </c>
      <c r="E684" s="90" t="s">
        <v>212</v>
      </c>
      <c r="F684" s="82">
        <f>SUM(F653)</f>
        <v>0.71519999999999995</v>
      </c>
      <c r="G684" s="83"/>
      <c r="H684" s="83"/>
      <c r="J684" s="409">
        <v>12</v>
      </c>
      <c r="K684" s="425"/>
      <c r="L684" s="409">
        <v>5</v>
      </c>
      <c r="M684" s="409">
        <v>10</v>
      </c>
      <c r="N684" s="409">
        <v>300</v>
      </c>
      <c r="O684" s="409"/>
      <c r="P684" s="427">
        <v>7</v>
      </c>
      <c r="Q684" s="346">
        <f t="shared" si="30"/>
        <v>0.105</v>
      </c>
      <c r="R684" s="428"/>
    </row>
    <row r="685" spans="2:18" x14ac:dyDescent="0.25">
      <c r="B685" s="102" t="s">
        <v>51</v>
      </c>
      <c r="C685" s="89"/>
      <c r="D685" s="103">
        <f>SUM(Q690+D654)</f>
        <v>9.5488</v>
      </c>
      <c r="E685" s="83"/>
      <c r="F685" s="83"/>
      <c r="G685" s="83"/>
      <c r="H685" s="83"/>
      <c r="J685" s="1059"/>
      <c r="K685" s="1060"/>
      <c r="L685" s="1060"/>
      <c r="M685" s="1060"/>
      <c r="N685" s="1060"/>
      <c r="O685" s="1193"/>
      <c r="P685" s="1061">
        <f>SUM(P673:P684)</f>
        <v>23</v>
      </c>
      <c r="Q685" s="1062">
        <f>SUM(Q673:Q684)</f>
        <v>0.55170000000000008</v>
      </c>
      <c r="R685" s="854">
        <f>SUM(Q685/G675)</f>
        <v>0.63283298577416236</v>
      </c>
    </row>
    <row r="686" spans="2:18" ht="16.5" thickBot="1" x14ac:dyDescent="0.3">
      <c r="B686" s="89"/>
      <c r="C686" s="89"/>
      <c r="D686" s="635">
        <f>SUM(D684:D685)</f>
        <v>40.308631999999996</v>
      </c>
      <c r="E686" s="83"/>
      <c r="F686" s="328">
        <f>SUM(D686,F684)</f>
        <v>41.023831999999999</v>
      </c>
      <c r="G686" s="83"/>
      <c r="H686" s="83"/>
      <c r="J686" s="409">
        <v>13</v>
      </c>
      <c r="K686" s="425"/>
      <c r="L686" s="409">
        <v>5</v>
      </c>
      <c r="M686" s="409">
        <v>7</v>
      </c>
      <c r="N686" s="409">
        <v>300</v>
      </c>
      <c r="O686" s="409">
        <v>1</v>
      </c>
      <c r="P686" s="427">
        <v>4</v>
      </c>
      <c r="Q686" s="346">
        <f>L686*M686*N686*P686/1000000</f>
        <v>4.2000000000000003E-2</v>
      </c>
      <c r="R686" s="64"/>
    </row>
    <row r="687" spans="2:18" ht="16.5" thickTop="1" x14ac:dyDescent="0.25">
      <c r="J687" s="409">
        <v>14</v>
      </c>
      <c r="K687" s="425"/>
      <c r="L687" s="409">
        <v>3</v>
      </c>
      <c r="M687" s="409">
        <v>5</v>
      </c>
      <c r="N687" s="409">
        <v>300</v>
      </c>
      <c r="O687" s="409">
        <v>2</v>
      </c>
      <c r="P687" s="427">
        <v>20</v>
      </c>
      <c r="Q687" s="346">
        <f>L687*M687*N687*P687/1000000</f>
        <v>0.09</v>
      </c>
      <c r="R687" s="64"/>
    </row>
    <row r="688" spans="2:18" x14ac:dyDescent="0.25">
      <c r="J688" s="409">
        <v>15</v>
      </c>
      <c r="K688" s="425"/>
      <c r="L688" s="409">
        <v>4</v>
      </c>
      <c r="M688" s="409">
        <v>6</v>
      </c>
      <c r="N688" s="409">
        <v>300</v>
      </c>
      <c r="O688" s="409">
        <v>3</v>
      </c>
      <c r="P688" s="427">
        <v>18</v>
      </c>
      <c r="Q688" s="346">
        <f>L688*M688*N688*P688/1000000</f>
        <v>0.12959999999999999</v>
      </c>
      <c r="R688" s="64"/>
    </row>
    <row r="689" spans="2:18" x14ac:dyDescent="0.25">
      <c r="J689" s="409">
        <v>16</v>
      </c>
      <c r="K689" s="425"/>
      <c r="L689" s="409">
        <v>2</v>
      </c>
      <c r="M689" s="409">
        <v>3</v>
      </c>
      <c r="N689" s="409">
        <v>300</v>
      </c>
      <c r="O689" s="409">
        <v>1</v>
      </c>
      <c r="P689" s="427">
        <v>25</v>
      </c>
      <c r="Q689" s="346">
        <f>L689*M689*N689*P689/1000000</f>
        <v>4.4999999999999998E-2</v>
      </c>
      <c r="R689" s="64"/>
    </row>
    <row r="690" spans="2:18" x14ac:dyDescent="0.25">
      <c r="J690" s="1059"/>
      <c r="K690" s="1060"/>
      <c r="L690" s="1060"/>
      <c r="M690" s="1060"/>
      <c r="N690" s="1060"/>
      <c r="O690" s="1061">
        <f>SUM(O686:O689)</f>
        <v>7</v>
      </c>
      <c r="P690" s="1061">
        <f>SUM(P686:P689)</f>
        <v>67</v>
      </c>
      <c r="Q690" s="1062">
        <f>SUM(Q686:Q689)</f>
        <v>0.30659999999999998</v>
      </c>
      <c r="R690" s="854">
        <f>SUM(Q690/G675)</f>
        <v>0.35168858698270461</v>
      </c>
    </row>
    <row r="691" spans="2:18" ht="16.5" thickBot="1" x14ac:dyDescent="0.3">
      <c r="J691" s="383"/>
      <c r="K691" s="383"/>
      <c r="L691" s="383"/>
      <c r="M691" s="383"/>
      <c r="N691" s="383"/>
      <c r="O691" s="383"/>
      <c r="P691" s="132">
        <f>SUM(P690,P685)</f>
        <v>90</v>
      </c>
      <c r="Q691" s="133">
        <f>SUM(Q690,Q685)</f>
        <v>0.85830000000000006</v>
      </c>
      <c r="R691" s="49">
        <f>SUM(Q691/G675)</f>
        <v>0.98452157275686702</v>
      </c>
    </row>
    <row r="692" spans="2:18" ht="16.5" thickTop="1" x14ac:dyDescent="0.25"/>
    <row r="693" spans="2:18" x14ac:dyDescent="0.25">
      <c r="B693" s="1814" t="s">
        <v>20</v>
      </c>
      <c r="C693" s="1814"/>
      <c r="D693" s="1814"/>
      <c r="E693" s="1814"/>
      <c r="F693" s="1814"/>
      <c r="G693" s="1814"/>
      <c r="H693" s="1814"/>
      <c r="J693" s="1892" t="s">
        <v>22</v>
      </c>
      <c r="K693" s="1892"/>
      <c r="L693" s="1892"/>
      <c r="M693" s="1892"/>
      <c r="N693" s="1892"/>
      <c r="O693" s="1892"/>
      <c r="P693" s="1892"/>
      <c r="Q693" s="1892"/>
      <c r="R693" s="1892"/>
    </row>
    <row r="694" spans="2:18" x14ac:dyDescent="0.25">
      <c r="B694" s="1814"/>
      <c r="C694" s="1814"/>
      <c r="D694" s="1814"/>
      <c r="E694" s="1814"/>
      <c r="F694" s="1814"/>
      <c r="G694" s="1814"/>
      <c r="H694" s="1814"/>
      <c r="J694" s="1892"/>
      <c r="K694" s="1892"/>
      <c r="L694" s="1892"/>
      <c r="M694" s="1892"/>
      <c r="N694" s="1892"/>
      <c r="O694" s="1892"/>
      <c r="P694" s="1892"/>
      <c r="Q694" s="1892"/>
      <c r="R694" s="1892"/>
    </row>
    <row r="695" spans="2:18" x14ac:dyDescent="0.25">
      <c r="B695" s="6" t="s">
        <v>462</v>
      </c>
      <c r="H695" s="8"/>
      <c r="J695" s="6" t="s">
        <v>462</v>
      </c>
      <c r="K695" s="1051"/>
      <c r="L695" s="1051"/>
      <c r="M695" s="1051"/>
      <c r="N695" s="1051"/>
      <c r="O695" s="1893"/>
      <c r="P695" s="1893"/>
      <c r="Q695" s="842"/>
      <c r="R695" s="842"/>
    </row>
    <row r="696" spans="2:18" x14ac:dyDescent="0.25">
      <c r="B696" s="1885" t="s">
        <v>21</v>
      </c>
      <c r="C696" s="1885" t="s">
        <v>2</v>
      </c>
      <c r="D696" s="1885" t="s">
        <v>3</v>
      </c>
      <c r="E696" s="1842" t="s">
        <v>4</v>
      </c>
      <c r="F696" s="1843"/>
      <c r="G696" s="1844"/>
      <c r="H696" s="1885" t="s">
        <v>5</v>
      </c>
      <c r="J696" s="1925" t="s">
        <v>21</v>
      </c>
      <c r="K696" s="1894" t="s">
        <v>24</v>
      </c>
      <c r="L696" s="1867" t="s">
        <v>25</v>
      </c>
      <c r="M696" s="1868"/>
      <c r="N696" s="1869"/>
      <c r="O696" s="1867" t="s">
        <v>4</v>
      </c>
      <c r="P696" s="1868"/>
      <c r="Q696" s="1869"/>
      <c r="R696" s="1886" t="s">
        <v>5</v>
      </c>
    </row>
    <row r="697" spans="2:18" x14ac:dyDescent="0.25">
      <c r="B697" s="1813"/>
      <c r="C697" s="1813"/>
      <c r="D697" s="1813"/>
      <c r="E697" s="1230" t="s">
        <v>26</v>
      </c>
      <c r="F697" s="1230" t="s">
        <v>9</v>
      </c>
      <c r="G697" s="1230" t="s">
        <v>10</v>
      </c>
      <c r="H697" s="1813"/>
      <c r="J697" s="1887"/>
      <c r="K697" s="1895"/>
      <c r="L697" s="1052" t="s">
        <v>27</v>
      </c>
      <c r="M697" s="1234" t="s">
        <v>28</v>
      </c>
      <c r="N697" s="1234" t="s">
        <v>26</v>
      </c>
      <c r="O697" s="1234" t="s">
        <v>29</v>
      </c>
      <c r="P697" s="1053" t="s">
        <v>30</v>
      </c>
      <c r="Q697" s="1054" t="s">
        <v>10</v>
      </c>
      <c r="R697" s="1887"/>
    </row>
    <row r="698" spans="2:18" x14ac:dyDescent="0.25">
      <c r="B698" s="28">
        <v>1</v>
      </c>
      <c r="C698" s="1148">
        <v>6418</v>
      </c>
      <c r="D698" s="1236" t="s">
        <v>14</v>
      </c>
      <c r="E698" s="1236">
        <v>400</v>
      </c>
      <c r="F698" s="1236">
        <v>40</v>
      </c>
      <c r="G698" s="71">
        <f>0.7854*E698*F698*F698/1000000</f>
        <v>0.50265599999999988</v>
      </c>
      <c r="H698" s="433" t="s">
        <v>337</v>
      </c>
      <c r="J698" s="409">
        <v>1</v>
      </c>
      <c r="K698" s="429" t="s">
        <v>80</v>
      </c>
      <c r="L698" s="409">
        <v>12</v>
      </c>
      <c r="M698" s="409">
        <v>20</v>
      </c>
      <c r="N698" s="409">
        <v>400</v>
      </c>
      <c r="O698" s="409"/>
      <c r="P698" s="427">
        <v>2</v>
      </c>
      <c r="Q698" s="346">
        <f t="shared" ref="Q698:Q705" si="31">L698*M698*N698*P698/1000000</f>
        <v>0.192</v>
      </c>
      <c r="R698" s="428"/>
    </row>
    <row r="699" spans="2:18" x14ac:dyDescent="0.25">
      <c r="B699" s="28">
        <v>2</v>
      </c>
      <c r="C699" s="1148">
        <v>6440</v>
      </c>
      <c r="D699" s="1236" t="s">
        <v>14</v>
      </c>
      <c r="E699" s="1236">
        <v>400</v>
      </c>
      <c r="F699" s="1236">
        <v>32</v>
      </c>
      <c r="G699" s="71">
        <f>0.7854*E699*F699*F699/1000000</f>
        <v>0.32169983999999996</v>
      </c>
      <c r="H699" s="433" t="s">
        <v>337</v>
      </c>
      <c r="J699" s="409">
        <v>2</v>
      </c>
      <c r="K699" s="425"/>
      <c r="L699" s="409">
        <v>6</v>
      </c>
      <c r="M699" s="409">
        <v>20</v>
      </c>
      <c r="N699" s="409">
        <v>400</v>
      </c>
      <c r="O699" s="409"/>
      <c r="P699" s="427">
        <v>1</v>
      </c>
      <c r="Q699" s="346">
        <f t="shared" si="31"/>
        <v>4.8000000000000001E-2</v>
      </c>
      <c r="R699" s="428"/>
    </row>
    <row r="700" spans="2:18" ht="16.5" thickBot="1" x14ac:dyDescent="0.3">
      <c r="G700" s="60">
        <f>SUM(G697:G699)</f>
        <v>0.82435583999999984</v>
      </c>
      <c r="H700" s="36">
        <f>SUM(Q707/G700)</f>
        <v>0.55121827001310519</v>
      </c>
      <c r="J700" s="409">
        <v>3</v>
      </c>
      <c r="K700" s="425"/>
      <c r="L700" s="409">
        <v>6</v>
      </c>
      <c r="M700" s="409">
        <v>15</v>
      </c>
      <c r="N700" s="409">
        <v>400</v>
      </c>
      <c r="O700" s="409"/>
      <c r="P700" s="427">
        <v>1</v>
      </c>
      <c r="Q700" s="346">
        <f t="shared" si="31"/>
        <v>3.5999999999999997E-2</v>
      </c>
      <c r="R700" s="428"/>
    </row>
    <row r="701" spans="2:18" ht="16.5" thickTop="1" x14ac:dyDescent="0.25">
      <c r="J701" s="409">
        <v>4</v>
      </c>
      <c r="K701" s="425"/>
      <c r="L701" s="409">
        <v>2</v>
      </c>
      <c r="M701" s="409">
        <v>15</v>
      </c>
      <c r="N701" s="409">
        <v>400</v>
      </c>
      <c r="O701" s="409"/>
      <c r="P701" s="427">
        <v>1</v>
      </c>
      <c r="Q701" s="346">
        <f t="shared" si="31"/>
        <v>1.2E-2</v>
      </c>
      <c r="R701" s="428"/>
    </row>
    <row r="702" spans="2:18" x14ac:dyDescent="0.25">
      <c r="B702" s="8" t="s">
        <v>463</v>
      </c>
      <c r="J702" s="409">
        <v>5</v>
      </c>
      <c r="K702" s="425"/>
      <c r="L702" s="409">
        <v>5</v>
      </c>
      <c r="M702" s="409">
        <v>15</v>
      </c>
      <c r="N702" s="409">
        <v>400</v>
      </c>
      <c r="O702" s="409"/>
      <c r="P702" s="427">
        <v>1</v>
      </c>
      <c r="Q702" s="346">
        <f t="shared" si="31"/>
        <v>0.03</v>
      </c>
      <c r="R702" s="428"/>
    </row>
    <row r="703" spans="2:18" x14ac:dyDescent="0.25">
      <c r="B703" s="1925" t="s">
        <v>3</v>
      </c>
      <c r="C703" s="1888" t="s">
        <v>49</v>
      </c>
      <c r="D703" s="1889"/>
      <c r="E703" s="1890" t="s">
        <v>48</v>
      </c>
      <c r="F703" s="1891"/>
      <c r="G703" s="1925" t="s">
        <v>50</v>
      </c>
      <c r="H703" s="87"/>
      <c r="J703" s="409">
        <v>6</v>
      </c>
      <c r="K703" s="425"/>
      <c r="L703" s="409">
        <v>3</v>
      </c>
      <c r="M703" s="409">
        <v>12</v>
      </c>
      <c r="N703" s="409">
        <v>400</v>
      </c>
      <c r="O703" s="409"/>
      <c r="P703" s="427">
        <v>1</v>
      </c>
      <c r="Q703" s="346">
        <f t="shared" si="31"/>
        <v>1.44E-2</v>
      </c>
      <c r="R703" s="428"/>
    </row>
    <row r="704" spans="2:18" x14ac:dyDescent="0.25">
      <c r="B704" s="1887"/>
      <c r="C704" s="101" t="s">
        <v>30</v>
      </c>
      <c r="D704" s="101" t="s">
        <v>10</v>
      </c>
      <c r="E704" s="1235" t="s">
        <v>30</v>
      </c>
      <c r="F704" s="1235" t="s">
        <v>10</v>
      </c>
      <c r="G704" s="1887"/>
      <c r="H704" s="87"/>
      <c r="J704" s="409">
        <v>7</v>
      </c>
      <c r="K704" s="425"/>
      <c r="L704" s="409">
        <v>4.5</v>
      </c>
      <c r="M704" s="409">
        <v>10</v>
      </c>
      <c r="N704" s="409">
        <v>400</v>
      </c>
      <c r="O704" s="409"/>
      <c r="P704" s="427">
        <v>5</v>
      </c>
      <c r="Q704" s="346">
        <f t="shared" si="31"/>
        <v>0.09</v>
      </c>
      <c r="R704" s="428"/>
    </row>
    <row r="705" spans="2:18" x14ac:dyDescent="0.25">
      <c r="B705" s="1236" t="s">
        <v>14</v>
      </c>
      <c r="C705" s="86">
        <f>SUM(C682)</f>
        <v>82</v>
      </c>
      <c r="D705" s="71">
        <f>SUM(D682)</f>
        <v>57.555996960000009</v>
      </c>
      <c r="E705" s="86">
        <f>SUM(E682)</f>
        <v>2907</v>
      </c>
      <c r="F705" s="71">
        <f>SUM(F682)</f>
        <v>40.308631999999989</v>
      </c>
      <c r="G705" s="88">
        <f>SUM(F705/D705)</f>
        <v>0.70033765600504649</v>
      </c>
      <c r="H705" s="83"/>
      <c r="J705" s="409">
        <v>8</v>
      </c>
      <c r="K705" s="425"/>
      <c r="L705" s="409">
        <v>2</v>
      </c>
      <c r="M705" s="409">
        <v>10</v>
      </c>
      <c r="N705" s="409">
        <v>400</v>
      </c>
      <c r="O705" s="409"/>
      <c r="P705" s="427">
        <v>4</v>
      </c>
      <c r="Q705" s="346">
        <f t="shared" si="31"/>
        <v>3.2000000000000001E-2</v>
      </c>
      <c r="R705" s="428"/>
    </row>
    <row r="706" spans="2:18" x14ac:dyDescent="0.25">
      <c r="B706" s="1236" t="s">
        <v>14</v>
      </c>
      <c r="C706" s="1236">
        <f>SUM(B699)</f>
        <v>2</v>
      </c>
      <c r="D706" s="71">
        <f>SUM(G700)</f>
        <v>0.82435583999999984</v>
      </c>
      <c r="E706" s="86">
        <f>SUM(P707)</f>
        <v>16</v>
      </c>
      <c r="F706" s="71">
        <f>SUM(Q707)</f>
        <v>0.45440000000000003</v>
      </c>
      <c r="G706" s="88">
        <f>SUM(F706/D706)</f>
        <v>0.55121827001310519</v>
      </c>
      <c r="H706" s="83"/>
      <c r="J706" s="1059"/>
      <c r="K706" s="1060"/>
      <c r="L706" s="1060"/>
      <c r="M706" s="1060"/>
      <c r="N706" s="1060"/>
      <c r="O706" s="1233"/>
      <c r="P706" s="1061">
        <f>SUM(P698:P705)</f>
        <v>16</v>
      </c>
      <c r="Q706" s="1062">
        <f>SUM(Q698:Q705)</f>
        <v>0.45440000000000003</v>
      </c>
      <c r="R706" s="854">
        <f>SUM(Q706/G700)</f>
        <v>0.55121827001310519</v>
      </c>
    </row>
    <row r="707" spans="2:18" ht="16.5" thickBot="1" x14ac:dyDescent="0.3">
      <c r="B707" s="1231" t="s">
        <v>54</v>
      </c>
      <c r="C707" s="59">
        <f>SUM(C705:C706)</f>
        <v>84</v>
      </c>
      <c r="D707" s="92">
        <f>SUM(D705:D706)</f>
        <v>58.380352800000011</v>
      </c>
      <c r="E707" s="59">
        <f>SUM(E705:E706)</f>
        <v>2923</v>
      </c>
      <c r="F707" s="92">
        <f>SUM(F705:F706)</f>
        <v>40.763031999999988</v>
      </c>
      <c r="G707" s="93">
        <f>SUM(F707/D707)</f>
        <v>0.69823202575781596</v>
      </c>
      <c r="H707" s="83"/>
      <c r="J707" s="383"/>
      <c r="K707" s="383"/>
      <c r="L707" s="383"/>
      <c r="M707" s="383"/>
      <c r="N707" s="383"/>
      <c r="O707" s="383"/>
      <c r="P707" s="132">
        <f>SUM(P706)</f>
        <v>16</v>
      </c>
      <c r="Q707" s="133">
        <f>SUM(Q706)</f>
        <v>0.45440000000000003</v>
      </c>
      <c r="R707" s="49">
        <f>SUM(Q707/G700)</f>
        <v>0.55121827001310519</v>
      </c>
    </row>
    <row r="708" spans="2:18" ht="16.5" thickTop="1" x14ac:dyDescent="0.25">
      <c r="B708" s="89"/>
      <c r="C708" s="90"/>
      <c r="D708" s="91"/>
      <c r="E708" s="82"/>
      <c r="F708" s="83"/>
      <c r="G708" s="83"/>
      <c r="H708" s="83"/>
    </row>
    <row r="709" spans="2:18" x14ac:dyDescent="0.25">
      <c r="B709" s="102" t="s">
        <v>80</v>
      </c>
      <c r="C709" s="90"/>
      <c r="D709" s="103">
        <f>SUM(Q707+D684)</f>
        <v>31.214231999999996</v>
      </c>
      <c r="E709" s="90" t="s">
        <v>212</v>
      </c>
      <c r="F709" s="82">
        <f>SUM(F684)</f>
        <v>0.71519999999999995</v>
      </c>
      <c r="G709" s="83"/>
      <c r="H709" s="83"/>
      <c r="P709" s="1216">
        <f>SUM(P690,P665,P633,P604,P575,P540,P490,P435,P390,P368,P344,P326,P308,P239,P213,P169,P147,P127,P107,P84,P64,P44,P22,)</f>
        <v>1930</v>
      </c>
      <c r="Q709" s="887">
        <f>SUM(Q690,Q665,Q633,Q604,Q575,Q540,Q490,Q435,Q390,Q368,Q344,Q326,Q308,Q239,Q213,Q169,Q147,Q127,Q107,Q84,Q64,Q44,Q22,)</f>
        <v>9.5487999999999982</v>
      </c>
    </row>
    <row r="710" spans="2:18" x14ac:dyDescent="0.25">
      <c r="B710" s="102" t="s">
        <v>51</v>
      </c>
      <c r="C710" s="89"/>
      <c r="D710" s="103">
        <f>SUM(D685)</f>
        <v>9.5488</v>
      </c>
      <c r="E710" s="83"/>
      <c r="F710" s="83"/>
      <c r="G710" s="83"/>
      <c r="H710" s="83"/>
    </row>
    <row r="711" spans="2:18" ht="16.5" thickBot="1" x14ac:dyDescent="0.3">
      <c r="B711" s="89"/>
      <c r="C711" s="89"/>
      <c r="D711" s="635">
        <f>SUM(D709:D710)</f>
        <v>40.763031999999995</v>
      </c>
      <c r="E711" s="83"/>
      <c r="F711" s="328">
        <f>SUM(D711,F709)</f>
        <v>41.478231999999998</v>
      </c>
      <c r="G711" s="83"/>
      <c r="H711" s="83"/>
    </row>
    <row r="712" spans="2:18" ht="16.5" thickTop="1" x14ac:dyDescent="0.25"/>
    <row r="714" spans="2:18" x14ac:dyDescent="0.25">
      <c r="B714" s="1814" t="s">
        <v>20</v>
      </c>
      <c r="C714" s="1814"/>
      <c r="D714" s="1814"/>
      <c r="E714" s="1814"/>
      <c r="F714" s="1814"/>
      <c r="G714" s="1814"/>
      <c r="H714" s="1814"/>
      <c r="J714" s="1892" t="s">
        <v>22</v>
      </c>
      <c r="K714" s="1892"/>
      <c r="L714" s="1892"/>
      <c r="M714" s="1892"/>
      <c r="N714" s="1892"/>
      <c r="O714" s="1892"/>
      <c r="P714" s="1892"/>
      <c r="Q714" s="1892"/>
      <c r="R714" s="1892"/>
    </row>
    <row r="715" spans="2:18" x14ac:dyDescent="0.25">
      <c r="B715" s="1814"/>
      <c r="C715" s="1814"/>
      <c r="D715" s="1814"/>
      <c r="E715" s="1814"/>
      <c r="F715" s="1814"/>
      <c r="G715" s="1814"/>
      <c r="H715" s="1814"/>
      <c r="J715" s="1892"/>
      <c r="K715" s="1892"/>
      <c r="L715" s="1892"/>
      <c r="M715" s="1892"/>
      <c r="N715" s="1892"/>
      <c r="O715" s="1892"/>
      <c r="P715" s="1892"/>
      <c r="Q715" s="1892"/>
      <c r="R715" s="1892"/>
    </row>
    <row r="716" spans="2:18" x14ac:dyDescent="0.25">
      <c r="B716" s="6" t="s">
        <v>462</v>
      </c>
      <c r="H716" s="8"/>
      <c r="J716" s="6" t="s">
        <v>462</v>
      </c>
      <c r="K716" s="1051"/>
      <c r="L716" s="1051"/>
      <c r="M716" s="1051"/>
      <c r="N716" s="1051"/>
      <c r="O716" s="1893"/>
      <c r="P716" s="1893"/>
      <c r="Q716" s="842"/>
      <c r="R716" s="842"/>
    </row>
    <row r="717" spans="2:18" x14ac:dyDescent="0.25">
      <c r="B717" s="1885" t="s">
        <v>21</v>
      </c>
      <c r="C717" s="1885" t="s">
        <v>2</v>
      </c>
      <c r="D717" s="1885" t="s">
        <v>3</v>
      </c>
      <c r="E717" s="1842" t="s">
        <v>4</v>
      </c>
      <c r="F717" s="1843"/>
      <c r="G717" s="1844"/>
      <c r="H717" s="1885" t="s">
        <v>5</v>
      </c>
      <c r="J717" s="1925" t="s">
        <v>21</v>
      </c>
      <c r="K717" s="1894" t="s">
        <v>24</v>
      </c>
      <c r="L717" s="1867" t="s">
        <v>25</v>
      </c>
      <c r="M717" s="1868"/>
      <c r="N717" s="1869"/>
      <c r="O717" s="1867" t="s">
        <v>4</v>
      </c>
      <c r="P717" s="1868"/>
      <c r="Q717" s="1869"/>
      <c r="R717" s="1886" t="s">
        <v>5</v>
      </c>
    </row>
    <row r="718" spans="2:18" x14ac:dyDescent="0.25">
      <c r="B718" s="1813"/>
      <c r="C718" s="1813"/>
      <c r="D718" s="1813"/>
      <c r="E718" s="1239" t="s">
        <v>26</v>
      </c>
      <c r="F718" s="1239" t="s">
        <v>9</v>
      </c>
      <c r="G718" s="1239" t="s">
        <v>10</v>
      </c>
      <c r="H718" s="1813"/>
      <c r="J718" s="1887"/>
      <c r="K718" s="1895"/>
      <c r="L718" s="1052" t="s">
        <v>27</v>
      </c>
      <c r="M718" s="1242" t="s">
        <v>28</v>
      </c>
      <c r="N718" s="1242" t="s">
        <v>26</v>
      </c>
      <c r="O718" s="1242" t="s">
        <v>29</v>
      </c>
      <c r="P718" s="1053" t="s">
        <v>30</v>
      </c>
      <c r="Q718" s="1054" t="s">
        <v>10</v>
      </c>
      <c r="R718" s="1887"/>
    </row>
    <row r="719" spans="2:18" x14ac:dyDescent="0.25">
      <c r="B719" s="28">
        <v>1</v>
      </c>
      <c r="C719" s="679">
        <v>6750</v>
      </c>
      <c r="D719" s="409" t="s">
        <v>14</v>
      </c>
      <c r="E719" s="409">
        <v>400</v>
      </c>
      <c r="F719" s="409">
        <v>32</v>
      </c>
      <c r="G719" s="497">
        <f>0.7854*E719*F719*F719/1000000</f>
        <v>0.32169983999999996</v>
      </c>
      <c r="H719" s="1041" t="s">
        <v>16</v>
      </c>
      <c r="J719" s="409">
        <v>1</v>
      </c>
      <c r="K719" s="429" t="s">
        <v>80</v>
      </c>
      <c r="L719" s="409">
        <v>6</v>
      </c>
      <c r="M719" s="409">
        <v>15</v>
      </c>
      <c r="N719" s="409">
        <v>400</v>
      </c>
      <c r="O719" s="409"/>
      <c r="P719" s="427">
        <v>2</v>
      </c>
      <c r="Q719" s="346">
        <f t="shared" ref="Q719:Q724" si="32">L719*M719*N719*P719/1000000</f>
        <v>7.1999999999999995E-2</v>
      </c>
      <c r="R719" s="428"/>
    </row>
    <row r="720" spans="2:18" ht="16.5" thickBot="1" x14ac:dyDescent="0.3">
      <c r="G720" s="60">
        <f>SUM(G717:G719)</f>
        <v>0.32169983999999996</v>
      </c>
      <c r="H720" s="36">
        <f>SUM(Q726/G720)</f>
        <v>0.56139288101604279</v>
      </c>
      <c r="J720" s="409">
        <v>2</v>
      </c>
      <c r="K720" s="425"/>
      <c r="L720" s="409">
        <v>6</v>
      </c>
      <c r="M720" s="409">
        <v>15</v>
      </c>
      <c r="N720" s="409">
        <v>300</v>
      </c>
      <c r="O720" s="409"/>
      <c r="P720" s="427">
        <v>1</v>
      </c>
      <c r="Q720" s="346">
        <f t="shared" si="32"/>
        <v>2.7E-2</v>
      </c>
      <c r="R720" s="428"/>
    </row>
    <row r="721" spans="2:18" ht="16.5" thickTop="1" x14ac:dyDescent="0.25">
      <c r="J721" s="409">
        <v>3</v>
      </c>
      <c r="K721" s="425"/>
      <c r="L721" s="409">
        <v>2</v>
      </c>
      <c r="M721" s="409">
        <v>15</v>
      </c>
      <c r="N721" s="409">
        <v>400</v>
      </c>
      <c r="O721" s="409"/>
      <c r="P721" s="427">
        <v>1</v>
      </c>
      <c r="Q721" s="346">
        <f t="shared" si="32"/>
        <v>1.2E-2</v>
      </c>
      <c r="R721" s="428"/>
    </row>
    <row r="722" spans="2:18" x14ac:dyDescent="0.25">
      <c r="B722" s="8" t="s">
        <v>463</v>
      </c>
      <c r="J722" s="409">
        <v>4</v>
      </c>
      <c r="K722" s="425"/>
      <c r="L722" s="409">
        <v>3</v>
      </c>
      <c r="M722" s="409">
        <v>10</v>
      </c>
      <c r="N722" s="409">
        <v>400</v>
      </c>
      <c r="O722" s="409"/>
      <c r="P722" s="427">
        <v>1</v>
      </c>
      <c r="Q722" s="346">
        <f t="shared" si="32"/>
        <v>1.2E-2</v>
      </c>
      <c r="R722" s="428"/>
    </row>
    <row r="723" spans="2:18" x14ac:dyDescent="0.25">
      <c r="B723" s="1925" t="s">
        <v>3</v>
      </c>
      <c r="C723" s="1888" t="s">
        <v>49</v>
      </c>
      <c r="D723" s="1889"/>
      <c r="E723" s="1890" t="s">
        <v>48</v>
      </c>
      <c r="F723" s="1891"/>
      <c r="G723" s="1925" t="s">
        <v>50</v>
      </c>
      <c r="H723" s="87"/>
      <c r="J723" s="1882"/>
      <c r="K723" s="1883"/>
      <c r="L723" s="1883"/>
      <c r="M723" s="1883"/>
      <c r="N723" s="1884"/>
      <c r="O723" s="1057"/>
      <c r="P723" s="845">
        <f>SUM(P719:P722)</f>
        <v>5</v>
      </c>
      <c r="Q723" s="1246">
        <f>SUM(Q719:Q722)</f>
        <v>0.12299999999999998</v>
      </c>
      <c r="R723" s="64">
        <f>SUM(Q723/G720)</f>
        <v>0.38234398873185638</v>
      </c>
    </row>
    <row r="724" spans="2:18" x14ac:dyDescent="0.25">
      <c r="B724" s="1887"/>
      <c r="C724" s="101" t="s">
        <v>30</v>
      </c>
      <c r="D724" s="101" t="s">
        <v>10</v>
      </c>
      <c r="E724" s="1243" t="s">
        <v>30</v>
      </c>
      <c r="F724" s="1243" t="s">
        <v>10</v>
      </c>
      <c r="G724" s="1887"/>
      <c r="H724" s="87"/>
      <c r="J724" s="409">
        <v>5</v>
      </c>
      <c r="K724" s="425"/>
      <c r="L724" s="409">
        <v>4</v>
      </c>
      <c r="M724" s="409">
        <v>6</v>
      </c>
      <c r="N724" s="409">
        <v>400</v>
      </c>
      <c r="O724" s="409">
        <v>1</v>
      </c>
      <c r="P724" s="427">
        <v>6</v>
      </c>
      <c r="Q724" s="346">
        <f t="shared" si="32"/>
        <v>5.7599999999999998E-2</v>
      </c>
      <c r="R724" s="428"/>
    </row>
    <row r="725" spans="2:18" x14ac:dyDescent="0.25">
      <c r="B725" s="1244" t="s">
        <v>14</v>
      </c>
      <c r="C725" s="86">
        <f>SUM(C707)</f>
        <v>84</v>
      </c>
      <c r="D725" s="71">
        <f>SUM(D707)</f>
        <v>58.380352800000011</v>
      </c>
      <c r="E725" s="86">
        <f>SUM(E707)</f>
        <v>2923</v>
      </c>
      <c r="F725" s="71">
        <f>SUM(F707)</f>
        <v>40.763031999999988</v>
      </c>
      <c r="G725" s="88">
        <f>SUM(G705)</f>
        <v>0.70033765600504649</v>
      </c>
      <c r="H725" s="83"/>
      <c r="J725" s="1059"/>
      <c r="K725" s="1060"/>
      <c r="L725" s="1060"/>
      <c r="M725" s="1060"/>
      <c r="N725" s="1060"/>
      <c r="O725" s="1057">
        <f>SUM(O724)</f>
        <v>1</v>
      </c>
      <c r="P725" s="1057">
        <f>SUM(P724)</f>
        <v>6</v>
      </c>
      <c r="Q725" s="1121">
        <f>SUM(Q724)</f>
        <v>5.7599999999999998E-2</v>
      </c>
      <c r="R725" s="854">
        <f>SUM(Q725/G720)</f>
        <v>0.17904889228418641</v>
      </c>
    </row>
    <row r="726" spans="2:18" ht="16.5" thickBot="1" x14ac:dyDescent="0.3">
      <c r="B726" s="1244" t="s">
        <v>14</v>
      </c>
      <c r="C726" s="1244">
        <f>SUM(B719)</f>
        <v>1</v>
      </c>
      <c r="D726" s="71">
        <f>SUM(G720)</f>
        <v>0.32169983999999996</v>
      </c>
      <c r="E726" s="86">
        <f>SUM(P726)</f>
        <v>11</v>
      </c>
      <c r="F726" s="71">
        <f>SUM(Q726)</f>
        <v>0.18059999999999998</v>
      </c>
      <c r="G726" s="88">
        <f>SUM(F726/D726)</f>
        <v>0.56139288101604279</v>
      </c>
      <c r="H726" s="83"/>
      <c r="J726" s="383"/>
      <c r="K726" s="383"/>
      <c r="L726" s="383"/>
      <c r="M726" s="383"/>
      <c r="N726" s="383"/>
      <c r="O726" s="1245">
        <f>SUM(O725)</f>
        <v>1</v>
      </c>
      <c r="P726" s="132">
        <f>SUM(P725,P723)</f>
        <v>11</v>
      </c>
      <c r="Q726" s="133">
        <f>SUM(Q725,Q723)</f>
        <v>0.18059999999999998</v>
      </c>
      <c r="R726" s="49">
        <f>SUM(Q726/G720)</f>
        <v>0.56139288101604279</v>
      </c>
    </row>
    <row r="727" spans="2:18" ht="17.25" thickTop="1" thickBot="1" x14ac:dyDescent="0.3">
      <c r="B727" s="1237" t="s">
        <v>54</v>
      </c>
      <c r="C727" s="59">
        <f>SUM(C725:C726)</f>
        <v>85</v>
      </c>
      <c r="D727" s="92">
        <f>SUM(D725:D726)</f>
        <v>58.702052640000012</v>
      </c>
      <c r="E727" s="59">
        <f>SUM(E725:E726)</f>
        <v>2934</v>
      </c>
      <c r="F727" s="92">
        <f>SUM(F725:F726)</f>
        <v>40.943631999999987</v>
      </c>
      <c r="G727" s="93">
        <f>SUM(F727/D727)</f>
        <v>0.69748211789276848</v>
      </c>
      <c r="H727" s="83"/>
    </row>
    <row r="728" spans="2:18" ht="16.5" thickTop="1" x14ac:dyDescent="0.25">
      <c r="B728" s="89"/>
      <c r="C728" s="90"/>
      <c r="D728" s="91"/>
      <c r="E728" s="82"/>
      <c r="F728" s="83"/>
      <c r="G728" s="83"/>
      <c r="H728" s="83"/>
    </row>
    <row r="729" spans="2:18" x14ac:dyDescent="0.25">
      <c r="B729" s="102" t="s">
        <v>80</v>
      </c>
      <c r="C729" s="90"/>
      <c r="D729" s="103">
        <f>SUM(Q723+D709)</f>
        <v>31.337231999999997</v>
      </c>
      <c r="E729" s="90" t="s">
        <v>212</v>
      </c>
      <c r="F729" s="82">
        <f>SUM(F709)</f>
        <v>0.71519999999999995</v>
      </c>
      <c r="G729" s="83"/>
      <c r="H729" s="83"/>
    </row>
    <row r="730" spans="2:18" x14ac:dyDescent="0.25">
      <c r="B730" s="102" t="s">
        <v>51</v>
      </c>
      <c r="C730" s="89"/>
      <c r="D730" s="103">
        <f>SUM(Q725+D710)</f>
        <v>9.6064000000000007</v>
      </c>
      <c r="E730" s="83"/>
      <c r="F730" s="83"/>
      <c r="G730" s="83"/>
      <c r="H730" s="83"/>
    </row>
    <row r="731" spans="2:18" ht="16.5" thickBot="1" x14ac:dyDescent="0.3">
      <c r="B731" s="89"/>
      <c r="C731" s="89"/>
      <c r="D731" s="635">
        <f>SUM(D729:D730)</f>
        <v>40.943631999999994</v>
      </c>
      <c r="E731" s="83"/>
      <c r="F731" s="328">
        <f>SUM(D731,F729)</f>
        <v>41.658831999999997</v>
      </c>
      <c r="G731" s="83"/>
      <c r="H731" s="83"/>
    </row>
    <row r="732" spans="2:18" ht="16.5" thickTop="1" x14ac:dyDescent="0.25"/>
    <row r="734" spans="2:18" x14ac:dyDescent="0.25">
      <c r="B734" s="1814" t="s">
        <v>20</v>
      </c>
      <c r="C734" s="1814"/>
      <c r="D734" s="1814"/>
      <c r="E734" s="1814"/>
      <c r="F734" s="1814"/>
      <c r="G734" s="1814"/>
      <c r="H734" s="1814"/>
      <c r="J734" s="1892" t="s">
        <v>22</v>
      </c>
      <c r="K734" s="1892"/>
      <c r="L734" s="1892"/>
      <c r="M734" s="1892"/>
      <c r="N734" s="1892"/>
      <c r="O734" s="1892"/>
      <c r="P734" s="1892"/>
      <c r="Q734" s="1892"/>
      <c r="R734" s="1892"/>
    </row>
    <row r="735" spans="2:18" x14ac:dyDescent="0.25">
      <c r="B735" s="1814"/>
      <c r="C735" s="1814"/>
      <c r="D735" s="1814"/>
      <c r="E735" s="1814"/>
      <c r="F735" s="1814"/>
      <c r="G735" s="1814"/>
      <c r="H735" s="1814"/>
      <c r="J735" s="1892"/>
      <c r="K735" s="1892"/>
      <c r="L735" s="1892"/>
      <c r="M735" s="1892"/>
      <c r="N735" s="1892"/>
      <c r="O735" s="1892"/>
      <c r="P735" s="1892"/>
      <c r="Q735" s="1892"/>
      <c r="R735" s="1892"/>
    </row>
    <row r="736" spans="2:18" x14ac:dyDescent="0.25">
      <c r="B736" s="6" t="s">
        <v>471</v>
      </c>
      <c r="H736" s="8"/>
      <c r="J736" s="6" t="s">
        <v>471</v>
      </c>
      <c r="K736" s="1051"/>
      <c r="L736" s="1051"/>
      <c r="M736" s="1051"/>
      <c r="N736" s="1051"/>
      <c r="O736" s="1893"/>
      <c r="P736" s="1893"/>
      <c r="Q736" s="842"/>
      <c r="R736" s="842"/>
    </row>
    <row r="737" spans="2:18" x14ac:dyDescent="0.25">
      <c r="B737" s="1885" t="s">
        <v>21</v>
      </c>
      <c r="C737" s="1885" t="s">
        <v>2</v>
      </c>
      <c r="D737" s="1885" t="s">
        <v>3</v>
      </c>
      <c r="E737" s="1842" t="s">
        <v>4</v>
      </c>
      <c r="F737" s="1843"/>
      <c r="G737" s="1844"/>
      <c r="H737" s="1885" t="s">
        <v>5</v>
      </c>
      <c r="J737" s="1925" t="s">
        <v>21</v>
      </c>
      <c r="K737" s="1894" t="s">
        <v>24</v>
      </c>
      <c r="L737" s="1867" t="s">
        <v>25</v>
      </c>
      <c r="M737" s="1868"/>
      <c r="N737" s="1869"/>
      <c r="O737" s="1867" t="s">
        <v>4</v>
      </c>
      <c r="P737" s="1868"/>
      <c r="Q737" s="1869"/>
      <c r="R737" s="1886" t="s">
        <v>5</v>
      </c>
    </row>
    <row r="738" spans="2:18" x14ac:dyDescent="0.25">
      <c r="B738" s="1813"/>
      <c r="C738" s="1813"/>
      <c r="D738" s="1813"/>
      <c r="E738" s="1249" t="s">
        <v>26</v>
      </c>
      <c r="F738" s="1249" t="s">
        <v>9</v>
      </c>
      <c r="G738" s="1249" t="s">
        <v>10</v>
      </c>
      <c r="H738" s="1813"/>
      <c r="J738" s="1887"/>
      <c r="K738" s="1895"/>
      <c r="L738" s="1052" t="s">
        <v>27</v>
      </c>
      <c r="M738" s="1251" t="s">
        <v>28</v>
      </c>
      <c r="N738" s="1251" t="s">
        <v>26</v>
      </c>
      <c r="O738" s="1251" t="s">
        <v>29</v>
      </c>
      <c r="P738" s="1053" t="s">
        <v>30</v>
      </c>
      <c r="Q738" s="1054" t="s">
        <v>10</v>
      </c>
      <c r="R738" s="1887"/>
    </row>
    <row r="739" spans="2:18" x14ac:dyDescent="0.25">
      <c r="B739" s="28">
        <v>1</v>
      </c>
      <c r="C739" s="78">
        <v>6671</v>
      </c>
      <c r="D739" s="409" t="s">
        <v>14</v>
      </c>
      <c r="E739" s="409">
        <v>400</v>
      </c>
      <c r="F739" s="409">
        <v>42</v>
      </c>
      <c r="G739" s="497">
        <f>0.7854*E739*F739*F739/1000000</f>
        <v>0.55417824000000004</v>
      </c>
      <c r="H739" s="1041" t="s">
        <v>16</v>
      </c>
      <c r="J739" s="409">
        <v>1</v>
      </c>
      <c r="K739" s="429" t="s">
        <v>80</v>
      </c>
      <c r="L739" s="409">
        <v>8</v>
      </c>
      <c r="M739" s="409">
        <v>15</v>
      </c>
      <c r="N739" s="409">
        <v>400</v>
      </c>
      <c r="O739" s="409"/>
      <c r="P739" s="427">
        <v>1</v>
      </c>
      <c r="Q739" s="346">
        <f>L739*M739*N739*P739/1000000</f>
        <v>4.8000000000000001E-2</v>
      </c>
      <c r="R739" s="428"/>
    </row>
    <row r="740" spans="2:18" x14ac:dyDescent="0.25">
      <c r="B740" s="28">
        <v>2</v>
      </c>
      <c r="C740" s="78">
        <v>6858</v>
      </c>
      <c r="D740" s="409" t="s">
        <v>14</v>
      </c>
      <c r="E740" s="409">
        <v>400</v>
      </c>
      <c r="F740" s="409">
        <v>40</v>
      </c>
      <c r="G740" s="497">
        <f>0.7854*E740*F740*F740/1000000</f>
        <v>0.50265599999999988</v>
      </c>
      <c r="H740" s="1041" t="s">
        <v>466</v>
      </c>
      <c r="J740" s="409">
        <v>2</v>
      </c>
      <c r="K740" s="425"/>
      <c r="L740" s="409">
        <v>6</v>
      </c>
      <c r="M740" s="409">
        <v>15</v>
      </c>
      <c r="N740" s="409">
        <v>400</v>
      </c>
      <c r="O740" s="409"/>
      <c r="P740" s="427">
        <v>2</v>
      </c>
      <c r="Q740" s="346">
        <f>L740*M740*N740*P740/1000000</f>
        <v>7.1999999999999995E-2</v>
      </c>
      <c r="R740" s="428"/>
    </row>
    <row r="741" spans="2:18" ht="16.5" thickBot="1" x14ac:dyDescent="0.3">
      <c r="G741" s="60">
        <f>SUM(G738:G740)</f>
        <v>1.0568342399999999</v>
      </c>
      <c r="H741" s="36">
        <f>SUM(Q760/G741)</f>
        <v>0</v>
      </c>
      <c r="J741" s="409">
        <v>3</v>
      </c>
      <c r="K741" s="425"/>
      <c r="L741" s="409">
        <v>4</v>
      </c>
      <c r="M741" s="409">
        <v>15</v>
      </c>
      <c r="N741" s="409">
        <v>400</v>
      </c>
      <c r="O741" s="409"/>
      <c r="P741" s="427">
        <v>1</v>
      </c>
      <c r="Q741" s="346">
        <f t="shared" ref="Q741:Q751" si="33">L741*M741*N741*P741/1000000</f>
        <v>2.4E-2</v>
      </c>
      <c r="R741" s="428"/>
    </row>
    <row r="742" spans="2:18" ht="16.5" thickTop="1" x14ac:dyDescent="0.25">
      <c r="J742" s="409">
        <v>4</v>
      </c>
      <c r="K742" s="425"/>
      <c r="L742" s="409">
        <v>2</v>
      </c>
      <c r="M742" s="409">
        <v>15</v>
      </c>
      <c r="N742" s="409">
        <v>400</v>
      </c>
      <c r="O742" s="409"/>
      <c r="P742" s="427">
        <v>1</v>
      </c>
      <c r="Q742" s="346">
        <f t="shared" si="33"/>
        <v>1.2E-2</v>
      </c>
      <c r="R742" s="428"/>
    </row>
    <row r="743" spans="2:18" x14ac:dyDescent="0.25">
      <c r="B743" s="8" t="s">
        <v>481</v>
      </c>
      <c r="J743" s="409">
        <v>5</v>
      </c>
      <c r="K743" s="425"/>
      <c r="L743" s="409">
        <v>2</v>
      </c>
      <c r="M743" s="409">
        <v>20</v>
      </c>
      <c r="N743" s="409">
        <v>400</v>
      </c>
      <c r="O743" s="409"/>
      <c r="P743" s="427">
        <v>1</v>
      </c>
      <c r="Q743" s="346">
        <f t="shared" si="33"/>
        <v>1.6E-2</v>
      </c>
      <c r="R743" s="428"/>
    </row>
    <row r="744" spans="2:18" x14ac:dyDescent="0.25">
      <c r="B744" s="1925" t="s">
        <v>3</v>
      </c>
      <c r="C744" s="1888" t="s">
        <v>49</v>
      </c>
      <c r="D744" s="1889"/>
      <c r="E744" s="1890" t="s">
        <v>48</v>
      </c>
      <c r="F744" s="1891"/>
      <c r="G744" s="1925" t="s">
        <v>50</v>
      </c>
      <c r="H744" s="87"/>
      <c r="J744" s="409">
        <v>6</v>
      </c>
      <c r="K744" s="425"/>
      <c r="L744" s="409">
        <v>7</v>
      </c>
      <c r="M744" s="409">
        <v>20</v>
      </c>
      <c r="N744" s="409">
        <v>400</v>
      </c>
      <c r="O744" s="409"/>
      <c r="P744" s="427">
        <v>1</v>
      </c>
      <c r="Q744" s="346">
        <f t="shared" si="33"/>
        <v>5.6000000000000001E-2</v>
      </c>
      <c r="R744" s="428"/>
    </row>
    <row r="745" spans="2:18" x14ac:dyDescent="0.25">
      <c r="B745" s="1887"/>
      <c r="C745" s="101" t="s">
        <v>30</v>
      </c>
      <c r="D745" s="101" t="s">
        <v>10</v>
      </c>
      <c r="E745" s="1253" t="s">
        <v>30</v>
      </c>
      <c r="F745" s="1253" t="s">
        <v>10</v>
      </c>
      <c r="G745" s="1887"/>
      <c r="H745" s="87"/>
      <c r="J745" s="409">
        <v>7</v>
      </c>
      <c r="K745" s="425"/>
      <c r="L745" s="409">
        <v>3</v>
      </c>
      <c r="M745" s="409">
        <v>10</v>
      </c>
      <c r="N745" s="409">
        <v>400</v>
      </c>
      <c r="O745" s="409"/>
      <c r="P745" s="427">
        <v>1</v>
      </c>
      <c r="Q745" s="346">
        <f t="shared" si="33"/>
        <v>1.2E-2</v>
      </c>
      <c r="R745" s="428"/>
    </row>
    <row r="746" spans="2:18" x14ac:dyDescent="0.25">
      <c r="B746" s="1254" t="s">
        <v>14</v>
      </c>
      <c r="C746" s="86">
        <f>SUM(C727)</f>
        <v>85</v>
      </c>
      <c r="D746" s="71">
        <f>SUM(D727)</f>
        <v>58.702052640000012</v>
      </c>
      <c r="E746" s="86">
        <f>SUM(E727)</f>
        <v>2934</v>
      </c>
      <c r="F746" s="71">
        <f>SUM(F727)</f>
        <v>40.943631999999987</v>
      </c>
      <c r="G746" s="88">
        <f>SUM(G726)</f>
        <v>0.56139288101604279</v>
      </c>
      <c r="H746" s="83"/>
      <c r="J746" s="409">
        <v>8</v>
      </c>
      <c r="K746" s="425"/>
      <c r="L746" s="409">
        <v>2</v>
      </c>
      <c r="M746" s="409">
        <v>10</v>
      </c>
      <c r="N746" s="409">
        <v>400</v>
      </c>
      <c r="O746" s="409"/>
      <c r="P746" s="427">
        <v>1</v>
      </c>
      <c r="Q746" s="346">
        <f t="shared" si="33"/>
        <v>8.0000000000000002E-3</v>
      </c>
      <c r="R746" s="428"/>
    </row>
    <row r="747" spans="2:18" x14ac:dyDescent="0.25">
      <c r="B747" s="1254" t="s">
        <v>14</v>
      </c>
      <c r="C747" s="1254">
        <f>SUM(B740)</f>
        <v>2</v>
      </c>
      <c r="D747" s="71">
        <f>SUM(G741)</f>
        <v>1.0568342399999999</v>
      </c>
      <c r="E747" s="86">
        <f>SUM(P759)</f>
        <v>87</v>
      </c>
      <c r="F747" s="71">
        <f>SUM(Q759)</f>
        <v>0.94520000000000004</v>
      </c>
      <c r="G747" s="88">
        <f>SUM(F747/D747)</f>
        <v>0.89436920590309421</v>
      </c>
      <c r="H747" s="83"/>
      <c r="J747" s="409">
        <v>9</v>
      </c>
      <c r="K747" s="425"/>
      <c r="L747" s="409">
        <v>2</v>
      </c>
      <c r="M747" s="409">
        <v>12</v>
      </c>
      <c r="N747" s="409">
        <v>400</v>
      </c>
      <c r="O747" s="409"/>
      <c r="P747" s="427">
        <v>1</v>
      </c>
      <c r="Q747" s="346">
        <f t="shared" si="33"/>
        <v>9.5999999999999992E-3</v>
      </c>
      <c r="R747" s="428"/>
    </row>
    <row r="748" spans="2:18" ht="16.5" thickBot="1" x14ac:dyDescent="0.3">
      <c r="B748" s="1247" t="s">
        <v>54</v>
      </c>
      <c r="C748" s="59">
        <f>SUM(C746:C747)</f>
        <v>87</v>
      </c>
      <c r="D748" s="92">
        <f>SUM(D746:D747)</f>
        <v>59.758886880000013</v>
      </c>
      <c r="E748" s="59">
        <f>SUM(E746:E747)</f>
        <v>3021</v>
      </c>
      <c r="F748" s="92">
        <f>SUM(F746:F747)</f>
        <v>41.888831999999987</v>
      </c>
      <c r="G748" s="93">
        <f>SUM(F748/D748)</f>
        <v>0.70096406052735993</v>
      </c>
      <c r="H748" s="83"/>
      <c r="J748" s="409">
        <v>10</v>
      </c>
      <c r="K748" s="425"/>
      <c r="L748" s="409">
        <v>5</v>
      </c>
      <c r="M748" s="409">
        <v>12</v>
      </c>
      <c r="N748" s="409">
        <v>400</v>
      </c>
      <c r="O748" s="409"/>
      <c r="P748" s="427">
        <v>1</v>
      </c>
      <c r="Q748" s="346">
        <f t="shared" si="33"/>
        <v>2.4E-2</v>
      </c>
      <c r="R748" s="428"/>
    </row>
    <row r="749" spans="2:18" ht="16.5" thickTop="1" x14ac:dyDescent="0.25">
      <c r="B749" s="89"/>
      <c r="C749" s="90"/>
      <c r="D749" s="91"/>
      <c r="E749" s="82"/>
      <c r="F749" s="83"/>
      <c r="G749" s="83"/>
      <c r="H749" s="83"/>
      <c r="J749" s="409">
        <v>11</v>
      </c>
      <c r="K749" s="425"/>
      <c r="L749" s="409">
        <v>8</v>
      </c>
      <c r="M749" s="409">
        <v>12</v>
      </c>
      <c r="N749" s="409">
        <v>400</v>
      </c>
      <c r="O749" s="409"/>
      <c r="P749" s="427">
        <v>1</v>
      </c>
      <c r="Q749" s="346">
        <f t="shared" si="33"/>
        <v>3.8399999999999997E-2</v>
      </c>
      <c r="R749" s="428"/>
    </row>
    <row r="750" spans="2:18" x14ac:dyDescent="0.25">
      <c r="B750" s="102" t="s">
        <v>80</v>
      </c>
      <c r="C750" s="90"/>
      <c r="D750" s="103">
        <f>SUM(Q753+D729)</f>
        <v>31.871231999999996</v>
      </c>
      <c r="E750" s="90" t="s">
        <v>212</v>
      </c>
      <c r="F750" s="82">
        <f>SUM(F729)</f>
        <v>0.71519999999999995</v>
      </c>
      <c r="G750" s="83"/>
      <c r="H750" s="83"/>
      <c r="J750" s="409">
        <v>12</v>
      </c>
      <c r="K750" s="425"/>
      <c r="L750" s="409">
        <v>3</v>
      </c>
      <c r="M750" s="409">
        <v>15</v>
      </c>
      <c r="N750" s="409">
        <v>400</v>
      </c>
      <c r="O750" s="409"/>
      <c r="P750" s="427">
        <v>1</v>
      </c>
      <c r="Q750" s="346">
        <f t="shared" si="33"/>
        <v>1.7999999999999999E-2</v>
      </c>
      <c r="R750" s="428"/>
    </row>
    <row r="751" spans="2:18" x14ac:dyDescent="0.25">
      <c r="B751" s="102" t="s">
        <v>51</v>
      </c>
      <c r="C751" s="89"/>
      <c r="D751" s="103">
        <f>SUM(Q758+D730)</f>
        <v>10.0176</v>
      </c>
      <c r="E751" s="83"/>
      <c r="F751" s="83"/>
      <c r="G751" s="83"/>
      <c r="H751" s="83"/>
      <c r="J751" s="409">
        <v>13</v>
      </c>
      <c r="K751" s="425"/>
      <c r="L751" s="409">
        <v>10</v>
      </c>
      <c r="M751" s="409">
        <v>17</v>
      </c>
      <c r="N751" s="409">
        <v>400</v>
      </c>
      <c r="O751" s="409"/>
      <c r="P751" s="427">
        <v>1</v>
      </c>
      <c r="Q751" s="346">
        <f t="shared" si="33"/>
        <v>6.8000000000000005E-2</v>
      </c>
      <c r="R751" s="428"/>
    </row>
    <row r="752" spans="2:18" ht="16.5" thickBot="1" x14ac:dyDescent="0.3">
      <c r="B752" s="89"/>
      <c r="C752" s="89"/>
      <c r="D752" s="635">
        <f>SUM(D750:D751)</f>
        <v>41.888831999999994</v>
      </c>
      <c r="E752" s="83"/>
      <c r="F752" s="328">
        <f>SUM(D752,F750)</f>
        <v>42.604031999999997</v>
      </c>
      <c r="G752" s="83"/>
      <c r="H752" s="83"/>
      <c r="J752" s="409">
        <v>14</v>
      </c>
      <c r="K752" s="425"/>
      <c r="L752" s="409">
        <v>8</v>
      </c>
      <c r="M752" s="409">
        <v>20</v>
      </c>
      <c r="N752" s="409">
        <v>400</v>
      </c>
      <c r="O752" s="409"/>
      <c r="P752" s="427">
        <v>2</v>
      </c>
      <c r="Q752" s="346">
        <f>L752*M752*N752*P752/1000000</f>
        <v>0.128</v>
      </c>
      <c r="R752" s="428"/>
    </row>
    <row r="753" spans="2:18" ht="16.5" thickTop="1" x14ac:dyDescent="0.25">
      <c r="J753" s="1882"/>
      <c r="K753" s="1883"/>
      <c r="L753" s="1883"/>
      <c r="M753" s="1883"/>
      <c r="N753" s="1884"/>
      <c r="O753" s="1057"/>
      <c r="P753" s="845">
        <f>SUM(P739:P752)</f>
        <v>16</v>
      </c>
      <c r="Q753" s="1246">
        <f>SUM(Q739:Q752)</f>
        <v>0.53400000000000003</v>
      </c>
      <c r="R753" s="64">
        <f>SUM(Q753/G741)</f>
        <v>0.50528264489235331</v>
      </c>
    </row>
    <row r="754" spans="2:18" x14ac:dyDescent="0.25">
      <c r="J754" s="409">
        <v>15</v>
      </c>
      <c r="K754" s="425"/>
      <c r="L754" s="409">
        <v>5</v>
      </c>
      <c r="M754" s="409">
        <v>7</v>
      </c>
      <c r="N754" s="409">
        <v>400</v>
      </c>
      <c r="O754" s="409">
        <v>1</v>
      </c>
      <c r="P754" s="427">
        <v>4</v>
      </c>
      <c r="Q754" s="346">
        <f>L754*M754*N754*P754/1000000</f>
        <v>5.6000000000000001E-2</v>
      </c>
      <c r="R754" s="428"/>
    </row>
    <row r="755" spans="2:18" x14ac:dyDescent="0.25">
      <c r="J755" s="409">
        <v>16</v>
      </c>
      <c r="K755" s="425"/>
      <c r="L755" s="409">
        <v>4</v>
      </c>
      <c r="M755" s="409">
        <v>6</v>
      </c>
      <c r="N755" s="409">
        <v>400</v>
      </c>
      <c r="O755" s="409">
        <v>2</v>
      </c>
      <c r="P755" s="427">
        <v>12</v>
      </c>
      <c r="Q755" s="346">
        <f>L755*M755*N755*P755/1000000</f>
        <v>0.1152</v>
      </c>
      <c r="R755" s="428"/>
    </row>
    <row r="756" spans="2:18" x14ac:dyDescent="0.25">
      <c r="J756" s="409">
        <v>17</v>
      </c>
      <c r="K756" s="425"/>
      <c r="L756" s="409">
        <v>3</v>
      </c>
      <c r="M756" s="409">
        <v>5</v>
      </c>
      <c r="N756" s="409">
        <v>400</v>
      </c>
      <c r="O756" s="409">
        <v>3</v>
      </c>
      <c r="P756" s="427">
        <v>30</v>
      </c>
      <c r="Q756" s="346">
        <f>L756*M756*N756*P756/1000000</f>
        <v>0.18</v>
      </c>
      <c r="R756" s="428"/>
    </row>
    <row r="757" spans="2:18" x14ac:dyDescent="0.25">
      <c r="J757" s="409">
        <v>18</v>
      </c>
      <c r="K757" s="425"/>
      <c r="L757" s="409">
        <v>2</v>
      </c>
      <c r="M757" s="409">
        <v>3</v>
      </c>
      <c r="N757" s="409">
        <v>400</v>
      </c>
      <c r="O757" s="409">
        <v>1</v>
      </c>
      <c r="P757" s="427">
        <v>25</v>
      </c>
      <c r="Q757" s="346">
        <f>L757*M757*N757*P757/1000000</f>
        <v>0.06</v>
      </c>
      <c r="R757" s="428"/>
    </row>
    <row r="758" spans="2:18" x14ac:dyDescent="0.25">
      <c r="J758" s="1059"/>
      <c r="K758" s="1060"/>
      <c r="L758" s="1060"/>
      <c r="M758" s="1060"/>
      <c r="N758" s="1060"/>
      <c r="O758" s="1057">
        <f>SUM(O754:O757)</f>
        <v>7</v>
      </c>
      <c r="P758" s="845">
        <f>SUM(P754:P757)</f>
        <v>71</v>
      </c>
      <c r="Q758" s="437">
        <f>SUM(Q754:Q757)</f>
        <v>0.41119999999999995</v>
      </c>
      <c r="R758" s="854">
        <f>SUM(Q758/G741)</f>
        <v>0.38908656101074091</v>
      </c>
    </row>
    <row r="759" spans="2:18" ht="16.5" thickBot="1" x14ac:dyDescent="0.3">
      <c r="J759" s="383"/>
      <c r="K759" s="383"/>
      <c r="L759" s="383"/>
      <c r="M759" s="383"/>
      <c r="N759" s="383"/>
      <c r="O759" s="1255">
        <f>SUM(O758)</f>
        <v>7</v>
      </c>
      <c r="P759" s="132">
        <f>SUM(P758,P753)</f>
        <v>87</v>
      </c>
      <c r="Q759" s="133">
        <f>SUM(Q758,Q753)</f>
        <v>0.94520000000000004</v>
      </c>
      <c r="R759" s="49">
        <f>SUM(Q759/G741)</f>
        <v>0.89436920590309421</v>
      </c>
    </row>
    <row r="760" spans="2:18" ht="16.5" thickTop="1" x14ac:dyDescent="0.25">
      <c r="B760" s="1814" t="s">
        <v>20</v>
      </c>
      <c r="C760" s="1814"/>
      <c r="D760" s="1814"/>
      <c r="E760" s="1814"/>
      <c r="F760" s="1814"/>
      <c r="G760" s="1814"/>
      <c r="H760" s="1814"/>
      <c r="J760" s="1892" t="s">
        <v>22</v>
      </c>
      <c r="K760" s="1892"/>
      <c r="L760" s="1892"/>
      <c r="M760" s="1892"/>
      <c r="N760" s="1892"/>
      <c r="O760" s="1892"/>
      <c r="P760" s="1892"/>
      <c r="Q760" s="1892"/>
      <c r="R760" s="1892"/>
    </row>
    <row r="761" spans="2:18" x14ac:dyDescent="0.25">
      <c r="B761" s="1814"/>
      <c r="C761" s="1814"/>
      <c r="D761" s="1814"/>
      <c r="E761" s="1814"/>
      <c r="F761" s="1814"/>
      <c r="G761" s="1814"/>
      <c r="H761" s="1814"/>
      <c r="J761" s="1892"/>
      <c r="K761" s="1892"/>
      <c r="L761" s="1892"/>
      <c r="M761" s="1892"/>
      <c r="N761" s="1892"/>
      <c r="O761" s="1892"/>
      <c r="P761" s="1892"/>
      <c r="Q761" s="1892"/>
      <c r="R761" s="1892"/>
    </row>
    <row r="762" spans="2:18" x14ac:dyDescent="0.25">
      <c r="B762" s="6" t="s">
        <v>471</v>
      </c>
      <c r="H762" s="8"/>
      <c r="J762" s="6" t="s">
        <v>471</v>
      </c>
      <c r="K762" s="1051"/>
      <c r="L762" s="1051"/>
      <c r="M762" s="1051"/>
      <c r="N762" s="1051"/>
      <c r="O762" s="1893"/>
      <c r="P762" s="1893"/>
      <c r="Q762" s="842"/>
      <c r="R762" s="842"/>
    </row>
    <row r="763" spans="2:18" x14ac:dyDescent="0.25">
      <c r="B763" s="1885" t="s">
        <v>21</v>
      </c>
      <c r="C763" s="1885" t="s">
        <v>2</v>
      </c>
      <c r="D763" s="1885" t="s">
        <v>3</v>
      </c>
      <c r="E763" s="1842" t="s">
        <v>4</v>
      </c>
      <c r="F763" s="1843"/>
      <c r="G763" s="1844"/>
      <c r="H763" s="1885" t="s">
        <v>5</v>
      </c>
      <c r="J763" s="1925" t="s">
        <v>21</v>
      </c>
      <c r="K763" s="1894" t="s">
        <v>24</v>
      </c>
      <c r="L763" s="1867" t="s">
        <v>25</v>
      </c>
      <c r="M763" s="1868"/>
      <c r="N763" s="1869"/>
      <c r="O763" s="1867" t="s">
        <v>4</v>
      </c>
      <c r="P763" s="1868"/>
      <c r="Q763" s="1869"/>
      <c r="R763" s="1886" t="s">
        <v>5</v>
      </c>
    </row>
    <row r="764" spans="2:18" x14ac:dyDescent="0.25">
      <c r="B764" s="1813"/>
      <c r="C764" s="1813"/>
      <c r="D764" s="1813"/>
      <c r="E764" s="1249" t="s">
        <v>26</v>
      </c>
      <c r="F764" s="1249" t="s">
        <v>9</v>
      </c>
      <c r="G764" s="1249" t="s">
        <v>10</v>
      </c>
      <c r="H764" s="1813"/>
      <c r="J764" s="1887"/>
      <c r="K764" s="1895"/>
      <c r="L764" s="1052" t="s">
        <v>27</v>
      </c>
      <c r="M764" s="1251" t="s">
        <v>28</v>
      </c>
      <c r="N764" s="1251" t="s">
        <v>26</v>
      </c>
      <c r="O764" s="1251" t="s">
        <v>29</v>
      </c>
      <c r="P764" s="1053" t="s">
        <v>30</v>
      </c>
      <c r="Q764" s="1054" t="s">
        <v>10</v>
      </c>
      <c r="R764" s="1887"/>
    </row>
    <row r="765" spans="2:18" x14ac:dyDescent="0.25">
      <c r="B765" s="28">
        <v>1</v>
      </c>
      <c r="C765" s="78">
        <v>6340</v>
      </c>
      <c r="D765" s="1254" t="s">
        <v>14</v>
      </c>
      <c r="E765" s="1254">
        <v>400</v>
      </c>
      <c r="F765" s="1254">
        <v>49</v>
      </c>
      <c r="G765" s="71">
        <f>0.7854*E765*F765*F765/1000000</f>
        <v>0.75429815999999994</v>
      </c>
      <c r="H765" s="433" t="s">
        <v>16</v>
      </c>
      <c r="J765" s="409">
        <v>1</v>
      </c>
      <c r="K765" s="429" t="s">
        <v>80</v>
      </c>
      <c r="L765" s="409">
        <v>12</v>
      </c>
      <c r="M765" s="409">
        <v>20</v>
      </c>
      <c r="N765" s="409">
        <v>400</v>
      </c>
      <c r="O765" s="409"/>
      <c r="P765" s="427">
        <v>2</v>
      </c>
      <c r="Q765" s="346">
        <f t="shared" ref="Q765:Q777" si="34">L765*M765*N765*P765/1000000</f>
        <v>0.192</v>
      </c>
      <c r="R765" s="428"/>
    </row>
    <row r="766" spans="2:18" x14ac:dyDescent="0.25">
      <c r="B766" s="28">
        <v>2</v>
      </c>
      <c r="C766" s="78">
        <v>6456</v>
      </c>
      <c r="D766" s="1254" t="s">
        <v>14</v>
      </c>
      <c r="E766" s="1254">
        <v>400</v>
      </c>
      <c r="F766" s="1254">
        <v>40</v>
      </c>
      <c r="G766" s="71">
        <f>0.7854*E766*F766*F766/1000000</f>
        <v>0.50265599999999988</v>
      </c>
      <c r="H766" s="433" t="s">
        <v>337</v>
      </c>
      <c r="J766" s="409">
        <v>2</v>
      </c>
      <c r="K766" s="425"/>
      <c r="L766" s="409">
        <v>6</v>
      </c>
      <c r="M766" s="409">
        <v>20</v>
      </c>
      <c r="N766" s="409">
        <v>400</v>
      </c>
      <c r="O766" s="409"/>
      <c r="P766" s="427">
        <v>2</v>
      </c>
      <c r="Q766" s="346">
        <f t="shared" si="34"/>
        <v>9.6000000000000002E-2</v>
      </c>
      <c r="R766" s="428"/>
    </row>
    <row r="767" spans="2:18" x14ac:dyDescent="0.25">
      <c r="B767" s="28">
        <v>3</v>
      </c>
      <c r="C767" s="78">
        <v>6367</v>
      </c>
      <c r="D767" s="1254" t="s">
        <v>14</v>
      </c>
      <c r="E767" s="1254">
        <v>400</v>
      </c>
      <c r="F767" s="1254">
        <v>36</v>
      </c>
      <c r="G767" s="71">
        <f>0.7854*E767*F767*F767/1000000</f>
        <v>0.40715135999999991</v>
      </c>
      <c r="H767" s="433" t="s">
        <v>337</v>
      </c>
      <c r="J767" s="409">
        <v>3</v>
      </c>
      <c r="K767" s="425"/>
      <c r="L767" s="409">
        <v>8</v>
      </c>
      <c r="M767" s="409">
        <v>15</v>
      </c>
      <c r="N767" s="409">
        <v>400</v>
      </c>
      <c r="O767" s="409"/>
      <c r="P767" s="427">
        <v>1</v>
      </c>
      <c r="Q767" s="346">
        <f t="shared" si="34"/>
        <v>4.8000000000000001E-2</v>
      </c>
      <c r="R767" s="428"/>
    </row>
    <row r="768" spans="2:18" x14ac:dyDescent="0.25">
      <c r="B768" s="28">
        <v>4</v>
      </c>
      <c r="C768" s="78">
        <v>6444</v>
      </c>
      <c r="D768" s="1254" t="s">
        <v>14</v>
      </c>
      <c r="E768" s="1254">
        <v>400</v>
      </c>
      <c r="F768" s="1254">
        <v>34</v>
      </c>
      <c r="G768" s="71">
        <f>0.7854*E768*F768*F768/1000000</f>
        <v>0.36316895999999999</v>
      </c>
      <c r="H768" s="433" t="s">
        <v>337</v>
      </c>
      <c r="J768" s="409">
        <v>4</v>
      </c>
      <c r="K768" s="425"/>
      <c r="L768" s="409">
        <v>6</v>
      </c>
      <c r="M768" s="409">
        <v>12</v>
      </c>
      <c r="N768" s="409">
        <v>400</v>
      </c>
      <c r="O768" s="409"/>
      <c r="P768" s="427">
        <v>3</v>
      </c>
      <c r="Q768" s="346">
        <f t="shared" si="34"/>
        <v>8.6400000000000005E-2</v>
      </c>
      <c r="R768" s="428"/>
    </row>
    <row r="769" spans="2:18" ht="16.5" thickBot="1" x14ac:dyDescent="0.3">
      <c r="G769" s="60">
        <f>SUM(G765:G768)</f>
        <v>2.0272744799999995</v>
      </c>
      <c r="H769" s="36">
        <f>SUM(Q794/G769)</f>
        <v>0</v>
      </c>
      <c r="J769" s="409">
        <v>5</v>
      </c>
      <c r="K769" s="425"/>
      <c r="L769" s="409">
        <v>3</v>
      </c>
      <c r="M769" s="409">
        <v>12</v>
      </c>
      <c r="N769" s="409">
        <v>400</v>
      </c>
      <c r="O769" s="409"/>
      <c r="P769" s="427">
        <v>1</v>
      </c>
      <c r="Q769" s="346">
        <f t="shared" si="34"/>
        <v>1.44E-2</v>
      </c>
      <c r="R769" s="428"/>
    </row>
    <row r="770" spans="2:18" ht="16.5" thickTop="1" x14ac:dyDescent="0.25">
      <c r="J770" s="409">
        <v>6</v>
      </c>
      <c r="K770" s="425"/>
      <c r="L770" s="409">
        <v>2</v>
      </c>
      <c r="M770" s="409">
        <v>10</v>
      </c>
      <c r="N770" s="409">
        <v>400</v>
      </c>
      <c r="O770" s="409"/>
      <c r="P770" s="427">
        <v>3</v>
      </c>
      <c r="Q770" s="346">
        <f t="shared" si="34"/>
        <v>2.4E-2</v>
      </c>
      <c r="R770" s="428"/>
    </row>
    <row r="771" spans="2:18" x14ac:dyDescent="0.25">
      <c r="B771" s="8" t="s">
        <v>481</v>
      </c>
      <c r="J771" s="409">
        <v>7</v>
      </c>
      <c r="K771" s="425"/>
      <c r="L771" s="409">
        <v>8</v>
      </c>
      <c r="M771" s="409">
        <v>20</v>
      </c>
      <c r="N771" s="409">
        <v>400</v>
      </c>
      <c r="O771" s="409"/>
      <c r="P771" s="427">
        <v>1</v>
      </c>
      <c r="Q771" s="346">
        <f t="shared" si="34"/>
        <v>6.4000000000000001E-2</v>
      </c>
      <c r="R771" s="428"/>
    </row>
    <row r="772" spans="2:18" x14ac:dyDescent="0.25">
      <c r="B772" s="1925" t="s">
        <v>3</v>
      </c>
      <c r="C772" s="1888" t="s">
        <v>49</v>
      </c>
      <c r="D772" s="1889"/>
      <c r="E772" s="1890" t="s">
        <v>48</v>
      </c>
      <c r="F772" s="1891"/>
      <c r="G772" s="1925" t="s">
        <v>50</v>
      </c>
      <c r="H772" s="87"/>
      <c r="J772" s="409">
        <v>8</v>
      </c>
      <c r="K772" s="425"/>
      <c r="L772" s="409">
        <v>2</v>
      </c>
      <c r="M772" s="409">
        <v>20</v>
      </c>
      <c r="N772" s="409">
        <v>400</v>
      </c>
      <c r="O772" s="409"/>
      <c r="P772" s="427">
        <v>1</v>
      </c>
      <c r="Q772" s="346">
        <f t="shared" si="34"/>
        <v>1.6E-2</v>
      </c>
      <c r="R772" s="428"/>
    </row>
    <row r="773" spans="2:18" x14ac:dyDescent="0.25">
      <c r="B773" s="1887"/>
      <c r="C773" s="101" t="s">
        <v>30</v>
      </c>
      <c r="D773" s="101" t="s">
        <v>10</v>
      </c>
      <c r="E773" s="1253" t="s">
        <v>30</v>
      </c>
      <c r="F773" s="1253" t="s">
        <v>10</v>
      </c>
      <c r="G773" s="1887"/>
      <c r="H773" s="87"/>
      <c r="J773" s="409">
        <v>9</v>
      </c>
      <c r="K773" s="425"/>
      <c r="L773" s="409">
        <v>12</v>
      </c>
      <c r="M773" s="409">
        <v>15</v>
      </c>
      <c r="N773" s="409">
        <v>400</v>
      </c>
      <c r="O773" s="409"/>
      <c r="P773" s="427">
        <v>1</v>
      </c>
      <c r="Q773" s="346">
        <f t="shared" si="34"/>
        <v>7.1999999999999995E-2</v>
      </c>
      <c r="R773" s="428"/>
    </row>
    <row r="774" spans="2:18" x14ac:dyDescent="0.25">
      <c r="B774" s="1254" t="s">
        <v>14</v>
      </c>
      <c r="C774" s="86">
        <f>SUM(C748)</f>
        <v>87</v>
      </c>
      <c r="D774" s="71">
        <f>SUM(D748)</f>
        <v>59.758886880000013</v>
      </c>
      <c r="E774" s="86">
        <f>SUM(E748)</f>
        <v>3021</v>
      </c>
      <c r="F774" s="71">
        <f>SUM(F748)</f>
        <v>41.888831999999987</v>
      </c>
      <c r="G774" s="88">
        <f>SUM(G754)</f>
        <v>0</v>
      </c>
      <c r="H774" s="83"/>
      <c r="J774" s="409">
        <v>10</v>
      </c>
      <c r="K774" s="425"/>
      <c r="L774" s="409">
        <v>7</v>
      </c>
      <c r="M774" s="409">
        <v>15</v>
      </c>
      <c r="N774" s="409">
        <v>400</v>
      </c>
      <c r="O774" s="409"/>
      <c r="P774" s="427">
        <v>1</v>
      </c>
      <c r="Q774" s="346">
        <f t="shared" si="34"/>
        <v>4.2000000000000003E-2</v>
      </c>
      <c r="R774" s="428"/>
    </row>
    <row r="775" spans="2:18" x14ac:dyDescent="0.25">
      <c r="B775" s="1254" t="s">
        <v>14</v>
      </c>
      <c r="C775" s="1254">
        <f>SUM(B768)</f>
        <v>4</v>
      </c>
      <c r="D775" s="71">
        <f>SUM(G769)</f>
        <v>2.0272744799999995</v>
      </c>
      <c r="E775" s="86">
        <f>SUM(P790)</f>
        <v>123</v>
      </c>
      <c r="F775" s="71">
        <f>SUM(Q790)</f>
        <v>1.5492000000000004</v>
      </c>
      <c r="G775" s="88">
        <f>SUM(F775/D775)</f>
        <v>0.76417871150827132</v>
      </c>
      <c r="H775" s="83"/>
      <c r="J775" s="409">
        <v>11</v>
      </c>
      <c r="K775" s="425"/>
      <c r="L775" s="409">
        <v>5</v>
      </c>
      <c r="M775" s="409">
        <v>12</v>
      </c>
      <c r="N775" s="409">
        <v>400</v>
      </c>
      <c r="O775" s="409"/>
      <c r="P775" s="427">
        <v>1</v>
      </c>
      <c r="Q775" s="346">
        <f t="shared" si="34"/>
        <v>2.4E-2</v>
      </c>
      <c r="R775" s="428"/>
    </row>
    <row r="776" spans="2:18" ht="16.5" thickBot="1" x14ac:dyDescent="0.3">
      <c r="B776" s="1247" t="s">
        <v>54</v>
      </c>
      <c r="C776" s="59">
        <f>SUM(C774:C775)</f>
        <v>91</v>
      </c>
      <c r="D776" s="92">
        <f>SUM(D774:D775)</f>
        <v>61.786161360000015</v>
      </c>
      <c r="E776" s="59">
        <f>SUM(E774:E775)</f>
        <v>3144</v>
      </c>
      <c r="F776" s="92">
        <f>SUM(F774:F775)</f>
        <v>43.438031999999986</v>
      </c>
      <c r="G776" s="93">
        <f>SUM(F776/D776)</f>
        <v>0.70303820538237072</v>
      </c>
      <c r="H776" s="83"/>
      <c r="J776" s="409">
        <v>12</v>
      </c>
      <c r="K776" s="425"/>
      <c r="L776" s="409">
        <v>2</v>
      </c>
      <c r="M776" s="409">
        <v>12</v>
      </c>
      <c r="N776" s="409">
        <v>400</v>
      </c>
      <c r="O776" s="409"/>
      <c r="P776" s="427">
        <v>2</v>
      </c>
      <c r="Q776" s="346">
        <f t="shared" si="34"/>
        <v>1.9199999999999998E-2</v>
      </c>
      <c r="R776" s="428"/>
    </row>
    <row r="777" spans="2:18" ht="16.5" thickTop="1" x14ac:dyDescent="0.25">
      <c r="B777" s="89"/>
      <c r="C777" s="90"/>
      <c r="D777" s="91"/>
      <c r="E777" s="82"/>
      <c r="F777" s="83"/>
      <c r="G777" s="83"/>
      <c r="H777" s="83"/>
      <c r="J777" s="409">
        <v>13</v>
      </c>
      <c r="K777" s="425"/>
      <c r="L777" s="409">
        <v>6</v>
      </c>
      <c r="M777" s="409">
        <v>10</v>
      </c>
      <c r="N777" s="409">
        <v>400</v>
      </c>
      <c r="O777" s="409"/>
      <c r="P777" s="427">
        <v>5</v>
      </c>
      <c r="Q777" s="346">
        <f t="shared" si="34"/>
        <v>0.12</v>
      </c>
      <c r="R777" s="428"/>
    </row>
    <row r="778" spans="2:18" x14ac:dyDescent="0.25">
      <c r="B778" s="102" t="s">
        <v>80</v>
      </c>
      <c r="C778" s="90"/>
      <c r="D778" s="103">
        <f>SUM(Q784+D750)</f>
        <v>32.953231999999993</v>
      </c>
      <c r="E778" s="90" t="s">
        <v>212</v>
      </c>
      <c r="F778" s="82">
        <f>SUM(F750)</f>
        <v>0.71519999999999995</v>
      </c>
      <c r="G778" s="83"/>
      <c r="H778" s="83"/>
      <c r="J778" s="409">
        <v>14</v>
      </c>
      <c r="K778" s="425"/>
      <c r="L778" s="409">
        <v>10</v>
      </c>
      <c r="M778" s="409">
        <v>10</v>
      </c>
      <c r="N778" s="409">
        <v>400</v>
      </c>
      <c r="O778" s="409"/>
      <c r="P778" s="427">
        <v>1</v>
      </c>
      <c r="Q778" s="346">
        <f t="shared" ref="Q778:Q783" si="35">L778*M778*N778*P778/1000000</f>
        <v>0.04</v>
      </c>
      <c r="R778" s="428"/>
    </row>
    <row r="779" spans="2:18" x14ac:dyDescent="0.25">
      <c r="B779" s="102" t="s">
        <v>51</v>
      </c>
      <c r="C779" s="89"/>
      <c r="D779" s="103">
        <f>SUM(Q789+D751)</f>
        <v>10.4848</v>
      </c>
      <c r="E779" s="83"/>
      <c r="F779" s="83"/>
      <c r="G779" s="83"/>
      <c r="H779" s="83"/>
      <c r="J779" s="409">
        <v>15</v>
      </c>
      <c r="K779" s="425"/>
      <c r="L779" s="409">
        <v>5</v>
      </c>
      <c r="M779" s="409">
        <v>10</v>
      </c>
      <c r="N779" s="409">
        <v>400</v>
      </c>
      <c r="O779" s="409"/>
      <c r="P779" s="427">
        <v>3</v>
      </c>
      <c r="Q779" s="346">
        <f t="shared" si="35"/>
        <v>0.06</v>
      </c>
      <c r="R779" s="428"/>
    </row>
    <row r="780" spans="2:18" ht="16.5" thickBot="1" x14ac:dyDescent="0.3">
      <c r="B780" s="89"/>
      <c r="C780" s="89"/>
      <c r="D780" s="635">
        <f>SUM(D778:D779)</f>
        <v>43.438031999999993</v>
      </c>
      <c r="E780" s="83"/>
      <c r="F780" s="328">
        <f>SUM(D780,F778)</f>
        <v>44.153231999999996</v>
      </c>
      <c r="G780" s="83"/>
      <c r="H780" s="83"/>
      <c r="J780" s="409">
        <v>16</v>
      </c>
      <c r="K780" s="425"/>
      <c r="L780" s="409">
        <v>3</v>
      </c>
      <c r="M780" s="409">
        <v>10</v>
      </c>
      <c r="N780" s="409">
        <v>400</v>
      </c>
      <c r="O780" s="409"/>
      <c r="P780" s="427">
        <v>1</v>
      </c>
      <c r="Q780" s="346">
        <f t="shared" si="35"/>
        <v>1.2E-2</v>
      </c>
      <c r="R780" s="428"/>
    </row>
    <row r="781" spans="2:18" ht="16.5" thickTop="1" x14ac:dyDescent="0.25">
      <c r="J781" s="409">
        <v>17</v>
      </c>
      <c r="K781" s="425"/>
      <c r="L781" s="409">
        <v>10</v>
      </c>
      <c r="M781" s="409">
        <v>20</v>
      </c>
      <c r="N781" s="409">
        <v>400</v>
      </c>
      <c r="O781" s="409"/>
      <c r="P781" s="427">
        <v>1</v>
      </c>
      <c r="Q781" s="346">
        <f t="shared" si="35"/>
        <v>0.08</v>
      </c>
      <c r="R781" s="428"/>
    </row>
    <row r="782" spans="2:18" x14ac:dyDescent="0.25">
      <c r="J782" s="409">
        <v>18</v>
      </c>
      <c r="K782" s="425"/>
      <c r="L782" s="409">
        <v>5</v>
      </c>
      <c r="M782" s="409">
        <v>15</v>
      </c>
      <c r="N782" s="409">
        <v>400</v>
      </c>
      <c r="O782" s="409"/>
      <c r="P782" s="427">
        <v>2</v>
      </c>
      <c r="Q782" s="346">
        <f t="shared" si="35"/>
        <v>0.06</v>
      </c>
      <c r="R782" s="428"/>
    </row>
    <row r="783" spans="2:18" x14ac:dyDescent="0.25">
      <c r="J783" s="409">
        <v>19</v>
      </c>
      <c r="K783" s="425"/>
      <c r="L783" s="409">
        <v>2</v>
      </c>
      <c r="M783" s="409">
        <v>15</v>
      </c>
      <c r="N783" s="409">
        <v>400</v>
      </c>
      <c r="O783" s="409"/>
      <c r="P783" s="427">
        <v>1</v>
      </c>
      <c r="Q783" s="346">
        <f t="shared" si="35"/>
        <v>1.2E-2</v>
      </c>
      <c r="R783" s="428"/>
    </row>
    <row r="784" spans="2:18" x14ac:dyDescent="0.25">
      <c r="J784" s="1882"/>
      <c r="K784" s="1883"/>
      <c r="L784" s="1883"/>
      <c r="M784" s="1883"/>
      <c r="N784" s="1884"/>
      <c r="O784" s="1057"/>
      <c r="P784" s="845">
        <f>SUM(P765:P783)</f>
        <v>33</v>
      </c>
      <c r="Q784" s="1246">
        <f>SUM(Q765:Q783)</f>
        <v>1.0820000000000003</v>
      </c>
      <c r="R784" s="64">
        <f>SUM(Q784/G769)</f>
        <v>0.5337215116524332</v>
      </c>
    </row>
    <row r="785" spans="1:25" x14ac:dyDescent="0.25">
      <c r="J785" s="409">
        <v>20</v>
      </c>
      <c r="K785" s="425"/>
      <c r="L785" s="409">
        <v>5</v>
      </c>
      <c r="M785" s="409">
        <v>7</v>
      </c>
      <c r="N785" s="409">
        <v>400</v>
      </c>
      <c r="O785" s="409">
        <v>2</v>
      </c>
      <c r="P785" s="427">
        <v>8</v>
      </c>
      <c r="Q785" s="346">
        <f>L785*M785*N785*P785/1000000</f>
        <v>0.112</v>
      </c>
      <c r="R785" s="428"/>
    </row>
    <row r="786" spans="1:25" x14ac:dyDescent="0.25">
      <c r="J786" s="409">
        <v>21</v>
      </c>
      <c r="K786" s="425"/>
      <c r="L786" s="409">
        <v>4</v>
      </c>
      <c r="M786" s="409">
        <v>6</v>
      </c>
      <c r="N786" s="409">
        <v>400</v>
      </c>
      <c r="O786" s="409">
        <v>2</v>
      </c>
      <c r="P786" s="427">
        <v>12</v>
      </c>
      <c r="Q786" s="346">
        <f>L786*M786*N786*P786/1000000</f>
        <v>0.1152</v>
      </c>
      <c r="R786" s="428"/>
    </row>
    <row r="787" spans="1:25" x14ac:dyDescent="0.25">
      <c r="J787" s="409">
        <v>22</v>
      </c>
      <c r="K787" s="425"/>
      <c r="L787" s="409">
        <v>3</v>
      </c>
      <c r="M787" s="409">
        <v>5</v>
      </c>
      <c r="N787" s="409">
        <v>400</v>
      </c>
      <c r="O787" s="409">
        <v>2</v>
      </c>
      <c r="P787" s="427">
        <v>20</v>
      </c>
      <c r="Q787" s="346">
        <f>L787*M787*N787*P787/1000000</f>
        <v>0.12</v>
      </c>
      <c r="R787" s="428"/>
    </row>
    <row r="788" spans="1:25" x14ac:dyDescent="0.25">
      <c r="J788" s="409">
        <v>23</v>
      </c>
      <c r="K788" s="425"/>
      <c r="L788" s="409">
        <v>2</v>
      </c>
      <c r="M788" s="409">
        <v>3</v>
      </c>
      <c r="N788" s="409">
        <v>400</v>
      </c>
      <c r="O788" s="409">
        <v>2</v>
      </c>
      <c r="P788" s="427">
        <v>50</v>
      </c>
      <c r="Q788" s="346">
        <f>L788*M788*N788*P788/1000000</f>
        <v>0.12</v>
      </c>
      <c r="R788" s="428"/>
    </row>
    <row r="789" spans="1:25" x14ac:dyDescent="0.25">
      <c r="J789" s="1059"/>
      <c r="K789" s="1060"/>
      <c r="L789" s="1060"/>
      <c r="M789" s="1060"/>
      <c r="N789" s="1060"/>
      <c r="O789" s="1057">
        <f>SUM(O785:O788)</f>
        <v>8</v>
      </c>
      <c r="P789" s="845">
        <f>SUM(P785:P788)</f>
        <v>90</v>
      </c>
      <c r="Q789" s="437">
        <f>SUM(Q785:Q788)</f>
        <v>0.4672</v>
      </c>
      <c r="R789" s="854">
        <f>SUM(Q789/G769)</f>
        <v>0.23045719985583801</v>
      </c>
    </row>
    <row r="790" spans="1:25" ht="16.5" thickBot="1" x14ac:dyDescent="0.3">
      <c r="J790" s="383"/>
      <c r="K790" s="383"/>
      <c r="L790" s="383"/>
      <c r="M790" s="383"/>
      <c r="N790" s="383"/>
      <c r="O790" s="1255">
        <f>SUM(O789)</f>
        <v>8</v>
      </c>
      <c r="P790" s="132">
        <f>SUM(P789,P784)</f>
        <v>123</v>
      </c>
      <c r="Q790" s="133">
        <f>SUM(Q789,Q784)</f>
        <v>1.5492000000000004</v>
      </c>
      <c r="R790" s="49">
        <f>SUM(Q790/G769)</f>
        <v>0.76417871150827132</v>
      </c>
    </row>
    <row r="791" spans="1:25" ht="16.5" thickTop="1" x14ac:dyDescent="0.25"/>
    <row r="792" spans="1:25" x14ac:dyDescent="0.25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T792" s="1469"/>
      <c r="V792" s="1469"/>
      <c r="W792" s="1469"/>
      <c r="X792" s="1469"/>
      <c r="Y792" s="1469"/>
    </row>
    <row r="793" spans="1:25" x14ac:dyDescent="0.25">
      <c r="B793" s="1814" t="s">
        <v>20</v>
      </c>
      <c r="C793" s="1814"/>
      <c r="D793" s="1814"/>
      <c r="E793" s="1814"/>
      <c r="F793" s="1814"/>
      <c r="G793" s="1814"/>
      <c r="H793" s="1814"/>
      <c r="J793" s="1892" t="s">
        <v>22</v>
      </c>
      <c r="K793" s="1892"/>
      <c r="L793" s="1892"/>
      <c r="M793" s="1892"/>
      <c r="N793" s="1892"/>
      <c r="O793" s="1892"/>
      <c r="P793" s="1892"/>
      <c r="Q793" s="1892"/>
      <c r="R793" s="1892"/>
    </row>
    <row r="794" spans="1:25" x14ac:dyDescent="0.25">
      <c r="B794" s="1814"/>
      <c r="C794" s="1814"/>
      <c r="D794" s="1814"/>
      <c r="E794" s="1814"/>
      <c r="F794" s="1814"/>
      <c r="G794" s="1814"/>
      <c r="H794" s="1814"/>
      <c r="J794" s="1892"/>
      <c r="K794" s="1892"/>
      <c r="L794" s="1892"/>
      <c r="M794" s="1892"/>
      <c r="N794" s="1892"/>
      <c r="O794" s="1892"/>
      <c r="P794" s="1892"/>
      <c r="Q794" s="1892"/>
      <c r="R794" s="1892"/>
    </row>
    <row r="795" spans="1:25" x14ac:dyDescent="0.25">
      <c r="B795" s="6" t="s">
        <v>476</v>
      </c>
      <c r="H795" s="8"/>
      <c r="J795" s="6" t="s">
        <v>476</v>
      </c>
      <c r="K795" s="1051"/>
      <c r="L795" s="1051"/>
      <c r="M795" s="1051"/>
      <c r="N795" s="1051"/>
      <c r="O795" s="1893"/>
      <c r="P795" s="1893"/>
      <c r="Q795" s="842"/>
      <c r="R795" s="842"/>
    </row>
    <row r="796" spans="1:25" x14ac:dyDescent="0.25">
      <c r="B796" s="1885" t="s">
        <v>21</v>
      </c>
      <c r="C796" s="1885" t="s">
        <v>2</v>
      </c>
      <c r="D796" s="1885" t="s">
        <v>3</v>
      </c>
      <c r="E796" s="1842" t="s">
        <v>4</v>
      </c>
      <c r="F796" s="1843"/>
      <c r="G796" s="1844"/>
      <c r="H796" s="1885" t="s">
        <v>5</v>
      </c>
      <c r="J796" s="1925" t="s">
        <v>21</v>
      </c>
      <c r="K796" s="1894" t="s">
        <v>24</v>
      </c>
      <c r="L796" s="1867" t="s">
        <v>25</v>
      </c>
      <c r="M796" s="1868"/>
      <c r="N796" s="1869"/>
      <c r="O796" s="1867" t="s">
        <v>4</v>
      </c>
      <c r="P796" s="1868"/>
      <c r="Q796" s="1869"/>
      <c r="R796" s="1886" t="s">
        <v>5</v>
      </c>
    </row>
    <row r="797" spans="1:25" x14ac:dyDescent="0.25">
      <c r="B797" s="1813"/>
      <c r="C797" s="1813"/>
      <c r="D797" s="1813"/>
      <c r="E797" s="1274" t="s">
        <v>26</v>
      </c>
      <c r="F797" s="1274" t="s">
        <v>9</v>
      </c>
      <c r="G797" s="1274" t="s">
        <v>10</v>
      </c>
      <c r="H797" s="1813"/>
      <c r="J797" s="1887"/>
      <c r="K797" s="1895"/>
      <c r="L797" s="1052" t="s">
        <v>27</v>
      </c>
      <c r="M797" s="1277" t="s">
        <v>28</v>
      </c>
      <c r="N797" s="1277" t="s">
        <v>26</v>
      </c>
      <c r="O797" s="1277" t="s">
        <v>29</v>
      </c>
      <c r="P797" s="1053" t="s">
        <v>30</v>
      </c>
      <c r="Q797" s="1054" t="s">
        <v>10</v>
      </c>
      <c r="R797" s="1887"/>
    </row>
    <row r="798" spans="1:25" x14ac:dyDescent="0.25">
      <c r="B798" s="28">
        <v>1</v>
      </c>
      <c r="C798" s="141">
        <v>6839</v>
      </c>
      <c r="D798" s="409" t="s">
        <v>14</v>
      </c>
      <c r="E798" s="409">
        <v>400</v>
      </c>
      <c r="F798" s="409">
        <v>33</v>
      </c>
      <c r="G798" s="497">
        <f>0.7854*E798*F798*F798/1000000</f>
        <v>0.34212023999999996</v>
      </c>
      <c r="H798" s="1041" t="s">
        <v>466</v>
      </c>
      <c r="J798" s="409">
        <v>1</v>
      </c>
      <c r="K798" s="429" t="s">
        <v>80</v>
      </c>
      <c r="L798" s="409">
        <v>10</v>
      </c>
      <c r="M798" s="409">
        <v>20</v>
      </c>
      <c r="N798" s="409">
        <v>400</v>
      </c>
      <c r="O798" s="409"/>
      <c r="P798" s="427">
        <v>3</v>
      </c>
      <c r="Q798" s="346">
        <f t="shared" ref="Q798:Q816" si="36">L798*M798*N798*P798/1000000</f>
        <v>0.24</v>
      </c>
      <c r="R798" s="428"/>
    </row>
    <row r="799" spans="1:25" x14ac:dyDescent="0.25">
      <c r="B799" s="28">
        <v>2</v>
      </c>
      <c r="C799" s="141">
        <v>6830</v>
      </c>
      <c r="D799" s="409" t="s">
        <v>14</v>
      </c>
      <c r="E799" s="409">
        <v>400</v>
      </c>
      <c r="F799" s="409">
        <v>32</v>
      </c>
      <c r="G799" s="497">
        <f t="shared" ref="G799:G806" si="37">0.7854*E799*F799*F799/1000000</f>
        <v>0.32169983999999996</v>
      </c>
      <c r="H799" s="1041" t="s">
        <v>466</v>
      </c>
      <c r="J799" s="409">
        <v>2</v>
      </c>
      <c r="K799" s="425"/>
      <c r="L799" s="409">
        <v>8</v>
      </c>
      <c r="M799" s="409">
        <v>20</v>
      </c>
      <c r="N799" s="409">
        <v>400</v>
      </c>
      <c r="O799" s="409"/>
      <c r="P799" s="427">
        <v>2</v>
      </c>
      <c r="Q799" s="346">
        <f t="shared" si="36"/>
        <v>0.128</v>
      </c>
      <c r="R799" s="428"/>
    </row>
    <row r="800" spans="1:25" x14ac:dyDescent="0.25">
      <c r="B800" s="28">
        <v>3</v>
      </c>
      <c r="C800" s="141">
        <v>6805</v>
      </c>
      <c r="D800" s="409" t="s">
        <v>14</v>
      </c>
      <c r="E800" s="409">
        <v>400</v>
      </c>
      <c r="F800" s="409">
        <v>35</v>
      </c>
      <c r="G800" s="497">
        <f t="shared" si="37"/>
        <v>0.38484599999999997</v>
      </c>
      <c r="H800" s="1041" t="s">
        <v>466</v>
      </c>
      <c r="J800" s="409">
        <v>3</v>
      </c>
      <c r="K800" s="425"/>
      <c r="L800" s="409">
        <v>7</v>
      </c>
      <c r="M800" s="409">
        <v>20</v>
      </c>
      <c r="N800" s="409">
        <v>400</v>
      </c>
      <c r="O800" s="409"/>
      <c r="P800" s="427">
        <v>3</v>
      </c>
      <c r="Q800" s="346">
        <f t="shared" si="36"/>
        <v>0.16800000000000001</v>
      </c>
      <c r="R800" s="428"/>
    </row>
    <row r="801" spans="2:18" x14ac:dyDescent="0.25">
      <c r="B801" s="28">
        <v>4</v>
      </c>
      <c r="C801" s="141">
        <v>6855</v>
      </c>
      <c r="D801" s="409" t="s">
        <v>14</v>
      </c>
      <c r="E801" s="409">
        <v>400</v>
      </c>
      <c r="F801" s="409">
        <v>30</v>
      </c>
      <c r="G801" s="497">
        <f t="shared" si="37"/>
        <v>0.282744</v>
      </c>
      <c r="H801" s="1041" t="s">
        <v>466</v>
      </c>
      <c r="J801" s="409">
        <v>4</v>
      </c>
      <c r="K801" s="425"/>
      <c r="L801" s="409">
        <v>6</v>
      </c>
      <c r="M801" s="409">
        <v>20</v>
      </c>
      <c r="N801" s="409">
        <v>400</v>
      </c>
      <c r="O801" s="409"/>
      <c r="P801" s="427">
        <v>1</v>
      </c>
      <c r="Q801" s="346">
        <f t="shared" si="36"/>
        <v>4.8000000000000001E-2</v>
      </c>
      <c r="R801" s="428"/>
    </row>
    <row r="802" spans="2:18" x14ac:dyDescent="0.25">
      <c r="B802" s="28">
        <v>5</v>
      </c>
      <c r="C802" s="141">
        <v>6863</v>
      </c>
      <c r="D802" s="409" t="s">
        <v>14</v>
      </c>
      <c r="E802" s="409">
        <v>400</v>
      </c>
      <c r="F802" s="409">
        <v>32</v>
      </c>
      <c r="G802" s="497">
        <f t="shared" si="37"/>
        <v>0.32169983999999996</v>
      </c>
      <c r="H802" s="1041" t="s">
        <v>466</v>
      </c>
      <c r="J802" s="409">
        <v>5</v>
      </c>
      <c r="K802" s="425"/>
      <c r="L802" s="409">
        <v>4</v>
      </c>
      <c r="M802" s="409">
        <v>20</v>
      </c>
      <c r="N802" s="409">
        <v>400</v>
      </c>
      <c r="O802" s="409"/>
      <c r="P802" s="427">
        <v>1</v>
      </c>
      <c r="Q802" s="346">
        <f t="shared" si="36"/>
        <v>3.2000000000000001E-2</v>
      </c>
      <c r="R802" s="428"/>
    </row>
    <row r="803" spans="2:18" x14ac:dyDescent="0.25">
      <c r="B803" s="28">
        <v>6</v>
      </c>
      <c r="C803" s="141">
        <v>6866</v>
      </c>
      <c r="D803" s="409" t="s">
        <v>14</v>
      </c>
      <c r="E803" s="409">
        <v>400</v>
      </c>
      <c r="F803" s="409">
        <v>39</v>
      </c>
      <c r="G803" s="497">
        <f t="shared" si="37"/>
        <v>0.47783735999999993</v>
      </c>
      <c r="H803" s="1041" t="s">
        <v>466</v>
      </c>
      <c r="J803" s="409">
        <v>6</v>
      </c>
      <c r="K803" s="425"/>
      <c r="L803" s="409">
        <v>10</v>
      </c>
      <c r="M803" s="409">
        <v>15</v>
      </c>
      <c r="N803" s="409">
        <v>400</v>
      </c>
      <c r="O803" s="409"/>
      <c r="P803" s="427">
        <v>2</v>
      </c>
      <c r="Q803" s="346">
        <f t="shared" si="36"/>
        <v>0.12</v>
      </c>
      <c r="R803" s="428"/>
    </row>
    <row r="804" spans="2:18" x14ac:dyDescent="0.25">
      <c r="B804" s="28">
        <v>7</v>
      </c>
      <c r="C804" s="141">
        <v>6808</v>
      </c>
      <c r="D804" s="409" t="s">
        <v>14</v>
      </c>
      <c r="E804" s="409">
        <v>400</v>
      </c>
      <c r="F804" s="409">
        <v>35</v>
      </c>
      <c r="G804" s="497">
        <f t="shared" si="37"/>
        <v>0.38484599999999997</v>
      </c>
      <c r="H804" s="1041" t="s">
        <v>466</v>
      </c>
      <c r="J804" s="409">
        <v>7</v>
      </c>
      <c r="K804" s="425"/>
      <c r="L804" s="409">
        <v>8</v>
      </c>
      <c r="M804" s="409">
        <v>15</v>
      </c>
      <c r="N804" s="409">
        <v>400</v>
      </c>
      <c r="O804" s="409"/>
      <c r="P804" s="427">
        <v>4</v>
      </c>
      <c r="Q804" s="346">
        <f t="shared" si="36"/>
        <v>0.192</v>
      </c>
      <c r="R804" s="428"/>
    </row>
    <row r="805" spans="2:18" x14ac:dyDescent="0.25">
      <c r="B805" s="28">
        <v>8</v>
      </c>
      <c r="C805" s="141">
        <v>6864</v>
      </c>
      <c r="D805" s="409" t="s">
        <v>14</v>
      </c>
      <c r="E805" s="409">
        <v>400</v>
      </c>
      <c r="F805" s="409">
        <v>40</v>
      </c>
      <c r="G805" s="497">
        <f t="shared" si="37"/>
        <v>0.50265599999999988</v>
      </c>
      <c r="H805" s="1041" t="s">
        <v>466</v>
      </c>
      <c r="J805" s="409">
        <v>8</v>
      </c>
      <c r="K805" s="425"/>
      <c r="L805" s="409">
        <v>6</v>
      </c>
      <c r="M805" s="409">
        <v>15</v>
      </c>
      <c r="N805" s="409">
        <v>400</v>
      </c>
      <c r="O805" s="409"/>
      <c r="P805" s="427">
        <v>8</v>
      </c>
      <c r="Q805" s="346">
        <f t="shared" si="36"/>
        <v>0.28799999999999998</v>
      </c>
      <c r="R805" s="428"/>
    </row>
    <row r="806" spans="2:18" x14ac:dyDescent="0.25">
      <c r="B806" s="28">
        <v>9</v>
      </c>
      <c r="C806" s="141">
        <v>6843</v>
      </c>
      <c r="D806" s="409" t="s">
        <v>14</v>
      </c>
      <c r="E806" s="409">
        <v>400</v>
      </c>
      <c r="F806" s="409">
        <v>34</v>
      </c>
      <c r="G806" s="497">
        <f t="shared" si="37"/>
        <v>0.36316895999999999</v>
      </c>
      <c r="H806" s="1041" t="s">
        <v>466</v>
      </c>
      <c r="J806" s="409">
        <v>9</v>
      </c>
      <c r="K806" s="425"/>
      <c r="L806" s="409">
        <v>4</v>
      </c>
      <c r="M806" s="409">
        <v>15</v>
      </c>
      <c r="N806" s="409">
        <v>400</v>
      </c>
      <c r="O806" s="409"/>
      <c r="P806" s="427">
        <v>2</v>
      </c>
      <c r="Q806" s="346">
        <f t="shared" si="36"/>
        <v>4.8000000000000001E-2</v>
      </c>
      <c r="R806" s="428"/>
    </row>
    <row r="807" spans="2:18" x14ac:dyDescent="0.25">
      <c r="B807" s="28">
        <v>10</v>
      </c>
      <c r="C807" s="141">
        <v>6624</v>
      </c>
      <c r="D807" s="409" t="s">
        <v>14</v>
      </c>
      <c r="E807" s="409">
        <v>400</v>
      </c>
      <c r="F807" s="409">
        <v>33</v>
      </c>
      <c r="G807" s="497">
        <f>0.7854*E807*F807*F807/1000000</f>
        <v>0.34212023999999996</v>
      </c>
      <c r="H807" s="1041" t="s">
        <v>466</v>
      </c>
      <c r="J807" s="409">
        <v>10</v>
      </c>
      <c r="K807" s="425"/>
      <c r="L807" s="409">
        <v>3</v>
      </c>
      <c r="M807" s="409">
        <v>15</v>
      </c>
      <c r="N807" s="409">
        <v>400</v>
      </c>
      <c r="O807" s="409"/>
      <c r="P807" s="427">
        <v>1</v>
      </c>
      <c r="Q807" s="346">
        <f t="shared" si="36"/>
        <v>1.7999999999999999E-2</v>
      </c>
      <c r="R807" s="428"/>
    </row>
    <row r="808" spans="2:18" ht="16.5" thickBot="1" x14ac:dyDescent="0.3">
      <c r="G808" s="60">
        <f>SUM(G798:G807)</f>
        <v>3.7237384799999997</v>
      </c>
      <c r="H808" s="36">
        <f>SUM(Q833/G808)</f>
        <v>3.2225678748524791E-3</v>
      </c>
      <c r="J808" s="409">
        <v>11</v>
      </c>
      <c r="K808" s="425"/>
      <c r="L808" s="409">
        <v>2</v>
      </c>
      <c r="M808" s="409">
        <v>15</v>
      </c>
      <c r="N808" s="409">
        <v>400</v>
      </c>
      <c r="O808" s="409"/>
      <c r="P808" s="427">
        <v>2</v>
      </c>
      <c r="Q808" s="346">
        <f t="shared" si="36"/>
        <v>2.4E-2</v>
      </c>
      <c r="R808" s="428"/>
    </row>
    <row r="809" spans="2:18" ht="16.5" thickTop="1" x14ac:dyDescent="0.25">
      <c r="J809" s="409">
        <v>12</v>
      </c>
      <c r="K809" s="425"/>
      <c r="L809" s="409">
        <v>4</v>
      </c>
      <c r="M809" s="409">
        <v>12</v>
      </c>
      <c r="N809" s="409">
        <v>400</v>
      </c>
      <c r="O809" s="409"/>
      <c r="P809" s="427">
        <v>2</v>
      </c>
      <c r="Q809" s="346">
        <f t="shared" si="36"/>
        <v>3.8399999999999997E-2</v>
      </c>
      <c r="R809" s="428"/>
    </row>
    <row r="810" spans="2:18" x14ac:dyDescent="0.25">
      <c r="B810" s="8" t="s">
        <v>477</v>
      </c>
      <c r="J810" s="409">
        <v>13</v>
      </c>
      <c r="K810" s="425"/>
      <c r="L810" s="409">
        <v>3</v>
      </c>
      <c r="M810" s="409">
        <v>12</v>
      </c>
      <c r="N810" s="409">
        <v>400</v>
      </c>
      <c r="O810" s="409"/>
      <c r="P810" s="427">
        <v>2</v>
      </c>
      <c r="Q810" s="346">
        <f t="shared" si="36"/>
        <v>2.8799999999999999E-2</v>
      </c>
      <c r="R810" s="428"/>
    </row>
    <row r="811" spans="2:18" x14ac:dyDescent="0.25">
      <c r="B811" s="1925" t="s">
        <v>3</v>
      </c>
      <c r="C811" s="1888" t="s">
        <v>49</v>
      </c>
      <c r="D811" s="1889"/>
      <c r="E811" s="1890" t="s">
        <v>48</v>
      </c>
      <c r="F811" s="1891"/>
      <c r="G811" s="1925" t="s">
        <v>50</v>
      </c>
      <c r="H811" s="87"/>
      <c r="J811" s="409">
        <v>14</v>
      </c>
      <c r="K811" s="425"/>
      <c r="L811" s="409">
        <v>2</v>
      </c>
      <c r="M811" s="409">
        <v>12</v>
      </c>
      <c r="N811" s="409">
        <v>400</v>
      </c>
      <c r="O811" s="409"/>
      <c r="P811" s="427">
        <v>5</v>
      </c>
      <c r="Q811" s="346">
        <f t="shared" si="36"/>
        <v>4.8000000000000001E-2</v>
      </c>
      <c r="R811" s="428"/>
    </row>
    <row r="812" spans="2:18" x14ac:dyDescent="0.25">
      <c r="B812" s="1887"/>
      <c r="C812" s="101" t="s">
        <v>30</v>
      </c>
      <c r="D812" s="101" t="s">
        <v>10</v>
      </c>
      <c r="E812" s="1279" t="s">
        <v>30</v>
      </c>
      <c r="F812" s="1279" t="s">
        <v>10</v>
      </c>
      <c r="G812" s="1887"/>
      <c r="H812" s="87"/>
      <c r="J812" s="409">
        <v>15</v>
      </c>
      <c r="K812" s="425"/>
      <c r="L812" s="409">
        <v>8</v>
      </c>
      <c r="M812" s="409">
        <v>10</v>
      </c>
      <c r="N812" s="409">
        <v>400</v>
      </c>
      <c r="O812" s="409"/>
      <c r="P812" s="427">
        <v>1</v>
      </c>
      <c r="Q812" s="346">
        <f t="shared" si="36"/>
        <v>3.2000000000000001E-2</v>
      </c>
      <c r="R812" s="428"/>
    </row>
    <row r="813" spans="2:18" x14ac:dyDescent="0.25">
      <c r="B813" s="1280" t="s">
        <v>14</v>
      </c>
      <c r="C813" s="86">
        <f>SUM(C776)</f>
        <v>91</v>
      </c>
      <c r="D813" s="71">
        <f>SUM(D776)</f>
        <v>61.786161360000015</v>
      </c>
      <c r="E813" s="86">
        <f>SUM(E776)</f>
        <v>3144</v>
      </c>
      <c r="F813" s="71">
        <f>SUM(F776)</f>
        <v>43.438031999999986</v>
      </c>
      <c r="G813" s="88">
        <f>SUM(G793)</f>
        <v>0</v>
      </c>
      <c r="H813" s="83"/>
      <c r="J813" s="409">
        <v>16</v>
      </c>
      <c r="K813" s="425"/>
      <c r="L813" s="409">
        <v>4</v>
      </c>
      <c r="M813" s="409">
        <v>10</v>
      </c>
      <c r="N813" s="409">
        <v>400</v>
      </c>
      <c r="O813" s="409"/>
      <c r="P813" s="427">
        <v>12</v>
      </c>
      <c r="Q813" s="346">
        <f t="shared" si="36"/>
        <v>0.192</v>
      </c>
      <c r="R813" s="428"/>
    </row>
    <row r="814" spans="2:18" x14ac:dyDescent="0.25">
      <c r="B814" s="1280" t="s">
        <v>14</v>
      </c>
      <c r="C814" s="1280">
        <f>SUM(B807)</f>
        <v>10</v>
      </c>
      <c r="D814" s="71">
        <f>SUM(G808)</f>
        <v>3.7237384799999997</v>
      </c>
      <c r="E814" s="86">
        <f>SUM(P824)</f>
        <v>321</v>
      </c>
      <c r="F814" s="71">
        <f>SUM(Q824)</f>
        <v>3.0078</v>
      </c>
      <c r="G814" s="88">
        <f>SUM(F814/D814)</f>
        <v>0.80773663783177385</v>
      </c>
      <c r="H814" s="83"/>
      <c r="J814" s="409">
        <v>17</v>
      </c>
      <c r="K814" s="425"/>
      <c r="L814" s="409">
        <v>3</v>
      </c>
      <c r="M814" s="409">
        <v>10</v>
      </c>
      <c r="N814" s="409">
        <v>400</v>
      </c>
      <c r="O814" s="409"/>
      <c r="P814" s="427">
        <v>2</v>
      </c>
      <c r="Q814" s="346">
        <f t="shared" si="36"/>
        <v>2.4E-2</v>
      </c>
      <c r="R814" s="428"/>
    </row>
    <row r="815" spans="2:18" ht="16.5" thickBot="1" x14ac:dyDescent="0.3">
      <c r="B815" s="1271" t="s">
        <v>54</v>
      </c>
      <c r="C815" s="59">
        <f>SUM(C813:C814)</f>
        <v>101</v>
      </c>
      <c r="D815" s="92">
        <f>SUM(D813:D814)</f>
        <v>65.509899840000017</v>
      </c>
      <c r="E815" s="59">
        <f>SUM(E813:E814)</f>
        <v>3465</v>
      </c>
      <c r="F815" s="92">
        <f>SUM(F813:F814)</f>
        <v>46.445831999999989</v>
      </c>
      <c r="G815" s="93">
        <f>SUM(F815/D815)</f>
        <v>0.70898951324056825</v>
      </c>
      <c r="H815" s="83"/>
      <c r="J815" s="409">
        <v>18</v>
      </c>
      <c r="K815" s="425"/>
      <c r="L815" s="409">
        <v>2</v>
      </c>
      <c r="M815" s="409">
        <v>10</v>
      </c>
      <c r="N815" s="409">
        <v>400</v>
      </c>
      <c r="O815" s="409"/>
      <c r="P815" s="427">
        <v>7</v>
      </c>
      <c r="Q815" s="346">
        <f t="shared" si="36"/>
        <v>5.6000000000000001E-2</v>
      </c>
      <c r="R815" s="428"/>
    </row>
    <row r="816" spans="2:18" ht="16.5" thickTop="1" x14ac:dyDescent="0.25">
      <c r="B816" s="89"/>
      <c r="C816" s="90"/>
      <c r="D816" s="91"/>
      <c r="E816" s="82"/>
      <c r="F816" s="83"/>
      <c r="G816" s="83"/>
      <c r="H816" s="83"/>
      <c r="J816" s="409">
        <v>19</v>
      </c>
      <c r="K816" s="425"/>
      <c r="L816" s="409">
        <v>2</v>
      </c>
      <c r="M816" s="409">
        <v>15</v>
      </c>
      <c r="N816" s="409">
        <v>300</v>
      </c>
      <c r="O816" s="409"/>
      <c r="P816" s="427">
        <v>1</v>
      </c>
      <c r="Q816" s="346">
        <f t="shared" si="36"/>
        <v>8.9999999999999993E-3</v>
      </c>
      <c r="R816" s="428"/>
    </row>
    <row r="817" spans="2:18" x14ac:dyDescent="0.25">
      <c r="B817" s="102" t="s">
        <v>80</v>
      </c>
      <c r="C817" s="90"/>
      <c r="D817" s="103">
        <f>SUM(Q817+D778)</f>
        <v>34.687431999999994</v>
      </c>
      <c r="E817" s="90" t="s">
        <v>212</v>
      </c>
      <c r="F817" s="82">
        <f>SUM(F778)</f>
        <v>0.71519999999999995</v>
      </c>
      <c r="G817" s="83"/>
      <c r="H817" s="83"/>
      <c r="J817" s="1882"/>
      <c r="K817" s="1883"/>
      <c r="L817" s="1883"/>
      <c r="M817" s="1883"/>
      <c r="N817" s="1884"/>
      <c r="O817" s="1057"/>
      <c r="P817" s="1437">
        <f>SUM(P798:P816)</f>
        <v>61</v>
      </c>
      <c r="Q817" s="1438">
        <f>SUM(Q798:Q816)</f>
        <v>1.7342000000000002</v>
      </c>
      <c r="R817" s="1439">
        <f>SUM(Q817/G808)</f>
        <v>0.46571476738076417</v>
      </c>
    </row>
    <row r="818" spans="2:18" x14ac:dyDescent="0.25">
      <c r="B818" s="102" t="s">
        <v>51</v>
      </c>
      <c r="C818" s="89"/>
      <c r="D818" s="103">
        <f>SUM(Q823+D779)</f>
        <v>11.7584</v>
      </c>
      <c r="E818" s="83"/>
      <c r="F818" s="83"/>
      <c r="G818" s="83"/>
      <c r="H818" s="83"/>
      <c r="J818" s="409">
        <v>20</v>
      </c>
      <c r="K818" s="425"/>
      <c r="L818" s="409">
        <v>5</v>
      </c>
      <c r="M818" s="409">
        <v>7</v>
      </c>
      <c r="N818" s="409">
        <v>400</v>
      </c>
      <c r="O818" s="409">
        <v>5</v>
      </c>
      <c r="P818" s="427">
        <v>20</v>
      </c>
      <c r="Q818" s="346">
        <f>L818*M818*N818*P818/1000000</f>
        <v>0.28000000000000003</v>
      </c>
      <c r="R818" s="428"/>
    </row>
    <row r="819" spans="2:18" ht="16.5" thickBot="1" x14ac:dyDescent="0.3">
      <c r="B819" s="89"/>
      <c r="C819" s="89"/>
      <c r="D819" s="635">
        <f>SUM(D817:D818)</f>
        <v>46.445831999999996</v>
      </c>
      <c r="E819" s="83"/>
      <c r="F819" s="328">
        <f>SUM(D819,F817)</f>
        <v>47.161031999999999</v>
      </c>
      <c r="G819" s="83"/>
      <c r="H819" s="83"/>
      <c r="J819" s="409">
        <v>21</v>
      </c>
      <c r="K819" s="425"/>
      <c r="L819" s="409">
        <v>4</v>
      </c>
      <c r="M819" s="409">
        <v>6</v>
      </c>
      <c r="N819" s="409">
        <v>400</v>
      </c>
      <c r="O819" s="409">
        <v>4</v>
      </c>
      <c r="P819" s="427">
        <v>24</v>
      </c>
      <c r="Q819" s="346">
        <f>L819*M819*N819*P819/1000000</f>
        <v>0.23039999999999999</v>
      </c>
      <c r="R819" s="428"/>
    </row>
    <row r="820" spans="2:18" ht="16.5" thickTop="1" x14ac:dyDescent="0.25">
      <c r="J820" s="409">
        <v>22</v>
      </c>
      <c r="K820" s="425"/>
      <c r="L820" s="409">
        <v>3</v>
      </c>
      <c r="M820" s="409">
        <v>5</v>
      </c>
      <c r="N820" s="409">
        <v>400</v>
      </c>
      <c r="O820" s="409">
        <v>6</v>
      </c>
      <c r="P820" s="427">
        <v>60</v>
      </c>
      <c r="Q820" s="346">
        <f>L820*M820*N820*P820/1000000</f>
        <v>0.36</v>
      </c>
      <c r="R820" s="428"/>
    </row>
    <row r="821" spans="2:18" x14ac:dyDescent="0.25">
      <c r="J821" s="409">
        <v>23</v>
      </c>
      <c r="K821" s="425"/>
      <c r="L821" s="409">
        <v>2</v>
      </c>
      <c r="M821" s="409">
        <v>3</v>
      </c>
      <c r="N821" s="409">
        <v>400</v>
      </c>
      <c r="O821" s="409">
        <v>6</v>
      </c>
      <c r="P821" s="427">
        <v>150</v>
      </c>
      <c r="Q821" s="346">
        <f>L821*M821*N821*P821/1000000</f>
        <v>0.36</v>
      </c>
      <c r="R821" s="428"/>
    </row>
    <row r="822" spans="2:18" x14ac:dyDescent="0.25">
      <c r="J822" s="409">
        <v>24</v>
      </c>
      <c r="K822" s="425"/>
      <c r="L822" s="409">
        <v>4</v>
      </c>
      <c r="M822" s="409">
        <v>6</v>
      </c>
      <c r="N822" s="409">
        <v>300</v>
      </c>
      <c r="O822" s="409">
        <v>1</v>
      </c>
      <c r="P822" s="427">
        <v>6</v>
      </c>
      <c r="Q822" s="346">
        <f>L822*M822*N822*P822/1000000</f>
        <v>4.3200000000000002E-2</v>
      </c>
      <c r="R822" s="428"/>
    </row>
    <row r="823" spans="2:18" x14ac:dyDescent="0.25">
      <c r="J823" s="1059"/>
      <c r="K823" s="1060"/>
      <c r="L823" s="1060"/>
      <c r="M823" s="1060"/>
      <c r="N823" s="1060"/>
      <c r="O823" s="1057">
        <f>SUM(O818:O822)</f>
        <v>22</v>
      </c>
      <c r="P823" s="1437">
        <f>SUM(P818:P822)</f>
        <v>260</v>
      </c>
      <c r="Q823" s="1440">
        <f>SUM(Q818:Q822)</f>
        <v>1.2735999999999998</v>
      </c>
      <c r="R823" s="1441">
        <f>SUM(Q823/G808)</f>
        <v>0.34202187045100974</v>
      </c>
    </row>
    <row r="824" spans="2:18" ht="16.5" thickBot="1" x14ac:dyDescent="0.3">
      <c r="J824" s="383"/>
      <c r="K824" s="383"/>
      <c r="L824" s="383"/>
      <c r="M824" s="383"/>
      <c r="N824" s="383"/>
      <c r="O824" s="1281">
        <f>SUM(O823)</f>
        <v>22</v>
      </c>
      <c r="P824" s="132">
        <f>SUM(P823,P817)</f>
        <v>321</v>
      </c>
      <c r="Q824" s="133">
        <f>SUM(Q823,Q817)</f>
        <v>3.0078</v>
      </c>
      <c r="R824" s="49">
        <f>SUM(Q824/G808)</f>
        <v>0.80773663783177385</v>
      </c>
    </row>
    <row r="825" spans="2:18" ht="16.5" thickTop="1" x14ac:dyDescent="0.25"/>
    <row r="826" spans="2:18" x14ac:dyDescent="0.25">
      <c r="B826" s="1814" t="s">
        <v>20</v>
      </c>
      <c r="C826" s="1814"/>
      <c r="D826" s="1814"/>
      <c r="E826" s="1814"/>
      <c r="F826" s="1814"/>
      <c r="G826" s="1814"/>
      <c r="H826" s="1814"/>
      <c r="J826" s="1892" t="s">
        <v>22</v>
      </c>
      <c r="K826" s="1892"/>
      <c r="L826" s="1892"/>
      <c r="M826" s="1892"/>
      <c r="N826" s="1892"/>
      <c r="O826" s="1892"/>
      <c r="P826" s="1892"/>
      <c r="Q826" s="1892"/>
      <c r="R826" s="1892"/>
    </row>
    <row r="827" spans="2:18" x14ac:dyDescent="0.25">
      <c r="B827" s="1814"/>
      <c r="C827" s="1814"/>
      <c r="D827" s="1814"/>
      <c r="E827" s="1814"/>
      <c r="F827" s="1814"/>
      <c r="G827" s="1814"/>
      <c r="H827" s="1814"/>
      <c r="J827" s="1892"/>
      <c r="K827" s="1892"/>
      <c r="L827" s="1892"/>
      <c r="M827" s="1892"/>
      <c r="N827" s="1892"/>
      <c r="O827" s="1892"/>
      <c r="P827" s="1892"/>
      <c r="Q827" s="1892"/>
      <c r="R827" s="1892"/>
    </row>
    <row r="828" spans="2:18" x14ac:dyDescent="0.25">
      <c r="B828" s="6" t="s">
        <v>478</v>
      </c>
      <c r="H828" s="8"/>
      <c r="J828" s="6" t="s">
        <v>478</v>
      </c>
      <c r="K828" s="1051"/>
      <c r="L828" s="1051"/>
      <c r="M828" s="1051"/>
      <c r="N828" s="1051"/>
      <c r="O828" s="1893"/>
      <c r="P828" s="1893"/>
      <c r="Q828" s="842"/>
      <c r="R828" s="842"/>
    </row>
    <row r="829" spans="2:18" x14ac:dyDescent="0.25">
      <c r="B829" s="1885" t="s">
        <v>21</v>
      </c>
      <c r="C829" s="1885" t="s">
        <v>2</v>
      </c>
      <c r="D829" s="1885" t="s">
        <v>3</v>
      </c>
      <c r="E829" s="1842" t="s">
        <v>4</v>
      </c>
      <c r="F829" s="1843"/>
      <c r="G829" s="1844"/>
      <c r="H829" s="1885" t="s">
        <v>5</v>
      </c>
      <c r="J829" s="1925" t="s">
        <v>21</v>
      </c>
      <c r="K829" s="1894" t="s">
        <v>24</v>
      </c>
      <c r="L829" s="1867" t="s">
        <v>25</v>
      </c>
      <c r="M829" s="1868"/>
      <c r="N829" s="1869"/>
      <c r="O829" s="1867" t="s">
        <v>4</v>
      </c>
      <c r="P829" s="1868"/>
      <c r="Q829" s="1869"/>
      <c r="R829" s="1886" t="s">
        <v>5</v>
      </c>
    </row>
    <row r="830" spans="2:18" x14ac:dyDescent="0.25">
      <c r="B830" s="1813"/>
      <c r="C830" s="1813"/>
      <c r="D830" s="1813"/>
      <c r="E830" s="1284" t="s">
        <v>26</v>
      </c>
      <c r="F830" s="1284" t="s">
        <v>9</v>
      </c>
      <c r="G830" s="1284" t="s">
        <v>10</v>
      </c>
      <c r="H830" s="1813"/>
      <c r="J830" s="1887"/>
      <c r="K830" s="1895"/>
      <c r="L830" s="1052" t="s">
        <v>27</v>
      </c>
      <c r="M830" s="1287" t="s">
        <v>28</v>
      </c>
      <c r="N830" s="1287" t="s">
        <v>26</v>
      </c>
      <c r="O830" s="1287" t="s">
        <v>29</v>
      </c>
      <c r="P830" s="1053" t="s">
        <v>30</v>
      </c>
      <c r="Q830" s="1054" t="s">
        <v>10</v>
      </c>
      <c r="R830" s="1887"/>
    </row>
    <row r="831" spans="2:18" x14ac:dyDescent="0.25">
      <c r="B831" s="28">
        <v>1</v>
      </c>
      <c r="C831" s="424">
        <v>6621</v>
      </c>
      <c r="D831" s="409" t="s">
        <v>14</v>
      </c>
      <c r="E831" s="409">
        <v>400</v>
      </c>
      <c r="F831" s="409">
        <v>31</v>
      </c>
      <c r="G831" s="497">
        <f>0.7854*E831*F831*F831/1000000</f>
        <v>0.30190775999999997</v>
      </c>
      <c r="H831" s="1041" t="s">
        <v>207</v>
      </c>
      <c r="J831" s="409">
        <v>1</v>
      </c>
      <c r="K831" s="429" t="s">
        <v>80</v>
      </c>
      <c r="L831" s="409">
        <v>10</v>
      </c>
      <c r="M831" s="409">
        <v>15</v>
      </c>
      <c r="N831" s="409">
        <v>400</v>
      </c>
      <c r="O831" s="409"/>
      <c r="P831" s="427">
        <v>1</v>
      </c>
      <c r="Q831" s="346">
        <f>L831*M831*N831*P831/1000000</f>
        <v>0.06</v>
      </c>
      <c r="R831" s="428"/>
    </row>
    <row r="832" spans="2:18" ht="16.5" thickBot="1" x14ac:dyDescent="0.3">
      <c r="G832" s="60">
        <f>SUM(G822:G831)</f>
        <v>0.30190775999999997</v>
      </c>
      <c r="H832" s="36">
        <f>SUM(Q839/G832)</f>
        <v>0.72869938818399371</v>
      </c>
      <c r="J832" s="409">
        <v>2</v>
      </c>
      <c r="K832" s="425"/>
      <c r="L832" s="409">
        <v>4</v>
      </c>
      <c r="M832" s="409">
        <v>15</v>
      </c>
      <c r="N832" s="409">
        <v>400</v>
      </c>
      <c r="O832" s="409"/>
      <c r="P832" s="427">
        <v>1</v>
      </c>
      <c r="Q832" s="346">
        <f>L832*M832*N832*P832/1000000</f>
        <v>2.4E-2</v>
      </c>
      <c r="R832" s="428"/>
    </row>
    <row r="833" spans="2:18" ht="16.5" thickTop="1" x14ac:dyDescent="0.25">
      <c r="J833" s="409">
        <v>3</v>
      </c>
      <c r="K833" s="425"/>
      <c r="L833" s="409">
        <v>3</v>
      </c>
      <c r="M833" s="409">
        <v>10</v>
      </c>
      <c r="N833" s="409">
        <v>400</v>
      </c>
      <c r="O833" s="409"/>
      <c r="P833" s="427">
        <v>1</v>
      </c>
      <c r="Q833" s="346">
        <f>L833*M833*N833*P833/1000000</f>
        <v>1.2E-2</v>
      </c>
      <c r="R833" s="428"/>
    </row>
    <row r="834" spans="2:18" x14ac:dyDescent="0.25">
      <c r="B834" s="8" t="s">
        <v>480</v>
      </c>
      <c r="J834" s="409">
        <v>4</v>
      </c>
      <c r="K834" s="425"/>
      <c r="L834" s="409">
        <v>2</v>
      </c>
      <c r="M834" s="409">
        <v>10</v>
      </c>
      <c r="N834" s="409">
        <v>400</v>
      </c>
      <c r="O834" s="409"/>
      <c r="P834" s="427">
        <v>1</v>
      </c>
      <c r="Q834" s="346">
        <f>L834*M834*N834*P834/1000000</f>
        <v>8.0000000000000002E-3</v>
      </c>
      <c r="R834" s="428"/>
    </row>
    <row r="835" spans="2:18" x14ac:dyDescent="0.25">
      <c r="B835" s="1925" t="s">
        <v>3</v>
      </c>
      <c r="C835" s="1888" t="s">
        <v>49</v>
      </c>
      <c r="D835" s="1889"/>
      <c r="E835" s="1890" t="s">
        <v>48</v>
      </c>
      <c r="F835" s="1891"/>
      <c r="G835" s="1925" t="s">
        <v>50</v>
      </c>
      <c r="H835" s="87"/>
      <c r="J835" s="1882"/>
      <c r="K835" s="1883"/>
      <c r="L835" s="1883"/>
      <c r="M835" s="1883"/>
      <c r="N835" s="1884"/>
      <c r="O835" s="845">
        <f>SUM(O831:O834)</f>
        <v>0</v>
      </c>
      <c r="P835" s="845">
        <f>SUM(P831:P834)</f>
        <v>4</v>
      </c>
      <c r="Q835" s="1246">
        <f>SUM(Q831:Q834)</f>
        <v>0.10399999999999998</v>
      </c>
      <c r="R835" s="64">
        <f>SUM(Q835/G832)</f>
        <v>0.34447607441425154</v>
      </c>
    </row>
    <row r="836" spans="2:18" x14ac:dyDescent="0.25">
      <c r="B836" s="1887"/>
      <c r="C836" s="101" t="s">
        <v>30</v>
      </c>
      <c r="D836" s="101" t="s">
        <v>10</v>
      </c>
      <c r="E836" s="1288" t="s">
        <v>30</v>
      </c>
      <c r="F836" s="1288" t="s">
        <v>10</v>
      </c>
      <c r="G836" s="1887"/>
      <c r="H836" s="87"/>
      <c r="J836" s="409">
        <v>5</v>
      </c>
      <c r="K836" s="425"/>
      <c r="L836" s="409">
        <v>5</v>
      </c>
      <c r="M836" s="409">
        <v>7</v>
      </c>
      <c r="N836" s="409">
        <v>400</v>
      </c>
      <c r="O836" s="409">
        <v>1</v>
      </c>
      <c r="P836" s="427">
        <v>4</v>
      </c>
      <c r="Q836" s="346">
        <f>L836*M836*N836*P836/1000000</f>
        <v>5.6000000000000001E-2</v>
      </c>
      <c r="R836" s="428"/>
    </row>
    <row r="837" spans="2:18" x14ac:dyDescent="0.25">
      <c r="B837" s="1289" t="s">
        <v>14</v>
      </c>
      <c r="C837" s="86">
        <f>SUM(C815)</f>
        <v>101</v>
      </c>
      <c r="D837" s="71">
        <f>SUM(D815)</f>
        <v>65.509899840000017</v>
      </c>
      <c r="E837" s="86">
        <f>SUM(E815)</f>
        <v>3465</v>
      </c>
      <c r="F837" s="71">
        <f>SUM(F815)</f>
        <v>46.445831999999989</v>
      </c>
      <c r="G837" s="88">
        <f>SUM(G817)</f>
        <v>0</v>
      </c>
      <c r="H837" s="83"/>
      <c r="J837" s="409">
        <v>6</v>
      </c>
      <c r="K837" s="425"/>
      <c r="L837" s="409">
        <v>3</v>
      </c>
      <c r="M837" s="409">
        <v>5</v>
      </c>
      <c r="N837" s="409">
        <v>400</v>
      </c>
      <c r="O837" s="409">
        <v>1</v>
      </c>
      <c r="P837" s="427">
        <v>10</v>
      </c>
      <c r="Q837" s="346">
        <f>L837*M837*N837*P837/1000000</f>
        <v>0.06</v>
      </c>
      <c r="R837" s="428"/>
    </row>
    <row r="838" spans="2:18" x14ac:dyDescent="0.25">
      <c r="B838" s="1289" t="s">
        <v>14</v>
      </c>
      <c r="C838" s="1289">
        <f>SUM(B831)</f>
        <v>1</v>
      </c>
      <c r="D838" s="71">
        <f>SUM(G832)</f>
        <v>0.30190775999999997</v>
      </c>
      <c r="E838" s="86">
        <f>SUM(P839)</f>
        <v>18</v>
      </c>
      <c r="F838" s="71">
        <f>SUM(Q839)</f>
        <v>0.21999999999999997</v>
      </c>
      <c r="G838" s="88">
        <f>SUM(F838/D838)</f>
        <v>0.72869938818399371</v>
      </c>
      <c r="H838" s="83"/>
      <c r="J838" s="1059"/>
      <c r="K838" s="1060"/>
      <c r="L838" s="1060"/>
      <c r="M838" s="1060"/>
      <c r="N838" s="1060"/>
      <c r="O838" s="1057">
        <f>SUM(O836:O837)</f>
        <v>2</v>
      </c>
      <c r="P838" s="845">
        <f>SUM(P836:P837)</f>
        <v>14</v>
      </c>
      <c r="Q838" s="437">
        <f>SUM(Q836:Q837)</f>
        <v>0.11599999999999999</v>
      </c>
      <c r="R838" s="854">
        <f>SUM(Q838/G832)</f>
        <v>0.38422331376974211</v>
      </c>
    </row>
    <row r="839" spans="2:18" ht="16.5" thickBot="1" x14ac:dyDescent="0.3">
      <c r="B839" s="1285" t="s">
        <v>54</v>
      </c>
      <c r="C839" s="59">
        <f>SUM(C837:C838)</f>
        <v>102</v>
      </c>
      <c r="D839" s="92">
        <f>SUM(D837:D838)</f>
        <v>65.811807600000023</v>
      </c>
      <c r="E839" s="59">
        <f>SUM(E837:E838)</f>
        <v>3483</v>
      </c>
      <c r="F839" s="92">
        <f>SUM(F837:F838)</f>
        <v>46.665831999999988</v>
      </c>
      <c r="G839" s="93">
        <f>SUM(F839/D839)</f>
        <v>0.70907993112166046</v>
      </c>
      <c r="H839" s="83"/>
      <c r="J839" s="383"/>
      <c r="K839" s="383"/>
      <c r="L839" s="383"/>
      <c r="M839" s="383"/>
      <c r="N839" s="383"/>
      <c r="O839" s="1290">
        <f>SUM(O838)</f>
        <v>2</v>
      </c>
      <c r="P839" s="132">
        <f>SUM(P838,P835)</f>
        <v>18</v>
      </c>
      <c r="Q839" s="133">
        <f>SUM(Q838,Q835)</f>
        <v>0.21999999999999997</v>
      </c>
      <c r="R839" s="49">
        <f>SUM(Q839/G832)</f>
        <v>0.72869938818399371</v>
      </c>
    </row>
    <row r="840" spans="2:18" ht="16.5" thickTop="1" x14ac:dyDescent="0.25">
      <c r="B840" s="89"/>
      <c r="C840" s="90"/>
      <c r="D840" s="91"/>
      <c r="E840" s="82"/>
      <c r="F840" s="83"/>
      <c r="G840" s="83"/>
      <c r="H840" s="83"/>
    </row>
    <row r="841" spans="2:18" x14ac:dyDescent="0.25">
      <c r="B841" s="102" t="s">
        <v>80</v>
      </c>
      <c r="C841" s="90"/>
      <c r="D841" s="103">
        <f>SUM(Q835,D817)</f>
        <v>34.791431999999993</v>
      </c>
      <c r="E841" s="90" t="s">
        <v>212</v>
      </c>
      <c r="F841" s="82">
        <f>SUM(F817)</f>
        <v>0.71519999999999995</v>
      </c>
      <c r="G841" s="83"/>
      <c r="H841" s="83"/>
    </row>
    <row r="842" spans="2:18" x14ac:dyDescent="0.25">
      <c r="B842" s="102" t="s">
        <v>51</v>
      </c>
      <c r="C842" s="89"/>
      <c r="D842" s="103">
        <f>SUM(Q838,D818)</f>
        <v>11.8744</v>
      </c>
      <c r="E842" s="83"/>
      <c r="F842" s="83"/>
      <c r="G842" s="83"/>
      <c r="H842" s="83"/>
    </row>
    <row r="843" spans="2:18" ht="16.5" thickBot="1" x14ac:dyDescent="0.3">
      <c r="B843" s="89"/>
      <c r="C843" s="89"/>
      <c r="D843" s="635">
        <f>SUM(D841:D842)</f>
        <v>46.665831999999995</v>
      </c>
      <c r="E843" s="83"/>
      <c r="F843" s="328">
        <f>SUM(D843,F841)</f>
        <v>47.381031999999998</v>
      </c>
      <c r="G843" s="83"/>
      <c r="H843" s="83"/>
    </row>
    <row r="844" spans="2:18" ht="16.5" thickTop="1" x14ac:dyDescent="0.25"/>
    <row r="846" spans="2:18" x14ac:dyDescent="0.25">
      <c r="B846" s="1814" t="s">
        <v>20</v>
      </c>
      <c r="C846" s="1814"/>
      <c r="D846" s="1814"/>
      <c r="E846" s="1814"/>
      <c r="F846" s="1814"/>
      <c r="G846" s="1814"/>
      <c r="H846" s="1814"/>
      <c r="J846" s="1892" t="s">
        <v>22</v>
      </c>
      <c r="K846" s="1892"/>
      <c r="L846" s="1892"/>
      <c r="M846" s="1892"/>
      <c r="N846" s="1892"/>
      <c r="O846" s="1892"/>
      <c r="P846" s="1892"/>
      <c r="Q846" s="1892"/>
      <c r="R846" s="1892"/>
    </row>
    <row r="847" spans="2:18" x14ac:dyDescent="0.25">
      <c r="B847" s="1814"/>
      <c r="C847" s="1814"/>
      <c r="D847" s="1814"/>
      <c r="E847" s="1814"/>
      <c r="F847" s="1814"/>
      <c r="G847" s="1814"/>
      <c r="H847" s="1814"/>
      <c r="J847" s="1892"/>
      <c r="K847" s="1892"/>
      <c r="L847" s="1892"/>
      <c r="M847" s="1892"/>
      <c r="N847" s="1892"/>
      <c r="O847" s="1892"/>
      <c r="P847" s="1892"/>
      <c r="Q847" s="1892"/>
      <c r="R847" s="1892"/>
    </row>
    <row r="848" spans="2:18" x14ac:dyDescent="0.25">
      <c r="B848" s="6" t="s">
        <v>478</v>
      </c>
      <c r="H848" s="8"/>
      <c r="J848" s="6" t="s">
        <v>478</v>
      </c>
      <c r="K848" s="1051"/>
      <c r="L848" s="1051"/>
      <c r="M848" s="1051"/>
      <c r="N848" s="1051"/>
      <c r="O848" s="1893"/>
      <c r="P848" s="1893"/>
      <c r="Q848" s="842"/>
      <c r="R848" s="842"/>
    </row>
    <row r="849" spans="2:18" x14ac:dyDescent="0.25">
      <c r="B849" s="1885" t="s">
        <v>21</v>
      </c>
      <c r="C849" s="1885" t="s">
        <v>2</v>
      </c>
      <c r="D849" s="1885" t="s">
        <v>3</v>
      </c>
      <c r="E849" s="1842" t="s">
        <v>4</v>
      </c>
      <c r="F849" s="1843"/>
      <c r="G849" s="1844"/>
      <c r="H849" s="1885" t="s">
        <v>5</v>
      </c>
      <c r="J849" s="1925" t="s">
        <v>21</v>
      </c>
      <c r="K849" s="1894" t="s">
        <v>24</v>
      </c>
      <c r="L849" s="1867" t="s">
        <v>25</v>
      </c>
      <c r="M849" s="1868"/>
      <c r="N849" s="1869"/>
      <c r="O849" s="1867" t="s">
        <v>4</v>
      </c>
      <c r="P849" s="1868"/>
      <c r="Q849" s="1869"/>
      <c r="R849" s="1886" t="s">
        <v>5</v>
      </c>
    </row>
    <row r="850" spans="2:18" x14ac:dyDescent="0.25">
      <c r="B850" s="1813"/>
      <c r="C850" s="1813"/>
      <c r="D850" s="1813"/>
      <c r="E850" s="1301" t="s">
        <v>26</v>
      </c>
      <c r="F850" s="1301" t="s">
        <v>9</v>
      </c>
      <c r="G850" s="1301" t="s">
        <v>10</v>
      </c>
      <c r="H850" s="1813"/>
      <c r="J850" s="1887"/>
      <c r="K850" s="1895"/>
      <c r="L850" s="1052" t="s">
        <v>27</v>
      </c>
      <c r="M850" s="1305" t="s">
        <v>28</v>
      </c>
      <c r="N850" s="1305" t="s">
        <v>26</v>
      </c>
      <c r="O850" s="1305" t="s">
        <v>29</v>
      </c>
      <c r="P850" s="1053" t="s">
        <v>30</v>
      </c>
      <c r="Q850" s="1054" t="s">
        <v>10</v>
      </c>
      <c r="R850" s="1887"/>
    </row>
    <row r="851" spans="2:18" x14ac:dyDescent="0.25">
      <c r="B851" s="28">
        <v>1</v>
      </c>
      <c r="C851" s="78">
        <v>6466</v>
      </c>
      <c r="D851" s="1307" t="s">
        <v>14</v>
      </c>
      <c r="E851" s="1307">
        <v>400</v>
      </c>
      <c r="F851" s="1307">
        <v>31</v>
      </c>
      <c r="G851" s="71">
        <f>0.7854*E851*F851*F851/1000000</f>
        <v>0.30190775999999997</v>
      </c>
      <c r="H851" s="433" t="s">
        <v>15</v>
      </c>
      <c r="J851" s="409">
        <v>1</v>
      </c>
      <c r="K851" s="429" t="s">
        <v>80</v>
      </c>
      <c r="L851" s="409">
        <v>4.5</v>
      </c>
      <c r="M851" s="409">
        <v>10</v>
      </c>
      <c r="N851" s="409">
        <v>400</v>
      </c>
      <c r="O851" s="409"/>
      <c r="P851" s="427">
        <v>6</v>
      </c>
      <c r="Q851" s="346">
        <f>L851*M851*N851*P851/1000000</f>
        <v>0.108</v>
      </c>
      <c r="R851" s="428"/>
    </row>
    <row r="852" spans="2:18" ht="16.5" thickBot="1" x14ac:dyDescent="0.3">
      <c r="G852" s="60">
        <f>SUM(G842:G851)</f>
        <v>0.30190775999999997</v>
      </c>
      <c r="H852" s="36">
        <f>SUM(Q860/G852)</f>
        <v>1.2705867513971816</v>
      </c>
      <c r="J852" s="409">
        <v>2</v>
      </c>
      <c r="K852" s="425"/>
      <c r="L852" s="409">
        <v>2</v>
      </c>
      <c r="M852" s="409">
        <v>10</v>
      </c>
      <c r="N852" s="409">
        <v>400</v>
      </c>
      <c r="O852" s="409"/>
      <c r="P852" s="427">
        <v>1</v>
      </c>
      <c r="Q852" s="346">
        <f>L852*M852*N852*P852/1000000</f>
        <v>8.0000000000000002E-3</v>
      </c>
      <c r="R852" s="428"/>
    </row>
    <row r="853" spans="2:18" ht="16.5" thickTop="1" x14ac:dyDescent="0.25">
      <c r="J853" s="409">
        <v>3</v>
      </c>
      <c r="K853" s="429"/>
      <c r="L853" s="409">
        <v>3</v>
      </c>
      <c r="M853" s="409">
        <v>10</v>
      </c>
      <c r="N853" s="409">
        <v>400</v>
      </c>
      <c r="O853" s="409"/>
      <c r="P853" s="427">
        <v>1</v>
      </c>
      <c r="Q853" s="346">
        <f>L853*M853*N853*P853/1000000</f>
        <v>1.2E-2</v>
      </c>
      <c r="R853" s="428"/>
    </row>
    <row r="854" spans="2:18" x14ac:dyDescent="0.25">
      <c r="B854" s="8" t="s">
        <v>480</v>
      </c>
      <c r="J854" s="409">
        <v>4</v>
      </c>
      <c r="K854" s="425"/>
      <c r="L854" s="409">
        <v>3</v>
      </c>
      <c r="M854" s="409">
        <v>15</v>
      </c>
      <c r="N854" s="409">
        <v>400</v>
      </c>
      <c r="O854" s="409"/>
      <c r="P854" s="427">
        <v>1</v>
      </c>
      <c r="Q854" s="346">
        <f>L854*M854*N854*P854/1000000</f>
        <v>1.7999999999999999E-2</v>
      </c>
      <c r="R854" s="428"/>
    </row>
    <row r="855" spans="2:18" x14ac:dyDescent="0.25">
      <c r="B855" s="1925" t="s">
        <v>3</v>
      </c>
      <c r="C855" s="1888" t="s">
        <v>49</v>
      </c>
      <c r="D855" s="1889"/>
      <c r="E855" s="1890" t="s">
        <v>48</v>
      </c>
      <c r="F855" s="1891"/>
      <c r="G855" s="1925" t="s">
        <v>50</v>
      </c>
      <c r="H855" s="87"/>
      <c r="J855" s="1882"/>
      <c r="K855" s="1883"/>
      <c r="L855" s="1883"/>
      <c r="M855" s="1883"/>
      <c r="N855" s="1884"/>
      <c r="O855" s="845">
        <f>SUM(O851:O854)</f>
        <v>0</v>
      </c>
      <c r="P855" s="845">
        <f>SUM(P851:P854)</f>
        <v>9</v>
      </c>
      <c r="Q855" s="1246">
        <f>SUM(Q851:Q854)</f>
        <v>0.14599999999999999</v>
      </c>
      <c r="R855" s="64">
        <f>SUM(Q855/G852)</f>
        <v>0.48359141215846857</v>
      </c>
    </row>
    <row r="856" spans="2:18" x14ac:dyDescent="0.25">
      <c r="B856" s="1887"/>
      <c r="C856" s="101" t="s">
        <v>30</v>
      </c>
      <c r="D856" s="101" t="s">
        <v>10</v>
      </c>
      <c r="E856" s="1306" t="s">
        <v>30</v>
      </c>
      <c r="F856" s="1306" t="s">
        <v>10</v>
      </c>
      <c r="G856" s="1887"/>
      <c r="H856" s="87"/>
      <c r="J856" s="409">
        <v>5</v>
      </c>
      <c r="K856" s="425"/>
      <c r="L856" s="409">
        <v>4</v>
      </c>
      <c r="M856" s="409">
        <v>6</v>
      </c>
      <c r="N856" s="409">
        <v>400</v>
      </c>
      <c r="O856" s="409">
        <v>1</v>
      </c>
      <c r="P856" s="427">
        <v>6</v>
      </c>
      <c r="Q856" s="346">
        <f>L856*M856*N856*P856/1000000</f>
        <v>5.7599999999999998E-2</v>
      </c>
      <c r="R856" s="428"/>
    </row>
    <row r="857" spans="2:18" x14ac:dyDescent="0.25">
      <c r="B857" s="1307" t="s">
        <v>14</v>
      </c>
      <c r="C857" s="86">
        <f>SUM(C839)</f>
        <v>102</v>
      </c>
      <c r="D857" s="71">
        <f>SUM(D839)</f>
        <v>65.811807600000023</v>
      </c>
      <c r="E857" s="86">
        <f>SUM(E839)</f>
        <v>3483</v>
      </c>
      <c r="F857" s="71">
        <f>SUM(F839)</f>
        <v>46.665831999999988</v>
      </c>
      <c r="G857" s="88">
        <f>SUM(G837)</f>
        <v>0</v>
      </c>
      <c r="H857" s="83"/>
      <c r="J857" s="409">
        <v>6</v>
      </c>
      <c r="K857" s="425"/>
      <c r="L857" s="409">
        <v>3</v>
      </c>
      <c r="M857" s="409">
        <v>5</v>
      </c>
      <c r="N857" s="409">
        <v>400</v>
      </c>
      <c r="O857" s="409">
        <v>2</v>
      </c>
      <c r="P857" s="427">
        <v>20</v>
      </c>
      <c r="Q857" s="346">
        <f>L857*M857*N857*P857/1000000</f>
        <v>0.12</v>
      </c>
      <c r="R857" s="428"/>
    </row>
    <row r="858" spans="2:18" x14ac:dyDescent="0.25">
      <c r="B858" s="1307" t="s">
        <v>14</v>
      </c>
      <c r="C858" s="1307">
        <f>SUM(B851)</f>
        <v>1</v>
      </c>
      <c r="D858" s="71">
        <f>SUM(G852)</f>
        <v>0.30190775999999997</v>
      </c>
      <c r="E858" s="86">
        <f>SUM(P860)</f>
        <v>60</v>
      </c>
      <c r="F858" s="71">
        <f>SUM(Q860)</f>
        <v>0.38359999999999994</v>
      </c>
      <c r="G858" s="88">
        <f>SUM(F858/D858)</f>
        <v>1.2705867513971816</v>
      </c>
      <c r="H858" s="83"/>
      <c r="J858" s="409">
        <v>7</v>
      </c>
      <c r="K858" s="425"/>
      <c r="L858" s="409">
        <v>2</v>
      </c>
      <c r="M858" s="409">
        <v>3</v>
      </c>
      <c r="N858" s="409">
        <v>400</v>
      </c>
      <c r="O858" s="409">
        <v>1</v>
      </c>
      <c r="P858" s="427">
        <v>25</v>
      </c>
      <c r="Q858" s="346">
        <f>L858*M858*N858*P858/1000000</f>
        <v>0.06</v>
      </c>
      <c r="R858" s="428"/>
    </row>
    <row r="859" spans="2:18" ht="16.5" thickBot="1" x14ac:dyDescent="0.3">
      <c r="B859" s="1299" t="s">
        <v>54</v>
      </c>
      <c r="C859" s="59">
        <f>SUM(C857:C858)</f>
        <v>103</v>
      </c>
      <c r="D859" s="92">
        <f>SUM(D857:D858)</f>
        <v>66.113715360000029</v>
      </c>
      <c r="E859" s="59">
        <f>SUM(E857:E858)</f>
        <v>3543</v>
      </c>
      <c r="F859" s="92">
        <f>SUM(F857:F858)</f>
        <v>47.049431999999989</v>
      </c>
      <c r="G859" s="93">
        <f>SUM(F859/D859)</f>
        <v>0.71164404758994582</v>
      </c>
      <c r="H859" s="83"/>
      <c r="J859" s="1059"/>
      <c r="K859" s="1060"/>
      <c r="L859" s="1060"/>
      <c r="M859" s="1060"/>
      <c r="N859" s="1060"/>
      <c r="O859" s="1057">
        <f>SUM(O856:O858)</f>
        <v>4</v>
      </c>
      <c r="P859" s="845">
        <f>SUM(P856:P858)</f>
        <v>51</v>
      </c>
      <c r="Q859" s="437">
        <f>SUM(Q856:Q858)</f>
        <v>0.23759999999999998</v>
      </c>
      <c r="R859" s="854">
        <f>SUM(Q859/G852)</f>
        <v>0.78699533923871323</v>
      </c>
    </row>
    <row r="860" spans="2:18" ht="17.25" thickTop="1" thickBot="1" x14ac:dyDescent="0.3">
      <c r="B860" s="89"/>
      <c r="C860" s="90"/>
      <c r="D860" s="91"/>
      <c r="E860" s="82"/>
      <c r="F860" s="83"/>
      <c r="G860" s="83"/>
      <c r="H860" s="83"/>
      <c r="J860" s="383"/>
      <c r="K860" s="383"/>
      <c r="L860" s="383"/>
      <c r="M860" s="383"/>
      <c r="N860" s="383"/>
      <c r="O860" s="1308">
        <f>SUM(O859)</f>
        <v>4</v>
      </c>
      <c r="P860" s="132">
        <f>SUM(P859,P855)</f>
        <v>60</v>
      </c>
      <c r="Q860" s="133">
        <f>SUM(Q859,Q855)</f>
        <v>0.38359999999999994</v>
      </c>
      <c r="R860" s="49">
        <f>SUM(Q860/G852)</f>
        <v>1.2705867513971816</v>
      </c>
    </row>
    <row r="861" spans="2:18" ht="16.5" thickTop="1" x14ac:dyDescent="0.25">
      <c r="B861" s="102" t="s">
        <v>80</v>
      </c>
      <c r="C861" s="90"/>
      <c r="D861" s="103">
        <f>SUM(Q855+D841)</f>
        <v>34.937431999999994</v>
      </c>
      <c r="E861" s="90" t="s">
        <v>212</v>
      </c>
      <c r="F861" s="82">
        <f>SUM(F841)</f>
        <v>0.71519999999999995</v>
      </c>
      <c r="G861" s="83"/>
      <c r="H861" s="83"/>
    </row>
    <row r="862" spans="2:18" x14ac:dyDescent="0.25">
      <c r="B862" s="102" t="s">
        <v>51</v>
      </c>
      <c r="C862" s="89"/>
      <c r="D862" s="103">
        <f>SUM(Q859+D842)</f>
        <v>12.112</v>
      </c>
      <c r="E862" s="83"/>
      <c r="F862" s="83"/>
      <c r="G862" s="83"/>
      <c r="H862" s="83"/>
    </row>
    <row r="863" spans="2:18" ht="16.5" thickBot="1" x14ac:dyDescent="0.3">
      <c r="B863" s="89"/>
      <c r="C863" s="89"/>
      <c r="D863" s="635">
        <f>SUM(D861:D862)</f>
        <v>47.049431999999996</v>
      </c>
      <c r="E863" s="83"/>
      <c r="F863" s="328">
        <f>SUM(D863,F861)</f>
        <v>47.764631999999999</v>
      </c>
      <c r="G863" s="83"/>
      <c r="H863" s="83"/>
    </row>
    <row r="864" spans="2:18" ht="16.5" thickTop="1" x14ac:dyDescent="0.25"/>
    <row r="866" spans="1:18" x14ac:dyDescent="0.25">
      <c r="A866" s="1468" t="s">
        <v>503</v>
      </c>
      <c r="B866" s="1814" t="s">
        <v>20</v>
      </c>
      <c r="C866" s="1814"/>
      <c r="D866" s="1814"/>
      <c r="E866" s="1814"/>
      <c r="F866" s="1814"/>
      <c r="G866" s="1814"/>
      <c r="H866" s="1814"/>
      <c r="J866" s="1892" t="s">
        <v>22</v>
      </c>
      <c r="K866" s="1892"/>
      <c r="L866" s="1892"/>
      <c r="M866" s="1892"/>
      <c r="N866" s="1892"/>
      <c r="O866" s="1892"/>
      <c r="P866" s="1892"/>
      <c r="Q866" s="1892"/>
      <c r="R866" s="1892"/>
    </row>
    <row r="867" spans="1:18" x14ac:dyDescent="0.25">
      <c r="B867" s="1814"/>
      <c r="C867" s="1814"/>
      <c r="D867" s="1814"/>
      <c r="E867" s="1814"/>
      <c r="F867" s="1814"/>
      <c r="G867" s="1814"/>
      <c r="H867" s="1814"/>
      <c r="J867" s="1892"/>
      <c r="K867" s="1892"/>
      <c r="L867" s="1892"/>
      <c r="M867" s="1892"/>
      <c r="N867" s="1892"/>
      <c r="O867" s="1892"/>
      <c r="P867" s="1892"/>
      <c r="Q867" s="1892"/>
      <c r="R867" s="1892"/>
    </row>
    <row r="868" spans="1:18" x14ac:dyDescent="0.25">
      <c r="B868" s="6" t="s">
        <v>500</v>
      </c>
      <c r="H868" s="8"/>
      <c r="J868" s="6" t="s">
        <v>500</v>
      </c>
      <c r="K868" s="1051"/>
      <c r="L868" s="1051"/>
      <c r="M868" s="1051"/>
      <c r="N868" s="1051"/>
      <c r="O868" s="1893"/>
      <c r="P868" s="1893"/>
      <c r="Q868" s="842"/>
      <c r="R868" s="842"/>
    </row>
    <row r="869" spans="1:18" x14ac:dyDescent="0.25">
      <c r="B869" s="1885" t="s">
        <v>21</v>
      </c>
      <c r="C869" s="1885" t="s">
        <v>2</v>
      </c>
      <c r="D869" s="1885" t="s">
        <v>3</v>
      </c>
      <c r="E869" s="1842" t="s">
        <v>4</v>
      </c>
      <c r="F869" s="1843"/>
      <c r="G869" s="1844"/>
      <c r="H869" s="1885" t="s">
        <v>5</v>
      </c>
      <c r="J869" s="1925" t="s">
        <v>21</v>
      </c>
      <c r="K869" s="1894" t="s">
        <v>24</v>
      </c>
      <c r="L869" s="1867" t="s">
        <v>25</v>
      </c>
      <c r="M869" s="1868"/>
      <c r="N869" s="1869"/>
      <c r="O869" s="1867" t="s">
        <v>4</v>
      </c>
      <c r="P869" s="1868"/>
      <c r="Q869" s="1869"/>
      <c r="R869" s="1886" t="s">
        <v>5</v>
      </c>
    </row>
    <row r="870" spans="1:18" x14ac:dyDescent="0.25">
      <c r="B870" s="1813"/>
      <c r="C870" s="1813"/>
      <c r="D870" s="1813"/>
      <c r="E870" s="1448" t="s">
        <v>26</v>
      </c>
      <c r="F870" s="1448" t="s">
        <v>9</v>
      </c>
      <c r="G870" s="1448" t="s">
        <v>10</v>
      </c>
      <c r="H870" s="1813"/>
      <c r="J870" s="1887"/>
      <c r="K870" s="1895"/>
      <c r="L870" s="1052" t="s">
        <v>27</v>
      </c>
      <c r="M870" s="1450" t="s">
        <v>28</v>
      </c>
      <c r="N870" s="1450" t="s">
        <v>26</v>
      </c>
      <c r="O870" s="1450" t="s">
        <v>29</v>
      </c>
      <c r="P870" s="1053" t="s">
        <v>30</v>
      </c>
      <c r="Q870" s="1054" t="s">
        <v>10</v>
      </c>
      <c r="R870" s="1887"/>
    </row>
    <row r="871" spans="1:18" x14ac:dyDescent="0.25">
      <c r="B871" s="1456">
        <v>1</v>
      </c>
      <c r="C871" s="78">
        <v>7007</v>
      </c>
      <c r="D871" s="409" t="s">
        <v>14</v>
      </c>
      <c r="E871" s="409">
        <v>400</v>
      </c>
      <c r="F871" s="409">
        <v>76</v>
      </c>
      <c r="G871" s="1084">
        <f>0.7854*E871*F871*F871/1000000</f>
        <v>1.8145881599999998</v>
      </c>
      <c r="H871" s="1041" t="s">
        <v>465</v>
      </c>
      <c r="J871" s="409">
        <v>1</v>
      </c>
      <c r="K871" s="429" t="s">
        <v>80</v>
      </c>
      <c r="L871" s="409">
        <v>15</v>
      </c>
      <c r="M871" s="409">
        <v>30</v>
      </c>
      <c r="N871" s="409">
        <v>400</v>
      </c>
      <c r="O871" s="409"/>
      <c r="P871" s="427">
        <v>1</v>
      </c>
      <c r="Q871" s="346">
        <f t="shared" ref="Q871:Q884" si="38">L871*M871*N871*P871/1000000</f>
        <v>0.18</v>
      </c>
      <c r="R871" s="428"/>
    </row>
    <row r="872" spans="1:18" ht="16.5" thickBot="1" x14ac:dyDescent="0.3">
      <c r="G872" s="60">
        <f>SUM(G871)</f>
        <v>1.8145881599999998</v>
      </c>
      <c r="H872" s="36">
        <f>SUM(Q889/G872)</f>
        <v>0.54370463874293129</v>
      </c>
      <c r="J872" s="409">
        <v>2</v>
      </c>
      <c r="K872" s="425"/>
      <c r="L872" s="409">
        <v>12</v>
      </c>
      <c r="M872" s="409">
        <v>30</v>
      </c>
      <c r="N872" s="409">
        <v>400</v>
      </c>
      <c r="O872" s="409"/>
      <c r="P872" s="427">
        <v>1</v>
      </c>
      <c r="Q872" s="346">
        <f t="shared" si="38"/>
        <v>0.14399999999999999</v>
      </c>
      <c r="R872" s="428"/>
    </row>
    <row r="873" spans="1:18" ht="16.5" thickTop="1" x14ac:dyDescent="0.25">
      <c r="J873" s="409">
        <v>3</v>
      </c>
      <c r="K873" s="1467"/>
      <c r="L873" s="409">
        <v>3</v>
      </c>
      <c r="M873" s="409">
        <v>28</v>
      </c>
      <c r="N873" s="409">
        <v>400</v>
      </c>
      <c r="O873" s="409"/>
      <c r="P873" s="427">
        <v>1</v>
      </c>
      <c r="Q873" s="346">
        <f t="shared" si="38"/>
        <v>3.3599999999999998E-2</v>
      </c>
      <c r="R873" s="428"/>
    </row>
    <row r="874" spans="1:18" x14ac:dyDescent="0.25">
      <c r="B874" s="8" t="s">
        <v>502</v>
      </c>
      <c r="J874" s="409">
        <v>4</v>
      </c>
      <c r="K874" s="1467"/>
      <c r="L874" s="409">
        <v>12</v>
      </c>
      <c r="M874" s="409">
        <v>15</v>
      </c>
      <c r="N874" s="409">
        <v>400</v>
      </c>
      <c r="O874" s="409"/>
      <c r="P874" s="427">
        <v>3</v>
      </c>
      <c r="Q874" s="346">
        <f t="shared" si="38"/>
        <v>0.216</v>
      </c>
      <c r="R874" s="428"/>
    </row>
    <row r="875" spans="1:18" x14ac:dyDescent="0.25">
      <c r="B875" s="1925" t="s">
        <v>3</v>
      </c>
      <c r="C875" s="1888" t="s">
        <v>49</v>
      </c>
      <c r="D875" s="1889"/>
      <c r="E875" s="1890" t="s">
        <v>48</v>
      </c>
      <c r="F875" s="1891"/>
      <c r="G875" s="1925" t="s">
        <v>50</v>
      </c>
      <c r="H875" s="87"/>
      <c r="J875" s="409">
        <v>5</v>
      </c>
      <c r="K875" s="1467"/>
      <c r="L875" s="409">
        <v>10</v>
      </c>
      <c r="M875" s="409">
        <v>12</v>
      </c>
      <c r="N875" s="409">
        <v>400</v>
      </c>
      <c r="O875" s="409"/>
      <c r="P875" s="427">
        <v>1</v>
      </c>
      <c r="Q875" s="346">
        <f t="shared" si="38"/>
        <v>4.8000000000000001E-2</v>
      </c>
      <c r="R875" s="428"/>
    </row>
    <row r="876" spans="1:18" x14ac:dyDescent="0.25">
      <c r="B876" s="1887"/>
      <c r="C876" s="101" t="s">
        <v>30</v>
      </c>
      <c r="D876" s="101" t="s">
        <v>10</v>
      </c>
      <c r="E876" s="1453" t="s">
        <v>30</v>
      </c>
      <c r="F876" s="1453" t="s">
        <v>10</v>
      </c>
      <c r="G876" s="1887"/>
      <c r="H876" s="87"/>
      <c r="J876" s="409">
        <v>6</v>
      </c>
      <c r="K876" s="1467"/>
      <c r="L876" s="409">
        <v>6</v>
      </c>
      <c r="M876" s="409">
        <v>12</v>
      </c>
      <c r="N876" s="409">
        <v>400</v>
      </c>
      <c r="O876" s="409"/>
      <c r="P876" s="427">
        <v>1</v>
      </c>
      <c r="Q876" s="346">
        <f t="shared" si="38"/>
        <v>2.8799999999999999E-2</v>
      </c>
      <c r="R876" s="428"/>
    </row>
    <row r="877" spans="1:18" x14ac:dyDescent="0.25">
      <c r="B877" s="1454" t="s">
        <v>14</v>
      </c>
      <c r="C877" s="86">
        <f>SUM(C859)</f>
        <v>103</v>
      </c>
      <c r="D877" s="71">
        <f>SUM(D859)</f>
        <v>66.113715360000029</v>
      </c>
      <c r="E877" s="86">
        <f>SUM(E859)</f>
        <v>3543</v>
      </c>
      <c r="F877" s="71">
        <f>SUM(F859)</f>
        <v>47.049431999999989</v>
      </c>
      <c r="G877" s="88">
        <f>SUM(G857)</f>
        <v>0</v>
      </c>
      <c r="H877" s="83"/>
      <c r="J877" s="409">
        <v>7</v>
      </c>
      <c r="K877" s="1467"/>
      <c r="L877" s="409">
        <v>6</v>
      </c>
      <c r="M877" s="409">
        <v>10</v>
      </c>
      <c r="N877" s="409">
        <v>400</v>
      </c>
      <c r="O877" s="409"/>
      <c r="P877" s="427">
        <v>1</v>
      </c>
      <c r="Q877" s="346">
        <f t="shared" si="38"/>
        <v>2.4E-2</v>
      </c>
      <c r="R877" s="428"/>
    </row>
    <row r="878" spans="1:18" x14ac:dyDescent="0.25">
      <c r="B878" s="1454" t="s">
        <v>14</v>
      </c>
      <c r="C878" s="1454">
        <f>SUM(B871)</f>
        <v>1</v>
      </c>
      <c r="D878" s="71">
        <f>SUM(G872)</f>
        <v>1.8145881599999998</v>
      </c>
      <c r="E878" s="86">
        <f>SUM(P889)</f>
        <v>35</v>
      </c>
      <c r="F878" s="71">
        <f>SUM(Q889)</f>
        <v>0.98660000000000025</v>
      </c>
      <c r="G878" s="88">
        <f>SUM(F878/D878)</f>
        <v>0.54370463874293129</v>
      </c>
      <c r="H878" s="83"/>
      <c r="J878" s="409">
        <v>8</v>
      </c>
      <c r="K878" s="1467"/>
      <c r="L878" s="409">
        <v>3</v>
      </c>
      <c r="M878" s="409">
        <v>20</v>
      </c>
      <c r="N878" s="409">
        <v>400</v>
      </c>
      <c r="O878" s="409"/>
      <c r="P878" s="427">
        <v>1</v>
      </c>
      <c r="Q878" s="346">
        <f t="shared" si="38"/>
        <v>2.4E-2</v>
      </c>
      <c r="R878" s="428"/>
    </row>
    <row r="879" spans="1:18" ht="16.5" thickBot="1" x14ac:dyDescent="0.3">
      <c r="B879" s="1449" t="s">
        <v>54</v>
      </c>
      <c r="C879" s="59">
        <f>SUM(C877:C878)</f>
        <v>104</v>
      </c>
      <c r="D879" s="92">
        <f>SUM(D877:D878)</f>
        <v>67.928303520000028</v>
      </c>
      <c r="E879" s="59">
        <f>SUM(E877:E878)</f>
        <v>3578</v>
      </c>
      <c r="F879" s="92">
        <f>SUM(F877:F878)</f>
        <v>48.036031999999992</v>
      </c>
      <c r="G879" s="93">
        <f>SUM(F879/D879)</f>
        <v>0.7071578342282141</v>
      </c>
      <c r="H879" s="83"/>
      <c r="J879" s="409">
        <v>9</v>
      </c>
      <c r="K879" s="1467"/>
      <c r="L879" s="409">
        <v>2</v>
      </c>
      <c r="M879" s="409">
        <v>15</v>
      </c>
      <c r="N879" s="409">
        <v>400</v>
      </c>
      <c r="O879" s="409"/>
      <c r="P879" s="427">
        <v>1</v>
      </c>
      <c r="Q879" s="346">
        <f t="shared" si="38"/>
        <v>1.2E-2</v>
      </c>
      <c r="R879" s="428"/>
    </row>
    <row r="880" spans="1:18" ht="16.5" thickTop="1" x14ac:dyDescent="0.25">
      <c r="B880" s="89"/>
      <c r="C880" s="90"/>
      <c r="D880" s="91"/>
      <c r="E880" s="82"/>
      <c r="F880" s="83"/>
      <c r="G880" s="83"/>
      <c r="H880" s="83"/>
      <c r="J880" s="409">
        <v>10</v>
      </c>
      <c r="K880" s="1467"/>
      <c r="L880" s="409">
        <v>5</v>
      </c>
      <c r="M880" s="409">
        <v>10</v>
      </c>
      <c r="N880" s="409">
        <v>400</v>
      </c>
      <c r="O880" s="409"/>
      <c r="P880" s="427">
        <v>1</v>
      </c>
      <c r="Q880" s="346">
        <f t="shared" si="38"/>
        <v>0.02</v>
      </c>
      <c r="R880" s="428"/>
    </row>
    <row r="881" spans="2:25" x14ac:dyDescent="0.25">
      <c r="B881" s="102" t="s">
        <v>80</v>
      </c>
      <c r="C881" s="90"/>
      <c r="D881" s="103">
        <f>SUM(Q885+D861)</f>
        <v>35.752831999999991</v>
      </c>
      <c r="E881" s="90" t="s">
        <v>212</v>
      </c>
      <c r="F881" s="82">
        <f>SUM(F861)</f>
        <v>0.71519999999999995</v>
      </c>
      <c r="G881" s="83"/>
      <c r="H881" s="83"/>
      <c r="J881" s="409">
        <v>11</v>
      </c>
      <c r="K881" s="1467"/>
      <c r="L881" s="409">
        <v>5</v>
      </c>
      <c r="M881" s="409">
        <v>10</v>
      </c>
      <c r="N881" s="409">
        <v>300</v>
      </c>
      <c r="O881" s="409"/>
      <c r="P881" s="427">
        <v>3</v>
      </c>
      <c r="Q881" s="346">
        <f t="shared" si="38"/>
        <v>4.4999999999999998E-2</v>
      </c>
      <c r="R881" s="428"/>
    </row>
    <row r="882" spans="2:25" x14ac:dyDescent="0.25">
      <c r="B882" s="102" t="s">
        <v>51</v>
      </c>
      <c r="C882" s="89"/>
      <c r="D882" s="103">
        <f>SUM(Q888+D862)</f>
        <v>12.283200000000001</v>
      </c>
      <c r="E882" s="83"/>
      <c r="F882" s="83"/>
      <c r="G882" s="83"/>
      <c r="H882" s="83"/>
      <c r="J882" s="409">
        <v>12</v>
      </c>
      <c r="K882" s="1467"/>
      <c r="L882" s="409">
        <v>4</v>
      </c>
      <c r="M882" s="409">
        <v>10</v>
      </c>
      <c r="N882" s="409">
        <v>400</v>
      </c>
      <c r="O882" s="409"/>
      <c r="P882" s="427">
        <v>1</v>
      </c>
      <c r="Q882" s="346">
        <f t="shared" si="38"/>
        <v>1.6E-2</v>
      </c>
      <c r="R882" s="428"/>
    </row>
    <row r="883" spans="2:25" ht="16.5" thickBot="1" x14ac:dyDescent="0.3">
      <c r="B883" s="89"/>
      <c r="C883" s="89"/>
      <c r="D883" s="635">
        <f>SUM(D881:D882)</f>
        <v>48.036031999999992</v>
      </c>
      <c r="E883" s="83"/>
      <c r="F883" s="328">
        <f>SUM(D883,F881)</f>
        <v>48.751231999999995</v>
      </c>
      <c r="G883" s="83"/>
      <c r="H883" s="83"/>
      <c r="J883" s="409">
        <v>13</v>
      </c>
      <c r="K883" s="1467"/>
      <c r="L883" s="409">
        <v>2</v>
      </c>
      <c r="M883" s="409">
        <v>10</v>
      </c>
      <c r="N883" s="409">
        <v>300</v>
      </c>
      <c r="O883" s="409"/>
      <c r="P883" s="427">
        <v>1</v>
      </c>
      <c r="Q883" s="346">
        <f t="shared" si="38"/>
        <v>6.0000000000000001E-3</v>
      </c>
      <c r="R883" s="428"/>
    </row>
    <row r="884" spans="2:25" ht="16.5" thickTop="1" x14ac:dyDescent="0.25">
      <c r="J884" s="409">
        <v>14</v>
      </c>
      <c r="K884" s="1467"/>
      <c r="L884" s="409">
        <v>2</v>
      </c>
      <c r="M884" s="409">
        <v>15</v>
      </c>
      <c r="N884" s="409">
        <v>300</v>
      </c>
      <c r="O884" s="409"/>
      <c r="P884" s="427">
        <v>2</v>
      </c>
      <c r="Q884" s="346">
        <f t="shared" si="38"/>
        <v>1.7999999999999999E-2</v>
      </c>
      <c r="R884" s="428"/>
    </row>
    <row r="885" spans="2:25" x14ac:dyDescent="0.25">
      <c r="J885" s="1882"/>
      <c r="K885" s="1883"/>
      <c r="L885" s="1883"/>
      <c r="M885" s="1883"/>
      <c r="N885" s="1884"/>
      <c r="O885" s="845">
        <f>SUM(O871:O884)</f>
        <v>0</v>
      </c>
      <c r="P885" s="845">
        <f>SUM(P871:P884)</f>
        <v>19</v>
      </c>
      <c r="Q885" s="1246">
        <f>SUM(Q871:Q884)</f>
        <v>0.81540000000000024</v>
      </c>
      <c r="R885" s="64">
        <f>SUM(Q885/G872)</f>
        <v>0.44935816179909405</v>
      </c>
    </row>
    <row r="886" spans="2:25" x14ac:dyDescent="0.25">
      <c r="J886" s="409">
        <v>15</v>
      </c>
      <c r="K886" s="425"/>
      <c r="L886" s="409">
        <v>5</v>
      </c>
      <c r="M886" s="409">
        <v>7</v>
      </c>
      <c r="N886" s="409">
        <v>400</v>
      </c>
      <c r="O886" s="409">
        <v>1</v>
      </c>
      <c r="P886" s="427">
        <v>4</v>
      </c>
      <c r="Q886" s="346">
        <f>L886*M886*N886*P886/1000000</f>
        <v>5.6000000000000001E-2</v>
      </c>
      <c r="R886" s="428"/>
    </row>
    <row r="887" spans="2:25" x14ac:dyDescent="0.25">
      <c r="J887" s="409">
        <v>16</v>
      </c>
      <c r="K887" s="425"/>
      <c r="L887" s="409">
        <v>4</v>
      </c>
      <c r="M887" s="409">
        <v>6</v>
      </c>
      <c r="N887" s="409">
        <v>400</v>
      </c>
      <c r="O887" s="409">
        <v>2</v>
      </c>
      <c r="P887" s="427">
        <v>12</v>
      </c>
      <c r="Q887" s="346">
        <f>L887*M887*N887*P887/1000000</f>
        <v>0.1152</v>
      </c>
      <c r="R887" s="428"/>
    </row>
    <row r="888" spans="2:25" x14ac:dyDescent="0.25">
      <c r="J888" s="1059"/>
      <c r="K888" s="1060"/>
      <c r="L888" s="1060"/>
      <c r="M888" s="1060"/>
      <c r="N888" s="1060"/>
      <c r="O888" s="1057">
        <f>SUM(O886:O887)</f>
        <v>3</v>
      </c>
      <c r="P888" s="845">
        <f>SUM(P886:P887)</f>
        <v>16</v>
      </c>
      <c r="Q888" s="437">
        <f>SUM(Q886:Q887)</f>
        <v>0.17119999999999999</v>
      </c>
      <c r="R888" s="854">
        <f>SUM(Q888/G872)</f>
        <v>9.4346476943837229E-2</v>
      </c>
    </row>
    <row r="889" spans="2:25" ht="16.5" thickBot="1" x14ac:dyDescent="0.3">
      <c r="J889" s="383"/>
      <c r="K889" s="383"/>
      <c r="L889" s="383"/>
      <c r="M889" s="383"/>
      <c r="N889" s="383"/>
      <c r="O889" s="1455">
        <f>SUM(O888)</f>
        <v>3</v>
      </c>
      <c r="P889" s="132">
        <f>SUM(P888,P885)</f>
        <v>35</v>
      </c>
      <c r="Q889" s="133">
        <f>SUM(Q888,Q885)</f>
        <v>0.98660000000000025</v>
      </c>
      <c r="R889" s="49">
        <f>SUM(Q889/G872)</f>
        <v>0.54370463874293129</v>
      </c>
    </row>
    <row r="890" spans="2:25" ht="16.5" thickTop="1" x14ac:dyDescent="0.25"/>
    <row r="891" spans="2:25" x14ac:dyDescent="0.25">
      <c r="T891" s="1446"/>
      <c r="V891" s="1446"/>
      <c r="W891" s="1446"/>
      <c r="X891" s="1446"/>
      <c r="Y891" s="1446"/>
    </row>
    <row r="892" spans="2:25" x14ac:dyDescent="0.25">
      <c r="B892" s="1814" t="s">
        <v>20</v>
      </c>
      <c r="C892" s="1814"/>
      <c r="D892" s="1814"/>
      <c r="E892" s="1814"/>
      <c r="F892" s="1814"/>
      <c r="G892" s="1814"/>
      <c r="H892" s="1814"/>
      <c r="J892" s="1892" t="s">
        <v>22</v>
      </c>
      <c r="K892" s="1892"/>
      <c r="L892" s="1892"/>
      <c r="M892" s="1892"/>
      <c r="N892" s="1892"/>
      <c r="O892" s="1892"/>
      <c r="P892" s="1892"/>
      <c r="Q892" s="1892"/>
      <c r="R892" s="1892"/>
    </row>
    <row r="893" spans="2:25" x14ac:dyDescent="0.25">
      <c r="B893" s="1814"/>
      <c r="C893" s="1814"/>
      <c r="D893" s="1814"/>
      <c r="E893" s="1814"/>
      <c r="F893" s="1814"/>
      <c r="G893" s="1814"/>
      <c r="H893" s="1814"/>
      <c r="J893" s="1892"/>
      <c r="K893" s="1892"/>
      <c r="L893" s="1892"/>
      <c r="M893" s="1892"/>
      <c r="N893" s="1892"/>
      <c r="O893" s="1892"/>
      <c r="P893" s="1892"/>
      <c r="Q893" s="1892"/>
      <c r="R893" s="1892"/>
    </row>
    <row r="894" spans="2:25" x14ac:dyDescent="0.25">
      <c r="B894" s="6" t="s">
        <v>500</v>
      </c>
      <c r="H894" s="8"/>
      <c r="J894" s="6" t="s">
        <v>500</v>
      </c>
      <c r="K894" s="1051"/>
      <c r="L894" s="1051"/>
      <c r="M894" s="1051"/>
      <c r="N894" s="1051"/>
      <c r="O894" s="1893"/>
      <c r="P894" s="1893"/>
      <c r="Q894" s="842"/>
      <c r="R894" s="842"/>
    </row>
    <row r="895" spans="2:25" x14ac:dyDescent="0.25">
      <c r="B895" s="1885" t="s">
        <v>21</v>
      </c>
      <c r="C895" s="1885" t="s">
        <v>2</v>
      </c>
      <c r="D895" s="1885" t="s">
        <v>3</v>
      </c>
      <c r="E895" s="1842" t="s">
        <v>4</v>
      </c>
      <c r="F895" s="1843"/>
      <c r="G895" s="1844"/>
      <c r="H895" s="1885" t="s">
        <v>5</v>
      </c>
      <c r="J895" s="1925" t="s">
        <v>21</v>
      </c>
      <c r="K895" s="1894" t="s">
        <v>24</v>
      </c>
      <c r="L895" s="1867" t="s">
        <v>25</v>
      </c>
      <c r="M895" s="1868"/>
      <c r="N895" s="1869"/>
      <c r="O895" s="1867" t="s">
        <v>4</v>
      </c>
      <c r="P895" s="1868"/>
      <c r="Q895" s="1869"/>
      <c r="R895" s="1886" t="s">
        <v>5</v>
      </c>
    </row>
    <row r="896" spans="2:25" x14ac:dyDescent="0.25">
      <c r="B896" s="1813"/>
      <c r="C896" s="1813"/>
      <c r="D896" s="1813"/>
      <c r="E896" s="1448" t="s">
        <v>26</v>
      </c>
      <c r="F896" s="1448" t="s">
        <v>9</v>
      </c>
      <c r="G896" s="1448" t="s">
        <v>10</v>
      </c>
      <c r="H896" s="1813"/>
      <c r="J896" s="1887"/>
      <c r="K896" s="1895"/>
      <c r="L896" s="1052" t="s">
        <v>27</v>
      </c>
      <c r="M896" s="1450" t="s">
        <v>28</v>
      </c>
      <c r="N896" s="1450" t="s">
        <v>26</v>
      </c>
      <c r="O896" s="1450" t="s">
        <v>29</v>
      </c>
      <c r="P896" s="1053" t="s">
        <v>30</v>
      </c>
      <c r="Q896" s="1054" t="s">
        <v>10</v>
      </c>
      <c r="R896" s="1887"/>
    </row>
    <row r="897" spans="2:18" x14ac:dyDescent="0.25">
      <c r="B897" s="1452">
        <v>1</v>
      </c>
      <c r="C897" s="80">
        <v>6985</v>
      </c>
      <c r="D897" s="409" t="s">
        <v>14</v>
      </c>
      <c r="E897" s="409">
        <v>400</v>
      </c>
      <c r="F897" s="409">
        <v>58</v>
      </c>
      <c r="G897" s="497">
        <f>0.7854*E897*F897*F897/1000000</f>
        <v>1.0568342399999999</v>
      </c>
      <c r="H897" s="1041" t="s">
        <v>172</v>
      </c>
      <c r="J897" s="409">
        <v>1</v>
      </c>
      <c r="K897" s="429" t="s">
        <v>80</v>
      </c>
      <c r="L897" s="409">
        <v>10</v>
      </c>
      <c r="M897" s="409">
        <v>30</v>
      </c>
      <c r="N897" s="409">
        <v>400</v>
      </c>
      <c r="O897" s="409"/>
      <c r="P897" s="427">
        <v>1</v>
      </c>
      <c r="Q897" s="346">
        <f t="shared" ref="Q897:Q906" si="39">L897*M897*N897*P897/1000000</f>
        <v>0.12</v>
      </c>
      <c r="R897" s="428"/>
    </row>
    <row r="898" spans="2:18" ht="16.5" thickBot="1" x14ac:dyDescent="0.3">
      <c r="G898" s="60">
        <f>SUM(G897)</f>
        <v>1.0568342399999999</v>
      </c>
      <c r="H898" s="36">
        <f>SUM(Q922/G898)</f>
        <v>0</v>
      </c>
      <c r="J898" s="409">
        <v>2</v>
      </c>
      <c r="K898" s="425"/>
      <c r="L898" s="409">
        <v>7</v>
      </c>
      <c r="M898" s="409">
        <v>30</v>
      </c>
      <c r="N898" s="409">
        <v>400</v>
      </c>
      <c r="O898" s="409"/>
      <c r="P898" s="427">
        <v>1</v>
      </c>
      <c r="Q898" s="346">
        <f t="shared" si="39"/>
        <v>8.4000000000000005E-2</v>
      </c>
      <c r="R898" s="428"/>
    </row>
    <row r="899" spans="2:18" ht="16.5" thickTop="1" x14ac:dyDescent="0.25">
      <c r="J899" s="409">
        <v>3</v>
      </c>
      <c r="K899" s="1467"/>
      <c r="L899" s="409">
        <v>12</v>
      </c>
      <c r="M899" s="409">
        <v>29</v>
      </c>
      <c r="N899" s="409">
        <v>400</v>
      </c>
      <c r="O899" s="409"/>
      <c r="P899" s="427">
        <v>1</v>
      </c>
      <c r="Q899" s="346">
        <f t="shared" si="39"/>
        <v>0.13919999999999999</v>
      </c>
      <c r="R899" s="428"/>
    </row>
    <row r="900" spans="2:18" x14ac:dyDescent="0.25">
      <c r="B900" s="8" t="s">
        <v>502</v>
      </c>
      <c r="J900" s="409">
        <v>4</v>
      </c>
      <c r="K900" s="1467"/>
      <c r="L900" s="409">
        <v>10</v>
      </c>
      <c r="M900" s="409">
        <v>27</v>
      </c>
      <c r="N900" s="409">
        <v>400</v>
      </c>
      <c r="O900" s="409"/>
      <c r="P900" s="427">
        <v>1</v>
      </c>
      <c r="Q900" s="346">
        <f t="shared" si="39"/>
        <v>0.108</v>
      </c>
      <c r="R900" s="428"/>
    </row>
    <row r="901" spans="2:18" x14ac:dyDescent="0.25">
      <c r="B901" s="1925" t="s">
        <v>3</v>
      </c>
      <c r="C901" s="1888" t="s">
        <v>49</v>
      </c>
      <c r="D901" s="1889"/>
      <c r="E901" s="1890" t="s">
        <v>48</v>
      </c>
      <c r="F901" s="1891"/>
      <c r="G901" s="1925" t="s">
        <v>50</v>
      </c>
      <c r="H901" s="87"/>
      <c r="J901" s="409">
        <v>5</v>
      </c>
      <c r="K901" s="1467"/>
      <c r="L901" s="409">
        <v>12</v>
      </c>
      <c r="M901" s="409">
        <v>25</v>
      </c>
      <c r="N901" s="409">
        <v>400</v>
      </c>
      <c r="O901" s="409"/>
      <c r="P901" s="427">
        <v>1</v>
      </c>
      <c r="Q901" s="346">
        <f t="shared" si="39"/>
        <v>0.12</v>
      </c>
      <c r="R901" s="428"/>
    </row>
    <row r="902" spans="2:18" x14ac:dyDescent="0.25">
      <c r="B902" s="1887"/>
      <c r="C902" s="101" t="s">
        <v>30</v>
      </c>
      <c r="D902" s="101" t="s">
        <v>10</v>
      </c>
      <c r="E902" s="1453" t="s">
        <v>30</v>
      </c>
      <c r="F902" s="1453" t="s">
        <v>10</v>
      </c>
      <c r="G902" s="1887"/>
      <c r="H902" s="87"/>
      <c r="J902" s="409">
        <v>6</v>
      </c>
      <c r="K902" s="1467"/>
      <c r="L902" s="409">
        <v>7</v>
      </c>
      <c r="M902" s="409">
        <v>20</v>
      </c>
      <c r="N902" s="409">
        <v>400</v>
      </c>
      <c r="O902" s="409"/>
      <c r="P902" s="427">
        <v>1</v>
      </c>
      <c r="Q902" s="346">
        <f t="shared" si="39"/>
        <v>5.6000000000000001E-2</v>
      </c>
      <c r="R902" s="428"/>
    </row>
    <row r="903" spans="2:18" x14ac:dyDescent="0.25">
      <c r="B903" s="1454" t="s">
        <v>14</v>
      </c>
      <c r="C903" s="86">
        <f>SUM(C879)</f>
        <v>104</v>
      </c>
      <c r="D903" s="71">
        <f>SUM(D879)</f>
        <v>67.928303520000028</v>
      </c>
      <c r="E903" s="86">
        <f>SUM(E879)</f>
        <v>3578</v>
      </c>
      <c r="F903" s="71">
        <f>SUM(F879)</f>
        <v>48.036031999999992</v>
      </c>
      <c r="G903" s="88">
        <f>SUM(G883)</f>
        <v>0</v>
      </c>
      <c r="H903" s="83"/>
      <c r="J903" s="409">
        <v>7</v>
      </c>
      <c r="K903" s="1467"/>
      <c r="L903" s="409">
        <v>3</v>
      </c>
      <c r="M903" s="409">
        <v>15</v>
      </c>
      <c r="N903" s="409">
        <v>400</v>
      </c>
      <c r="O903" s="409"/>
      <c r="P903" s="427">
        <v>2</v>
      </c>
      <c r="Q903" s="346">
        <f t="shared" si="39"/>
        <v>3.5999999999999997E-2</v>
      </c>
      <c r="R903" s="428"/>
    </row>
    <row r="904" spans="2:18" x14ac:dyDescent="0.25">
      <c r="B904" s="1454" t="s">
        <v>14</v>
      </c>
      <c r="C904" s="1454">
        <f>SUM(B897)</f>
        <v>1</v>
      </c>
      <c r="D904" s="71">
        <f>SUM(G898)</f>
        <v>1.0568342399999999</v>
      </c>
      <c r="E904" s="86">
        <f>SUM(P921)</f>
        <v>74</v>
      </c>
      <c r="F904" s="71">
        <f>SUM(Q921)</f>
        <v>1.0513000000000001</v>
      </c>
      <c r="G904" s="88">
        <f>SUM(F904/D904)</f>
        <v>0.9947633793545525</v>
      </c>
      <c r="H904" s="83"/>
      <c r="J904" s="409">
        <v>8</v>
      </c>
      <c r="K904" s="1467"/>
      <c r="L904" s="409">
        <v>2</v>
      </c>
      <c r="M904" s="409">
        <v>15</v>
      </c>
      <c r="N904" s="409">
        <v>400</v>
      </c>
      <c r="O904" s="409"/>
      <c r="P904" s="427">
        <v>3</v>
      </c>
      <c r="Q904" s="346">
        <f t="shared" si="39"/>
        <v>3.5999999999999997E-2</v>
      </c>
      <c r="R904" s="428"/>
    </row>
    <row r="905" spans="2:18" ht="16.5" thickBot="1" x14ac:dyDescent="0.3">
      <c r="B905" s="1449" t="s">
        <v>54</v>
      </c>
      <c r="C905" s="59">
        <f>SUM(C903:C904)</f>
        <v>105</v>
      </c>
      <c r="D905" s="92">
        <f>SUM(D903:D904)</f>
        <v>68.985137760000029</v>
      </c>
      <c r="E905" s="59">
        <f>SUM(E903:E904)</f>
        <v>3652</v>
      </c>
      <c r="F905" s="92">
        <f>SUM(F903:F904)</f>
        <v>49.087331999999989</v>
      </c>
      <c r="G905" s="93">
        <f>SUM(F905/D905)</f>
        <v>0.71156387584200087</v>
      </c>
      <c r="H905" s="83"/>
      <c r="J905" s="409">
        <v>9</v>
      </c>
      <c r="K905" s="1467"/>
      <c r="L905" s="409">
        <v>3</v>
      </c>
      <c r="M905" s="409">
        <v>15</v>
      </c>
      <c r="N905" s="409">
        <v>300</v>
      </c>
      <c r="O905" s="409"/>
      <c r="P905" s="427">
        <v>2</v>
      </c>
      <c r="Q905" s="346">
        <f t="shared" si="39"/>
        <v>2.7E-2</v>
      </c>
      <c r="R905" s="428"/>
    </row>
    <row r="906" spans="2:18" ht="16.5" thickTop="1" x14ac:dyDescent="0.25">
      <c r="B906" s="89"/>
      <c r="C906" s="90"/>
      <c r="D906" s="91"/>
      <c r="E906" s="82"/>
      <c r="F906" s="83"/>
      <c r="G906" s="83"/>
      <c r="H906" s="83"/>
      <c r="J906" s="409">
        <v>10</v>
      </c>
      <c r="K906" s="1467"/>
      <c r="L906" s="409">
        <v>3</v>
      </c>
      <c r="M906" s="409">
        <v>15</v>
      </c>
      <c r="N906" s="409">
        <v>250</v>
      </c>
      <c r="O906" s="409"/>
      <c r="P906" s="427">
        <v>2</v>
      </c>
      <c r="Q906" s="346">
        <f t="shared" si="39"/>
        <v>2.2499999999999999E-2</v>
      </c>
      <c r="R906" s="428"/>
    </row>
    <row r="907" spans="2:18" x14ac:dyDescent="0.25">
      <c r="B907" s="102" t="s">
        <v>80</v>
      </c>
      <c r="C907" s="90"/>
      <c r="D907" s="103">
        <f>SUM(Q915+D881)</f>
        <v>36.566531999999988</v>
      </c>
      <c r="E907" s="90" t="s">
        <v>212</v>
      </c>
      <c r="F907" s="82">
        <f>SUM(F881)</f>
        <v>0.71519999999999995</v>
      </c>
      <c r="G907" s="83"/>
      <c r="H907" s="83"/>
      <c r="J907" s="409">
        <v>11</v>
      </c>
      <c r="K907" s="1467"/>
      <c r="L907" s="409">
        <v>3</v>
      </c>
      <c r="M907" s="409">
        <v>15</v>
      </c>
      <c r="N907" s="409">
        <v>200</v>
      </c>
      <c r="O907" s="409"/>
      <c r="P907" s="427">
        <v>1</v>
      </c>
      <c r="Q907" s="346">
        <f t="shared" ref="Q907:Q914" si="40">L907*M907*N907*P907/1000000</f>
        <v>8.9999999999999993E-3</v>
      </c>
      <c r="R907" s="428"/>
    </row>
    <row r="908" spans="2:18" x14ac:dyDescent="0.25">
      <c r="B908" s="102" t="s">
        <v>51</v>
      </c>
      <c r="C908" s="89"/>
      <c r="D908" s="103">
        <f>SUM(Q920+D882)</f>
        <v>12.520800000000001</v>
      </c>
      <c r="E908" s="83"/>
      <c r="F908" s="83"/>
      <c r="G908" s="83"/>
      <c r="H908" s="83"/>
      <c r="J908" s="409">
        <v>12</v>
      </c>
      <c r="K908" s="1467"/>
      <c r="L908" s="409">
        <v>4</v>
      </c>
      <c r="M908" s="409">
        <v>10</v>
      </c>
      <c r="N908" s="409">
        <v>300</v>
      </c>
      <c r="O908" s="409"/>
      <c r="P908" s="427">
        <v>1</v>
      </c>
      <c r="Q908" s="346">
        <f t="shared" si="40"/>
        <v>1.2E-2</v>
      </c>
      <c r="R908" s="428"/>
    </row>
    <row r="909" spans="2:18" ht="16.5" thickBot="1" x14ac:dyDescent="0.3">
      <c r="B909" s="89"/>
      <c r="C909" s="89"/>
      <c r="D909" s="635">
        <f>SUM(D907:D908)</f>
        <v>49.087331999999989</v>
      </c>
      <c r="E909" s="83"/>
      <c r="F909" s="328">
        <f>SUM(D909,F907)</f>
        <v>49.802531999999992</v>
      </c>
      <c r="G909" s="83"/>
      <c r="H909" s="83"/>
      <c r="J909" s="409">
        <v>13</v>
      </c>
      <c r="K909" s="1467"/>
      <c r="L909" s="409">
        <v>4</v>
      </c>
      <c r="M909" s="409">
        <v>10</v>
      </c>
      <c r="N909" s="409">
        <v>250</v>
      </c>
      <c r="O909" s="409"/>
      <c r="P909" s="427">
        <v>1</v>
      </c>
      <c r="Q909" s="346">
        <f t="shared" si="40"/>
        <v>0.01</v>
      </c>
      <c r="R909" s="428"/>
    </row>
    <row r="910" spans="2:18" ht="16.5" thickTop="1" x14ac:dyDescent="0.25">
      <c r="J910" s="409">
        <v>14</v>
      </c>
      <c r="K910" s="1467"/>
      <c r="L910" s="409">
        <v>4</v>
      </c>
      <c r="M910" s="409">
        <v>10</v>
      </c>
      <c r="N910" s="409">
        <v>200</v>
      </c>
      <c r="O910" s="409"/>
      <c r="P910" s="427">
        <v>1</v>
      </c>
      <c r="Q910" s="346">
        <f t="shared" si="40"/>
        <v>8.0000000000000002E-3</v>
      </c>
      <c r="R910" s="428"/>
    </row>
    <row r="911" spans="2:18" x14ac:dyDescent="0.25">
      <c r="J911" s="409">
        <v>15</v>
      </c>
      <c r="K911" s="1467"/>
      <c r="L911" s="409">
        <v>3</v>
      </c>
      <c r="M911" s="409">
        <v>10</v>
      </c>
      <c r="N911" s="409">
        <v>300</v>
      </c>
      <c r="O911" s="409"/>
      <c r="P911" s="427">
        <v>1</v>
      </c>
      <c r="Q911" s="346">
        <f t="shared" si="40"/>
        <v>8.9999999999999993E-3</v>
      </c>
      <c r="R911" s="428"/>
    </row>
    <row r="912" spans="2:18" x14ac:dyDescent="0.25">
      <c r="J912" s="409">
        <v>16</v>
      </c>
      <c r="K912" s="1467"/>
      <c r="L912" s="409">
        <v>3</v>
      </c>
      <c r="M912" s="409">
        <v>10</v>
      </c>
      <c r="N912" s="409">
        <v>200</v>
      </c>
      <c r="O912" s="409"/>
      <c r="P912" s="427">
        <v>1</v>
      </c>
      <c r="Q912" s="346">
        <f t="shared" si="40"/>
        <v>6.0000000000000001E-3</v>
      </c>
      <c r="R912" s="428"/>
    </row>
    <row r="913" spans="2:18" x14ac:dyDescent="0.25">
      <c r="J913" s="409">
        <v>17</v>
      </c>
      <c r="K913" s="1467"/>
      <c r="L913" s="409">
        <v>2</v>
      </c>
      <c r="M913" s="409">
        <v>10</v>
      </c>
      <c r="N913" s="409">
        <v>300</v>
      </c>
      <c r="O913" s="409"/>
      <c r="P913" s="427">
        <v>1</v>
      </c>
      <c r="Q913" s="346">
        <f t="shared" si="40"/>
        <v>6.0000000000000001E-3</v>
      </c>
      <c r="R913" s="428"/>
    </row>
    <row r="914" spans="2:18" x14ac:dyDescent="0.25">
      <c r="J914" s="409">
        <v>18</v>
      </c>
      <c r="K914" s="1467"/>
      <c r="L914" s="409">
        <v>2</v>
      </c>
      <c r="M914" s="409">
        <v>10</v>
      </c>
      <c r="N914" s="409">
        <v>250</v>
      </c>
      <c r="O914" s="409"/>
      <c r="P914" s="427">
        <v>1</v>
      </c>
      <c r="Q914" s="346">
        <f t="shared" si="40"/>
        <v>5.0000000000000001E-3</v>
      </c>
      <c r="R914" s="428"/>
    </row>
    <row r="915" spans="2:18" x14ac:dyDescent="0.25">
      <c r="J915" s="1882"/>
      <c r="K915" s="1883"/>
      <c r="L915" s="1883"/>
      <c r="M915" s="1883"/>
      <c r="N915" s="1884"/>
      <c r="O915" s="845">
        <f>SUM(O897:O914)</f>
        <v>0</v>
      </c>
      <c r="P915" s="845">
        <f>SUM(P897:P914)</f>
        <v>23</v>
      </c>
      <c r="Q915" s="1246">
        <f>SUM(Q897:Q914)</f>
        <v>0.81370000000000009</v>
      </c>
      <c r="R915" s="64">
        <f>SUM(Q915/G897)</f>
        <v>0.76994098904289865</v>
      </c>
    </row>
    <row r="916" spans="2:18" x14ac:dyDescent="0.25">
      <c r="J916" s="409">
        <v>19</v>
      </c>
      <c r="K916" s="425"/>
      <c r="L916" s="409">
        <v>4</v>
      </c>
      <c r="M916" s="409">
        <v>6</v>
      </c>
      <c r="N916" s="409">
        <v>400</v>
      </c>
      <c r="O916" s="409">
        <v>1</v>
      </c>
      <c r="P916" s="427">
        <v>6</v>
      </c>
      <c r="Q916" s="346">
        <f>L916*M916*N916*P916/1000000</f>
        <v>5.7599999999999998E-2</v>
      </c>
      <c r="R916" s="428"/>
    </row>
    <row r="917" spans="2:18" x14ac:dyDescent="0.25">
      <c r="J917" s="409">
        <v>20</v>
      </c>
      <c r="K917" s="425"/>
      <c r="L917" s="409">
        <v>3</v>
      </c>
      <c r="M917" s="409">
        <v>5</v>
      </c>
      <c r="N917" s="409">
        <v>400</v>
      </c>
      <c r="O917" s="409">
        <v>1</v>
      </c>
      <c r="P917" s="427">
        <v>10</v>
      </c>
      <c r="Q917" s="346">
        <f>L917*M917*N917*P917/1000000</f>
        <v>0.06</v>
      </c>
      <c r="R917" s="428"/>
    </row>
    <row r="918" spans="2:18" x14ac:dyDescent="0.25">
      <c r="J918" s="409">
        <v>21</v>
      </c>
      <c r="K918" s="425"/>
      <c r="L918" s="409">
        <v>2</v>
      </c>
      <c r="M918" s="409">
        <v>3</v>
      </c>
      <c r="N918" s="409">
        <v>400</v>
      </c>
      <c r="O918" s="409">
        <v>1</v>
      </c>
      <c r="P918" s="427">
        <v>25</v>
      </c>
      <c r="Q918" s="346">
        <f>L918*M918*N918*P918/1000000</f>
        <v>0.06</v>
      </c>
      <c r="R918" s="428"/>
    </row>
    <row r="919" spans="2:18" x14ac:dyDescent="0.25">
      <c r="J919" s="409">
        <v>22</v>
      </c>
      <c r="K919" s="425"/>
      <c r="L919" s="409">
        <v>3</v>
      </c>
      <c r="M919" s="409">
        <v>5</v>
      </c>
      <c r="N919" s="409">
        <v>400</v>
      </c>
      <c r="O919" s="409">
        <v>1</v>
      </c>
      <c r="P919" s="427">
        <v>10</v>
      </c>
      <c r="Q919" s="346">
        <f>L919*M919*N919*P919/1000000</f>
        <v>0.06</v>
      </c>
      <c r="R919" s="428"/>
    </row>
    <row r="920" spans="2:18" x14ac:dyDescent="0.25">
      <c r="J920" s="1059"/>
      <c r="K920" s="1060"/>
      <c r="L920" s="1060"/>
      <c r="M920" s="1060"/>
      <c r="N920" s="1060"/>
      <c r="O920" s="1057">
        <f>SUM(O916:O919)</f>
        <v>4</v>
      </c>
      <c r="P920" s="845">
        <f>SUM(P916:P919)</f>
        <v>51</v>
      </c>
      <c r="Q920" s="437">
        <f>SUM(Q916:Q919)</f>
        <v>0.23759999999999998</v>
      </c>
      <c r="R920" s="854">
        <f>SUM(Q920/G897)</f>
        <v>0.2248223903116538</v>
      </c>
    </row>
    <row r="921" spans="2:18" ht="16.5" thickBot="1" x14ac:dyDescent="0.3">
      <c r="J921" s="383"/>
      <c r="K921" s="383"/>
      <c r="L921" s="383"/>
      <c r="M921" s="383"/>
      <c r="N921" s="383"/>
      <c r="O921" s="1455">
        <f>SUM(O920)</f>
        <v>4</v>
      </c>
      <c r="P921" s="132">
        <f>SUM(P920,P915)</f>
        <v>74</v>
      </c>
      <c r="Q921" s="133">
        <f>SUM(Q920,Q915)</f>
        <v>1.0513000000000001</v>
      </c>
      <c r="R921" s="49">
        <f>SUM(Q921/G897)</f>
        <v>0.9947633793545525</v>
      </c>
    </row>
    <row r="922" spans="2:18" ht="16.5" thickTop="1" x14ac:dyDescent="0.25"/>
    <row r="924" spans="2:18" x14ac:dyDescent="0.25">
      <c r="B924" s="1814" t="s">
        <v>20</v>
      </c>
      <c r="C924" s="1814"/>
      <c r="D924" s="1814"/>
      <c r="E924" s="1814"/>
      <c r="F924" s="1814"/>
      <c r="G924" s="1814"/>
      <c r="H924" s="1814"/>
      <c r="J924" s="1892" t="s">
        <v>22</v>
      </c>
      <c r="K924" s="1892"/>
      <c r="L924" s="1892"/>
      <c r="M924" s="1892"/>
      <c r="N924" s="1892"/>
      <c r="O924" s="1892"/>
      <c r="P924" s="1892"/>
      <c r="Q924" s="1892"/>
      <c r="R924" s="1892"/>
    </row>
    <row r="925" spans="2:18" x14ac:dyDescent="0.25">
      <c r="B925" s="1814"/>
      <c r="C925" s="1814"/>
      <c r="D925" s="1814"/>
      <c r="E925" s="1814"/>
      <c r="F925" s="1814"/>
      <c r="G925" s="1814"/>
      <c r="H925" s="1814"/>
      <c r="J925" s="1892"/>
      <c r="K925" s="1892"/>
      <c r="L925" s="1892"/>
      <c r="M925" s="1892"/>
      <c r="N925" s="1892"/>
      <c r="O925" s="1892"/>
      <c r="P925" s="1892"/>
      <c r="Q925" s="1892"/>
      <c r="R925" s="1892"/>
    </row>
    <row r="926" spans="2:18" x14ac:dyDescent="0.25">
      <c r="B926" s="6" t="s">
        <v>511</v>
      </c>
      <c r="H926" s="8"/>
      <c r="J926" s="6" t="s">
        <v>511</v>
      </c>
      <c r="K926" s="1051"/>
      <c r="L926" s="1051"/>
      <c r="M926" s="1051"/>
      <c r="N926" s="1051"/>
      <c r="O926" s="1893"/>
      <c r="P926" s="1893"/>
      <c r="Q926" s="842"/>
      <c r="R926" s="842"/>
    </row>
    <row r="927" spans="2:18" x14ac:dyDescent="0.25">
      <c r="B927" s="1885" t="s">
        <v>21</v>
      </c>
      <c r="C927" s="1885" t="s">
        <v>2</v>
      </c>
      <c r="D927" s="1885" t="s">
        <v>3</v>
      </c>
      <c r="E927" s="1842" t="s">
        <v>4</v>
      </c>
      <c r="F927" s="1843"/>
      <c r="G927" s="1844"/>
      <c r="H927" s="1885" t="s">
        <v>5</v>
      </c>
      <c r="J927" s="1886" t="s">
        <v>21</v>
      </c>
      <c r="K927" s="1894" t="s">
        <v>24</v>
      </c>
      <c r="L927" s="1867" t="s">
        <v>25</v>
      </c>
      <c r="M927" s="1868"/>
      <c r="N927" s="1869"/>
      <c r="O927" s="1867" t="s">
        <v>4</v>
      </c>
      <c r="P927" s="1868"/>
      <c r="Q927" s="1869"/>
      <c r="R927" s="1886" t="s">
        <v>5</v>
      </c>
    </row>
    <row r="928" spans="2:18" x14ac:dyDescent="0.25">
      <c r="B928" s="1813"/>
      <c r="C928" s="1813"/>
      <c r="D928" s="1813"/>
      <c r="E928" s="1513" t="s">
        <v>26</v>
      </c>
      <c r="F928" s="1513" t="s">
        <v>9</v>
      </c>
      <c r="G928" s="1513" t="s">
        <v>10</v>
      </c>
      <c r="H928" s="1813"/>
      <c r="J928" s="1887"/>
      <c r="K928" s="1895"/>
      <c r="L928" s="1052" t="s">
        <v>27</v>
      </c>
      <c r="M928" s="1498" t="s">
        <v>28</v>
      </c>
      <c r="N928" s="1498" t="s">
        <v>26</v>
      </c>
      <c r="O928" s="1498" t="s">
        <v>29</v>
      </c>
      <c r="P928" s="1053" t="s">
        <v>30</v>
      </c>
      <c r="Q928" s="1054" t="s">
        <v>10</v>
      </c>
      <c r="R928" s="1887"/>
    </row>
    <row r="929" spans="2:18" x14ac:dyDescent="0.25">
      <c r="B929" s="1520">
        <v>1</v>
      </c>
      <c r="C929" s="406">
        <v>7046</v>
      </c>
      <c r="D929" s="409" t="s">
        <v>14</v>
      </c>
      <c r="E929" s="409">
        <v>400</v>
      </c>
      <c r="F929" s="409">
        <v>32</v>
      </c>
      <c r="G929" s="497">
        <f t="shared" ref="G929:G939" si="41">0.7854*E929*F929*F929/1000000</f>
        <v>0.32169983999999996</v>
      </c>
      <c r="H929" s="21" t="s">
        <v>15</v>
      </c>
      <c r="J929" s="409">
        <v>1</v>
      </c>
      <c r="K929" s="429" t="s">
        <v>80</v>
      </c>
      <c r="L929" s="409">
        <v>12</v>
      </c>
      <c r="M929" s="409">
        <v>30</v>
      </c>
      <c r="N929" s="409">
        <v>400</v>
      </c>
      <c r="O929" s="409"/>
      <c r="P929" s="427">
        <v>1</v>
      </c>
      <c r="Q929" s="346">
        <f t="shared" ref="Q929:Q945" si="42">L929*M929*N929*P929/1000000</f>
        <v>0.14399999999999999</v>
      </c>
      <c r="R929" s="428"/>
    </row>
    <row r="930" spans="2:18" x14ac:dyDescent="0.25">
      <c r="B930" s="1520">
        <v>2</v>
      </c>
      <c r="C930" s="406">
        <v>7043</v>
      </c>
      <c r="D930" s="409" t="s">
        <v>14</v>
      </c>
      <c r="E930" s="409">
        <v>400</v>
      </c>
      <c r="F930" s="409">
        <v>34</v>
      </c>
      <c r="G930" s="497">
        <f t="shared" si="41"/>
        <v>0.36316895999999999</v>
      </c>
      <c r="H930" s="433" t="s">
        <v>15</v>
      </c>
      <c r="J930" s="409">
        <v>2</v>
      </c>
      <c r="K930" s="425"/>
      <c r="L930" s="409">
        <v>15</v>
      </c>
      <c r="M930" s="409">
        <v>25</v>
      </c>
      <c r="N930" s="409">
        <v>400</v>
      </c>
      <c r="O930" s="409"/>
      <c r="P930" s="427">
        <v>3</v>
      </c>
      <c r="Q930" s="346">
        <f t="shared" si="42"/>
        <v>0.45</v>
      </c>
      <c r="R930" s="428"/>
    </row>
    <row r="931" spans="2:18" x14ac:dyDescent="0.25">
      <c r="B931" s="1520">
        <v>3</v>
      </c>
      <c r="C931" s="406">
        <v>7113</v>
      </c>
      <c r="D931" s="409" t="s">
        <v>14</v>
      </c>
      <c r="E931" s="409">
        <v>400</v>
      </c>
      <c r="F931" s="409">
        <v>60</v>
      </c>
      <c r="G931" s="497">
        <f t="shared" si="41"/>
        <v>1.130976</v>
      </c>
      <c r="H931" s="21" t="s">
        <v>15</v>
      </c>
      <c r="J931" s="409">
        <v>3</v>
      </c>
      <c r="K931" s="1467"/>
      <c r="L931" s="409">
        <v>12</v>
      </c>
      <c r="M931" s="409">
        <v>15</v>
      </c>
      <c r="N931" s="409">
        <v>400</v>
      </c>
      <c r="O931" s="409"/>
      <c r="P931" s="427">
        <v>5</v>
      </c>
      <c r="Q931" s="346">
        <f t="shared" si="42"/>
        <v>0.36</v>
      </c>
      <c r="R931" s="428"/>
    </row>
    <row r="932" spans="2:18" x14ac:dyDescent="0.25">
      <c r="B932" s="1520">
        <v>4</v>
      </c>
      <c r="C932" s="406">
        <v>7111</v>
      </c>
      <c r="D932" s="409" t="s">
        <v>14</v>
      </c>
      <c r="E932" s="409">
        <v>400</v>
      </c>
      <c r="F932" s="409">
        <v>47</v>
      </c>
      <c r="G932" s="497">
        <f t="shared" si="41"/>
        <v>0.69397943999999989</v>
      </c>
      <c r="H932" s="433" t="s">
        <v>15</v>
      </c>
      <c r="J932" s="409">
        <v>4</v>
      </c>
      <c r="K932" s="1467"/>
      <c r="L932" s="409">
        <v>15</v>
      </c>
      <c r="M932" s="409">
        <v>15</v>
      </c>
      <c r="N932" s="409">
        <v>400</v>
      </c>
      <c r="O932" s="409"/>
      <c r="P932" s="427">
        <v>3</v>
      </c>
      <c r="Q932" s="346">
        <f t="shared" si="42"/>
        <v>0.27</v>
      </c>
      <c r="R932" s="428"/>
    </row>
    <row r="933" spans="2:18" x14ac:dyDescent="0.25">
      <c r="B933" s="1520">
        <v>5</v>
      </c>
      <c r="C933" s="406">
        <v>7108</v>
      </c>
      <c r="D933" s="409" t="s">
        <v>14</v>
      </c>
      <c r="E933" s="409">
        <v>400</v>
      </c>
      <c r="F933" s="409">
        <v>40</v>
      </c>
      <c r="G933" s="497">
        <f t="shared" si="41"/>
        <v>0.50265599999999988</v>
      </c>
      <c r="H933" s="21" t="s">
        <v>15</v>
      </c>
      <c r="J933" s="409">
        <v>5</v>
      </c>
      <c r="K933" s="1467"/>
      <c r="L933" s="409">
        <v>10</v>
      </c>
      <c r="M933" s="409">
        <v>20</v>
      </c>
      <c r="N933" s="409">
        <v>400</v>
      </c>
      <c r="O933" s="409"/>
      <c r="P933" s="427">
        <v>3</v>
      </c>
      <c r="Q933" s="346">
        <f t="shared" si="42"/>
        <v>0.24</v>
      </c>
      <c r="R933" s="428"/>
    </row>
    <row r="934" spans="2:18" x14ac:dyDescent="0.25">
      <c r="B934" s="1520">
        <v>6</v>
      </c>
      <c r="C934" s="406">
        <v>7103</v>
      </c>
      <c r="D934" s="409" t="s">
        <v>14</v>
      </c>
      <c r="E934" s="409">
        <v>400</v>
      </c>
      <c r="F934" s="409">
        <v>53</v>
      </c>
      <c r="G934" s="497">
        <f t="shared" si="41"/>
        <v>0.88247543999999989</v>
      </c>
      <c r="H934" s="433" t="s">
        <v>15</v>
      </c>
      <c r="J934" s="409">
        <v>6</v>
      </c>
      <c r="K934" s="1467"/>
      <c r="L934" s="409">
        <v>10</v>
      </c>
      <c r="M934" s="409">
        <v>15</v>
      </c>
      <c r="N934" s="409">
        <v>400</v>
      </c>
      <c r="O934" s="409"/>
      <c r="P934" s="427">
        <v>6</v>
      </c>
      <c r="Q934" s="346">
        <f t="shared" si="42"/>
        <v>0.36</v>
      </c>
      <c r="R934" s="428"/>
    </row>
    <row r="935" spans="2:18" x14ac:dyDescent="0.25">
      <c r="B935" s="1520">
        <v>7</v>
      </c>
      <c r="C935" s="406">
        <v>7107</v>
      </c>
      <c r="D935" s="409" t="s">
        <v>14</v>
      </c>
      <c r="E935" s="409">
        <v>400</v>
      </c>
      <c r="F935" s="409">
        <v>52</v>
      </c>
      <c r="G935" s="497">
        <f t="shared" si="41"/>
        <v>0.84948863999999991</v>
      </c>
      <c r="H935" s="21" t="s">
        <v>15</v>
      </c>
      <c r="J935" s="409">
        <v>7</v>
      </c>
      <c r="K935" s="1467"/>
      <c r="L935" s="409">
        <v>6</v>
      </c>
      <c r="M935" s="409">
        <v>15</v>
      </c>
      <c r="N935" s="409">
        <v>400</v>
      </c>
      <c r="O935" s="409"/>
      <c r="P935" s="427">
        <v>3</v>
      </c>
      <c r="Q935" s="346">
        <f t="shared" si="42"/>
        <v>0.108</v>
      </c>
      <c r="R935" s="428"/>
    </row>
    <row r="936" spans="2:18" x14ac:dyDescent="0.25">
      <c r="B936" s="1520">
        <v>8</v>
      </c>
      <c r="C936" s="406">
        <v>7029</v>
      </c>
      <c r="D936" s="409" t="s">
        <v>14</v>
      </c>
      <c r="E936" s="409">
        <v>400</v>
      </c>
      <c r="F936" s="409">
        <v>40</v>
      </c>
      <c r="G936" s="497">
        <f t="shared" si="41"/>
        <v>0.50265599999999988</v>
      </c>
      <c r="H936" s="433" t="s">
        <v>15</v>
      </c>
      <c r="J936" s="409">
        <v>8</v>
      </c>
      <c r="K936" s="1467"/>
      <c r="L936" s="409">
        <v>4</v>
      </c>
      <c r="M936" s="409">
        <v>15</v>
      </c>
      <c r="N936" s="409">
        <v>400</v>
      </c>
      <c r="O936" s="409"/>
      <c r="P936" s="427">
        <v>2</v>
      </c>
      <c r="Q936" s="346">
        <f t="shared" si="42"/>
        <v>4.8000000000000001E-2</v>
      </c>
      <c r="R936" s="428"/>
    </row>
    <row r="937" spans="2:18" x14ac:dyDescent="0.25">
      <c r="B937" s="1520">
        <v>9</v>
      </c>
      <c r="C937" s="406">
        <v>7101</v>
      </c>
      <c r="D937" s="409" t="s">
        <v>14</v>
      </c>
      <c r="E937" s="409">
        <v>400</v>
      </c>
      <c r="F937" s="409">
        <v>55</v>
      </c>
      <c r="G937" s="497">
        <f t="shared" si="41"/>
        <v>0.95033400000000001</v>
      </c>
      <c r="H937" s="21" t="s">
        <v>15</v>
      </c>
      <c r="J937" s="409">
        <v>9</v>
      </c>
      <c r="K937" s="1467"/>
      <c r="L937" s="409">
        <v>6</v>
      </c>
      <c r="M937" s="409">
        <v>20</v>
      </c>
      <c r="N937" s="409">
        <v>400</v>
      </c>
      <c r="O937" s="409"/>
      <c r="P937" s="427">
        <v>1</v>
      </c>
      <c r="Q937" s="346">
        <f t="shared" si="42"/>
        <v>4.8000000000000001E-2</v>
      </c>
      <c r="R937" s="428"/>
    </row>
    <row r="938" spans="2:18" x14ac:dyDescent="0.25">
      <c r="B938" s="1520">
        <v>10</v>
      </c>
      <c r="C938" s="406">
        <v>7078</v>
      </c>
      <c r="D938" s="409" t="s">
        <v>14</v>
      </c>
      <c r="E938" s="409">
        <v>400</v>
      </c>
      <c r="F938" s="409">
        <v>41</v>
      </c>
      <c r="G938" s="497">
        <f t="shared" si="41"/>
        <v>0.52810296000000001</v>
      </c>
      <c r="H938" s="433" t="s">
        <v>15</v>
      </c>
      <c r="J938" s="409">
        <v>10</v>
      </c>
      <c r="K938" s="1467"/>
      <c r="L938" s="409">
        <v>4</v>
      </c>
      <c r="M938" s="409">
        <v>20</v>
      </c>
      <c r="N938" s="409">
        <v>400</v>
      </c>
      <c r="O938" s="409"/>
      <c r="P938" s="427">
        <v>1</v>
      </c>
      <c r="Q938" s="346">
        <f t="shared" si="42"/>
        <v>3.2000000000000001E-2</v>
      </c>
      <c r="R938" s="428"/>
    </row>
    <row r="939" spans="2:18" x14ac:dyDescent="0.25">
      <c r="B939" s="1520">
        <v>11</v>
      </c>
      <c r="C939" s="406">
        <v>7044</v>
      </c>
      <c r="D939" s="409" t="s">
        <v>14</v>
      </c>
      <c r="E939" s="409">
        <v>400</v>
      </c>
      <c r="F939" s="409">
        <v>35</v>
      </c>
      <c r="G939" s="497">
        <f t="shared" si="41"/>
        <v>0.38484599999999997</v>
      </c>
      <c r="H939" s="21" t="s">
        <v>15</v>
      </c>
      <c r="J939" s="409">
        <v>11</v>
      </c>
      <c r="K939" s="1467"/>
      <c r="L939" s="409">
        <v>6</v>
      </c>
      <c r="M939" s="409">
        <v>10</v>
      </c>
      <c r="N939" s="409">
        <v>400</v>
      </c>
      <c r="O939" s="409"/>
      <c r="P939" s="427">
        <v>4</v>
      </c>
      <c r="Q939" s="346">
        <f t="shared" si="42"/>
        <v>9.6000000000000002E-2</v>
      </c>
      <c r="R939" s="428"/>
    </row>
    <row r="940" spans="2:18" ht="16.5" thickBot="1" x14ac:dyDescent="0.3">
      <c r="G940" s="60">
        <f>SUM(G929:G939)</f>
        <v>7.1103832799999989</v>
      </c>
      <c r="H940" s="36">
        <f>SUM(Q959/G940)</f>
        <v>0.63639326064571877</v>
      </c>
      <c r="J940" s="409">
        <v>12</v>
      </c>
      <c r="K940" s="1467"/>
      <c r="L940" s="409">
        <v>4</v>
      </c>
      <c r="M940" s="409">
        <v>10</v>
      </c>
      <c r="N940" s="409">
        <v>400</v>
      </c>
      <c r="O940" s="409"/>
      <c r="P940" s="427">
        <v>22</v>
      </c>
      <c r="Q940" s="346">
        <f t="shared" si="42"/>
        <v>0.35199999999999998</v>
      </c>
      <c r="R940" s="428"/>
    </row>
    <row r="941" spans="2:18" ht="16.5" thickTop="1" x14ac:dyDescent="0.25">
      <c r="J941" s="409">
        <v>13</v>
      </c>
      <c r="K941" s="1467"/>
      <c r="L941" s="409">
        <v>7</v>
      </c>
      <c r="M941" s="409">
        <v>10</v>
      </c>
      <c r="N941" s="409">
        <v>400</v>
      </c>
      <c r="O941" s="409"/>
      <c r="P941" s="427">
        <v>1</v>
      </c>
      <c r="Q941" s="346">
        <f t="shared" si="42"/>
        <v>2.8000000000000001E-2</v>
      </c>
      <c r="R941" s="428"/>
    </row>
    <row r="942" spans="2:18" x14ac:dyDescent="0.25">
      <c r="B942" s="8" t="s">
        <v>512</v>
      </c>
      <c r="J942" s="409">
        <v>14</v>
      </c>
      <c r="K942" s="1467"/>
      <c r="L942" s="409">
        <v>3</v>
      </c>
      <c r="M942" s="409">
        <v>10</v>
      </c>
      <c r="N942" s="409">
        <v>400</v>
      </c>
      <c r="O942" s="409"/>
      <c r="P942" s="427">
        <v>3</v>
      </c>
      <c r="Q942" s="346">
        <f t="shared" si="42"/>
        <v>3.5999999999999997E-2</v>
      </c>
      <c r="R942" s="428"/>
    </row>
    <row r="943" spans="2:18" x14ac:dyDescent="0.25">
      <c r="B943" s="1925" t="s">
        <v>3</v>
      </c>
      <c r="C943" s="1888" t="s">
        <v>49</v>
      </c>
      <c r="D943" s="1889"/>
      <c r="E943" s="1890" t="s">
        <v>48</v>
      </c>
      <c r="F943" s="1891"/>
      <c r="G943" s="1925" t="s">
        <v>50</v>
      </c>
      <c r="H943" s="87"/>
      <c r="J943" s="409">
        <v>15</v>
      </c>
      <c r="K943" s="1467"/>
      <c r="L943" s="409">
        <v>3</v>
      </c>
      <c r="M943" s="409">
        <v>15</v>
      </c>
      <c r="N943" s="409">
        <v>400</v>
      </c>
      <c r="O943" s="409"/>
      <c r="P943" s="427">
        <v>2</v>
      </c>
      <c r="Q943" s="346">
        <f t="shared" si="42"/>
        <v>3.5999999999999997E-2</v>
      </c>
      <c r="R943" s="428"/>
    </row>
    <row r="944" spans="2:18" x14ac:dyDescent="0.25">
      <c r="B944" s="1887"/>
      <c r="C944" s="101" t="s">
        <v>30</v>
      </c>
      <c r="D944" s="101" t="s">
        <v>10</v>
      </c>
      <c r="E944" s="1517" t="s">
        <v>30</v>
      </c>
      <c r="F944" s="1517" t="s">
        <v>10</v>
      </c>
      <c r="G944" s="1887"/>
      <c r="H944" s="87"/>
      <c r="J944" s="409">
        <v>16</v>
      </c>
      <c r="K944" s="1467"/>
      <c r="L944" s="409">
        <v>2</v>
      </c>
      <c r="M944" s="409">
        <v>15</v>
      </c>
      <c r="N944" s="409">
        <v>400</v>
      </c>
      <c r="O944" s="409"/>
      <c r="P944" s="427">
        <v>3</v>
      </c>
      <c r="Q944" s="346">
        <f t="shared" si="42"/>
        <v>3.5999999999999997E-2</v>
      </c>
      <c r="R944" s="428"/>
    </row>
    <row r="945" spans="2:18" x14ac:dyDescent="0.25">
      <c r="B945" s="1518" t="s">
        <v>14</v>
      </c>
      <c r="C945" s="86">
        <f>SUM(C905)</f>
        <v>105</v>
      </c>
      <c r="D945" s="71">
        <f>SUM(D905)</f>
        <v>68.985137760000029</v>
      </c>
      <c r="E945" s="86">
        <f>SUM(E905)</f>
        <v>3652</v>
      </c>
      <c r="F945" s="71">
        <f>SUM(F905)</f>
        <v>49.087331999999989</v>
      </c>
      <c r="G945" s="88">
        <f>SUM(G925)</f>
        <v>0</v>
      </c>
      <c r="H945" s="83"/>
      <c r="J945" s="409">
        <v>17</v>
      </c>
      <c r="K945" s="1467"/>
      <c r="L945" s="409">
        <v>10</v>
      </c>
      <c r="M945" s="409">
        <v>10</v>
      </c>
      <c r="N945" s="409">
        <v>300</v>
      </c>
      <c r="O945" s="409"/>
      <c r="P945" s="427">
        <v>1</v>
      </c>
      <c r="Q945" s="346">
        <f t="shared" si="42"/>
        <v>0.03</v>
      </c>
      <c r="R945" s="428"/>
    </row>
    <row r="946" spans="2:18" x14ac:dyDescent="0.25">
      <c r="B946" s="1518" t="s">
        <v>14</v>
      </c>
      <c r="C946" s="1518">
        <f>SUM(B939)</f>
        <v>11</v>
      </c>
      <c r="D946" s="71">
        <f>SUM(G940)</f>
        <v>7.1103832799999989</v>
      </c>
      <c r="E946" s="86">
        <f>SUM(P959)</f>
        <v>372</v>
      </c>
      <c r="F946" s="71">
        <f>SUM(Q959)</f>
        <v>4.5250000000000004</v>
      </c>
      <c r="G946" s="88">
        <f>SUM(F946/D946)</f>
        <v>0.63639326064571877</v>
      </c>
      <c r="H946" s="83"/>
      <c r="J946" s="409">
        <v>18</v>
      </c>
      <c r="K946" s="1467"/>
      <c r="L946" s="409">
        <v>6</v>
      </c>
      <c r="M946" s="409">
        <v>12</v>
      </c>
      <c r="N946" s="409">
        <v>400</v>
      </c>
      <c r="O946" s="409"/>
      <c r="P946" s="427">
        <v>1</v>
      </c>
      <c r="Q946" s="346">
        <f t="shared" ref="Q946:Q951" si="43">L946*M946*N946*P946/1000000</f>
        <v>2.8799999999999999E-2</v>
      </c>
      <c r="R946" s="428"/>
    </row>
    <row r="947" spans="2:18" ht="16.5" thickBot="1" x14ac:dyDescent="0.3">
      <c r="B947" s="1511" t="s">
        <v>54</v>
      </c>
      <c r="C947" s="59">
        <f>SUM(C945:C946)</f>
        <v>116</v>
      </c>
      <c r="D947" s="92">
        <f>SUM(D945:D946)</f>
        <v>76.095521040000023</v>
      </c>
      <c r="E947" s="59">
        <f>SUM(E945:E946)</f>
        <v>4024</v>
      </c>
      <c r="F947" s="92">
        <f>SUM(F945:F946)</f>
        <v>53.612331999999988</v>
      </c>
      <c r="G947" s="93">
        <f>SUM(F947/D947)</f>
        <v>0.70453991598031607</v>
      </c>
      <c r="H947" s="83"/>
      <c r="J947" s="409">
        <v>19</v>
      </c>
      <c r="K947" s="1467"/>
      <c r="L947" s="409">
        <v>2</v>
      </c>
      <c r="M947" s="409">
        <v>10</v>
      </c>
      <c r="N947" s="409">
        <v>400</v>
      </c>
      <c r="O947" s="409"/>
      <c r="P947" s="427">
        <v>39</v>
      </c>
      <c r="Q947" s="346">
        <f t="shared" si="43"/>
        <v>0.312</v>
      </c>
      <c r="R947" s="428"/>
    </row>
    <row r="948" spans="2:18" ht="16.5" thickTop="1" x14ac:dyDescent="0.25">
      <c r="B948" s="89"/>
      <c r="C948" s="90"/>
      <c r="D948" s="91"/>
      <c r="E948" s="82"/>
      <c r="F948" s="83"/>
      <c r="G948" s="83"/>
      <c r="H948" s="83"/>
      <c r="J948" s="409">
        <v>20</v>
      </c>
      <c r="K948" s="1467"/>
      <c r="L948" s="409">
        <v>12</v>
      </c>
      <c r="M948" s="409">
        <v>20</v>
      </c>
      <c r="N948" s="409">
        <v>400</v>
      </c>
      <c r="O948" s="409"/>
      <c r="P948" s="427">
        <v>2</v>
      </c>
      <c r="Q948" s="346">
        <f t="shared" si="43"/>
        <v>0.192</v>
      </c>
      <c r="R948" s="428"/>
    </row>
    <row r="949" spans="2:18" x14ac:dyDescent="0.25">
      <c r="B949" s="102" t="s">
        <v>80</v>
      </c>
      <c r="C949" s="90"/>
      <c r="D949" s="103">
        <f>SUM(Q952+D907)</f>
        <v>40.127331999999988</v>
      </c>
      <c r="E949" s="90" t="s">
        <v>212</v>
      </c>
      <c r="F949" s="82">
        <f>SUM(F907)</f>
        <v>0.71519999999999995</v>
      </c>
      <c r="G949" s="83"/>
      <c r="H949" s="83"/>
      <c r="J949" s="409">
        <v>21</v>
      </c>
      <c r="K949" s="1467"/>
      <c r="L949" s="409">
        <v>12</v>
      </c>
      <c r="M949" s="409">
        <v>25</v>
      </c>
      <c r="N949" s="409">
        <v>400</v>
      </c>
      <c r="O949" s="409"/>
      <c r="P949" s="427">
        <v>1</v>
      </c>
      <c r="Q949" s="346">
        <f t="shared" si="43"/>
        <v>0.12</v>
      </c>
      <c r="R949" s="428"/>
    </row>
    <row r="950" spans="2:18" x14ac:dyDescent="0.25">
      <c r="B950" s="102" t="s">
        <v>51</v>
      </c>
      <c r="C950" s="89"/>
      <c r="D950" s="103">
        <f>SUM(Q958+D908)</f>
        <v>13.485000000000001</v>
      </c>
      <c r="E950" s="83"/>
      <c r="F950" s="83"/>
      <c r="G950" s="83"/>
      <c r="H950" s="83"/>
      <c r="J950" s="409">
        <v>22</v>
      </c>
      <c r="K950" s="1467"/>
      <c r="L950" s="409">
        <v>7</v>
      </c>
      <c r="M950" s="409">
        <v>15</v>
      </c>
      <c r="N950" s="409">
        <v>400</v>
      </c>
      <c r="O950" s="409"/>
      <c r="P950" s="427">
        <v>1</v>
      </c>
      <c r="Q950" s="346">
        <f t="shared" si="43"/>
        <v>4.2000000000000003E-2</v>
      </c>
      <c r="R950" s="428"/>
    </row>
    <row r="951" spans="2:18" ht="16.5" thickBot="1" x14ac:dyDescent="0.3">
      <c r="B951" s="89"/>
      <c r="C951" s="89"/>
      <c r="D951" s="635">
        <f>SUM(D949:D950)</f>
        <v>53.612331999999988</v>
      </c>
      <c r="E951" s="83"/>
      <c r="F951" s="328">
        <f>SUM(D951,F949)</f>
        <v>54.327531999999991</v>
      </c>
      <c r="G951" s="83"/>
      <c r="H951" s="83"/>
      <c r="J951" s="409">
        <v>23</v>
      </c>
      <c r="K951" s="1467"/>
      <c r="L951" s="409">
        <v>2</v>
      </c>
      <c r="M951" s="409">
        <v>10</v>
      </c>
      <c r="N951" s="409">
        <v>400</v>
      </c>
      <c r="O951" s="409"/>
      <c r="P951" s="427">
        <v>24</v>
      </c>
      <c r="Q951" s="346">
        <f t="shared" si="43"/>
        <v>0.192</v>
      </c>
      <c r="R951" s="428"/>
    </row>
    <row r="952" spans="2:18" ht="16.5" thickTop="1" x14ac:dyDescent="0.25">
      <c r="J952" s="1882"/>
      <c r="K952" s="1883"/>
      <c r="L952" s="1883"/>
      <c r="M952" s="1883"/>
      <c r="N952" s="1884"/>
      <c r="O952" s="845">
        <f>SUM(O929:O951)</f>
        <v>0</v>
      </c>
      <c r="P952" s="845">
        <f>SUM(P929:P951)</f>
        <v>132</v>
      </c>
      <c r="Q952" s="1246">
        <f>SUM(Q929:Q951)</f>
        <v>3.5608</v>
      </c>
      <c r="R952" s="64">
        <f>SUM(Q952/G940)</f>
        <v>0.50078875635519893</v>
      </c>
    </row>
    <row r="953" spans="2:18" x14ac:dyDescent="0.25">
      <c r="J953" s="409">
        <v>24</v>
      </c>
      <c r="K953" s="425"/>
      <c r="L953" s="409">
        <v>4</v>
      </c>
      <c r="M953" s="409">
        <v>6</v>
      </c>
      <c r="N953" s="409">
        <v>400</v>
      </c>
      <c r="O953" s="409">
        <v>3</v>
      </c>
      <c r="P953" s="427">
        <v>18</v>
      </c>
      <c r="Q953" s="346">
        <f>L953*M953*N953*P953/1000000</f>
        <v>0.17280000000000001</v>
      </c>
      <c r="R953" s="428"/>
    </row>
    <row r="954" spans="2:18" x14ac:dyDescent="0.25">
      <c r="J954" s="409">
        <v>25</v>
      </c>
      <c r="K954" s="425"/>
      <c r="L954" s="409">
        <v>3</v>
      </c>
      <c r="M954" s="409">
        <v>5</v>
      </c>
      <c r="N954" s="409">
        <v>400</v>
      </c>
      <c r="O954" s="409">
        <v>5</v>
      </c>
      <c r="P954" s="427">
        <v>50</v>
      </c>
      <c r="Q954" s="346">
        <f>L954*M954*N954*P954/1000000</f>
        <v>0.3</v>
      </c>
      <c r="R954" s="428"/>
    </row>
    <row r="955" spans="2:18" x14ac:dyDescent="0.25">
      <c r="J955" s="409">
        <v>26</v>
      </c>
      <c r="K955" s="425"/>
      <c r="L955" s="409">
        <v>2</v>
      </c>
      <c r="M955" s="409">
        <v>3</v>
      </c>
      <c r="N955" s="409">
        <v>400</v>
      </c>
      <c r="O955" s="409">
        <v>6</v>
      </c>
      <c r="P955" s="427">
        <v>150</v>
      </c>
      <c r="Q955" s="346">
        <f>L955*M955*N955*P955/1000000</f>
        <v>0.36</v>
      </c>
      <c r="R955" s="428"/>
    </row>
    <row r="956" spans="2:18" x14ac:dyDescent="0.25">
      <c r="J956" s="409">
        <v>27</v>
      </c>
      <c r="K956" s="425"/>
      <c r="L956" s="409">
        <v>3</v>
      </c>
      <c r="M956" s="409">
        <v>5</v>
      </c>
      <c r="N956" s="409">
        <v>300</v>
      </c>
      <c r="O956" s="409">
        <v>1</v>
      </c>
      <c r="P956" s="427">
        <v>10</v>
      </c>
      <c r="Q956" s="346">
        <f>L956*M956*N956*P956/1000000</f>
        <v>4.4999999999999998E-2</v>
      </c>
      <c r="R956" s="428"/>
    </row>
    <row r="957" spans="2:18" x14ac:dyDescent="0.25">
      <c r="J957" s="409">
        <v>28</v>
      </c>
      <c r="K957" s="425"/>
      <c r="L957" s="409">
        <v>4</v>
      </c>
      <c r="M957" s="409">
        <v>6</v>
      </c>
      <c r="N957" s="409">
        <v>300</v>
      </c>
      <c r="O957" s="409">
        <v>2</v>
      </c>
      <c r="P957" s="427">
        <v>12</v>
      </c>
      <c r="Q957" s="346">
        <f>L957*M957*N957*P957/1000000</f>
        <v>8.6400000000000005E-2</v>
      </c>
      <c r="R957" s="428"/>
    </row>
    <row r="958" spans="2:18" x14ac:dyDescent="0.25">
      <c r="J958" s="1059"/>
      <c r="K958" s="1060"/>
      <c r="L958" s="1060"/>
      <c r="M958" s="1060"/>
      <c r="N958" s="1060"/>
      <c r="O958" s="1057">
        <f>SUM(O953:O957)</f>
        <v>17</v>
      </c>
      <c r="P958" s="845">
        <f>SUM(P953:P957)</f>
        <v>240</v>
      </c>
      <c r="Q958" s="437">
        <f>SUM(Q953:Q957)</f>
        <v>0.96420000000000006</v>
      </c>
      <c r="R958" s="854">
        <f>SUM(Q958/G940)</f>
        <v>0.13560450429051979</v>
      </c>
    </row>
    <row r="959" spans="2:18" ht="16.5" thickBot="1" x14ac:dyDescent="0.3">
      <c r="J959" s="383"/>
      <c r="K959" s="383"/>
      <c r="L959" s="383"/>
      <c r="M959" s="383"/>
      <c r="N959" s="383"/>
      <c r="O959" s="1519">
        <f>SUM(O958)</f>
        <v>17</v>
      </c>
      <c r="P959" s="132">
        <f>SUM(P958,P952)</f>
        <v>372</v>
      </c>
      <c r="Q959" s="133">
        <f>SUM(Q958,Q952)</f>
        <v>4.5250000000000004</v>
      </c>
      <c r="R959" s="49">
        <f>SUM(Q959/G940)</f>
        <v>0.63639326064571877</v>
      </c>
    </row>
    <row r="960" spans="2:18" ht="16.5" thickTop="1" x14ac:dyDescent="0.25"/>
    <row r="961" spans="2:18" x14ac:dyDescent="0.25">
      <c r="B961" s="1814" t="s">
        <v>20</v>
      </c>
      <c r="C961" s="1814"/>
      <c r="D961" s="1814"/>
      <c r="E961" s="1814"/>
      <c r="F961" s="1814"/>
      <c r="G961" s="1814"/>
      <c r="H961" s="1814"/>
      <c r="J961" s="1892" t="s">
        <v>22</v>
      </c>
      <c r="K961" s="1892"/>
      <c r="L961" s="1892"/>
      <c r="M961" s="1892"/>
      <c r="N961" s="1892"/>
      <c r="O961" s="1892"/>
      <c r="P961" s="1892"/>
      <c r="Q961" s="1892"/>
      <c r="R961" s="1892"/>
    </row>
    <row r="962" spans="2:18" x14ac:dyDescent="0.25">
      <c r="B962" s="1814"/>
      <c r="C962" s="1814"/>
      <c r="D962" s="1814"/>
      <c r="E962" s="1814"/>
      <c r="F962" s="1814"/>
      <c r="G962" s="1814"/>
      <c r="H962" s="1814"/>
      <c r="J962" s="1892"/>
      <c r="K962" s="1892"/>
      <c r="L962" s="1892"/>
      <c r="M962" s="1892"/>
      <c r="N962" s="1892"/>
      <c r="O962" s="1892"/>
      <c r="P962" s="1892"/>
      <c r="Q962" s="1892"/>
      <c r="R962" s="1892"/>
    </row>
    <row r="963" spans="2:18" x14ac:dyDescent="0.25">
      <c r="B963" s="6" t="s">
        <v>518</v>
      </c>
      <c r="H963" s="8"/>
      <c r="J963" s="6" t="s">
        <v>518</v>
      </c>
      <c r="K963" s="1051"/>
      <c r="L963" s="1051"/>
      <c r="M963" s="1051"/>
      <c r="N963" s="1051"/>
      <c r="O963" s="1893"/>
      <c r="P963" s="1893"/>
      <c r="Q963" s="842"/>
      <c r="R963" s="842"/>
    </row>
    <row r="964" spans="2:18" x14ac:dyDescent="0.25">
      <c r="B964" s="1885" t="s">
        <v>21</v>
      </c>
      <c r="C964" s="1885" t="s">
        <v>2</v>
      </c>
      <c r="D964" s="1885" t="s">
        <v>3</v>
      </c>
      <c r="E964" s="1842" t="s">
        <v>4</v>
      </c>
      <c r="F964" s="1843"/>
      <c r="G964" s="1844"/>
      <c r="H964" s="1885" t="s">
        <v>5</v>
      </c>
      <c r="J964" s="1886" t="s">
        <v>21</v>
      </c>
      <c r="K964" s="1894" t="s">
        <v>24</v>
      </c>
      <c r="L964" s="1867" t="s">
        <v>25</v>
      </c>
      <c r="M964" s="1868"/>
      <c r="N964" s="1869"/>
      <c r="O964" s="1867" t="s">
        <v>4</v>
      </c>
      <c r="P964" s="1868"/>
      <c r="Q964" s="1869"/>
      <c r="R964" s="1886" t="s">
        <v>5</v>
      </c>
    </row>
    <row r="965" spans="2:18" x14ac:dyDescent="0.25">
      <c r="B965" s="1813"/>
      <c r="C965" s="1813"/>
      <c r="D965" s="1813"/>
      <c r="E965" s="1539" t="s">
        <v>26</v>
      </c>
      <c r="F965" s="1539" t="s">
        <v>9</v>
      </c>
      <c r="G965" s="1539" t="s">
        <v>10</v>
      </c>
      <c r="H965" s="1813"/>
      <c r="J965" s="1887"/>
      <c r="K965" s="1895"/>
      <c r="L965" s="1052" t="s">
        <v>27</v>
      </c>
      <c r="M965" s="1543" t="s">
        <v>28</v>
      </c>
      <c r="N965" s="1543" t="s">
        <v>26</v>
      </c>
      <c r="O965" s="1543" t="s">
        <v>29</v>
      </c>
      <c r="P965" s="1053" t="s">
        <v>30</v>
      </c>
      <c r="Q965" s="1054" t="s">
        <v>10</v>
      </c>
      <c r="R965" s="1887"/>
    </row>
    <row r="966" spans="2:18" x14ac:dyDescent="0.25">
      <c r="B966" s="409">
        <v>1</v>
      </c>
      <c r="C966" s="646">
        <v>7076</v>
      </c>
      <c r="D966" s="409" t="s">
        <v>14</v>
      </c>
      <c r="E966" s="409">
        <v>400</v>
      </c>
      <c r="F966" s="409">
        <v>44</v>
      </c>
      <c r="G966" s="497">
        <f>0.7854*E966*F966*F966/1000000</f>
        <v>0.60821376000000005</v>
      </c>
      <c r="H966" s="21" t="s">
        <v>517</v>
      </c>
      <c r="J966" s="409">
        <v>1</v>
      </c>
      <c r="K966" s="429" t="s">
        <v>80</v>
      </c>
      <c r="L966" s="409">
        <v>12</v>
      </c>
      <c r="M966" s="409">
        <v>20</v>
      </c>
      <c r="N966" s="409">
        <v>400</v>
      </c>
      <c r="O966" s="409"/>
      <c r="P966" s="427">
        <v>2</v>
      </c>
      <c r="Q966" s="346">
        <f t="shared" ref="Q966:Q971" si="44">L966*M966*N966*P966/1000000</f>
        <v>0.192</v>
      </c>
      <c r="R966" s="428"/>
    </row>
    <row r="967" spans="2:18" ht="16.5" thickBot="1" x14ac:dyDescent="0.3">
      <c r="G967" s="60">
        <f>SUM(G956:G966)</f>
        <v>0.60821376000000005</v>
      </c>
      <c r="H967" s="36">
        <f>SUM(Q976/G967)</f>
        <v>0.80530897558121661</v>
      </c>
      <c r="J967" s="409">
        <v>2</v>
      </c>
      <c r="K967" s="425"/>
      <c r="L967" s="409">
        <v>10</v>
      </c>
      <c r="M967" s="409">
        <v>20</v>
      </c>
      <c r="N967" s="409">
        <v>400</v>
      </c>
      <c r="O967" s="409"/>
      <c r="P967" s="427">
        <v>1</v>
      </c>
      <c r="Q967" s="346">
        <f t="shared" si="44"/>
        <v>0.08</v>
      </c>
      <c r="R967" s="428"/>
    </row>
    <row r="968" spans="2:18" ht="16.5" thickTop="1" x14ac:dyDescent="0.25">
      <c r="J968" s="409">
        <v>3</v>
      </c>
      <c r="K968" s="1467"/>
      <c r="L968" s="409">
        <v>7</v>
      </c>
      <c r="M968" s="409">
        <v>12</v>
      </c>
      <c r="N968" s="409">
        <v>400</v>
      </c>
      <c r="O968" s="409"/>
      <c r="P968" s="427">
        <v>1</v>
      </c>
      <c r="Q968" s="346">
        <f t="shared" si="44"/>
        <v>3.3599999999999998E-2</v>
      </c>
      <c r="R968" s="428"/>
    </row>
    <row r="969" spans="2:18" x14ac:dyDescent="0.25">
      <c r="B969" s="8" t="s">
        <v>512</v>
      </c>
      <c r="J969" s="409">
        <v>4</v>
      </c>
      <c r="K969" s="1467"/>
      <c r="L969" s="409">
        <v>4</v>
      </c>
      <c r="M969" s="409">
        <v>12</v>
      </c>
      <c r="N969" s="409">
        <v>400</v>
      </c>
      <c r="O969" s="409"/>
      <c r="P969" s="427">
        <v>1</v>
      </c>
      <c r="Q969" s="346">
        <f t="shared" si="44"/>
        <v>1.9199999999999998E-2</v>
      </c>
      <c r="R969" s="428"/>
    </row>
    <row r="970" spans="2:18" x14ac:dyDescent="0.25">
      <c r="B970" s="1925" t="s">
        <v>3</v>
      </c>
      <c r="C970" s="1888" t="s">
        <v>49</v>
      </c>
      <c r="D970" s="1889"/>
      <c r="E970" s="1890" t="s">
        <v>48</v>
      </c>
      <c r="F970" s="1891"/>
      <c r="G970" s="1925" t="s">
        <v>50</v>
      </c>
      <c r="H970" s="87"/>
      <c r="J970" s="409">
        <v>5</v>
      </c>
      <c r="K970" s="1467"/>
      <c r="L970" s="409">
        <v>4</v>
      </c>
      <c r="M970" s="409">
        <v>10</v>
      </c>
      <c r="N970" s="409">
        <v>400</v>
      </c>
      <c r="O970" s="409"/>
      <c r="P970" s="427">
        <v>1</v>
      </c>
      <c r="Q970" s="346">
        <f t="shared" si="44"/>
        <v>1.6E-2</v>
      </c>
      <c r="R970" s="428"/>
    </row>
    <row r="971" spans="2:18" x14ac:dyDescent="0.25">
      <c r="B971" s="1887"/>
      <c r="C971" s="101" t="s">
        <v>30</v>
      </c>
      <c r="D971" s="101" t="s">
        <v>10</v>
      </c>
      <c r="E971" s="1544" t="s">
        <v>30</v>
      </c>
      <c r="F971" s="1544" t="s">
        <v>10</v>
      </c>
      <c r="G971" s="1887"/>
      <c r="H971" s="87"/>
      <c r="J971" s="409">
        <v>6</v>
      </c>
      <c r="K971" s="1467"/>
      <c r="L971" s="409">
        <v>2</v>
      </c>
      <c r="M971" s="409">
        <v>10</v>
      </c>
      <c r="N971" s="409">
        <v>400</v>
      </c>
      <c r="O971" s="409"/>
      <c r="P971" s="427">
        <v>6</v>
      </c>
      <c r="Q971" s="346">
        <f t="shared" si="44"/>
        <v>4.8000000000000001E-2</v>
      </c>
      <c r="R971" s="428"/>
    </row>
    <row r="972" spans="2:18" x14ac:dyDescent="0.25">
      <c r="B972" s="1545" t="s">
        <v>14</v>
      </c>
      <c r="C972" s="86">
        <f>SUM(C947)</f>
        <v>116</v>
      </c>
      <c r="D972" s="71">
        <f>SUM(D947)</f>
        <v>76.095521040000023</v>
      </c>
      <c r="E972" s="86">
        <f>SUM(E947)</f>
        <v>4024</v>
      </c>
      <c r="F972" s="71">
        <f>SUM(F947)</f>
        <v>53.612331999999988</v>
      </c>
      <c r="G972" s="88">
        <f>SUM(G947)</f>
        <v>0.70453991598031607</v>
      </c>
      <c r="H972" s="83"/>
      <c r="J972" s="1882"/>
      <c r="K972" s="1883"/>
      <c r="L972" s="1883"/>
      <c r="M972" s="1883"/>
      <c r="N972" s="1884"/>
      <c r="O972" s="845">
        <f>SUM(O966:O971)</f>
        <v>0</v>
      </c>
      <c r="P972" s="845">
        <f>SUM(P966:P971)</f>
        <v>12</v>
      </c>
      <c r="Q972" s="1246">
        <f>SUM(Q966:Q971)</f>
        <v>0.38880000000000003</v>
      </c>
      <c r="R972" s="64">
        <f>SUM(Q972/G967)</f>
        <v>0.63924893774188862</v>
      </c>
    </row>
    <row r="973" spans="2:18" x14ac:dyDescent="0.25">
      <c r="B973" s="1545" t="s">
        <v>14</v>
      </c>
      <c r="C973" s="1545">
        <f>SUM(B966)</f>
        <v>1</v>
      </c>
      <c r="D973" s="71">
        <f>SUM(G967)</f>
        <v>0.60821376000000005</v>
      </c>
      <c r="E973" s="86">
        <f>SUM(P976)</f>
        <v>26</v>
      </c>
      <c r="F973" s="71">
        <f>SUM(Q976)</f>
        <v>0.48980000000000001</v>
      </c>
      <c r="G973" s="88">
        <f>SUM(F973/D973)</f>
        <v>0.80530897558121661</v>
      </c>
      <c r="H973" s="83"/>
      <c r="J973" s="409">
        <v>7</v>
      </c>
      <c r="K973" s="425"/>
      <c r="L973" s="409">
        <v>5</v>
      </c>
      <c r="M973" s="409">
        <v>7</v>
      </c>
      <c r="N973" s="409">
        <v>400</v>
      </c>
      <c r="O973" s="409">
        <v>1</v>
      </c>
      <c r="P973" s="427">
        <v>4</v>
      </c>
      <c r="Q973" s="346">
        <f>L973*M973*N973*P973/1000000</f>
        <v>5.6000000000000001E-2</v>
      </c>
      <c r="R973" s="428"/>
    </row>
    <row r="974" spans="2:18" ht="16.5" thickBot="1" x14ac:dyDescent="0.3">
      <c r="B974" s="1540" t="s">
        <v>54</v>
      </c>
      <c r="C974" s="59">
        <f>SUM(C972:C973)</f>
        <v>117</v>
      </c>
      <c r="D974" s="92">
        <f>SUM(D972:D973)</f>
        <v>76.703734800000021</v>
      </c>
      <c r="E974" s="59">
        <f>SUM(E972:E973)</f>
        <v>4050</v>
      </c>
      <c r="F974" s="92">
        <f>SUM(F972:F973)</f>
        <v>54.10213199999999</v>
      </c>
      <c r="G974" s="93">
        <f>SUM(F974/D974)</f>
        <v>0.70533895306490313</v>
      </c>
      <c r="H974" s="83"/>
      <c r="J974" s="409">
        <v>8</v>
      </c>
      <c r="K974" s="425"/>
      <c r="L974" s="409">
        <v>3</v>
      </c>
      <c r="M974" s="409">
        <v>5</v>
      </c>
      <c r="N974" s="409">
        <v>300</v>
      </c>
      <c r="O974" s="409">
        <v>1</v>
      </c>
      <c r="P974" s="427">
        <v>10</v>
      </c>
      <c r="Q974" s="346">
        <f>L974*M974*N974*P974/1000000</f>
        <v>4.4999999999999998E-2</v>
      </c>
      <c r="R974" s="428"/>
    </row>
    <row r="975" spans="2:18" ht="16.5" thickTop="1" x14ac:dyDescent="0.25">
      <c r="B975" s="89"/>
      <c r="C975" s="90"/>
      <c r="D975" s="91"/>
      <c r="E975" s="82"/>
      <c r="F975" s="83"/>
      <c r="G975" s="83"/>
      <c r="H975" s="83"/>
      <c r="J975" s="1059"/>
      <c r="K975" s="1060"/>
      <c r="L975" s="1060"/>
      <c r="M975" s="1060"/>
      <c r="N975" s="1060"/>
      <c r="O975" s="1057">
        <f>SUM(O973:O974)</f>
        <v>2</v>
      </c>
      <c r="P975" s="845">
        <f>SUM(P973:P974)</f>
        <v>14</v>
      </c>
      <c r="Q975" s="437">
        <f>SUM(Q973:Q974)</f>
        <v>0.10100000000000001</v>
      </c>
      <c r="R975" s="854">
        <f>SUM(Q975/G967)</f>
        <v>0.16606003783932807</v>
      </c>
    </row>
    <row r="976" spans="2:18" ht="16.5" thickBot="1" x14ac:dyDescent="0.3">
      <c r="B976" s="102" t="s">
        <v>80</v>
      </c>
      <c r="C976" s="90"/>
      <c r="D976" s="103">
        <f>SUM(Q972+D949)</f>
        <v>40.516131999999992</v>
      </c>
      <c r="E976" s="90" t="s">
        <v>212</v>
      </c>
      <c r="F976" s="82">
        <f>SUM(F949)</f>
        <v>0.71519999999999995</v>
      </c>
      <c r="G976" s="83"/>
      <c r="H976" s="83"/>
      <c r="J976" s="383"/>
      <c r="K976" s="383"/>
      <c r="L976" s="383"/>
      <c r="M976" s="383"/>
      <c r="N976" s="383"/>
      <c r="O976" s="1546">
        <f>SUM(O975)</f>
        <v>2</v>
      </c>
      <c r="P976" s="132">
        <f>SUM(P975,P972)</f>
        <v>26</v>
      </c>
      <c r="Q976" s="133">
        <f>SUM(Q975,Q972)</f>
        <v>0.48980000000000001</v>
      </c>
      <c r="R976" s="49">
        <f>SUM(Q976/G967)</f>
        <v>0.80530897558121661</v>
      </c>
    </row>
    <row r="977" spans="2:18" ht="16.5" thickTop="1" x14ac:dyDescent="0.25">
      <c r="B977" s="102" t="s">
        <v>51</v>
      </c>
      <c r="C977" s="89"/>
      <c r="D977" s="103">
        <f>SUM(Q975+D950)</f>
        <v>13.586000000000002</v>
      </c>
      <c r="E977" s="83"/>
      <c r="F977" s="83"/>
      <c r="G977" s="83"/>
      <c r="H977" s="83"/>
    </row>
    <row r="978" spans="2:18" ht="16.5" thickBot="1" x14ac:dyDescent="0.3">
      <c r="B978" s="89"/>
      <c r="C978" s="89"/>
      <c r="D978" s="635">
        <f>SUM(D976:D977)</f>
        <v>54.102131999999997</v>
      </c>
      <c r="E978" s="83"/>
      <c r="F978" s="328">
        <f>SUM(D978,F976)</f>
        <v>54.817332</v>
      </c>
      <c r="G978" s="83"/>
      <c r="H978" s="83"/>
    </row>
    <row r="979" spans="2:18" ht="16.5" thickTop="1" x14ac:dyDescent="0.25"/>
    <row r="980" spans="2:18" x14ac:dyDescent="0.25">
      <c r="B980" s="1814" t="s">
        <v>20</v>
      </c>
      <c r="C980" s="1814"/>
      <c r="D980" s="1814"/>
      <c r="E980" s="1814"/>
      <c r="F980" s="1814"/>
      <c r="G980" s="1814"/>
      <c r="H980" s="1814"/>
      <c r="J980" s="1892" t="s">
        <v>22</v>
      </c>
      <c r="K980" s="1892"/>
      <c r="L980" s="1892"/>
      <c r="M980" s="1892"/>
      <c r="N980" s="1892"/>
      <c r="O980" s="1892"/>
      <c r="P980" s="1892"/>
      <c r="Q980" s="1892"/>
      <c r="R980" s="1892"/>
    </row>
    <row r="981" spans="2:18" x14ac:dyDescent="0.25">
      <c r="B981" s="1814"/>
      <c r="C981" s="1814"/>
      <c r="D981" s="1814"/>
      <c r="E981" s="1814"/>
      <c r="F981" s="1814"/>
      <c r="G981" s="1814"/>
      <c r="H981" s="1814"/>
      <c r="J981" s="1892"/>
      <c r="K981" s="1892"/>
      <c r="L981" s="1892"/>
      <c r="M981" s="1892"/>
      <c r="N981" s="1892"/>
      <c r="O981" s="1892"/>
      <c r="P981" s="1892"/>
      <c r="Q981" s="1892"/>
      <c r="R981" s="1892"/>
    </row>
    <row r="982" spans="2:18" x14ac:dyDescent="0.25">
      <c r="B982" s="6" t="s">
        <v>520</v>
      </c>
      <c r="H982" s="8"/>
      <c r="J982" s="6" t="s">
        <v>520</v>
      </c>
      <c r="K982" s="1051"/>
      <c r="L982" s="1051"/>
      <c r="M982" s="1051"/>
      <c r="N982" s="1051"/>
      <c r="O982" s="1893"/>
      <c r="P982" s="1893"/>
      <c r="Q982" s="842"/>
      <c r="R982" s="842"/>
    </row>
    <row r="983" spans="2:18" x14ac:dyDescent="0.25">
      <c r="B983" s="1885" t="s">
        <v>21</v>
      </c>
      <c r="C983" s="1885" t="s">
        <v>2</v>
      </c>
      <c r="D983" s="1885" t="s">
        <v>3</v>
      </c>
      <c r="E983" s="1842" t="s">
        <v>4</v>
      </c>
      <c r="F983" s="1843"/>
      <c r="G983" s="1844"/>
      <c r="H983" s="1885" t="s">
        <v>5</v>
      </c>
      <c r="J983" s="1886" t="s">
        <v>21</v>
      </c>
      <c r="K983" s="1894" t="s">
        <v>24</v>
      </c>
      <c r="L983" s="1867" t="s">
        <v>25</v>
      </c>
      <c r="M983" s="1868"/>
      <c r="N983" s="1869"/>
      <c r="O983" s="1867" t="s">
        <v>4</v>
      </c>
      <c r="P983" s="1868"/>
      <c r="Q983" s="1869"/>
      <c r="R983" s="1886" t="s">
        <v>5</v>
      </c>
    </row>
    <row r="984" spans="2:18" x14ac:dyDescent="0.25">
      <c r="B984" s="1813"/>
      <c r="C984" s="1813"/>
      <c r="D984" s="1813"/>
      <c r="E984" s="1549" t="s">
        <v>26</v>
      </c>
      <c r="F984" s="1549" t="s">
        <v>9</v>
      </c>
      <c r="G984" s="1549" t="s">
        <v>10</v>
      </c>
      <c r="H984" s="1813"/>
      <c r="J984" s="1887"/>
      <c r="K984" s="1895"/>
      <c r="L984" s="1052" t="s">
        <v>27</v>
      </c>
      <c r="M984" s="1553" t="s">
        <v>28</v>
      </c>
      <c r="N984" s="1553" t="s">
        <v>26</v>
      </c>
      <c r="O984" s="1553" t="s">
        <v>29</v>
      </c>
      <c r="P984" s="1053" t="s">
        <v>30</v>
      </c>
      <c r="Q984" s="1054" t="s">
        <v>10</v>
      </c>
      <c r="R984" s="1887"/>
    </row>
    <row r="985" spans="2:18" x14ac:dyDescent="0.25">
      <c r="B985" s="409">
        <v>1</v>
      </c>
      <c r="C985" s="602">
        <v>7114</v>
      </c>
      <c r="D985" s="409" t="s">
        <v>14</v>
      </c>
      <c r="E985" s="409">
        <v>300</v>
      </c>
      <c r="F985" s="409">
        <v>40</v>
      </c>
      <c r="G985" s="497">
        <f>0.7854*E985*F985*F985/1000000</f>
        <v>0.37699199999999999</v>
      </c>
      <c r="H985" s="21" t="s">
        <v>517</v>
      </c>
      <c r="J985" s="409">
        <v>1</v>
      </c>
      <c r="K985" s="619" t="s">
        <v>14</v>
      </c>
      <c r="L985" s="619">
        <v>10</v>
      </c>
      <c r="M985" s="619">
        <v>15</v>
      </c>
      <c r="N985" s="619">
        <v>400</v>
      </c>
      <c r="O985" s="620"/>
      <c r="P985" s="619">
        <v>1</v>
      </c>
      <c r="Q985" s="673">
        <f>L985*M985*N985*P985/1000000</f>
        <v>0.06</v>
      </c>
      <c r="R985" s="620"/>
    </row>
    <row r="986" spans="2:18" ht="16.5" thickBot="1" x14ac:dyDescent="0.3">
      <c r="G986" s="60">
        <f>SUM(G975:G985)</f>
        <v>0.37699199999999999</v>
      </c>
      <c r="H986" s="36">
        <f>SUM(Q998/G986)</f>
        <v>0</v>
      </c>
      <c r="J986" s="409">
        <v>2</v>
      </c>
      <c r="K986" s="619"/>
      <c r="L986" s="619">
        <v>12</v>
      </c>
      <c r="M986" s="619">
        <v>20</v>
      </c>
      <c r="N986" s="619">
        <v>400</v>
      </c>
      <c r="O986" s="620"/>
      <c r="P986" s="619">
        <v>1</v>
      </c>
      <c r="Q986" s="673">
        <f>L986*M986*N986*P986/1000000</f>
        <v>9.6000000000000002E-2</v>
      </c>
      <c r="R986" s="620"/>
    </row>
    <row r="987" spans="2:18" ht="16.5" thickTop="1" x14ac:dyDescent="0.25">
      <c r="J987" s="409">
        <v>3</v>
      </c>
      <c r="K987" s="619"/>
      <c r="L987" s="619">
        <v>4.5</v>
      </c>
      <c r="M987" s="619">
        <v>10</v>
      </c>
      <c r="N987" s="619">
        <v>400</v>
      </c>
      <c r="O987" s="620"/>
      <c r="P987" s="619">
        <v>7</v>
      </c>
      <c r="Q987" s="673">
        <f>L987*M987*N987*P987/1000000</f>
        <v>0.126</v>
      </c>
      <c r="R987" s="620"/>
    </row>
    <row r="988" spans="2:18" x14ac:dyDescent="0.25">
      <c r="B988" s="8" t="s">
        <v>512</v>
      </c>
      <c r="J988" s="409">
        <v>4</v>
      </c>
      <c r="K988" s="619"/>
      <c r="L988" s="619">
        <v>2.2000000000000002</v>
      </c>
      <c r="M988" s="619">
        <v>15</v>
      </c>
      <c r="N988" s="619">
        <v>400</v>
      </c>
      <c r="O988" s="620"/>
      <c r="P988" s="619">
        <v>1</v>
      </c>
      <c r="Q988" s="673">
        <f>L988*M988*N988*P988/1000000</f>
        <v>1.32E-2</v>
      </c>
      <c r="R988" s="620"/>
    </row>
    <row r="989" spans="2:18" x14ac:dyDescent="0.25">
      <c r="B989" s="1925" t="s">
        <v>3</v>
      </c>
      <c r="C989" s="1888" t="s">
        <v>49</v>
      </c>
      <c r="D989" s="1889"/>
      <c r="E989" s="1890" t="s">
        <v>48</v>
      </c>
      <c r="F989" s="1891"/>
      <c r="G989" s="1925" t="s">
        <v>50</v>
      </c>
      <c r="H989" s="87"/>
      <c r="J989" s="409">
        <v>5</v>
      </c>
      <c r="K989" s="619"/>
      <c r="L989" s="619">
        <v>10</v>
      </c>
      <c r="M989" s="619">
        <v>20</v>
      </c>
      <c r="N989" s="619">
        <v>400</v>
      </c>
      <c r="O989" s="620"/>
      <c r="P989" s="619">
        <v>1</v>
      </c>
      <c r="Q989" s="673">
        <f>L989*M989*N989*P989/1000000</f>
        <v>0.08</v>
      </c>
      <c r="R989" s="620"/>
    </row>
    <row r="990" spans="2:18" x14ac:dyDescent="0.25">
      <c r="B990" s="1887"/>
      <c r="C990" s="101" t="s">
        <v>30</v>
      </c>
      <c r="D990" s="101" t="s">
        <v>10</v>
      </c>
      <c r="E990" s="1554" t="s">
        <v>30</v>
      </c>
      <c r="F990" s="1554" t="s">
        <v>10</v>
      </c>
      <c r="G990" s="1887"/>
      <c r="H990" s="87"/>
      <c r="J990" s="789"/>
      <c r="K990" s="619"/>
      <c r="L990" s="619"/>
      <c r="M990" s="619"/>
      <c r="N990" s="619"/>
      <c r="O990" s="620"/>
      <c r="P990" s="696">
        <f>SUM(P985:P989)</f>
        <v>11</v>
      </c>
      <c r="Q990" s="697">
        <f>SUM(Q985:Q989)</f>
        <v>0.37520000000000003</v>
      </c>
      <c r="R990" s="765"/>
    </row>
    <row r="991" spans="2:18" x14ac:dyDescent="0.25">
      <c r="B991" s="1555" t="s">
        <v>14</v>
      </c>
      <c r="C991" s="86">
        <f>SUM(C974)</f>
        <v>117</v>
      </c>
      <c r="D991" s="71">
        <f>SUM(D974)</f>
        <v>76.703734800000021</v>
      </c>
      <c r="E991" s="86">
        <f>SUM(E974)</f>
        <v>4050</v>
      </c>
      <c r="F991" s="116">
        <f>SUM(F974)</f>
        <v>54.10213199999999</v>
      </c>
      <c r="G991" s="88">
        <f>SUM(G966)</f>
        <v>0.60821376000000005</v>
      </c>
      <c r="H991" s="83"/>
      <c r="J991" s="789">
        <v>6</v>
      </c>
      <c r="K991" s="619"/>
      <c r="L991" s="619">
        <v>2</v>
      </c>
      <c r="M991" s="619">
        <v>3</v>
      </c>
      <c r="N991" s="619">
        <v>400</v>
      </c>
      <c r="O991" s="619">
        <v>1</v>
      </c>
      <c r="P991" s="619">
        <v>25</v>
      </c>
      <c r="Q991" s="673">
        <f>L991*M991*N991*P991/1000000</f>
        <v>0.06</v>
      </c>
      <c r="R991" s="620"/>
    </row>
    <row r="992" spans="2:18" x14ac:dyDescent="0.25">
      <c r="B992" s="1555" t="s">
        <v>14</v>
      </c>
      <c r="C992" s="1555">
        <f>SUM(B985)</f>
        <v>1</v>
      </c>
      <c r="D992" s="71">
        <f>SUM(G986)</f>
        <v>0.37699199999999999</v>
      </c>
      <c r="E992" s="86">
        <f>SUM(P994)</f>
        <v>46</v>
      </c>
      <c r="F992" s="71">
        <f>SUM(Q994)</f>
        <v>0.49520000000000003</v>
      </c>
      <c r="G992" s="88">
        <f>SUM(F992/D992)</f>
        <v>1.3135557253204313</v>
      </c>
      <c r="H992" s="83"/>
      <c r="J992" s="789">
        <v>7</v>
      </c>
      <c r="K992" s="619"/>
      <c r="L992" s="619">
        <v>3</v>
      </c>
      <c r="M992" s="619">
        <v>5</v>
      </c>
      <c r="N992" s="619">
        <v>400</v>
      </c>
      <c r="O992" s="619">
        <v>1</v>
      </c>
      <c r="P992" s="619">
        <v>10</v>
      </c>
      <c r="Q992" s="673">
        <f>L992*M992*N992*P992/1000000</f>
        <v>0.06</v>
      </c>
      <c r="R992" s="620"/>
    </row>
    <row r="993" spans="2:18" ht="16.5" thickBot="1" x14ac:dyDescent="0.3">
      <c r="B993" s="1550" t="s">
        <v>54</v>
      </c>
      <c r="C993" s="59">
        <f>SUM(C991:C992)</f>
        <v>118</v>
      </c>
      <c r="D993" s="92">
        <f>SUM(D991:D992)</f>
        <v>77.080726800000022</v>
      </c>
      <c r="E993" s="59">
        <f>SUM(E991:E992)</f>
        <v>4096</v>
      </c>
      <c r="F993" s="92">
        <f>SUM(F991:F992)</f>
        <v>54.597331999999987</v>
      </c>
      <c r="G993" s="93">
        <f>SUM(F993/D993)</f>
        <v>0.70831366369524129</v>
      </c>
      <c r="H993" s="83"/>
      <c r="J993" s="789"/>
      <c r="K993" s="619"/>
      <c r="L993" s="619"/>
      <c r="M993" s="619"/>
      <c r="N993" s="619"/>
      <c r="O993" s="696">
        <f>SUM(O991:O992)</f>
        <v>2</v>
      </c>
      <c r="P993" s="696">
        <f>SUM(P991:P992)</f>
        <v>35</v>
      </c>
      <c r="Q993" s="697">
        <f>SUM(Q991:Q992)</f>
        <v>0.12</v>
      </c>
      <c r="R993" s="765"/>
    </row>
    <row r="994" spans="2:18" ht="17.25" thickTop="1" thickBot="1" x14ac:dyDescent="0.3">
      <c r="B994" s="89"/>
      <c r="C994" s="90"/>
      <c r="D994" s="91"/>
      <c r="E994" s="82"/>
      <c r="F994" s="83"/>
      <c r="G994" s="83"/>
      <c r="H994" s="83"/>
      <c r="J994" s="383"/>
      <c r="K994" s="383"/>
      <c r="L994" s="383"/>
      <c r="M994" s="383"/>
      <c r="N994" s="383"/>
      <c r="O994" s="1556">
        <f>SUM(O993)</f>
        <v>2</v>
      </c>
      <c r="P994" s="132">
        <f>SUM(P993,P990)</f>
        <v>46</v>
      </c>
      <c r="Q994" s="133">
        <f>SUM(Q993,Q990)</f>
        <v>0.49520000000000003</v>
      </c>
      <c r="R994" s="49">
        <f>SUM(Q994/G985)</f>
        <v>1.3135557253204313</v>
      </c>
    </row>
    <row r="995" spans="2:18" ht="16.5" thickTop="1" x14ac:dyDescent="0.25">
      <c r="B995" s="102" t="s">
        <v>80</v>
      </c>
      <c r="C995" s="90"/>
      <c r="D995" s="103">
        <f>SUM(Q990+D976)</f>
        <v>40.891331999999991</v>
      </c>
      <c r="E995" s="90" t="s">
        <v>212</v>
      </c>
      <c r="F995" s="82">
        <f>SUM(F976)</f>
        <v>0.71519999999999995</v>
      </c>
      <c r="G995" s="83"/>
      <c r="H995" s="83"/>
    </row>
    <row r="996" spans="2:18" x14ac:dyDescent="0.25">
      <c r="B996" s="102" t="s">
        <v>51</v>
      </c>
      <c r="C996" s="89"/>
      <c r="D996" s="103">
        <f>SUM(Q993+D977)</f>
        <v>13.706000000000001</v>
      </c>
      <c r="E996" s="83"/>
      <c r="F996" s="83"/>
      <c r="G996" s="83"/>
      <c r="H996" s="83"/>
    </row>
    <row r="997" spans="2:18" ht="16.5" thickBot="1" x14ac:dyDescent="0.3">
      <c r="B997" s="89"/>
      <c r="C997" s="89"/>
      <c r="D997" s="635">
        <f>SUM(D995:D996)</f>
        <v>54.597331999999994</v>
      </c>
      <c r="E997" s="83"/>
      <c r="F997" s="328">
        <f>SUM(D997,F995)</f>
        <v>55.312531999999997</v>
      </c>
      <c r="G997" s="83"/>
      <c r="H997" s="83"/>
    </row>
    <row r="998" spans="2:18" ht="16.5" thickTop="1" x14ac:dyDescent="0.25"/>
    <row r="999" spans="2:18" x14ac:dyDescent="0.25">
      <c r="B999" s="1814" t="s">
        <v>20</v>
      </c>
      <c r="C999" s="1814"/>
      <c r="D999" s="1814"/>
      <c r="E999" s="1814"/>
      <c r="F999" s="1814"/>
      <c r="G999" s="1814"/>
      <c r="H999" s="1814"/>
      <c r="J999" s="1892" t="s">
        <v>22</v>
      </c>
      <c r="K999" s="1892"/>
      <c r="L999" s="1892"/>
      <c r="M999" s="1892"/>
      <c r="N999" s="1892"/>
      <c r="O999" s="1892"/>
      <c r="P999" s="1892"/>
      <c r="Q999" s="1892"/>
      <c r="R999" s="1892"/>
    </row>
    <row r="1000" spans="2:18" x14ac:dyDescent="0.25">
      <c r="B1000" s="1814"/>
      <c r="C1000" s="1814"/>
      <c r="D1000" s="1814"/>
      <c r="E1000" s="1814"/>
      <c r="F1000" s="1814"/>
      <c r="G1000" s="1814"/>
      <c r="H1000" s="1814"/>
      <c r="J1000" s="1892"/>
      <c r="K1000" s="1892"/>
      <c r="L1000" s="1892"/>
      <c r="M1000" s="1892"/>
      <c r="N1000" s="1892"/>
      <c r="O1000" s="1892"/>
      <c r="P1000" s="1892"/>
      <c r="Q1000" s="1892"/>
      <c r="R1000" s="1892"/>
    </row>
    <row r="1001" spans="2:18" x14ac:dyDescent="0.25">
      <c r="B1001" s="6" t="s">
        <v>543</v>
      </c>
      <c r="H1001" s="8"/>
      <c r="J1001" s="6" t="s">
        <v>543</v>
      </c>
      <c r="K1001" s="1051"/>
      <c r="L1001" s="1051"/>
      <c r="M1001" s="1051"/>
      <c r="N1001" s="1051"/>
      <c r="O1001" s="1893"/>
      <c r="P1001" s="1893"/>
      <c r="Q1001" s="842"/>
      <c r="R1001" s="842"/>
    </row>
    <row r="1002" spans="2:18" x14ac:dyDescent="0.25">
      <c r="B1002" s="1885" t="s">
        <v>21</v>
      </c>
      <c r="C1002" s="1885" t="s">
        <v>2</v>
      </c>
      <c r="D1002" s="1885" t="s">
        <v>3</v>
      </c>
      <c r="E1002" s="1842" t="s">
        <v>4</v>
      </c>
      <c r="F1002" s="1843"/>
      <c r="G1002" s="1844"/>
      <c r="H1002" s="1885" t="s">
        <v>5</v>
      </c>
      <c r="J1002" s="1886" t="s">
        <v>21</v>
      </c>
      <c r="K1002" s="1894" t="s">
        <v>24</v>
      </c>
      <c r="L1002" s="1867" t="s">
        <v>25</v>
      </c>
      <c r="M1002" s="1868"/>
      <c r="N1002" s="1869"/>
      <c r="O1002" s="1867" t="s">
        <v>4</v>
      </c>
      <c r="P1002" s="1868"/>
      <c r="Q1002" s="1869"/>
      <c r="R1002" s="1886" t="s">
        <v>5</v>
      </c>
    </row>
    <row r="1003" spans="2:18" x14ac:dyDescent="0.25">
      <c r="B1003" s="1813"/>
      <c r="C1003" s="1813"/>
      <c r="D1003" s="1813"/>
      <c r="E1003" s="1646" t="s">
        <v>26</v>
      </c>
      <c r="F1003" s="1646" t="s">
        <v>9</v>
      </c>
      <c r="G1003" s="1646" t="s">
        <v>10</v>
      </c>
      <c r="H1003" s="1813"/>
      <c r="J1003" s="1887"/>
      <c r="K1003" s="1895"/>
      <c r="L1003" s="1052" t="s">
        <v>27</v>
      </c>
      <c r="M1003" s="1649" t="s">
        <v>28</v>
      </c>
      <c r="N1003" s="1649" t="s">
        <v>26</v>
      </c>
      <c r="O1003" s="1649" t="s">
        <v>29</v>
      </c>
      <c r="P1003" s="1053" t="s">
        <v>30</v>
      </c>
      <c r="Q1003" s="1054" t="s">
        <v>10</v>
      </c>
      <c r="R1003" s="1887"/>
    </row>
    <row r="1004" spans="2:18" x14ac:dyDescent="0.25">
      <c r="B1004" s="1653">
        <v>1</v>
      </c>
      <c r="C1004" s="78">
        <v>7335</v>
      </c>
      <c r="D1004" s="409" t="s">
        <v>14</v>
      </c>
      <c r="E1004" s="409">
        <v>400</v>
      </c>
      <c r="F1004" s="409">
        <v>36</v>
      </c>
      <c r="G1004" s="497">
        <f>0.7854*E1004*F1004*F1004/1000000</f>
        <v>0.40715135999999991</v>
      </c>
      <c r="H1004" s="21" t="s">
        <v>207</v>
      </c>
      <c r="J1004" s="409">
        <v>1</v>
      </c>
      <c r="K1004" s="619" t="s">
        <v>14</v>
      </c>
      <c r="L1004" s="619">
        <v>10</v>
      </c>
      <c r="M1004" s="619">
        <v>20</v>
      </c>
      <c r="N1004" s="619">
        <v>400</v>
      </c>
      <c r="O1004" s="620"/>
      <c r="P1004" s="619">
        <v>1</v>
      </c>
      <c r="Q1004" s="673">
        <f t="shared" ref="Q1004:Q1013" si="45">L1004*M1004*N1004*P1004/1000000</f>
        <v>0.08</v>
      </c>
      <c r="R1004" s="620"/>
    </row>
    <row r="1005" spans="2:18" x14ac:dyDescent="0.25">
      <c r="B1005" s="1653">
        <v>2</v>
      </c>
      <c r="C1005" s="78">
        <v>7319</v>
      </c>
      <c r="D1005" s="409" t="s">
        <v>14</v>
      </c>
      <c r="E1005" s="409">
        <v>400</v>
      </c>
      <c r="F1005" s="409">
        <v>34</v>
      </c>
      <c r="G1005" s="497">
        <f>0.7854*E1005*F1005*F1005/1000000</f>
        <v>0.36316895999999999</v>
      </c>
      <c r="H1005" s="21" t="s">
        <v>207</v>
      </c>
      <c r="J1005" s="409">
        <v>2</v>
      </c>
      <c r="K1005" s="619"/>
      <c r="L1005" s="619">
        <v>10</v>
      </c>
      <c r="M1005" s="619">
        <v>17</v>
      </c>
      <c r="N1005" s="619">
        <v>400</v>
      </c>
      <c r="O1005" s="620"/>
      <c r="P1005" s="619">
        <v>1</v>
      </c>
      <c r="Q1005" s="673">
        <f t="shared" si="45"/>
        <v>6.8000000000000005E-2</v>
      </c>
      <c r="R1005" s="620"/>
    </row>
    <row r="1006" spans="2:18" x14ac:dyDescent="0.25">
      <c r="B1006" s="1653">
        <v>3</v>
      </c>
      <c r="C1006" s="78">
        <v>7334</v>
      </c>
      <c r="D1006" s="409" t="s">
        <v>14</v>
      </c>
      <c r="E1006" s="409">
        <v>400</v>
      </c>
      <c r="F1006" s="409">
        <v>40</v>
      </c>
      <c r="G1006" s="497">
        <f>0.7854*E1006*F1006*F1006/1000000</f>
        <v>0.50265599999999988</v>
      </c>
      <c r="H1006" s="21" t="s">
        <v>207</v>
      </c>
      <c r="J1006" s="409">
        <v>3</v>
      </c>
      <c r="K1006" s="619"/>
      <c r="L1006" s="619">
        <v>6</v>
      </c>
      <c r="M1006" s="619">
        <v>20</v>
      </c>
      <c r="N1006" s="619">
        <v>400</v>
      </c>
      <c r="O1006" s="620"/>
      <c r="P1006" s="619">
        <v>1</v>
      </c>
      <c r="Q1006" s="673">
        <f t="shared" si="45"/>
        <v>4.8000000000000001E-2</v>
      </c>
      <c r="R1006" s="620"/>
    </row>
    <row r="1007" spans="2:18" ht="16.5" thickBot="1" x14ac:dyDescent="0.3">
      <c r="G1007" s="60">
        <f>SUM(G1004:G1006)</f>
        <v>1.2729763199999997</v>
      </c>
      <c r="H1007" s="843"/>
      <c r="J1007" s="409">
        <v>4</v>
      </c>
      <c r="K1007" s="619"/>
      <c r="L1007" s="619">
        <v>10</v>
      </c>
      <c r="M1007" s="619">
        <v>15</v>
      </c>
      <c r="N1007" s="619">
        <v>400</v>
      </c>
      <c r="O1007" s="620"/>
      <c r="P1007" s="619">
        <v>3</v>
      </c>
      <c r="Q1007" s="673">
        <f t="shared" si="45"/>
        <v>0.18</v>
      </c>
      <c r="R1007" s="620"/>
    </row>
    <row r="1008" spans="2:18" ht="16.5" thickTop="1" x14ac:dyDescent="0.25">
      <c r="J1008" s="409">
        <v>5</v>
      </c>
      <c r="K1008" s="619"/>
      <c r="L1008" s="619">
        <v>5</v>
      </c>
      <c r="M1008" s="619">
        <v>15</v>
      </c>
      <c r="N1008" s="619">
        <v>400</v>
      </c>
      <c r="O1008" s="620"/>
      <c r="P1008" s="619">
        <v>1</v>
      </c>
      <c r="Q1008" s="673">
        <f t="shared" si="45"/>
        <v>0.03</v>
      </c>
      <c r="R1008" s="620"/>
    </row>
    <row r="1009" spans="2:18" x14ac:dyDescent="0.25">
      <c r="J1009" s="409">
        <v>6</v>
      </c>
      <c r="K1009" s="619"/>
      <c r="L1009" s="619">
        <v>10</v>
      </c>
      <c r="M1009" s="619">
        <v>12.5</v>
      </c>
      <c r="N1009" s="619">
        <v>400</v>
      </c>
      <c r="O1009" s="620"/>
      <c r="P1009" s="619">
        <v>1</v>
      </c>
      <c r="Q1009" s="673">
        <f t="shared" si="45"/>
        <v>0.05</v>
      </c>
      <c r="R1009" s="620"/>
    </row>
    <row r="1010" spans="2:18" x14ac:dyDescent="0.25">
      <c r="B1010" s="8" t="s">
        <v>545</v>
      </c>
      <c r="J1010" s="409">
        <v>7</v>
      </c>
      <c r="K1010" s="619"/>
      <c r="L1010" s="619">
        <v>6</v>
      </c>
      <c r="M1010" s="619">
        <v>10</v>
      </c>
      <c r="N1010" s="619">
        <v>300</v>
      </c>
      <c r="O1010" s="620"/>
      <c r="P1010" s="619">
        <v>1</v>
      </c>
      <c r="Q1010" s="673">
        <f t="shared" si="45"/>
        <v>1.7999999999999999E-2</v>
      </c>
      <c r="R1010" s="620"/>
    </row>
    <row r="1011" spans="2:18" x14ac:dyDescent="0.25">
      <c r="B1011" s="1925" t="s">
        <v>3</v>
      </c>
      <c r="C1011" s="1888" t="s">
        <v>49</v>
      </c>
      <c r="D1011" s="1889"/>
      <c r="E1011" s="1890" t="s">
        <v>48</v>
      </c>
      <c r="F1011" s="1891"/>
      <c r="G1011" s="1925" t="s">
        <v>50</v>
      </c>
      <c r="H1011" s="87"/>
      <c r="J1011" s="409">
        <v>8</v>
      </c>
      <c r="K1011" s="619"/>
      <c r="L1011" s="619">
        <v>4.5</v>
      </c>
      <c r="M1011" s="619">
        <v>10</v>
      </c>
      <c r="N1011" s="619">
        <v>400</v>
      </c>
      <c r="O1011" s="620"/>
      <c r="P1011" s="619">
        <v>1</v>
      </c>
      <c r="Q1011" s="673">
        <f t="shared" si="45"/>
        <v>1.7999999999999999E-2</v>
      </c>
      <c r="R1011" s="620"/>
    </row>
    <row r="1012" spans="2:18" x14ac:dyDescent="0.25">
      <c r="B1012" s="1887"/>
      <c r="C1012" s="101" t="s">
        <v>30</v>
      </c>
      <c r="D1012" s="101" t="s">
        <v>10</v>
      </c>
      <c r="E1012" s="1650" t="s">
        <v>30</v>
      </c>
      <c r="F1012" s="1650" t="s">
        <v>10</v>
      </c>
      <c r="G1012" s="1887"/>
      <c r="H1012" s="87"/>
      <c r="J1012" s="409">
        <v>9</v>
      </c>
      <c r="K1012" s="619"/>
      <c r="L1012" s="619">
        <v>3</v>
      </c>
      <c r="M1012" s="619">
        <v>10</v>
      </c>
      <c r="N1012" s="619">
        <v>400</v>
      </c>
      <c r="O1012" s="620"/>
      <c r="P1012" s="619">
        <v>5</v>
      </c>
      <c r="Q1012" s="673">
        <f t="shared" si="45"/>
        <v>0.06</v>
      </c>
      <c r="R1012" s="620"/>
    </row>
    <row r="1013" spans="2:18" x14ac:dyDescent="0.25">
      <c r="B1013" s="1651" t="s">
        <v>14</v>
      </c>
      <c r="C1013" s="86">
        <f>SUM(C993)</f>
        <v>118</v>
      </c>
      <c r="D1013" s="71">
        <f>SUM(D993)</f>
        <v>77.080726800000022</v>
      </c>
      <c r="E1013" s="86">
        <f>SUM(E993)</f>
        <v>4096</v>
      </c>
      <c r="F1013" s="71">
        <f>SUM(F993)</f>
        <v>54.597331999999987</v>
      </c>
      <c r="G1013" s="88">
        <f>SUM(G988)</f>
        <v>0</v>
      </c>
      <c r="H1013" s="83"/>
      <c r="J1013" s="409">
        <v>10</v>
      </c>
      <c r="K1013" s="619"/>
      <c r="L1013" s="619">
        <v>2</v>
      </c>
      <c r="M1013" s="619">
        <v>10</v>
      </c>
      <c r="N1013" s="619">
        <v>400</v>
      </c>
      <c r="O1013" s="620"/>
      <c r="P1013" s="619">
        <v>6</v>
      </c>
      <c r="Q1013" s="673">
        <f t="shared" si="45"/>
        <v>4.8000000000000001E-2</v>
      </c>
      <c r="R1013" s="620"/>
    </row>
    <row r="1014" spans="2:18" x14ac:dyDescent="0.25">
      <c r="B1014" s="1651" t="s">
        <v>14</v>
      </c>
      <c r="C1014" s="1651">
        <f>SUM(B1006)</f>
        <v>3</v>
      </c>
      <c r="D1014" s="71">
        <f>SUM(G1007)</f>
        <v>1.2729763199999997</v>
      </c>
      <c r="E1014" s="86">
        <f>SUM(P1019)</f>
        <v>78</v>
      </c>
      <c r="F1014" s="71">
        <f>SUM(Q1019)</f>
        <v>0.89520000000000011</v>
      </c>
      <c r="G1014" s="88">
        <f>SUM(F1014/D1014)</f>
        <v>0.70323381977757471</v>
      </c>
      <c r="H1014" s="83"/>
      <c r="J1014" s="789"/>
      <c r="K1014" s="619"/>
      <c r="L1014" s="619"/>
      <c r="M1014" s="619"/>
      <c r="N1014" s="619"/>
      <c r="O1014" s="620"/>
      <c r="P1014" s="696">
        <f>SUM(P1004:P1013)</f>
        <v>21</v>
      </c>
      <c r="Q1014" s="697">
        <f>SUM(Q1004:Q1013)</f>
        <v>0.60000000000000009</v>
      </c>
      <c r="R1014" s="1654">
        <f>SUM(Q1014/G1007)</f>
        <v>0.47133634033349514</v>
      </c>
    </row>
    <row r="1015" spans="2:18" ht="16.5" thickBot="1" x14ac:dyDescent="0.3">
      <c r="B1015" s="1644" t="s">
        <v>54</v>
      </c>
      <c r="C1015" s="59">
        <f>SUM(C1013:C1014)</f>
        <v>121</v>
      </c>
      <c r="D1015" s="92">
        <f>SUM(D1013:D1014)</f>
        <v>78.35370312000002</v>
      </c>
      <c r="E1015" s="59">
        <f>SUM(E1013:E1014)</f>
        <v>4174</v>
      </c>
      <c r="F1015" s="92">
        <f>SUM(F1013:F1014)</f>
        <v>55.49253199999999</v>
      </c>
      <c r="G1015" s="93">
        <f>SUM(F1015/D1015)</f>
        <v>0.70823113382416958</v>
      </c>
      <c r="H1015" s="83"/>
      <c r="J1015" s="789">
        <v>11</v>
      </c>
      <c r="K1015" s="619"/>
      <c r="L1015" s="619">
        <v>4</v>
      </c>
      <c r="M1015" s="619">
        <v>6</v>
      </c>
      <c r="N1015" s="619">
        <v>400</v>
      </c>
      <c r="O1015" s="619">
        <v>1</v>
      </c>
      <c r="P1015" s="619">
        <v>12</v>
      </c>
      <c r="Q1015" s="673">
        <f>L1015*M1015*N1015*P1015/1000000</f>
        <v>0.1152</v>
      </c>
      <c r="R1015" s="1655"/>
    </row>
    <row r="1016" spans="2:18" ht="16.5" thickTop="1" x14ac:dyDescent="0.25">
      <c r="B1016" s="89"/>
      <c r="C1016" s="90"/>
      <c r="D1016" s="91"/>
      <c r="E1016" s="82"/>
      <c r="F1016" s="83"/>
      <c r="G1016" s="83"/>
      <c r="H1016" s="83"/>
      <c r="J1016" s="789">
        <v>12</v>
      </c>
      <c r="K1016" s="619"/>
      <c r="L1016" s="619">
        <v>3</v>
      </c>
      <c r="M1016" s="619">
        <v>5</v>
      </c>
      <c r="N1016" s="619">
        <v>400</v>
      </c>
      <c r="O1016" s="619">
        <v>2</v>
      </c>
      <c r="P1016" s="619">
        <v>20</v>
      </c>
      <c r="Q1016" s="673">
        <f>L1016*M1016*N1016*P1016/1000000</f>
        <v>0.12</v>
      </c>
      <c r="R1016" s="1655"/>
    </row>
    <row r="1017" spans="2:18" x14ac:dyDescent="0.25">
      <c r="B1017" s="102" t="s">
        <v>80</v>
      </c>
      <c r="C1017" s="90"/>
      <c r="D1017" s="103">
        <f>SUM(Q1014+D995)</f>
        <v>41.491331999999993</v>
      </c>
      <c r="E1017" s="90" t="s">
        <v>212</v>
      </c>
      <c r="F1017" s="82">
        <f>SUM(F995)</f>
        <v>0.71519999999999995</v>
      </c>
      <c r="G1017" s="83"/>
      <c r="H1017" s="83"/>
      <c r="J1017" s="789">
        <v>13</v>
      </c>
      <c r="K1017" s="619"/>
      <c r="L1017" s="619">
        <v>2</v>
      </c>
      <c r="M1017" s="619">
        <v>3</v>
      </c>
      <c r="N1017" s="619">
        <v>400</v>
      </c>
      <c r="O1017" s="619">
        <v>1</v>
      </c>
      <c r="P1017" s="619">
        <v>25</v>
      </c>
      <c r="Q1017" s="673">
        <f>L1017*M1017*N1017*P1017/1000000</f>
        <v>0.06</v>
      </c>
      <c r="R1017" s="1655"/>
    </row>
    <row r="1018" spans="2:18" x14ac:dyDescent="0.25">
      <c r="B1018" s="102" t="s">
        <v>51</v>
      </c>
      <c r="C1018" s="89"/>
      <c r="D1018" s="103">
        <f>SUM(Q1018+D996)</f>
        <v>14.001200000000001</v>
      </c>
      <c r="E1018" s="83"/>
      <c r="F1018" s="83"/>
      <c r="G1018" s="83"/>
      <c r="H1018" s="83"/>
      <c r="J1018" s="789"/>
      <c r="K1018" s="619"/>
      <c r="L1018" s="619"/>
      <c r="M1018" s="619"/>
      <c r="N1018" s="619"/>
      <c r="O1018" s="696">
        <f>SUM(O1015:O1017)</f>
        <v>4</v>
      </c>
      <c r="P1018" s="696">
        <f>SUM(P1015:P1017)</f>
        <v>57</v>
      </c>
      <c r="Q1018" s="697">
        <f>SUM(Q1015:Q1017)</f>
        <v>0.29520000000000002</v>
      </c>
      <c r="R1018" s="1654">
        <f>SUM(Q1018/G1007)</f>
        <v>0.2318974794440796</v>
      </c>
    </row>
    <row r="1019" spans="2:18" ht="16.5" thickBot="1" x14ac:dyDescent="0.3">
      <c r="B1019" s="89"/>
      <c r="C1019" s="89"/>
      <c r="D1019" s="635">
        <f>SUM(D1017:D1018)</f>
        <v>55.492531999999997</v>
      </c>
      <c r="E1019" s="83"/>
      <c r="F1019" s="328">
        <f>SUM(D1019,F1017)</f>
        <v>56.207732</v>
      </c>
      <c r="G1019" s="83"/>
      <c r="H1019" s="83"/>
      <c r="J1019" s="383"/>
      <c r="K1019" s="383"/>
      <c r="L1019" s="383"/>
      <c r="M1019" s="383"/>
      <c r="N1019" s="383"/>
      <c r="O1019" s="1652">
        <f>SUM(O1018)</f>
        <v>4</v>
      </c>
      <c r="P1019" s="132">
        <f>SUM(P1018,P1014)</f>
        <v>78</v>
      </c>
      <c r="Q1019" s="133">
        <f>SUM(Q1014+Q1018)</f>
        <v>0.89520000000000011</v>
      </c>
      <c r="R1019" s="49">
        <f>SUM(Q1019/G1007)</f>
        <v>0.70323381977757471</v>
      </c>
    </row>
    <row r="1020" spans="2:18" ht="16.5" thickTop="1" x14ac:dyDescent="0.25"/>
  </sheetData>
  <mergeCells count="713">
    <mergeCell ref="J983:J984"/>
    <mergeCell ref="K983:K984"/>
    <mergeCell ref="L983:N983"/>
    <mergeCell ref="O983:Q983"/>
    <mergeCell ref="R983:R984"/>
    <mergeCell ref="B980:H981"/>
    <mergeCell ref="B983:B984"/>
    <mergeCell ref="C983:C984"/>
    <mergeCell ref="D983:D984"/>
    <mergeCell ref="E983:G983"/>
    <mergeCell ref="H983:H984"/>
    <mergeCell ref="B989:B990"/>
    <mergeCell ref="C989:D989"/>
    <mergeCell ref="E989:F989"/>
    <mergeCell ref="G989:G990"/>
    <mergeCell ref="J961:R962"/>
    <mergeCell ref="O963:P963"/>
    <mergeCell ref="J964:J965"/>
    <mergeCell ref="K964:K965"/>
    <mergeCell ref="L964:N964"/>
    <mergeCell ref="O964:Q964"/>
    <mergeCell ref="R964:R965"/>
    <mergeCell ref="J972:N972"/>
    <mergeCell ref="B961:H962"/>
    <mergeCell ref="B964:B965"/>
    <mergeCell ref="C964:C965"/>
    <mergeCell ref="D964:D965"/>
    <mergeCell ref="E964:G964"/>
    <mergeCell ref="H964:H965"/>
    <mergeCell ref="B970:B971"/>
    <mergeCell ref="C970:D970"/>
    <mergeCell ref="E970:F970"/>
    <mergeCell ref="G970:G971"/>
    <mergeCell ref="J980:R981"/>
    <mergeCell ref="O982:P982"/>
    <mergeCell ref="B895:B896"/>
    <mergeCell ref="C895:C896"/>
    <mergeCell ref="D895:D896"/>
    <mergeCell ref="E895:G895"/>
    <mergeCell ref="H895:H896"/>
    <mergeCell ref="B901:B902"/>
    <mergeCell ref="C901:D901"/>
    <mergeCell ref="E901:F901"/>
    <mergeCell ref="G901:G902"/>
    <mergeCell ref="B892:H893"/>
    <mergeCell ref="J892:R893"/>
    <mergeCell ref="B866:H867"/>
    <mergeCell ref="B869:B870"/>
    <mergeCell ref="C869:C870"/>
    <mergeCell ref="D869:D870"/>
    <mergeCell ref="E869:G869"/>
    <mergeCell ref="H869:H870"/>
    <mergeCell ref="B875:B876"/>
    <mergeCell ref="C875:D875"/>
    <mergeCell ref="E875:F875"/>
    <mergeCell ref="G875:G876"/>
    <mergeCell ref="J826:R827"/>
    <mergeCell ref="O828:P828"/>
    <mergeCell ref="J829:J830"/>
    <mergeCell ref="K829:K830"/>
    <mergeCell ref="L829:N829"/>
    <mergeCell ref="O829:Q829"/>
    <mergeCell ref="R829:R830"/>
    <mergeCell ref="J835:N835"/>
    <mergeCell ref="B826:H827"/>
    <mergeCell ref="B829:B830"/>
    <mergeCell ref="C829:C830"/>
    <mergeCell ref="D829:D830"/>
    <mergeCell ref="E829:G829"/>
    <mergeCell ref="H829:H830"/>
    <mergeCell ref="B835:B836"/>
    <mergeCell ref="C835:D835"/>
    <mergeCell ref="E835:F835"/>
    <mergeCell ref="G835:G836"/>
    <mergeCell ref="K696:K697"/>
    <mergeCell ref="L696:N696"/>
    <mergeCell ref="O696:Q696"/>
    <mergeCell ref="R696:R697"/>
    <mergeCell ref="B693:H694"/>
    <mergeCell ref="B696:B697"/>
    <mergeCell ref="C696:C697"/>
    <mergeCell ref="D696:D697"/>
    <mergeCell ref="E696:G696"/>
    <mergeCell ref="H696:H697"/>
    <mergeCell ref="B703:B704"/>
    <mergeCell ref="C703:D703"/>
    <mergeCell ref="E703:F703"/>
    <mergeCell ref="G703:G704"/>
    <mergeCell ref="J668:R669"/>
    <mergeCell ref="O670:P670"/>
    <mergeCell ref="J671:J672"/>
    <mergeCell ref="K671:K672"/>
    <mergeCell ref="L671:N671"/>
    <mergeCell ref="O671:Q671"/>
    <mergeCell ref="R671:R672"/>
    <mergeCell ref="B668:H669"/>
    <mergeCell ref="B671:B672"/>
    <mergeCell ref="C671:C672"/>
    <mergeCell ref="D671:D672"/>
    <mergeCell ref="E671:G671"/>
    <mergeCell ref="H671:H672"/>
    <mergeCell ref="B678:B679"/>
    <mergeCell ref="C678:D678"/>
    <mergeCell ref="E678:F678"/>
    <mergeCell ref="G678:G679"/>
    <mergeCell ref="J693:R694"/>
    <mergeCell ref="O695:P695"/>
    <mergeCell ref="J696:J697"/>
    <mergeCell ref="J544:R545"/>
    <mergeCell ref="O546:P546"/>
    <mergeCell ref="J547:J548"/>
    <mergeCell ref="K547:K548"/>
    <mergeCell ref="L547:N547"/>
    <mergeCell ref="O547:Q547"/>
    <mergeCell ref="R547:R548"/>
    <mergeCell ref="B544:H545"/>
    <mergeCell ref="B547:B548"/>
    <mergeCell ref="C547:C548"/>
    <mergeCell ref="D547:D548"/>
    <mergeCell ref="E547:G547"/>
    <mergeCell ref="H547:H548"/>
    <mergeCell ref="B553:F553"/>
    <mergeCell ref="B557:B558"/>
    <mergeCell ref="C557:D557"/>
    <mergeCell ref="E557:F557"/>
    <mergeCell ref="G557:G558"/>
    <mergeCell ref="B617:B618"/>
    <mergeCell ref="C617:D617"/>
    <mergeCell ref="E406:F406"/>
    <mergeCell ref="G406:G407"/>
    <mergeCell ref="B512:B513"/>
    <mergeCell ref="C512:D512"/>
    <mergeCell ref="E512:F512"/>
    <mergeCell ref="G512:G513"/>
    <mergeCell ref="B493:H494"/>
    <mergeCell ref="B496:B497"/>
    <mergeCell ref="C496:C497"/>
    <mergeCell ref="D496:D497"/>
    <mergeCell ref="E496:G496"/>
    <mergeCell ref="H496:H497"/>
    <mergeCell ref="B508:F508"/>
    <mergeCell ref="B589:B590"/>
    <mergeCell ref="C589:D589"/>
    <mergeCell ref="E589:F589"/>
    <mergeCell ref="G589:G590"/>
    <mergeCell ref="B382:B383"/>
    <mergeCell ref="C382:D382"/>
    <mergeCell ref="E382:F382"/>
    <mergeCell ref="G382:G383"/>
    <mergeCell ref="B453:F453"/>
    <mergeCell ref="B457:B458"/>
    <mergeCell ref="C457:D457"/>
    <mergeCell ref="E457:F457"/>
    <mergeCell ref="G457:G458"/>
    <mergeCell ref="B393:H394"/>
    <mergeCell ref="B396:B397"/>
    <mergeCell ref="C396:C397"/>
    <mergeCell ref="D396:D397"/>
    <mergeCell ref="E396:G396"/>
    <mergeCell ref="H396:H397"/>
    <mergeCell ref="B439:H440"/>
    <mergeCell ref="B442:B443"/>
    <mergeCell ref="C442:C443"/>
    <mergeCell ref="D442:D443"/>
    <mergeCell ref="E442:G442"/>
    <mergeCell ref="H442:H443"/>
    <mergeCell ref="B402:F402"/>
    <mergeCell ref="B406:B407"/>
    <mergeCell ref="C406:D406"/>
    <mergeCell ref="G293:G294"/>
    <mergeCell ref="B351:H352"/>
    <mergeCell ref="B317:F317"/>
    <mergeCell ref="E375:G375"/>
    <mergeCell ref="H375:H376"/>
    <mergeCell ref="B321:B322"/>
    <mergeCell ref="C321:D321"/>
    <mergeCell ref="E321:F321"/>
    <mergeCell ref="G321:G322"/>
    <mergeCell ref="B341:B342"/>
    <mergeCell ref="C341:D341"/>
    <mergeCell ref="E341:F341"/>
    <mergeCell ref="G341:G342"/>
    <mergeCell ref="B362:B363"/>
    <mergeCell ref="C362:D362"/>
    <mergeCell ref="E362:F362"/>
    <mergeCell ref="G362:G363"/>
    <mergeCell ref="B354:B355"/>
    <mergeCell ref="C354:C355"/>
    <mergeCell ref="D354:D355"/>
    <mergeCell ref="E354:G354"/>
    <mergeCell ref="B289:F289"/>
    <mergeCell ref="B337:F337"/>
    <mergeCell ref="H354:H355"/>
    <mergeCell ref="B358:F358"/>
    <mergeCell ref="J351:R352"/>
    <mergeCell ref="O353:P353"/>
    <mergeCell ref="J354:J355"/>
    <mergeCell ref="K354:K355"/>
    <mergeCell ref="L354:N354"/>
    <mergeCell ref="O354:Q354"/>
    <mergeCell ref="R354:R355"/>
    <mergeCell ref="L314:N314"/>
    <mergeCell ref="O314:Q314"/>
    <mergeCell ref="R314:R315"/>
    <mergeCell ref="B331:H332"/>
    <mergeCell ref="B334:B335"/>
    <mergeCell ref="C334:C335"/>
    <mergeCell ref="D334:D335"/>
    <mergeCell ref="E334:G334"/>
    <mergeCell ref="H334:H335"/>
    <mergeCell ref="J331:R332"/>
    <mergeCell ref="B293:B294"/>
    <mergeCell ref="C293:D293"/>
    <mergeCell ref="E293:F293"/>
    <mergeCell ref="AH1:AN2"/>
    <mergeCell ref="AH4:AH5"/>
    <mergeCell ref="AI4:AI5"/>
    <mergeCell ref="AN4:AN5"/>
    <mergeCell ref="AH12:AI12"/>
    <mergeCell ref="AJ4:AM4"/>
    <mergeCell ref="T4:T5"/>
    <mergeCell ref="U4:U5"/>
    <mergeCell ref="V4:Y4"/>
    <mergeCell ref="T1:Z2"/>
    <mergeCell ref="Z4:Z5"/>
    <mergeCell ref="AB1:AF2"/>
    <mergeCell ref="AB4:AB5"/>
    <mergeCell ref="AC4:AC5"/>
    <mergeCell ref="AD4:AE4"/>
    <mergeCell ref="AF4:AF5"/>
    <mergeCell ref="AB30:AC30"/>
    <mergeCell ref="B311:H312"/>
    <mergeCell ref="B314:B315"/>
    <mergeCell ref="C314:C315"/>
    <mergeCell ref="D314:D315"/>
    <mergeCell ref="E314:G314"/>
    <mergeCell ref="H314:H315"/>
    <mergeCell ref="L251:M251"/>
    <mergeCell ref="L254:M254"/>
    <mergeCell ref="L255:M255"/>
    <mergeCell ref="L256:M256"/>
    <mergeCell ref="N256:O256"/>
    <mergeCell ref="L257:M257"/>
    <mergeCell ref="L243:M243"/>
    <mergeCell ref="L244:M244"/>
    <mergeCell ref="L245:M245"/>
    <mergeCell ref="L246:M246"/>
    <mergeCell ref="L247:M247"/>
    <mergeCell ref="D282:D283"/>
    <mergeCell ref="B265:F265"/>
    <mergeCell ref="J259:R260"/>
    <mergeCell ref="O261:P261"/>
    <mergeCell ref="J262:J263"/>
    <mergeCell ref="K262:K263"/>
    <mergeCell ref="T20:U20"/>
    <mergeCell ref="B279:H280"/>
    <mergeCell ref="B282:B283"/>
    <mergeCell ref="C282:C283"/>
    <mergeCell ref="B269:B270"/>
    <mergeCell ref="C269:D269"/>
    <mergeCell ref="E269:F269"/>
    <mergeCell ref="G269:G270"/>
    <mergeCell ref="L248:M248"/>
    <mergeCell ref="L249:M249"/>
    <mergeCell ref="L252:M252"/>
    <mergeCell ref="L250:M250"/>
    <mergeCell ref="J279:R280"/>
    <mergeCell ref="O281:P281"/>
    <mergeCell ref="J282:J283"/>
    <mergeCell ref="K282:K283"/>
    <mergeCell ref="L282:N282"/>
    <mergeCell ref="O282:Q282"/>
    <mergeCell ref="R282:R283"/>
    <mergeCell ref="B259:H260"/>
    <mergeCell ref="B262:B263"/>
    <mergeCell ref="E282:G282"/>
    <mergeCell ref="H282:H283"/>
    <mergeCell ref="C262:C263"/>
    <mergeCell ref="D262:D263"/>
    <mergeCell ref="E262:G262"/>
    <mergeCell ref="H262:H263"/>
    <mergeCell ref="J155:R156"/>
    <mergeCell ref="O157:P157"/>
    <mergeCell ref="J158:J159"/>
    <mergeCell ref="K158:K159"/>
    <mergeCell ref="L158:N158"/>
    <mergeCell ref="O158:Q158"/>
    <mergeCell ref="R158:R159"/>
    <mergeCell ref="B183:F183"/>
    <mergeCell ref="B187:B188"/>
    <mergeCell ref="C187:D187"/>
    <mergeCell ref="E187:F187"/>
    <mergeCell ref="G187:G188"/>
    <mergeCell ref="O200:Q200"/>
    <mergeCell ref="R200:R201"/>
    <mergeCell ref="J197:R198"/>
    <mergeCell ref="O199:P199"/>
    <mergeCell ref="J200:J201"/>
    <mergeCell ref="K200:K201"/>
    <mergeCell ref="L200:N200"/>
    <mergeCell ref="B229:F229"/>
    <mergeCell ref="J177:R178"/>
    <mergeCell ref="K137:K138"/>
    <mergeCell ref="L137:N137"/>
    <mergeCell ref="O137:Q137"/>
    <mergeCell ref="R137:R138"/>
    <mergeCell ref="J115:J116"/>
    <mergeCell ref="K115:K116"/>
    <mergeCell ref="L115:N115"/>
    <mergeCell ref="O115:Q115"/>
    <mergeCell ref="B122:B123"/>
    <mergeCell ref="C122:D122"/>
    <mergeCell ref="E122:F122"/>
    <mergeCell ref="J134:R135"/>
    <mergeCell ref="O136:P136"/>
    <mergeCell ref="J137:J138"/>
    <mergeCell ref="H115:H116"/>
    <mergeCell ref="R115:R116"/>
    <mergeCell ref="G122:G123"/>
    <mergeCell ref="A132:R133"/>
    <mergeCell ref="B118:F118"/>
    <mergeCell ref="B115:B116"/>
    <mergeCell ref="C115:C116"/>
    <mergeCell ref="D115:D116"/>
    <mergeCell ref="E115:G115"/>
    <mergeCell ref="J112:R113"/>
    <mergeCell ref="O114:P114"/>
    <mergeCell ref="J95:J96"/>
    <mergeCell ref="K95:K96"/>
    <mergeCell ref="L95:N95"/>
    <mergeCell ref="O95:Q95"/>
    <mergeCell ref="R95:R96"/>
    <mergeCell ref="R70:R71"/>
    <mergeCell ref="J92:R93"/>
    <mergeCell ref="O94:P94"/>
    <mergeCell ref="B145:B146"/>
    <mergeCell ref="C145:D145"/>
    <mergeCell ref="E145:F145"/>
    <mergeCell ref="G145:G146"/>
    <mergeCell ref="B134:H135"/>
    <mergeCell ref="B137:B138"/>
    <mergeCell ref="C137:C138"/>
    <mergeCell ref="D137:D138"/>
    <mergeCell ref="E137:G137"/>
    <mergeCell ref="H137:H138"/>
    <mergeCell ref="B141:F141"/>
    <mergeCell ref="B78:F78"/>
    <mergeCell ref="B92:H93"/>
    <mergeCell ref="B112:H113"/>
    <mergeCell ref="H70:H71"/>
    <mergeCell ref="B70:B71"/>
    <mergeCell ref="B98:F98"/>
    <mergeCell ref="B95:B96"/>
    <mergeCell ref="C95:C96"/>
    <mergeCell ref="D95:D96"/>
    <mergeCell ref="E95:G95"/>
    <mergeCell ref="H95:H96"/>
    <mergeCell ref="B102:B103"/>
    <mergeCell ref="E82:F82"/>
    <mergeCell ref="G82:G83"/>
    <mergeCell ref="B82:B83"/>
    <mergeCell ref="C82:D82"/>
    <mergeCell ref="C102:D102"/>
    <mergeCell ref="E102:F102"/>
    <mergeCell ref="G102:G103"/>
    <mergeCell ref="B10:F10"/>
    <mergeCell ref="J19:N19"/>
    <mergeCell ref="J22:N22"/>
    <mergeCell ref="B25:H26"/>
    <mergeCell ref="J25:R26"/>
    <mergeCell ref="B13:B14"/>
    <mergeCell ref="C13:D13"/>
    <mergeCell ref="E13:F13"/>
    <mergeCell ref="G13:G14"/>
    <mergeCell ref="O28:Q28"/>
    <mergeCell ref="B36:B37"/>
    <mergeCell ref="C36:D36"/>
    <mergeCell ref="R28:R29"/>
    <mergeCell ref="C28:C29"/>
    <mergeCell ref="D28:D29"/>
    <mergeCell ref="E28:G28"/>
    <mergeCell ref="H28:H29"/>
    <mergeCell ref="J28:J29"/>
    <mergeCell ref="K28:K29"/>
    <mergeCell ref="O50:Q50"/>
    <mergeCell ref="R50:R51"/>
    <mergeCell ref="B1:H2"/>
    <mergeCell ref="J1:R2"/>
    <mergeCell ref="O3:P3"/>
    <mergeCell ref="B4:B5"/>
    <mergeCell ref="C4:C5"/>
    <mergeCell ref="D4:D5"/>
    <mergeCell ref="E4:G4"/>
    <mergeCell ref="H4:H5"/>
    <mergeCell ref="J4:J5"/>
    <mergeCell ref="K4:K5"/>
    <mergeCell ref="L4:N4"/>
    <mergeCell ref="O4:Q4"/>
    <mergeCell ref="B33:F33"/>
    <mergeCell ref="J40:N40"/>
    <mergeCell ref="B47:H48"/>
    <mergeCell ref="J47:R48"/>
    <mergeCell ref="O49:P49"/>
    <mergeCell ref="E36:F36"/>
    <mergeCell ref="G36:G37"/>
    <mergeCell ref="O27:P27"/>
    <mergeCell ref="B28:B29"/>
    <mergeCell ref="L28:N28"/>
    <mergeCell ref="B50:B51"/>
    <mergeCell ref="C50:C51"/>
    <mergeCell ref="D50:D51"/>
    <mergeCell ref="E50:G50"/>
    <mergeCell ref="H50:H51"/>
    <mergeCell ref="J50:J51"/>
    <mergeCell ref="G57:G58"/>
    <mergeCell ref="K50:K51"/>
    <mergeCell ref="L50:N50"/>
    <mergeCell ref="B54:F54"/>
    <mergeCell ref="B67:H68"/>
    <mergeCell ref="J67:R68"/>
    <mergeCell ref="B57:B58"/>
    <mergeCell ref="C57:D57"/>
    <mergeCell ref="E57:F57"/>
    <mergeCell ref="C70:C71"/>
    <mergeCell ref="D70:D71"/>
    <mergeCell ref="E70:G70"/>
    <mergeCell ref="O69:P69"/>
    <mergeCell ref="J70:J71"/>
    <mergeCell ref="K70:K71"/>
    <mergeCell ref="L70:N70"/>
    <mergeCell ref="O70:Q70"/>
    <mergeCell ref="O179:P179"/>
    <mergeCell ref="J180:J181"/>
    <mergeCell ref="K180:K181"/>
    <mergeCell ref="L180:N180"/>
    <mergeCell ref="O180:Q180"/>
    <mergeCell ref="R180:R181"/>
    <mergeCell ref="C158:C159"/>
    <mergeCell ref="D158:D159"/>
    <mergeCell ref="E158:G158"/>
    <mergeCell ref="H158:H159"/>
    <mergeCell ref="B163:F163"/>
    <mergeCell ref="B155:H156"/>
    <mergeCell ref="B158:B159"/>
    <mergeCell ref="B233:B234"/>
    <mergeCell ref="C233:D233"/>
    <mergeCell ref="E233:F233"/>
    <mergeCell ref="G233:G234"/>
    <mergeCell ref="B197:H198"/>
    <mergeCell ref="B200:B201"/>
    <mergeCell ref="C200:C201"/>
    <mergeCell ref="D200:D201"/>
    <mergeCell ref="E200:G200"/>
    <mergeCell ref="H200:H201"/>
    <mergeCell ref="B205:F205"/>
    <mergeCell ref="B209:B210"/>
    <mergeCell ref="C209:D209"/>
    <mergeCell ref="E209:F209"/>
    <mergeCell ref="G209:G210"/>
    <mergeCell ref="B177:H178"/>
    <mergeCell ref="B180:B181"/>
    <mergeCell ref="C180:C181"/>
    <mergeCell ref="D180:D181"/>
    <mergeCell ref="E180:G180"/>
    <mergeCell ref="H180:H181"/>
    <mergeCell ref="B219:H220"/>
    <mergeCell ref="B222:B223"/>
    <mergeCell ref="C222:C223"/>
    <mergeCell ref="D222:D223"/>
    <mergeCell ref="E222:G222"/>
    <mergeCell ref="H222:H223"/>
    <mergeCell ref="B167:B168"/>
    <mergeCell ref="C167:D167"/>
    <mergeCell ref="E167:F167"/>
    <mergeCell ref="G167:G168"/>
    <mergeCell ref="J219:R220"/>
    <mergeCell ref="O221:P221"/>
    <mergeCell ref="J222:J223"/>
    <mergeCell ref="K222:K223"/>
    <mergeCell ref="L222:N222"/>
    <mergeCell ref="O222:Q222"/>
    <mergeCell ref="R222:R223"/>
    <mergeCell ref="L262:N262"/>
    <mergeCell ref="O262:Q262"/>
    <mergeCell ref="R262:R263"/>
    <mergeCell ref="J375:J376"/>
    <mergeCell ref="K375:K376"/>
    <mergeCell ref="L375:N375"/>
    <mergeCell ref="O375:Q375"/>
    <mergeCell ref="R375:R376"/>
    <mergeCell ref="L442:N442"/>
    <mergeCell ref="O442:Q442"/>
    <mergeCell ref="R442:R443"/>
    <mergeCell ref="J311:R312"/>
    <mergeCell ref="O313:P313"/>
    <mergeCell ref="J314:J315"/>
    <mergeCell ref="K314:K315"/>
    <mergeCell ref="O333:P333"/>
    <mergeCell ref="J334:J335"/>
    <mergeCell ref="K334:K335"/>
    <mergeCell ref="L334:N334"/>
    <mergeCell ref="O334:Q334"/>
    <mergeCell ref="R334:R335"/>
    <mergeCell ref="J393:R394"/>
    <mergeCell ref="J493:R494"/>
    <mergeCell ref="O495:P495"/>
    <mergeCell ref="J496:J497"/>
    <mergeCell ref="K496:K497"/>
    <mergeCell ref="L496:N496"/>
    <mergeCell ref="O496:Q496"/>
    <mergeCell ref="R496:R497"/>
    <mergeCell ref="B372:H373"/>
    <mergeCell ref="B375:B376"/>
    <mergeCell ref="C375:C376"/>
    <mergeCell ref="D375:D376"/>
    <mergeCell ref="J439:R440"/>
    <mergeCell ref="O441:P441"/>
    <mergeCell ref="J442:J443"/>
    <mergeCell ref="K442:K443"/>
    <mergeCell ref="O395:P395"/>
    <mergeCell ref="J396:J397"/>
    <mergeCell ref="K396:K397"/>
    <mergeCell ref="L396:N396"/>
    <mergeCell ref="O396:Q396"/>
    <mergeCell ref="R396:R397"/>
    <mergeCell ref="B378:F378"/>
    <mergeCell ref="J372:R373"/>
    <mergeCell ref="O374:P374"/>
    <mergeCell ref="J607:R608"/>
    <mergeCell ref="O609:P609"/>
    <mergeCell ref="J610:J611"/>
    <mergeCell ref="K610:K611"/>
    <mergeCell ref="L610:N610"/>
    <mergeCell ref="O610:Q610"/>
    <mergeCell ref="R610:R611"/>
    <mergeCell ref="B607:H608"/>
    <mergeCell ref="B610:B611"/>
    <mergeCell ref="C610:C611"/>
    <mergeCell ref="D610:D611"/>
    <mergeCell ref="E610:G610"/>
    <mergeCell ref="H610:H611"/>
    <mergeCell ref="J578:R579"/>
    <mergeCell ref="O580:P580"/>
    <mergeCell ref="J581:J582"/>
    <mergeCell ref="K581:K582"/>
    <mergeCell ref="L581:N581"/>
    <mergeCell ref="O581:Q581"/>
    <mergeCell ref="R581:R582"/>
    <mergeCell ref="B578:H579"/>
    <mergeCell ref="B581:B582"/>
    <mergeCell ref="C581:C582"/>
    <mergeCell ref="D581:D582"/>
    <mergeCell ref="E581:G581"/>
    <mergeCell ref="H581:H582"/>
    <mergeCell ref="J636:R637"/>
    <mergeCell ref="B636:H637"/>
    <mergeCell ref="E617:F617"/>
    <mergeCell ref="G617:G618"/>
    <mergeCell ref="O638:P638"/>
    <mergeCell ref="J639:J640"/>
    <mergeCell ref="K639:K640"/>
    <mergeCell ref="L639:N639"/>
    <mergeCell ref="O639:Q639"/>
    <mergeCell ref="R639:R640"/>
    <mergeCell ref="B647:B648"/>
    <mergeCell ref="C647:D647"/>
    <mergeCell ref="E647:F647"/>
    <mergeCell ref="G647:G648"/>
    <mergeCell ref="B639:B640"/>
    <mergeCell ref="C639:C640"/>
    <mergeCell ref="D639:D640"/>
    <mergeCell ref="E639:G639"/>
    <mergeCell ref="H639:H640"/>
    <mergeCell ref="J714:R715"/>
    <mergeCell ref="O716:P716"/>
    <mergeCell ref="J717:J718"/>
    <mergeCell ref="K717:K718"/>
    <mergeCell ref="L717:N717"/>
    <mergeCell ref="O717:Q717"/>
    <mergeCell ref="R717:R718"/>
    <mergeCell ref="J723:N723"/>
    <mergeCell ref="B714:H715"/>
    <mergeCell ref="B717:B718"/>
    <mergeCell ref="C717:C718"/>
    <mergeCell ref="D717:D718"/>
    <mergeCell ref="E717:G717"/>
    <mergeCell ref="H717:H718"/>
    <mergeCell ref="B723:B724"/>
    <mergeCell ref="C723:D723"/>
    <mergeCell ref="E723:F723"/>
    <mergeCell ref="G723:G724"/>
    <mergeCell ref="B734:H735"/>
    <mergeCell ref="B737:B738"/>
    <mergeCell ref="C737:C738"/>
    <mergeCell ref="D737:D738"/>
    <mergeCell ref="E737:G737"/>
    <mergeCell ref="H737:H738"/>
    <mergeCell ref="J734:R735"/>
    <mergeCell ref="O736:P736"/>
    <mergeCell ref="J737:J738"/>
    <mergeCell ref="K737:K738"/>
    <mergeCell ref="L737:N737"/>
    <mergeCell ref="O737:Q737"/>
    <mergeCell ref="R737:R738"/>
    <mergeCell ref="J753:N753"/>
    <mergeCell ref="B744:B745"/>
    <mergeCell ref="C744:D744"/>
    <mergeCell ref="E744:F744"/>
    <mergeCell ref="G744:G745"/>
    <mergeCell ref="B760:H761"/>
    <mergeCell ref="B763:B764"/>
    <mergeCell ref="C763:C764"/>
    <mergeCell ref="D763:D764"/>
    <mergeCell ref="E763:G763"/>
    <mergeCell ref="H763:H764"/>
    <mergeCell ref="J784:N784"/>
    <mergeCell ref="B772:B773"/>
    <mergeCell ref="C772:D772"/>
    <mergeCell ref="E772:F772"/>
    <mergeCell ref="G772:G773"/>
    <mergeCell ref="J760:R761"/>
    <mergeCell ref="O762:P762"/>
    <mergeCell ref="J763:J764"/>
    <mergeCell ref="K763:K764"/>
    <mergeCell ref="L763:N763"/>
    <mergeCell ref="O763:Q763"/>
    <mergeCell ref="R763:R764"/>
    <mergeCell ref="J793:R794"/>
    <mergeCell ref="O795:P795"/>
    <mergeCell ref="J796:J797"/>
    <mergeCell ref="K796:K797"/>
    <mergeCell ref="L796:N796"/>
    <mergeCell ref="O796:Q796"/>
    <mergeCell ref="R796:R797"/>
    <mergeCell ref="J817:N817"/>
    <mergeCell ref="B793:H794"/>
    <mergeCell ref="B796:B797"/>
    <mergeCell ref="C796:C797"/>
    <mergeCell ref="D796:D797"/>
    <mergeCell ref="E796:G796"/>
    <mergeCell ref="H796:H797"/>
    <mergeCell ref="B811:B812"/>
    <mergeCell ref="C811:D811"/>
    <mergeCell ref="E811:F811"/>
    <mergeCell ref="G811:G812"/>
    <mergeCell ref="B846:H847"/>
    <mergeCell ref="B849:B850"/>
    <mergeCell ref="C849:C850"/>
    <mergeCell ref="D849:D850"/>
    <mergeCell ref="E849:G849"/>
    <mergeCell ref="H849:H850"/>
    <mergeCell ref="B855:B856"/>
    <mergeCell ref="C855:D855"/>
    <mergeCell ref="E855:F855"/>
    <mergeCell ref="G855:G856"/>
    <mergeCell ref="R927:R928"/>
    <mergeCell ref="J846:R847"/>
    <mergeCell ref="O848:P848"/>
    <mergeCell ref="J849:J850"/>
    <mergeCell ref="K849:K850"/>
    <mergeCell ref="L849:N849"/>
    <mergeCell ref="O849:Q849"/>
    <mergeCell ref="R849:R850"/>
    <mergeCell ref="J855:N855"/>
    <mergeCell ref="J866:R867"/>
    <mergeCell ref="O868:P868"/>
    <mergeCell ref="J869:J870"/>
    <mergeCell ref="K869:K870"/>
    <mergeCell ref="L869:N869"/>
    <mergeCell ref="O869:Q869"/>
    <mergeCell ref="R869:R870"/>
    <mergeCell ref="J885:N885"/>
    <mergeCell ref="O894:P894"/>
    <mergeCell ref="J895:J896"/>
    <mergeCell ref="K895:K896"/>
    <mergeCell ref="L895:N895"/>
    <mergeCell ref="O895:Q895"/>
    <mergeCell ref="R895:R896"/>
    <mergeCell ref="J915:N915"/>
    <mergeCell ref="J999:R1000"/>
    <mergeCell ref="O1001:P1001"/>
    <mergeCell ref="J1002:J1003"/>
    <mergeCell ref="K1002:K1003"/>
    <mergeCell ref="L1002:N1002"/>
    <mergeCell ref="O1002:Q1002"/>
    <mergeCell ref="R1002:R1003"/>
    <mergeCell ref="J952:N952"/>
    <mergeCell ref="B924:H925"/>
    <mergeCell ref="B927:B928"/>
    <mergeCell ref="C927:C928"/>
    <mergeCell ref="D927:D928"/>
    <mergeCell ref="E927:G927"/>
    <mergeCell ref="H927:H928"/>
    <mergeCell ref="B943:B944"/>
    <mergeCell ref="C943:D943"/>
    <mergeCell ref="E943:F943"/>
    <mergeCell ref="G943:G944"/>
    <mergeCell ref="J924:R925"/>
    <mergeCell ref="O926:P926"/>
    <mergeCell ref="J927:J928"/>
    <mergeCell ref="K927:K928"/>
    <mergeCell ref="L927:N927"/>
    <mergeCell ref="O927:Q927"/>
    <mergeCell ref="B1011:B1012"/>
    <mergeCell ref="C1011:D1011"/>
    <mergeCell ref="E1011:F1011"/>
    <mergeCell ref="G1011:G1012"/>
    <mergeCell ref="B999:H1000"/>
    <mergeCell ref="B1002:B1003"/>
    <mergeCell ref="C1002:C1003"/>
    <mergeCell ref="D1002:D1003"/>
    <mergeCell ref="E1002:G1002"/>
    <mergeCell ref="H1002:H1003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6820-DF40-4469-8766-DB09FA2FCD68}">
  <dimension ref="A1:V655"/>
  <sheetViews>
    <sheetView topLeftCell="A643" zoomScale="96" zoomScaleNormal="96" workbookViewId="0">
      <selection activeCell="M645" sqref="M645"/>
    </sheetView>
  </sheetViews>
  <sheetFormatPr defaultRowHeight="15" x14ac:dyDescent="0.25"/>
  <cols>
    <col min="1" max="1" width="5" style="1" customWidth="1"/>
    <col min="2" max="4" width="9.140625" style="1"/>
    <col min="5" max="5" width="10.140625" style="1" customWidth="1"/>
    <col min="6" max="7" width="9.140625" style="1"/>
    <col min="8" max="9" width="10.5703125" style="1" customWidth="1"/>
    <col min="10" max="10" width="2.42578125" style="294" customWidth="1"/>
    <col min="11" max="12" width="9.140625" style="816"/>
    <col min="13" max="13" width="10.85546875" style="816" customWidth="1"/>
    <col min="14" max="17" width="9.140625" style="816"/>
    <col min="18" max="18" width="10" style="816" customWidth="1"/>
    <col min="19" max="19" width="15" style="816" customWidth="1"/>
    <col min="20" max="22" width="9.140625" style="816"/>
    <col min="23" max="16384" width="9.140625" style="1"/>
  </cols>
  <sheetData>
    <row r="1" spans="2:19" x14ac:dyDescent="0.25">
      <c r="B1" s="1814" t="s">
        <v>132</v>
      </c>
      <c r="C1" s="1814"/>
      <c r="D1" s="1814"/>
      <c r="E1" s="1814"/>
      <c r="F1" s="1814"/>
      <c r="G1" s="1814"/>
      <c r="H1" s="1814"/>
      <c r="I1" s="1814"/>
      <c r="K1" s="1892" t="s">
        <v>22</v>
      </c>
      <c r="L1" s="1892"/>
      <c r="M1" s="1892"/>
      <c r="N1" s="1892"/>
      <c r="O1" s="1892"/>
      <c r="P1" s="1892"/>
      <c r="Q1" s="1892"/>
      <c r="R1" s="1892"/>
      <c r="S1" s="1892"/>
    </row>
    <row r="2" spans="2:19" x14ac:dyDescent="0.25">
      <c r="B2" s="1814"/>
      <c r="C2" s="1814"/>
      <c r="D2" s="1814"/>
      <c r="E2" s="1814"/>
      <c r="F2" s="1814"/>
      <c r="G2" s="1814"/>
      <c r="H2" s="1814"/>
      <c r="I2" s="1814"/>
      <c r="K2" s="1892"/>
      <c r="L2" s="1892"/>
      <c r="M2" s="1892"/>
      <c r="N2" s="1892"/>
      <c r="O2" s="1892"/>
      <c r="P2" s="1892"/>
      <c r="Q2" s="1892"/>
      <c r="R2" s="1892"/>
      <c r="S2" s="1892"/>
    </row>
    <row r="3" spans="2:19" ht="15.75" x14ac:dyDescent="0.25">
      <c r="B3" s="9" t="s">
        <v>133</v>
      </c>
      <c r="C3" s="10"/>
      <c r="D3" s="10"/>
      <c r="E3" s="10"/>
      <c r="F3" s="10"/>
      <c r="G3" s="153"/>
      <c r="H3" s="8"/>
      <c r="I3" s="8"/>
      <c r="K3" s="1385" t="s">
        <v>134</v>
      </c>
      <c r="L3" s="253"/>
      <c r="M3" s="285"/>
      <c r="N3" s="285"/>
      <c r="O3" s="285"/>
      <c r="P3" s="285"/>
      <c r="Q3" s="285"/>
      <c r="R3" s="285" t="s">
        <v>135</v>
      </c>
      <c r="S3" s="285"/>
    </row>
    <row r="4" spans="2:19" ht="15.75" x14ac:dyDescent="0.25">
      <c r="B4" s="1812" t="s">
        <v>21</v>
      </c>
      <c r="C4" s="1899" t="s">
        <v>24</v>
      </c>
      <c r="D4" s="1842" t="s">
        <v>25</v>
      </c>
      <c r="E4" s="1843"/>
      <c r="F4" s="1844"/>
      <c r="G4" s="1843"/>
      <c r="H4" s="1844"/>
      <c r="I4" s="150" t="s">
        <v>5</v>
      </c>
      <c r="K4" s="1886" t="s">
        <v>21</v>
      </c>
      <c r="L4" s="1945" t="s">
        <v>24</v>
      </c>
      <c r="M4" s="1947" t="s">
        <v>94</v>
      </c>
      <c r="N4" s="1948"/>
      <c r="O4" s="1949"/>
      <c r="P4" s="1947" t="s">
        <v>4</v>
      </c>
      <c r="Q4" s="1948"/>
      <c r="R4" s="1949"/>
      <c r="S4" s="1901" t="s">
        <v>5</v>
      </c>
    </row>
    <row r="5" spans="2:19" ht="15.75" x14ac:dyDescent="0.25">
      <c r="B5" s="1813"/>
      <c r="C5" s="1900"/>
      <c r="D5" s="13" t="s">
        <v>27</v>
      </c>
      <c r="E5" s="151" t="s">
        <v>28</v>
      </c>
      <c r="F5" s="151" t="s">
        <v>26</v>
      </c>
      <c r="G5" s="154" t="s">
        <v>30</v>
      </c>
      <c r="H5" s="16" t="s">
        <v>10</v>
      </c>
      <c r="I5" s="151"/>
      <c r="K5" s="1887"/>
      <c r="L5" s="1946"/>
      <c r="M5" s="1332" t="s">
        <v>27</v>
      </c>
      <c r="N5" s="1332" t="s">
        <v>28</v>
      </c>
      <c r="O5" s="1332" t="s">
        <v>26</v>
      </c>
      <c r="P5" s="1332" t="s">
        <v>29</v>
      </c>
      <c r="Q5" s="1368" t="s">
        <v>30</v>
      </c>
      <c r="R5" s="1332" t="s">
        <v>10</v>
      </c>
      <c r="S5" s="1901"/>
    </row>
    <row r="6" spans="2:19" ht="15.75" x14ac:dyDescent="0.25">
      <c r="B6" s="22">
        <v>1</v>
      </c>
      <c r="C6" s="23" t="s">
        <v>32</v>
      </c>
      <c r="D6" s="24">
        <v>4</v>
      </c>
      <c r="E6" s="24">
        <v>10</v>
      </c>
      <c r="F6" s="24">
        <v>400</v>
      </c>
      <c r="G6" s="23">
        <v>475</v>
      </c>
      <c r="H6" s="26">
        <f>D6*E6*F6*G6/1000000</f>
        <v>7.6</v>
      </c>
      <c r="I6" s="27"/>
      <c r="K6" s="672">
        <v>1</v>
      </c>
      <c r="L6" s="619" t="s">
        <v>14</v>
      </c>
      <c r="M6" s="619">
        <v>15</v>
      </c>
      <c r="N6" s="619">
        <v>20</v>
      </c>
      <c r="O6" s="619">
        <v>400</v>
      </c>
      <c r="P6" s="620"/>
      <c r="Q6" s="619">
        <v>1</v>
      </c>
      <c r="R6" s="673">
        <f t="shared" ref="R6:R16" si="0">M6*N6*O6*Q6/1000000</f>
        <v>0.12</v>
      </c>
      <c r="S6" s="674"/>
    </row>
    <row r="7" spans="2:19" ht="15.75" x14ac:dyDescent="0.25">
      <c r="B7" s="28">
        <v>2</v>
      </c>
      <c r="C7" s="29"/>
      <c r="D7" s="29">
        <v>4</v>
      </c>
      <c r="E7" s="29">
        <v>10</v>
      </c>
      <c r="F7" s="24">
        <v>360</v>
      </c>
      <c r="G7" s="29">
        <v>44</v>
      </c>
      <c r="H7" s="26">
        <f>D7*E7*F7*G7/1000000</f>
        <v>0.63360000000000005</v>
      </c>
      <c r="I7" s="29"/>
      <c r="K7" s="619">
        <v>2</v>
      </c>
      <c r="L7" s="619"/>
      <c r="M7" s="619">
        <v>12</v>
      </c>
      <c r="N7" s="619">
        <v>15</v>
      </c>
      <c r="O7" s="619">
        <v>400</v>
      </c>
      <c r="P7" s="620"/>
      <c r="Q7" s="619">
        <v>1</v>
      </c>
      <c r="R7" s="673">
        <f t="shared" si="0"/>
        <v>7.1999999999999995E-2</v>
      </c>
      <c r="S7" s="620"/>
    </row>
    <row r="8" spans="2:19" ht="15.75" x14ac:dyDescent="0.25">
      <c r="B8" s="28">
        <v>3</v>
      </c>
      <c r="C8" s="29"/>
      <c r="D8" s="29">
        <v>4</v>
      </c>
      <c r="E8" s="29">
        <v>10</v>
      </c>
      <c r="F8" s="24">
        <v>300</v>
      </c>
      <c r="G8" s="29">
        <v>44</v>
      </c>
      <c r="H8" s="26">
        <f>D8*E8*F8*G8/1000000</f>
        <v>0.52800000000000002</v>
      </c>
      <c r="I8" s="29"/>
      <c r="K8" s="672">
        <v>3</v>
      </c>
      <c r="L8" s="619"/>
      <c r="M8" s="619">
        <v>10</v>
      </c>
      <c r="N8" s="619">
        <v>15</v>
      </c>
      <c r="O8" s="619">
        <v>400</v>
      </c>
      <c r="P8" s="620"/>
      <c r="Q8" s="619">
        <v>1</v>
      </c>
      <c r="R8" s="673">
        <f t="shared" si="0"/>
        <v>0.06</v>
      </c>
      <c r="S8" s="620"/>
    </row>
    <row r="9" spans="2:19" ht="15.75" x14ac:dyDescent="0.25">
      <c r="B9" s="28"/>
      <c r="C9" s="29"/>
      <c r="D9" s="29"/>
      <c r="E9" s="29"/>
      <c r="F9" s="24"/>
      <c r="G9" s="29"/>
      <c r="H9" s="26"/>
      <c r="I9" s="34"/>
      <c r="K9" s="619">
        <v>4</v>
      </c>
      <c r="L9" s="619"/>
      <c r="M9" s="619">
        <v>8</v>
      </c>
      <c r="N9" s="619">
        <v>15</v>
      </c>
      <c r="O9" s="619">
        <v>400</v>
      </c>
      <c r="P9" s="620"/>
      <c r="Q9" s="619">
        <v>2</v>
      </c>
      <c r="R9" s="673">
        <f t="shared" si="0"/>
        <v>9.6000000000000002E-2</v>
      </c>
      <c r="S9" s="620"/>
    </row>
    <row r="10" spans="2:19" ht="15.75" x14ac:dyDescent="0.25">
      <c r="B10" s="28">
        <v>4</v>
      </c>
      <c r="C10" s="29"/>
      <c r="D10" s="29">
        <v>4</v>
      </c>
      <c r="E10" s="29">
        <v>7</v>
      </c>
      <c r="F10" s="24">
        <v>400</v>
      </c>
      <c r="G10" s="29">
        <v>76</v>
      </c>
      <c r="H10" s="26">
        <f>D10*E10*F10*G10/1000000</f>
        <v>0.85119999999999996</v>
      </c>
      <c r="I10" s="34"/>
      <c r="K10" s="672">
        <v>5</v>
      </c>
      <c r="L10" s="619"/>
      <c r="M10" s="619">
        <v>6</v>
      </c>
      <c r="N10" s="619">
        <v>15</v>
      </c>
      <c r="O10" s="619">
        <v>400</v>
      </c>
      <c r="P10" s="620"/>
      <c r="Q10" s="619">
        <v>4</v>
      </c>
      <c r="R10" s="673">
        <f t="shared" si="0"/>
        <v>0.14399999999999999</v>
      </c>
      <c r="S10" s="698" t="s">
        <v>136</v>
      </c>
    </row>
    <row r="11" spans="2:19" ht="15.75" x14ac:dyDescent="0.25">
      <c r="B11" s="28">
        <v>5</v>
      </c>
      <c r="C11" s="29"/>
      <c r="D11" s="29">
        <v>4</v>
      </c>
      <c r="E11" s="29">
        <v>7</v>
      </c>
      <c r="F11" s="24">
        <v>360</v>
      </c>
      <c r="G11" s="29">
        <v>8</v>
      </c>
      <c r="H11" s="26">
        <f>D11*E11*F11*G11/1000000</f>
        <v>8.0640000000000003E-2</v>
      </c>
      <c r="I11" s="34"/>
      <c r="K11" s="619">
        <v>6</v>
      </c>
      <c r="L11" s="619"/>
      <c r="M11" s="619">
        <v>6</v>
      </c>
      <c r="N11" s="619">
        <v>12</v>
      </c>
      <c r="O11" s="619">
        <v>400</v>
      </c>
      <c r="P11" s="620"/>
      <c r="Q11" s="619">
        <v>2</v>
      </c>
      <c r="R11" s="673">
        <f t="shared" si="0"/>
        <v>5.7599999999999998E-2</v>
      </c>
      <c r="S11" s="620"/>
    </row>
    <row r="12" spans="2:19" ht="15.75" x14ac:dyDescent="0.25">
      <c r="B12" s="28">
        <v>6</v>
      </c>
      <c r="C12" s="29"/>
      <c r="D12" s="29">
        <v>4</v>
      </c>
      <c r="E12" s="29">
        <v>7</v>
      </c>
      <c r="F12" s="24">
        <v>300</v>
      </c>
      <c r="G12" s="29">
        <v>14</v>
      </c>
      <c r="H12" s="26">
        <f>D12*E12*F12*G12/1000000</f>
        <v>0.1176</v>
      </c>
      <c r="I12" s="34"/>
      <c r="K12" s="672">
        <v>7</v>
      </c>
      <c r="L12" s="619"/>
      <c r="M12" s="619">
        <v>6</v>
      </c>
      <c r="N12" s="619">
        <v>10</v>
      </c>
      <c r="O12" s="619">
        <v>400</v>
      </c>
      <c r="P12" s="620"/>
      <c r="Q12" s="619">
        <v>2</v>
      </c>
      <c r="R12" s="673">
        <f t="shared" si="0"/>
        <v>4.8000000000000001E-2</v>
      </c>
      <c r="S12" s="620"/>
    </row>
    <row r="13" spans="2:19" ht="15.75" x14ac:dyDescent="0.25">
      <c r="B13" s="28"/>
      <c r="C13" s="29"/>
      <c r="D13" s="29"/>
      <c r="E13" s="29"/>
      <c r="F13" s="24"/>
      <c r="G13" s="29"/>
      <c r="H13" s="26"/>
      <c r="I13" s="34"/>
      <c r="K13" s="619">
        <v>8</v>
      </c>
      <c r="L13" s="619"/>
      <c r="M13" s="619">
        <v>2</v>
      </c>
      <c r="N13" s="619">
        <v>10</v>
      </c>
      <c r="O13" s="619">
        <v>400</v>
      </c>
      <c r="P13" s="620"/>
      <c r="Q13" s="619">
        <v>1</v>
      </c>
      <c r="R13" s="673">
        <f t="shared" si="0"/>
        <v>8.0000000000000002E-3</v>
      </c>
      <c r="S13" s="620"/>
    </row>
    <row r="14" spans="2:19" ht="15.75" x14ac:dyDescent="0.25">
      <c r="B14" s="28">
        <v>7</v>
      </c>
      <c r="C14" s="29"/>
      <c r="D14" s="29">
        <v>3</v>
      </c>
      <c r="E14" s="29">
        <v>7</v>
      </c>
      <c r="F14" s="24">
        <v>400</v>
      </c>
      <c r="G14" s="29">
        <v>55</v>
      </c>
      <c r="H14" s="26">
        <f>D14*E14*F14*G14/1000000</f>
        <v>0.46200000000000002</v>
      </c>
      <c r="I14" s="34"/>
      <c r="K14" s="672">
        <v>9</v>
      </c>
      <c r="L14" s="619"/>
      <c r="M14" s="619">
        <v>2</v>
      </c>
      <c r="N14" s="619">
        <v>10</v>
      </c>
      <c r="O14" s="619">
        <v>250</v>
      </c>
      <c r="P14" s="620"/>
      <c r="Q14" s="619">
        <v>2</v>
      </c>
      <c r="R14" s="673">
        <f t="shared" si="0"/>
        <v>0.01</v>
      </c>
      <c r="S14" s="698"/>
    </row>
    <row r="15" spans="2:19" ht="15.75" x14ac:dyDescent="0.25">
      <c r="B15" s="41">
        <v>8</v>
      </c>
      <c r="C15" s="129"/>
      <c r="D15" s="129">
        <v>3</v>
      </c>
      <c r="E15" s="129">
        <v>7</v>
      </c>
      <c r="F15" s="43">
        <v>360</v>
      </c>
      <c r="G15" s="129">
        <v>3</v>
      </c>
      <c r="H15" s="296">
        <f>D15*E15*F15*G15/1000000</f>
        <v>2.2679999999999999E-2</v>
      </c>
      <c r="I15" s="63"/>
      <c r="K15" s="619">
        <v>10</v>
      </c>
      <c r="L15" s="619"/>
      <c r="M15" s="619">
        <v>2</v>
      </c>
      <c r="N15" s="619">
        <v>10</v>
      </c>
      <c r="O15" s="619">
        <v>200</v>
      </c>
      <c r="P15" s="620"/>
      <c r="Q15" s="619">
        <v>1</v>
      </c>
      <c r="R15" s="673">
        <f t="shared" si="0"/>
        <v>4.0000000000000001E-3</v>
      </c>
      <c r="S15" s="698"/>
    </row>
    <row r="16" spans="2:19" ht="15.75" x14ac:dyDescent="0.25">
      <c r="B16" s="152">
        <v>9</v>
      </c>
      <c r="C16" s="152"/>
      <c r="D16" s="152">
        <v>3</v>
      </c>
      <c r="E16" s="152">
        <v>7</v>
      </c>
      <c r="F16" s="152">
        <v>300</v>
      </c>
      <c r="G16" s="152">
        <v>21</v>
      </c>
      <c r="H16" s="71">
        <f>D16*E16*F16*G16/1000000</f>
        <v>0.1323</v>
      </c>
      <c r="I16" s="21"/>
      <c r="K16" s="619">
        <v>11</v>
      </c>
      <c r="L16" s="619"/>
      <c r="M16" s="619">
        <v>4.2</v>
      </c>
      <c r="N16" s="619">
        <v>4.2</v>
      </c>
      <c r="O16" s="619">
        <v>400</v>
      </c>
      <c r="P16" s="619">
        <v>1</v>
      </c>
      <c r="Q16" s="619">
        <v>6</v>
      </c>
      <c r="R16" s="673">
        <f t="shared" si="0"/>
        <v>4.2335999999999999E-2</v>
      </c>
      <c r="S16" s="698"/>
    </row>
    <row r="17" spans="1:19" ht="16.5" thickBot="1" x14ac:dyDescent="0.3">
      <c r="B17" s="1831"/>
      <c r="C17" s="1831"/>
      <c r="D17" s="1831"/>
      <c r="E17" s="1831"/>
      <c r="F17" s="1831"/>
      <c r="G17" s="59">
        <f>SUM(G6:G16)</f>
        <v>740</v>
      </c>
      <c r="H17" s="60">
        <f>SUM(H6:H16)</f>
        <v>10.42802</v>
      </c>
      <c r="I17" s="36"/>
      <c r="K17" s="619"/>
      <c r="L17" s="619"/>
      <c r="M17" s="619"/>
      <c r="N17" s="619"/>
      <c r="O17" s="619"/>
      <c r="P17" s="619"/>
      <c r="Q17" s="696">
        <f>SUM(Q6:Q16)</f>
        <v>23</v>
      </c>
      <c r="R17" s="697">
        <f>SUM(R6:R16)</f>
        <v>0.66193600000000008</v>
      </c>
      <c r="S17" s="698"/>
    </row>
    <row r="18" spans="1:19" ht="16.5" thickTop="1" x14ac:dyDescent="0.25">
      <c r="E18" s="7"/>
      <c r="F18" s="7"/>
      <c r="G18" s="7"/>
      <c r="H18" s="7"/>
      <c r="I18" s="7"/>
      <c r="K18" s="619">
        <v>12</v>
      </c>
      <c r="L18" s="619" t="s">
        <v>14</v>
      </c>
      <c r="M18" s="1386">
        <v>2</v>
      </c>
      <c r="N18" s="1387">
        <v>10</v>
      </c>
      <c r="O18" s="1388">
        <v>400</v>
      </c>
      <c r="P18" s="620"/>
      <c r="Q18" s="702">
        <v>3</v>
      </c>
      <c r="R18" s="1369">
        <f>M18*N18*O18*Q18/1000000</f>
        <v>2.4E-2</v>
      </c>
      <c r="S18" s="620"/>
    </row>
    <row r="19" spans="1:19" ht="15.75" x14ac:dyDescent="0.25">
      <c r="B19" s="297" t="s">
        <v>137</v>
      </c>
      <c r="C19" s="297"/>
      <c r="D19" s="297">
        <v>10.428000000000001</v>
      </c>
      <c r="E19" s="1960">
        <v>3200000</v>
      </c>
      <c r="F19" s="1960"/>
      <c r="G19" s="1961">
        <f>SUM(D19*E19)</f>
        <v>33369600.000000004</v>
      </c>
      <c r="H19" s="1911"/>
      <c r="I19" s="7"/>
      <c r="K19" s="672">
        <v>13</v>
      </c>
      <c r="L19" s="619"/>
      <c r="M19" s="1389">
        <v>2</v>
      </c>
      <c r="N19" s="1390">
        <v>10</v>
      </c>
      <c r="O19" s="1391">
        <v>200</v>
      </c>
      <c r="P19" s="620"/>
      <c r="Q19" s="703">
        <v>2</v>
      </c>
      <c r="R19" s="1370">
        <f>M19*N19*O19*Q19/1000000</f>
        <v>8.0000000000000002E-3</v>
      </c>
      <c r="S19" s="620" t="s">
        <v>138</v>
      </c>
    </row>
    <row r="20" spans="1:19" ht="15.75" x14ac:dyDescent="0.25">
      <c r="B20" s="297" t="s">
        <v>139</v>
      </c>
      <c r="C20" s="297"/>
      <c r="D20" s="297">
        <v>0.71189999999999998</v>
      </c>
      <c r="E20" s="1960">
        <v>6200000</v>
      </c>
      <c r="F20" s="1960"/>
      <c r="G20" s="1961">
        <f>SUM(D20*E20)</f>
        <v>4413780</v>
      </c>
      <c r="H20" s="1911"/>
      <c r="I20" s="7"/>
      <c r="K20" s="620"/>
      <c r="L20" s="1964" t="s">
        <v>81</v>
      </c>
      <c r="M20" s="1964"/>
      <c r="N20" s="1964"/>
      <c r="O20" s="1964"/>
      <c r="P20" s="1964"/>
      <c r="Q20" s="1371">
        <f>SUM(Q18:Q19)</f>
        <v>5</v>
      </c>
      <c r="R20" s="1372">
        <f>SUM(R18:R19)</f>
        <v>3.2000000000000001E-2</v>
      </c>
      <c r="S20" s="697"/>
    </row>
    <row r="21" spans="1:19" ht="15.75" x14ac:dyDescent="0.25">
      <c r="B21" s="297" t="s">
        <v>139</v>
      </c>
      <c r="C21" s="297"/>
      <c r="D21" s="85">
        <v>0.19</v>
      </c>
      <c r="E21" s="1960">
        <v>5700000</v>
      </c>
      <c r="F21" s="1960"/>
      <c r="G21" s="1961">
        <f>SUM(D21*E21)</f>
        <v>1083000</v>
      </c>
      <c r="H21" s="1911"/>
      <c r="I21" s="7"/>
      <c r="K21" s="620"/>
      <c r="L21" s="672"/>
      <c r="M21" s="1392"/>
      <c r="N21" s="1392"/>
      <c r="O21" s="1392"/>
      <c r="P21" s="1392"/>
      <c r="Q21" s="1373"/>
      <c r="R21" s="703"/>
      <c r="S21" s="1382"/>
    </row>
    <row r="22" spans="1:19" ht="16.5" thickBot="1" x14ac:dyDescent="0.3">
      <c r="B22" s="7"/>
      <c r="C22" s="7"/>
      <c r="D22" s="7"/>
      <c r="E22" s="7"/>
      <c r="F22" s="7"/>
      <c r="G22" s="1962">
        <f>SUM(G19:H21)</f>
        <v>38866380</v>
      </c>
      <c r="H22" s="1963"/>
      <c r="I22" s="7"/>
      <c r="K22" s="620"/>
      <c r="L22" s="1959" t="s">
        <v>97</v>
      </c>
      <c r="M22" s="1959"/>
      <c r="N22" s="1959"/>
      <c r="O22" s="1959"/>
      <c r="P22" s="1959"/>
      <c r="Q22" s="1374">
        <f>SUM(Q20,Q17)</f>
        <v>28</v>
      </c>
      <c r="R22" s="1375">
        <f>SUM(R20,R17)</f>
        <v>0.69393600000000011</v>
      </c>
      <c r="S22" s="1383" t="s">
        <v>310</v>
      </c>
    </row>
    <row r="23" spans="1:19" ht="16.5" thickTop="1" x14ac:dyDescent="0.25">
      <c r="A23" s="294"/>
      <c r="B23" s="127"/>
      <c r="C23" s="127"/>
      <c r="D23" s="127"/>
      <c r="E23" s="127"/>
      <c r="F23" s="127"/>
      <c r="G23" s="127"/>
      <c r="H23" s="127"/>
      <c r="I23" s="127"/>
    </row>
    <row r="24" spans="1:19" x14ac:dyDescent="0.25">
      <c r="B24" s="1814" t="s">
        <v>132</v>
      </c>
      <c r="C24" s="1814"/>
      <c r="D24" s="1814"/>
      <c r="E24" s="1814"/>
      <c r="F24" s="1814"/>
      <c r="G24" s="1814"/>
      <c r="H24" s="1814"/>
      <c r="I24" s="1814"/>
      <c r="K24" s="1892" t="s">
        <v>22</v>
      </c>
      <c r="L24" s="1892"/>
      <c r="M24" s="1892"/>
      <c r="N24" s="1892"/>
      <c r="O24" s="1892"/>
      <c r="P24" s="1892"/>
      <c r="Q24" s="1892"/>
      <c r="R24" s="1892"/>
      <c r="S24" s="1892"/>
    </row>
    <row r="25" spans="1:19" x14ac:dyDescent="0.25">
      <c r="B25" s="1814"/>
      <c r="C25" s="1814"/>
      <c r="D25" s="1814"/>
      <c r="E25" s="1814"/>
      <c r="F25" s="1814"/>
      <c r="G25" s="1814"/>
      <c r="H25" s="1814"/>
      <c r="I25" s="1814"/>
      <c r="K25" s="1892"/>
      <c r="L25" s="1892"/>
      <c r="M25" s="1892"/>
      <c r="N25" s="1892"/>
      <c r="O25" s="1892"/>
      <c r="P25" s="1892"/>
      <c r="Q25" s="1892"/>
      <c r="R25" s="1892"/>
      <c r="S25" s="1892"/>
    </row>
    <row r="26" spans="1:19" ht="15.75" x14ac:dyDescent="0.25">
      <c r="A26" s="816"/>
      <c r="B26" s="9" t="s">
        <v>460</v>
      </c>
      <c r="C26" s="10"/>
      <c r="D26" s="10"/>
      <c r="E26" s="10"/>
      <c r="F26" s="10"/>
      <c r="G26" s="1225"/>
      <c r="H26" s="8"/>
      <c r="I26" s="8"/>
      <c r="K26" s="1385" t="s">
        <v>177</v>
      </c>
      <c r="L26" s="253"/>
      <c r="M26" s="285"/>
      <c r="N26" s="285"/>
      <c r="O26" s="285"/>
      <c r="P26" s="285"/>
      <c r="Q26" s="285"/>
      <c r="R26" s="285"/>
      <c r="S26" s="285"/>
    </row>
    <row r="27" spans="1:19" ht="15.75" x14ac:dyDescent="0.25">
      <c r="A27" s="816"/>
      <c r="B27" s="1812" t="s">
        <v>21</v>
      </c>
      <c r="C27" s="1899" t="s">
        <v>24</v>
      </c>
      <c r="D27" s="1842" t="s">
        <v>25</v>
      </c>
      <c r="E27" s="1843"/>
      <c r="F27" s="1844"/>
      <c r="G27" s="1843"/>
      <c r="H27" s="1844"/>
      <c r="I27" s="1218" t="s">
        <v>5</v>
      </c>
      <c r="K27" s="1957" t="s">
        <v>21</v>
      </c>
      <c r="L27" s="1945" t="s">
        <v>24</v>
      </c>
      <c r="M27" s="1947" t="s">
        <v>94</v>
      </c>
      <c r="N27" s="1948"/>
      <c r="O27" s="1949"/>
      <c r="P27" s="1947" t="s">
        <v>4</v>
      </c>
      <c r="Q27" s="1948"/>
      <c r="R27" s="1949"/>
      <c r="S27" s="1901" t="s">
        <v>5</v>
      </c>
    </row>
    <row r="28" spans="1:19" s="816" customFormat="1" ht="15.75" x14ac:dyDescent="0.25">
      <c r="A28" s="1"/>
      <c r="B28" s="1813"/>
      <c r="C28" s="1900"/>
      <c r="D28" s="13" t="s">
        <v>27</v>
      </c>
      <c r="E28" s="1219" t="s">
        <v>28</v>
      </c>
      <c r="F28" s="1219" t="s">
        <v>26</v>
      </c>
      <c r="G28" s="1221" t="s">
        <v>30</v>
      </c>
      <c r="H28" s="16" t="s">
        <v>10</v>
      </c>
      <c r="I28" s="1219"/>
      <c r="J28" s="294"/>
      <c r="K28" s="1958"/>
      <c r="L28" s="1946"/>
      <c r="M28" s="1332" t="s">
        <v>27</v>
      </c>
      <c r="N28" s="1332" t="s">
        <v>28</v>
      </c>
      <c r="O28" s="1332" t="s">
        <v>26</v>
      </c>
      <c r="P28" s="1332" t="s">
        <v>29</v>
      </c>
      <c r="Q28" s="1368" t="s">
        <v>30</v>
      </c>
      <c r="R28" s="1332" t="s">
        <v>10</v>
      </c>
      <c r="S28" s="1901"/>
    </row>
    <row r="29" spans="1:19" s="816" customFormat="1" ht="15.75" x14ac:dyDescent="0.25">
      <c r="A29" s="1"/>
      <c r="B29" s="22">
        <v>1</v>
      </c>
      <c r="C29" s="23" t="s">
        <v>32</v>
      </c>
      <c r="D29" s="24">
        <v>10</v>
      </c>
      <c r="E29" s="24">
        <v>15</v>
      </c>
      <c r="F29" s="24">
        <v>400</v>
      </c>
      <c r="G29" s="23">
        <v>2</v>
      </c>
      <c r="H29" s="26">
        <f t="shared" ref="H29:H34" si="1">D29*E29*F29*G29/1000000</f>
        <v>0.12</v>
      </c>
      <c r="I29" s="27"/>
      <c r="J29" s="294"/>
      <c r="K29" s="672">
        <v>1</v>
      </c>
      <c r="L29" s="619" t="s">
        <v>14</v>
      </c>
      <c r="M29" s="619">
        <v>6</v>
      </c>
      <c r="N29" s="619">
        <v>15</v>
      </c>
      <c r="O29" s="619">
        <v>400</v>
      </c>
      <c r="P29" s="620"/>
      <c r="Q29" s="619">
        <v>3</v>
      </c>
      <c r="R29" s="673">
        <f>M29*N29*O29*Q29/1000000</f>
        <v>0.108</v>
      </c>
      <c r="S29" s="674"/>
    </row>
    <row r="30" spans="1:19" ht="15.75" x14ac:dyDescent="0.25">
      <c r="B30" s="28">
        <v>2</v>
      </c>
      <c r="C30" s="29"/>
      <c r="D30" s="29">
        <v>10</v>
      </c>
      <c r="E30" s="29">
        <v>20</v>
      </c>
      <c r="F30" s="24">
        <v>400</v>
      </c>
      <c r="G30" s="29">
        <v>1</v>
      </c>
      <c r="H30" s="26">
        <f t="shared" si="1"/>
        <v>0.08</v>
      </c>
      <c r="I30" s="29"/>
      <c r="K30" s="619">
        <v>2</v>
      </c>
      <c r="L30" s="619"/>
      <c r="M30" s="619">
        <v>3</v>
      </c>
      <c r="N30" s="619">
        <v>15</v>
      </c>
      <c r="O30" s="619">
        <v>400</v>
      </c>
      <c r="P30" s="620"/>
      <c r="Q30" s="619">
        <v>1</v>
      </c>
      <c r="R30" s="673">
        <f>M30*N30*O30*Q30/1000000</f>
        <v>1.7999999999999999E-2</v>
      </c>
      <c r="S30" s="620"/>
    </row>
    <row r="31" spans="1:19" ht="15.75" x14ac:dyDescent="0.25">
      <c r="B31" s="28">
        <v>3</v>
      </c>
      <c r="C31" s="29"/>
      <c r="D31" s="29">
        <v>8</v>
      </c>
      <c r="E31" s="29">
        <v>15</v>
      </c>
      <c r="F31" s="24">
        <v>400</v>
      </c>
      <c r="G31" s="29">
        <v>1</v>
      </c>
      <c r="H31" s="26">
        <f t="shared" si="1"/>
        <v>4.8000000000000001E-2</v>
      </c>
      <c r="I31" s="29"/>
      <c r="K31" s="672">
        <v>3</v>
      </c>
      <c r="L31" s="619"/>
      <c r="M31" s="619">
        <v>9.5</v>
      </c>
      <c r="N31" s="619">
        <v>9.5</v>
      </c>
      <c r="O31" s="619">
        <v>400</v>
      </c>
      <c r="P31" s="620"/>
      <c r="Q31" s="619">
        <v>2</v>
      </c>
      <c r="R31" s="673">
        <f>M31*N31*O31*Q31/1000000</f>
        <v>7.22E-2</v>
      </c>
      <c r="S31" s="620"/>
    </row>
    <row r="32" spans="1:19" ht="15.75" x14ac:dyDescent="0.25">
      <c r="B32" s="28">
        <v>4</v>
      </c>
      <c r="C32" s="29"/>
      <c r="D32" s="29">
        <v>4.5</v>
      </c>
      <c r="E32" s="29">
        <v>15</v>
      </c>
      <c r="F32" s="24">
        <v>400</v>
      </c>
      <c r="G32" s="29">
        <v>1</v>
      </c>
      <c r="H32" s="26">
        <f t="shared" si="1"/>
        <v>2.7E-2</v>
      </c>
      <c r="I32" s="34"/>
      <c r="K32" s="619">
        <v>4</v>
      </c>
      <c r="L32" s="619"/>
      <c r="M32" s="619">
        <v>4.5</v>
      </c>
      <c r="N32" s="619">
        <v>10</v>
      </c>
      <c r="O32" s="619">
        <v>400</v>
      </c>
      <c r="P32" s="620"/>
      <c r="Q32" s="619">
        <v>2</v>
      </c>
      <c r="R32" s="673">
        <f>M32*N32*O32*Q32/1000000</f>
        <v>3.5999999999999997E-2</v>
      </c>
      <c r="S32" s="620" t="s">
        <v>178</v>
      </c>
    </row>
    <row r="33" spans="2:19" ht="15.75" x14ac:dyDescent="0.25">
      <c r="B33" s="28">
        <v>5</v>
      </c>
      <c r="C33" s="29"/>
      <c r="D33" s="29">
        <v>7</v>
      </c>
      <c r="E33" s="29">
        <v>13</v>
      </c>
      <c r="F33" s="24">
        <v>400</v>
      </c>
      <c r="G33" s="29">
        <v>1</v>
      </c>
      <c r="H33" s="26">
        <f t="shared" si="1"/>
        <v>3.6400000000000002E-2</v>
      </c>
      <c r="I33" s="34"/>
      <c r="K33" s="619"/>
      <c r="L33" s="619"/>
      <c r="M33" s="619"/>
      <c r="N33" s="619"/>
      <c r="O33" s="619"/>
      <c r="P33" s="619"/>
      <c r="Q33" s="696">
        <f>SUM(Q29:Q32)</f>
        <v>8</v>
      </c>
      <c r="R33" s="697">
        <f>SUM(R29:R32)</f>
        <v>0.23419999999999999</v>
      </c>
      <c r="S33" s="698"/>
    </row>
    <row r="34" spans="2:19" ht="16.5" thickBot="1" x14ac:dyDescent="0.3">
      <c r="B34" s="28">
        <v>6</v>
      </c>
      <c r="C34" s="29"/>
      <c r="D34" s="29">
        <v>4.5</v>
      </c>
      <c r="E34" s="29">
        <v>13</v>
      </c>
      <c r="F34" s="24">
        <v>400</v>
      </c>
      <c r="G34" s="129">
        <v>1</v>
      </c>
      <c r="H34" s="296">
        <f t="shared" si="1"/>
        <v>2.3400000000000001E-2</v>
      </c>
      <c r="I34" s="63"/>
      <c r="K34" s="620"/>
      <c r="L34" s="1959" t="s">
        <v>97</v>
      </c>
      <c r="M34" s="1959"/>
      <c r="N34" s="1959"/>
      <c r="O34" s="1959"/>
      <c r="P34" s="1959"/>
      <c r="Q34" s="1374">
        <f>SUM(Q33)</f>
        <v>8</v>
      </c>
      <c r="R34" s="1375">
        <f>SUM(R33)</f>
        <v>0.23419999999999999</v>
      </c>
      <c r="S34" s="1375"/>
    </row>
    <row r="35" spans="2:19" ht="16.5" thickTop="1" x14ac:dyDescent="0.25">
      <c r="B35" s="7"/>
      <c r="C35" s="7"/>
      <c r="D35" s="7"/>
      <c r="E35" s="7"/>
      <c r="F35" s="7"/>
      <c r="G35" s="845">
        <f>SUM(G29:G34)</f>
        <v>7</v>
      </c>
      <c r="H35" s="437">
        <f>SUM(H29:H34)</f>
        <v>0.33479999999999999</v>
      </c>
      <c r="I35" s="64" t="s">
        <v>212</v>
      </c>
    </row>
    <row r="36" spans="2:19" ht="15.75" x14ac:dyDescent="0.25">
      <c r="B36" s="1227">
        <v>1</v>
      </c>
      <c r="C36" s="1227" t="s">
        <v>32</v>
      </c>
      <c r="D36" s="1227">
        <v>13</v>
      </c>
      <c r="E36" s="1227">
        <v>25</v>
      </c>
      <c r="F36" s="1227">
        <v>400</v>
      </c>
      <c r="G36" s="23">
        <v>1</v>
      </c>
      <c r="H36" s="26">
        <f>D36*E36*F36*G36/1000000</f>
        <v>0.13</v>
      </c>
      <c r="I36" s="27"/>
      <c r="K36" s="1892" t="s">
        <v>22</v>
      </c>
      <c r="L36" s="1892"/>
      <c r="M36" s="1892"/>
      <c r="N36" s="1892"/>
      <c r="O36" s="1892"/>
      <c r="P36" s="1892"/>
      <c r="Q36" s="1892"/>
      <c r="R36" s="1892"/>
      <c r="S36" s="1892"/>
    </row>
    <row r="37" spans="2:19" ht="15.75" x14ac:dyDescent="0.25">
      <c r="B37" s="22">
        <v>2</v>
      </c>
      <c r="C37" s="27"/>
      <c r="D37" s="27">
        <v>10</v>
      </c>
      <c r="E37" s="27">
        <v>20</v>
      </c>
      <c r="F37" s="24">
        <v>400</v>
      </c>
      <c r="G37" s="29">
        <v>2</v>
      </c>
      <c r="H37" s="26">
        <f>D37*E37*F37*G37/1000000</f>
        <v>0.16</v>
      </c>
      <c r="I37" s="29"/>
      <c r="K37" s="1892"/>
      <c r="L37" s="1892"/>
      <c r="M37" s="1892"/>
      <c r="N37" s="1892"/>
      <c r="O37" s="1892"/>
      <c r="P37" s="1892"/>
      <c r="Q37" s="1892"/>
      <c r="R37" s="1892"/>
      <c r="S37" s="1892"/>
    </row>
    <row r="38" spans="2:19" ht="15.75" x14ac:dyDescent="0.25">
      <c r="B38" s="28">
        <v>3</v>
      </c>
      <c r="C38" s="29"/>
      <c r="D38" s="29">
        <v>8</v>
      </c>
      <c r="E38" s="29">
        <v>20</v>
      </c>
      <c r="F38" s="24">
        <v>400</v>
      </c>
      <c r="G38" s="29">
        <v>2</v>
      </c>
      <c r="H38" s="26">
        <f>D38*E38*F38*G38/1000000</f>
        <v>0.128</v>
      </c>
      <c r="I38" s="29"/>
      <c r="K38" s="1385" t="s">
        <v>177</v>
      </c>
      <c r="L38" s="253"/>
      <c r="M38" s="285"/>
      <c r="N38" s="285"/>
      <c r="O38" s="285"/>
      <c r="P38" s="285"/>
      <c r="Q38" s="285"/>
      <c r="R38" s="285"/>
      <c r="S38" s="285"/>
    </row>
    <row r="39" spans="2:19" ht="15.75" x14ac:dyDescent="0.25">
      <c r="B39" s="28">
        <v>4</v>
      </c>
      <c r="C39" s="29"/>
      <c r="D39" s="29">
        <v>7</v>
      </c>
      <c r="E39" s="29">
        <v>20</v>
      </c>
      <c r="F39" s="24">
        <v>400</v>
      </c>
      <c r="G39" s="29">
        <v>1</v>
      </c>
      <c r="H39" s="26">
        <f>D39*E39*F39*G39/1000000</f>
        <v>5.6000000000000001E-2</v>
      </c>
      <c r="I39" s="34"/>
      <c r="K39" s="1957" t="s">
        <v>21</v>
      </c>
      <c r="L39" s="1945" t="s">
        <v>24</v>
      </c>
      <c r="M39" s="1947" t="s">
        <v>94</v>
      </c>
      <c r="N39" s="1948"/>
      <c r="O39" s="1949"/>
      <c r="P39" s="1947" t="s">
        <v>4</v>
      </c>
      <c r="Q39" s="1948"/>
      <c r="R39" s="1949"/>
      <c r="S39" s="1901" t="s">
        <v>5</v>
      </c>
    </row>
    <row r="40" spans="2:19" ht="15.75" x14ac:dyDescent="0.25">
      <c r="B40" s="28">
        <v>5</v>
      </c>
      <c r="C40" s="29"/>
      <c r="D40" s="29">
        <v>4.5</v>
      </c>
      <c r="E40" s="29">
        <v>20</v>
      </c>
      <c r="F40" s="24">
        <v>400</v>
      </c>
      <c r="G40" s="29">
        <v>2</v>
      </c>
      <c r="H40" s="26">
        <f t="shared" ref="H40:H46" si="2">D40*E40*F40*G40/1000000</f>
        <v>7.1999999999999995E-2</v>
      </c>
      <c r="I40" s="34"/>
      <c r="K40" s="1958"/>
      <c r="L40" s="1946"/>
      <c r="M40" s="1332" t="s">
        <v>27</v>
      </c>
      <c r="N40" s="1332" t="s">
        <v>28</v>
      </c>
      <c r="O40" s="1332" t="s">
        <v>26</v>
      </c>
      <c r="P40" s="1332" t="s">
        <v>29</v>
      </c>
      <c r="Q40" s="1368" t="s">
        <v>30</v>
      </c>
      <c r="R40" s="1332" t="s">
        <v>10</v>
      </c>
      <c r="S40" s="1901"/>
    </row>
    <row r="41" spans="2:19" ht="15.75" x14ac:dyDescent="0.25">
      <c r="B41" s="28">
        <v>6</v>
      </c>
      <c r="C41" s="29"/>
      <c r="D41" s="29">
        <v>10</v>
      </c>
      <c r="E41" s="29">
        <v>15</v>
      </c>
      <c r="F41" s="24">
        <v>400</v>
      </c>
      <c r="G41" s="29">
        <v>1</v>
      </c>
      <c r="H41" s="26">
        <f t="shared" si="2"/>
        <v>0.06</v>
      </c>
      <c r="I41" s="34"/>
      <c r="K41" s="672">
        <v>1</v>
      </c>
      <c r="L41" s="619" t="s">
        <v>14</v>
      </c>
      <c r="M41" s="619">
        <v>15</v>
      </c>
      <c r="N41" s="619">
        <v>15</v>
      </c>
      <c r="O41" s="619">
        <v>400</v>
      </c>
      <c r="P41" s="620"/>
      <c r="Q41" s="619">
        <v>1</v>
      </c>
      <c r="R41" s="673">
        <f t="shared" ref="R41:R46" si="3">M41*N41*O41*Q41/1000000</f>
        <v>0.09</v>
      </c>
      <c r="S41" s="674"/>
    </row>
    <row r="42" spans="2:19" ht="15.75" x14ac:dyDescent="0.25">
      <c r="B42" s="28">
        <v>7</v>
      </c>
      <c r="C42" s="29"/>
      <c r="D42" s="29">
        <v>4.5</v>
      </c>
      <c r="E42" s="29">
        <v>13</v>
      </c>
      <c r="F42" s="24">
        <v>400</v>
      </c>
      <c r="G42" s="29">
        <v>2</v>
      </c>
      <c r="H42" s="26">
        <f t="shared" si="2"/>
        <v>4.6800000000000001E-2</v>
      </c>
      <c r="I42" s="34"/>
      <c r="K42" s="619">
        <v>2</v>
      </c>
      <c r="L42" s="619"/>
      <c r="M42" s="619">
        <v>8</v>
      </c>
      <c r="N42" s="619">
        <v>15</v>
      </c>
      <c r="O42" s="619">
        <v>400</v>
      </c>
      <c r="P42" s="620"/>
      <c r="Q42" s="619">
        <v>1</v>
      </c>
      <c r="R42" s="673">
        <f t="shared" si="3"/>
        <v>4.8000000000000001E-2</v>
      </c>
      <c r="S42" s="620"/>
    </row>
    <row r="43" spans="2:19" ht="15.75" x14ac:dyDescent="0.25">
      <c r="B43" s="28">
        <v>8</v>
      </c>
      <c r="C43" s="29"/>
      <c r="D43" s="29">
        <v>7</v>
      </c>
      <c r="E43" s="29">
        <v>10</v>
      </c>
      <c r="F43" s="24">
        <v>400</v>
      </c>
      <c r="G43" s="29">
        <v>1</v>
      </c>
      <c r="H43" s="26">
        <f t="shared" si="2"/>
        <v>2.8000000000000001E-2</v>
      </c>
      <c r="I43" s="34"/>
      <c r="K43" s="672">
        <v>3</v>
      </c>
      <c r="L43" s="619"/>
      <c r="M43" s="619">
        <v>6</v>
      </c>
      <c r="N43" s="619">
        <v>15</v>
      </c>
      <c r="O43" s="619">
        <v>400</v>
      </c>
      <c r="P43" s="620"/>
      <c r="Q43" s="619">
        <v>1</v>
      </c>
      <c r="R43" s="673">
        <f t="shared" si="3"/>
        <v>3.5999999999999997E-2</v>
      </c>
      <c r="S43" s="620"/>
    </row>
    <row r="44" spans="2:19" ht="15.75" x14ac:dyDescent="0.25">
      <c r="B44" s="28">
        <v>9</v>
      </c>
      <c r="C44" s="29"/>
      <c r="D44" s="29">
        <v>4.5</v>
      </c>
      <c r="E44" s="29">
        <v>10</v>
      </c>
      <c r="F44" s="24">
        <v>400</v>
      </c>
      <c r="G44" s="29">
        <v>10</v>
      </c>
      <c r="H44" s="26">
        <f t="shared" si="2"/>
        <v>0.18</v>
      </c>
      <c r="I44" s="34"/>
      <c r="K44" s="619">
        <v>4</v>
      </c>
      <c r="L44" s="619"/>
      <c r="M44" s="619">
        <v>9.5</v>
      </c>
      <c r="N44" s="619">
        <v>9.5</v>
      </c>
      <c r="O44" s="619">
        <v>400</v>
      </c>
      <c r="P44" s="620"/>
      <c r="Q44" s="619">
        <v>2</v>
      </c>
      <c r="R44" s="673">
        <f>M44*N44*O44*Q44/1000000</f>
        <v>7.22E-2</v>
      </c>
      <c r="S44" s="620"/>
    </row>
    <row r="45" spans="2:19" ht="15.75" x14ac:dyDescent="0.25">
      <c r="B45" s="28">
        <v>10</v>
      </c>
      <c r="C45" s="29"/>
      <c r="D45" s="29">
        <v>3.5</v>
      </c>
      <c r="E45" s="29">
        <v>10</v>
      </c>
      <c r="F45" s="24">
        <v>400</v>
      </c>
      <c r="G45" s="29">
        <v>1</v>
      </c>
      <c r="H45" s="26">
        <f t="shared" si="2"/>
        <v>1.4E-2</v>
      </c>
      <c r="I45" s="34"/>
      <c r="K45" s="672">
        <v>5</v>
      </c>
      <c r="L45" s="619"/>
      <c r="M45" s="619">
        <v>4.5</v>
      </c>
      <c r="N45" s="619">
        <v>10</v>
      </c>
      <c r="O45" s="619">
        <v>400</v>
      </c>
      <c r="P45" s="620"/>
      <c r="Q45" s="619">
        <v>4</v>
      </c>
      <c r="R45" s="673">
        <f>M45*N45*O45*Q45/1000000</f>
        <v>7.1999999999999995E-2</v>
      </c>
      <c r="S45" s="620"/>
    </row>
    <row r="46" spans="2:19" ht="15.75" x14ac:dyDescent="0.25">
      <c r="B46" s="28">
        <v>11</v>
      </c>
      <c r="C46" s="29"/>
      <c r="D46" s="29">
        <v>2.2000000000000002</v>
      </c>
      <c r="E46" s="29">
        <v>10</v>
      </c>
      <c r="F46" s="24">
        <v>400</v>
      </c>
      <c r="G46" s="29">
        <v>2</v>
      </c>
      <c r="H46" s="26">
        <f t="shared" si="2"/>
        <v>1.7600000000000001E-2</v>
      </c>
      <c r="I46" s="63"/>
      <c r="K46" s="619">
        <v>6</v>
      </c>
      <c r="L46" s="619"/>
      <c r="M46" s="619">
        <v>2</v>
      </c>
      <c r="N46" s="619">
        <v>10</v>
      </c>
      <c r="O46" s="619">
        <v>400</v>
      </c>
      <c r="P46" s="620"/>
      <c r="Q46" s="619">
        <v>1</v>
      </c>
      <c r="R46" s="673">
        <f t="shared" si="3"/>
        <v>8.0000000000000002E-3</v>
      </c>
      <c r="S46" s="620" t="s">
        <v>178</v>
      </c>
    </row>
    <row r="47" spans="2:19" ht="15.75" x14ac:dyDescent="0.25">
      <c r="B47" s="7"/>
      <c r="C47" s="7"/>
      <c r="D47" s="7"/>
      <c r="E47" s="7"/>
      <c r="F47" s="7"/>
      <c r="G47" s="845">
        <f>SUM(G36:G46)</f>
        <v>25</v>
      </c>
      <c r="H47" s="437">
        <f>SUM(H36:H46)</f>
        <v>0.89239999999999997</v>
      </c>
      <c r="I47" s="64" t="s">
        <v>212</v>
      </c>
      <c r="K47" s="619"/>
      <c r="L47" s="619"/>
      <c r="M47" s="619"/>
      <c r="N47" s="619"/>
      <c r="O47" s="619"/>
      <c r="P47" s="619"/>
      <c r="Q47" s="696">
        <f>SUM(Q41:Q46)</f>
        <v>10</v>
      </c>
      <c r="R47" s="697">
        <f>SUM(R41:R46)</f>
        <v>0.32620000000000005</v>
      </c>
      <c r="S47" s="698"/>
    </row>
    <row r="48" spans="2:19" ht="16.5" thickBot="1" x14ac:dyDescent="0.3">
      <c r="B48" s="1264">
        <v>46253</v>
      </c>
      <c r="C48" s="1256" t="s">
        <v>32</v>
      </c>
      <c r="D48" s="1256">
        <v>10</v>
      </c>
      <c r="E48" s="1256">
        <v>25</v>
      </c>
      <c r="F48" s="1256">
        <v>400</v>
      </c>
      <c r="G48" s="1265">
        <v>3</v>
      </c>
      <c r="H48" s="296">
        <f t="shared" ref="H48:H59" si="4">D48*E48*F48*G48/1000000</f>
        <v>0.3</v>
      </c>
      <c r="I48" s="42"/>
      <c r="K48" s="620"/>
      <c r="L48" s="1959" t="s">
        <v>97</v>
      </c>
      <c r="M48" s="1959"/>
      <c r="N48" s="1959"/>
      <c r="O48" s="1959"/>
      <c r="P48" s="1959"/>
      <c r="Q48" s="1374">
        <f>SUM(Q47)</f>
        <v>10</v>
      </c>
      <c r="R48" s="1375">
        <f>SUM(R47)</f>
        <v>0.32620000000000005</v>
      </c>
      <c r="S48" s="1375"/>
    </row>
    <row r="49" spans="2:19" ht="16.5" thickTop="1" x14ac:dyDescent="0.25">
      <c r="B49" s="1262">
        <v>2</v>
      </c>
      <c r="C49" s="1262"/>
      <c r="D49" s="1262">
        <v>7</v>
      </c>
      <c r="E49" s="1262">
        <v>25</v>
      </c>
      <c r="F49" s="1256">
        <v>400</v>
      </c>
      <c r="G49" s="1262">
        <v>1</v>
      </c>
      <c r="H49" s="71">
        <f t="shared" si="4"/>
        <v>7.0000000000000007E-2</v>
      </c>
      <c r="I49" s="1262"/>
    </row>
    <row r="50" spans="2:19" ht="15.75" customHeight="1" x14ac:dyDescent="0.25">
      <c r="B50" s="1262">
        <v>3</v>
      </c>
      <c r="C50" s="1262"/>
      <c r="D50" s="1262">
        <v>4.5</v>
      </c>
      <c r="E50" s="1262">
        <v>25</v>
      </c>
      <c r="F50" s="1256">
        <v>400</v>
      </c>
      <c r="G50" s="1262">
        <v>1</v>
      </c>
      <c r="H50" s="71">
        <f t="shared" si="4"/>
        <v>4.4999999999999998E-2</v>
      </c>
      <c r="I50" s="1262"/>
      <c r="K50" s="1892" t="s">
        <v>22</v>
      </c>
      <c r="L50" s="1892"/>
      <c r="M50" s="1892"/>
      <c r="N50" s="1892"/>
      <c r="O50" s="1892"/>
      <c r="P50" s="1892"/>
      <c r="Q50" s="1892"/>
      <c r="R50" s="1892"/>
      <c r="S50" s="1892"/>
    </row>
    <row r="51" spans="2:19" ht="15.75" customHeight="1" x14ac:dyDescent="0.25">
      <c r="B51" s="1262">
        <v>4</v>
      </c>
      <c r="C51" s="1262"/>
      <c r="D51" s="1262">
        <v>7</v>
      </c>
      <c r="E51" s="1262">
        <v>13</v>
      </c>
      <c r="F51" s="1256">
        <v>400</v>
      </c>
      <c r="G51" s="1262">
        <v>1</v>
      </c>
      <c r="H51" s="71">
        <f t="shared" si="4"/>
        <v>3.6400000000000002E-2</v>
      </c>
      <c r="I51" s="1262"/>
      <c r="K51" s="1892"/>
      <c r="L51" s="1892"/>
      <c r="M51" s="1892"/>
      <c r="N51" s="1892"/>
      <c r="O51" s="1892"/>
      <c r="P51" s="1892"/>
      <c r="Q51" s="1892"/>
      <c r="R51" s="1892"/>
      <c r="S51" s="1892"/>
    </row>
    <row r="52" spans="2:19" ht="15.75" x14ac:dyDescent="0.25">
      <c r="B52" s="1262">
        <v>5</v>
      </c>
      <c r="C52" s="1262"/>
      <c r="D52" s="1262">
        <v>4.5</v>
      </c>
      <c r="E52" s="1262">
        <v>13</v>
      </c>
      <c r="F52" s="1256">
        <v>400</v>
      </c>
      <c r="G52" s="1262">
        <v>2</v>
      </c>
      <c r="H52" s="71">
        <f t="shared" si="4"/>
        <v>4.6800000000000001E-2</v>
      </c>
      <c r="I52" s="1262"/>
      <c r="K52" s="1385" t="s">
        <v>224</v>
      </c>
      <c r="L52" s="253"/>
      <c r="M52" s="285"/>
      <c r="N52" s="285"/>
      <c r="O52" s="285"/>
      <c r="P52" s="285"/>
      <c r="Q52" s="285"/>
      <c r="R52" s="285"/>
      <c r="S52" s="285"/>
    </row>
    <row r="53" spans="2:19" ht="15.75" x14ac:dyDescent="0.25">
      <c r="B53" s="1262">
        <v>6</v>
      </c>
      <c r="C53" s="1262"/>
      <c r="D53" s="1262">
        <v>10</v>
      </c>
      <c r="E53" s="1262">
        <v>10</v>
      </c>
      <c r="F53" s="1256">
        <v>400</v>
      </c>
      <c r="G53" s="1262">
        <v>1</v>
      </c>
      <c r="H53" s="71">
        <f t="shared" si="4"/>
        <v>0.04</v>
      </c>
      <c r="I53" s="1262"/>
      <c r="K53" s="1957" t="s">
        <v>21</v>
      </c>
      <c r="L53" s="1945" t="s">
        <v>24</v>
      </c>
      <c r="M53" s="1947" t="s">
        <v>94</v>
      </c>
      <c r="N53" s="1948"/>
      <c r="O53" s="1949"/>
      <c r="P53" s="1947" t="s">
        <v>4</v>
      </c>
      <c r="Q53" s="1948"/>
      <c r="R53" s="1949"/>
      <c r="S53" s="1901" t="s">
        <v>5</v>
      </c>
    </row>
    <row r="54" spans="2:19" ht="15.75" x14ac:dyDescent="0.25">
      <c r="B54" s="1262">
        <v>7</v>
      </c>
      <c r="C54" s="1262"/>
      <c r="D54" s="1262">
        <v>4.5</v>
      </c>
      <c r="E54" s="1262">
        <v>10</v>
      </c>
      <c r="F54" s="1256">
        <v>400</v>
      </c>
      <c r="G54" s="1262">
        <v>7</v>
      </c>
      <c r="H54" s="71">
        <f t="shared" si="4"/>
        <v>0.126</v>
      </c>
      <c r="I54" s="1262"/>
      <c r="K54" s="1958"/>
      <c r="L54" s="1946"/>
      <c r="M54" s="1332" t="s">
        <v>27</v>
      </c>
      <c r="N54" s="1332" t="s">
        <v>28</v>
      </c>
      <c r="O54" s="1332" t="s">
        <v>26</v>
      </c>
      <c r="P54" s="1332" t="s">
        <v>29</v>
      </c>
      <c r="Q54" s="1368" t="s">
        <v>30</v>
      </c>
      <c r="R54" s="1332" t="s">
        <v>10</v>
      </c>
      <c r="S54" s="1901"/>
    </row>
    <row r="55" spans="2:19" ht="15.75" x14ac:dyDescent="0.25">
      <c r="B55" s="1262">
        <v>8</v>
      </c>
      <c r="C55" s="1262"/>
      <c r="D55" s="1262">
        <v>3.5</v>
      </c>
      <c r="E55" s="1262">
        <v>10</v>
      </c>
      <c r="F55" s="1256">
        <v>400</v>
      </c>
      <c r="G55" s="1262">
        <v>1</v>
      </c>
      <c r="H55" s="71">
        <f t="shared" si="4"/>
        <v>1.4E-2</v>
      </c>
      <c r="I55" s="1262"/>
      <c r="K55" s="672">
        <v>1</v>
      </c>
      <c r="L55" s="619" t="s">
        <v>14</v>
      </c>
      <c r="M55" s="619">
        <v>10</v>
      </c>
      <c r="N55" s="619">
        <v>15</v>
      </c>
      <c r="O55" s="619">
        <v>400</v>
      </c>
      <c r="P55" s="620"/>
      <c r="Q55" s="619">
        <v>4</v>
      </c>
      <c r="R55" s="673">
        <f>M55*N55*O55*Q55/1000000</f>
        <v>0.24</v>
      </c>
      <c r="S55" s="674"/>
    </row>
    <row r="56" spans="2:19" ht="15.75" x14ac:dyDescent="0.25">
      <c r="B56" s="1262">
        <v>9</v>
      </c>
      <c r="C56" s="1262"/>
      <c r="D56" s="1262">
        <v>2.2000000000000002</v>
      </c>
      <c r="E56" s="1262">
        <v>10</v>
      </c>
      <c r="F56" s="1256">
        <v>400</v>
      </c>
      <c r="G56" s="1262">
        <v>2</v>
      </c>
      <c r="H56" s="71">
        <f t="shared" si="4"/>
        <v>1.7600000000000001E-2</v>
      </c>
      <c r="I56" s="1262"/>
      <c r="K56" s="619">
        <v>2</v>
      </c>
      <c r="L56" s="619"/>
      <c r="M56" s="619">
        <v>6</v>
      </c>
      <c r="N56" s="619">
        <v>15</v>
      </c>
      <c r="O56" s="619">
        <v>400</v>
      </c>
      <c r="P56" s="620"/>
      <c r="Q56" s="619">
        <v>4</v>
      </c>
      <c r="R56" s="673">
        <f>M56*N56*O56*Q56/1000000</f>
        <v>0.14399999999999999</v>
      </c>
      <c r="S56" s="620"/>
    </row>
    <row r="57" spans="2:19" ht="15.75" x14ac:dyDescent="0.25">
      <c r="B57" s="1262">
        <v>10</v>
      </c>
      <c r="C57" s="1262"/>
      <c r="D57" s="1262">
        <v>1.7</v>
      </c>
      <c r="E57" s="1262">
        <v>10</v>
      </c>
      <c r="F57" s="1256">
        <v>400</v>
      </c>
      <c r="G57" s="1262">
        <v>1</v>
      </c>
      <c r="H57" s="71">
        <f t="shared" si="4"/>
        <v>6.7999999999999996E-3</v>
      </c>
      <c r="I57" s="1262"/>
      <c r="K57" s="672">
        <v>3</v>
      </c>
      <c r="L57" s="619"/>
      <c r="M57" s="619">
        <v>2</v>
      </c>
      <c r="N57" s="619">
        <v>10</v>
      </c>
      <c r="O57" s="619">
        <v>400</v>
      </c>
      <c r="P57" s="620"/>
      <c r="Q57" s="619">
        <v>3</v>
      </c>
      <c r="R57" s="673">
        <f>M57*N57*O57*Q57/1000000</f>
        <v>2.4E-2</v>
      </c>
      <c r="S57" s="620"/>
    </row>
    <row r="58" spans="2:19" ht="15.75" x14ac:dyDescent="0.25">
      <c r="B58" s="1262">
        <v>11</v>
      </c>
      <c r="C58" s="1262"/>
      <c r="D58" s="1262">
        <v>13</v>
      </c>
      <c r="E58" s="1262">
        <v>15</v>
      </c>
      <c r="F58" s="1256">
        <v>400</v>
      </c>
      <c r="G58" s="1262">
        <v>1</v>
      </c>
      <c r="H58" s="71">
        <f t="shared" si="4"/>
        <v>7.8E-2</v>
      </c>
      <c r="I58" s="1262"/>
      <c r="K58" s="619"/>
      <c r="L58" s="619"/>
      <c r="M58" s="619"/>
      <c r="N58" s="619"/>
      <c r="O58" s="619"/>
      <c r="P58" s="619"/>
      <c r="Q58" s="696">
        <f>SUM(Q55:Q57)</f>
        <v>11</v>
      </c>
      <c r="R58" s="697">
        <f>SUM(R55:R57)</f>
        <v>0.40800000000000003</v>
      </c>
      <c r="S58" s="698" t="s">
        <v>212</v>
      </c>
    </row>
    <row r="59" spans="2:19" ht="16.5" thickBot="1" x14ac:dyDescent="0.3">
      <c r="B59" s="1262">
        <v>12</v>
      </c>
      <c r="C59" s="1262"/>
      <c r="D59" s="1262">
        <v>10</v>
      </c>
      <c r="E59" s="1262">
        <v>20</v>
      </c>
      <c r="F59" s="1432">
        <v>400</v>
      </c>
      <c r="G59" s="1262">
        <v>1</v>
      </c>
      <c r="H59" s="71">
        <f t="shared" si="4"/>
        <v>0.08</v>
      </c>
      <c r="I59" s="1262"/>
      <c r="K59" s="620"/>
      <c r="L59" s="1959" t="s">
        <v>97</v>
      </c>
      <c r="M59" s="1959"/>
      <c r="N59" s="1959"/>
      <c r="O59" s="1959"/>
      <c r="P59" s="1959"/>
      <c r="Q59" s="1374">
        <f>SUM(Q58)</f>
        <v>11</v>
      </c>
      <c r="R59" s="1375">
        <f>SUM(R58)</f>
        <v>0.40800000000000003</v>
      </c>
      <c r="S59" s="1375" t="s">
        <v>333</v>
      </c>
    </row>
    <row r="60" spans="2:19" ht="16.5" thickTop="1" x14ac:dyDescent="0.25">
      <c r="B60" s="7"/>
      <c r="C60" s="7"/>
      <c r="D60" s="7"/>
      <c r="E60" s="7"/>
      <c r="F60" s="7"/>
      <c r="G60" s="845">
        <f>SUM(G48:G59)</f>
        <v>22</v>
      </c>
      <c r="H60" s="437">
        <f>SUM(H48:H59)</f>
        <v>0.86059999999999992</v>
      </c>
      <c r="I60" s="64" t="s">
        <v>212</v>
      </c>
    </row>
    <row r="61" spans="2:19" ht="15.75" x14ac:dyDescent="0.25">
      <c r="B61" s="1263">
        <v>46253</v>
      </c>
      <c r="C61" s="1244" t="s">
        <v>32</v>
      </c>
      <c r="D61" s="1244">
        <v>4.5</v>
      </c>
      <c r="E61" s="1244">
        <v>10</v>
      </c>
      <c r="F61" s="1244">
        <v>400</v>
      </c>
      <c r="G61" s="23">
        <v>3</v>
      </c>
      <c r="H61" s="26">
        <f>D61*E61*F61*G61/1000000</f>
        <v>5.3999999999999999E-2</v>
      </c>
      <c r="I61" s="27"/>
      <c r="K61" s="1892" t="s">
        <v>22</v>
      </c>
      <c r="L61" s="1892"/>
      <c r="M61" s="1892"/>
      <c r="N61" s="1892"/>
      <c r="O61" s="1892"/>
      <c r="P61" s="1892"/>
      <c r="Q61" s="1892"/>
      <c r="R61" s="1892"/>
      <c r="S61" s="1892"/>
    </row>
    <row r="62" spans="2:19" ht="15.75" x14ac:dyDescent="0.25">
      <c r="B62" s="28">
        <v>2</v>
      </c>
      <c r="C62" s="29"/>
      <c r="D62" s="29">
        <v>2.2000000000000002</v>
      </c>
      <c r="E62" s="29">
        <v>10</v>
      </c>
      <c r="F62" s="24">
        <v>400</v>
      </c>
      <c r="G62" s="29">
        <v>3</v>
      </c>
      <c r="H62" s="26">
        <f>D62*E62*F62*G62/1000000</f>
        <v>2.64E-2</v>
      </c>
      <c r="I62" s="63"/>
      <c r="K62" s="1892"/>
      <c r="L62" s="1892"/>
      <c r="M62" s="1892"/>
      <c r="N62" s="1892"/>
      <c r="O62" s="1892"/>
      <c r="P62" s="1892"/>
      <c r="Q62" s="1892"/>
      <c r="R62" s="1892"/>
      <c r="S62" s="1892"/>
    </row>
    <row r="63" spans="2:19" ht="15.75" x14ac:dyDescent="0.25">
      <c r="B63" s="7"/>
      <c r="C63" s="7"/>
      <c r="D63" s="7"/>
      <c r="E63" s="7"/>
      <c r="F63" s="7"/>
      <c r="G63" s="845">
        <f>SUM(G61:G62)</f>
        <v>6</v>
      </c>
      <c r="H63" s="437">
        <f>SUM(H61:H62)</f>
        <v>8.0399999999999999E-2</v>
      </c>
      <c r="I63" s="64" t="s">
        <v>212</v>
      </c>
      <c r="K63" s="1385" t="s">
        <v>211</v>
      </c>
      <c r="L63" s="253"/>
      <c r="M63" s="285"/>
      <c r="N63" s="285"/>
      <c r="O63" s="285"/>
      <c r="P63" s="285"/>
      <c r="Q63" s="285"/>
      <c r="R63" s="285"/>
      <c r="S63" s="285"/>
    </row>
    <row r="64" spans="2:19" ht="15.75" x14ac:dyDescent="0.25">
      <c r="B64" s="1263">
        <v>46254</v>
      </c>
      <c r="C64" s="1256" t="s">
        <v>32</v>
      </c>
      <c r="D64" s="1256">
        <v>7</v>
      </c>
      <c r="E64" s="1256">
        <v>20</v>
      </c>
      <c r="F64" s="1256">
        <v>400</v>
      </c>
      <c r="G64" s="1254">
        <v>1</v>
      </c>
      <c r="H64" s="71">
        <f>D64*E64*F64*G64/1000000</f>
        <v>5.6000000000000001E-2</v>
      </c>
      <c r="I64" s="1254"/>
      <c r="K64" s="1957" t="s">
        <v>21</v>
      </c>
      <c r="L64" s="1945" t="s">
        <v>24</v>
      </c>
      <c r="M64" s="1947" t="s">
        <v>94</v>
      </c>
      <c r="N64" s="1948"/>
      <c r="O64" s="1949"/>
      <c r="P64" s="1947" t="s">
        <v>4</v>
      </c>
      <c r="Q64" s="1948"/>
      <c r="R64" s="1949"/>
      <c r="S64" s="1901" t="s">
        <v>5</v>
      </c>
    </row>
    <row r="65" spans="2:19" ht="15.75" x14ac:dyDescent="0.25">
      <c r="B65" s="28">
        <v>2</v>
      </c>
      <c r="C65" s="1254"/>
      <c r="D65" s="1254">
        <v>4.5</v>
      </c>
      <c r="E65" s="1254">
        <v>20</v>
      </c>
      <c r="F65" s="1256">
        <v>400</v>
      </c>
      <c r="G65" s="1254">
        <v>1</v>
      </c>
      <c r="H65" s="71">
        <f t="shared" ref="H65:H79" si="5">D65*E65*F65*G65/1000000</f>
        <v>3.5999999999999997E-2</v>
      </c>
      <c r="I65" s="1254"/>
      <c r="K65" s="1958"/>
      <c r="L65" s="1946"/>
      <c r="M65" s="1332" t="s">
        <v>27</v>
      </c>
      <c r="N65" s="1332" t="s">
        <v>28</v>
      </c>
      <c r="O65" s="1332" t="s">
        <v>26</v>
      </c>
      <c r="P65" s="1332" t="s">
        <v>29</v>
      </c>
      <c r="Q65" s="1368" t="s">
        <v>30</v>
      </c>
      <c r="R65" s="1332" t="s">
        <v>10</v>
      </c>
      <c r="S65" s="1901"/>
    </row>
    <row r="66" spans="2:19" ht="15.75" x14ac:dyDescent="0.25">
      <c r="B66" s="28">
        <v>3</v>
      </c>
      <c r="C66" s="1254"/>
      <c r="D66" s="1254">
        <v>7</v>
      </c>
      <c r="E66" s="1254">
        <v>13</v>
      </c>
      <c r="F66" s="1256">
        <v>400</v>
      </c>
      <c r="G66" s="1254">
        <v>1</v>
      </c>
      <c r="H66" s="71">
        <f t="shared" si="5"/>
        <v>3.6400000000000002E-2</v>
      </c>
      <c r="I66" s="1254"/>
      <c r="K66" s="672">
        <v>1</v>
      </c>
      <c r="L66" s="619" t="s">
        <v>14</v>
      </c>
      <c r="M66" s="619">
        <v>12</v>
      </c>
      <c r="N66" s="619">
        <v>15</v>
      </c>
      <c r="O66" s="619">
        <v>400</v>
      </c>
      <c r="P66" s="620"/>
      <c r="Q66" s="619">
        <v>1</v>
      </c>
      <c r="R66" s="673">
        <f>M66*N66*O66*Q66/1000000</f>
        <v>7.1999999999999995E-2</v>
      </c>
      <c r="S66" s="674"/>
    </row>
    <row r="67" spans="2:19" ht="15.75" x14ac:dyDescent="0.25">
      <c r="B67" s="28">
        <v>4</v>
      </c>
      <c r="C67" s="1254"/>
      <c r="D67" s="1254">
        <v>10</v>
      </c>
      <c r="E67" s="1254">
        <v>15</v>
      </c>
      <c r="F67" s="1256">
        <v>400</v>
      </c>
      <c r="G67" s="1254">
        <v>2</v>
      </c>
      <c r="H67" s="71">
        <f t="shared" si="5"/>
        <v>0.12</v>
      </c>
      <c r="I67" s="1254"/>
      <c r="K67" s="619">
        <v>2</v>
      </c>
      <c r="L67" s="619"/>
      <c r="M67" s="619">
        <v>10</v>
      </c>
      <c r="N67" s="619">
        <v>15</v>
      </c>
      <c r="O67" s="619">
        <v>400</v>
      </c>
      <c r="P67" s="620"/>
      <c r="Q67" s="619">
        <v>1</v>
      </c>
      <c r="R67" s="673">
        <f>M67*N67*O67*Q67/1000000</f>
        <v>0.06</v>
      </c>
      <c r="S67" s="620"/>
    </row>
    <row r="68" spans="2:19" ht="15.75" x14ac:dyDescent="0.25">
      <c r="B68" s="28">
        <v>5</v>
      </c>
      <c r="C68" s="1254"/>
      <c r="D68" s="1254">
        <v>8</v>
      </c>
      <c r="E68" s="1254">
        <v>10</v>
      </c>
      <c r="F68" s="1256">
        <v>400</v>
      </c>
      <c r="G68" s="1254">
        <v>3</v>
      </c>
      <c r="H68" s="71">
        <f t="shared" si="5"/>
        <v>9.6000000000000002E-2</v>
      </c>
      <c r="I68" s="1254"/>
      <c r="K68" s="672">
        <v>3</v>
      </c>
      <c r="L68" s="619"/>
      <c r="M68" s="619">
        <v>4.5</v>
      </c>
      <c r="N68" s="619">
        <v>10</v>
      </c>
      <c r="O68" s="619">
        <v>400</v>
      </c>
      <c r="P68" s="620"/>
      <c r="Q68" s="619">
        <v>3</v>
      </c>
      <c r="R68" s="673">
        <f>M68*N68*O68*Q68/1000000</f>
        <v>5.3999999999999999E-2</v>
      </c>
      <c r="S68" s="620"/>
    </row>
    <row r="69" spans="2:19" ht="15.75" x14ac:dyDescent="0.25">
      <c r="B69" s="28">
        <v>6</v>
      </c>
      <c r="C69" s="1254"/>
      <c r="D69" s="1254">
        <v>7</v>
      </c>
      <c r="E69" s="1254">
        <v>10</v>
      </c>
      <c r="F69" s="1256">
        <v>400</v>
      </c>
      <c r="G69" s="1254">
        <v>3</v>
      </c>
      <c r="H69" s="71">
        <f t="shared" si="5"/>
        <v>8.4000000000000005E-2</v>
      </c>
      <c r="I69" s="1254"/>
      <c r="K69" s="619"/>
      <c r="L69" s="619"/>
      <c r="M69" s="619"/>
      <c r="N69" s="619"/>
      <c r="O69" s="619"/>
      <c r="P69" s="619"/>
      <c r="Q69" s="696">
        <f>SUM(Q66:Q68)</f>
        <v>5</v>
      </c>
      <c r="R69" s="697">
        <f>SUM(R66:R68)</f>
        <v>0.186</v>
      </c>
      <c r="S69" s="698" t="s">
        <v>212</v>
      </c>
    </row>
    <row r="70" spans="2:19" ht="16.5" thickBot="1" x14ac:dyDescent="0.3">
      <c r="B70" s="28">
        <v>7</v>
      </c>
      <c r="C70" s="1254"/>
      <c r="D70" s="1254">
        <v>4.5</v>
      </c>
      <c r="E70" s="1254">
        <v>10</v>
      </c>
      <c r="F70" s="1256">
        <v>400</v>
      </c>
      <c r="G70" s="1254">
        <v>14</v>
      </c>
      <c r="H70" s="71">
        <f t="shared" si="5"/>
        <v>0.252</v>
      </c>
      <c r="I70" s="1254"/>
      <c r="K70" s="620"/>
      <c r="L70" s="1959" t="s">
        <v>97</v>
      </c>
      <c r="M70" s="1959"/>
      <c r="N70" s="1959"/>
      <c r="O70" s="1959"/>
      <c r="P70" s="1959"/>
      <c r="Q70" s="1374">
        <f>SUM(Q69)</f>
        <v>5</v>
      </c>
      <c r="R70" s="1375">
        <f>SUM(R69)</f>
        <v>0.186</v>
      </c>
      <c r="S70" s="1375" t="s">
        <v>333</v>
      </c>
    </row>
    <row r="71" spans="2:19" ht="16.5" thickTop="1" x14ac:dyDescent="0.25">
      <c r="B71" s="28">
        <v>8</v>
      </c>
      <c r="C71" s="1254"/>
      <c r="D71" s="1254">
        <v>3.5</v>
      </c>
      <c r="E71" s="1254">
        <v>10</v>
      </c>
      <c r="F71" s="1256">
        <v>400</v>
      </c>
      <c r="G71" s="1254">
        <v>2</v>
      </c>
      <c r="H71" s="71">
        <f t="shared" si="5"/>
        <v>2.8000000000000001E-2</v>
      </c>
      <c r="I71" s="1254"/>
    </row>
    <row r="72" spans="2:19" ht="15.75" x14ac:dyDescent="0.25">
      <c r="B72" s="28">
        <v>9</v>
      </c>
      <c r="C72" s="1254"/>
      <c r="D72" s="1254">
        <v>10</v>
      </c>
      <c r="E72" s="1254">
        <v>10</v>
      </c>
      <c r="F72" s="1256">
        <v>400</v>
      </c>
      <c r="G72" s="1254">
        <v>3</v>
      </c>
      <c r="H72" s="71">
        <f t="shared" si="5"/>
        <v>0.12</v>
      </c>
      <c r="I72" s="1254"/>
      <c r="K72" s="1892" t="s">
        <v>22</v>
      </c>
      <c r="L72" s="1892"/>
      <c r="M72" s="1892"/>
      <c r="N72" s="1892"/>
      <c r="O72" s="1892"/>
      <c r="P72" s="1892"/>
      <c r="Q72" s="1892"/>
      <c r="R72" s="1892"/>
      <c r="S72" s="1892"/>
    </row>
    <row r="73" spans="2:19" ht="15.75" x14ac:dyDescent="0.25">
      <c r="B73" s="28">
        <v>10</v>
      </c>
      <c r="C73" s="1254"/>
      <c r="D73" s="1254">
        <v>2.2000000000000002</v>
      </c>
      <c r="E73" s="1254">
        <v>10</v>
      </c>
      <c r="F73" s="1256">
        <v>400</v>
      </c>
      <c r="G73" s="1254">
        <v>3</v>
      </c>
      <c r="H73" s="71">
        <f t="shared" si="5"/>
        <v>2.64E-2</v>
      </c>
      <c r="I73" s="1254"/>
      <c r="K73" s="1892"/>
      <c r="L73" s="1892"/>
      <c r="M73" s="1892"/>
      <c r="N73" s="1892"/>
      <c r="O73" s="1892"/>
      <c r="P73" s="1892"/>
      <c r="Q73" s="1892"/>
      <c r="R73" s="1892"/>
      <c r="S73" s="1892"/>
    </row>
    <row r="74" spans="2:19" ht="15.75" x14ac:dyDescent="0.25">
      <c r="B74" s="28">
        <v>11</v>
      </c>
      <c r="C74" s="1254"/>
      <c r="D74" s="1254">
        <v>4.5</v>
      </c>
      <c r="E74" s="1254">
        <v>13</v>
      </c>
      <c r="F74" s="1256">
        <v>400</v>
      </c>
      <c r="G74" s="1254">
        <v>2</v>
      </c>
      <c r="H74" s="71">
        <f t="shared" si="5"/>
        <v>4.6800000000000001E-2</v>
      </c>
      <c r="I74" s="1254"/>
      <c r="K74" s="1385" t="s">
        <v>229</v>
      </c>
      <c r="L74" s="253"/>
      <c r="M74" s="285"/>
      <c r="N74" s="285"/>
      <c r="O74" s="285"/>
      <c r="P74" s="285"/>
      <c r="Q74" s="285"/>
      <c r="R74" s="285"/>
      <c r="S74" s="285"/>
    </row>
    <row r="75" spans="2:19" ht="15.75" x14ac:dyDescent="0.25">
      <c r="B75" s="28">
        <v>12</v>
      </c>
      <c r="C75" s="1254"/>
      <c r="D75" s="1254">
        <v>10</v>
      </c>
      <c r="E75" s="1254">
        <v>15</v>
      </c>
      <c r="F75" s="1256">
        <v>400</v>
      </c>
      <c r="G75" s="1254">
        <v>2</v>
      </c>
      <c r="H75" s="71">
        <f t="shared" si="5"/>
        <v>0.12</v>
      </c>
      <c r="I75" s="1254"/>
      <c r="K75" s="1957" t="s">
        <v>21</v>
      </c>
      <c r="L75" s="1945" t="s">
        <v>24</v>
      </c>
      <c r="M75" s="1947" t="s">
        <v>94</v>
      </c>
      <c r="N75" s="1948"/>
      <c r="O75" s="1949"/>
      <c r="P75" s="1947" t="s">
        <v>4</v>
      </c>
      <c r="Q75" s="1948"/>
      <c r="R75" s="1949"/>
      <c r="S75" s="1901" t="s">
        <v>5</v>
      </c>
    </row>
    <row r="76" spans="2:19" ht="15.75" x14ac:dyDescent="0.25">
      <c r="B76" s="28">
        <v>13</v>
      </c>
      <c r="C76" s="1254"/>
      <c r="D76" s="1254">
        <v>4.5</v>
      </c>
      <c r="E76" s="1254">
        <v>10</v>
      </c>
      <c r="F76" s="1256">
        <v>300</v>
      </c>
      <c r="G76" s="1254">
        <v>9</v>
      </c>
      <c r="H76" s="71">
        <f t="shared" si="5"/>
        <v>0.1215</v>
      </c>
      <c r="I76" s="1254"/>
      <c r="K76" s="1958"/>
      <c r="L76" s="1946"/>
      <c r="M76" s="1332" t="s">
        <v>27</v>
      </c>
      <c r="N76" s="1332" t="s">
        <v>28</v>
      </c>
      <c r="O76" s="1332" t="s">
        <v>26</v>
      </c>
      <c r="P76" s="1332" t="s">
        <v>29</v>
      </c>
      <c r="Q76" s="1368" t="s">
        <v>30</v>
      </c>
      <c r="R76" s="1332" t="s">
        <v>10</v>
      </c>
      <c r="S76" s="1901"/>
    </row>
    <row r="77" spans="2:19" ht="15.75" x14ac:dyDescent="0.25">
      <c r="B77" s="28">
        <v>14</v>
      </c>
      <c r="C77" s="1254"/>
      <c r="D77" s="1254">
        <v>8</v>
      </c>
      <c r="E77" s="1254">
        <v>10</v>
      </c>
      <c r="F77" s="1256">
        <v>300</v>
      </c>
      <c r="G77" s="1254">
        <v>1</v>
      </c>
      <c r="H77" s="71">
        <f t="shared" si="5"/>
        <v>2.4E-2</v>
      </c>
      <c r="I77" s="1254"/>
      <c r="K77" s="672">
        <v>1</v>
      </c>
      <c r="L77" s="619" t="s">
        <v>14</v>
      </c>
      <c r="M77" s="619">
        <v>12</v>
      </c>
      <c r="N77" s="619">
        <v>15</v>
      </c>
      <c r="O77" s="619">
        <v>400</v>
      </c>
      <c r="P77" s="620"/>
      <c r="Q77" s="619">
        <v>2</v>
      </c>
      <c r="R77" s="673">
        <f t="shared" ref="R77:R82" si="6">M77*N77*O77*Q77/1000000</f>
        <v>0.14399999999999999</v>
      </c>
      <c r="S77" s="674"/>
    </row>
    <row r="78" spans="2:19" ht="15.75" x14ac:dyDescent="0.25">
      <c r="B78" s="28">
        <v>15</v>
      </c>
      <c r="C78" s="1254"/>
      <c r="D78" s="1254">
        <v>4.5</v>
      </c>
      <c r="E78" s="1254">
        <v>10</v>
      </c>
      <c r="F78" s="1256">
        <v>250</v>
      </c>
      <c r="G78" s="1254">
        <v>4</v>
      </c>
      <c r="H78" s="71">
        <f t="shared" si="5"/>
        <v>4.4999999999999998E-2</v>
      </c>
      <c r="I78" s="1254"/>
      <c r="K78" s="619">
        <v>2</v>
      </c>
      <c r="L78" s="619"/>
      <c r="M78" s="619">
        <v>10</v>
      </c>
      <c r="N78" s="619">
        <v>15</v>
      </c>
      <c r="O78" s="619">
        <v>400</v>
      </c>
      <c r="P78" s="620"/>
      <c r="Q78" s="619">
        <v>3</v>
      </c>
      <c r="R78" s="673">
        <f t="shared" si="6"/>
        <v>0.18</v>
      </c>
      <c r="S78" s="620"/>
    </row>
    <row r="79" spans="2:19" ht="15.75" x14ac:dyDescent="0.25">
      <c r="B79" s="28">
        <v>16</v>
      </c>
      <c r="C79" s="1254"/>
      <c r="D79" s="1254">
        <v>3.5</v>
      </c>
      <c r="E79" s="1254">
        <v>10</v>
      </c>
      <c r="F79" s="1254">
        <v>300</v>
      </c>
      <c r="G79" s="1254">
        <v>1</v>
      </c>
      <c r="H79" s="71">
        <f t="shared" si="5"/>
        <v>1.0500000000000001E-2</v>
      </c>
      <c r="I79" s="1254"/>
      <c r="K79" s="672">
        <v>3</v>
      </c>
      <c r="L79" s="619"/>
      <c r="M79" s="619">
        <v>3</v>
      </c>
      <c r="N79" s="619">
        <v>15</v>
      </c>
      <c r="O79" s="619">
        <v>400</v>
      </c>
      <c r="P79" s="620"/>
      <c r="Q79" s="619">
        <v>2</v>
      </c>
      <c r="R79" s="673">
        <f t="shared" si="6"/>
        <v>3.5999999999999997E-2</v>
      </c>
      <c r="S79" s="620"/>
    </row>
    <row r="80" spans="2:19" ht="15.75" x14ac:dyDescent="0.25">
      <c r="B80" s="7"/>
      <c r="C80" s="7"/>
      <c r="D80" s="7"/>
      <c r="E80" s="7"/>
      <c r="F80" s="7"/>
      <c r="G80" s="1259">
        <f>SUM(G64:G79)</f>
        <v>52</v>
      </c>
      <c r="H80" s="437">
        <f>SUM(H64:H79)</f>
        <v>1.2225999999999999</v>
      </c>
      <c r="I80" s="64" t="s">
        <v>212</v>
      </c>
      <c r="K80" s="619">
        <v>4</v>
      </c>
      <c r="L80" s="619"/>
      <c r="M80" s="619">
        <v>2</v>
      </c>
      <c r="N80" s="619">
        <v>15</v>
      </c>
      <c r="O80" s="619">
        <v>400</v>
      </c>
      <c r="P80" s="620"/>
      <c r="Q80" s="619">
        <v>1</v>
      </c>
      <c r="R80" s="673">
        <f t="shared" si="6"/>
        <v>1.2E-2</v>
      </c>
      <c r="S80" s="620"/>
    </row>
    <row r="81" spans="2:19" ht="15.75" x14ac:dyDescent="0.25">
      <c r="B81" s="1263">
        <v>46254</v>
      </c>
      <c r="C81" s="409" t="s">
        <v>32</v>
      </c>
      <c r="D81" s="409">
        <v>7</v>
      </c>
      <c r="E81" s="409">
        <v>25</v>
      </c>
      <c r="F81" s="409">
        <v>400</v>
      </c>
      <c r="G81" s="427">
        <v>1</v>
      </c>
      <c r="H81" s="1258">
        <f t="shared" ref="H81:H95" si="7">D81*E81*F81*G81/1000000</f>
        <v>7.0000000000000007E-2</v>
      </c>
      <c r="I81" s="1056"/>
      <c r="K81" s="672">
        <v>5</v>
      </c>
      <c r="L81" s="619"/>
      <c r="M81" s="619">
        <v>4.5</v>
      </c>
      <c r="N81" s="619">
        <v>9.5</v>
      </c>
      <c r="O81" s="619">
        <v>400</v>
      </c>
      <c r="P81" s="620"/>
      <c r="Q81" s="619">
        <v>5</v>
      </c>
      <c r="R81" s="673">
        <f t="shared" si="6"/>
        <v>8.5500000000000007E-2</v>
      </c>
      <c r="S81" s="620"/>
    </row>
    <row r="82" spans="2:19" ht="15.75" x14ac:dyDescent="0.25">
      <c r="B82" s="22">
        <v>2</v>
      </c>
      <c r="C82" s="1260"/>
      <c r="D82" s="1261">
        <v>13</v>
      </c>
      <c r="E82" s="426">
        <v>20</v>
      </c>
      <c r="F82" s="426">
        <v>400</v>
      </c>
      <c r="G82" s="450">
        <v>1</v>
      </c>
      <c r="H82" s="451">
        <f t="shared" si="7"/>
        <v>0.104</v>
      </c>
      <c r="I82" s="476"/>
      <c r="K82" s="619">
        <v>6</v>
      </c>
      <c r="L82" s="619"/>
      <c r="M82" s="619">
        <v>2</v>
      </c>
      <c r="N82" s="619">
        <v>10</v>
      </c>
      <c r="O82" s="619">
        <v>400</v>
      </c>
      <c r="P82" s="620"/>
      <c r="Q82" s="619">
        <v>17</v>
      </c>
      <c r="R82" s="673">
        <f t="shared" si="6"/>
        <v>0.13600000000000001</v>
      </c>
      <c r="S82" s="620" t="s">
        <v>212</v>
      </c>
    </row>
    <row r="83" spans="2:19" ht="15.75" x14ac:dyDescent="0.25">
      <c r="B83" s="28">
        <v>3</v>
      </c>
      <c r="C83" s="1257"/>
      <c r="D83" s="478">
        <v>10</v>
      </c>
      <c r="E83" s="426">
        <v>20</v>
      </c>
      <c r="F83" s="426">
        <v>400</v>
      </c>
      <c r="G83" s="450">
        <v>1</v>
      </c>
      <c r="H83" s="451">
        <f t="shared" si="7"/>
        <v>0.08</v>
      </c>
      <c r="I83" s="476"/>
      <c r="K83" s="619"/>
      <c r="L83" s="619"/>
      <c r="M83" s="619"/>
      <c r="N83" s="619"/>
      <c r="O83" s="619"/>
      <c r="P83" s="619"/>
      <c r="Q83" s="696">
        <f>SUM(Q77:Q82)</f>
        <v>30</v>
      </c>
      <c r="R83" s="697">
        <f>SUM(R77:R82)</f>
        <v>0.59349999999999992</v>
      </c>
      <c r="S83" s="698"/>
    </row>
    <row r="84" spans="2:19" ht="16.5" thickBot="1" x14ac:dyDescent="0.3">
      <c r="B84" s="28">
        <v>4</v>
      </c>
      <c r="C84" s="1257"/>
      <c r="D84" s="478">
        <v>10</v>
      </c>
      <c r="E84" s="426">
        <v>15</v>
      </c>
      <c r="F84" s="426">
        <v>400</v>
      </c>
      <c r="G84" s="450">
        <v>2</v>
      </c>
      <c r="H84" s="451">
        <f t="shared" si="7"/>
        <v>0.12</v>
      </c>
      <c r="I84" s="476"/>
      <c r="K84" s="620"/>
      <c r="L84" s="1959" t="s">
        <v>97</v>
      </c>
      <c r="M84" s="1959"/>
      <c r="N84" s="1959"/>
      <c r="O84" s="1959"/>
      <c r="P84" s="1959"/>
      <c r="Q84" s="1374">
        <f>SUM(Q83)</f>
        <v>30</v>
      </c>
      <c r="R84" s="1375">
        <f>SUM(R83)</f>
        <v>0.59349999999999992</v>
      </c>
      <c r="S84" s="1375"/>
    </row>
    <row r="85" spans="2:19" ht="16.5" thickTop="1" x14ac:dyDescent="0.25">
      <c r="B85" s="28">
        <v>5</v>
      </c>
      <c r="C85" s="1257"/>
      <c r="D85" s="478">
        <v>4.5</v>
      </c>
      <c r="E85" s="426">
        <v>13</v>
      </c>
      <c r="F85" s="426">
        <v>400</v>
      </c>
      <c r="G85" s="450">
        <v>3</v>
      </c>
      <c r="H85" s="451">
        <f t="shared" si="7"/>
        <v>7.0199999999999999E-2</v>
      </c>
      <c r="I85" s="476"/>
    </row>
    <row r="86" spans="2:19" ht="15.75" x14ac:dyDescent="0.25">
      <c r="B86" s="28">
        <v>6</v>
      </c>
      <c r="C86" s="1257"/>
      <c r="D86" s="478">
        <v>2.2000000000000002</v>
      </c>
      <c r="E86" s="426">
        <v>15</v>
      </c>
      <c r="F86" s="426">
        <v>400</v>
      </c>
      <c r="G86" s="450">
        <v>1</v>
      </c>
      <c r="H86" s="451">
        <f t="shared" si="7"/>
        <v>1.32E-2</v>
      </c>
      <c r="I86" s="476"/>
      <c r="K86" s="1892" t="s">
        <v>22</v>
      </c>
      <c r="L86" s="1892"/>
      <c r="M86" s="1892"/>
      <c r="N86" s="1892"/>
      <c r="O86" s="1892"/>
      <c r="P86" s="1892"/>
      <c r="Q86" s="1892"/>
      <c r="R86" s="1892"/>
      <c r="S86" s="1892"/>
    </row>
    <row r="87" spans="2:19" ht="15.75" x14ac:dyDescent="0.25">
      <c r="B87" s="28">
        <v>7</v>
      </c>
      <c r="C87" s="1257"/>
      <c r="D87" s="478">
        <v>2.2000000000000002</v>
      </c>
      <c r="E87" s="426">
        <v>13</v>
      </c>
      <c r="F87" s="426">
        <v>400</v>
      </c>
      <c r="G87" s="450">
        <v>1</v>
      </c>
      <c r="H87" s="451">
        <f t="shared" si="7"/>
        <v>1.1440000000000001E-2</v>
      </c>
      <c r="I87" s="476"/>
      <c r="K87" s="1892"/>
      <c r="L87" s="1892"/>
      <c r="M87" s="1892"/>
      <c r="N87" s="1892"/>
      <c r="O87" s="1892"/>
      <c r="P87" s="1892"/>
      <c r="Q87" s="1892"/>
      <c r="R87" s="1892"/>
      <c r="S87" s="1892"/>
    </row>
    <row r="88" spans="2:19" ht="15.75" x14ac:dyDescent="0.25">
      <c r="B88" s="28">
        <v>8</v>
      </c>
      <c r="C88" s="1257"/>
      <c r="D88" s="478">
        <v>8</v>
      </c>
      <c r="E88" s="426">
        <v>13</v>
      </c>
      <c r="F88" s="426">
        <v>400</v>
      </c>
      <c r="G88" s="450">
        <v>1</v>
      </c>
      <c r="H88" s="451">
        <f t="shared" si="7"/>
        <v>4.1599999999999998E-2</v>
      </c>
      <c r="I88" s="476"/>
      <c r="K88" s="1385" t="s">
        <v>239</v>
      </c>
      <c r="L88" s="253"/>
      <c r="M88" s="285"/>
      <c r="N88" s="285"/>
      <c r="O88" s="285"/>
      <c r="P88" s="285"/>
      <c r="Q88" s="285"/>
      <c r="R88" s="285"/>
      <c r="S88" s="285"/>
    </row>
    <row r="89" spans="2:19" ht="15.75" x14ac:dyDescent="0.25">
      <c r="B89" s="28">
        <v>9</v>
      </c>
      <c r="C89" s="1257"/>
      <c r="D89" s="478">
        <v>7</v>
      </c>
      <c r="E89" s="426">
        <v>13</v>
      </c>
      <c r="F89" s="426">
        <v>400</v>
      </c>
      <c r="G89" s="450">
        <v>1</v>
      </c>
      <c r="H89" s="451">
        <f t="shared" si="7"/>
        <v>3.6400000000000002E-2</v>
      </c>
      <c r="I89" s="476"/>
      <c r="K89" s="1957" t="s">
        <v>21</v>
      </c>
      <c r="L89" s="1945" t="s">
        <v>24</v>
      </c>
      <c r="M89" s="1947" t="s">
        <v>94</v>
      </c>
      <c r="N89" s="1948"/>
      <c r="O89" s="1949"/>
      <c r="P89" s="1947" t="s">
        <v>4</v>
      </c>
      <c r="Q89" s="1948"/>
      <c r="R89" s="1949"/>
      <c r="S89" s="1901" t="s">
        <v>5</v>
      </c>
    </row>
    <row r="90" spans="2:19" ht="15.75" x14ac:dyDescent="0.25">
      <c r="B90" s="28">
        <v>10</v>
      </c>
      <c r="C90" s="1257"/>
      <c r="D90" s="478">
        <v>2.2000000000000002</v>
      </c>
      <c r="E90" s="426">
        <v>10</v>
      </c>
      <c r="F90" s="426">
        <v>400</v>
      </c>
      <c r="G90" s="450">
        <v>3</v>
      </c>
      <c r="H90" s="451">
        <f t="shared" si="7"/>
        <v>2.64E-2</v>
      </c>
      <c r="I90" s="476"/>
      <c r="K90" s="1958"/>
      <c r="L90" s="1946"/>
      <c r="M90" s="1332" t="s">
        <v>27</v>
      </c>
      <c r="N90" s="1332" t="s">
        <v>28</v>
      </c>
      <c r="O90" s="1332" t="s">
        <v>26</v>
      </c>
      <c r="P90" s="1332" t="s">
        <v>29</v>
      </c>
      <c r="Q90" s="1368" t="s">
        <v>30</v>
      </c>
      <c r="R90" s="1332" t="s">
        <v>10</v>
      </c>
      <c r="S90" s="1901"/>
    </row>
    <row r="91" spans="2:19" ht="15.75" x14ac:dyDescent="0.25">
      <c r="B91" s="28">
        <v>11</v>
      </c>
      <c r="C91" s="1257"/>
      <c r="D91" s="478">
        <v>3.5</v>
      </c>
      <c r="E91" s="426">
        <v>10</v>
      </c>
      <c r="F91" s="426">
        <v>400</v>
      </c>
      <c r="G91" s="450">
        <v>1</v>
      </c>
      <c r="H91" s="451">
        <f t="shared" si="7"/>
        <v>1.4E-2</v>
      </c>
      <c r="I91" s="476"/>
      <c r="K91" s="672">
        <v>1</v>
      </c>
      <c r="L91" s="619" t="s">
        <v>14</v>
      </c>
      <c r="M91" s="619">
        <v>15</v>
      </c>
      <c r="N91" s="619">
        <v>15</v>
      </c>
      <c r="O91" s="619">
        <v>400</v>
      </c>
      <c r="P91" s="620"/>
      <c r="Q91" s="619">
        <v>5</v>
      </c>
      <c r="R91" s="673">
        <f t="shared" ref="R91:R100" si="8">M91*N91*O91*Q91/1000000</f>
        <v>0.45</v>
      </c>
      <c r="S91" s="674"/>
    </row>
    <row r="92" spans="2:19" ht="15.75" x14ac:dyDescent="0.25">
      <c r="B92" s="28">
        <v>12</v>
      </c>
      <c r="C92" s="1257"/>
      <c r="D92" s="478">
        <v>4.5</v>
      </c>
      <c r="E92" s="426">
        <v>10</v>
      </c>
      <c r="F92" s="426">
        <v>400</v>
      </c>
      <c r="G92" s="450">
        <v>6</v>
      </c>
      <c r="H92" s="451">
        <f t="shared" si="7"/>
        <v>0.108</v>
      </c>
      <c r="I92" s="476"/>
      <c r="K92" s="619">
        <v>2</v>
      </c>
      <c r="L92" s="619"/>
      <c r="M92" s="619">
        <v>12</v>
      </c>
      <c r="N92" s="619">
        <v>15</v>
      </c>
      <c r="O92" s="619">
        <v>400</v>
      </c>
      <c r="P92" s="620"/>
      <c r="Q92" s="619">
        <v>2</v>
      </c>
      <c r="R92" s="673">
        <f t="shared" si="8"/>
        <v>0.14399999999999999</v>
      </c>
      <c r="S92" s="620"/>
    </row>
    <row r="93" spans="2:19" ht="15.75" x14ac:dyDescent="0.25">
      <c r="B93" s="28">
        <v>13</v>
      </c>
      <c r="C93" s="1257"/>
      <c r="D93" s="478">
        <v>4.5</v>
      </c>
      <c r="E93" s="426">
        <v>10</v>
      </c>
      <c r="F93" s="426">
        <v>300</v>
      </c>
      <c r="G93" s="450">
        <v>1</v>
      </c>
      <c r="H93" s="451">
        <f t="shared" si="7"/>
        <v>1.35E-2</v>
      </c>
      <c r="I93" s="476"/>
      <c r="K93" s="672">
        <v>3</v>
      </c>
      <c r="L93" s="619"/>
      <c r="M93" s="619">
        <v>10</v>
      </c>
      <c r="N93" s="619">
        <v>15</v>
      </c>
      <c r="O93" s="619">
        <v>400</v>
      </c>
      <c r="P93" s="620"/>
      <c r="Q93" s="619">
        <v>6</v>
      </c>
      <c r="R93" s="673">
        <f t="shared" si="8"/>
        <v>0.36</v>
      </c>
      <c r="S93" s="620"/>
    </row>
    <row r="94" spans="2:19" ht="15.75" x14ac:dyDescent="0.25">
      <c r="B94" s="28">
        <v>14</v>
      </c>
      <c r="C94" s="1257"/>
      <c r="D94" s="478">
        <v>10</v>
      </c>
      <c r="E94" s="426">
        <v>10</v>
      </c>
      <c r="F94" s="426">
        <v>400</v>
      </c>
      <c r="G94" s="450">
        <v>1</v>
      </c>
      <c r="H94" s="451">
        <f t="shared" si="7"/>
        <v>0.04</v>
      </c>
      <c r="I94" s="476"/>
      <c r="K94" s="619">
        <v>4</v>
      </c>
      <c r="L94" s="619"/>
      <c r="M94" s="619">
        <v>6</v>
      </c>
      <c r="N94" s="619">
        <v>15</v>
      </c>
      <c r="O94" s="619">
        <v>400</v>
      </c>
      <c r="P94" s="620"/>
      <c r="Q94" s="619">
        <v>2</v>
      </c>
      <c r="R94" s="673">
        <f t="shared" si="8"/>
        <v>7.1999999999999995E-2</v>
      </c>
      <c r="S94" s="620"/>
    </row>
    <row r="95" spans="2:19" ht="15.75" x14ac:dyDescent="0.25">
      <c r="B95" s="28">
        <v>15</v>
      </c>
      <c r="C95" s="1257"/>
      <c r="D95" s="478">
        <v>8</v>
      </c>
      <c r="E95" s="426">
        <v>10</v>
      </c>
      <c r="F95" s="426">
        <v>400</v>
      </c>
      <c r="G95" s="450">
        <v>1</v>
      </c>
      <c r="H95" s="451">
        <f t="shared" si="7"/>
        <v>3.2000000000000001E-2</v>
      </c>
      <c r="I95" s="476"/>
      <c r="K95" s="672">
        <v>5</v>
      </c>
      <c r="L95" s="619"/>
      <c r="M95" s="619">
        <v>3</v>
      </c>
      <c r="N95" s="619">
        <v>15</v>
      </c>
      <c r="O95" s="619">
        <v>400</v>
      </c>
      <c r="P95" s="620"/>
      <c r="Q95" s="619">
        <v>4</v>
      </c>
      <c r="R95" s="673">
        <f t="shared" si="8"/>
        <v>7.1999999999999995E-2</v>
      </c>
      <c r="S95" s="620"/>
    </row>
    <row r="96" spans="2:19" ht="15.75" x14ac:dyDescent="0.25">
      <c r="G96" s="1259">
        <f>SUM(G81:G95)</f>
        <v>25</v>
      </c>
      <c r="H96" s="437">
        <f>SUM(H81:H95)</f>
        <v>0.78073999999999999</v>
      </c>
      <c r="I96" s="64" t="s">
        <v>212</v>
      </c>
      <c r="K96" s="619">
        <v>6</v>
      </c>
      <c r="L96" s="619"/>
      <c r="M96" s="619">
        <v>2</v>
      </c>
      <c r="N96" s="619">
        <v>15</v>
      </c>
      <c r="O96" s="619">
        <v>400</v>
      </c>
      <c r="P96" s="620"/>
      <c r="Q96" s="619">
        <v>1</v>
      </c>
      <c r="R96" s="673">
        <f t="shared" si="8"/>
        <v>1.2E-2</v>
      </c>
      <c r="S96" s="620"/>
    </row>
    <row r="97" spans="1:19" ht="16.5" thickBot="1" x14ac:dyDescent="0.3">
      <c r="G97" s="59">
        <f>SUM(G96,G80,G63,G60,G47,G35)</f>
        <v>137</v>
      </c>
      <c r="H97" s="60">
        <f>SUM(H96,H80,H63,H60,H47,H35)</f>
        <v>4.1715399999999994</v>
      </c>
      <c r="I97" s="36" t="s">
        <v>212</v>
      </c>
      <c r="K97" s="672">
        <v>7</v>
      </c>
      <c r="L97" s="619"/>
      <c r="M97" s="619">
        <v>3</v>
      </c>
      <c r="N97" s="619">
        <v>12.5</v>
      </c>
      <c r="O97" s="619">
        <v>400</v>
      </c>
      <c r="P97" s="620"/>
      <c r="Q97" s="619">
        <v>2</v>
      </c>
      <c r="R97" s="673">
        <f t="shared" si="8"/>
        <v>0.03</v>
      </c>
      <c r="S97" s="620"/>
    </row>
    <row r="98" spans="1:19" ht="16.5" thickTop="1" x14ac:dyDescent="0.25">
      <c r="K98" s="619">
        <v>8</v>
      </c>
      <c r="L98" s="619"/>
      <c r="M98" s="619">
        <v>9.5</v>
      </c>
      <c r="N98" s="619">
        <v>9.5</v>
      </c>
      <c r="O98" s="619">
        <v>400</v>
      </c>
      <c r="P98" s="620"/>
      <c r="Q98" s="619">
        <v>4</v>
      </c>
      <c r="R98" s="673">
        <f t="shared" si="8"/>
        <v>0.1444</v>
      </c>
      <c r="S98" s="620"/>
    </row>
    <row r="99" spans="1:19" ht="15.75" x14ac:dyDescent="0.25">
      <c r="A99" s="294"/>
      <c r="B99" s="294"/>
      <c r="C99" s="294"/>
      <c r="D99" s="294"/>
      <c r="E99" s="294"/>
      <c r="F99" s="294"/>
      <c r="G99" s="294"/>
      <c r="H99" s="294"/>
      <c r="I99" s="294"/>
      <c r="K99" s="672">
        <v>9</v>
      </c>
      <c r="L99" s="619"/>
      <c r="M99" s="619">
        <v>4.5</v>
      </c>
      <c r="N99" s="619">
        <v>9.5</v>
      </c>
      <c r="O99" s="619">
        <v>400</v>
      </c>
      <c r="P99" s="620"/>
      <c r="Q99" s="619">
        <v>17</v>
      </c>
      <c r="R99" s="673">
        <f t="shared" si="8"/>
        <v>0.29070000000000001</v>
      </c>
      <c r="S99" s="620"/>
    </row>
    <row r="100" spans="1:19" ht="15.75" customHeight="1" x14ac:dyDescent="0.25">
      <c r="B100" s="1814" t="s">
        <v>132</v>
      </c>
      <c r="C100" s="1814"/>
      <c r="D100" s="1814"/>
      <c r="E100" s="1814"/>
      <c r="F100" s="1814"/>
      <c r="G100" s="1814"/>
      <c r="H100" s="1814"/>
      <c r="I100" s="1814"/>
      <c r="K100" s="619">
        <v>10</v>
      </c>
      <c r="L100" s="619"/>
      <c r="M100" s="619">
        <v>2</v>
      </c>
      <c r="N100" s="619">
        <v>10</v>
      </c>
      <c r="O100" s="619">
        <v>400</v>
      </c>
      <c r="P100" s="620"/>
      <c r="Q100" s="619">
        <v>20</v>
      </c>
      <c r="R100" s="673">
        <f t="shared" si="8"/>
        <v>0.16</v>
      </c>
      <c r="S100" s="620"/>
    </row>
    <row r="101" spans="1:19" ht="15.75" customHeight="1" x14ac:dyDescent="0.25">
      <c r="B101" s="1814"/>
      <c r="C101" s="1814"/>
      <c r="D101" s="1814"/>
      <c r="E101" s="1814"/>
      <c r="F101" s="1814"/>
      <c r="G101" s="1814"/>
      <c r="H101" s="1814"/>
      <c r="I101" s="1814"/>
      <c r="K101" s="619"/>
      <c r="L101" s="619"/>
      <c r="M101" s="619"/>
      <c r="N101" s="619"/>
      <c r="O101" s="619"/>
      <c r="P101" s="619"/>
      <c r="Q101" s="696">
        <f>SUM(Q91:Q100)</f>
        <v>63</v>
      </c>
      <c r="R101" s="697">
        <f>SUM(R91:R100)</f>
        <v>1.7351000000000001</v>
      </c>
      <c r="S101" s="698"/>
    </row>
    <row r="102" spans="1:19" ht="16.5" thickBot="1" x14ac:dyDescent="0.3">
      <c r="B102" s="9"/>
      <c r="C102" s="10"/>
      <c r="D102" s="10"/>
      <c r="E102" s="10"/>
      <c r="F102" s="10"/>
      <c r="G102" s="1278"/>
      <c r="H102" s="8"/>
      <c r="I102" s="8"/>
      <c r="K102" s="620"/>
      <c r="L102" s="1959" t="s">
        <v>97</v>
      </c>
      <c r="M102" s="1959"/>
      <c r="N102" s="1959"/>
      <c r="O102" s="1959"/>
      <c r="P102" s="1959"/>
      <c r="Q102" s="1374">
        <f>SUM(Q101)</f>
        <v>63</v>
      </c>
      <c r="R102" s="1375">
        <f>SUM(R101)</f>
        <v>1.7351000000000001</v>
      </c>
      <c r="S102" s="1375"/>
    </row>
    <row r="103" spans="1:19" ht="16.5" customHeight="1" thickTop="1" x14ac:dyDescent="0.25">
      <c r="B103" s="1812" t="s">
        <v>21</v>
      </c>
      <c r="C103" s="1899" t="s">
        <v>24</v>
      </c>
      <c r="D103" s="1842" t="s">
        <v>25</v>
      </c>
      <c r="E103" s="1843"/>
      <c r="F103" s="1844"/>
      <c r="G103" s="1843"/>
      <c r="H103" s="1844"/>
      <c r="I103" s="1272" t="s">
        <v>5</v>
      </c>
    </row>
    <row r="104" spans="1:19" ht="15.75" x14ac:dyDescent="0.25">
      <c r="B104" s="1813"/>
      <c r="C104" s="1900"/>
      <c r="D104" s="13" t="s">
        <v>27</v>
      </c>
      <c r="E104" s="1273" t="s">
        <v>28</v>
      </c>
      <c r="F104" s="1273" t="s">
        <v>26</v>
      </c>
      <c r="G104" s="1270" t="s">
        <v>30</v>
      </c>
      <c r="H104" s="16" t="s">
        <v>10</v>
      </c>
      <c r="I104" s="1273"/>
      <c r="K104" s="1892" t="s">
        <v>22</v>
      </c>
      <c r="L104" s="1892"/>
      <c r="M104" s="1892"/>
      <c r="N104" s="1892"/>
      <c r="O104" s="1892"/>
      <c r="P104" s="1892"/>
      <c r="Q104" s="1892"/>
      <c r="R104" s="1892"/>
      <c r="S104" s="1892"/>
    </row>
    <row r="105" spans="1:19" ht="15.75" x14ac:dyDescent="0.25">
      <c r="B105" s="1292">
        <v>46256</v>
      </c>
      <c r="C105" s="23" t="s">
        <v>32</v>
      </c>
      <c r="D105" s="24">
        <v>10</v>
      </c>
      <c r="E105" s="24">
        <v>20</v>
      </c>
      <c r="F105" s="24">
        <v>400</v>
      </c>
      <c r="G105" s="23">
        <v>1</v>
      </c>
      <c r="H105" s="26">
        <f t="shared" ref="H105:H113" si="9">D105*E105*F105*G105/1000000</f>
        <v>0.08</v>
      </c>
      <c r="I105" s="27"/>
      <c r="K105" s="1892"/>
      <c r="L105" s="1892"/>
      <c r="M105" s="1892"/>
      <c r="N105" s="1892"/>
      <c r="O105" s="1892"/>
      <c r="P105" s="1892"/>
      <c r="Q105" s="1892"/>
      <c r="R105" s="1892"/>
      <c r="S105" s="1892"/>
    </row>
    <row r="106" spans="1:19" ht="15.75" x14ac:dyDescent="0.25">
      <c r="B106" s="28">
        <v>2</v>
      </c>
      <c r="C106" s="29"/>
      <c r="D106" s="29">
        <v>8</v>
      </c>
      <c r="E106" s="29">
        <v>20</v>
      </c>
      <c r="F106" s="24">
        <v>400</v>
      </c>
      <c r="G106" s="29">
        <v>1</v>
      </c>
      <c r="H106" s="26">
        <f t="shared" si="9"/>
        <v>6.4000000000000001E-2</v>
      </c>
      <c r="I106" s="29"/>
      <c r="K106" s="1385" t="s">
        <v>238</v>
      </c>
      <c r="L106" s="253"/>
      <c r="M106" s="285"/>
      <c r="N106" s="285"/>
      <c r="O106" s="285"/>
      <c r="P106" s="285"/>
      <c r="Q106" s="285"/>
      <c r="R106" s="285"/>
      <c r="S106" s="285"/>
    </row>
    <row r="107" spans="1:19" ht="15.75" x14ac:dyDescent="0.25">
      <c r="B107" s="28">
        <v>3</v>
      </c>
      <c r="C107" s="29"/>
      <c r="D107" s="29">
        <v>7</v>
      </c>
      <c r="E107" s="29">
        <v>20</v>
      </c>
      <c r="F107" s="24">
        <v>400</v>
      </c>
      <c r="G107" s="29">
        <v>1</v>
      </c>
      <c r="H107" s="26">
        <f t="shared" si="9"/>
        <v>5.6000000000000001E-2</v>
      </c>
      <c r="I107" s="29"/>
      <c r="K107" s="1957" t="s">
        <v>21</v>
      </c>
      <c r="L107" s="1945" t="s">
        <v>24</v>
      </c>
      <c r="M107" s="1947" t="s">
        <v>94</v>
      </c>
      <c r="N107" s="1948"/>
      <c r="O107" s="1949"/>
      <c r="P107" s="1947" t="s">
        <v>4</v>
      </c>
      <c r="Q107" s="1948"/>
      <c r="R107" s="1949"/>
      <c r="S107" s="1901" t="s">
        <v>5</v>
      </c>
    </row>
    <row r="108" spans="1:19" ht="15.75" x14ac:dyDescent="0.25">
      <c r="B108" s="28">
        <v>4</v>
      </c>
      <c r="C108" s="29"/>
      <c r="D108" s="29">
        <v>7</v>
      </c>
      <c r="E108" s="29">
        <v>15</v>
      </c>
      <c r="F108" s="24">
        <v>400</v>
      </c>
      <c r="G108" s="29">
        <v>1</v>
      </c>
      <c r="H108" s="26">
        <f t="shared" si="9"/>
        <v>4.2000000000000003E-2</v>
      </c>
      <c r="I108" s="34"/>
      <c r="K108" s="1958"/>
      <c r="L108" s="1946"/>
      <c r="M108" s="1332" t="s">
        <v>27</v>
      </c>
      <c r="N108" s="1332" t="s">
        <v>28</v>
      </c>
      <c r="O108" s="1332" t="s">
        <v>26</v>
      </c>
      <c r="P108" s="1332" t="s">
        <v>29</v>
      </c>
      <c r="Q108" s="1368" t="s">
        <v>30</v>
      </c>
      <c r="R108" s="1332" t="s">
        <v>10</v>
      </c>
      <c r="S108" s="1901"/>
    </row>
    <row r="109" spans="1:19" ht="15.75" x14ac:dyDescent="0.25">
      <c r="B109" s="28">
        <v>5</v>
      </c>
      <c r="C109" s="29"/>
      <c r="D109" s="29">
        <v>10</v>
      </c>
      <c r="E109" s="29">
        <v>13</v>
      </c>
      <c r="F109" s="24">
        <v>400</v>
      </c>
      <c r="G109" s="29">
        <v>4</v>
      </c>
      <c r="H109" s="26">
        <f t="shared" si="9"/>
        <v>0.20799999999999999</v>
      </c>
      <c r="I109" s="34"/>
      <c r="K109" s="672">
        <v>1</v>
      </c>
      <c r="L109" s="619" t="s">
        <v>14</v>
      </c>
      <c r="M109" s="619">
        <v>15</v>
      </c>
      <c r="N109" s="619">
        <v>15</v>
      </c>
      <c r="O109" s="619">
        <v>400</v>
      </c>
      <c r="P109" s="620"/>
      <c r="Q109" s="619">
        <v>2</v>
      </c>
      <c r="R109" s="673">
        <f>M109*N109*O109*Q109/1000000</f>
        <v>0.18</v>
      </c>
      <c r="S109" s="674"/>
    </row>
    <row r="110" spans="1:19" ht="15.75" x14ac:dyDescent="0.25">
      <c r="B110" s="28">
        <v>6</v>
      </c>
      <c r="C110" s="29"/>
      <c r="D110" s="29">
        <v>7</v>
      </c>
      <c r="E110" s="29">
        <v>13</v>
      </c>
      <c r="F110" s="24">
        <v>400</v>
      </c>
      <c r="G110" s="29">
        <v>2</v>
      </c>
      <c r="H110" s="26">
        <f t="shared" si="9"/>
        <v>7.2800000000000004E-2</v>
      </c>
      <c r="I110" s="34"/>
      <c r="K110" s="619">
        <v>2</v>
      </c>
      <c r="L110" s="619"/>
      <c r="M110" s="619">
        <v>12</v>
      </c>
      <c r="N110" s="619">
        <v>15</v>
      </c>
      <c r="O110" s="619">
        <v>400</v>
      </c>
      <c r="P110" s="620"/>
      <c r="Q110" s="619">
        <v>3</v>
      </c>
      <c r="R110" s="673">
        <f>M110*N110*O110*Q110/1000000</f>
        <v>0.216</v>
      </c>
      <c r="S110" s="620"/>
    </row>
    <row r="111" spans="1:19" ht="15.75" x14ac:dyDescent="0.25">
      <c r="B111" s="28">
        <v>7</v>
      </c>
      <c r="C111" s="29"/>
      <c r="D111" s="29">
        <v>4.5</v>
      </c>
      <c r="E111" s="29">
        <v>13</v>
      </c>
      <c r="F111" s="24">
        <v>400</v>
      </c>
      <c r="G111" s="29">
        <v>1</v>
      </c>
      <c r="H111" s="26">
        <f t="shared" si="9"/>
        <v>2.3400000000000001E-2</v>
      </c>
      <c r="I111" s="34"/>
      <c r="K111" s="672">
        <v>3</v>
      </c>
      <c r="L111" s="619"/>
      <c r="M111" s="619">
        <v>9.5</v>
      </c>
      <c r="N111" s="619">
        <v>9.5</v>
      </c>
      <c r="O111" s="619">
        <v>400</v>
      </c>
      <c r="P111" s="620"/>
      <c r="Q111" s="619">
        <v>2</v>
      </c>
      <c r="R111" s="673">
        <f>M111*N111*O111*Q111/1000000</f>
        <v>7.22E-2</v>
      </c>
      <c r="S111" s="620"/>
    </row>
    <row r="112" spans="1:19" ht="15.75" x14ac:dyDescent="0.25">
      <c r="B112" s="28">
        <v>8</v>
      </c>
      <c r="C112" s="29"/>
      <c r="D112" s="29">
        <v>10</v>
      </c>
      <c r="E112" s="29">
        <v>10</v>
      </c>
      <c r="F112" s="24">
        <v>400</v>
      </c>
      <c r="G112" s="29">
        <v>2</v>
      </c>
      <c r="H112" s="26">
        <f t="shared" si="9"/>
        <v>0.08</v>
      </c>
      <c r="I112" s="34"/>
      <c r="K112" s="619">
        <v>4</v>
      </c>
      <c r="L112" s="619"/>
      <c r="M112" s="619">
        <v>4.5</v>
      </c>
      <c r="N112" s="619">
        <v>10</v>
      </c>
      <c r="O112" s="619">
        <v>400</v>
      </c>
      <c r="P112" s="620"/>
      <c r="Q112" s="619">
        <v>1</v>
      </c>
      <c r="R112" s="673">
        <f>M112*N112*O112*Q112/1000000</f>
        <v>1.7999999999999999E-2</v>
      </c>
      <c r="S112" s="620"/>
    </row>
    <row r="113" spans="2:19" ht="15.75" x14ac:dyDescent="0.25">
      <c r="B113" s="28">
        <v>9</v>
      </c>
      <c r="C113" s="29"/>
      <c r="D113" s="29">
        <v>4.5</v>
      </c>
      <c r="E113" s="29">
        <v>10</v>
      </c>
      <c r="F113" s="24">
        <v>400</v>
      </c>
      <c r="G113" s="29">
        <v>8</v>
      </c>
      <c r="H113" s="26">
        <f t="shared" si="9"/>
        <v>0.14399999999999999</v>
      </c>
      <c r="I113" s="34"/>
      <c r="K113" s="619"/>
      <c r="L113" s="619"/>
      <c r="M113" s="619"/>
      <c r="N113" s="619"/>
      <c r="O113" s="619"/>
      <c r="P113" s="619"/>
      <c r="Q113" s="696">
        <f>SUM(Q109:Q112)</f>
        <v>8</v>
      </c>
      <c r="R113" s="697">
        <f>SUM(R109:R112)</f>
        <v>0.48620000000000002</v>
      </c>
      <c r="S113" s="698"/>
    </row>
    <row r="114" spans="2:19" ht="16.5" thickBot="1" x14ac:dyDescent="0.3">
      <c r="B114" s="7"/>
      <c r="C114" s="7"/>
      <c r="D114" s="7"/>
      <c r="E114" s="7"/>
      <c r="F114" s="7"/>
      <c r="G114" s="1442">
        <f>SUM(G105:G113)</f>
        <v>21</v>
      </c>
      <c r="H114" s="1443">
        <f>SUM(H105:H113)</f>
        <v>0.7702</v>
      </c>
      <c r="I114" s="1439" t="s">
        <v>212</v>
      </c>
      <c r="K114" s="620"/>
      <c r="L114" s="1959" t="s">
        <v>97</v>
      </c>
      <c r="M114" s="1959"/>
      <c r="N114" s="1959"/>
      <c r="O114" s="1959"/>
      <c r="P114" s="1959"/>
      <c r="Q114" s="1374">
        <f>SUM(Q113)</f>
        <v>8</v>
      </c>
      <c r="R114" s="1375">
        <f>SUM(R113)</f>
        <v>0.48620000000000002</v>
      </c>
      <c r="S114" s="1375"/>
    </row>
    <row r="115" spans="2:19" ht="16.5" thickTop="1" x14ac:dyDescent="0.25">
      <c r="B115" s="1263">
        <v>46256</v>
      </c>
      <c r="C115" s="1280" t="s">
        <v>32</v>
      </c>
      <c r="D115" s="1280">
        <v>10</v>
      </c>
      <c r="E115" s="1280">
        <v>25</v>
      </c>
      <c r="F115" s="1280">
        <v>400</v>
      </c>
      <c r="G115" s="409">
        <v>1</v>
      </c>
      <c r="H115" s="497">
        <f t="shared" ref="H115:H121" si="10">D115*E115*F115*G115/1000000</f>
        <v>0.1</v>
      </c>
      <c r="I115" s="1293"/>
    </row>
    <row r="116" spans="2:19" ht="15.75" x14ac:dyDescent="0.25">
      <c r="B116" s="22">
        <v>2</v>
      </c>
      <c r="C116" s="27"/>
      <c r="D116" s="27">
        <v>10</v>
      </c>
      <c r="E116" s="27">
        <v>15</v>
      </c>
      <c r="F116" s="24">
        <v>400</v>
      </c>
      <c r="G116" s="1056">
        <v>1</v>
      </c>
      <c r="H116" s="451">
        <f t="shared" si="10"/>
        <v>0.06</v>
      </c>
      <c r="I116" s="29"/>
      <c r="K116" s="1892" t="s">
        <v>22</v>
      </c>
      <c r="L116" s="1892"/>
      <c r="M116" s="1892"/>
      <c r="N116" s="1892"/>
      <c r="O116" s="1892"/>
      <c r="P116" s="1892"/>
      <c r="Q116" s="1892"/>
      <c r="R116" s="1892"/>
      <c r="S116" s="1892"/>
    </row>
    <row r="117" spans="2:19" ht="15.75" x14ac:dyDescent="0.25">
      <c r="B117" s="28">
        <v>3</v>
      </c>
      <c r="C117" s="29"/>
      <c r="D117" s="29">
        <v>7</v>
      </c>
      <c r="E117" s="29">
        <v>15</v>
      </c>
      <c r="F117" s="24">
        <v>400</v>
      </c>
      <c r="G117" s="476">
        <v>1</v>
      </c>
      <c r="H117" s="451">
        <f t="shared" si="10"/>
        <v>4.2000000000000003E-2</v>
      </c>
      <c r="I117" s="29"/>
      <c r="K117" s="1892"/>
      <c r="L117" s="1892"/>
      <c r="M117" s="1892"/>
      <c r="N117" s="1892"/>
      <c r="O117" s="1892"/>
      <c r="P117" s="1892"/>
      <c r="Q117" s="1892"/>
      <c r="R117" s="1892"/>
      <c r="S117" s="1892"/>
    </row>
    <row r="118" spans="2:19" ht="15.75" x14ac:dyDescent="0.25">
      <c r="B118" s="28">
        <v>4</v>
      </c>
      <c r="C118" s="29"/>
      <c r="D118" s="29">
        <v>10</v>
      </c>
      <c r="E118" s="29">
        <v>10</v>
      </c>
      <c r="F118" s="24">
        <v>400</v>
      </c>
      <c r="G118" s="476">
        <v>1</v>
      </c>
      <c r="H118" s="451">
        <f t="shared" si="10"/>
        <v>0.04</v>
      </c>
      <c r="I118" s="34"/>
      <c r="K118" s="1385" t="s">
        <v>254</v>
      </c>
      <c r="L118" s="253"/>
      <c r="M118" s="285"/>
      <c r="N118" s="285"/>
      <c r="O118" s="285"/>
      <c r="P118" s="285"/>
      <c r="Q118" s="285"/>
      <c r="R118" s="285"/>
      <c r="S118" s="285"/>
    </row>
    <row r="119" spans="2:19" ht="15.75" x14ac:dyDescent="0.25">
      <c r="B119" s="28">
        <v>5</v>
      </c>
      <c r="C119" s="29"/>
      <c r="D119" s="29">
        <v>7</v>
      </c>
      <c r="E119" s="29">
        <v>10</v>
      </c>
      <c r="F119" s="24">
        <v>400</v>
      </c>
      <c r="G119" s="476">
        <v>1</v>
      </c>
      <c r="H119" s="451">
        <f t="shared" si="10"/>
        <v>2.8000000000000001E-2</v>
      </c>
      <c r="I119" s="34"/>
      <c r="K119" s="1957" t="s">
        <v>21</v>
      </c>
      <c r="L119" s="1945" t="s">
        <v>24</v>
      </c>
      <c r="M119" s="1947" t="s">
        <v>94</v>
      </c>
      <c r="N119" s="1948"/>
      <c r="O119" s="1949"/>
      <c r="P119" s="1947" t="s">
        <v>4</v>
      </c>
      <c r="Q119" s="1948"/>
      <c r="R119" s="1949"/>
      <c r="S119" s="1901" t="s">
        <v>5</v>
      </c>
    </row>
    <row r="120" spans="2:19" ht="15.75" x14ac:dyDescent="0.25">
      <c r="B120" s="28">
        <v>6</v>
      </c>
      <c r="C120" s="29"/>
      <c r="D120" s="29">
        <v>4.5</v>
      </c>
      <c r="E120" s="29">
        <v>10</v>
      </c>
      <c r="F120" s="24">
        <v>400</v>
      </c>
      <c r="G120" s="476">
        <v>1</v>
      </c>
      <c r="H120" s="451">
        <f t="shared" si="10"/>
        <v>1.7999999999999999E-2</v>
      </c>
      <c r="I120" s="34"/>
      <c r="K120" s="1958"/>
      <c r="L120" s="1946"/>
      <c r="M120" s="1332" t="s">
        <v>27</v>
      </c>
      <c r="N120" s="1332" t="s">
        <v>28</v>
      </c>
      <c r="O120" s="1332" t="s">
        <v>26</v>
      </c>
      <c r="P120" s="1332" t="s">
        <v>29</v>
      </c>
      <c r="Q120" s="1368" t="s">
        <v>30</v>
      </c>
      <c r="R120" s="1332" t="s">
        <v>10</v>
      </c>
      <c r="S120" s="1901"/>
    </row>
    <row r="121" spans="2:19" ht="15.75" x14ac:dyDescent="0.25">
      <c r="B121" s="28">
        <v>7</v>
      </c>
      <c r="C121" s="29"/>
      <c r="D121" s="29">
        <v>4.5</v>
      </c>
      <c r="E121" s="29">
        <v>10</v>
      </c>
      <c r="F121" s="24">
        <v>300</v>
      </c>
      <c r="G121" s="476">
        <v>4</v>
      </c>
      <c r="H121" s="451">
        <f t="shared" si="10"/>
        <v>5.3999999999999999E-2</v>
      </c>
      <c r="I121" s="34"/>
      <c r="K121" s="672">
        <v>1</v>
      </c>
      <c r="L121" s="619" t="s">
        <v>14</v>
      </c>
      <c r="M121" s="619">
        <v>15</v>
      </c>
      <c r="N121" s="619">
        <v>15</v>
      </c>
      <c r="O121" s="619">
        <v>400</v>
      </c>
      <c r="P121" s="620"/>
      <c r="Q121" s="619">
        <v>1</v>
      </c>
      <c r="R121" s="673">
        <f>M121*N121*O121*Q121/1000000</f>
        <v>0.09</v>
      </c>
      <c r="S121" s="674"/>
    </row>
    <row r="122" spans="2:19" ht="15.75" x14ac:dyDescent="0.25">
      <c r="B122" s="7"/>
      <c r="C122" s="7"/>
      <c r="D122" s="7"/>
      <c r="E122" s="7"/>
      <c r="F122" s="7"/>
      <c r="G122" s="1437">
        <f>SUM(G115:G121)</f>
        <v>10</v>
      </c>
      <c r="H122" s="1440">
        <f>SUM(H115:H121)</f>
        <v>0.34200000000000003</v>
      </c>
      <c r="I122" s="1439" t="s">
        <v>212</v>
      </c>
      <c r="K122" s="619">
        <v>2</v>
      </c>
      <c r="L122" s="619"/>
      <c r="M122" s="619">
        <v>12</v>
      </c>
      <c r="N122" s="619">
        <v>15</v>
      </c>
      <c r="O122" s="619">
        <v>400</v>
      </c>
      <c r="P122" s="620"/>
      <c r="Q122" s="619">
        <v>2</v>
      </c>
      <c r="R122" s="673">
        <f>M122*N122*O122*Q122/1000000</f>
        <v>0.14399999999999999</v>
      </c>
      <c r="S122" s="620"/>
    </row>
    <row r="123" spans="2:19" ht="15.75" x14ac:dyDescent="0.25">
      <c r="B123" s="1263">
        <v>46257</v>
      </c>
      <c r="C123" s="1289" t="s">
        <v>32</v>
      </c>
      <c r="D123" s="1289">
        <v>10</v>
      </c>
      <c r="E123" s="1289">
        <v>20</v>
      </c>
      <c r="F123" s="1289">
        <v>400</v>
      </c>
      <c r="G123" s="409">
        <v>1</v>
      </c>
      <c r="H123" s="497">
        <f t="shared" ref="H123:H128" si="11">D123*E123*F123*G123/1000000</f>
        <v>0.08</v>
      </c>
      <c r="I123" s="1293"/>
      <c r="K123" s="672">
        <v>3</v>
      </c>
      <c r="L123" s="619"/>
      <c r="M123" s="619">
        <v>10</v>
      </c>
      <c r="N123" s="619">
        <v>15</v>
      </c>
      <c r="O123" s="619">
        <v>400</v>
      </c>
      <c r="P123" s="620"/>
      <c r="Q123" s="619">
        <v>1</v>
      </c>
      <c r="R123" s="673">
        <f t="shared" ref="R123:R128" si="12">M123*N123*O123*Q123/1000000</f>
        <v>0.06</v>
      </c>
      <c r="S123" s="620"/>
    </row>
    <row r="124" spans="2:19" ht="15.75" x14ac:dyDescent="0.25">
      <c r="B124" s="22">
        <v>2</v>
      </c>
      <c r="C124" s="27"/>
      <c r="D124" s="27">
        <v>4.5</v>
      </c>
      <c r="E124" s="27">
        <v>15</v>
      </c>
      <c r="F124" s="24">
        <v>400</v>
      </c>
      <c r="G124" s="1056">
        <v>1</v>
      </c>
      <c r="H124" s="451">
        <f t="shared" si="11"/>
        <v>2.7E-2</v>
      </c>
      <c r="I124" s="29"/>
      <c r="K124" s="619">
        <v>4</v>
      </c>
      <c r="L124" s="619"/>
      <c r="M124" s="619">
        <v>6</v>
      </c>
      <c r="N124" s="619">
        <v>15</v>
      </c>
      <c r="O124" s="619">
        <v>400</v>
      </c>
      <c r="P124" s="620"/>
      <c r="Q124" s="619">
        <v>1</v>
      </c>
      <c r="R124" s="673">
        <f t="shared" si="12"/>
        <v>3.5999999999999997E-2</v>
      </c>
      <c r="S124" s="620"/>
    </row>
    <row r="125" spans="2:19" ht="15.75" x14ac:dyDescent="0.25">
      <c r="B125" s="28">
        <v>3</v>
      </c>
      <c r="C125" s="29"/>
      <c r="D125" s="29">
        <v>4.5</v>
      </c>
      <c r="E125" s="29">
        <v>10</v>
      </c>
      <c r="F125" s="24">
        <v>400</v>
      </c>
      <c r="G125" s="476">
        <v>2</v>
      </c>
      <c r="H125" s="451">
        <f t="shared" si="11"/>
        <v>3.5999999999999997E-2</v>
      </c>
      <c r="I125" s="29"/>
      <c r="K125" s="672">
        <v>5</v>
      </c>
      <c r="L125" s="619"/>
      <c r="M125" s="619">
        <v>3</v>
      </c>
      <c r="N125" s="619">
        <v>15</v>
      </c>
      <c r="O125" s="619">
        <v>400</v>
      </c>
      <c r="P125" s="620"/>
      <c r="Q125" s="619">
        <v>1</v>
      </c>
      <c r="R125" s="673">
        <f t="shared" si="12"/>
        <v>1.7999999999999999E-2</v>
      </c>
      <c r="S125" s="620"/>
    </row>
    <row r="126" spans="2:19" ht="15.75" x14ac:dyDescent="0.25">
      <c r="B126" s="28">
        <v>4</v>
      </c>
      <c r="C126" s="29"/>
      <c r="D126" s="29">
        <v>10</v>
      </c>
      <c r="E126" s="29">
        <v>10</v>
      </c>
      <c r="F126" s="24">
        <v>400</v>
      </c>
      <c r="G126" s="476">
        <v>1</v>
      </c>
      <c r="H126" s="451">
        <f t="shared" si="11"/>
        <v>0.04</v>
      </c>
      <c r="I126" s="34"/>
      <c r="K126" s="619">
        <v>6</v>
      </c>
      <c r="L126" s="619"/>
      <c r="M126" s="619">
        <v>4.5</v>
      </c>
      <c r="N126" s="619">
        <v>10</v>
      </c>
      <c r="O126" s="619">
        <v>400</v>
      </c>
      <c r="P126" s="620"/>
      <c r="Q126" s="619">
        <v>2</v>
      </c>
      <c r="R126" s="673">
        <f t="shared" si="12"/>
        <v>3.5999999999999997E-2</v>
      </c>
      <c r="S126" s="620"/>
    </row>
    <row r="127" spans="2:19" ht="15.75" x14ac:dyDescent="0.25">
      <c r="B127" s="28">
        <v>5</v>
      </c>
      <c r="C127" s="29"/>
      <c r="D127" s="29">
        <v>2.2000000000000002</v>
      </c>
      <c r="E127" s="29">
        <v>10</v>
      </c>
      <c r="F127" s="24">
        <v>400</v>
      </c>
      <c r="G127" s="476">
        <v>1</v>
      </c>
      <c r="H127" s="451">
        <f t="shared" si="11"/>
        <v>8.8000000000000005E-3</v>
      </c>
      <c r="I127" s="34"/>
      <c r="K127" s="672">
        <v>7</v>
      </c>
      <c r="L127" s="619"/>
      <c r="M127" s="619">
        <v>2</v>
      </c>
      <c r="N127" s="619">
        <v>10</v>
      </c>
      <c r="O127" s="619">
        <v>400</v>
      </c>
      <c r="P127" s="620"/>
      <c r="Q127" s="619">
        <v>8</v>
      </c>
      <c r="R127" s="673">
        <f t="shared" si="12"/>
        <v>6.4000000000000001E-2</v>
      </c>
      <c r="S127" s="620"/>
    </row>
    <row r="128" spans="2:19" ht="15.75" x14ac:dyDescent="0.25">
      <c r="B128" s="28">
        <v>6</v>
      </c>
      <c r="C128" s="29"/>
      <c r="D128" s="29">
        <v>7</v>
      </c>
      <c r="E128" s="29">
        <v>15</v>
      </c>
      <c r="F128" s="24">
        <v>400</v>
      </c>
      <c r="G128" s="476">
        <v>1</v>
      </c>
      <c r="H128" s="451">
        <f t="shared" si="11"/>
        <v>4.2000000000000003E-2</v>
      </c>
      <c r="I128" s="34"/>
      <c r="K128" s="619">
        <v>8</v>
      </c>
      <c r="L128" s="619"/>
      <c r="M128" s="619">
        <v>2</v>
      </c>
      <c r="N128" s="619">
        <v>10</v>
      </c>
      <c r="O128" s="619">
        <v>300</v>
      </c>
      <c r="P128" s="620"/>
      <c r="Q128" s="619">
        <v>1</v>
      </c>
      <c r="R128" s="673">
        <f t="shared" si="12"/>
        <v>6.0000000000000001E-3</v>
      </c>
      <c r="S128" s="620"/>
    </row>
    <row r="129" spans="2:19" ht="15.75" x14ac:dyDescent="0.25">
      <c r="B129" s="7"/>
      <c r="C129" s="7"/>
      <c r="D129" s="7"/>
      <c r="E129" s="7"/>
      <c r="F129" s="7"/>
      <c r="G129" s="845">
        <f>SUM(G123:G128)</f>
        <v>7</v>
      </c>
      <c r="H129" s="437">
        <f>SUM(H123:H128)</f>
        <v>0.23380000000000001</v>
      </c>
      <c r="I129" s="64" t="s">
        <v>212</v>
      </c>
      <c r="K129" s="619"/>
      <c r="L129" s="619"/>
      <c r="M129" s="619"/>
      <c r="N129" s="619"/>
      <c r="O129" s="619"/>
      <c r="P129" s="619"/>
      <c r="Q129" s="696">
        <f>SUM(Q121:Q128)</f>
        <v>17</v>
      </c>
      <c r="R129" s="697">
        <f>SUM(R121:R128)</f>
        <v>0.45399999999999996</v>
      </c>
      <c r="S129" s="698" t="s">
        <v>255</v>
      </c>
    </row>
    <row r="130" spans="2:19" ht="16.5" thickBot="1" x14ac:dyDescent="0.3">
      <c r="B130" s="1263">
        <v>46257</v>
      </c>
      <c r="C130" s="1289" t="s">
        <v>32</v>
      </c>
      <c r="D130" s="1289">
        <v>15</v>
      </c>
      <c r="E130" s="1289">
        <v>30</v>
      </c>
      <c r="F130" s="1289">
        <v>400</v>
      </c>
      <c r="G130" s="409">
        <v>1</v>
      </c>
      <c r="H130" s="497">
        <f>D130*E130*F130*G130/1000000</f>
        <v>0.18</v>
      </c>
      <c r="I130" s="1293"/>
      <c r="K130" s="1947" t="s">
        <v>97</v>
      </c>
      <c r="L130" s="1948"/>
      <c r="M130" s="1948"/>
      <c r="N130" s="1948"/>
      <c r="O130" s="1948"/>
      <c r="P130" s="1949"/>
      <c r="Q130" s="1374">
        <f>SUM(Q129)</f>
        <v>17</v>
      </c>
      <c r="R130" s="1375">
        <f>SUM(R129)</f>
        <v>0.45399999999999996</v>
      </c>
      <c r="S130" s="1375" t="s">
        <v>274</v>
      </c>
    </row>
    <row r="131" spans="2:19" ht="16.5" thickTop="1" x14ac:dyDescent="0.25">
      <c r="B131" s="22">
        <v>2</v>
      </c>
      <c r="C131" s="27"/>
      <c r="D131" s="27">
        <v>10</v>
      </c>
      <c r="E131" s="27">
        <v>30</v>
      </c>
      <c r="F131" s="1289">
        <v>400</v>
      </c>
      <c r="G131" s="1056">
        <v>2</v>
      </c>
      <c r="H131" s="451">
        <f>D131*E131*F131*G131/1000000</f>
        <v>0.24</v>
      </c>
      <c r="I131" s="29"/>
    </row>
    <row r="132" spans="2:19" ht="15.75" x14ac:dyDescent="0.25">
      <c r="B132" s="28">
        <v>3</v>
      </c>
      <c r="C132" s="29"/>
      <c r="D132" s="29">
        <v>10</v>
      </c>
      <c r="E132" s="29">
        <v>25</v>
      </c>
      <c r="F132" s="1289">
        <v>400</v>
      </c>
      <c r="G132" s="476">
        <v>1</v>
      </c>
      <c r="H132" s="451">
        <f>D132*E132*F132*G132/1000000</f>
        <v>0.1</v>
      </c>
      <c r="I132" s="29"/>
      <c r="K132" s="1892" t="s">
        <v>22</v>
      </c>
      <c r="L132" s="1892"/>
      <c r="M132" s="1892"/>
      <c r="N132" s="1892"/>
      <c r="O132" s="1892"/>
      <c r="P132" s="1892"/>
      <c r="Q132" s="1892"/>
      <c r="R132" s="1892"/>
      <c r="S132" s="1892"/>
    </row>
    <row r="133" spans="2:19" ht="15.75" x14ac:dyDescent="0.25">
      <c r="B133" s="28">
        <v>4</v>
      </c>
      <c r="C133" s="29"/>
      <c r="D133" s="29">
        <v>10</v>
      </c>
      <c r="E133" s="29">
        <v>20</v>
      </c>
      <c r="F133" s="1289">
        <v>400</v>
      </c>
      <c r="G133" s="476">
        <v>2</v>
      </c>
      <c r="H133" s="451">
        <f>D133*E133*F133*G133/1000000</f>
        <v>0.16</v>
      </c>
      <c r="I133" s="34"/>
      <c r="K133" s="1892"/>
      <c r="L133" s="1892"/>
      <c r="M133" s="1892"/>
      <c r="N133" s="1892"/>
      <c r="O133" s="1892"/>
      <c r="P133" s="1892"/>
      <c r="Q133" s="1892"/>
      <c r="R133" s="1892"/>
      <c r="S133" s="1892"/>
    </row>
    <row r="134" spans="2:19" ht="15.75" x14ac:dyDescent="0.25">
      <c r="B134" s="28">
        <v>5</v>
      </c>
      <c r="C134" s="29"/>
      <c r="D134" s="29">
        <v>10</v>
      </c>
      <c r="E134" s="29">
        <v>13</v>
      </c>
      <c r="F134" s="1289">
        <v>400</v>
      </c>
      <c r="G134" s="476">
        <v>1</v>
      </c>
      <c r="H134" s="451">
        <f>D134*E134*F134*G134/1000000</f>
        <v>5.1999999999999998E-2</v>
      </c>
      <c r="I134" s="34"/>
      <c r="K134" s="1385" t="s">
        <v>264</v>
      </c>
      <c r="L134" s="253"/>
      <c r="M134" s="285"/>
      <c r="N134" s="285"/>
      <c r="O134" s="285"/>
      <c r="P134" s="285"/>
      <c r="Q134" s="285"/>
      <c r="R134" s="285"/>
      <c r="S134" s="285"/>
    </row>
    <row r="135" spans="2:19" ht="15.75" x14ac:dyDescent="0.25">
      <c r="B135" s="28">
        <v>6</v>
      </c>
      <c r="C135" s="29"/>
      <c r="D135" s="29">
        <v>10</v>
      </c>
      <c r="E135" s="29">
        <v>13</v>
      </c>
      <c r="F135" s="1289">
        <v>300</v>
      </c>
      <c r="G135" s="476">
        <v>1</v>
      </c>
      <c r="H135" s="451">
        <f t="shared" ref="H135:H141" si="13">D135*E135*F135*G135/1000000</f>
        <v>3.9E-2</v>
      </c>
      <c r="I135" s="34"/>
      <c r="K135" s="1957" t="s">
        <v>21</v>
      </c>
      <c r="L135" s="1945" t="s">
        <v>24</v>
      </c>
      <c r="M135" s="1947" t="s">
        <v>94</v>
      </c>
      <c r="N135" s="1948"/>
      <c r="O135" s="1949"/>
      <c r="P135" s="1947" t="s">
        <v>4</v>
      </c>
      <c r="Q135" s="1948"/>
      <c r="R135" s="1949"/>
      <c r="S135" s="1901" t="s">
        <v>5</v>
      </c>
    </row>
    <row r="136" spans="2:19" ht="15.75" x14ac:dyDescent="0.25">
      <c r="B136" s="28">
        <v>7</v>
      </c>
      <c r="C136" s="29"/>
      <c r="D136" s="29">
        <v>4.5</v>
      </c>
      <c r="E136" s="29">
        <v>15</v>
      </c>
      <c r="F136" s="1289">
        <v>400</v>
      </c>
      <c r="G136" s="476">
        <v>1</v>
      </c>
      <c r="H136" s="451">
        <f t="shared" si="13"/>
        <v>2.7E-2</v>
      </c>
      <c r="I136" s="34"/>
      <c r="K136" s="1958"/>
      <c r="L136" s="1946"/>
      <c r="M136" s="1332" t="s">
        <v>27</v>
      </c>
      <c r="N136" s="1332" t="s">
        <v>28</v>
      </c>
      <c r="O136" s="1332" t="s">
        <v>26</v>
      </c>
      <c r="P136" s="1332" t="s">
        <v>29</v>
      </c>
      <c r="Q136" s="1368" t="s">
        <v>30</v>
      </c>
      <c r="R136" s="1332" t="s">
        <v>10</v>
      </c>
      <c r="S136" s="1901"/>
    </row>
    <row r="137" spans="2:19" ht="15.75" x14ac:dyDescent="0.25">
      <c r="B137" s="28">
        <v>8</v>
      </c>
      <c r="C137" s="29"/>
      <c r="D137" s="29">
        <v>4.5</v>
      </c>
      <c r="E137" s="29">
        <v>13</v>
      </c>
      <c r="F137" s="1289">
        <v>400</v>
      </c>
      <c r="G137" s="476">
        <v>3</v>
      </c>
      <c r="H137" s="451">
        <f t="shared" si="13"/>
        <v>7.0199999999999999E-2</v>
      </c>
      <c r="I137" s="34"/>
      <c r="K137" s="672">
        <v>1</v>
      </c>
      <c r="L137" s="619" t="s">
        <v>14</v>
      </c>
      <c r="M137" s="619">
        <v>10</v>
      </c>
      <c r="N137" s="619">
        <v>15</v>
      </c>
      <c r="O137" s="619">
        <v>400</v>
      </c>
      <c r="P137" s="620"/>
      <c r="Q137" s="619">
        <v>4</v>
      </c>
      <c r="R137" s="673">
        <f>M137*N137*O137*Q137/1000000</f>
        <v>0.24</v>
      </c>
      <c r="S137" s="674"/>
    </row>
    <row r="138" spans="2:19" ht="15.75" x14ac:dyDescent="0.25">
      <c r="B138" s="28">
        <v>9</v>
      </c>
      <c r="C138" s="29"/>
      <c r="D138" s="29">
        <v>2.2000000000000002</v>
      </c>
      <c r="E138" s="29">
        <v>13</v>
      </c>
      <c r="F138" s="1289">
        <v>400</v>
      </c>
      <c r="G138" s="476">
        <v>1</v>
      </c>
      <c r="H138" s="451">
        <f t="shared" si="13"/>
        <v>1.1440000000000001E-2</v>
      </c>
      <c r="I138" s="34"/>
      <c r="K138" s="619">
        <v>2</v>
      </c>
      <c r="L138" s="619"/>
      <c r="M138" s="619">
        <v>6</v>
      </c>
      <c r="N138" s="619">
        <v>15</v>
      </c>
      <c r="O138" s="619">
        <v>400</v>
      </c>
      <c r="P138" s="620"/>
      <c r="Q138" s="619">
        <v>3</v>
      </c>
      <c r="R138" s="673">
        <f>M138*N138*O138*Q138/1000000</f>
        <v>0.108</v>
      </c>
      <c r="S138" s="620"/>
    </row>
    <row r="139" spans="2:19" ht="15.75" x14ac:dyDescent="0.25">
      <c r="B139" s="28">
        <v>10</v>
      </c>
      <c r="C139" s="29"/>
      <c r="D139" s="29">
        <v>7</v>
      </c>
      <c r="E139" s="29">
        <v>10</v>
      </c>
      <c r="F139" s="1289">
        <v>400</v>
      </c>
      <c r="G139" s="476">
        <v>1</v>
      </c>
      <c r="H139" s="451">
        <f t="shared" si="13"/>
        <v>2.8000000000000001E-2</v>
      </c>
      <c r="I139" s="34"/>
      <c r="K139" s="619"/>
      <c r="L139" s="619"/>
      <c r="M139" s="619"/>
      <c r="N139" s="619"/>
      <c r="O139" s="619"/>
      <c r="P139" s="619"/>
      <c r="Q139" s="696">
        <f>SUM(Q137:Q138)</f>
        <v>7</v>
      </c>
      <c r="R139" s="697">
        <f>SUM(R137:R138)</f>
        <v>0.34799999999999998</v>
      </c>
      <c r="S139" s="698" t="s">
        <v>255</v>
      </c>
    </row>
    <row r="140" spans="2:19" ht="16.5" thickBot="1" x14ac:dyDescent="0.3">
      <c r="B140" s="28">
        <v>11</v>
      </c>
      <c r="C140" s="29"/>
      <c r="D140" s="29">
        <v>4.5</v>
      </c>
      <c r="E140" s="29">
        <v>10</v>
      </c>
      <c r="F140" s="1289">
        <v>400</v>
      </c>
      <c r="G140" s="476">
        <v>2</v>
      </c>
      <c r="H140" s="451">
        <f t="shared" si="13"/>
        <v>3.5999999999999997E-2</v>
      </c>
      <c r="I140" s="34"/>
      <c r="K140" s="1947" t="s">
        <v>97</v>
      </c>
      <c r="L140" s="1948"/>
      <c r="M140" s="1948"/>
      <c r="N140" s="1948"/>
      <c r="O140" s="1948"/>
      <c r="P140" s="1949"/>
      <c r="Q140" s="1374">
        <f>SUM(Q139)</f>
        <v>7</v>
      </c>
      <c r="R140" s="1375">
        <f>SUM(R139)</f>
        <v>0.34799999999999998</v>
      </c>
      <c r="S140" s="1375" t="s">
        <v>274</v>
      </c>
    </row>
    <row r="141" spans="2:19" ht="16.5" thickTop="1" x14ac:dyDescent="0.25">
      <c r="B141" s="28">
        <v>12</v>
      </c>
      <c r="C141" s="29"/>
      <c r="D141" s="29">
        <v>3.5</v>
      </c>
      <c r="E141" s="29">
        <v>10</v>
      </c>
      <c r="F141" s="1289">
        <v>400</v>
      </c>
      <c r="G141" s="476">
        <v>1</v>
      </c>
      <c r="H141" s="451">
        <f t="shared" si="13"/>
        <v>1.4E-2</v>
      </c>
      <c r="I141" s="34"/>
    </row>
    <row r="142" spans="2:19" ht="15.75" x14ac:dyDescent="0.25">
      <c r="B142" s="28">
        <v>13</v>
      </c>
      <c r="C142" s="29"/>
      <c r="D142" s="29">
        <v>3.5</v>
      </c>
      <c r="E142" s="29">
        <v>10</v>
      </c>
      <c r="F142" s="1289">
        <v>300</v>
      </c>
      <c r="G142" s="476">
        <v>1</v>
      </c>
      <c r="H142" s="451">
        <f>D142*E142*F142*G142/1000000</f>
        <v>1.0500000000000001E-2</v>
      </c>
      <c r="I142" s="34"/>
      <c r="K142" s="1892" t="s">
        <v>22</v>
      </c>
      <c r="L142" s="1892"/>
      <c r="M142" s="1892"/>
      <c r="N142" s="1892"/>
      <c r="O142" s="1892"/>
      <c r="P142" s="1892"/>
      <c r="Q142" s="1892"/>
      <c r="R142" s="1892"/>
      <c r="S142" s="1892"/>
    </row>
    <row r="143" spans="2:19" ht="15.75" x14ac:dyDescent="0.25">
      <c r="B143" s="28">
        <v>14</v>
      </c>
      <c r="C143" s="29"/>
      <c r="D143" s="29">
        <v>2.2000000000000002</v>
      </c>
      <c r="E143" s="29">
        <v>10</v>
      </c>
      <c r="F143" s="1289">
        <v>400</v>
      </c>
      <c r="G143" s="476">
        <v>1</v>
      </c>
      <c r="H143" s="451">
        <f>D143*E143*F143*G143/1000000</f>
        <v>8.8000000000000005E-3</v>
      </c>
      <c r="I143" s="34"/>
      <c r="K143" s="1892"/>
      <c r="L143" s="1892"/>
      <c r="M143" s="1892"/>
      <c r="N143" s="1892"/>
      <c r="O143" s="1892"/>
      <c r="P143" s="1892"/>
      <c r="Q143" s="1892"/>
      <c r="R143" s="1892"/>
      <c r="S143" s="1892"/>
    </row>
    <row r="144" spans="2:19" ht="15.75" x14ac:dyDescent="0.25">
      <c r="B144" s="7"/>
      <c r="C144" s="7"/>
      <c r="D144" s="7"/>
      <c r="E144" s="7"/>
      <c r="F144" s="7"/>
      <c r="G144" s="1442">
        <f>SUM(G130:G143)</f>
        <v>19</v>
      </c>
      <c r="H144" s="1443">
        <f>SUM(H130:H143)</f>
        <v>0.97694000000000025</v>
      </c>
      <c r="I144" s="1439" t="s">
        <v>212</v>
      </c>
      <c r="K144" s="1385" t="s">
        <v>268</v>
      </c>
      <c r="L144" s="253"/>
      <c r="M144" s="285"/>
      <c r="N144" s="285"/>
      <c r="O144" s="285"/>
      <c r="P144" s="285"/>
      <c r="Q144" s="285"/>
      <c r="R144" s="285"/>
      <c r="S144" s="285"/>
    </row>
    <row r="145" spans="2:19" ht="15.75" x14ac:dyDescent="0.25">
      <c r="B145" s="1263">
        <v>46257</v>
      </c>
      <c r="C145" s="409" t="s">
        <v>32</v>
      </c>
      <c r="D145" s="409">
        <v>10</v>
      </c>
      <c r="E145" s="409">
        <v>25</v>
      </c>
      <c r="F145" s="409">
        <v>400</v>
      </c>
      <c r="G145" s="427">
        <v>1</v>
      </c>
      <c r="H145" s="497">
        <f t="shared" ref="H145:H160" si="14">D145*E145*F145*G145/1000000</f>
        <v>0.1</v>
      </c>
      <c r="I145" s="1261"/>
      <c r="K145" s="1957" t="s">
        <v>21</v>
      </c>
      <c r="L145" s="1945" t="s">
        <v>24</v>
      </c>
      <c r="M145" s="1947" t="s">
        <v>94</v>
      </c>
      <c r="N145" s="1948"/>
      <c r="O145" s="1949"/>
      <c r="P145" s="1947" t="s">
        <v>4</v>
      </c>
      <c r="Q145" s="1948"/>
      <c r="R145" s="1949"/>
      <c r="S145" s="1901" t="s">
        <v>5</v>
      </c>
    </row>
    <row r="146" spans="2:19" ht="15.75" x14ac:dyDescent="0.25">
      <c r="B146" s="1055">
        <v>2</v>
      </c>
      <c r="C146" s="1056"/>
      <c r="D146" s="1056">
        <v>8</v>
      </c>
      <c r="E146" s="426">
        <v>25</v>
      </c>
      <c r="F146" s="426">
        <v>400</v>
      </c>
      <c r="G146" s="450">
        <v>1</v>
      </c>
      <c r="H146" s="451">
        <f t="shared" si="14"/>
        <v>0.08</v>
      </c>
      <c r="I146" s="476"/>
      <c r="K146" s="1958"/>
      <c r="L146" s="1946"/>
      <c r="M146" s="1332" t="s">
        <v>27</v>
      </c>
      <c r="N146" s="1332" t="s">
        <v>28</v>
      </c>
      <c r="O146" s="1332" t="s">
        <v>26</v>
      </c>
      <c r="P146" s="1332" t="s">
        <v>29</v>
      </c>
      <c r="Q146" s="1368" t="s">
        <v>30</v>
      </c>
      <c r="R146" s="1332" t="s">
        <v>10</v>
      </c>
      <c r="S146" s="1901"/>
    </row>
    <row r="147" spans="2:19" ht="15.75" x14ac:dyDescent="0.25">
      <c r="B147" s="1055">
        <v>3</v>
      </c>
      <c r="C147" s="476"/>
      <c r="D147" s="476">
        <v>7</v>
      </c>
      <c r="E147" s="426">
        <v>20</v>
      </c>
      <c r="F147" s="426">
        <v>400</v>
      </c>
      <c r="G147" s="450">
        <v>1</v>
      </c>
      <c r="H147" s="451">
        <f t="shared" si="14"/>
        <v>5.6000000000000001E-2</v>
      </c>
      <c r="I147" s="476"/>
      <c r="K147" s="672">
        <v>1</v>
      </c>
      <c r="L147" s="619" t="s">
        <v>14</v>
      </c>
      <c r="M147" s="619">
        <v>15</v>
      </c>
      <c r="N147" s="619">
        <v>21</v>
      </c>
      <c r="O147" s="619">
        <v>400</v>
      </c>
      <c r="P147" s="620"/>
      <c r="Q147" s="619">
        <v>3</v>
      </c>
      <c r="R147" s="673">
        <f>M147*N147*O147*Q147/1000000</f>
        <v>0.378</v>
      </c>
      <c r="S147" s="674"/>
    </row>
    <row r="148" spans="2:19" ht="15.75" x14ac:dyDescent="0.25">
      <c r="B148" s="1304">
        <v>4</v>
      </c>
      <c r="C148" s="476"/>
      <c r="D148" s="476">
        <v>4.5</v>
      </c>
      <c r="E148" s="426">
        <v>15</v>
      </c>
      <c r="F148" s="426">
        <v>400</v>
      </c>
      <c r="G148" s="450">
        <v>1</v>
      </c>
      <c r="H148" s="451">
        <f t="shared" si="14"/>
        <v>2.7E-2</v>
      </c>
      <c r="I148" s="476"/>
      <c r="K148" s="619">
        <v>2</v>
      </c>
      <c r="L148" s="619" t="s">
        <v>14</v>
      </c>
      <c r="M148" s="619">
        <v>15</v>
      </c>
      <c r="N148" s="619">
        <v>25</v>
      </c>
      <c r="O148" s="619">
        <v>400</v>
      </c>
      <c r="P148" s="620"/>
      <c r="Q148" s="619">
        <v>1</v>
      </c>
      <c r="R148" s="673">
        <f t="shared" ref="R148:R157" si="15">M148*N148*O148*Q148/1000000</f>
        <v>0.15</v>
      </c>
      <c r="S148" s="674"/>
    </row>
    <row r="149" spans="2:19" ht="15.75" x14ac:dyDescent="0.25">
      <c r="B149" s="1055">
        <v>5</v>
      </c>
      <c r="C149" s="476"/>
      <c r="D149" s="476">
        <v>3.5</v>
      </c>
      <c r="E149" s="426">
        <v>15</v>
      </c>
      <c r="F149" s="426">
        <v>400</v>
      </c>
      <c r="G149" s="450">
        <v>1</v>
      </c>
      <c r="H149" s="451">
        <f t="shared" si="14"/>
        <v>2.1000000000000001E-2</v>
      </c>
      <c r="I149" s="476"/>
      <c r="K149" s="619">
        <v>3</v>
      </c>
      <c r="L149" s="619" t="s">
        <v>14</v>
      </c>
      <c r="M149" s="619">
        <v>15</v>
      </c>
      <c r="N149" s="619">
        <v>27</v>
      </c>
      <c r="O149" s="619">
        <v>400</v>
      </c>
      <c r="P149" s="620"/>
      <c r="Q149" s="619">
        <v>1</v>
      </c>
      <c r="R149" s="673">
        <f t="shared" si="15"/>
        <v>0.16200000000000001</v>
      </c>
      <c r="S149" s="674"/>
    </row>
    <row r="150" spans="2:19" ht="15.75" x14ac:dyDescent="0.25">
      <c r="B150" s="1304">
        <v>6</v>
      </c>
      <c r="C150" s="476"/>
      <c r="D150" s="476">
        <v>1.7</v>
      </c>
      <c r="E150" s="426">
        <v>15</v>
      </c>
      <c r="F150" s="426">
        <v>400</v>
      </c>
      <c r="G150" s="450">
        <v>1</v>
      </c>
      <c r="H150" s="451">
        <f t="shared" si="14"/>
        <v>1.0200000000000001E-2</v>
      </c>
      <c r="I150" s="476"/>
      <c r="K150" s="619">
        <v>4</v>
      </c>
      <c r="L150" s="619" t="s">
        <v>14</v>
      </c>
      <c r="M150" s="619">
        <v>15</v>
      </c>
      <c r="N150" s="619">
        <v>19</v>
      </c>
      <c r="O150" s="619">
        <v>400</v>
      </c>
      <c r="P150" s="620"/>
      <c r="Q150" s="619">
        <v>1</v>
      </c>
      <c r="R150" s="673">
        <f t="shared" si="15"/>
        <v>0.114</v>
      </c>
      <c r="S150" s="674"/>
    </row>
    <row r="151" spans="2:19" ht="15.75" x14ac:dyDescent="0.25">
      <c r="B151" s="1055">
        <v>7</v>
      </c>
      <c r="C151" s="476"/>
      <c r="D151" s="476">
        <v>4.5</v>
      </c>
      <c r="E151" s="426">
        <v>13</v>
      </c>
      <c r="F151" s="426">
        <v>400</v>
      </c>
      <c r="G151" s="450">
        <v>2</v>
      </c>
      <c r="H151" s="451">
        <f t="shared" si="14"/>
        <v>4.6800000000000001E-2</v>
      </c>
      <c r="I151" s="476"/>
      <c r="K151" s="619">
        <v>5</v>
      </c>
      <c r="L151" s="619" t="s">
        <v>14</v>
      </c>
      <c r="M151" s="619">
        <v>15</v>
      </c>
      <c r="N151" s="619">
        <v>17</v>
      </c>
      <c r="O151" s="619">
        <v>400</v>
      </c>
      <c r="P151" s="620"/>
      <c r="Q151" s="619">
        <v>2</v>
      </c>
      <c r="R151" s="673">
        <f t="shared" si="15"/>
        <v>0.20399999999999999</v>
      </c>
      <c r="S151" s="674"/>
    </row>
    <row r="152" spans="2:19" ht="15.75" x14ac:dyDescent="0.25">
      <c r="B152" s="1304">
        <v>8</v>
      </c>
      <c r="C152" s="476"/>
      <c r="D152" s="476">
        <v>3.5</v>
      </c>
      <c r="E152" s="426">
        <v>10</v>
      </c>
      <c r="F152" s="426">
        <v>400</v>
      </c>
      <c r="G152" s="450">
        <v>2</v>
      </c>
      <c r="H152" s="451">
        <f t="shared" si="14"/>
        <v>2.8000000000000001E-2</v>
      </c>
      <c r="I152" s="476"/>
      <c r="K152" s="619">
        <v>6</v>
      </c>
      <c r="L152" s="619" t="s">
        <v>14</v>
      </c>
      <c r="M152" s="619">
        <v>15</v>
      </c>
      <c r="N152" s="619">
        <v>15</v>
      </c>
      <c r="O152" s="619">
        <v>400</v>
      </c>
      <c r="P152" s="620"/>
      <c r="Q152" s="619">
        <v>2</v>
      </c>
      <c r="R152" s="673">
        <f t="shared" si="15"/>
        <v>0.18</v>
      </c>
      <c r="S152" s="674"/>
    </row>
    <row r="153" spans="2:19" ht="15.75" x14ac:dyDescent="0.25">
      <c r="B153" s="1055">
        <v>9</v>
      </c>
      <c r="C153" s="476"/>
      <c r="D153" s="476">
        <v>4.5</v>
      </c>
      <c r="E153" s="426">
        <v>10</v>
      </c>
      <c r="F153" s="426">
        <v>400</v>
      </c>
      <c r="G153" s="450">
        <v>3</v>
      </c>
      <c r="H153" s="451">
        <f t="shared" si="14"/>
        <v>5.3999999999999999E-2</v>
      </c>
      <c r="I153" s="476"/>
      <c r="K153" s="619">
        <v>7</v>
      </c>
      <c r="L153" s="619" t="s">
        <v>14</v>
      </c>
      <c r="M153" s="619">
        <v>12</v>
      </c>
      <c r="N153" s="619">
        <v>15</v>
      </c>
      <c r="O153" s="619">
        <v>400</v>
      </c>
      <c r="P153" s="620"/>
      <c r="Q153" s="619">
        <v>5</v>
      </c>
      <c r="R153" s="673">
        <f t="shared" si="15"/>
        <v>0.36</v>
      </c>
      <c r="S153" s="674"/>
    </row>
    <row r="154" spans="2:19" ht="15.75" x14ac:dyDescent="0.25">
      <c r="B154" s="1304">
        <v>10</v>
      </c>
      <c r="C154" s="476"/>
      <c r="D154" s="476">
        <v>4.5</v>
      </c>
      <c r="E154" s="426">
        <v>13</v>
      </c>
      <c r="F154" s="426">
        <v>400</v>
      </c>
      <c r="G154" s="450">
        <v>2</v>
      </c>
      <c r="H154" s="451">
        <f t="shared" si="14"/>
        <v>4.6800000000000001E-2</v>
      </c>
      <c r="I154" s="476"/>
      <c r="K154" s="619">
        <v>8</v>
      </c>
      <c r="L154" s="619" t="s">
        <v>14</v>
      </c>
      <c r="M154" s="619">
        <v>10</v>
      </c>
      <c r="N154" s="619">
        <v>15</v>
      </c>
      <c r="O154" s="619">
        <v>400</v>
      </c>
      <c r="P154" s="620"/>
      <c r="Q154" s="619">
        <v>9</v>
      </c>
      <c r="R154" s="673">
        <f t="shared" si="15"/>
        <v>0.54</v>
      </c>
      <c r="S154" s="674"/>
    </row>
    <row r="155" spans="2:19" ht="15.75" x14ac:dyDescent="0.25">
      <c r="B155" s="1055">
        <v>11</v>
      </c>
      <c r="C155" s="476"/>
      <c r="D155" s="476">
        <v>8</v>
      </c>
      <c r="E155" s="426">
        <v>20</v>
      </c>
      <c r="F155" s="426">
        <v>400</v>
      </c>
      <c r="G155" s="450">
        <v>1</v>
      </c>
      <c r="H155" s="451">
        <f t="shared" si="14"/>
        <v>6.4000000000000001E-2</v>
      </c>
      <c r="I155" s="476"/>
      <c r="K155" s="619">
        <v>9</v>
      </c>
      <c r="L155" s="619" t="s">
        <v>14</v>
      </c>
      <c r="M155" s="619">
        <v>6</v>
      </c>
      <c r="N155" s="619">
        <v>15</v>
      </c>
      <c r="O155" s="619">
        <v>400</v>
      </c>
      <c r="P155" s="620"/>
      <c r="Q155" s="619">
        <v>7</v>
      </c>
      <c r="R155" s="673">
        <f t="shared" si="15"/>
        <v>0.252</v>
      </c>
      <c r="S155" s="674"/>
    </row>
    <row r="156" spans="2:19" ht="15.75" x14ac:dyDescent="0.25">
      <c r="B156" s="1304">
        <v>12</v>
      </c>
      <c r="C156" s="476"/>
      <c r="D156" s="476">
        <v>13</v>
      </c>
      <c r="E156" s="426">
        <v>13</v>
      </c>
      <c r="F156" s="426">
        <v>400</v>
      </c>
      <c r="G156" s="450">
        <v>1</v>
      </c>
      <c r="H156" s="451">
        <f t="shared" si="14"/>
        <v>6.7599999999999993E-2</v>
      </c>
      <c r="I156" s="476"/>
      <c r="K156" s="619">
        <v>10</v>
      </c>
      <c r="L156" s="619" t="s">
        <v>14</v>
      </c>
      <c r="M156" s="619">
        <v>3</v>
      </c>
      <c r="N156" s="619">
        <v>12.5</v>
      </c>
      <c r="O156" s="619">
        <v>400</v>
      </c>
      <c r="P156" s="620"/>
      <c r="Q156" s="619">
        <v>1</v>
      </c>
      <c r="R156" s="673">
        <f t="shared" si="15"/>
        <v>1.4999999999999999E-2</v>
      </c>
      <c r="S156" s="674"/>
    </row>
    <row r="157" spans="2:19" ht="15.75" x14ac:dyDescent="0.25">
      <c r="B157" s="1055">
        <v>13</v>
      </c>
      <c r="C157" s="476"/>
      <c r="D157" s="476">
        <v>3.5</v>
      </c>
      <c r="E157" s="426">
        <v>13</v>
      </c>
      <c r="F157" s="426">
        <v>400</v>
      </c>
      <c r="G157" s="450">
        <v>1</v>
      </c>
      <c r="H157" s="451">
        <f t="shared" si="14"/>
        <v>1.8200000000000001E-2</v>
      </c>
      <c r="I157" s="476"/>
      <c r="K157" s="619">
        <v>11</v>
      </c>
      <c r="L157" s="619" t="s">
        <v>14</v>
      </c>
      <c r="M157" s="619">
        <v>9.5</v>
      </c>
      <c r="N157" s="619">
        <v>9.5</v>
      </c>
      <c r="O157" s="619">
        <v>400</v>
      </c>
      <c r="P157" s="620"/>
      <c r="Q157" s="619">
        <v>4</v>
      </c>
      <c r="R157" s="673">
        <f t="shared" si="15"/>
        <v>0.1444</v>
      </c>
      <c r="S157" s="674"/>
    </row>
    <row r="158" spans="2:19" ht="15.75" x14ac:dyDescent="0.25">
      <c r="B158" s="1304">
        <v>14</v>
      </c>
      <c r="C158" s="476"/>
      <c r="D158" s="476">
        <v>7</v>
      </c>
      <c r="E158" s="426">
        <v>13</v>
      </c>
      <c r="F158" s="426">
        <v>400</v>
      </c>
      <c r="G158" s="450">
        <v>1</v>
      </c>
      <c r="H158" s="451">
        <f t="shared" si="14"/>
        <v>3.6400000000000002E-2</v>
      </c>
      <c r="I158" s="476"/>
      <c r="K158" s="619">
        <v>12</v>
      </c>
      <c r="L158" s="619" t="s">
        <v>14</v>
      </c>
      <c r="M158" s="619">
        <v>4.5</v>
      </c>
      <c r="N158" s="619">
        <v>10</v>
      </c>
      <c r="O158" s="619">
        <v>400</v>
      </c>
      <c r="P158" s="620"/>
      <c r="Q158" s="619">
        <v>33</v>
      </c>
      <c r="R158" s="673">
        <f>M158*N158*O158*Q158/1000000</f>
        <v>0.59399999999999997</v>
      </c>
      <c r="S158" s="674"/>
    </row>
    <row r="159" spans="2:19" ht="15.75" x14ac:dyDescent="0.25">
      <c r="B159" s="1055">
        <v>15</v>
      </c>
      <c r="C159" s="476"/>
      <c r="D159" s="476">
        <v>10</v>
      </c>
      <c r="E159" s="426">
        <v>13</v>
      </c>
      <c r="F159" s="426">
        <v>300</v>
      </c>
      <c r="G159" s="450">
        <v>1</v>
      </c>
      <c r="H159" s="451">
        <f t="shared" si="14"/>
        <v>3.9E-2</v>
      </c>
      <c r="I159" s="476"/>
      <c r="K159" s="619">
        <v>13</v>
      </c>
      <c r="L159" s="619" t="s">
        <v>14</v>
      </c>
      <c r="M159" s="619">
        <v>4.5</v>
      </c>
      <c r="N159" s="619">
        <v>10</v>
      </c>
      <c r="O159" s="619">
        <v>300</v>
      </c>
      <c r="P159" s="620"/>
      <c r="Q159" s="619">
        <v>2</v>
      </c>
      <c r="R159" s="673">
        <f>M159*N159*O159*Q159/1000000</f>
        <v>2.7E-2</v>
      </c>
      <c r="S159" s="674"/>
    </row>
    <row r="160" spans="2:19" ht="15.75" x14ac:dyDescent="0.25">
      <c r="B160" s="1304">
        <v>16</v>
      </c>
      <c r="C160" s="476"/>
      <c r="D160" s="476">
        <v>4.5</v>
      </c>
      <c r="E160" s="426">
        <v>15</v>
      </c>
      <c r="F160" s="426">
        <v>300</v>
      </c>
      <c r="G160" s="450">
        <v>1</v>
      </c>
      <c r="H160" s="451">
        <f t="shared" si="14"/>
        <v>2.0250000000000001E-2</v>
      </c>
      <c r="I160" s="476"/>
      <c r="K160" s="619">
        <v>14</v>
      </c>
      <c r="L160" s="619" t="s">
        <v>14</v>
      </c>
      <c r="M160" s="619">
        <v>2</v>
      </c>
      <c r="N160" s="619">
        <v>10</v>
      </c>
      <c r="O160" s="619">
        <v>400</v>
      </c>
      <c r="P160" s="620"/>
      <c r="Q160" s="619">
        <v>28</v>
      </c>
      <c r="R160" s="673">
        <f>M160*N160*O160*Q160/1000000</f>
        <v>0.224</v>
      </c>
      <c r="S160" s="674"/>
    </row>
    <row r="161" spans="2:19" ht="15.75" x14ac:dyDescent="0.25">
      <c r="D161" s="1303"/>
      <c r="E161" s="1303"/>
      <c r="F161" s="1303"/>
      <c r="G161" s="1119">
        <f>SUM(G145:G160)</f>
        <v>21</v>
      </c>
      <c r="H161" s="1120">
        <f>SUM(H145:H160)</f>
        <v>0.71525000000000005</v>
      </c>
      <c r="I161" s="476"/>
      <c r="K161" s="619">
        <v>15</v>
      </c>
      <c r="L161" s="619" t="s">
        <v>14</v>
      </c>
      <c r="M161" s="619">
        <v>2</v>
      </c>
      <c r="N161" s="619">
        <v>10</v>
      </c>
      <c r="O161" s="619">
        <v>300</v>
      </c>
      <c r="P161" s="620"/>
      <c r="Q161" s="619">
        <v>15</v>
      </c>
      <c r="R161" s="673">
        <f>M161*N161*O161*Q161/1000000</f>
        <v>0.09</v>
      </c>
      <c r="S161" s="674"/>
    </row>
    <row r="162" spans="2:19" ht="15.75" x14ac:dyDescent="0.25">
      <c r="B162" s="1263">
        <v>46258</v>
      </c>
      <c r="C162" s="409" t="s">
        <v>32</v>
      </c>
      <c r="D162" s="409">
        <v>15</v>
      </c>
      <c r="E162" s="409">
        <v>25</v>
      </c>
      <c r="F162" s="409">
        <v>400</v>
      </c>
      <c r="G162" s="427">
        <v>1</v>
      </c>
      <c r="H162" s="497">
        <f t="shared" ref="H162:H172" si="16">D162*E162*F162*G162/1000000</f>
        <v>0.15</v>
      </c>
      <c r="I162" s="1261"/>
      <c r="K162" s="619"/>
      <c r="L162" s="619"/>
      <c r="M162" s="619"/>
      <c r="N162" s="619"/>
      <c r="O162" s="619"/>
      <c r="P162" s="619"/>
      <c r="Q162" s="696">
        <f>SUM(Q147:Q161)</f>
        <v>114</v>
      </c>
      <c r="R162" s="697">
        <f>SUM(R147:R161)</f>
        <v>3.4344000000000001</v>
      </c>
      <c r="S162" s="674"/>
    </row>
    <row r="163" spans="2:19" ht="15.75" x14ac:dyDescent="0.25">
      <c r="B163" s="1055">
        <v>2</v>
      </c>
      <c r="C163" s="1056"/>
      <c r="D163" s="1056">
        <v>13</v>
      </c>
      <c r="E163" s="426">
        <v>25</v>
      </c>
      <c r="F163" s="409">
        <v>400</v>
      </c>
      <c r="G163" s="450">
        <v>1</v>
      </c>
      <c r="H163" s="451">
        <f t="shared" si="16"/>
        <v>0.13</v>
      </c>
      <c r="I163" s="476"/>
      <c r="K163" s="619">
        <v>1</v>
      </c>
      <c r="L163" s="619" t="s">
        <v>14</v>
      </c>
      <c r="M163" s="619">
        <v>3</v>
      </c>
      <c r="N163" s="619">
        <v>15</v>
      </c>
      <c r="O163" s="619">
        <v>400</v>
      </c>
      <c r="P163" s="619"/>
      <c r="Q163" s="619">
        <v>1</v>
      </c>
      <c r="R163" s="673">
        <f>M163*N163*O163*Q163/1000000</f>
        <v>1.7999999999999999E-2</v>
      </c>
      <c r="S163" s="620"/>
    </row>
    <row r="164" spans="2:19" ht="15.75" x14ac:dyDescent="0.25">
      <c r="B164" s="1055">
        <v>3</v>
      </c>
      <c r="C164" s="476"/>
      <c r="D164" s="476">
        <v>13</v>
      </c>
      <c r="E164" s="426">
        <v>30</v>
      </c>
      <c r="F164" s="409">
        <v>400</v>
      </c>
      <c r="G164" s="450">
        <v>1</v>
      </c>
      <c r="H164" s="451">
        <f t="shared" si="16"/>
        <v>0.156</v>
      </c>
      <c r="I164" s="476"/>
      <c r="K164" s="619">
        <v>2</v>
      </c>
      <c r="L164" s="619" t="s">
        <v>14</v>
      </c>
      <c r="M164" s="619">
        <v>4.5</v>
      </c>
      <c r="N164" s="619">
        <v>10</v>
      </c>
      <c r="O164" s="619">
        <v>400</v>
      </c>
      <c r="P164" s="619"/>
      <c r="Q164" s="619">
        <v>4</v>
      </c>
      <c r="R164" s="673">
        <f>M164*N164*O164*Q164/1000000</f>
        <v>7.1999999999999995E-2</v>
      </c>
      <c r="S164" s="620"/>
    </row>
    <row r="165" spans="2:19" ht="15.75" x14ac:dyDescent="0.25">
      <c r="B165" s="1321">
        <v>4</v>
      </c>
      <c r="C165" s="476"/>
      <c r="D165" s="476">
        <v>3.5</v>
      </c>
      <c r="E165" s="426">
        <v>20</v>
      </c>
      <c r="F165" s="409">
        <v>400</v>
      </c>
      <c r="G165" s="450">
        <v>1</v>
      </c>
      <c r="H165" s="451">
        <f t="shared" si="16"/>
        <v>2.8000000000000001E-2</v>
      </c>
      <c r="I165" s="476"/>
      <c r="K165" s="619"/>
      <c r="L165" s="619"/>
      <c r="M165" s="619"/>
      <c r="N165" s="619"/>
      <c r="O165" s="619"/>
      <c r="P165" s="619"/>
      <c r="Q165" s="696">
        <f>SUM(Q163:Q164)</f>
        <v>5</v>
      </c>
      <c r="R165" s="697">
        <f>SUM(R163:R164)</f>
        <v>0.09</v>
      </c>
      <c r="S165" s="620"/>
    </row>
    <row r="166" spans="2:19" ht="15.75" x14ac:dyDescent="0.25">
      <c r="B166" s="1055">
        <v>5</v>
      </c>
      <c r="C166" s="476"/>
      <c r="D166" s="476">
        <v>4.5</v>
      </c>
      <c r="E166" s="426">
        <v>15</v>
      </c>
      <c r="F166" s="409">
        <v>400</v>
      </c>
      <c r="G166" s="450">
        <v>1</v>
      </c>
      <c r="H166" s="451">
        <f t="shared" si="16"/>
        <v>2.7E-2</v>
      </c>
      <c r="I166" s="476"/>
      <c r="K166" s="619"/>
      <c r="L166" s="619"/>
      <c r="M166" s="619"/>
      <c r="N166" s="619"/>
      <c r="O166" s="619"/>
      <c r="P166" s="619"/>
      <c r="Q166" s="696"/>
      <c r="R166" s="697"/>
      <c r="S166" s="620"/>
    </row>
    <row r="167" spans="2:19" ht="16.5" thickBot="1" x14ac:dyDescent="0.3">
      <c r="B167" s="1321">
        <v>6</v>
      </c>
      <c r="C167" s="476"/>
      <c r="D167" s="476">
        <v>2.2000000000000002</v>
      </c>
      <c r="E167" s="426">
        <v>15</v>
      </c>
      <c r="F167" s="409">
        <v>400</v>
      </c>
      <c r="G167" s="450">
        <v>3</v>
      </c>
      <c r="H167" s="451">
        <f t="shared" si="16"/>
        <v>3.9600000000000003E-2</v>
      </c>
      <c r="I167" s="476"/>
      <c r="K167" s="1967" t="s">
        <v>97</v>
      </c>
      <c r="L167" s="1968"/>
      <c r="M167" s="1968"/>
      <c r="N167" s="1968"/>
      <c r="O167" s="1968"/>
      <c r="P167" s="1969"/>
      <c r="Q167" s="1374">
        <f>SUM(Q165,Q162)</f>
        <v>119</v>
      </c>
      <c r="R167" s="1376">
        <f>SUM(R165,R162)</f>
        <v>3.5244</v>
      </c>
      <c r="S167" s="1375" t="s">
        <v>274</v>
      </c>
    </row>
    <row r="168" spans="2:19" ht="16.5" thickTop="1" x14ac:dyDescent="0.25">
      <c r="B168" s="1055">
        <v>7</v>
      </c>
      <c r="C168" s="476"/>
      <c r="D168" s="476">
        <v>4.5</v>
      </c>
      <c r="E168" s="426">
        <v>10</v>
      </c>
      <c r="F168" s="409">
        <v>400</v>
      </c>
      <c r="G168" s="450">
        <v>4</v>
      </c>
      <c r="H168" s="451">
        <f t="shared" si="16"/>
        <v>7.1999999999999995E-2</v>
      </c>
      <c r="I168" s="476"/>
    </row>
    <row r="169" spans="2:19" ht="15" customHeight="1" x14ac:dyDescent="0.25">
      <c r="B169" s="1321">
        <v>8</v>
      </c>
      <c r="C169" s="476"/>
      <c r="D169" s="476">
        <v>3.5</v>
      </c>
      <c r="E169" s="426">
        <v>10</v>
      </c>
      <c r="F169" s="409">
        <v>400</v>
      </c>
      <c r="G169" s="450">
        <v>1</v>
      </c>
      <c r="H169" s="451">
        <f t="shared" si="16"/>
        <v>1.4E-2</v>
      </c>
      <c r="I169" s="476"/>
      <c r="K169" s="1892" t="s">
        <v>22</v>
      </c>
      <c r="L169" s="1892"/>
      <c r="M169" s="1892"/>
      <c r="N169" s="1892"/>
      <c r="O169" s="1892"/>
      <c r="P169" s="1892"/>
      <c r="Q169" s="1892"/>
      <c r="R169" s="1892"/>
      <c r="S169" s="1892"/>
    </row>
    <row r="170" spans="2:19" ht="15" customHeight="1" x14ac:dyDescent="0.25">
      <c r="B170" s="1055">
        <v>9</v>
      </c>
      <c r="C170" s="476"/>
      <c r="D170" s="476">
        <v>2.2000000000000002</v>
      </c>
      <c r="E170" s="426">
        <v>10</v>
      </c>
      <c r="F170" s="409">
        <v>400</v>
      </c>
      <c r="G170" s="450">
        <v>1</v>
      </c>
      <c r="H170" s="451">
        <f t="shared" si="16"/>
        <v>8.8000000000000005E-3</v>
      </c>
      <c r="I170" s="476"/>
      <c r="K170" s="1892"/>
      <c r="L170" s="1892"/>
      <c r="M170" s="1892"/>
      <c r="N170" s="1892"/>
      <c r="O170" s="1892"/>
      <c r="P170" s="1892"/>
      <c r="Q170" s="1892"/>
      <c r="R170" s="1892"/>
      <c r="S170" s="1892"/>
    </row>
    <row r="171" spans="2:19" ht="15.75" x14ac:dyDescent="0.25">
      <c r="B171" s="1321">
        <v>10</v>
      </c>
      <c r="C171" s="476"/>
      <c r="D171" s="476">
        <v>4.5</v>
      </c>
      <c r="E171" s="426">
        <v>10</v>
      </c>
      <c r="F171" s="409">
        <v>300</v>
      </c>
      <c r="G171" s="450">
        <v>2</v>
      </c>
      <c r="H171" s="451">
        <f t="shared" si="16"/>
        <v>2.7E-2</v>
      </c>
      <c r="I171" s="476"/>
      <c r="K171" s="1385" t="s">
        <v>264</v>
      </c>
      <c r="L171" s="253"/>
      <c r="M171" s="285"/>
      <c r="N171" s="285"/>
      <c r="O171" s="285"/>
      <c r="P171" s="285"/>
      <c r="Q171" s="285"/>
      <c r="R171" s="285"/>
      <c r="S171" s="285"/>
    </row>
    <row r="172" spans="2:19" ht="15.75" x14ac:dyDescent="0.25">
      <c r="B172" s="1055">
        <v>11</v>
      </c>
      <c r="C172" s="476"/>
      <c r="D172" s="476">
        <v>2.2000000000000002</v>
      </c>
      <c r="E172" s="426">
        <v>10</v>
      </c>
      <c r="F172" s="409">
        <v>300</v>
      </c>
      <c r="G172" s="450">
        <v>1</v>
      </c>
      <c r="H172" s="451">
        <f t="shared" si="16"/>
        <v>6.6E-3</v>
      </c>
      <c r="I172" s="476"/>
      <c r="K172" s="1886" t="s">
        <v>21</v>
      </c>
      <c r="L172" s="1945" t="s">
        <v>24</v>
      </c>
      <c r="M172" s="1947" t="s">
        <v>94</v>
      </c>
      <c r="N172" s="1948"/>
      <c r="O172" s="1949"/>
      <c r="P172" s="1947" t="s">
        <v>4</v>
      </c>
      <c r="Q172" s="1948"/>
      <c r="R172" s="1949"/>
      <c r="S172" s="1901" t="s">
        <v>5</v>
      </c>
    </row>
    <row r="173" spans="2:19" ht="15.75" x14ac:dyDescent="0.25">
      <c r="D173" s="1320"/>
      <c r="E173" s="1320"/>
      <c r="F173" s="1320"/>
      <c r="G173" s="1119">
        <f>SUM(G162:G172)</f>
        <v>17</v>
      </c>
      <c r="H173" s="1120">
        <f>SUM(H162:H172)</f>
        <v>0.65900000000000014</v>
      </c>
      <c r="I173" s="476"/>
      <c r="K173" s="1887"/>
      <c r="L173" s="1946"/>
      <c r="M173" s="1332" t="s">
        <v>27</v>
      </c>
      <c r="N173" s="1332" t="s">
        <v>28</v>
      </c>
      <c r="O173" s="1332" t="s">
        <v>26</v>
      </c>
      <c r="P173" s="1332" t="s">
        <v>29</v>
      </c>
      <c r="Q173" s="1368" t="s">
        <v>30</v>
      </c>
      <c r="R173" s="1332" t="s">
        <v>10</v>
      </c>
      <c r="S173" s="1901"/>
    </row>
    <row r="174" spans="2:19" ht="15.75" x14ac:dyDescent="0.25">
      <c r="B174" s="1263">
        <v>46258</v>
      </c>
      <c r="C174" s="409" t="s">
        <v>32</v>
      </c>
      <c r="D174" s="409">
        <v>7</v>
      </c>
      <c r="E174" s="409">
        <v>20</v>
      </c>
      <c r="F174" s="409">
        <v>400</v>
      </c>
      <c r="G174" s="427">
        <v>1</v>
      </c>
      <c r="H174" s="497">
        <f>D174*E174*F174*G174/1000000</f>
        <v>5.6000000000000001E-2</v>
      </c>
      <c r="I174" s="1261"/>
      <c r="K174" s="672">
        <v>1</v>
      </c>
      <c r="L174" s="619" t="s">
        <v>14</v>
      </c>
      <c r="M174" s="619">
        <v>3</v>
      </c>
      <c r="N174" s="619">
        <v>15</v>
      </c>
      <c r="O174" s="619">
        <v>400</v>
      </c>
      <c r="P174" s="620"/>
      <c r="Q174" s="619">
        <v>6</v>
      </c>
      <c r="R174" s="673">
        <f t="shared" ref="R174:R179" si="17">M174*N174*O174*Q174/1000000</f>
        <v>0.108</v>
      </c>
      <c r="S174" s="674"/>
    </row>
    <row r="175" spans="2:19" ht="15.75" x14ac:dyDescent="0.25">
      <c r="B175" s="1055">
        <v>2</v>
      </c>
      <c r="C175" s="1056"/>
      <c r="D175" s="1056">
        <v>7</v>
      </c>
      <c r="E175" s="426">
        <v>15</v>
      </c>
      <c r="F175" s="409">
        <v>400</v>
      </c>
      <c r="G175" s="450">
        <v>1</v>
      </c>
      <c r="H175" s="451">
        <f>D175*E175*F175*G175/1000000</f>
        <v>4.2000000000000003E-2</v>
      </c>
      <c r="I175" s="476"/>
      <c r="K175" s="619">
        <v>2</v>
      </c>
      <c r="L175" s="619" t="s">
        <v>14</v>
      </c>
      <c r="M175" s="619">
        <v>2</v>
      </c>
      <c r="N175" s="619">
        <v>15</v>
      </c>
      <c r="O175" s="619">
        <v>400</v>
      </c>
      <c r="P175" s="620"/>
      <c r="Q175" s="619">
        <v>4</v>
      </c>
      <c r="R175" s="673">
        <f t="shared" si="17"/>
        <v>4.8000000000000001E-2</v>
      </c>
      <c r="S175" s="674"/>
    </row>
    <row r="176" spans="2:19" ht="15.75" x14ac:dyDescent="0.25">
      <c r="B176" s="1055">
        <v>3</v>
      </c>
      <c r="C176" s="476"/>
      <c r="D176" s="476">
        <v>4.5</v>
      </c>
      <c r="E176" s="426">
        <v>10</v>
      </c>
      <c r="F176" s="409">
        <v>400</v>
      </c>
      <c r="G176" s="450">
        <v>6</v>
      </c>
      <c r="H176" s="451">
        <f>D176*E176*F176*G176/1000000</f>
        <v>0.108</v>
      </c>
      <c r="I176" s="476"/>
      <c r="K176" s="619">
        <v>3</v>
      </c>
      <c r="L176" s="619" t="s">
        <v>14</v>
      </c>
      <c r="M176" s="619">
        <v>2</v>
      </c>
      <c r="N176" s="619">
        <v>15</v>
      </c>
      <c r="O176" s="619">
        <v>300</v>
      </c>
      <c r="P176" s="620"/>
      <c r="Q176" s="619">
        <v>1</v>
      </c>
      <c r="R176" s="673">
        <f t="shared" si="17"/>
        <v>8.9999999999999993E-3</v>
      </c>
      <c r="S176" s="674"/>
    </row>
    <row r="177" spans="2:20" ht="15.75" x14ac:dyDescent="0.25">
      <c r="B177" s="1321">
        <v>4</v>
      </c>
      <c r="C177" s="476"/>
      <c r="D177" s="476">
        <v>3.5</v>
      </c>
      <c r="E177" s="426">
        <v>10</v>
      </c>
      <c r="F177" s="409">
        <v>400</v>
      </c>
      <c r="G177" s="450">
        <v>1</v>
      </c>
      <c r="H177" s="451">
        <f>D177*E177*F177*G177/1000000</f>
        <v>1.4E-2</v>
      </c>
      <c r="I177" s="476"/>
      <c r="K177" s="619">
        <v>4</v>
      </c>
      <c r="L177" s="619" t="s">
        <v>14</v>
      </c>
      <c r="M177" s="619">
        <v>9.5</v>
      </c>
      <c r="N177" s="619">
        <v>10</v>
      </c>
      <c r="O177" s="619">
        <v>400</v>
      </c>
      <c r="P177" s="620"/>
      <c r="Q177" s="619">
        <v>1</v>
      </c>
      <c r="R177" s="673">
        <f t="shared" si="17"/>
        <v>3.7999999999999999E-2</v>
      </c>
      <c r="S177" s="674"/>
    </row>
    <row r="178" spans="2:20" ht="15.75" x14ac:dyDescent="0.25">
      <c r="D178" s="1320"/>
      <c r="E178" s="1320"/>
      <c r="F178" s="1320"/>
      <c r="G178" s="1119">
        <f>SUM(G174:G177)</f>
        <v>9</v>
      </c>
      <c r="H178" s="1120">
        <f>SUM(H174:H177)</f>
        <v>0.22000000000000003</v>
      </c>
      <c r="I178" s="476"/>
      <c r="K178" s="619">
        <v>5</v>
      </c>
      <c r="L178" s="619" t="s">
        <v>14</v>
      </c>
      <c r="M178" s="619">
        <v>4.5</v>
      </c>
      <c r="N178" s="619">
        <v>10</v>
      </c>
      <c r="O178" s="619">
        <v>400</v>
      </c>
      <c r="P178" s="620"/>
      <c r="Q178" s="619">
        <v>10</v>
      </c>
      <c r="R178" s="673">
        <f t="shared" si="17"/>
        <v>0.18</v>
      </c>
      <c r="S178" s="674"/>
    </row>
    <row r="179" spans="2:20" ht="15.75" x14ac:dyDescent="0.25">
      <c r="B179" s="1263">
        <v>46259</v>
      </c>
      <c r="C179" s="409" t="s">
        <v>32</v>
      </c>
      <c r="D179" s="409">
        <v>10</v>
      </c>
      <c r="E179" s="409">
        <v>20</v>
      </c>
      <c r="F179" s="409">
        <v>400</v>
      </c>
      <c r="G179" s="427">
        <v>2</v>
      </c>
      <c r="H179" s="497">
        <f>D179*E179*F179*G179/1000000</f>
        <v>0.16</v>
      </c>
      <c r="I179" s="1261"/>
      <c r="K179" s="619">
        <v>6</v>
      </c>
      <c r="L179" s="619" t="s">
        <v>14</v>
      </c>
      <c r="M179" s="619">
        <v>4.5</v>
      </c>
      <c r="N179" s="619">
        <v>10</v>
      </c>
      <c r="O179" s="619">
        <v>300</v>
      </c>
      <c r="P179" s="620"/>
      <c r="Q179" s="619">
        <v>9</v>
      </c>
      <c r="R179" s="673">
        <f t="shared" si="17"/>
        <v>0.1215</v>
      </c>
      <c r="S179" s="674"/>
    </row>
    <row r="180" spans="2:20" ht="15.75" x14ac:dyDescent="0.25">
      <c r="B180" s="1055">
        <v>2</v>
      </c>
      <c r="C180" s="1056"/>
      <c r="D180" s="1056">
        <v>4.5</v>
      </c>
      <c r="E180" s="426">
        <v>20</v>
      </c>
      <c r="F180" s="409">
        <v>400</v>
      </c>
      <c r="G180" s="450">
        <v>1</v>
      </c>
      <c r="H180" s="451">
        <f>D180*E180*F180*G180/1000000</f>
        <v>3.5999999999999997E-2</v>
      </c>
      <c r="I180" s="476"/>
      <c r="K180" s="619">
        <v>7</v>
      </c>
      <c r="L180" s="619" t="s">
        <v>14</v>
      </c>
      <c r="M180" s="619">
        <v>2</v>
      </c>
      <c r="N180" s="619">
        <v>10</v>
      </c>
      <c r="O180" s="619">
        <v>400</v>
      </c>
      <c r="P180" s="620"/>
      <c r="Q180" s="619">
        <v>13</v>
      </c>
      <c r="R180" s="673">
        <f>M180*N180*O180*Q180/1000000</f>
        <v>0.104</v>
      </c>
      <c r="S180" s="674"/>
    </row>
    <row r="181" spans="2:20" ht="15.75" x14ac:dyDescent="0.25">
      <c r="B181" s="1055">
        <v>3</v>
      </c>
      <c r="C181" s="476"/>
      <c r="D181" s="476">
        <v>4.5</v>
      </c>
      <c r="E181" s="426">
        <v>13</v>
      </c>
      <c r="F181" s="409">
        <v>400</v>
      </c>
      <c r="G181" s="450">
        <v>1</v>
      </c>
      <c r="H181" s="451">
        <f>D181*E181*F181*G181/1000000</f>
        <v>2.3400000000000001E-2</v>
      </c>
      <c r="I181" s="476"/>
      <c r="K181" s="619">
        <v>8</v>
      </c>
      <c r="L181" s="619" t="s">
        <v>14</v>
      </c>
      <c r="M181" s="619">
        <v>2</v>
      </c>
      <c r="N181" s="619">
        <v>10</v>
      </c>
      <c r="O181" s="619">
        <v>300</v>
      </c>
      <c r="P181" s="620"/>
      <c r="Q181" s="619">
        <v>5</v>
      </c>
      <c r="R181" s="673">
        <f>M181*N181*O181*Q181/1000000</f>
        <v>0.03</v>
      </c>
      <c r="S181" s="674"/>
    </row>
    <row r="182" spans="2:20" ht="16.5" thickBot="1" x14ac:dyDescent="0.3">
      <c r="B182" s="1484">
        <v>4</v>
      </c>
      <c r="C182" s="1485" t="s">
        <v>491</v>
      </c>
      <c r="D182" s="1485">
        <v>2</v>
      </c>
      <c r="E182" s="1486">
        <v>10</v>
      </c>
      <c r="F182" s="78">
        <v>400</v>
      </c>
      <c r="G182" s="1487">
        <v>3</v>
      </c>
      <c r="H182" s="1488">
        <f>D182*E182*F182*G182/1000000</f>
        <v>2.4E-2</v>
      </c>
      <c r="I182" s="1485"/>
      <c r="K182" s="1393" t="s">
        <v>97</v>
      </c>
      <c r="L182" s="1394"/>
      <c r="M182" s="1394"/>
      <c r="N182" s="1394"/>
      <c r="O182" s="1394"/>
      <c r="P182" s="1395"/>
      <c r="Q182" s="1374">
        <f>SUM(Q174:Q181)</f>
        <v>49</v>
      </c>
      <c r="R182" s="1375">
        <f>SUM(R174:R181)</f>
        <v>0.63849999999999996</v>
      </c>
      <c r="S182" s="1375" t="s">
        <v>274</v>
      </c>
      <c r="T182" s="816" t="s">
        <v>273</v>
      </c>
    </row>
    <row r="183" spans="2:20" ht="16.5" thickTop="1" x14ac:dyDescent="0.25">
      <c r="D183" s="1363"/>
      <c r="E183" s="1363"/>
      <c r="F183" s="1363"/>
      <c r="G183" s="1119">
        <f>SUM(G179:G182)</f>
        <v>7</v>
      </c>
      <c r="H183" s="1120">
        <f>SUM(H179:H182)</f>
        <v>0.24340000000000001</v>
      </c>
      <c r="I183" s="476"/>
    </row>
    <row r="184" spans="2:20" ht="15" customHeight="1" x14ac:dyDescent="0.25">
      <c r="B184" s="1263">
        <v>46259</v>
      </c>
      <c r="C184" s="409" t="s">
        <v>32</v>
      </c>
      <c r="D184" s="409">
        <v>7</v>
      </c>
      <c r="E184" s="409">
        <v>20</v>
      </c>
      <c r="F184" s="409">
        <v>400</v>
      </c>
      <c r="G184" s="427">
        <v>2</v>
      </c>
      <c r="H184" s="497">
        <f>D184*E184*F184*G184/1000000</f>
        <v>0.112</v>
      </c>
      <c r="I184" s="1261"/>
      <c r="K184" s="1892" t="s">
        <v>22</v>
      </c>
      <c r="L184" s="1892"/>
      <c r="M184" s="1892"/>
      <c r="N184" s="1892"/>
      <c r="O184" s="1892"/>
      <c r="P184" s="1892"/>
      <c r="Q184" s="1892"/>
      <c r="R184" s="1892"/>
      <c r="S184" s="1892"/>
    </row>
    <row r="185" spans="2:20" ht="15" customHeight="1" x14ac:dyDescent="0.25">
      <c r="B185" s="1055">
        <v>2</v>
      </c>
      <c r="C185" s="1056"/>
      <c r="D185" s="1056">
        <v>7</v>
      </c>
      <c r="E185" s="426">
        <v>15</v>
      </c>
      <c r="F185" s="409">
        <v>400</v>
      </c>
      <c r="G185" s="450">
        <v>1</v>
      </c>
      <c r="H185" s="451">
        <f>D185*E185*F185*G185/1000000</f>
        <v>4.2000000000000003E-2</v>
      </c>
      <c r="I185" s="476"/>
      <c r="K185" s="1892"/>
      <c r="L185" s="1892"/>
      <c r="M185" s="1892"/>
      <c r="N185" s="1892"/>
      <c r="O185" s="1892"/>
      <c r="P185" s="1892"/>
      <c r="Q185" s="1892"/>
      <c r="R185" s="1892"/>
      <c r="S185" s="1892"/>
    </row>
    <row r="186" spans="2:20" ht="15.75" x14ac:dyDescent="0.25">
      <c r="B186" s="1055">
        <v>3</v>
      </c>
      <c r="C186" s="1056"/>
      <c r="D186" s="1056">
        <v>4.5</v>
      </c>
      <c r="E186" s="426">
        <v>10</v>
      </c>
      <c r="F186" s="409">
        <v>400</v>
      </c>
      <c r="G186" s="450">
        <v>2</v>
      </c>
      <c r="H186" s="451">
        <f t="shared" ref="H186:H194" si="18">D186*E186*F186*G186/1000000</f>
        <v>3.5999999999999997E-2</v>
      </c>
      <c r="I186" s="476"/>
      <c r="K186" s="1385"/>
      <c r="L186" s="253"/>
      <c r="M186" s="285"/>
      <c r="N186" s="285"/>
      <c r="O186" s="285"/>
      <c r="P186" s="285"/>
      <c r="Q186" s="285"/>
      <c r="R186" s="285"/>
      <c r="S186" s="285"/>
    </row>
    <row r="187" spans="2:20" ht="15.75" x14ac:dyDescent="0.25">
      <c r="B187" s="1055">
        <v>4</v>
      </c>
      <c r="C187" s="1056"/>
      <c r="D187" s="1056">
        <v>2.2000000000000002</v>
      </c>
      <c r="E187" s="426">
        <v>10</v>
      </c>
      <c r="F187" s="409">
        <v>400</v>
      </c>
      <c r="G187" s="450">
        <v>3</v>
      </c>
      <c r="H187" s="451">
        <f t="shared" si="18"/>
        <v>2.64E-2</v>
      </c>
      <c r="I187" s="476"/>
      <c r="K187" s="1886" t="s">
        <v>21</v>
      </c>
      <c r="L187" s="1945" t="s">
        <v>24</v>
      </c>
      <c r="M187" s="1947" t="s">
        <v>94</v>
      </c>
      <c r="N187" s="1948"/>
      <c r="O187" s="1949"/>
      <c r="P187" s="1947" t="s">
        <v>4</v>
      </c>
      <c r="Q187" s="1948"/>
      <c r="R187" s="1949"/>
      <c r="S187" s="1901" t="s">
        <v>5</v>
      </c>
    </row>
    <row r="188" spans="2:20" ht="15.75" x14ac:dyDescent="0.25">
      <c r="B188" s="1055">
        <v>5</v>
      </c>
      <c r="C188" s="1056"/>
      <c r="D188" s="1056">
        <v>10</v>
      </c>
      <c r="E188" s="426">
        <v>20</v>
      </c>
      <c r="F188" s="409">
        <v>400</v>
      </c>
      <c r="G188" s="450">
        <v>1</v>
      </c>
      <c r="H188" s="451">
        <f t="shared" si="18"/>
        <v>0.08</v>
      </c>
      <c r="I188" s="476"/>
      <c r="K188" s="1887"/>
      <c r="L188" s="1946"/>
      <c r="M188" s="1332" t="s">
        <v>27</v>
      </c>
      <c r="N188" s="1332" t="s">
        <v>28</v>
      </c>
      <c r="O188" s="1332" t="s">
        <v>26</v>
      </c>
      <c r="P188" s="1332" t="s">
        <v>29</v>
      </c>
      <c r="Q188" s="1368" t="s">
        <v>30</v>
      </c>
      <c r="R188" s="1332" t="s">
        <v>10</v>
      </c>
      <c r="S188" s="1901"/>
    </row>
    <row r="189" spans="2:20" ht="15.75" x14ac:dyDescent="0.25">
      <c r="B189" s="1055">
        <v>6</v>
      </c>
      <c r="C189" s="1056"/>
      <c r="D189" s="1056">
        <v>4.5</v>
      </c>
      <c r="E189" s="426">
        <v>20</v>
      </c>
      <c r="F189" s="409">
        <v>400</v>
      </c>
      <c r="G189" s="450">
        <v>1</v>
      </c>
      <c r="H189" s="451">
        <f t="shared" si="18"/>
        <v>3.5999999999999997E-2</v>
      </c>
      <c r="I189" s="476"/>
      <c r="K189" s="764" t="s">
        <v>279</v>
      </c>
      <c r="L189" s="619" t="s">
        <v>14</v>
      </c>
      <c r="M189" s="619">
        <v>3</v>
      </c>
      <c r="N189" s="619">
        <v>15</v>
      </c>
      <c r="O189" s="619">
        <v>400</v>
      </c>
      <c r="P189" s="620"/>
      <c r="Q189" s="619">
        <v>15</v>
      </c>
      <c r="R189" s="673">
        <f>M189*N189*O189*Q189/1000000</f>
        <v>0.27</v>
      </c>
      <c r="S189" s="674"/>
    </row>
    <row r="190" spans="2:20" ht="15.75" x14ac:dyDescent="0.25">
      <c r="B190" s="1055">
        <v>7</v>
      </c>
      <c r="C190" s="1056"/>
      <c r="D190" s="1056">
        <v>8</v>
      </c>
      <c r="E190" s="426">
        <v>20</v>
      </c>
      <c r="F190" s="409">
        <v>400</v>
      </c>
      <c r="G190" s="450">
        <v>1</v>
      </c>
      <c r="H190" s="451">
        <f t="shared" si="18"/>
        <v>6.4000000000000001E-2</v>
      </c>
      <c r="I190" s="476"/>
      <c r="K190" s="619"/>
      <c r="L190" s="619" t="s">
        <v>14</v>
      </c>
      <c r="M190" s="619">
        <v>6</v>
      </c>
      <c r="N190" s="619">
        <v>15</v>
      </c>
      <c r="O190" s="619">
        <v>400</v>
      </c>
      <c r="P190" s="620"/>
      <c r="Q190" s="619">
        <v>5</v>
      </c>
      <c r="R190" s="673">
        <f>M190*N190*O190*Q190/1000000</f>
        <v>0.18</v>
      </c>
      <c r="S190" s="674" t="s">
        <v>212</v>
      </c>
    </row>
    <row r="191" spans="2:20" ht="15.75" x14ac:dyDescent="0.25">
      <c r="B191" s="1055">
        <v>8</v>
      </c>
      <c r="C191" s="1056"/>
      <c r="D191" s="1056">
        <v>4.5</v>
      </c>
      <c r="E191" s="426">
        <v>10</v>
      </c>
      <c r="F191" s="409">
        <v>400</v>
      </c>
      <c r="G191" s="450">
        <v>1</v>
      </c>
      <c r="H191" s="451">
        <f t="shared" si="18"/>
        <v>1.7999999999999999E-2</v>
      </c>
      <c r="I191" s="476"/>
      <c r="K191" s="1004"/>
      <c r="L191" s="1005"/>
      <c r="M191" s="1005"/>
      <c r="N191" s="1005"/>
      <c r="O191" s="1005"/>
      <c r="P191" s="1006"/>
      <c r="Q191" s="696">
        <f>SUM(Q189:Q190)</f>
        <v>20</v>
      </c>
      <c r="R191" s="697">
        <f>SUM(R189:R190)</f>
        <v>0.45</v>
      </c>
      <c r="S191" s="765"/>
    </row>
    <row r="192" spans="2:20" ht="15.75" x14ac:dyDescent="0.25">
      <c r="B192" s="1055">
        <v>9</v>
      </c>
      <c r="C192" s="1056"/>
      <c r="D192" s="1056">
        <v>13</v>
      </c>
      <c r="E192" s="426">
        <v>25</v>
      </c>
      <c r="F192" s="409">
        <v>400</v>
      </c>
      <c r="G192" s="450">
        <v>1</v>
      </c>
      <c r="H192" s="451">
        <f t="shared" si="18"/>
        <v>0.13</v>
      </c>
      <c r="I192" s="476"/>
      <c r="K192" s="789" t="s">
        <v>281</v>
      </c>
      <c r="L192" s="619" t="s">
        <v>14</v>
      </c>
      <c r="M192" s="619">
        <v>15</v>
      </c>
      <c r="N192" s="619">
        <v>15</v>
      </c>
      <c r="O192" s="619">
        <v>400</v>
      </c>
      <c r="P192" s="620"/>
      <c r="Q192" s="619">
        <v>10</v>
      </c>
      <c r="R192" s="673">
        <f t="shared" ref="R192:R199" si="19">M192*N192*O192*Q192/1000000</f>
        <v>0.9</v>
      </c>
      <c r="S192" s="620"/>
    </row>
    <row r="193" spans="2:20" ht="15.75" x14ac:dyDescent="0.25">
      <c r="B193" s="1055">
        <v>10</v>
      </c>
      <c r="C193" s="1056"/>
      <c r="D193" s="1056">
        <v>7</v>
      </c>
      <c r="E193" s="426">
        <v>10</v>
      </c>
      <c r="F193" s="409">
        <v>400</v>
      </c>
      <c r="G193" s="450">
        <v>1</v>
      </c>
      <c r="H193" s="451">
        <f t="shared" si="18"/>
        <v>2.8000000000000001E-2</v>
      </c>
      <c r="I193" s="476"/>
      <c r="K193" s="619"/>
      <c r="L193" s="619" t="s">
        <v>14</v>
      </c>
      <c r="M193" s="619">
        <v>12</v>
      </c>
      <c r="N193" s="619">
        <v>15</v>
      </c>
      <c r="O193" s="619">
        <v>400</v>
      </c>
      <c r="P193" s="620"/>
      <c r="Q193" s="619">
        <v>9</v>
      </c>
      <c r="R193" s="673">
        <f t="shared" si="19"/>
        <v>0.64800000000000002</v>
      </c>
      <c r="S193" s="674"/>
    </row>
    <row r="194" spans="2:20" ht="15.75" x14ac:dyDescent="0.25">
      <c r="B194" s="1055">
        <v>11</v>
      </c>
      <c r="C194" s="1056"/>
      <c r="D194" s="1056">
        <v>4.5</v>
      </c>
      <c r="E194" s="426">
        <v>15</v>
      </c>
      <c r="F194" s="409">
        <v>400</v>
      </c>
      <c r="G194" s="450">
        <v>1</v>
      </c>
      <c r="H194" s="451">
        <f t="shared" si="18"/>
        <v>2.7E-2</v>
      </c>
      <c r="I194" s="476"/>
      <c r="K194" s="619"/>
      <c r="L194" s="619" t="s">
        <v>14</v>
      </c>
      <c r="M194" s="619">
        <v>6</v>
      </c>
      <c r="N194" s="619">
        <v>15</v>
      </c>
      <c r="O194" s="619">
        <v>400</v>
      </c>
      <c r="P194" s="620"/>
      <c r="Q194" s="619">
        <v>2</v>
      </c>
      <c r="R194" s="673">
        <f t="shared" si="19"/>
        <v>7.1999999999999995E-2</v>
      </c>
      <c r="S194" s="674"/>
    </row>
    <row r="195" spans="2:20" ht="15.75" x14ac:dyDescent="0.25">
      <c r="D195" s="1363"/>
      <c r="E195" s="1363"/>
      <c r="F195" s="1363"/>
      <c r="G195" s="1119">
        <f>SUM(G184:G194)</f>
        <v>15</v>
      </c>
      <c r="H195" s="1120">
        <f>SUM(H184:H194)</f>
        <v>0.59940000000000004</v>
      </c>
      <c r="I195" s="476"/>
      <c r="K195" s="619"/>
      <c r="L195" s="619" t="s">
        <v>14</v>
      </c>
      <c r="M195" s="619">
        <v>3</v>
      </c>
      <c r="N195" s="619">
        <v>15</v>
      </c>
      <c r="O195" s="619">
        <v>400</v>
      </c>
      <c r="P195" s="620"/>
      <c r="Q195" s="619">
        <v>3</v>
      </c>
      <c r="R195" s="673">
        <f t="shared" si="19"/>
        <v>5.3999999999999999E-2</v>
      </c>
      <c r="S195" s="674"/>
    </row>
    <row r="196" spans="2:20" ht="15.75" x14ac:dyDescent="0.25">
      <c r="B196" s="1263">
        <v>46259</v>
      </c>
      <c r="C196" s="409" t="s">
        <v>32</v>
      </c>
      <c r="D196" s="409">
        <v>15</v>
      </c>
      <c r="E196" s="409">
        <v>29</v>
      </c>
      <c r="F196" s="409">
        <v>400</v>
      </c>
      <c r="G196" s="427">
        <v>1</v>
      </c>
      <c r="H196" s="497">
        <f t="shared" ref="H196:H202" si="20">D196*E196*F196*G196/1000000</f>
        <v>0.17399999999999999</v>
      </c>
      <c r="I196" s="1261"/>
      <c r="K196" s="619"/>
      <c r="L196" s="619" t="s">
        <v>14</v>
      </c>
      <c r="M196" s="619">
        <v>9.5</v>
      </c>
      <c r="N196" s="619">
        <v>10</v>
      </c>
      <c r="O196" s="619">
        <v>400</v>
      </c>
      <c r="P196" s="620"/>
      <c r="Q196" s="619">
        <v>4</v>
      </c>
      <c r="R196" s="673">
        <f t="shared" si="19"/>
        <v>0.152</v>
      </c>
      <c r="S196" s="674"/>
    </row>
    <row r="197" spans="2:20" ht="15.75" x14ac:dyDescent="0.25">
      <c r="B197" s="1055">
        <v>2</v>
      </c>
      <c r="C197" s="1056"/>
      <c r="D197" s="1056">
        <v>10</v>
      </c>
      <c r="E197" s="426">
        <v>25</v>
      </c>
      <c r="F197" s="409">
        <v>400</v>
      </c>
      <c r="G197" s="450">
        <v>1</v>
      </c>
      <c r="H197" s="451">
        <f t="shared" si="20"/>
        <v>0.1</v>
      </c>
      <c r="I197" s="476"/>
      <c r="K197" s="619"/>
      <c r="L197" s="619" t="s">
        <v>14</v>
      </c>
      <c r="M197" s="619">
        <v>4.5</v>
      </c>
      <c r="N197" s="619">
        <v>10</v>
      </c>
      <c r="O197" s="619">
        <v>400</v>
      </c>
      <c r="P197" s="620"/>
      <c r="Q197" s="619">
        <v>4</v>
      </c>
      <c r="R197" s="673">
        <f t="shared" si="19"/>
        <v>7.1999999999999995E-2</v>
      </c>
      <c r="S197" s="674"/>
    </row>
    <row r="198" spans="2:20" ht="15.75" x14ac:dyDescent="0.25">
      <c r="B198" s="1055">
        <v>3</v>
      </c>
      <c r="C198" s="1056"/>
      <c r="D198" s="1056">
        <v>8</v>
      </c>
      <c r="E198" s="426">
        <v>25</v>
      </c>
      <c r="F198" s="409">
        <v>300</v>
      </c>
      <c r="G198" s="450">
        <v>1</v>
      </c>
      <c r="H198" s="451">
        <f t="shared" si="20"/>
        <v>0.06</v>
      </c>
      <c r="I198" s="476"/>
      <c r="K198" s="619"/>
      <c r="L198" s="619" t="s">
        <v>14</v>
      </c>
      <c r="M198" s="619">
        <v>2</v>
      </c>
      <c r="N198" s="619">
        <v>10</v>
      </c>
      <c r="O198" s="619">
        <v>400</v>
      </c>
      <c r="P198" s="620"/>
      <c r="Q198" s="619">
        <v>20</v>
      </c>
      <c r="R198" s="673">
        <f t="shared" si="19"/>
        <v>0.16</v>
      </c>
      <c r="S198" s="674"/>
    </row>
    <row r="199" spans="2:20" ht="15.75" x14ac:dyDescent="0.25">
      <c r="B199" s="1055">
        <v>4</v>
      </c>
      <c r="C199" s="1056"/>
      <c r="D199" s="1056">
        <v>4.5</v>
      </c>
      <c r="E199" s="426">
        <v>20</v>
      </c>
      <c r="F199" s="409">
        <v>400</v>
      </c>
      <c r="G199" s="450">
        <v>1</v>
      </c>
      <c r="H199" s="451">
        <f t="shared" si="20"/>
        <v>3.5999999999999997E-2</v>
      </c>
      <c r="I199" s="476"/>
      <c r="K199" s="619"/>
      <c r="L199" s="619" t="s">
        <v>14</v>
      </c>
      <c r="M199" s="619">
        <v>2</v>
      </c>
      <c r="N199" s="619">
        <v>10</v>
      </c>
      <c r="O199" s="619">
        <v>300</v>
      </c>
      <c r="P199" s="620"/>
      <c r="Q199" s="619">
        <v>2</v>
      </c>
      <c r="R199" s="673">
        <f t="shared" si="19"/>
        <v>1.2E-2</v>
      </c>
      <c r="S199" s="674" t="s">
        <v>212</v>
      </c>
    </row>
    <row r="200" spans="2:20" ht="15.75" x14ac:dyDescent="0.25">
      <c r="B200" s="1055">
        <v>5</v>
      </c>
      <c r="C200" s="1056"/>
      <c r="D200" s="1056">
        <v>4.5</v>
      </c>
      <c r="E200" s="426">
        <v>15</v>
      </c>
      <c r="F200" s="409">
        <v>400</v>
      </c>
      <c r="G200" s="450">
        <v>1</v>
      </c>
      <c r="H200" s="451">
        <f t="shared" si="20"/>
        <v>2.7E-2</v>
      </c>
      <c r="I200" s="476"/>
      <c r="Q200" s="696">
        <f>SUM(Q192:Q199)</f>
        <v>54</v>
      </c>
      <c r="R200" s="697">
        <f>SUM(R192:R199)</f>
        <v>2.0700000000000003</v>
      </c>
      <c r="S200" s="765"/>
    </row>
    <row r="201" spans="2:20" ht="16.5" thickBot="1" x14ac:dyDescent="0.3">
      <c r="B201" s="1055">
        <v>6</v>
      </c>
      <c r="C201" s="1056"/>
      <c r="D201" s="1056">
        <v>4.5</v>
      </c>
      <c r="E201" s="426">
        <v>15</v>
      </c>
      <c r="F201" s="409">
        <v>300</v>
      </c>
      <c r="G201" s="450">
        <v>1</v>
      </c>
      <c r="H201" s="451">
        <f t="shared" si="20"/>
        <v>2.0250000000000001E-2</v>
      </c>
      <c r="I201" s="476"/>
      <c r="Q201" s="1377">
        <f>SUM(Q200,Q191)</f>
        <v>74</v>
      </c>
      <c r="R201" s="1378">
        <f>SUM(R200,R191)</f>
        <v>2.5200000000000005</v>
      </c>
      <c r="S201" s="1384" t="s">
        <v>289</v>
      </c>
      <c r="T201" s="816">
        <f>SUM(Q201,Q182,Q167,Q140,Q130,Q114,Q102,Q84,Q70,,Q48,Q34,Q22,)</f>
        <v>418</v>
      </c>
    </row>
    <row r="202" spans="2:20" ht="16.5" thickTop="1" x14ac:dyDescent="0.25">
      <c r="B202" s="1055">
        <v>7</v>
      </c>
      <c r="C202" s="1056"/>
      <c r="D202" s="1056">
        <v>2.2000000000000002</v>
      </c>
      <c r="E202" s="426">
        <v>10</v>
      </c>
      <c r="F202" s="409">
        <v>400</v>
      </c>
      <c r="G202" s="450">
        <v>1</v>
      </c>
      <c r="H202" s="451">
        <f t="shared" si="20"/>
        <v>8.8000000000000005E-3</v>
      </c>
      <c r="I202" s="476"/>
    </row>
    <row r="203" spans="2:20" ht="15" customHeight="1" x14ac:dyDescent="0.25">
      <c r="D203" s="1409"/>
      <c r="E203" s="1409"/>
      <c r="F203" s="1409"/>
      <c r="G203" s="1119">
        <f>SUM(G196:G202)</f>
        <v>7</v>
      </c>
      <c r="H203" s="1120">
        <f>SUM(H196:H202)</f>
        <v>0.42604999999999998</v>
      </c>
      <c r="I203" s="476"/>
      <c r="K203" s="1892" t="s">
        <v>22</v>
      </c>
      <c r="L203" s="1892"/>
      <c r="M203" s="1892"/>
      <c r="N203" s="1892"/>
      <c r="O203" s="1892"/>
      <c r="P203" s="1892"/>
      <c r="Q203" s="1892"/>
      <c r="R203" s="1892"/>
      <c r="S203" s="1892"/>
    </row>
    <row r="204" spans="2:20" ht="15" customHeight="1" x14ac:dyDescent="0.25">
      <c r="B204" s="1263">
        <v>46260</v>
      </c>
      <c r="C204" s="409" t="s">
        <v>32</v>
      </c>
      <c r="D204" s="409">
        <v>7</v>
      </c>
      <c r="E204" s="409">
        <v>15</v>
      </c>
      <c r="F204" s="409">
        <v>400</v>
      </c>
      <c r="G204" s="427">
        <v>3</v>
      </c>
      <c r="H204" s="497">
        <f>D204*E204*F204*G204/1000000</f>
        <v>0.126</v>
      </c>
      <c r="I204" s="1261"/>
      <c r="K204" s="1892"/>
      <c r="L204" s="1892"/>
      <c r="M204" s="1892"/>
      <c r="N204" s="1892"/>
      <c r="O204" s="1892"/>
      <c r="P204" s="1892"/>
      <c r="Q204" s="1892"/>
      <c r="R204" s="1892"/>
      <c r="S204" s="1892"/>
    </row>
    <row r="205" spans="2:20" ht="15.75" x14ac:dyDescent="0.25">
      <c r="B205" s="1055">
        <v>2</v>
      </c>
      <c r="C205" s="1056"/>
      <c r="D205" s="1056">
        <v>4.5</v>
      </c>
      <c r="E205" s="426">
        <v>10</v>
      </c>
      <c r="F205" s="409">
        <v>400</v>
      </c>
      <c r="G205" s="450">
        <v>2</v>
      </c>
      <c r="H205" s="451">
        <f>D205*E205*F205*G205/1000000</f>
        <v>3.5999999999999997E-2</v>
      </c>
      <c r="I205" s="476"/>
      <c r="K205" s="1385"/>
      <c r="L205" s="253"/>
      <c r="M205" s="285"/>
      <c r="N205" s="285"/>
      <c r="O205" s="285"/>
      <c r="P205" s="285"/>
      <c r="Q205" s="285"/>
      <c r="R205" s="285"/>
      <c r="S205" s="285"/>
    </row>
    <row r="206" spans="2:20" ht="15.75" x14ac:dyDescent="0.25">
      <c r="B206" s="1055">
        <v>3</v>
      </c>
      <c r="C206" s="1056"/>
      <c r="D206" s="1056">
        <v>1.7</v>
      </c>
      <c r="E206" s="426">
        <v>10</v>
      </c>
      <c r="F206" s="409">
        <v>400</v>
      </c>
      <c r="G206" s="450">
        <v>1</v>
      </c>
      <c r="H206" s="451">
        <f>D206*E206*F206*G206/1000000</f>
        <v>6.7999999999999996E-3</v>
      </c>
      <c r="I206" s="476"/>
      <c r="K206" s="1886" t="s">
        <v>21</v>
      </c>
      <c r="L206" s="1945" t="s">
        <v>24</v>
      </c>
      <c r="M206" s="1947" t="s">
        <v>94</v>
      </c>
      <c r="N206" s="1948"/>
      <c r="O206" s="1949"/>
      <c r="P206" s="1947" t="s">
        <v>4</v>
      </c>
      <c r="Q206" s="1948"/>
      <c r="R206" s="1949"/>
      <c r="S206" s="1901" t="s">
        <v>5</v>
      </c>
    </row>
    <row r="207" spans="2:20" ht="15.75" x14ac:dyDescent="0.25">
      <c r="D207" s="1419"/>
      <c r="E207" s="1419"/>
      <c r="F207" s="1419"/>
      <c r="G207" s="1119">
        <f>SUM(G204:G206)</f>
        <v>6</v>
      </c>
      <c r="H207" s="1120">
        <f>SUM(H204:H206)</f>
        <v>0.16880000000000001</v>
      </c>
      <c r="I207" s="476"/>
      <c r="K207" s="1887"/>
      <c r="L207" s="1946"/>
      <c r="M207" s="1332" t="s">
        <v>27</v>
      </c>
      <c r="N207" s="1332" t="s">
        <v>28</v>
      </c>
      <c r="O207" s="1332" t="s">
        <v>26</v>
      </c>
      <c r="P207" s="1332" t="s">
        <v>29</v>
      </c>
      <c r="Q207" s="1368" t="s">
        <v>30</v>
      </c>
      <c r="R207" s="1332" t="s">
        <v>10</v>
      </c>
      <c r="S207" s="1901"/>
    </row>
    <row r="208" spans="2:20" ht="15.75" x14ac:dyDescent="0.25">
      <c r="B208" s="1263">
        <v>46260</v>
      </c>
      <c r="C208" s="409" t="s">
        <v>32</v>
      </c>
      <c r="D208" s="409">
        <v>13</v>
      </c>
      <c r="E208" s="409">
        <v>25</v>
      </c>
      <c r="F208" s="409">
        <v>400</v>
      </c>
      <c r="G208" s="427">
        <v>2</v>
      </c>
      <c r="H208" s="497">
        <f>D208*E208*F208*G208/1000000</f>
        <v>0.26</v>
      </c>
      <c r="I208" s="1261"/>
      <c r="K208" s="789" t="s">
        <v>295</v>
      </c>
      <c r="L208" s="619" t="s">
        <v>14</v>
      </c>
      <c r="M208" s="619">
        <v>10</v>
      </c>
      <c r="N208" s="619">
        <v>15</v>
      </c>
      <c r="O208" s="619">
        <v>400</v>
      </c>
      <c r="P208" s="620"/>
      <c r="Q208" s="619">
        <v>1</v>
      </c>
      <c r="R208" s="673">
        <f t="shared" ref="R208:R213" si="21">M208*N208*O208*Q208/1000000</f>
        <v>0.06</v>
      </c>
      <c r="S208" s="674"/>
    </row>
    <row r="209" spans="2:19" ht="15.75" x14ac:dyDescent="0.25">
      <c r="B209" s="1055">
        <v>2</v>
      </c>
      <c r="C209" s="1056"/>
      <c r="D209" s="1056">
        <v>4.5</v>
      </c>
      <c r="E209" s="426">
        <v>15</v>
      </c>
      <c r="F209" s="409">
        <v>400</v>
      </c>
      <c r="G209" s="450">
        <v>1</v>
      </c>
      <c r="H209" s="451">
        <f>D209*E209*F209*G209/1000000</f>
        <v>2.7E-2</v>
      </c>
      <c r="I209" s="476"/>
      <c r="K209" s="789"/>
      <c r="L209" s="619"/>
      <c r="M209" s="619">
        <v>6</v>
      </c>
      <c r="N209" s="619">
        <v>15</v>
      </c>
      <c r="O209" s="619">
        <v>400</v>
      </c>
      <c r="P209" s="620"/>
      <c r="Q209" s="619">
        <v>3</v>
      </c>
      <c r="R209" s="673">
        <f t="shared" si="21"/>
        <v>0.108</v>
      </c>
      <c r="S209" s="674"/>
    </row>
    <row r="210" spans="2:19" ht="15.75" x14ac:dyDescent="0.25">
      <c r="B210" s="1055">
        <v>3</v>
      </c>
      <c r="C210" s="1056"/>
      <c r="D210" s="1056">
        <v>2.2000000000000002</v>
      </c>
      <c r="E210" s="426">
        <v>15</v>
      </c>
      <c r="F210" s="409">
        <v>400</v>
      </c>
      <c r="G210" s="450">
        <v>1</v>
      </c>
      <c r="H210" s="451">
        <f t="shared" ref="H210:H215" si="22">D210*E210*F210*G210/1000000</f>
        <v>1.32E-2</v>
      </c>
      <c r="I210" s="476"/>
      <c r="K210" s="789"/>
      <c r="L210" s="619"/>
      <c r="M210" s="619">
        <v>3</v>
      </c>
      <c r="N210" s="619">
        <v>15</v>
      </c>
      <c r="O210" s="619">
        <v>400</v>
      </c>
      <c r="P210" s="620"/>
      <c r="Q210" s="619">
        <v>1</v>
      </c>
      <c r="R210" s="673">
        <f t="shared" si="21"/>
        <v>1.7999999999999999E-2</v>
      </c>
      <c r="S210" s="674"/>
    </row>
    <row r="211" spans="2:19" ht="15.75" x14ac:dyDescent="0.25">
      <c r="B211" s="1055">
        <v>4</v>
      </c>
      <c r="C211" s="1056"/>
      <c r="D211" s="1056">
        <v>4.5</v>
      </c>
      <c r="E211" s="426">
        <v>13</v>
      </c>
      <c r="F211" s="409">
        <v>400</v>
      </c>
      <c r="G211" s="450">
        <v>1</v>
      </c>
      <c r="H211" s="451">
        <f t="shared" si="22"/>
        <v>2.3400000000000001E-2</v>
      </c>
      <c r="I211" s="476"/>
      <c r="K211" s="789"/>
      <c r="L211" s="619"/>
      <c r="M211" s="619">
        <v>4.5</v>
      </c>
      <c r="N211" s="619">
        <v>10</v>
      </c>
      <c r="O211" s="619">
        <v>400</v>
      </c>
      <c r="P211" s="620"/>
      <c r="Q211" s="619">
        <v>4</v>
      </c>
      <c r="R211" s="673">
        <f t="shared" si="21"/>
        <v>7.1999999999999995E-2</v>
      </c>
      <c r="S211" s="674"/>
    </row>
    <row r="212" spans="2:19" ht="15.75" x14ac:dyDescent="0.25">
      <c r="B212" s="1055">
        <v>5</v>
      </c>
      <c r="C212" s="1056"/>
      <c r="D212" s="1056">
        <v>10</v>
      </c>
      <c r="E212" s="426">
        <v>10</v>
      </c>
      <c r="F212" s="409">
        <v>400</v>
      </c>
      <c r="G212" s="450">
        <v>1</v>
      </c>
      <c r="H212" s="451">
        <f t="shared" si="22"/>
        <v>0.04</v>
      </c>
      <c r="I212" s="476"/>
      <c r="K212" s="789"/>
      <c r="L212" s="619"/>
      <c r="M212" s="619">
        <v>3</v>
      </c>
      <c r="N212" s="619">
        <v>12.5</v>
      </c>
      <c r="O212" s="619">
        <v>400</v>
      </c>
      <c r="P212" s="620"/>
      <c r="Q212" s="619">
        <v>2</v>
      </c>
      <c r="R212" s="673">
        <f t="shared" si="21"/>
        <v>0.03</v>
      </c>
      <c r="S212" s="674"/>
    </row>
    <row r="213" spans="2:19" ht="15.75" x14ac:dyDescent="0.25">
      <c r="B213" s="1055">
        <v>6</v>
      </c>
      <c r="C213" s="1056"/>
      <c r="D213" s="1056">
        <v>4.5</v>
      </c>
      <c r="E213" s="426">
        <v>10</v>
      </c>
      <c r="F213" s="409">
        <v>400</v>
      </c>
      <c r="G213" s="450">
        <v>3</v>
      </c>
      <c r="H213" s="451">
        <f t="shared" si="22"/>
        <v>5.3999999999999999E-2</v>
      </c>
      <c r="I213" s="476"/>
      <c r="K213" s="619"/>
      <c r="L213" s="619"/>
      <c r="M213" s="619">
        <v>2</v>
      </c>
      <c r="N213" s="619">
        <v>10</v>
      </c>
      <c r="O213" s="619">
        <v>400</v>
      </c>
      <c r="P213" s="620"/>
      <c r="Q213" s="619">
        <v>10</v>
      </c>
      <c r="R213" s="673">
        <f t="shared" si="21"/>
        <v>0.08</v>
      </c>
      <c r="S213" s="674" t="s">
        <v>212</v>
      </c>
    </row>
    <row r="214" spans="2:19" ht="15.75" x14ac:dyDescent="0.25">
      <c r="B214" s="1055">
        <v>7</v>
      </c>
      <c r="C214" s="1056"/>
      <c r="D214" s="1056">
        <v>3.5</v>
      </c>
      <c r="E214" s="426">
        <v>10</v>
      </c>
      <c r="F214" s="409">
        <v>400</v>
      </c>
      <c r="G214" s="450">
        <v>2</v>
      </c>
      <c r="H214" s="451">
        <f t="shared" si="22"/>
        <v>2.8000000000000001E-2</v>
      </c>
      <c r="I214" s="476"/>
      <c r="K214" s="1004"/>
      <c r="L214" s="1005"/>
      <c r="M214" s="1005"/>
      <c r="N214" s="1005"/>
      <c r="O214" s="1005"/>
      <c r="P214" s="1006"/>
      <c r="Q214" s="696">
        <f>SUM(Q208:Q213)</f>
        <v>21</v>
      </c>
      <c r="R214" s="697">
        <f>SUM(R208:R213)</f>
        <v>0.36799999999999994</v>
      </c>
      <c r="S214" s="765"/>
    </row>
    <row r="215" spans="2:19" ht="15.75" x14ac:dyDescent="0.25">
      <c r="B215" s="1055">
        <v>8</v>
      </c>
      <c r="C215" s="1056"/>
      <c r="D215" s="1056">
        <v>2.2000000000000002</v>
      </c>
      <c r="E215" s="426">
        <v>10</v>
      </c>
      <c r="F215" s="409">
        <v>400</v>
      </c>
      <c r="G215" s="450">
        <v>1</v>
      </c>
      <c r="H215" s="451">
        <f t="shared" si="22"/>
        <v>8.8000000000000005E-3</v>
      </c>
      <c r="I215" s="476"/>
      <c r="K215" s="789" t="s">
        <v>297</v>
      </c>
      <c r="L215" s="619" t="s">
        <v>14</v>
      </c>
      <c r="M215" s="619">
        <v>10</v>
      </c>
      <c r="N215" s="619">
        <v>15</v>
      </c>
      <c r="O215" s="619">
        <v>400</v>
      </c>
      <c r="P215" s="620"/>
      <c r="Q215" s="619">
        <v>3</v>
      </c>
      <c r="R215" s="673">
        <f t="shared" ref="R215:R220" si="23">M215*N215*O215*Q215/1000000</f>
        <v>0.18</v>
      </c>
      <c r="S215" s="674"/>
    </row>
    <row r="216" spans="2:19" ht="15.75" x14ac:dyDescent="0.25">
      <c r="D216" s="1419"/>
      <c r="E216" s="1419"/>
      <c r="F216" s="1419"/>
      <c r="G216" s="1119">
        <f>SUM(G208:G215)</f>
        <v>12</v>
      </c>
      <c r="H216" s="1120">
        <f>SUM(H208:H215)</f>
        <v>0.45439999999999997</v>
      </c>
      <c r="I216" s="476"/>
      <c r="K216" s="789"/>
      <c r="L216" s="619"/>
      <c r="M216" s="619">
        <v>6</v>
      </c>
      <c r="N216" s="619">
        <v>15</v>
      </c>
      <c r="O216" s="619">
        <v>400</v>
      </c>
      <c r="P216" s="620"/>
      <c r="Q216" s="619">
        <v>3</v>
      </c>
      <c r="R216" s="673">
        <f t="shared" si="23"/>
        <v>0.108</v>
      </c>
      <c r="S216" s="674"/>
    </row>
    <row r="217" spans="2:19" ht="15.75" x14ac:dyDescent="0.25">
      <c r="B217" s="1263">
        <v>46260</v>
      </c>
      <c r="C217" s="409" t="s">
        <v>32</v>
      </c>
      <c r="D217" s="409">
        <v>10</v>
      </c>
      <c r="E217" s="409">
        <v>27</v>
      </c>
      <c r="F217" s="409">
        <v>400</v>
      </c>
      <c r="G217" s="427">
        <v>1</v>
      </c>
      <c r="H217" s="497">
        <f t="shared" ref="H217:H224" si="24">D217*E217*F217*G217/1000000</f>
        <v>0.108</v>
      </c>
      <c r="I217" s="1261"/>
      <c r="K217" s="789"/>
      <c r="L217" s="619"/>
      <c r="M217" s="619">
        <v>2</v>
      </c>
      <c r="N217" s="619">
        <v>15</v>
      </c>
      <c r="O217" s="619">
        <v>400</v>
      </c>
      <c r="P217" s="620"/>
      <c r="Q217" s="619">
        <v>1</v>
      </c>
      <c r="R217" s="673">
        <f t="shared" si="23"/>
        <v>1.2E-2</v>
      </c>
      <c r="S217" s="674"/>
    </row>
    <row r="218" spans="2:19" ht="15.75" x14ac:dyDescent="0.25">
      <c r="B218" s="1055">
        <v>2</v>
      </c>
      <c r="C218" s="1056"/>
      <c r="D218" s="1056">
        <v>7</v>
      </c>
      <c r="E218" s="426">
        <v>29</v>
      </c>
      <c r="F218" s="409">
        <v>400</v>
      </c>
      <c r="G218" s="450">
        <v>1</v>
      </c>
      <c r="H218" s="451">
        <f t="shared" si="24"/>
        <v>8.1199999999999994E-2</v>
      </c>
      <c r="I218" s="476"/>
      <c r="K218" s="789"/>
      <c r="L218" s="619"/>
      <c r="M218" s="619">
        <v>4.5</v>
      </c>
      <c r="N218" s="619">
        <v>10</v>
      </c>
      <c r="O218" s="619">
        <v>400</v>
      </c>
      <c r="P218" s="620"/>
      <c r="Q218" s="619">
        <v>6</v>
      </c>
      <c r="R218" s="673">
        <f t="shared" si="23"/>
        <v>0.108</v>
      </c>
      <c r="S218" s="674"/>
    </row>
    <row r="219" spans="2:19" ht="15.75" x14ac:dyDescent="0.25">
      <c r="B219" s="1055">
        <v>3</v>
      </c>
      <c r="C219" s="1056"/>
      <c r="D219" s="1056">
        <v>7</v>
      </c>
      <c r="E219" s="426">
        <v>25</v>
      </c>
      <c r="F219" s="409">
        <v>400</v>
      </c>
      <c r="G219" s="450">
        <v>1</v>
      </c>
      <c r="H219" s="451">
        <f t="shared" si="24"/>
        <v>7.0000000000000007E-2</v>
      </c>
      <c r="I219" s="476"/>
      <c r="K219" s="789"/>
      <c r="L219" s="619"/>
      <c r="M219" s="619">
        <v>2</v>
      </c>
      <c r="N219" s="619">
        <v>10</v>
      </c>
      <c r="O219" s="619">
        <v>400</v>
      </c>
      <c r="P219" s="620"/>
      <c r="Q219" s="619">
        <v>13</v>
      </c>
      <c r="R219" s="673">
        <f t="shared" si="23"/>
        <v>0.104</v>
      </c>
      <c r="S219" s="674"/>
    </row>
    <row r="220" spans="2:19" ht="15.75" x14ac:dyDescent="0.25">
      <c r="B220" s="1055">
        <v>4</v>
      </c>
      <c r="C220" s="1056"/>
      <c r="D220" s="1056">
        <v>10</v>
      </c>
      <c r="E220" s="426">
        <v>20</v>
      </c>
      <c r="F220" s="409">
        <v>400</v>
      </c>
      <c r="G220" s="450">
        <v>2</v>
      </c>
      <c r="H220" s="451">
        <f t="shared" si="24"/>
        <v>0.16</v>
      </c>
      <c r="I220" s="476"/>
      <c r="K220" s="619"/>
      <c r="L220" s="619"/>
      <c r="M220" s="619">
        <v>2</v>
      </c>
      <c r="N220" s="619">
        <v>10</v>
      </c>
      <c r="O220" s="619">
        <v>300</v>
      </c>
      <c r="P220" s="620"/>
      <c r="Q220" s="619">
        <v>1</v>
      </c>
      <c r="R220" s="673">
        <f t="shared" si="23"/>
        <v>6.0000000000000001E-3</v>
      </c>
      <c r="S220" s="674" t="s">
        <v>212</v>
      </c>
    </row>
    <row r="221" spans="2:19" ht="15.75" x14ac:dyDescent="0.25">
      <c r="B221" s="1055">
        <v>5</v>
      </c>
      <c r="C221" s="1056"/>
      <c r="D221" s="1056">
        <v>3.5</v>
      </c>
      <c r="E221" s="426">
        <v>20</v>
      </c>
      <c r="F221" s="409">
        <v>400</v>
      </c>
      <c r="G221" s="450">
        <v>1</v>
      </c>
      <c r="H221" s="451">
        <f t="shared" si="24"/>
        <v>2.8000000000000001E-2</v>
      </c>
      <c r="I221" s="476"/>
      <c r="K221" s="1004"/>
      <c r="L221" s="1005"/>
      <c r="M221" s="1005"/>
      <c r="N221" s="1005"/>
      <c r="O221" s="1005"/>
      <c r="P221" s="1006"/>
      <c r="Q221" s="696">
        <f>SUM(Q215:Q220)</f>
        <v>27</v>
      </c>
      <c r="R221" s="697">
        <f>SUM(R215:R220)</f>
        <v>0.51800000000000002</v>
      </c>
      <c r="S221" s="765"/>
    </row>
    <row r="222" spans="2:19" ht="15.75" x14ac:dyDescent="0.25">
      <c r="B222" s="1055">
        <v>6</v>
      </c>
      <c r="C222" s="1056"/>
      <c r="D222" s="1056">
        <v>4.5</v>
      </c>
      <c r="E222" s="426">
        <v>15</v>
      </c>
      <c r="F222" s="409">
        <v>400</v>
      </c>
      <c r="G222" s="450">
        <v>1</v>
      </c>
      <c r="H222" s="451">
        <f t="shared" si="24"/>
        <v>2.7E-2</v>
      </c>
      <c r="I222" s="476"/>
      <c r="K222" s="789" t="s">
        <v>298</v>
      </c>
      <c r="L222" s="619" t="s">
        <v>14</v>
      </c>
      <c r="M222" s="619">
        <v>15</v>
      </c>
      <c r="N222" s="619">
        <v>37</v>
      </c>
      <c r="O222" s="619">
        <v>400</v>
      </c>
      <c r="P222" s="620"/>
      <c r="Q222" s="619">
        <v>1</v>
      </c>
      <c r="R222" s="673">
        <f t="shared" ref="R222:R238" si="25">M222*N222*O222*Q222/1000000</f>
        <v>0.222</v>
      </c>
      <c r="S222" s="674"/>
    </row>
    <row r="223" spans="2:19" ht="15.75" x14ac:dyDescent="0.25">
      <c r="B223" s="1055">
        <v>7</v>
      </c>
      <c r="C223" s="1056"/>
      <c r="D223" s="1056">
        <v>4.5</v>
      </c>
      <c r="E223" s="426">
        <v>13</v>
      </c>
      <c r="F223" s="409">
        <v>400</v>
      </c>
      <c r="G223" s="450">
        <v>2</v>
      </c>
      <c r="H223" s="451">
        <f t="shared" si="24"/>
        <v>4.6800000000000001E-2</v>
      </c>
      <c r="I223" s="476"/>
      <c r="K223" s="789"/>
      <c r="L223" s="619"/>
      <c r="M223" s="619">
        <v>15</v>
      </c>
      <c r="N223" s="619">
        <v>21</v>
      </c>
      <c r="O223" s="619">
        <v>400</v>
      </c>
      <c r="P223" s="620"/>
      <c r="Q223" s="619">
        <v>6</v>
      </c>
      <c r="R223" s="673">
        <f t="shared" si="25"/>
        <v>0.75600000000000001</v>
      </c>
      <c r="S223" s="674"/>
    </row>
    <row r="224" spans="2:19" ht="15.75" x14ac:dyDescent="0.25">
      <c r="B224" s="1055">
        <v>8</v>
      </c>
      <c r="C224" s="1056"/>
      <c r="D224" s="1056">
        <v>4.5</v>
      </c>
      <c r="E224" s="426">
        <v>10</v>
      </c>
      <c r="F224" s="409">
        <v>400</v>
      </c>
      <c r="G224" s="450">
        <v>1</v>
      </c>
      <c r="H224" s="451">
        <f t="shared" si="24"/>
        <v>1.7999999999999999E-2</v>
      </c>
      <c r="I224" s="476"/>
      <c r="K224" s="789"/>
      <c r="L224" s="619"/>
      <c r="M224" s="619">
        <v>15</v>
      </c>
      <c r="N224" s="619">
        <v>30</v>
      </c>
      <c r="O224" s="619">
        <v>400</v>
      </c>
      <c r="P224" s="620"/>
      <c r="Q224" s="619">
        <v>4</v>
      </c>
      <c r="R224" s="673">
        <f t="shared" si="25"/>
        <v>0.72</v>
      </c>
      <c r="S224" s="674"/>
    </row>
    <row r="225" spans="2:19" ht="15.75" x14ac:dyDescent="0.25">
      <c r="D225" s="1428"/>
      <c r="E225" s="1428"/>
      <c r="F225" s="1428"/>
      <c r="G225" s="1119">
        <f>SUM(G217:G224)</f>
        <v>10</v>
      </c>
      <c r="H225" s="1120">
        <f>SUM(H217:H224)</f>
        <v>0.53900000000000003</v>
      </c>
      <c r="I225" s="476"/>
      <c r="K225" s="789"/>
      <c r="L225" s="619"/>
      <c r="M225" s="619">
        <v>15</v>
      </c>
      <c r="N225" s="619">
        <v>31</v>
      </c>
      <c r="O225" s="619">
        <v>400</v>
      </c>
      <c r="P225" s="620"/>
      <c r="Q225" s="619">
        <v>1</v>
      </c>
      <c r="R225" s="673">
        <f t="shared" si="25"/>
        <v>0.186</v>
      </c>
      <c r="S225" s="674"/>
    </row>
    <row r="226" spans="2:19" ht="15.75" x14ac:dyDescent="0.25">
      <c r="B226" s="1263">
        <v>46261</v>
      </c>
      <c r="C226" s="409" t="s">
        <v>32</v>
      </c>
      <c r="D226" s="409">
        <v>15</v>
      </c>
      <c r="E226" s="409">
        <v>20</v>
      </c>
      <c r="F226" s="409">
        <v>400</v>
      </c>
      <c r="G226" s="427">
        <v>1</v>
      </c>
      <c r="H226" s="497">
        <f t="shared" ref="H226:H232" si="26">D226*E226*F226*G226/1000000</f>
        <v>0.12</v>
      </c>
      <c r="I226" s="1261"/>
      <c r="K226" s="789"/>
      <c r="L226" s="619"/>
      <c r="M226" s="619">
        <v>15</v>
      </c>
      <c r="N226" s="619">
        <v>23</v>
      </c>
      <c r="O226" s="619">
        <v>400</v>
      </c>
      <c r="P226" s="620"/>
      <c r="Q226" s="619">
        <v>1</v>
      </c>
      <c r="R226" s="673">
        <f t="shared" si="25"/>
        <v>0.13800000000000001</v>
      </c>
      <c r="S226" s="674"/>
    </row>
    <row r="227" spans="2:19" ht="15.75" x14ac:dyDescent="0.25">
      <c r="B227" s="1055">
        <v>2</v>
      </c>
      <c r="C227" s="1056"/>
      <c r="D227" s="1056">
        <v>10</v>
      </c>
      <c r="E227" s="426">
        <v>25</v>
      </c>
      <c r="F227" s="409">
        <v>400</v>
      </c>
      <c r="G227" s="450">
        <v>1</v>
      </c>
      <c r="H227" s="451">
        <f t="shared" si="26"/>
        <v>0.1</v>
      </c>
      <c r="I227" s="476"/>
      <c r="K227" s="789"/>
      <c r="L227" s="619"/>
      <c r="M227" s="619">
        <v>15</v>
      </c>
      <c r="N227" s="619">
        <v>25</v>
      </c>
      <c r="O227" s="619">
        <v>400</v>
      </c>
      <c r="P227" s="620"/>
      <c r="Q227" s="619">
        <v>1</v>
      </c>
      <c r="R227" s="673">
        <f t="shared" si="25"/>
        <v>0.15</v>
      </c>
      <c r="S227" s="674"/>
    </row>
    <row r="228" spans="2:19" ht="15.75" x14ac:dyDescent="0.25">
      <c r="B228" s="1055">
        <v>3</v>
      </c>
      <c r="C228" s="1056"/>
      <c r="D228" s="1056">
        <v>10</v>
      </c>
      <c r="E228" s="426">
        <v>15</v>
      </c>
      <c r="F228" s="409">
        <v>400</v>
      </c>
      <c r="G228" s="450">
        <v>1</v>
      </c>
      <c r="H228" s="451">
        <f t="shared" si="26"/>
        <v>0.06</v>
      </c>
      <c r="I228" s="476"/>
      <c r="K228" s="789"/>
      <c r="L228" s="619"/>
      <c r="M228" s="619">
        <v>15</v>
      </c>
      <c r="N228" s="619">
        <v>26</v>
      </c>
      <c r="O228" s="619">
        <v>400</v>
      </c>
      <c r="P228" s="620"/>
      <c r="Q228" s="619">
        <v>2</v>
      </c>
      <c r="R228" s="673">
        <f t="shared" si="25"/>
        <v>0.312</v>
      </c>
      <c r="S228" s="674"/>
    </row>
    <row r="229" spans="2:19" ht="15.75" x14ac:dyDescent="0.25">
      <c r="B229" s="1055">
        <v>4</v>
      </c>
      <c r="C229" s="1056"/>
      <c r="D229" s="1056">
        <v>7</v>
      </c>
      <c r="E229" s="426">
        <v>15</v>
      </c>
      <c r="F229" s="409">
        <v>400</v>
      </c>
      <c r="G229" s="450">
        <v>3</v>
      </c>
      <c r="H229" s="451">
        <f t="shared" si="26"/>
        <v>0.126</v>
      </c>
      <c r="I229" s="476"/>
      <c r="K229" s="789"/>
      <c r="L229" s="619"/>
      <c r="M229" s="619">
        <v>15</v>
      </c>
      <c r="N229" s="619">
        <v>15</v>
      </c>
      <c r="O229" s="619">
        <v>400</v>
      </c>
      <c r="P229" s="620"/>
      <c r="Q229" s="619">
        <v>3</v>
      </c>
      <c r="R229" s="673">
        <f t="shared" si="25"/>
        <v>0.27</v>
      </c>
      <c r="S229" s="674"/>
    </row>
    <row r="230" spans="2:19" ht="15.75" x14ac:dyDescent="0.25">
      <c r="B230" s="1055">
        <v>5</v>
      </c>
      <c r="C230" s="1056"/>
      <c r="D230" s="1056">
        <v>10</v>
      </c>
      <c r="E230" s="426">
        <v>13</v>
      </c>
      <c r="F230" s="409">
        <v>400</v>
      </c>
      <c r="G230" s="450">
        <v>1</v>
      </c>
      <c r="H230" s="451">
        <f t="shared" si="26"/>
        <v>5.1999999999999998E-2</v>
      </c>
      <c r="I230" s="476"/>
      <c r="K230" s="789"/>
      <c r="L230" s="619"/>
      <c r="M230" s="619">
        <v>15</v>
      </c>
      <c r="N230" s="619">
        <v>14</v>
      </c>
      <c r="O230" s="619">
        <v>400</v>
      </c>
      <c r="P230" s="620"/>
      <c r="Q230" s="619">
        <v>2</v>
      </c>
      <c r="R230" s="673">
        <f t="shared" si="25"/>
        <v>0.16800000000000001</v>
      </c>
      <c r="S230" s="674"/>
    </row>
    <row r="231" spans="2:19" ht="15.75" x14ac:dyDescent="0.25">
      <c r="B231" s="1055">
        <v>6</v>
      </c>
      <c r="C231" s="1056"/>
      <c r="D231" s="1056">
        <v>4.5</v>
      </c>
      <c r="E231" s="426">
        <v>10</v>
      </c>
      <c r="F231" s="409">
        <v>400</v>
      </c>
      <c r="G231" s="450">
        <v>7</v>
      </c>
      <c r="H231" s="451">
        <f t="shared" si="26"/>
        <v>0.126</v>
      </c>
      <c r="I231" s="476"/>
      <c r="K231" s="789"/>
      <c r="L231" s="619"/>
      <c r="M231" s="619">
        <v>15</v>
      </c>
      <c r="N231" s="619">
        <v>12</v>
      </c>
      <c r="O231" s="619">
        <v>400</v>
      </c>
      <c r="P231" s="620"/>
      <c r="Q231" s="619">
        <v>2</v>
      </c>
      <c r="R231" s="673">
        <f t="shared" si="25"/>
        <v>0.14399999999999999</v>
      </c>
      <c r="S231" s="674"/>
    </row>
    <row r="232" spans="2:19" ht="15.75" x14ac:dyDescent="0.25">
      <c r="B232" s="1055">
        <v>7</v>
      </c>
      <c r="C232" s="1056"/>
      <c r="D232" s="1056">
        <v>3.5</v>
      </c>
      <c r="E232" s="426">
        <v>10</v>
      </c>
      <c r="F232" s="409">
        <v>400</v>
      </c>
      <c r="G232" s="450">
        <v>1</v>
      </c>
      <c r="H232" s="451">
        <f t="shared" si="26"/>
        <v>1.4E-2</v>
      </c>
      <c r="I232" s="476"/>
      <c r="K232" s="789"/>
      <c r="L232" s="619"/>
      <c r="M232" s="619">
        <v>3</v>
      </c>
      <c r="N232" s="619">
        <v>15</v>
      </c>
      <c r="O232" s="619">
        <v>400</v>
      </c>
      <c r="P232" s="620"/>
      <c r="Q232" s="619">
        <v>1</v>
      </c>
      <c r="R232" s="673">
        <f t="shared" si="25"/>
        <v>1.7999999999999999E-2</v>
      </c>
      <c r="S232" s="674"/>
    </row>
    <row r="233" spans="2:19" ht="15.75" x14ac:dyDescent="0.25">
      <c r="B233" s="1055">
        <v>8</v>
      </c>
      <c r="C233" s="1056"/>
      <c r="D233" s="1056">
        <v>1.7</v>
      </c>
      <c r="E233" s="426">
        <v>10</v>
      </c>
      <c r="F233" s="409">
        <v>400</v>
      </c>
      <c r="G233" s="450">
        <v>3</v>
      </c>
      <c r="H233" s="451">
        <f>D233*E233*F233*G233/1000000</f>
        <v>2.0400000000000001E-2</v>
      </c>
      <c r="I233" s="476"/>
      <c r="K233" s="789"/>
      <c r="L233" s="619"/>
      <c r="M233" s="619">
        <v>2</v>
      </c>
      <c r="N233" s="619">
        <v>15</v>
      </c>
      <c r="O233" s="619">
        <v>400</v>
      </c>
      <c r="P233" s="620"/>
      <c r="Q233" s="619">
        <v>1</v>
      </c>
      <c r="R233" s="673">
        <f t="shared" si="25"/>
        <v>1.2E-2</v>
      </c>
      <c r="S233" s="674"/>
    </row>
    <row r="234" spans="2:19" ht="15.75" x14ac:dyDescent="0.25">
      <c r="B234" s="1055">
        <v>9</v>
      </c>
      <c r="C234" s="1056"/>
      <c r="D234" s="1056">
        <v>10</v>
      </c>
      <c r="E234" s="426">
        <v>20</v>
      </c>
      <c r="F234" s="409">
        <v>400</v>
      </c>
      <c r="G234" s="450">
        <v>2</v>
      </c>
      <c r="H234" s="451">
        <f>D234*E234*F234*G234/1000000</f>
        <v>0.16</v>
      </c>
      <c r="I234" s="476"/>
      <c r="K234" s="789"/>
      <c r="L234" s="619"/>
      <c r="M234" s="619">
        <v>2</v>
      </c>
      <c r="N234" s="619">
        <v>15</v>
      </c>
      <c r="O234" s="619">
        <v>300</v>
      </c>
      <c r="P234" s="620"/>
      <c r="Q234" s="619">
        <v>1</v>
      </c>
      <c r="R234" s="673">
        <f t="shared" si="25"/>
        <v>8.9999999999999993E-3</v>
      </c>
      <c r="S234" s="674"/>
    </row>
    <row r="235" spans="2:19" ht="15.75" x14ac:dyDescent="0.25">
      <c r="B235" s="1055">
        <v>10</v>
      </c>
      <c r="C235" s="1056"/>
      <c r="D235" s="1056">
        <v>4.5</v>
      </c>
      <c r="E235" s="426">
        <v>13</v>
      </c>
      <c r="F235" s="409">
        <v>400</v>
      </c>
      <c r="G235" s="450">
        <v>1</v>
      </c>
      <c r="H235" s="451">
        <f>D235*E235*F235*G235/1000000</f>
        <v>2.3400000000000001E-2</v>
      </c>
      <c r="I235" s="476"/>
      <c r="K235" s="789"/>
      <c r="L235" s="619"/>
      <c r="M235" s="619">
        <v>9.5</v>
      </c>
      <c r="N235" s="619">
        <v>10</v>
      </c>
      <c r="O235" s="619">
        <v>400</v>
      </c>
      <c r="P235" s="620"/>
      <c r="Q235" s="619">
        <v>1</v>
      </c>
      <c r="R235" s="673">
        <f t="shared" si="25"/>
        <v>3.7999999999999999E-2</v>
      </c>
      <c r="S235" s="674"/>
    </row>
    <row r="236" spans="2:19" ht="15.75" x14ac:dyDescent="0.25">
      <c r="B236" s="1055">
        <v>11</v>
      </c>
      <c r="C236" s="1056"/>
      <c r="D236" s="1056">
        <v>4.5</v>
      </c>
      <c r="E236" s="426">
        <v>15</v>
      </c>
      <c r="F236" s="409">
        <v>400</v>
      </c>
      <c r="G236" s="450">
        <v>1</v>
      </c>
      <c r="H236" s="451">
        <f>D236*E236*F236*G236/1000000</f>
        <v>2.7E-2</v>
      </c>
      <c r="I236" s="476"/>
      <c r="K236" s="789"/>
      <c r="L236" s="619"/>
      <c r="M236" s="619">
        <v>4.5</v>
      </c>
      <c r="N236" s="619">
        <v>10</v>
      </c>
      <c r="O236" s="619">
        <v>400</v>
      </c>
      <c r="P236" s="620"/>
      <c r="Q236" s="619">
        <v>2</v>
      </c>
      <c r="R236" s="673">
        <f t="shared" si="25"/>
        <v>3.5999999999999997E-2</v>
      </c>
      <c r="S236" s="674"/>
    </row>
    <row r="237" spans="2:19" ht="15.75" x14ac:dyDescent="0.25">
      <c r="D237" s="1428"/>
      <c r="E237" s="1428"/>
      <c r="F237" s="1428"/>
      <c r="G237" s="1119">
        <f>SUM(G226:G236)</f>
        <v>22</v>
      </c>
      <c r="H237" s="1120">
        <f>SUM(H226:H236)</f>
        <v>0.82880000000000009</v>
      </c>
      <c r="I237" s="476"/>
      <c r="K237" s="789"/>
      <c r="L237" s="619"/>
      <c r="M237" s="619">
        <v>6</v>
      </c>
      <c r="N237" s="619">
        <v>15</v>
      </c>
      <c r="O237" s="619">
        <v>400</v>
      </c>
      <c r="P237" s="620"/>
      <c r="Q237" s="619">
        <v>1</v>
      </c>
      <c r="R237" s="673">
        <f>M237*N237*O237*Q237/1000000</f>
        <v>3.5999999999999997E-2</v>
      </c>
      <c r="S237" s="674"/>
    </row>
    <row r="238" spans="2:19" ht="15.75" x14ac:dyDescent="0.25">
      <c r="B238" s="1263">
        <v>46261</v>
      </c>
      <c r="C238" s="409" t="s">
        <v>32</v>
      </c>
      <c r="D238" s="409">
        <v>13</v>
      </c>
      <c r="E238" s="409">
        <v>20</v>
      </c>
      <c r="F238" s="409">
        <v>400</v>
      </c>
      <c r="G238" s="427">
        <v>1</v>
      </c>
      <c r="H238" s="497">
        <f t="shared" ref="H238:H246" si="27">D238*E238*F238*G238/1000000</f>
        <v>0.104</v>
      </c>
      <c r="I238" s="1261"/>
      <c r="K238" s="619"/>
      <c r="L238" s="619"/>
      <c r="M238" s="619">
        <v>2</v>
      </c>
      <c r="N238" s="619">
        <v>10</v>
      </c>
      <c r="O238" s="619">
        <v>400</v>
      </c>
      <c r="P238" s="620"/>
      <c r="Q238" s="619">
        <v>4</v>
      </c>
      <c r="R238" s="673">
        <f t="shared" si="25"/>
        <v>3.2000000000000001E-2</v>
      </c>
      <c r="S238" s="674" t="s">
        <v>212</v>
      </c>
    </row>
    <row r="239" spans="2:19" ht="15.75" x14ac:dyDescent="0.25">
      <c r="B239" s="1055">
        <v>2</v>
      </c>
      <c r="C239" s="1056"/>
      <c r="D239" s="1056">
        <v>10</v>
      </c>
      <c r="E239" s="426">
        <v>20</v>
      </c>
      <c r="F239" s="409">
        <v>400</v>
      </c>
      <c r="G239" s="450">
        <v>1</v>
      </c>
      <c r="H239" s="451">
        <f t="shared" si="27"/>
        <v>0.08</v>
      </c>
      <c r="I239" s="476"/>
      <c r="K239" s="1004"/>
      <c r="L239" s="1005"/>
      <c r="M239" s="1005"/>
      <c r="N239" s="1005"/>
      <c r="O239" s="1005"/>
      <c r="P239" s="1006"/>
      <c r="Q239" s="696">
        <f>SUM(Q222:Q238)</f>
        <v>34</v>
      </c>
      <c r="R239" s="697">
        <f>SUM(R222:R238)</f>
        <v>3.2469999999999994</v>
      </c>
      <c r="S239" s="765"/>
    </row>
    <row r="240" spans="2:19" ht="15.75" x14ac:dyDescent="0.25">
      <c r="B240" s="1055">
        <v>3</v>
      </c>
      <c r="C240" s="1056"/>
      <c r="D240" s="1056">
        <v>7</v>
      </c>
      <c r="E240" s="426">
        <v>20</v>
      </c>
      <c r="F240" s="409">
        <v>400</v>
      </c>
      <c r="G240" s="450">
        <v>1</v>
      </c>
      <c r="H240" s="451">
        <f t="shared" si="27"/>
        <v>5.6000000000000001E-2</v>
      </c>
      <c r="I240" s="476"/>
      <c r="K240" s="789" t="s">
        <v>296</v>
      </c>
      <c r="L240" s="619" t="s">
        <v>14</v>
      </c>
      <c r="M240" s="619">
        <v>6</v>
      </c>
      <c r="N240" s="619">
        <v>15</v>
      </c>
      <c r="O240" s="619">
        <v>300</v>
      </c>
      <c r="P240" s="620"/>
      <c r="Q240" s="619">
        <v>1</v>
      </c>
      <c r="R240" s="673">
        <f t="shared" ref="R240:R247" si="28">M240*N240*O240*Q240/1000000</f>
        <v>2.7E-2</v>
      </c>
      <c r="S240" s="674"/>
    </row>
    <row r="241" spans="2:20" ht="15.75" x14ac:dyDescent="0.25">
      <c r="B241" s="1055">
        <v>4</v>
      </c>
      <c r="C241" s="1056"/>
      <c r="D241" s="1056">
        <v>13</v>
      </c>
      <c r="E241" s="426">
        <v>13</v>
      </c>
      <c r="F241" s="409">
        <v>400</v>
      </c>
      <c r="G241" s="450">
        <v>1</v>
      </c>
      <c r="H241" s="451">
        <f t="shared" si="27"/>
        <v>6.7599999999999993E-2</v>
      </c>
      <c r="I241" s="476"/>
      <c r="K241" s="789"/>
      <c r="L241" s="619"/>
      <c r="M241" s="619">
        <v>12</v>
      </c>
      <c r="N241" s="619">
        <v>15</v>
      </c>
      <c r="O241" s="619">
        <v>400</v>
      </c>
      <c r="P241" s="620"/>
      <c r="Q241" s="619">
        <v>1</v>
      </c>
      <c r="R241" s="673">
        <f t="shared" si="28"/>
        <v>7.1999999999999995E-2</v>
      </c>
      <c r="S241" s="674"/>
    </row>
    <row r="242" spans="2:20" ht="15.75" x14ac:dyDescent="0.25">
      <c r="B242" s="1055">
        <v>5</v>
      </c>
      <c r="C242" s="1056"/>
      <c r="D242" s="1056">
        <v>3.5</v>
      </c>
      <c r="E242" s="426">
        <v>15</v>
      </c>
      <c r="F242" s="409">
        <v>400</v>
      </c>
      <c r="G242" s="450">
        <v>1</v>
      </c>
      <c r="H242" s="451">
        <f t="shared" si="27"/>
        <v>2.1000000000000001E-2</v>
      </c>
      <c r="I242" s="476"/>
      <c r="K242" s="789"/>
      <c r="L242" s="619"/>
      <c r="M242" s="619">
        <v>10</v>
      </c>
      <c r="N242" s="619">
        <v>15</v>
      </c>
      <c r="O242" s="619">
        <v>400</v>
      </c>
      <c r="P242" s="620"/>
      <c r="Q242" s="619">
        <v>2</v>
      </c>
      <c r="R242" s="673">
        <f t="shared" si="28"/>
        <v>0.12</v>
      </c>
      <c r="S242" s="674"/>
    </row>
    <row r="243" spans="2:20" ht="15.75" x14ac:dyDescent="0.25">
      <c r="B243" s="1055">
        <v>6</v>
      </c>
      <c r="C243" s="1056"/>
      <c r="D243" s="1056">
        <v>4.5</v>
      </c>
      <c r="E243" s="426">
        <v>10</v>
      </c>
      <c r="F243" s="409">
        <v>400</v>
      </c>
      <c r="G243" s="450">
        <v>10</v>
      </c>
      <c r="H243" s="451">
        <f t="shared" si="27"/>
        <v>0.18</v>
      </c>
      <c r="I243" s="476"/>
      <c r="K243" s="789"/>
      <c r="L243" s="619"/>
      <c r="M243" s="619">
        <v>9.5</v>
      </c>
      <c r="N243" s="619">
        <v>10</v>
      </c>
      <c r="O243" s="619">
        <v>400</v>
      </c>
      <c r="P243" s="620"/>
      <c r="Q243" s="619">
        <v>2</v>
      </c>
      <c r="R243" s="673">
        <f t="shared" si="28"/>
        <v>7.5999999999999998E-2</v>
      </c>
      <c r="S243" s="674"/>
    </row>
    <row r="244" spans="2:20" ht="15.75" x14ac:dyDescent="0.25">
      <c r="B244" s="1055">
        <v>7</v>
      </c>
      <c r="C244" s="1056"/>
      <c r="D244" s="1056">
        <v>3.5</v>
      </c>
      <c r="E244" s="426">
        <v>10</v>
      </c>
      <c r="F244" s="409">
        <v>400</v>
      </c>
      <c r="G244" s="450">
        <v>1</v>
      </c>
      <c r="H244" s="451">
        <f t="shared" si="27"/>
        <v>1.4E-2</v>
      </c>
      <c r="I244" s="476"/>
      <c r="K244" s="789"/>
      <c r="L244" s="619"/>
      <c r="M244" s="619">
        <v>4.5</v>
      </c>
      <c r="N244" s="619">
        <v>10</v>
      </c>
      <c r="O244" s="619">
        <v>400</v>
      </c>
      <c r="P244" s="620"/>
      <c r="Q244" s="619">
        <v>9</v>
      </c>
      <c r="R244" s="673">
        <f t="shared" si="28"/>
        <v>0.16200000000000001</v>
      </c>
      <c r="S244" s="674"/>
    </row>
    <row r="245" spans="2:20" ht="15.75" x14ac:dyDescent="0.25">
      <c r="B245" s="1055">
        <v>8</v>
      </c>
      <c r="C245" s="1056"/>
      <c r="D245" s="1056">
        <v>7</v>
      </c>
      <c r="E245" s="426">
        <v>10</v>
      </c>
      <c r="F245" s="409">
        <v>400</v>
      </c>
      <c r="G245" s="450">
        <v>1</v>
      </c>
      <c r="H245" s="451">
        <f t="shared" si="27"/>
        <v>2.8000000000000001E-2</v>
      </c>
      <c r="I245" s="476"/>
      <c r="K245" s="789"/>
      <c r="L245" s="619"/>
      <c r="M245" s="619">
        <v>4.5</v>
      </c>
      <c r="N245" s="619">
        <v>10</v>
      </c>
      <c r="O245" s="619">
        <v>300</v>
      </c>
      <c r="P245" s="620"/>
      <c r="Q245" s="619">
        <v>1</v>
      </c>
      <c r="R245" s="673">
        <f t="shared" si="28"/>
        <v>1.35E-2</v>
      </c>
      <c r="S245" s="674"/>
    </row>
    <row r="246" spans="2:20" ht="15.75" x14ac:dyDescent="0.25">
      <c r="B246" s="1055">
        <v>9</v>
      </c>
      <c r="C246" s="1056"/>
      <c r="D246" s="1056">
        <v>2.2000000000000002</v>
      </c>
      <c r="E246" s="426">
        <v>10</v>
      </c>
      <c r="F246" s="409">
        <v>400</v>
      </c>
      <c r="G246" s="450">
        <v>2</v>
      </c>
      <c r="H246" s="451">
        <f t="shared" si="27"/>
        <v>1.7600000000000001E-2</v>
      </c>
      <c r="I246" s="476"/>
      <c r="K246" s="789"/>
      <c r="L246" s="619"/>
      <c r="M246" s="619">
        <v>2</v>
      </c>
      <c r="N246" s="619">
        <v>10</v>
      </c>
      <c r="O246" s="619">
        <v>400</v>
      </c>
      <c r="P246" s="620"/>
      <c r="Q246" s="619">
        <v>8</v>
      </c>
      <c r="R246" s="673">
        <f t="shared" si="28"/>
        <v>6.4000000000000001E-2</v>
      </c>
      <c r="S246" s="674"/>
    </row>
    <row r="247" spans="2:20" ht="15.75" x14ac:dyDescent="0.25">
      <c r="D247" s="1428"/>
      <c r="E247" s="1428"/>
      <c r="F247" s="1428"/>
      <c r="G247" s="1119">
        <f>SUM(G238:G246)</f>
        <v>19</v>
      </c>
      <c r="H247" s="1120">
        <f>SUM(H238:H246)</f>
        <v>0.56819999999999993</v>
      </c>
      <c r="I247" s="476"/>
      <c r="K247" s="619"/>
      <c r="L247" s="619"/>
      <c r="M247" s="619">
        <v>2</v>
      </c>
      <c r="N247" s="619">
        <v>10</v>
      </c>
      <c r="O247" s="619">
        <v>300</v>
      </c>
      <c r="P247" s="620"/>
      <c r="Q247" s="619">
        <v>2</v>
      </c>
      <c r="R247" s="673">
        <f t="shared" si="28"/>
        <v>1.2E-2</v>
      </c>
      <c r="S247" s="674" t="s">
        <v>212</v>
      </c>
    </row>
    <row r="248" spans="2:20" ht="16.5" thickBot="1" x14ac:dyDescent="0.3">
      <c r="G248" s="47">
        <f>SUM(G247,G237,G225,G216,G207,G203,G195,G183,G178,G173,G161,G144,G129,G122,G114)</f>
        <v>202</v>
      </c>
      <c r="H248" s="72">
        <f>SUM(H247,H237,H225,H216,H207,H203,H195,H183,H178,H173,H161,H144,H129,H122,H114)</f>
        <v>7.745239999999999</v>
      </c>
      <c r="I248" s="1433"/>
      <c r="K248" s="1004"/>
      <c r="L248" s="1005"/>
      <c r="M248" s="1005"/>
      <c r="N248" s="1005"/>
      <c r="O248" s="1005"/>
      <c r="P248" s="1006"/>
      <c r="Q248" s="696">
        <f>SUM(Q240:Q247)</f>
        <v>26</v>
      </c>
      <c r="R248" s="697">
        <f>SUM(R240:R247)</f>
        <v>0.54649999999999999</v>
      </c>
      <c r="S248" s="765"/>
    </row>
    <row r="249" spans="2:20" ht="16.5" thickTop="1" x14ac:dyDescent="0.25">
      <c r="K249" s="789"/>
      <c r="L249" s="619" t="s">
        <v>14</v>
      </c>
      <c r="M249" s="619">
        <v>15</v>
      </c>
      <c r="N249" s="619">
        <v>15</v>
      </c>
      <c r="O249" s="619">
        <v>400</v>
      </c>
      <c r="P249" s="620"/>
      <c r="Q249" s="619">
        <v>2</v>
      </c>
      <c r="R249" s="673">
        <f>M249*N249*O249*Q249/1000000</f>
        <v>0.18</v>
      </c>
      <c r="S249" s="674"/>
    </row>
    <row r="250" spans="2:20" ht="15.75" x14ac:dyDescent="0.25">
      <c r="B250" s="1263">
        <v>46262</v>
      </c>
      <c r="C250" s="409" t="s">
        <v>32</v>
      </c>
      <c r="D250" s="409">
        <v>10</v>
      </c>
      <c r="E250" s="409">
        <v>15</v>
      </c>
      <c r="F250" s="409">
        <v>400</v>
      </c>
      <c r="G250" s="427">
        <v>1</v>
      </c>
      <c r="H250" s="497">
        <f>D250*E250*F250*G250/1000000</f>
        <v>0.06</v>
      </c>
      <c r="I250" s="409"/>
      <c r="K250" s="789"/>
      <c r="L250" s="619"/>
      <c r="M250" s="619">
        <v>12</v>
      </c>
      <c r="N250" s="619">
        <v>15</v>
      </c>
      <c r="O250" s="619">
        <v>400</v>
      </c>
      <c r="P250" s="620"/>
      <c r="Q250" s="619">
        <v>1</v>
      </c>
      <c r="R250" s="673">
        <f>M250*N250*O250*Q250/1000000</f>
        <v>7.1999999999999995E-2</v>
      </c>
      <c r="S250" s="674"/>
    </row>
    <row r="251" spans="2:20" ht="15.75" x14ac:dyDescent="0.25">
      <c r="B251" s="1055">
        <v>2</v>
      </c>
      <c r="C251" s="1056"/>
      <c r="D251" s="1056">
        <v>4.5</v>
      </c>
      <c r="E251" s="426">
        <v>20</v>
      </c>
      <c r="F251" s="409">
        <v>400</v>
      </c>
      <c r="G251" s="450">
        <v>1</v>
      </c>
      <c r="H251" s="451">
        <f>D251*E251*F251*G251/1000000</f>
        <v>3.5999999999999997E-2</v>
      </c>
      <c r="I251" s="1056"/>
      <c r="K251" s="789"/>
      <c r="L251" s="619"/>
      <c r="M251" s="619">
        <v>4.5</v>
      </c>
      <c r="N251" s="619">
        <v>10</v>
      </c>
      <c r="O251" s="619">
        <v>400</v>
      </c>
      <c r="P251" s="620"/>
      <c r="Q251" s="619">
        <v>5</v>
      </c>
      <c r="R251" s="673">
        <f>M251*N251*O251*Q251/1000000</f>
        <v>0.09</v>
      </c>
      <c r="S251" s="674"/>
    </row>
    <row r="252" spans="2:20" ht="15.75" x14ac:dyDescent="0.25">
      <c r="B252" s="1055">
        <v>3</v>
      </c>
      <c r="C252" s="1056"/>
      <c r="D252" s="1056">
        <v>4.5</v>
      </c>
      <c r="E252" s="426">
        <v>13</v>
      </c>
      <c r="F252" s="409">
        <v>400</v>
      </c>
      <c r="G252" s="450">
        <v>1</v>
      </c>
      <c r="H252" s="451">
        <f>D252*E252*F252*G252/1000000</f>
        <v>2.3400000000000001E-2</v>
      </c>
      <c r="I252" s="476"/>
      <c r="K252" s="789"/>
      <c r="L252" s="619"/>
      <c r="M252" s="619">
        <v>2</v>
      </c>
      <c r="N252" s="619">
        <v>10</v>
      </c>
      <c r="O252" s="619">
        <v>400</v>
      </c>
      <c r="P252" s="620"/>
      <c r="Q252" s="619">
        <v>6</v>
      </c>
      <c r="R252" s="673">
        <f>M252*N252*O252*Q252/1000000</f>
        <v>4.8000000000000001E-2</v>
      </c>
      <c r="S252" s="674"/>
    </row>
    <row r="253" spans="2:20" ht="15.75" x14ac:dyDescent="0.25">
      <c r="B253" s="1055">
        <v>4</v>
      </c>
      <c r="C253" s="1056"/>
      <c r="D253" s="1056">
        <v>4.5</v>
      </c>
      <c r="E253" s="426">
        <v>10</v>
      </c>
      <c r="F253" s="409">
        <v>400</v>
      </c>
      <c r="G253" s="450">
        <v>3</v>
      </c>
      <c r="H253" s="451">
        <f>D253*E253*F253*G253/1000000</f>
        <v>5.3999999999999999E-2</v>
      </c>
      <c r="I253" s="476"/>
      <c r="K253" s="619"/>
      <c r="L253" s="619"/>
      <c r="M253" s="619">
        <v>2</v>
      </c>
      <c r="N253" s="619">
        <v>10</v>
      </c>
      <c r="O253" s="619">
        <v>300</v>
      </c>
      <c r="P253" s="620"/>
      <c r="Q253" s="619">
        <v>11</v>
      </c>
      <c r="R253" s="673">
        <f>M253*N253*O253*Q253/1000000</f>
        <v>6.6000000000000003E-2</v>
      </c>
      <c r="S253" s="674" t="s">
        <v>212</v>
      </c>
    </row>
    <row r="254" spans="2:20" ht="15.75" x14ac:dyDescent="0.25">
      <c r="D254" s="1451"/>
      <c r="E254" s="1451"/>
      <c r="F254" s="1451"/>
      <c r="G254" s="1119">
        <f>SUM(G250:G253)</f>
        <v>6</v>
      </c>
      <c r="H254" s="1120">
        <f>SUM(H250:H253)</f>
        <v>0.1734</v>
      </c>
      <c r="I254" s="476"/>
      <c r="K254" s="1004"/>
      <c r="L254" s="1005"/>
      <c r="M254" s="1005"/>
      <c r="N254" s="1005"/>
      <c r="O254" s="1005"/>
      <c r="P254" s="1006"/>
      <c r="Q254" s="696">
        <f>SUM(Q249:Q253)</f>
        <v>25</v>
      </c>
      <c r="R254" s="697">
        <f>SUM(R249:R253)</f>
        <v>0.45599999999999996</v>
      </c>
      <c r="S254" s="765"/>
    </row>
    <row r="255" spans="2:20" ht="15.75" x14ac:dyDescent="0.25">
      <c r="B255" s="1263">
        <v>46262</v>
      </c>
      <c r="C255" s="409" t="s">
        <v>32</v>
      </c>
      <c r="D255" s="409">
        <v>15</v>
      </c>
      <c r="E255" s="409">
        <v>30</v>
      </c>
      <c r="F255" s="409">
        <v>400</v>
      </c>
      <c r="G255" s="427">
        <v>1</v>
      </c>
      <c r="H255" s="497">
        <f t="shared" ref="H255:H265" si="29">D255*E255*F255*G255/1000000</f>
        <v>0.18</v>
      </c>
      <c r="I255" s="1261"/>
      <c r="K255" s="789" t="s">
        <v>302</v>
      </c>
      <c r="L255" s="619" t="s">
        <v>14</v>
      </c>
      <c r="M255" s="619">
        <v>4.5</v>
      </c>
      <c r="N255" s="619">
        <v>10</v>
      </c>
      <c r="O255" s="619">
        <v>400</v>
      </c>
      <c r="P255" s="620"/>
      <c r="Q255" s="619">
        <v>3</v>
      </c>
      <c r="R255" s="673">
        <f>M255*N255*O255*Q255/1000000</f>
        <v>5.3999999999999999E-2</v>
      </c>
      <c r="S255" s="674"/>
      <c r="T255" s="1396"/>
    </row>
    <row r="256" spans="2:20" ht="15.75" x14ac:dyDescent="0.25">
      <c r="B256" s="1055">
        <v>2</v>
      </c>
      <c r="C256" s="1056"/>
      <c r="D256" s="1056">
        <v>10</v>
      </c>
      <c r="E256" s="426">
        <v>30</v>
      </c>
      <c r="F256" s="409">
        <v>400</v>
      </c>
      <c r="G256" s="450">
        <v>1</v>
      </c>
      <c r="H256" s="451">
        <f t="shared" si="29"/>
        <v>0.12</v>
      </c>
      <c r="I256" s="476"/>
      <c r="K256" s="789"/>
      <c r="L256" s="619"/>
      <c r="M256" s="619">
        <v>12</v>
      </c>
      <c r="N256" s="619">
        <v>15</v>
      </c>
      <c r="O256" s="619">
        <v>400</v>
      </c>
      <c r="P256" s="620"/>
      <c r="Q256" s="619">
        <v>1</v>
      </c>
      <c r="R256" s="673">
        <f>M256*N256*O256*Q256/1000000</f>
        <v>7.1999999999999995E-2</v>
      </c>
      <c r="S256" s="674"/>
    </row>
    <row r="257" spans="2:19" ht="15.75" x14ac:dyDescent="0.25">
      <c r="B257" s="1055">
        <v>3</v>
      </c>
      <c r="C257" s="1056"/>
      <c r="D257" s="1056">
        <v>7</v>
      </c>
      <c r="E257" s="426">
        <v>30</v>
      </c>
      <c r="F257" s="409">
        <v>400</v>
      </c>
      <c r="G257" s="450">
        <v>1</v>
      </c>
      <c r="H257" s="451">
        <f t="shared" si="29"/>
        <v>8.4000000000000005E-2</v>
      </c>
      <c r="I257" s="476"/>
      <c r="K257" s="789"/>
      <c r="L257" s="619"/>
      <c r="M257" s="619">
        <v>6</v>
      </c>
      <c r="N257" s="619">
        <v>15</v>
      </c>
      <c r="O257" s="619">
        <v>400</v>
      </c>
      <c r="P257" s="620"/>
      <c r="Q257" s="619">
        <v>1</v>
      </c>
      <c r="R257" s="673">
        <f>M257*N257*O257*Q257/1000000</f>
        <v>3.5999999999999997E-2</v>
      </c>
      <c r="S257" s="674"/>
    </row>
    <row r="258" spans="2:19" ht="15.75" x14ac:dyDescent="0.25">
      <c r="B258" s="1055">
        <v>4</v>
      </c>
      <c r="C258" s="1056"/>
      <c r="D258" s="1056">
        <v>4.5</v>
      </c>
      <c r="E258" s="426">
        <v>20</v>
      </c>
      <c r="F258" s="409">
        <v>400</v>
      </c>
      <c r="G258" s="450">
        <v>1</v>
      </c>
      <c r="H258" s="451">
        <f t="shared" si="29"/>
        <v>3.5999999999999997E-2</v>
      </c>
      <c r="I258" s="476"/>
      <c r="K258" s="619"/>
      <c r="L258" s="619"/>
      <c r="M258" s="619">
        <v>2</v>
      </c>
      <c r="N258" s="619">
        <v>10</v>
      </c>
      <c r="O258" s="619">
        <v>400</v>
      </c>
      <c r="P258" s="620"/>
      <c r="Q258" s="619">
        <v>2</v>
      </c>
      <c r="R258" s="673">
        <f>M258*N258*O258*Q258/1000000</f>
        <v>1.6E-2</v>
      </c>
      <c r="S258" s="674" t="s">
        <v>212</v>
      </c>
    </row>
    <row r="259" spans="2:19" ht="15.75" x14ac:dyDescent="0.25">
      <c r="B259" s="1055">
        <v>5</v>
      </c>
      <c r="C259" s="1056"/>
      <c r="D259" s="1056">
        <v>2.2000000000000002</v>
      </c>
      <c r="E259" s="426">
        <v>10</v>
      </c>
      <c r="F259" s="409">
        <v>400</v>
      </c>
      <c r="G259" s="450">
        <v>1</v>
      </c>
      <c r="H259" s="451">
        <f t="shared" si="29"/>
        <v>8.8000000000000005E-3</v>
      </c>
      <c r="I259" s="476"/>
      <c r="K259" s="1004"/>
      <c r="L259" s="1005"/>
      <c r="M259" s="1005"/>
      <c r="N259" s="1005"/>
      <c r="O259" s="1005"/>
      <c r="P259" s="1006"/>
      <c r="Q259" s="696">
        <f>SUM(Q255:Q258)</f>
        <v>7</v>
      </c>
      <c r="R259" s="697">
        <f>SUM(R255:R258)</f>
        <v>0.17799999999999999</v>
      </c>
      <c r="S259" s="765"/>
    </row>
    <row r="260" spans="2:19" ht="15.75" x14ac:dyDescent="0.25">
      <c r="B260" s="1055">
        <v>6</v>
      </c>
      <c r="C260" s="1056"/>
      <c r="D260" s="1056">
        <v>7</v>
      </c>
      <c r="E260" s="426">
        <v>15</v>
      </c>
      <c r="F260" s="409">
        <v>400</v>
      </c>
      <c r="G260" s="450">
        <v>1</v>
      </c>
      <c r="H260" s="451">
        <f t="shared" si="29"/>
        <v>4.2000000000000003E-2</v>
      </c>
      <c r="I260" s="476"/>
      <c r="K260" s="789" t="s">
        <v>303</v>
      </c>
      <c r="L260" s="619" t="s">
        <v>14</v>
      </c>
      <c r="M260" s="619">
        <v>15</v>
      </c>
      <c r="N260" s="619">
        <v>15</v>
      </c>
      <c r="O260" s="619">
        <v>400</v>
      </c>
      <c r="P260" s="620"/>
      <c r="Q260" s="619">
        <v>1</v>
      </c>
      <c r="R260" s="673">
        <f>M260*N260*O260*Q260/1000000</f>
        <v>0.09</v>
      </c>
      <c r="S260" s="674"/>
    </row>
    <row r="261" spans="2:19" ht="15.75" x14ac:dyDescent="0.25">
      <c r="B261" s="1055">
        <v>7</v>
      </c>
      <c r="C261" s="1056"/>
      <c r="D261" s="1056">
        <v>4.5</v>
      </c>
      <c r="E261" s="426">
        <v>15</v>
      </c>
      <c r="F261" s="409">
        <v>400</v>
      </c>
      <c r="G261" s="450">
        <v>7</v>
      </c>
      <c r="H261" s="451">
        <f t="shared" si="29"/>
        <v>0.189</v>
      </c>
      <c r="I261" s="476"/>
      <c r="K261" s="789"/>
      <c r="L261" s="619"/>
      <c r="M261" s="619">
        <v>12</v>
      </c>
      <c r="N261" s="619">
        <v>15</v>
      </c>
      <c r="O261" s="619">
        <v>400</v>
      </c>
      <c r="P261" s="620"/>
      <c r="Q261" s="619">
        <v>2</v>
      </c>
      <c r="R261" s="673">
        <f>M261*N261*O261*Q261/1000000</f>
        <v>0.14399999999999999</v>
      </c>
      <c r="S261" s="674"/>
    </row>
    <row r="262" spans="2:19" ht="15.75" x14ac:dyDescent="0.25">
      <c r="B262" s="1055">
        <v>8</v>
      </c>
      <c r="C262" s="1056"/>
      <c r="D262" s="1056">
        <v>2.2000000000000002</v>
      </c>
      <c r="E262" s="426">
        <v>15</v>
      </c>
      <c r="F262" s="409">
        <v>400</v>
      </c>
      <c r="G262" s="450">
        <v>2</v>
      </c>
      <c r="H262" s="451">
        <f t="shared" si="29"/>
        <v>2.64E-2</v>
      </c>
      <c r="I262" s="476"/>
      <c r="K262" s="619"/>
      <c r="L262" s="619"/>
      <c r="M262" s="619">
        <v>10</v>
      </c>
      <c r="N262" s="619">
        <v>15</v>
      </c>
      <c r="O262" s="619">
        <v>400</v>
      </c>
      <c r="P262" s="620"/>
      <c r="Q262" s="619">
        <v>1</v>
      </c>
      <c r="R262" s="673">
        <f>M262*N262*O262*Q262/1000000</f>
        <v>0.06</v>
      </c>
      <c r="S262" s="674" t="s">
        <v>212</v>
      </c>
    </row>
    <row r="263" spans="2:19" ht="15.75" x14ac:dyDescent="0.25">
      <c r="B263" s="1055">
        <v>9</v>
      </c>
      <c r="C263" s="1056"/>
      <c r="D263" s="1056">
        <v>4.5</v>
      </c>
      <c r="E263" s="426">
        <v>10</v>
      </c>
      <c r="F263" s="409">
        <v>400</v>
      </c>
      <c r="G263" s="450">
        <v>6</v>
      </c>
      <c r="H263" s="451">
        <f t="shared" si="29"/>
        <v>0.108</v>
      </c>
      <c r="I263" s="476"/>
      <c r="K263" s="1004"/>
      <c r="L263" s="1005"/>
      <c r="M263" s="1005"/>
      <c r="N263" s="1005"/>
      <c r="O263" s="1005"/>
      <c r="P263" s="1006"/>
      <c r="Q263" s="696">
        <f>SUM(Q260:Q262)</f>
        <v>4</v>
      </c>
      <c r="R263" s="697">
        <f>SUM(R260:R262)</f>
        <v>0.29399999999999998</v>
      </c>
      <c r="S263" s="765"/>
    </row>
    <row r="264" spans="2:19" ht="15.75" x14ac:dyDescent="0.25">
      <c r="B264" s="1055">
        <v>10</v>
      </c>
      <c r="C264" s="1056"/>
      <c r="D264" s="1056">
        <v>2.2000000000000002</v>
      </c>
      <c r="E264" s="426">
        <v>10</v>
      </c>
      <c r="F264" s="409">
        <v>400</v>
      </c>
      <c r="G264" s="450">
        <v>1</v>
      </c>
      <c r="H264" s="451">
        <f t="shared" si="29"/>
        <v>8.8000000000000005E-3</v>
      </c>
      <c r="I264" s="476"/>
      <c r="K264" s="1954" t="s">
        <v>309</v>
      </c>
      <c r="L264" s="1954"/>
      <c r="M264" s="1954"/>
      <c r="N264" s="1954"/>
      <c r="O264" s="1954"/>
      <c r="P264" s="1955"/>
      <c r="Q264" s="1332">
        <f>SUM(Q254,Q248,Q239,Q221,Q214,Q263,Q259)</f>
        <v>144</v>
      </c>
      <c r="R264" s="815">
        <f>SUM(R254,R248,R239,R221,R214,R259,R263)</f>
        <v>5.607499999999999</v>
      </c>
      <c r="S264" s="806" t="s">
        <v>290</v>
      </c>
    </row>
    <row r="265" spans="2:19" ht="15.75" x14ac:dyDescent="0.25">
      <c r="B265" s="1055">
        <v>11</v>
      </c>
      <c r="C265" s="1056"/>
      <c r="D265" s="1056">
        <v>2.2000000000000002</v>
      </c>
      <c r="E265" s="426">
        <v>13</v>
      </c>
      <c r="F265" s="409">
        <v>300</v>
      </c>
      <c r="G265" s="450">
        <v>1</v>
      </c>
      <c r="H265" s="451">
        <f t="shared" si="29"/>
        <v>8.5800000000000008E-3</v>
      </c>
      <c r="I265" s="476"/>
    </row>
    <row r="266" spans="2:19" ht="15" customHeight="1" x14ac:dyDescent="0.25">
      <c r="B266" s="1055">
        <v>12</v>
      </c>
      <c r="C266" s="1056"/>
      <c r="D266" s="1056">
        <v>4.5</v>
      </c>
      <c r="E266" s="426">
        <v>10</v>
      </c>
      <c r="F266" s="409">
        <v>300</v>
      </c>
      <c r="G266" s="450">
        <v>2</v>
      </c>
      <c r="H266" s="451">
        <f>D266*E266*F266*G266/1000000</f>
        <v>2.7E-2</v>
      </c>
      <c r="I266" s="476"/>
      <c r="K266" s="1892" t="s">
        <v>22</v>
      </c>
      <c r="L266" s="1892"/>
      <c r="M266" s="1892"/>
      <c r="N266" s="1892"/>
      <c r="O266" s="1892"/>
      <c r="P266" s="1892"/>
      <c r="Q266" s="1892"/>
      <c r="R266" s="1892"/>
      <c r="S266" s="1892"/>
    </row>
    <row r="267" spans="2:19" ht="15" customHeight="1" x14ac:dyDescent="0.25">
      <c r="D267" s="1451"/>
      <c r="E267" s="1451"/>
      <c r="F267" s="1451"/>
      <c r="G267" s="1119">
        <f>SUM(G255:G266)</f>
        <v>25</v>
      </c>
      <c r="H267" s="1120">
        <f>SUM(H255:H266)</f>
        <v>0.83857999999999999</v>
      </c>
      <c r="I267" s="476"/>
      <c r="K267" s="1892"/>
      <c r="L267" s="1892"/>
      <c r="M267" s="1892"/>
      <c r="N267" s="1892"/>
      <c r="O267" s="1892"/>
      <c r="P267" s="1892"/>
      <c r="Q267" s="1892"/>
      <c r="R267" s="1892"/>
      <c r="S267" s="1892"/>
    </row>
    <row r="268" spans="2:19" ht="15.75" x14ac:dyDescent="0.25">
      <c r="B268" s="1263">
        <v>46264</v>
      </c>
      <c r="C268" s="409" t="s">
        <v>32</v>
      </c>
      <c r="D268" s="409">
        <v>7</v>
      </c>
      <c r="E268" s="409">
        <v>10</v>
      </c>
      <c r="F268" s="409">
        <v>400</v>
      </c>
      <c r="G268" s="427">
        <v>2</v>
      </c>
      <c r="H268" s="497">
        <f>D268*E268*F268*G268/1000000</f>
        <v>5.6000000000000001E-2</v>
      </c>
      <c r="I268" s="1261"/>
      <c r="K268" s="1385"/>
      <c r="L268" s="253"/>
      <c r="M268" s="285"/>
      <c r="N268" s="285"/>
      <c r="O268" s="285"/>
      <c r="P268" s="285"/>
      <c r="Q268" s="285"/>
      <c r="R268" s="285"/>
      <c r="S268" s="285"/>
    </row>
    <row r="269" spans="2:19" ht="15.75" x14ac:dyDescent="0.25">
      <c r="B269" s="1055">
        <v>2</v>
      </c>
      <c r="C269" s="1056"/>
      <c r="D269" s="1056">
        <v>4.5</v>
      </c>
      <c r="E269" s="426">
        <v>10</v>
      </c>
      <c r="F269" s="409">
        <v>400</v>
      </c>
      <c r="G269" s="450">
        <v>2</v>
      </c>
      <c r="H269" s="451">
        <f>D269*E269*F269*G269/1000000</f>
        <v>3.5999999999999997E-2</v>
      </c>
      <c r="I269" s="476"/>
      <c r="K269" s="1886" t="s">
        <v>21</v>
      </c>
      <c r="L269" s="1945" t="s">
        <v>24</v>
      </c>
      <c r="M269" s="1947" t="s">
        <v>94</v>
      </c>
      <c r="N269" s="1948"/>
      <c r="O269" s="1949"/>
      <c r="P269" s="1947" t="s">
        <v>4</v>
      </c>
      <c r="Q269" s="1948"/>
      <c r="R269" s="1949"/>
      <c r="S269" s="1901" t="s">
        <v>5</v>
      </c>
    </row>
    <row r="270" spans="2:19" ht="15.75" x14ac:dyDescent="0.25">
      <c r="B270" s="1055">
        <v>3</v>
      </c>
      <c r="C270" s="1056"/>
      <c r="D270" s="1056">
        <v>3.5</v>
      </c>
      <c r="E270" s="426">
        <v>10</v>
      </c>
      <c r="F270" s="409">
        <v>400</v>
      </c>
      <c r="G270" s="450">
        <v>1</v>
      </c>
      <c r="H270" s="451">
        <f>D270*E270*F270*G270/1000000</f>
        <v>1.4E-2</v>
      </c>
      <c r="I270" s="476"/>
      <c r="K270" s="1887"/>
      <c r="L270" s="1946"/>
      <c r="M270" s="1332" t="s">
        <v>27</v>
      </c>
      <c r="N270" s="1332" t="s">
        <v>28</v>
      </c>
      <c r="O270" s="1332" t="s">
        <v>26</v>
      </c>
      <c r="P270" s="1332" t="s">
        <v>29</v>
      </c>
      <c r="Q270" s="1368" t="s">
        <v>30</v>
      </c>
      <c r="R270" s="1332" t="s">
        <v>10</v>
      </c>
      <c r="S270" s="1901"/>
    </row>
    <row r="271" spans="2:19" ht="15.75" x14ac:dyDescent="0.25">
      <c r="D271" s="1462"/>
      <c r="E271" s="1462"/>
      <c r="F271" s="1462"/>
      <c r="G271" s="1119">
        <f>SUM(G268:G270)</f>
        <v>5</v>
      </c>
      <c r="H271" s="1120">
        <f>SUM(H268:H270)</f>
        <v>0.106</v>
      </c>
      <c r="I271" s="476"/>
      <c r="K271" s="789" t="s">
        <v>308</v>
      </c>
      <c r="L271" s="619" t="s">
        <v>14</v>
      </c>
      <c r="M271" s="619">
        <v>10</v>
      </c>
      <c r="N271" s="619">
        <v>15</v>
      </c>
      <c r="O271" s="619">
        <v>400</v>
      </c>
      <c r="P271" s="620"/>
      <c r="Q271" s="619">
        <v>1</v>
      </c>
      <c r="R271" s="673">
        <f>M271*N271*O271*Q271/1000000</f>
        <v>0.06</v>
      </c>
      <c r="S271" s="674"/>
    </row>
    <row r="272" spans="2:19" ht="15.75" x14ac:dyDescent="0.25">
      <c r="B272" s="1263">
        <v>46265</v>
      </c>
      <c r="C272" s="409" t="s">
        <v>32</v>
      </c>
      <c r="D272" s="409">
        <v>4.5</v>
      </c>
      <c r="E272" s="409">
        <v>20</v>
      </c>
      <c r="F272" s="409">
        <v>400</v>
      </c>
      <c r="G272" s="427">
        <v>1</v>
      </c>
      <c r="H272" s="497">
        <f>D272*E272*F272*G272/1000000</f>
        <v>3.5999999999999997E-2</v>
      </c>
      <c r="I272" s="1261"/>
      <c r="K272" s="619"/>
      <c r="L272" s="619"/>
      <c r="M272" s="619">
        <v>6</v>
      </c>
      <c r="N272" s="619">
        <v>15</v>
      </c>
      <c r="O272" s="619">
        <v>400</v>
      </c>
      <c r="P272" s="620"/>
      <c r="Q272" s="619">
        <v>2</v>
      </c>
      <c r="R272" s="673">
        <f>M272*N272*O272*Q272/1000000</f>
        <v>7.1999999999999995E-2</v>
      </c>
      <c r="S272" s="674"/>
    </row>
    <row r="273" spans="2:20" ht="15.75" x14ac:dyDescent="0.25">
      <c r="B273" s="1055">
        <v>2</v>
      </c>
      <c r="C273" s="1056"/>
      <c r="D273" s="1056">
        <v>4.5</v>
      </c>
      <c r="E273" s="426">
        <v>10</v>
      </c>
      <c r="F273" s="409">
        <v>400</v>
      </c>
      <c r="G273" s="450">
        <v>4</v>
      </c>
      <c r="H273" s="451">
        <f>D273*E273*F273*G273/1000000</f>
        <v>7.1999999999999995E-2</v>
      </c>
      <c r="I273" s="476"/>
      <c r="K273" s="1004"/>
      <c r="L273" s="1005"/>
      <c r="M273" s="1005"/>
      <c r="N273" s="1005"/>
      <c r="O273" s="1005"/>
      <c r="P273" s="1006"/>
      <c r="Q273" s="696">
        <f>SUM(Q271:Q272)</f>
        <v>3</v>
      </c>
      <c r="R273" s="697">
        <f>SUM(R271:R272)</f>
        <v>0.13200000000000001</v>
      </c>
      <c r="S273" s="765" t="s">
        <v>163</v>
      </c>
    </row>
    <row r="274" spans="2:20" ht="15.75" x14ac:dyDescent="0.25">
      <c r="B274" s="1055">
        <v>3</v>
      </c>
      <c r="C274" s="1056"/>
      <c r="D274" s="1056">
        <v>2.2000000000000002</v>
      </c>
      <c r="E274" s="426">
        <v>10</v>
      </c>
      <c r="F274" s="409">
        <v>400</v>
      </c>
      <c r="G274" s="450">
        <v>1</v>
      </c>
      <c r="H274" s="451">
        <f>D274*E274*F274*G274/1000000</f>
        <v>8.8000000000000005E-3</v>
      </c>
      <c r="I274" s="476"/>
      <c r="K274" s="1397" t="s">
        <v>336</v>
      </c>
      <c r="L274" s="429" t="s">
        <v>14</v>
      </c>
      <c r="M274" s="426">
        <v>15</v>
      </c>
      <c r="N274" s="426">
        <v>20</v>
      </c>
      <c r="O274" s="426">
        <v>400</v>
      </c>
      <c r="P274" s="429"/>
      <c r="Q274" s="450">
        <v>1</v>
      </c>
      <c r="R274" s="451">
        <f t="shared" ref="R274:R283" si="30">M274*N274*O274*Q274/1000000</f>
        <v>0.12</v>
      </c>
      <c r="S274" s="1056"/>
    </row>
    <row r="275" spans="2:20" ht="15.75" x14ac:dyDescent="0.25">
      <c r="D275" s="1479"/>
      <c r="E275" s="1479"/>
      <c r="F275" s="1479"/>
      <c r="G275" s="1119">
        <f>SUM(G272:G274)</f>
        <v>6</v>
      </c>
      <c r="H275" s="1120">
        <f>SUM(H272:H274)</f>
        <v>0.11679999999999999</v>
      </c>
      <c r="I275" s="476"/>
      <c r="K275" s="1331"/>
      <c r="L275" s="476"/>
      <c r="M275" s="476">
        <v>15</v>
      </c>
      <c r="N275" s="476">
        <v>15</v>
      </c>
      <c r="O275" s="426">
        <v>400</v>
      </c>
      <c r="P275" s="476"/>
      <c r="Q275" s="345">
        <v>1</v>
      </c>
      <c r="R275" s="346">
        <f t="shared" si="30"/>
        <v>0.09</v>
      </c>
      <c r="S275" s="476"/>
    </row>
    <row r="276" spans="2:20" ht="15.75" x14ac:dyDescent="0.25">
      <c r="B276" s="1263">
        <v>46267</v>
      </c>
      <c r="C276" s="409" t="s">
        <v>32</v>
      </c>
      <c r="D276" s="409">
        <v>7</v>
      </c>
      <c r="E276" s="409">
        <v>15</v>
      </c>
      <c r="F276" s="409">
        <v>400</v>
      </c>
      <c r="G276" s="427">
        <v>2</v>
      </c>
      <c r="H276" s="497">
        <f>D276*E276*F276*G276/1000000</f>
        <v>8.4000000000000005E-2</v>
      </c>
      <c r="I276" s="1261"/>
      <c r="K276" s="1331"/>
      <c r="L276" s="476"/>
      <c r="M276" s="476">
        <v>12</v>
      </c>
      <c r="N276" s="476">
        <v>15</v>
      </c>
      <c r="O276" s="426">
        <v>300</v>
      </c>
      <c r="P276" s="476"/>
      <c r="Q276" s="345">
        <v>1</v>
      </c>
      <c r="R276" s="346">
        <f t="shared" si="30"/>
        <v>5.3999999999999999E-2</v>
      </c>
      <c r="S276" s="476"/>
      <c r="T276" s="1398"/>
    </row>
    <row r="277" spans="2:20" ht="15.75" x14ac:dyDescent="0.25">
      <c r="B277" s="1055">
        <v>2</v>
      </c>
      <c r="C277" s="1056"/>
      <c r="D277" s="1056">
        <v>7</v>
      </c>
      <c r="E277" s="426">
        <v>13</v>
      </c>
      <c r="F277" s="409">
        <v>400</v>
      </c>
      <c r="G277" s="450">
        <v>1</v>
      </c>
      <c r="H277" s="451">
        <f>D277*E277*F277*G277/1000000</f>
        <v>3.6400000000000002E-2</v>
      </c>
      <c r="I277" s="476"/>
      <c r="K277" s="1331"/>
      <c r="L277" s="476"/>
      <c r="M277" s="476">
        <v>7</v>
      </c>
      <c r="N277" s="476">
        <v>20</v>
      </c>
      <c r="O277" s="426">
        <v>300</v>
      </c>
      <c r="P277" s="476"/>
      <c r="Q277" s="345">
        <v>1</v>
      </c>
      <c r="R277" s="346">
        <f t="shared" si="30"/>
        <v>4.2000000000000003E-2</v>
      </c>
      <c r="S277" s="476"/>
    </row>
    <row r="278" spans="2:20" ht="15.75" x14ac:dyDescent="0.25">
      <c r="B278" s="1055">
        <v>3</v>
      </c>
      <c r="C278" s="1056"/>
      <c r="D278" s="1056">
        <v>4.5</v>
      </c>
      <c r="E278" s="426">
        <v>15</v>
      </c>
      <c r="F278" s="409">
        <v>400</v>
      </c>
      <c r="G278" s="450">
        <v>1</v>
      </c>
      <c r="H278" s="451">
        <f>D278*E278*F278*G278/1000000</f>
        <v>2.7E-2</v>
      </c>
      <c r="I278" s="476"/>
      <c r="K278" s="1331"/>
      <c r="L278" s="476"/>
      <c r="M278" s="476">
        <v>5</v>
      </c>
      <c r="N278" s="476">
        <v>20</v>
      </c>
      <c r="O278" s="426">
        <v>400</v>
      </c>
      <c r="P278" s="476"/>
      <c r="Q278" s="345">
        <v>2</v>
      </c>
      <c r="R278" s="346">
        <f t="shared" si="30"/>
        <v>0.08</v>
      </c>
      <c r="S278" s="476"/>
    </row>
    <row r="279" spans="2:20" ht="15.75" x14ac:dyDescent="0.25">
      <c r="B279" s="1055">
        <v>4</v>
      </c>
      <c r="C279" s="1056"/>
      <c r="D279" s="1056">
        <v>4.5</v>
      </c>
      <c r="E279" s="426">
        <v>10</v>
      </c>
      <c r="F279" s="409">
        <v>400</v>
      </c>
      <c r="G279" s="450">
        <v>3</v>
      </c>
      <c r="H279" s="451">
        <f>D279*E279*F279*G279/1000000</f>
        <v>5.3999999999999999E-2</v>
      </c>
      <c r="I279" s="476"/>
      <c r="K279" s="1331"/>
      <c r="L279" s="476"/>
      <c r="M279" s="476">
        <v>7</v>
      </c>
      <c r="N279" s="476">
        <v>12</v>
      </c>
      <c r="O279" s="426">
        <v>300</v>
      </c>
      <c r="P279" s="476"/>
      <c r="Q279" s="345">
        <v>1</v>
      </c>
      <c r="R279" s="346">
        <f t="shared" si="30"/>
        <v>2.52E-2</v>
      </c>
      <c r="S279" s="476"/>
    </row>
    <row r="280" spans="2:20" ht="15.75" x14ac:dyDescent="0.25">
      <c r="B280" s="1055">
        <v>5</v>
      </c>
      <c r="C280" s="1056"/>
      <c r="D280" s="1056">
        <v>2.2000000000000002</v>
      </c>
      <c r="E280" s="426">
        <v>10</v>
      </c>
      <c r="F280" s="409">
        <v>400</v>
      </c>
      <c r="G280" s="450">
        <v>1</v>
      </c>
      <c r="H280" s="451">
        <f>D280*E280*F280*G280/1000000</f>
        <v>8.8000000000000005E-3</v>
      </c>
      <c r="I280" s="476"/>
      <c r="K280" s="1331"/>
      <c r="L280" s="476"/>
      <c r="M280" s="476">
        <v>15</v>
      </c>
      <c r="N280" s="476">
        <v>25</v>
      </c>
      <c r="O280" s="426">
        <v>300</v>
      </c>
      <c r="P280" s="476"/>
      <c r="Q280" s="345">
        <v>1</v>
      </c>
      <c r="R280" s="346">
        <f t="shared" si="30"/>
        <v>0.1125</v>
      </c>
      <c r="S280" s="476"/>
    </row>
    <row r="281" spans="2:20" ht="15.75" x14ac:dyDescent="0.25">
      <c r="D281" s="1541"/>
      <c r="E281" s="1541"/>
      <c r="F281" s="1541"/>
      <c r="G281" s="1119">
        <f>SUM(G276:G280)</f>
        <v>8</v>
      </c>
      <c r="H281" s="1120">
        <f>SUM(H276:H280)</f>
        <v>0.2102</v>
      </c>
      <c r="I281" s="476"/>
      <c r="K281" s="1331"/>
      <c r="L281" s="476"/>
      <c r="M281" s="476">
        <v>15</v>
      </c>
      <c r="N281" s="476">
        <v>30</v>
      </c>
      <c r="O281" s="426">
        <v>400</v>
      </c>
      <c r="P281" s="476"/>
      <c r="Q281" s="345">
        <v>1</v>
      </c>
      <c r="R281" s="346">
        <f t="shared" si="30"/>
        <v>0.18</v>
      </c>
      <c r="S281" s="476"/>
    </row>
    <row r="282" spans="2:20" ht="15.75" x14ac:dyDescent="0.25">
      <c r="B282" s="1263">
        <v>46268</v>
      </c>
      <c r="C282" s="409" t="s">
        <v>32</v>
      </c>
      <c r="D282" s="409">
        <v>4.5</v>
      </c>
      <c r="E282" s="409">
        <v>20</v>
      </c>
      <c r="F282" s="409">
        <v>400</v>
      </c>
      <c r="G282" s="427">
        <v>1</v>
      </c>
      <c r="H282" s="497">
        <f>D282*E282*F282*G282/1000000</f>
        <v>3.5999999999999997E-2</v>
      </c>
      <c r="I282" s="1261"/>
      <c r="K282" s="1331"/>
      <c r="L282" s="476"/>
      <c r="M282" s="476">
        <v>12</v>
      </c>
      <c r="N282" s="476">
        <v>20</v>
      </c>
      <c r="O282" s="426">
        <v>400</v>
      </c>
      <c r="P282" s="476"/>
      <c r="Q282" s="345">
        <v>1</v>
      </c>
      <c r="R282" s="346">
        <f t="shared" si="30"/>
        <v>9.6000000000000002E-2</v>
      </c>
      <c r="S282" s="476"/>
    </row>
    <row r="283" spans="2:20" ht="15.75" x14ac:dyDescent="0.25">
      <c r="B283" s="1055">
        <v>2</v>
      </c>
      <c r="C283" s="1056"/>
      <c r="D283" s="409">
        <v>4.5</v>
      </c>
      <c r="E283" s="426">
        <v>15</v>
      </c>
      <c r="F283" s="409">
        <v>400</v>
      </c>
      <c r="G283" s="450">
        <v>2</v>
      </c>
      <c r="H283" s="451">
        <f>D283*E283*F283*G283/1000000</f>
        <v>5.3999999999999999E-2</v>
      </c>
      <c r="I283" s="476"/>
      <c r="K283" s="1346"/>
      <c r="L283" s="1347"/>
      <c r="M283" s="1347">
        <v>15</v>
      </c>
      <c r="N283" s="1347">
        <v>20</v>
      </c>
      <c r="O283" s="1399">
        <v>300</v>
      </c>
      <c r="P283" s="1347"/>
      <c r="Q283" s="1379">
        <v>1</v>
      </c>
      <c r="R283" s="849">
        <f t="shared" si="30"/>
        <v>0.09</v>
      </c>
      <c r="S283" s="1347"/>
    </row>
    <row r="284" spans="2:20" ht="15.75" x14ac:dyDescent="0.25">
      <c r="B284" s="1055">
        <v>3</v>
      </c>
      <c r="C284" s="1056"/>
      <c r="D284" s="409">
        <v>4.5</v>
      </c>
      <c r="E284" s="426">
        <v>10</v>
      </c>
      <c r="F284" s="409">
        <v>400</v>
      </c>
      <c r="G284" s="450">
        <v>3</v>
      </c>
      <c r="H284" s="451">
        <f>D284*E284*F284*G284/1000000</f>
        <v>5.3999999999999999E-2</v>
      </c>
      <c r="I284" s="476"/>
      <c r="K284" s="425"/>
      <c r="L284" s="425"/>
      <c r="M284" s="425"/>
      <c r="N284" s="425"/>
      <c r="O284" s="425"/>
      <c r="P284" s="409"/>
      <c r="Q284" s="845">
        <f>SUM(Q274:Q283)</f>
        <v>11</v>
      </c>
      <c r="R284" s="437">
        <f>SUM(R274:R283)</f>
        <v>0.88969999999999994</v>
      </c>
      <c r="S284" s="765" t="s">
        <v>163</v>
      </c>
    </row>
    <row r="285" spans="2:20" ht="15.75" x14ac:dyDescent="0.25">
      <c r="B285" s="1055">
        <v>4</v>
      </c>
      <c r="C285" s="1056"/>
      <c r="D285" s="409">
        <v>4.5</v>
      </c>
      <c r="E285" s="426">
        <v>10</v>
      </c>
      <c r="F285" s="409">
        <v>300</v>
      </c>
      <c r="G285" s="450">
        <v>5</v>
      </c>
      <c r="H285" s="451">
        <f>D285*E285*F285*G285/1000000</f>
        <v>6.7500000000000004E-2</v>
      </c>
      <c r="I285" s="476"/>
      <c r="K285" s="1211" t="s">
        <v>376</v>
      </c>
      <c r="L285" s="409" t="s">
        <v>14</v>
      </c>
      <c r="M285" s="409">
        <v>3</v>
      </c>
      <c r="N285" s="409">
        <v>15</v>
      </c>
      <c r="O285" s="409">
        <v>400</v>
      </c>
      <c r="P285" s="409"/>
      <c r="Q285" s="427">
        <v>2</v>
      </c>
      <c r="R285" s="497">
        <f>M285*N285*O285*Q285/1000000</f>
        <v>3.5999999999999997E-2</v>
      </c>
      <c r="S285" s="409"/>
    </row>
    <row r="286" spans="2:20" ht="15.75" x14ac:dyDescent="0.25">
      <c r="B286" s="1055">
        <v>5</v>
      </c>
      <c r="C286" s="1056"/>
      <c r="D286" s="409">
        <v>4.5</v>
      </c>
      <c r="E286" s="426">
        <v>13</v>
      </c>
      <c r="F286" s="409">
        <v>400</v>
      </c>
      <c r="G286" s="450">
        <v>1</v>
      </c>
      <c r="H286" s="451">
        <f>D286*E286*F286*G286/1000000</f>
        <v>2.3400000000000001E-2</v>
      </c>
      <c r="I286" s="476"/>
      <c r="K286" s="409"/>
      <c r="L286" s="409"/>
      <c r="M286" s="409">
        <v>5</v>
      </c>
      <c r="N286" s="409">
        <v>10</v>
      </c>
      <c r="O286" s="409">
        <v>400</v>
      </c>
      <c r="P286" s="409"/>
      <c r="Q286" s="427">
        <v>4</v>
      </c>
      <c r="R286" s="497">
        <f>M286*N286*O286*Q286/1000000</f>
        <v>0.08</v>
      </c>
      <c r="S286" s="409"/>
    </row>
    <row r="287" spans="2:20" ht="15.75" x14ac:dyDescent="0.25">
      <c r="D287" s="1551"/>
      <c r="E287" s="1551"/>
      <c r="F287" s="1551"/>
      <c r="G287" s="1119">
        <f>SUM(G282:G286)</f>
        <v>12</v>
      </c>
      <c r="H287" s="1120">
        <f>SUM(H282:H286)</f>
        <v>0.2349</v>
      </c>
      <c r="I287" s="476"/>
      <c r="K287" s="409"/>
      <c r="L287" s="409"/>
      <c r="M287" s="409">
        <v>2</v>
      </c>
      <c r="N287" s="409">
        <v>10</v>
      </c>
      <c r="O287" s="409">
        <v>400</v>
      </c>
      <c r="P287" s="409"/>
      <c r="Q287" s="427">
        <v>45</v>
      </c>
      <c r="R287" s="497">
        <f>M287*N287*O287*Q287/1000000</f>
        <v>0.36</v>
      </c>
      <c r="S287" s="409"/>
    </row>
    <row r="288" spans="2:20" ht="16.5" thickBot="1" x14ac:dyDescent="0.3">
      <c r="B288" s="816"/>
      <c r="C288" s="816"/>
      <c r="D288" s="816"/>
      <c r="E288" s="816"/>
      <c r="F288" s="816"/>
      <c r="G288" s="47">
        <f>SUM(G287,G281,G275,G271,G267,G254)</f>
        <v>62</v>
      </c>
      <c r="H288" s="72">
        <f>SUM(H287,H281,H275,H271,H267,H254)</f>
        <v>1.6798799999999998</v>
      </c>
      <c r="I288" s="1433"/>
      <c r="K288" s="409"/>
      <c r="L288" s="409"/>
      <c r="M288" s="409">
        <v>2</v>
      </c>
      <c r="N288" s="409">
        <v>10</v>
      </c>
      <c r="O288" s="409">
        <v>300</v>
      </c>
      <c r="P288" s="409"/>
      <c r="Q288" s="427">
        <v>15</v>
      </c>
      <c r="R288" s="497">
        <f>M288*N288*O288*Q288/1000000</f>
        <v>0.09</v>
      </c>
      <c r="S288" s="409"/>
    </row>
    <row r="289" spans="1:22" ht="16.5" thickTop="1" x14ac:dyDescent="0.25">
      <c r="K289" s="112"/>
      <c r="L289" s="112"/>
      <c r="M289" s="112"/>
      <c r="N289" s="112"/>
      <c r="O289" s="112"/>
      <c r="P289" s="1330"/>
      <c r="Q289" s="993">
        <f>SUM(Q285:Q288)</f>
        <v>66</v>
      </c>
      <c r="R289" s="994">
        <f>SUM(R285:R288)</f>
        <v>0.56599999999999995</v>
      </c>
      <c r="S289" s="995" t="s">
        <v>163</v>
      </c>
    </row>
    <row r="290" spans="1:22" ht="16.5" thickBot="1" x14ac:dyDescent="0.3">
      <c r="Q290" s="1380">
        <f>SUM(Q289,Q284,Q273)</f>
        <v>80</v>
      </c>
      <c r="R290" s="1378">
        <f>SUM(R289,R284,R273)</f>
        <v>1.5876999999999999</v>
      </c>
      <c r="S290" s="1384" t="s">
        <v>377</v>
      </c>
      <c r="T290" s="1400">
        <f>SUM(R290,R264,R201,R182,R167,R140,R130,R114,R102,R84,R70,R59,R48,R34,R22,)</f>
        <v>19.343236000000005</v>
      </c>
    </row>
    <row r="291" spans="1:22" ht="16.5" thickTop="1" x14ac:dyDescent="0.25">
      <c r="K291" s="842" t="s">
        <v>438</v>
      </c>
      <c r="L291" s="383"/>
      <c r="M291" s="383"/>
      <c r="N291" s="383"/>
      <c r="O291" s="383"/>
      <c r="P291" s="383"/>
    </row>
    <row r="292" spans="1:22" ht="15.75" x14ac:dyDescent="0.25">
      <c r="K292" s="383" t="s">
        <v>439</v>
      </c>
      <c r="L292" s="383"/>
      <c r="M292" s="383">
        <f>SUM(BENGKIRAI!Q194)</f>
        <v>0.71519999999999995</v>
      </c>
      <c r="N292" s="383"/>
      <c r="O292" s="383"/>
      <c r="P292" s="383"/>
    </row>
    <row r="293" spans="1:22" ht="16.5" customHeight="1" x14ac:dyDescent="0.25">
      <c r="K293" s="383" t="s">
        <v>163</v>
      </c>
      <c r="L293" s="383"/>
      <c r="M293" s="1401">
        <f>SUM(R290,R264,R201,R182,R167,R140,R130,R114,R102,R84,R70,R59,R48,R34,R22,)</f>
        <v>19.343236000000005</v>
      </c>
      <c r="N293" s="383"/>
      <c r="O293" s="383"/>
      <c r="P293" s="383"/>
    </row>
    <row r="294" spans="1:22" ht="16.5" customHeight="1" x14ac:dyDescent="0.25">
      <c r="B294" s="138"/>
      <c r="C294" s="138"/>
      <c r="D294" s="138"/>
      <c r="E294" s="138"/>
      <c r="F294" s="138"/>
      <c r="G294" s="138"/>
      <c r="H294" s="138"/>
      <c r="I294" s="138"/>
      <c r="K294" s="383" t="s">
        <v>163</v>
      </c>
      <c r="L294" s="383"/>
      <c r="M294" s="1401">
        <f>SUM('PLAT BENGKIRAI'!R162,'PLAT BENGKIRAI'!R76)</f>
        <v>0.24399999999999999</v>
      </c>
      <c r="N294" s="383" t="s">
        <v>146</v>
      </c>
      <c r="O294" s="383"/>
      <c r="P294" s="383"/>
    </row>
    <row r="295" spans="1:22" ht="16.5" thickBot="1" x14ac:dyDescent="0.3">
      <c r="B295" s="138"/>
      <c r="C295" s="138"/>
      <c r="D295" s="138"/>
      <c r="E295" s="138"/>
      <c r="F295" s="138"/>
      <c r="G295" s="138"/>
      <c r="H295" s="138"/>
      <c r="I295" s="138"/>
      <c r="K295" s="383"/>
      <c r="L295" s="383"/>
      <c r="M295" s="1342">
        <f>SUM(M292:M294)</f>
        <v>20.302436000000004</v>
      </c>
      <c r="N295" s="383"/>
      <c r="O295" s="383"/>
      <c r="P295" s="383"/>
    </row>
    <row r="296" spans="1:22" ht="16.5" thickTop="1" x14ac:dyDescent="0.25">
      <c r="B296" s="138"/>
      <c r="C296" s="138"/>
      <c r="D296" s="138"/>
      <c r="E296" s="138"/>
      <c r="F296" s="138"/>
      <c r="G296" s="138"/>
      <c r="H296" s="138"/>
      <c r="I296" s="138"/>
    </row>
    <row r="297" spans="1:22" s="1215" customFormat="1" ht="15.75" x14ac:dyDescent="0.25">
      <c r="A297" s="816"/>
      <c r="B297" s="138"/>
      <c r="C297" s="138"/>
      <c r="D297" s="138"/>
      <c r="E297" s="138"/>
      <c r="F297" s="138"/>
      <c r="G297" s="138"/>
      <c r="H297" s="138"/>
      <c r="I297" s="138"/>
      <c r="J297" s="294"/>
      <c r="K297" s="816"/>
      <c r="L297" s="816"/>
      <c r="M297" s="816"/>
      <c r="N297" s="816"/>
      <c r="O297" s="816"/>
      <c r="P297" s="816"/>
      <c r="Q297" s="816"/>
      <c r="R297" s="816"/>
      <c r="S297" s="816"/>
      <c r="T297" s="816"/>
      <c r="U297" s="816"/>
      <c r="V297" s="816"/>
    </row>
    <row r="298" spans="1:22" ht="15.75" x14ac:dyDescent="0.25">
      <c r="A298" s="816"/>
      <c r="B298" s="138"/>
      <c r="C298" s="138"/>
      <c r="D298" s="138"/>
      <c r="E298" s="138"/>
      <c r="F298" s="138"/>
      <c r="G298" s="138"/>
      <c r="H298" s="138"/>
      <c r="I298" s="138"/>
      <c r="K298" s="1892" t="s">
        <v>22</v>
      </c>
      <c r="L298" s="1892"/>
      <c r="M298" s="1892"/>
      <c r="N298" s="1892"/>
      <c r="O298" s="1892"/>
      <c r="P298" s="1892"/>
      <c r="Q298" s="1892"/>
      <c r="R298" s="1892"/>
      <c r="S298" s="1892"/>
    </row>
    <row r="299" spans="1:22" ht="15.75" x14ac:dyDescent="0.25">
      <c r="A299" s="816"/>
      <c r="B299" s="138"/>
      <c r="C299" s="138"/>
      <c r="D299" s="138"/>
      <c r="E299" s="138"/>
      <c r="F299" s="138"/>
      <c r="G299" s="138"/>
      <c r="H299" s="138"/>
      <c r="I299" s="138"/>
      <c r="K299" s="1892"/>
      <c r="L299" s="1892"/>
      <c r="M299" s="1892"/>
      <c r="N299" s="1892"/>
      <c r="O299" s="1892"/>
      <c r="P299" s="1892"/>
      <c r="Q299" s="1892"/>
      <c r="R299" s="1892"/>
      <c r="S299" s="1892"/>
    </row>
    <row r="300" spans="1:22" ht="15.75" x14ac:dyDescent="0.25">
      <c r="A300" s="816"/>
      <c r="B300" s="138"/>
      <c r="C300" s="138"/>
      <c r="D300" s="138"/>
      <c r="E300" s="138"/>
      <c r="F300" s="138"/>
      <c r="G300" s="138"/>
      <c r="H300" s="138"/>
      <c r="I300" s="138"/>
      <c r="K300" s="1385"/>
      <c r="L300" s="253"/>
      <c r="M300" s="285"/>
      <c r="N300" s="285"/>
      <c r="O300" s="285"/>
      <c r="P300" s="285"/>
      <c r="Q300" s="285"/>
      <c r="R300" s="285"/>
      <c r="S300" s="285"/>
    </row>
    <row r="301" spans="1:22" ht="15.75" x14ac:dyDescent="0.25">
      <c r="A301" s="816"/>
      <c r="B301" s="138"/>
      <c r="C301" s="138"/>
      <c r="D301" s="138"/>
      <c r="E301" s="138"/>
      <c r="F301" s="138"/>
      <c r="G301" s="138"/>
      <c r="H301" s="138"/>
      <c r="I301" s="138"/>
      <c r="K301" s="1886" t="s">
        <v>21</v>
      </c>
      <c r="L301" s="1945" t="s">
        <v>24</v>
      </c>
      <c r="M301" s="1947" t="s">
        <v>94</v>
      </c>
      <c r="N301" s="1948"/>
      <c r="O301" s="1949"/>
      <c r="P301" s="1947" t="s">
        <v>4</v>
      </c>
      <c r="Q301" s="1948"/>
      <c r="R301" s="1949"/>
      <c r="S301" s="1901" t="s">
        <v>5</v>
      </c>
    </row>
    <row r="302" spans="1:22" ht="15.75" x14ac:dyDescent="0.25">
      <c r="A302" s="816"/>
      <c r="B302" s="138"/>
      <c r="C302" s="138"/>
      <c r="D302" s="138"/>
      <c r="E302" s="138"/>
      <c r="F302" s="138"/>
      <c r="G302" s="138"/>
      <c r="H302" s="138"/>
      <c r="I302" s="138"/>
      <c r="K302" s="1887"/>
      <c r="L302" s="1946"/>
      <c r="M302" s="1332" t="s">
        <v>27</v>
      </c>
      <c r="N302" s="1332" t="s">
        <v>28</v>
      </c>
      <c r="O302" s="1332" t="s">
        <v>26</v>
      </c>
      <c r="P302" s="1332" t="s">
        <v>29</v>
      </c>
      <c r="Q302" s="1368" t="s">
        <v>30</v>
      </c>
      <c r="R302" s="1332" t="s">
        <v>10</v>
      </c>
      <c r="S302" s="1901"/>
    </row>
    <row r="303" spans="1:22" ht="15.75" x14ac:dyDescent="0.25">
      <c r="A303" s="816"/>
      <c r="B303" s="138"/>
      <c r="C303" s="138"/>
      <c r="D303" s="138"/>
      <c r="E303" s="138"/>
      <c r="F303" s="138"/>
      <c r="G303" s="138"/>
      <c r="H303" s="138"/>
      <c r="I303" s="138"/>
      <c r="K303" s="789" t="s">
        <v>440</v>
      </c>
      <c r="L303" s="619" t="s">
        <v>14</v>
      </c>
      <c r="M303" s="619">
        <v>12</v>
      </c>
      <c r="N303" s="619">
        <v>15</v>
      </c>
      <c r="O303" s="619">
        <v>500</v>
      </c>
      <c r="P303" s="620"/>
      <c r="Q303" s="619">
        <v>3</v>
      </c>
      <c r="R303" s="673">
        <f t="shared" ref="R303:R321" si="31">M303*N303*O303*Q303/1000000</f>
        <v>0.27</v>
      </c>
      <c r="S303" s="674"/>
    </row>
    <row r="304" spans="1:22" ht="15.75" x14ac:dyDescent="0.25">
      <c r="A304" s="816"/>
      <c r="K304" s="789"/>
      <c r="L304" s="619"/>
      <c r="M304" s="619">
        <v>8</v>
      </c>
      <c r="N304" s="619">
        <v>15</v>
      </c>
      <c r="O304" s="619">
        <v>500</v>
      </c>
      <c r="P304" s="620"/>
      <c r="Q304" s="619">
        <v>1</v>
      </c>
      <c r="R304" s="673">
        <f t="shared" si="31"/>
        <v>0.06</v>
      </c>
      <c r="S304" s="1208"/>
    </row>
    <row r="305" spans="11:19" ht="15.75" x14ac:dyDescent="0.25">
      <c r="K305" s="789"/>
      <c r="L305" s="619"/>
      <c r="M305" s="619">
        <v>5</v>
      </c>
      <c r="N305" s="619">
        <v>15</v>
      </c>
      <c r="O305" s="619">
        <v>500</v>
      </c>
      <c r="P305" s="620"/>
      <c r="Q305" s="619">
        <v>1</v>
      </c>
      <c r="R305" s="673">
        <f t="shared" si="31"/>
        <v>3.7499999999999999E-2</v>
      </c>
      <c r="S305" s="1208"/>
    </row>
    <row r="306" spans="11:19" ht="15.75" x14ac:dyDescent="0.25">
      <c r="K306" s="789"/>
      <c r="L306" s="619"/>
      <c r="M306" s="619">
        <v>2</v>
      </c>
      <c r="N306" s="619">
        <v>15</v>
      </c>
      <c r="O306" s="619">
        <v>500</v>
      </c>
      <c r="P306" s="620"/>
      <c r="Q306" s="619">
        <v>1</v>
      </c>
      <c r="R306" s="673">
        <f t="shared" si="31"/>
        <v>1.4999999999999999E-2</v>
      </c>
      <c r="S306" s="1208"/>
    </row>
    <row r="307" spans="11:19" ht="15.75" x14ac:dyDescent="0.25">
      <c r="K307" s="789"/>
      <c r="L307" s="619"/>
      <c r="M307" s="619">
        <v>10</v>
      </c>
      <c r="N307" s="619">
        <v>12</v>
      </c>
      <c r="O307" s="619">
        <v>500</v>
      </c>
      <c r="P307" s="620"/>
      <c r="Q307" s="619">
        <v>2</v>
      </c>
      <c r="R307" s="673">
        <f t="shared" si="31"/>
        <v>0.12</v>
      </c>
      <c r="S307" s="1208"/>
    </row>
    <row r="308" spans="11:19" ht="15.75" x14ac:dyDescent="0.25">
      <c r="K308" s="789"/>
      <c r="L308" s="619"/>
      <c r="M308" s="619">
        <v>10</v>
      </c>
      <c r="N308" s="619">
        <v>10</v>
      </c>
      <c r="O308" s="619">
        <v>500</v>
      </c>
      <c r="P308" s="620"/>
      <c r="Q308" s="619">
        <v>1</v>
      </c>
      <c r="R308" s="673">
        <f t="shared" si="31"/>
        <v>0.05</v>
      </c>
      <c r="S308" s="1208"/>
    </row>
    <row r="309" spans="11:19" ht="15.75" x14ac:dyDescent="0.25">
      <c r="K309" s="789"/>
      <c r="L309" s="619"/>
      <c r="M309" s="619">
        <v>4.5</v>
      </c>
      <c r="N309" s="619">
        <v>10</v>
      </c>
      <c r="O309" s="619">
        <v>500</v>
      </c>
      <c r="P309" s="620"/>
      <c r="Q309" s="619">
        <v>4</v>
      </c>
      <c r="R309" s="673">
        <f t="shared" si="31"/>
        <v>0.09</v>
      </c>
      <c r="S309" s="1208"/>
    </row>
    <row r="310" spans="11:19" ht="15.75" x14ac:dyDescent="0.25">
      <c r="K310" s="789"/>
      <c r="L310" s="619"/>
      <c r="M310" s="619">
        <v>2</v>
      </c>
      <c r="N310" s="619">
        <v>10</v>
      </c>
      <c r="O310" s="619">
        <v>500</v>
      </c>
      <c r="P310" s="620"/>
      <c r="Q310" s="619">
        <v>3</v>
      </c>
      <c r="R310" s="673">
        <f t="shared" si="31"/>
        <v>0.03</v>
      </c>
      <c r="S310" s="1208"/>
    </row>
    <row r="311" spans="11:19" ht="15.75" x14ac:dyDescent="0.25">
      <c r="K311" s="789"/>
      <c r="L311" s="619"/>
      <c r="M311" s="619">
        <v>15</v>
      </c>
      <c r="N311" s="619">
        <v>15</v>
      </c>
      <c r="O311" s="619">
        <v>400</v>
      </c>
      <c r="P311" s="620"/>
      <c r="Q311" s="619">
        <v>2</v>
      </c>
      <c r="R311" s="673">
        <f t="shared" si="31"/>
        <v>0.18</v>
      </c>
      <c r="S311" s="1208"/>
    </row>
    <row r="312" spans="11:19" ht="15.75" x14ac:dyDescent="0.25">
      <c r="K312" s="789"/>
      <c r="L312" s="619"/>
      <c r="M312" s="619">
        <v>12</v>
      </c>
      <c r="N312" s="619">
        <v>15</v>
      </c>
      <c r="O312" s="619">
        <v>400</v>
      </c>
      <c r="P312" s="620"/>
      <c r="Q312" s="619">
        <v>9</v>
      </c>
      <c r="R312" s="673">
        <f t="shared" si="31"/>
        <v>0.64800000000000002</v>
      </c>
      <c r="S312" s="1208"/>
    </row>
    <row r="313" spans="11:19" ht="15.75" x14ac:dyDescent="0.25">
      <c r="K313" s="789"/>
      <c r="L313" s="619"/>
      <c r="M313" s="619">
        <v>6</v>
      </c>
      <c r="N313" s="619">
        <v>15</v>
      </c>
      <c r="O313" s="619">
        <v>400</v>
      </c>
      <c r="P313" s="620"/>
      <c r="Q313" s="619">
        <v>2</v>
      </c>
      <c r="R313" s="673">
        <f t="shared" si="31"/>
        <v>7.1999999999999995E-2</v>
      </c>
      <c r="S313" s="1208"/>
    </row>
    <row r="314" spans="11:19" ht="15.75" x14ac:dyDescent="0.25">
      <c r="K314" s="789"/>
      <c r="L314" s="619"/>
      <c r="M314" s="619">
        <v>10</v>
      </c>
      <c r="N314" s="619">
        <v>15</v>
      </c>
      <c r="O314" s="619">
        <v>400</v>
      </c>
      <c r="P314" s="620"/>
      <c r="Q314" s="619">
        <v>1</v>
      </c>
      <c r="R314" s="673">
        <f t="shared" si="31"/>
        <v>0.06</v>
      </c>
      <c r="S314" s="1208"/>
    </row>
    <row r="315" spans="11:19" ht="15.75" x14ac:dyDescent="0.25">
      <c r="K315" s="789"/>
      <c r="L315" s="619"/>
      <c r="M315" s="619">
        <v>3</v>
      </c>
      <c r="N315" s="619">
        <v>15</v>
      </c>
      <c r="O315" s="619">
        <v>400</v>
      </c>
      <c r="P315" s="620"/>
      <c r="Q315" s="619">
        <v>2</v>
      </c>
      <c r="R315" s="673">
        <f t="shared" si="31"/>
        <v>3.5999999999999997E-2</v>
      </c>
      <c r="S315" s="1208"/>
    </row>
    <row r="316" spans="11:19" ht="15.75" x14ac:dyDescent="0.25">
      <c r="K316" s="789"/>
      <c r="L316" s="619"/>
      <c r="M316" s="619">
        <v>10</v>
      </c>
      <c r="N316" s="619">
        <v>12</v>
      </c>
      <c r="O316" s="619">
        <v>400</v>
      </c>
      <c r="P316" s="620"/>
      <c r="Q316" s="619">
        <v>2</v>
      </c>
      <c r="R316" s="673">
        <f t="shared" si="31"/>
        <v>9.6000000000000002E-2</v>
      </c>
      <c r="S316" s="1208"/>
    </row>
    <row r="317" spans="11:19" ht="15.75" x14ac:dyDescent="0.25">
      <c r="K317" s="789"/>
      <c r="L317" s="619"/>
      <c r="M317" s="619">
        <v>10</v>
      </c>
      <c r="N317" s="619">
        <v>10</v>
      </c>
      <c r="O317" s="619">
        <v>400</v>
      </c>
      <c r="P317" s="620"/>
      <c r="Q317" s="619">
        <v>2</v>
      </c>
      <c r="R317" s="673">
        <f t="shared" si="31"/>
        <v>0.08</v>
      </c>
      <c r="S317" s="1208"/>
    </row>
    <row r="318" spans="11:19" ht="15.75" x14ac:dyDescent="0.25">
      <c r="K318" s="789"/>
      <c r="L318" s="619"/>
      <c r="M318" s="619">
        <v>4.5</v>
      </c>
      <c r="N318" s="619">
        <v>10</v>
      </c>
      <c r="O318" s="619">
        <v>400</v>
      </c>
      <c r="P318" s="620"/>
      <c r="Q318" s="619">
        <v>5</v>
      </c>
      <c r="R318" s="673">
        <f t="shared" si="31"/>
        <v>0.09</v>
      </c>
      <c r="S318" s="1208"/>
    </row>
    <row r="319" spans="11:19" ht="15.75" x14ac:dyDescent="0.25">
      <c r="K319" s="1620"/>
      <c r="L319" s="1621"/>
      <c r="M319" s="1621">
        <v>2</v>
      </c>
      <c r="N319" s="1621">
        <v>10</v>
      </c>
      <c r="O319" s="1621">
        <v>400</v>
      </c>
      <c r="P319" s="1622"/>
      <c r="Q319" s="1621">
        <v>11</v>
      </c>
      <c r="R319" s="1623">
        <f t="shared" si="31"/>
        <v>8.7999999999999995E-2</v>
      </c>
      <c r="S319" s="1624"/>
    </row>
    <row r="320" spans="11:19" ht="15.75" x14ac:dyDescent="0.25">
      <c r="K320" s="789"/>
      <c r="L320" s="619"/>
      <c r="M320" s="619">
        <v>4.5</v>
      </c>
      <c r="N320" s="619">
        <v>10</v>
      </c>
      <c r="O320" s="619">
        <v>300</v>
      </c>
      <c r="P320" s="620"/>
      <c r="Q320" s="619">
        <v>7</v>
      </c>
      <c r="R320" s="673">
        <f t="shared" si="31"/>
        <v>9.4500000000000001E-2</v>
      </c>
      <c r="S320" s="1208"/>
    </row>
    <row r="321" spans="11:19" ht="15.75" x14ac:dyDescent="0.25">
      <c r="K321" s="1621"/>
      <c r="L321" s="1621"/>
      <c r="M321" s="1621">
        <v>2</v>
      </c>
      <c r="N321" s="1621">
        <v>10</v>
      </c>
      <c r="O321" s="1621">
        <v>300</v>
      </c>
      <c r="P321" s="1622"/>
      <c r="Q321" s="1621">
        <v>3</v>
      </c>
      <c r="R321" s="1623">
        <f t="shared" si="31"/>
        <v>1.7999999999999999E-2</v>
      </c>
      <c r="S321" s="1625"/>
    </row>
    <row r="322" spans="11:19" ht="15.75" x14ac:dyDescent="0.25">
      <c r="K322" s="1004"/>
      <c r="L322" s="1005"/>
      <c r="M322" s="1005"/>
      <c r="N322" s="1005"/>
      <c r="O322" s="1005"/>
      <c r="P322" s="1006"/>
      <c r="Q322" s="696">
        <f>SUM(Q303:Q321)</f>
        <v>62</v>
      </c>
      <c r="R322" s="697">
        <f>SUM(R303:R321)</f>
        <v>2.1350000000000002</v>
      </c>
      <c r="S322" s="765" t="s">
        <v>163</v>
      </c>
    </row>
    <row r="323" spans="11:19" ht="15.75" x14ac:dyDescent="0.25">
      <c r="K323" s="789" t="s">
        <v>446</v>
      </c>
      <c r="L323" s="619" t="s">
        <v>14</v>
      </c>
      <c r="M323" s="619">
        <v>5</v>
      </c>
      <c r="N323" s="619">
        <v>7</v>
      </c>
      <c r="O323" s="619">
        <v>500</v>
      </c>
      <c r="P323" s="619">
        <v>1</v>
      </c>
      <c r="Q323" s="619">
        <v>4</v>
      </c>
      <c r="R323" s="673">
        <f t="shared" ref="R323:R330" si="32">M323*N323*O323*Q323/1000000</f>
        <v>7.0000000000000007E-2</v>
      </c>
      <c r="S323" s="674"/>
    </row>
    <row r="324" spans="11:19" ht="15.75" x14ac:dyDescent="0.25">
      <c r="K324" s="789"/>
      <c r="L324" s="619"/>
      <c r="M324" s="619">
        <v>4</v>
      </c>
      <c r="N324" s="619">
        <v>6</v>
      </c>
      <c r="O324" s="619">
        <v>500</v>
      </c>
      <c r="P324" s="619">
        <v>3</v>
      </c>
      <c r="Q324" s="619">
        <v>18</v>
      </c>
      <c r="R324" s="673">
        <f t="shared" si="32"/>
        <v>0.216</v>
      </c>
      <c r="S324" s="1208"/>
    </row>
    <row r="325" spans="11:19" ht="15.75" x14ac:dyDescent="0.25">
      <c r="K325" s="789"/>
      <c r="L325" s="619"/>
      <c r="M325" s="619">
        <v>5</v>
      </c>
      <c r="N325" s="619">
        <v>7</v>
      </c>
      <c r="O325" s="619">
        <v>400</v>
      </c>
      <c r="P325" s="619">
        <v>4</v>
      </c>
      <c r="Q325" s="619">
        <v>16</v>
      </c>
      <c r="R325" s="673">
        <f t="shared" si="32"/>
        <v>0.224</v>
      </c>
      <c r="S325" s="1208"/>
    </row>
    <row r="326" spans="11:19" ht="15.75" x14ac:dyDescent="0.25">
      <c r="K326" s="789"/>
      <c r="L326" s="619"/>
      <c r="M326" s="619">
        <v>4</v>
      </c>
      <c r="N326" s="619">
        <v>6</v>
      </c>
      <c r="O326" s="619">
        <v>400</v>
      </c>
      <c r="P326" s="619">
        <v>7</v>
      </c>
      <c r="Q326" s="619">
        <v>42</v>
      </c>
      <c r="R326" s="673">
        <f t="shared" si="32"/>
        <v>0.4032</v>
      </c>
      <c r="S326" s="1208"/>
    </row>
    <row r="327" spans="11:19" ht="15.75" x14ac:dyDescent="0.25">
      <c r="K327" s="789"/>
      <c r="L327" s="619"/>
      <c r="M327" s="619">
        <v>3</v>
      </c>
      <c r="N327" s="619">
        <v>5</v>
      </c>
      <c r="O327" s="619">
        <v>400</v>
      </c>
      <c r="P327" s="619">
        <v>4</v>
      </c>
      <c r="Q327" s="619">
        <v>40</v>
      </c>
      <c r="R327" s="673">
        <f t="shared" si="32"/>
        <v>0.24</v>
      </c>
      <c r="S327" s="1208"/>
    </row>
    <row r="328" spans="11:19" ht="15.75" x14ac:dyDescent="0.25">
      <c r="K328" s="789"/>
      <c r="L328" s="619"/>
      <c r="M328" s="619">
        <v>2</v>
      </c>
      <c r="N328" s="619">
        <v>3</v>
      </c>
      <c r="O328" s="619">
        <v>400</v>
      </c>
      <c r="P328" s="619">
        <v>2</v>
      </c>
      <c r="Q328" s="619">
        <v>50</v>
      </c>
      <c r="R328" s="673">
        <f t="shared" si="32"/>
        <v>0.12</v>
      </c>
      <c r="S328" s="1208"/>
    </row>
    <row r="329" spans="11:19" ht="15.75" x14ac:dyDescent="0.25">
      <c r="K329" s="789"/>
      <c r="L329" s="619"/>
      <c r="M329" s="619">
        <v>3</v>
      </c>
      <c r="N329" s="619">
        <v>5</v>
      </c>
      <c r="O329" s="619">
        <v>300</v>
      </c>
      <c r="P329" s="619">
        <v>1</v>
      </c>
      <c r="Q329" s="619">
        <v>10</v>
      </c>
      <c r="R329" s="673">
        <f t="shared" si="32"/>
        <v>4.4999999999999998E-2</v>
      </c>
      <c r="S329" s="1208"/>
    </row>
    <row r="330" spans="11:19" ht="15.75" x14ac:dyDescent="0.25">
      <c r="K330" s="619"/>
      <c r="L330" s="619"/>
      <c r="M330" s="619">
        <v>5</v>
      </c>
      <c r="N330" s="619">
        <v>7</v>
      </c>
      <c r="O330" s="619">
        <v>300</v>
      </c>
      <c r="P330" s="619">
        <v>1</v>
      </c>
      <c r="Q330" s="619">
        <v>4</v>
      </c>
      <c r="R330" s="673">
        <f t="shared" si="32"/>
        <v>4.2000000000000003E-2</v>
      </c>
      <c r="S330" s="674"/>
    </row>
    <row r="331" spans="11:19" ht="15.75" x14ac:dyDescent="0.25">
      <c r="K331" s="1004"/>
      <c r="L331" s="1005"/>
      <c r="M331" s="1005"/>
      <c r="N331" s="1005"/>
      <c r="O331" s="1005"/>
      <c r="P331" s="696">
        <f>SUM(P323:P330)</f>
        <v>23</v>
      </c>
      <c r="Q331" s="696">
        <f>SUM(Q323:Q330)</f>
        <v>184</v>
      </c>
      <c r="R331" s="697">
        <f>SUM(R323:R330)</f>
        <v>1.3602000000000001</v>
      </c>
      <c r="S331" s="765" t="s">
        <v>163</v>
      </c>
    </row>
    <row r="332" spans="11:19" ht="15.75" x14ac:dyDescent="0.25">
      <c r="K332" s="789" t="s">
        <v>464</v>
      </c>
      <c r="L332" s="619" t="s">
        <v>14</v>
      </c>
      <c r="M332" s="619">
        <v>4.5</v>
      </c>
      <c r="N332" s="619">
        <v>10</v>
      </c>
      <c r="O332" s="619">
        <v>400</v>
      </c>
      <c r="P332" s="619"/>
      <c r="Q332" s="619">
        <v>3</v>
      </c>
      <c r="R332" s="673">
        <f>M332*N332*O332*Q332/1000000</f>
        <v>5.3999999999999999E-2</v>
      </c>
      <c r="S332" s="674"/>
    </row>
    <row r="333" spans="11:19" ht="15.75" x14ac:dyDescent="0.25">
      <c r="K333" s="619"/>
      <c r="L333" s="619"/>
      <c r="M333" s="619">
        <v>6</v>
      </c>
      <c r="N333" s="619">
        <v>15</v>
      </c>
      <c r="O333" s="619">
        <v>400</v>
      </c>
      <c r="P333" s="619"/>
      <c r="Q333" s="619">
        <v>1</v>
      </c>
      <c r="R333" s="673">
        <f>M333*N333*O333*Q333/1000000</f>
        <v>3.5999999999999997E-2</v>
      </c>
      <c r="S333" s="674"/>
    </row>
    <row r="334" spans="11:19" ht="15.75" x14ac:dyDescent="0.25">
      <c r="K334" s="1004"/>
      <c r="L334" s="1005"/>
      <c r="M334" s="1005"/>
      <c r="N334" s="1005"/>
      <c r="O334" s="1005"/>
      <c r="P334" s="696">
        <f>SUM(P332:P333)</f>
        <v>0</v>
      </c>
      <c r="Q334" s="696">
        <f>SUM(Q332:Q333)</f>
        <v>4</v>
      </c>
      <c r="R334" s="697">
        <f>SUM(R332:R333)</f>
        <v>0.09</v>
      </c>
      <c r="S334" s="765" t="s">
        <v>163</v>
      </c>
    </row>
    <row r="335" spans="11:19" ht="16.5" thickBot="1" x14ac:dyDescent="0.3">
      <c r="K335" s="1294"/>
      <c r="L335" s="1294"/>
      <c r="M335" s="1294"/>
      <c r="N335" s="1294"/>
      <c r="O335" s="1294"/>
      <c r="P335" s="1377">
        <f>SUM(P334,P331)</f>
        <v>23</v>
      </c>
      <c r="Q335" s="1377">
        <f>SUM(Q334,Q331)</f>
        <v>188</v>
      </c>
      <c r="R335" s="1378">
        <f>SUM(R334,R331,R322)</f>
        <v>3.5852000000000004</v>
      </c>
      <c r="S335" s="1384" t="s">
        <v>163</v>
      </c>
    </row>
    <row r="336" spans="11:19" ht="15.75" thickTop="1" x14ac:dyDescent="0.25"/>
    <row r="337" spans="11:19" ht="15.75" x14ac:dyDescent="0.25">
      <c r="K337" s="842" t="s">
        <v>455</v>
      </c>
    </row>
    <row r="338" spans="11:19" ht="15.75" x14ac:dyDescent="0.25">
      <c r="K338" s="383" t="s">
        <v>449</v>
      </c>
      <c r="L338" s="383"/>
      <c r="M338" s="383"/>
      <c r="N338" s="1018">
        <f>SUM(Q331)</f>
        <v>184</v>
      </c>
      <c r="O338" s="1950">
        <f>SUM(R331)</f>
        <v>1.3602000000000001</v>
      </c>
      <c r="P338" s="1951"/>
      <c r="Q338" s="383"/>
      <c r="R338" s="383"/>
      <c r="S338" s="383"/>
    </row>
    <row r="339" spans="11:19" ht="15.75" x14ac:dyDescent="0.25">
      <c r="K339" s="383" t="s">
        <v>450</v>
      </c>
      <c r="L339" s="383"/>
      <c r="M339" s="383"/>
      <c r="N339" s="1402">
        <f>SUM(BENGKIRAI!P709)</f>
        <v>1930</v>
      </c>
      <c r="O339" s="1950">
        <f>SUM(BENGKIRAI!Q709)</f>
        <v>9.5487999999999982</v>
      </c>
      <c r="P339" s="1951"/>
      <c r="Q339" s="383"/>
      <c r="R339" s="383"/>
      <c r="S339" s="383"/>
    </row>
    <row r="340" spans="11:19" ht="16.5" thickBot="1" x14ac:dyDescent="0.3">
      <c r="K340" s="383"/>
      <c r="L340" s="383"/>
      <c r="M340" s="383"/>
      <c r="N340" s="1403">
        <f>SUM(N338:N339)</f>
        <v>2114</v>
      </c>
      <c r="O340" s="1965">
        <f>SUM(O338:P339)</f>
        <v>10.908999999999999</v>
      </c>
      <c r="P340" s="1966"/>
      <c r="Q340" s="383"/>
      <c r="R340" s="383"/>
      <c r="S340" s="383"/>
    </row>
    <row r="341" spans="11:19" ht="16.5" thickTop="1" x14ac:dyDescent="0.25">
      <c r="K341" s="383"/>
      <c r="L341" s="383"/>
      <c r="M341" s="383"/>
      <c r="N341" s="383"/>
      <c r="O341" s="383"/>
      <c r="P341" s="383"/>
      <c r="Q341" s="383"/>
      <c r="R341" s="383"/>
      <c r="S341" s="383"/>
    </row>
    <row r="342" spans="11:19" ht="15.75" x14ac:dyDescent="0.25">
      <c r="K342" s="842" t="s">
        <v>451</v>
      </c>
      <c r="L342" s="383"/>
      <c r="M342" s="383"/>
      <c r="N342" s="383"/>
      <c r="O342" s="383"/>
      <c r="P342" s="383"/>
      <c r="Q342" s="383"/>
      <c r="R342" s="383"/>
      <c r="S342" s="383"/>
    </row>
    <row r="343" spans="11:19" ht="15.75" x14ac:dyDescent="0.25">
      <c r="K343" s="383" t="s">
        <v>318</v>
      </c>
      <c r="L343" s="383"/>
      <c r="M343" s="383"/>
      <c r="N343" s="1018">
        <v>680</v>
      </c>
      <c r="O343" s="1950">
        <f>SUM('[4]HASIL GRADE'!$H$80,'[4]HASIL GRADE'!$H$75)</f>
        <v>2.625</v>
      </c>
      <c r="P343" s="1951"/>
      <c r="Q343" s="383"/>
      <c r="R343" s="383"/>
      <c r="S343" s="383"/>
    </row>
    <row r="344" spans="11:19" ht="15.75" x14ac:dyDescent="0.25">
      <c r="K344" s="383" t="s">
        <v>319</v>
      </c>
      <c r="L344" s="383"/>
      <c r="M344" s="383"/>
      <c r="N344" s="1018">
        <f>SUM('[5]OK GRADE'!$O$103)</f>
        <v>25</v>
      </c>
      <c r="O344" s="1950">
        <f>SUM('[5]OK GRADE'!$P$103)</f>
        <v>0.06</v>
      </c>
      <c r="P344" s="1951"/>
      <c r="Q344" s="383"/>
      <c r="R344" s="383"/>
      <c r="S344" s="383"/>
    </row>
    <row r="345" spans="11:19" ht="15.75" x14ac:dyDescent="0.25">
      <c r="K345" s="383" t="s">
        <v>452</v>
      </c>
      <c r="L345" s="383"/>
      <c r="M345" s="383"/>
      <c r="N345" s="1018">
        <v>225</v>
      </c>
      <c r="O345" s="1950">
        <v>1.0316000000000001</v>
      </c>
      <c r="P345" s="1951"/>
      <c r="Q345" s="383"/>
      <c r="R345" s="383"/>
      <c r="S345" s="383"/>
    </row>
    <row r="346" spans="11:19" ht="15.75" x14ac:dyDescent="0.25">
      <c r="K346" s="383" t="s">
        <v>453</v>
      </c>
      <c r="L346" s="383"/>
      <c r="M346" s="383"/>
      <c r="N346" s="1018">
        <v>831</v>
      </c>
      <c r="O346" s="1950">
        <v>4.4366000000000003</v>
      </c>
      <c r="P346" s="1951"/>
      <c r="Q346" s="383"/>
      <c r="R346" s="383"/>
      <c r="S346" s="383"/>
    </row>
    <row r="347" spans="11:19" ht="15.75" x14ac:dyDescent="0.25">
      <c r="K347" s="383" t="s">
        <v>454</v>
      </c>
      <c r="L347" s="383"/>
      <c r="M347" s="383"/>
      <c r="N347" s="1018">
        <v>140</v>
      </c>
      <c r="O347" s="1950">
        <v>0.8216</v>
      </c>
      <c r="P347" s="1951"/>
      <c r="R347" s="1381" t="s">
        <v>320</v>
      </c>
    </row>
    <row r="348" spans="11:19" ht="15.75" x14ac:dyDescent="0.25">
      <c r="K348" s="383" t="s">
        <v>456</v>
      </c>
      <c r="L348" s="383"/>
      <c r="M348" s="383"/>
      <c r="N348" s="1018">
        <v>403</v>
      </c>
      <c r="O348" s="1950">
        <v>2.6953999999999998</v>
      </c>
      <c r="P348" s="1951"/>
      <c r="R348" s="1135">
        <f>SUM(N340-N349)</f>
        <v>-190</v>
      </c>
      <c r="S348" s="1135">
        <f>SUM(O340-O349)</f>
        <v>-0.76120000000000054</v>
      </c>
    </row>
    <row r="349" spans="11:19" ht="16.5" thickBot="1" x14ac:dyDescent="0.3">
      <c r="N349" s="1404">
        <f>SUM(N343:N348)</f>
        <v>2304</v>
      </c>
      <c r="O349" s="1952">
        <f>SUM(O343:P348)</f>
        <v>11.670199999999999</v>
      </c>
      <c r="P349" s="1953"/>
    </row>
    <row r="350" spans="11:19" ht="15.75" thickTop="1" x14ac:dyDescent="0.25"/>
    <row r="352" spans="11:19" x14ac:dyDescent="0.25">
      <c r="K352" s="1892" t="s">
        <v>22</v>
      </c>
      <c r="L352" s="1892"/>
      <c r="M352" s="1892"/>
      <c r="N352" s="1892"/>
      <c r="O352" s="1892"/>
      <c r="P352" s="1892"/>
      <c r="Q352" s="1892"/>
      <c r="R352" s="1892"/>
      <c r="S352" s="1892"/>
    </row>
    <row r="353" spans="11:19" x14ac:dyDescent="0.25">
      <c r="K353" s="1892"/>
      <c r="L353" s="1892"/>
      <c r="M353" s="1892"/>
      <c r="N353" s="1892"/>
      <c r="O353" s="1892"/>
      <c r="P353" s="1892"/>
      <c r="Q353" s="1892"/>
      <c r="R353" s="1892"/>
      <c r="S353" s="1892"/>
    </row>
    <row r="354" spans="11:19" ht="15.75" x14ac:dyDescent="0.25">
      <c r="K354" s="1385"/>
      <c r="L354" s="253"/>
      <c r="M354" s="285"/>
      <c r="N354" s="285"/>
      <c r="O354" s="285"/>
      <c r="P354" s="285"/>
      <c r="Q354" s="285"/>
      <c r="R354" s="285"/>
      <c r="S354" s="285"/>
    </row>
    <row r="355" spans="11:19" ht="15.75" x14ac:dyDescent="0.25">
      <c r="K355" s="1886" t="s">
        <v>21</v>
      </c>
      <c r="L355" s="1945" t="s">
        <v>24</v>
      </c>
      <c r="M355" s="1947" t="s">
        <v>94</v>
      </c>
      <c r="N355" s="1948"/>
      <c r="O355" s="1949"/>
      <c r="P355" s="1947" t="s">
        <v>4</v>
      </c>
      <c r="Q355" s="1948"/>
      <c r="R355" s="1949"/>
      <c r="S355" s="1901" t="s">
        <v>5</v>
      </c>
    </row>
    <row r="356" spans="11:19" ht="15.75" x14ac:dyDescent="0.25">
      <c r="K356" s="1887"/>
      <c r="L356" s="1946"/>
      <c r="M356" s="1332" t="s">
        <v>27</v>
      </c>
      <c r="N356" s="1332" t="s">
        <v>28</v>
      </c>
      <c r="O356" s="1332" t="s">
        <v>26</v>
      </c>
      <c r="P356" s="1332" t="s">
        <v>29</v>
      </c>
      <c r="Q356" s="1368" t="s">
        <v>30</v>
      </c>
      <c r="R356" s="1332" t="s">
        <v>10</v>
      </c>
      <c r="S356" s="1901"/>
    </row>
    <row r="357" spans="11:19" ht="15.75" x14ac:dyDescent="0.25">
      <c r="K357" s="789" t="s">
        <v>475</v>
      </c>
      <c r="L357" s="619" t="s">
        <v>14</v>
      </c>
      <c r="M357" s="619">
        <v>6</v>
      </c>
      <c r="N357" s="619">
        <v>15</v>
      </c>
      <c r="O357" s="619">
        <v>400</v>
      </c>
      <c r="P357" s="620"/>
      <c r="Q357" s="619">
        <v>1</v>
      </c>
      <c r="R357" s="673">
        <f>M357*N357*O357*Q357/1000000</f>
        <v>3.5999999999999997E-2</v>
      </c>
      <c r="S357" s="674"/>
    </row>
    <row r="358" spans="11:19" ht="15.75" x14ac:dyDescent="0.25">
      <c r="K358" s="789"/>
      <c r="L358" s="619"/>
      <c r="M358" s="619">
        <v>6</v>
      </c>
      <c r="N358" s="619">
        <v>15</v>
      </c>
      <c r="O358" s="619">
        <v>300</v>
      </c>
      <c r="P358" s="620"/>
      <c r="Q358" s="619">
        <v>1</v>
      </c>
      <c r="R358" s="673">
        <f>M358*N358*O358*Q358/1000000</f>
        <v>2.7E-2</v>
      </c>
      <c r="S358" s="1208"/>
    </row>
    <row r="359" spans="11:19" ht="15.75" x14ac:dyDescent="0.25">
      <c r="K359" s="789"/>
      <c r="L359" s="619"/>
      <c r="M359" s="619">
        <v>5</v>
      </c>
      <c r="N359" s="619">
        <v>15</v>
      </c>
      <c r="O359" s="619">
        <v>300</v>
      </c>
      <c r="P359" s="620"/>
      <c r="Q359" s="619">
        <v>1</v>
      </c>
      <c r="R359" s="673">
        <f>M359*N359*O359*Q359/1000000</f>
        <v>2.2499999999999999E-2</v>
      </c>
      <c r="S359" s="1208"/>
    </row>
    <row r="360" spans="11:19" ht="15.75" x14ac:dyDescent="0.25">
      <c r="K360" s="789"/>
      <c r="L360" s="619"/>
      <c r="M360" s="619">
        <v>6</v>
      </c>
      <c r="N360" s="619">
        <v>10</v>
      </c>
      <c r="O360" s="619">
        <v>300</v>
      </c>
      <c r="P360" s="620"/>
      <c r="Q360" s="619">
        <v>1</v>
      </c>
      <c r="R360" s="673">
        <f>M360*N360*O360*Q360/1000000</f>
        <v>1.7999999999999999E-2</v>
      </c>
      <c r="S360" s="1208"/>
    </row>
    <row r="361" spans="11:19" ht="15.75" x14ac:dyDescent="0.25">
      <c r="K361" s="1295"/>
      <c r="L361" s="1296"/>
      <c r="M361" s="1296"/>
      <c r="N361" s="1296"/>
      <c r="O361" s="1296"/>
      <c r="P361" s="1297"/>
      <c r="Q361" s="1434">
        <f>SUM(Q357:Q360)</f>
        <v>4</v>
      </c>
      <c r="R361" s="1435">
        <f>SUM(R357:R360)</f>
        <v>0.10349999999999999</v>
      </c>
      <c r="S361" s="1436"/>
    </row>
    <row r="362" spans="11:19" ht="15.75" x14ac:dyDescent="0.25">
      <c r="K362" s="789" t="s">
        <v>473</v>
      </c>
      <c r="L362" s="619" t="s">
        <v>14</v>
      </c>
      <c r="M362" s="619">
        <v>10</v>
      </c>
      <c r="N362" s="619">
        <v>15</v>
      </c>
      <c r="O362" s="619">
        <v>400</v>
      </c>
      <c r="P362" s="620"/>
      <c r="Q362" s="619">
        <v>1</v>
      </c>
      <c r="R362" s="673">
        <f>M362*N362*O362*Q362/1000000</f>
        <v>0.06</v>
      </c>
      <c r="S362" s="674"/>
    </row>
    <row r="363" spans="11:19" ht="15.75" x14ac:dyDescent="0.25">
      <c r="K363" s="789"/>
      <c r="L363" s="619"/>
      <c r="M363" s="619">
        <v>6</v>
      </c>
      <c r="N363" s="619">
        <v>15</v>
      </c>
      <c r="O363" s="619">
        <v>400</v>
      </c>
      <c r="P363" s="620"/>
      <c r="Q363" s="619">
        <v>1</v>
      </c>
      <c r="R363" s="673">
        <f>M363*N363*O363*Q363/1000000</f>
        <v>3.5999999999999997E-2</v>
      </c>
      <c r="S363" s="1208"/>
    </row>
    <row r="364" spans="11:19" ht="15.75" x14ac:dyDescent="0.25">
      <c r="K364" s="789"/>
      <c r="L364" s="619"/>
      <c r="M364" s="619">
        <v>6</v>
      </c>
      <c r="N364" s="619">
        <v>12</v>
      </c>
      <c r="O364" s="619">
        <v>400</v>
      </c>
      <c r="P364" s="620"/>
      <c r="Q364" s="619">
        <v>1</v>
      </c>
      <c r="R364" s="673">
        <f>M364*N364*O364*Q364/1000000</f>
        <v>2.8799999999999999E-2</v>
      </c>
      <c r="S364" s="1208"/>
    </row>
    <row r="365" spans="11:19" ht="15.75" x14ac:dyDescent="0.25">
      <c r="K365" s="789"/>
      <c r="L365" s="619"/>
      <c r="M365" s="619">
        <v>3</v>
      </c>
      <c r="N365" s="619">
        <v>10</v>
      </c>
      <c r="O365" s="619">
        <v>400</v>
      </c>
      <c r="P365" s="620"/>
      <c r="Q365" s="619">
        <v>1</v>
      </c>
      <c r="R365" s="673">
        <f>M365*N365*O365*Q365/1000000</f>
        <v>1.2E-2</v>
      </c>
      <c r="S365" s="1208"/>
    </row>
    <row r="366" spans="11:19" ht="15.75" x14ac:dyDescent="0.25">
      <c r="K366" s="1295"/>
      <c r="L366" s="1296"/>
      <c r="M366" s="1296"/>
      <c r="N366" s="1296"/>
      <c r="O366" s="1296"/>
      <c r="P366" s="1297"/>
      <c r="Q366" s="1434">
        <f>SUM(Q362:Q365)</f>
        <v>4</v>
      </c>
      <c r="R366" s="1435">
        <f>SUM(R362:R365)</f>
        <v>0.1368</v>
      </c>
      <c r="S366" s="1436"/>
    </row>
    <row r="367" spans="11:19" ht="15.75" x14ac:dyDescent="0.25">
      <c r="K367" s="789" t="s">
        <v>479</v>
      </c>
      <c r="L367" s="619" t="s">
        <v>14</v>
      </c>
      <c r="M367" s="619">
        <v>6</v>
      </c>
      <c r="N367" s="619">
        <v>10</v>
      </c>
      <c r="O367" s="619">
        <v>400</v>
      </c>
      <c r="P367" s="620"/>
      <c r="Q367" s="619">
        <v>3</v>
      </c>
      <c r="R367" s="673">
        <f>M367*N367*O367*Q367/1000000</f>
        <v>7.1999999999999995E-2</v>
      </c>
      <c r="S367" s="674"/>
    </row>
    <row r="368" spans="11:19" ht="15.75" x14ac:dyDescent="0.25">
      <c r="K368" s="789"/>
      <c r="L368" s="619"/>
      <c r="M368" s="619">
        <v>6</v>
      </c>
      <c r="N368" s="619">
        <v>12</v>
      </c>
      <c r="O368" s="619">
        <v>400</v>
      </c>
      <c r="P368" s="620"/>
      <c r="Q368" s="619">
        <v>1</v>
      </c>
      <c r="R368" s="673">
        <f>M368*N368*O368*Q368/1000000</f>
        <v>2.8799999999999999E-2</v>
      </c>
      <c r="S368" s="1208"/>
    </row>
    <row r="369" spans="11:19" ht="15.75" x14ac:dyDescent="0.25">
      <c r="K369" s="1295"/>
      <c r="L369" s="1296"/>
      <c r="M369" s="1296"/>
      <c r="N369" s="1296"/>
      <c r="O369" s="1296"/>
      <c r="P369" s="1297"/>
      <c r="Q369" s="696">
        <f>SUM(Q367:Q368)</f>
        <v>4</v>
      </c>
      <c r="R369" s="697">
        <f>SUM(R367:R368)</f>
        <v>0.1008</v>
      </c>
      <c r="S369" s="1298"/>
    </row>
    <row r="370" spans="11:19" ht="15.75" x14ac:dyDescent="0.25">
      <c r="K370" s="789" t="s">
        <v>479</v>
      </c>
      <c r="L370" s="619" t="s">
        <v>14</v>
      </c>
      <c r="M370" s="619">
        <v>4</v>
      </c>
      <c r="N370" s="619">
        <v>20</v>
      </c>
      <c r="O370" s="619">
        <v>400</v>
      </c>
      <c r="P370" s="620"/>
      <c r="Q370" s="619">
        <v>1</v>
      </c>
      <c r="R370" s="673">
        <f t="shared" ref="R370:R376" si="33">M370*N370*O370*Q370/1000000</f>
        <v>3.2000000000000001E-2</v>
      </c>
      <c r="S370" s="674"/>
    </row>
    <row r="371" spans="11:19" ht="15.75" x14ac:dyDescent="0.25">
      <c r="K371" s="789"/>
      <c r="L371" s="619"/>
      <c r="M371" s="619">
        <v>12</v>
      </c>
      <c r="N371" s="619">
        <v>15</v>
      </c>
      <c r="O371" s="619">
        <v>400</v>
      </c>
      <c r="P371" s="620"/>
      <c r="Q371" s="619">
        <v>1</v>
      </c>
      <c r="R371" s="673">
        <f t="shared" si="33"/>
        <v>7.1999999999999995E-2</v>
      </c>
      <c r="S371" s="1208"/>
    </row>
    <row r="372" spans="11:19" ht="15.75" x14ac:dyDescent="0.25">
      <c r="K372" s="789"/>
      <c r="L372" s="619"/>
      <c r="M372" s="619">
        <v>8</v>
      </c>
      <c r="N372" s="619">
        <v>12</v>
      </c>
      <c r="O372" s="619">
        <v>400</v>
      </c>
      <c r="P372" s="620"/>
      <c r="Q372" s="619">
        <v>1</v>
      </c>
      <c r="R372" s="673">
        <f t="shared" si="33"/>
        <v>3.8399999999999997E-2</v>
      </c>
      <c r="S372" s="1208"/>
    </row>
    <row r="373" spans="11:19" ht="15.75" x14ac:dyDescent="0.25">
      <c r="K373" s="789"/>
      <c r="L373" s="619"/>
      <c r="M373" s="619">
        <v>6</v>
      </c>
      <c r="N373" s="619">
        <v>12</v>
      </c>
      <c r="O373" s="619">
        <v>400</v>
      </c>
      <c r="P373" s="620"/>
      <c r="Q373" s="619">
        <v>1</v>
      </c>
      <c r="R373" s="673">
        <f t="shared" si="33"/>
        <v>2.8799999999999999E-2</v>
      </c>
      <c r="S373" s="1208"/>
    </row>
    <row r="374" spans="11:19" ht="15.75" x14ac:dyDescent="0.25">
      <c r="K374" s="789"/>
      <c r="L374" s="619"/>
      <c r="M374" s="619">
        <v>10</v>
      </c>
      <c r="N374" s="619">
        <v>10</v>
      </c>
      <c r="O374" s="619">
        <v>400</v>
      </c>
      <c r="P374" s="620"/>
      <c r="Q374" s="619">
        <v>1</v>
      </c>
      <c r="R374" s="673">
        <f t="shared" si="33"/>
        <v>0.04</v>
      </c>
      <c r="S374" s="1208"/>
    </row>
    <row r="375" spans="11:19" ht="15.75" x14ac:dyDescent="0.25">
      <c r="K375" s="789"/>
      <c r="L375" s="619"/>
      <c r="M375" s="619">
        <v>6</v>
      </c>
      <c r="N375" s="619">
        <v>10</v>
      </c>
      <c r="O375" s="619">
        <v>400</v>
      </c>
      <c r="P375" s="620"/>
      <c r="Q375" s="619">
        <v>1</v>
      </c>
      <c r="R375" s="673">
        <f t="shared" si="33"/>
        <v>2.4E-2</v>
      </c>
      <c r="S375" s="1208"/>
    </row>
    <row r="376" spans="11:19" ht="15.75" x14ac:dyDescent="0.25">
      <c r="K376" s="789"/>
      <c r="L376" s="619"/>
      <c r="M376" s="619">
        <v>3</v>
      </c>
      <c r="N376" s="619">
        <v>10</v>
      </c>
      <c r="O376" s="619">
        <v>400</v>
      </c>
      <c r="P376" s="620"/>
      <c r="Q376" s="619">
        <v>2</v>
      </c>
      <c r="R376" s="673">
        <f t="shared" si="33"/>
        <v>2.4E-2</v>
      </c>
      <c r="S376" s="1208"/>
    </row>
    <row r="377" spans="11:19" ht="15.75" x14ac:dyDescent="0.25">
      <c r="K377" s="1295"/>
      <c r="L377" s="1296"/>
      <c r="M377" s="1296"/>
      <c r="N377" s="1296"/>
      <c r="O377" s="1296"/>
      <c r="P377" s="1297"/>
      <c r="Q377" s="696">
        <f>SUM(Q370:Q376)</f>
        <v>8</v>
      </c>
      <c r="R377" s="697">
        <f>SUM(R370:R376)</f>
        <v>0.25919999999999999</v>
      </c>
      <c r="S377" s="1298"/>
    </row>
    <row r="378" spans="11:19" ht="15.75" x14ac:dyDescent="0.25">
      <c r="K378" s="789" t="s">
        <v>479</v>
      </c>
      <c r="L378" s="619" t="s">
        <v>14</v>
      </c>
      <c r="M378" s="619">
        <v>6</v>
      </c>
      <c r="N378" s="619">
        <v>15</v>
      </c>
      <c r="O378" s="619">
        <v>400</v>
      </c>
      <c r="P378" s="620"/>
      <c r="Q378" s="619">
        <v>2</v>
      </c>
      <c r="R378" s="673">
        <f>M378*N378*O378*Q378/1000000</f>
        <v>7.1999999999999995E-2</v>
      </c>
      <c r="S378" s="674"/>
    </row>
    <row r="379" spans="11:19" ht="15.75" x14ac:dyDescent="0.25">
      <c r="K379" s="789"/>
      <c r="L379" s="619"/>
      <c r="M379" s="619">
        <v>10</v>
      </c>
      <c r="N379" s="619">
        <v>12</v>
      </c>
      <c r="O379" s="619">
        <v>400</v>
      </c>
      <c r="P379" s="620"/>
      <c r="Q379" s="619">
        <v>1</v>
      </c>
      <c r="R379" s="673">
        <f>M379*N379*O379*Q379/1000000</f>
        <v>4.8000000000000001E-2</v>
      </c>
      <c r="S379" s="1208"/>
    </row>
    <row r="380" spans="11:19" ht="15.75" x14ac:dyDescent="0.25">
      <c r="K380" s="789"/>
      <c r="L380" s="619"/>
      <c r="M380" s="619">
        <v>8</v>
      </c>
      <c r="N380" s="619">
        <v>12</v>
      </c>
      <c r="O380" s="619">
        <v>400</v>
      </c>
      <c r="P380" s="620"/>
      <c r="Q380" s="619">
        <v>1</v>
      </c>
      <c r="R380" s="673">
        <f>M380*N380*O380*Q380/1000000</f>
        <v>3.8399999999999997E-2</v>
      </c>
      <c r="S380" s="1208"/>
    </row>
    <row r="381" spans="11:19" ht="15.75" x14ac:dyDescent="0.25">
      <c r="K381" s="1295"/>
      <c r="L381" s="1296"/>
      <c r="M381" s="1296"/>
      <c r="N381" s="1296"/>
      <c r="O381" s="1296"/>
      <c r="P381" s="1297"/>
      <c r="Q381" s="696">
        <f>SUM(Q378:Q380)</f>
        <v>4</v>
      </c>
      <c r="R381" s="697">
        <f>SUM(R378:R380)</f>
        <v>0.15839999999999999</v>
      </c>
      <c r="S381" s="1298"/>
    </row>
    <row r="382" spans="11:19" ht="15.75" x14ac:dyDescent="0.25">
      <c r="K382" s="789" t="s">
        <v>493</v>
      </c>
      <c r="L382" s="619" t="s">
        <v>14</v>
      </c>
      <c r="M382" s="619">
        <v>7</v>
      </c>
      <c r="N382" s="619">
        <v>20</v>
      </c>
      <c r="O382" s="619">
        <v>400</v>
      </c>
      <c r="P382" s="620"/>
      <c r="Q382" s="619">
        <v>1</v>
      </c>
      <c r="R382" s="673">
        <f t="shared" ref="R382:R388" si="34">M382*N382*O382*Q382/1000000</f>
        <v>5.6000000000000001E-2</v>
      </c>
      <c r="S382" s="674"/>
    </row>
    <row r="383" spans="11:19" ht="15.75" x14ac:dyDescent="0.25">
      <c r="K383" s="789"/>
      <c r="L383" s="619"/>
      <c r="M383" s="619">
        <v>5</v>
      </c>
      <c r="N383" s="619">
        <v>20</v>
      </c>
      <c r="O383" s="619">
        <v>400</v>
      </c>
      <c r="P383" s="620"/>
      <c r="Q383" s="619">
        <v>1</v>
      </c>
      <c r="R383" s="673">
        <f t="shared" si="34"/>
        <v>0.04</v>
      </c>
      <c r="S383" s="1208"/>
    </row>
    <row r="384" spans="11:19" ht="15.75" x14ac:dyDescent="0.25">
      <c r="K384" s="789"/>
      <c r="L384" s="619"/>
      <c r="M384" s="619">
        <v>2</v>
      </c>
      <c r="N384" s="619">
        <v>15</v>
      </c>
      <c r="O384" s="619">
        <v>400</v>
      </c>
      <c r="P384" s="620"/>
      <c r="Q384" s="619">
        <v>1</v>
      </c>
      <c r="R384" s="673">
        <f t="shared" si="34"/>
        <v>1.2E-2</v>
      </c>
      <c r="S384" s="1208"/>
    </row>
    <row r="385" spans="11:19" ht="15.75" x14ac:dyDescent="0.25">
      <c r="K385" s="789"/>
      <c r="L385" s="619"/>
      <c r="M385" s="619">
        <v>5</v>
      </c>
      <c r="N385" s="619">
        <v>12</v>
      </c>
      <c r="O385" s="619">
        <v>400</v>
      </c>
      <c r="P385" s="620"/>
      <c r="Q385" s="619">
        <v>1</v>
      </c>
      <c r="R385" s="673">
        <f t="shared" si="34"/>
        <v>2.4E-2</v>
      </c>
      <c r="S385" s="1208"/>
    </row>
    <row r="386" spans="11:19" ht="15.75" x14ac:dyDescent="0.25">
      <c r="K386" s="789"/>
      <c r="L386" s="619"/>
      <c r="M386" s="619">
        <v>10</v>
      </c>
      <c r="N386" s="619">
        <v>10</v>
      </c>
      <c r="O386" s="619">
        <v>400</v>
      </c>
      <c r="P386" s="620"/>
      <c r="Q386" s="619">
        <v>1</v>
      </c>
      <c r="R386" s="673">
        <f t="shared" si="34"/>
        <v>0.04</v>
      </c>
      <c r="S386" s="1208"/>
    </row>
    <row r="387" spans="11:19" ht="15.75" x14ac:dyDescent="0.25">
      <c r="K387" s="789"/>
      <c r="L387" s="619"/>
      <c r="M387" s="619">
        <v>10</v>
      </c>
      <c r="N387" s="619">
        <v>12</v>
      </c>
      <c r="O387" s="619">
        <v>300</v>
      </c>
      <c r="P387" s="620"/>
      <c r="Q387" s="619">
        <v>1</v>
      </c>
      <c r="R387" s="673">
        <f t="shared" si="34"/>
        <v>3.5999999999999997E-2</v>
      </c>
      <c r="S387" s="1208"/>
    </row>
    <row r="388" spans="11:19" ht="15.75" x14ac:dyDescent="0.25">
      <c r="K388" s="1620"/>
      <c r="L388" s="1621"/>
      <c r="M388" s="1621">
        <v>2</v>
      </c>
      <c r="N388" s="1621">
        <v>10</v>
      </c>
      <c r="O388" s="1621">
        <v>400</v>
      </c>
      <c r="P388" s="1622"/>
      <c r="Q388" s="1621">
        <v>1</v>
      </c>
      <c r="R388" s="1623">
        <f t="shared" si="34"/>
        <v>8.0000000000000002E-3</v>
      </c>
      <c r="S388" s="1624"/>
    </row>
    <row r="389" spans="11:19" ht="15.75" x14ac:dyDescent="0.25">
      <c r="K389" s="1295"/>
      <c r="L389" s="1296"/>
      <c r="M389" s="1296"/>
      <c r="N389" s="1296"/>
      <c r="O389" s="1296"/>
      <c r="P389" s="1297"/>
      <c r="Q389" s="696">
        <f>SUM(Q382:Q388)</f>
        <v>7</v>
      </c>
      <c r="R389" s="697">
        <f>SUM(R382:R388)</f>
        <v>0.21600000000000003</v>
      </c>
      <c r="S389" s="1298"/>
    </row>
    <row r="390" spans="11:19" ht="15.75" x14ac:dyDescent="0.25">
      <c r="K390" s="789" t="s">
        <v>495</v>
      </c>
      <c r="L390" s="619" t="s">
        <v>14</v>
      </c>
      <c r="M390" s="619">
        <v>10</v>
      </c>
      <c r="N390" s="619">
        <v>12</v>
      </c>
      <c r="O390" s="619">
        <v>400</v>
      </c>
      <c r="P390" s="620"/>
      <c r="Q390" s="619">
        <v>2</v>
      </c>
      <c r="R390" s="673">
        <f>M390*N390*O390*Q390/1000000</f>
        <v>9.6000000000000002E-2</v>
      </c>
      <c r="S390" s="674"/>
    </row>
    <row r="391" spans="11:19" ht="15.75" x14ac:dyDescent="0.25">
      <c r="K391" s="789"/>
      <c r="L391" s="619"/>
      <c r="M391" s="619">
        <v>6</v>
      </c>
      <c r="N391" s="619">
        <v>12</v>
      </c>
      <c r="O391" s="619">
        <v>400</v>
      </c>
      <c r="P391" s="620"/>
      <c r="Q391" s="619">
        <v>4</v>
      </c>
      <c r="R391" s="673">
        <f>M391*N391*O391*Q391/1000000</f>
        <v>0.1152</v>
      </c>
      <c r="S391" s="1208"/>
    </row>
    <row r="392" spans="11:19" ht="15.75" x14ac:dyDescent="0.25">
      <c r="K392" s="1295"/>
      <c r="L392" s="1296"/>
      <c r="M392" s="1296"/>
      <c r="N392" s="1296"/>
      <c r="O392" s="1296"/>
      <c r="P392" s="1297"/>
      <c r="Q392" s="696">
        <f>SUM(Q390:Q391)</f>
        <v>6</v>
      </c>
      <c r="R392" s="697">
        <f>SUM(R390:R391)</f>
        <v>0.2112</v>
      </c>
      <c r="S392" s="1208"/>
    </row>
    <row r="393" spans="11:19" ht="15.75" x14ac:dyDescent="0.25">
      <c r="K393" s="789" t="s">
        <v>496</v>
      </c>
      <c r="L393" s="619" t="s">
        <v>14</v>
      </c>
      <c r="M393" s="619">
        <v>4.5</v>
      </c>
      <c r="N393" s="619">
        <v>10</v>
      </c>
      <c r="O393" s="619">
        <v>400</v>
      </c>
      <c r="P393" s="620"/>
      <c r="Q393" s="619">
        <v>7</v>
      </c>
      <c r="R393" s="673">
        <f>M393*N393*O393*Q393/1000000</f>
        <v>0.126</v>
      </c>
      <c r="S393" s="1208"/>
    </row>
    <row r="394" spans="11:19" ht="15.75" x14ac:dyDescent="0.25">
      <c r="K394" s="789"/>
      <c r="L394" s="619"/>
      <c r="M394" s="619">
        <v>4.5</v>
      </c>
      <c r="N394" s="619">
        <v>10</v>
      </c>
      <c r="O394" s="619">
        <v>300</v>
      </c>
      <c r="P394" s="620"/>
      <c r="Q394" s="619">
        <v>1</v>
      </c>
      <c r="R394" s="673">
        <f>M394*N394*O394*Q394/1000000</f>
        <v>1.35E-2</v>
      </c>
      <c r="S394" s="1208"/>
    </row>
    <row r="395" spans="11:19" ht="15.75" x14ac:dyDescent="0.25">
      <c r="K395" s="1620"/>
      <c r="L395" s="1621"/>
      <c r="M395" s="1621">
        <v>2</v>
      </c>
      <c r="N395" s="1621">
        <v>10</v>
      </c>
      <c r="O395" s="1621">
        <v>400</v>
      </c>
      <c r="P395" s="1622"/>
      <c r="Q395" s="1621">
        <v>5</v>
      </c>
      <c r="R395" s="1623">
        <f>M395*N395*O395*Q395/1000000</f>
        <v>0.04</v>
      </c>
      <c r="S395" s="1624"/>
    </row>
    <row r="396" spans="11:19" ht="15.75" x14ac:dyDescent="0.25">
      <c r="K396" s="789"/>
      <c r="L396" s="619"/>
      <c r="M396" s="619">
        <v>6</v>
      </c>
      <c r="N396" s="619">
        <v>12</v>
      </c>
      <c r="O396" s="619">
        <v>400</v>
      </c>
      <c r="P396" s="620"/>
      <c r="Q396" s="619">
        <v>1</v>
      </c>
      <c r="R396" s="673">
        <f>M396*N396*O396*Q396/1000000</f>
        <v>2.8799999999999999E-2</v>
      </c>
      <c r="S396" s="1208"/>
    </row>
    <row r="397" spans="11:19" ht="15.75" x14ac:dyDescent="0.25">
      <c r="K397" s="1295"/>
      <c r="L397" s="1296"/>
      <c r="M397" s="1296"/>
      <c r="N397" s="1296"/>
      <c r="O397" s="1296"/>
      <c r="P397" s="1297"/>
      <c r="Q397" s="696">
        <f>SUM(Q393:Q396)</f>
        <v>14</v>
      </c>
      <c r="R397" s="697">
        <f>SUM(R393:R396)</f>
        <v>0.20830000000000001</v>
      </c>
      <c r="S397" s="1298"/>
    </row>
    <row r="398" spans="11:19" ht="16.5" thickBot="1" x14ac:dyDescent="0.3">
      <c r="Q398" s="1607">
        <f>SUM(Q381,Q377,Q369,Q366,Q361+Q389+Q397+Q392)</f>
        <v>51</v>
      </c>
      <c r="R398" s="924">
        <f>SUM(R381,R377,R369,R366,R361+R389+R397+R392)</f>
        <v>1.3942000000000001</v>
      </c>
      <c r="S398" s="1619"/>
    </row>
    <row r="399" spans="11:19" ht="16.5" thickTop="1" x14ac:dyDescent="0.25">
      <c r="K399" s="1489">
        <v>46265</v>
      </c>
      <c r="L399" s="619" t="s">
        <v>14</v>
      </c>
      <c r="M399" s="619">
        <v>15</v>
      </c>
      <c r="N399" s="619">
        <v>15</v>
      </c>
      <c r="O399" s="619">
        <v>400</v>
      </c>
      <c r="P399" s="620"/>
      <c r="Q399" s="619">
        <v>1</v>
      </c>
      <c r="R399" s="673">
        <f t="shared" ref="R399:R404" si="35">M399*N399*O399*Q399/1000000</f>
        <v>0.09</v>
      </c>
      <c r="S399" s="620"/>
    </row>
    <row r="400" spans="11:19" ht="15.75" x14ac:dyDescent="0.25">
      <c r="K400" s="789"/>
      <c r="L400" s="619"/>
      <c r="M400" s="619">
        <v>10</v>
      </c>
      <c r="N400" s="619">
        <v>15</v>
      </c>
      <c r="O400" s="619">
        <v>400</v>
      </c>
      <c r="P400" s="620"/>
      <c r="Q400" s="619">
        <v>1</v>
      </c>
      <c r="R400" s="673">
        <f t="shared" si="35"/>
        <v>0.06</v>
      </c>
      <c r="S400" s="620"/>
    </row>
    <row r="401" spans="11:19" ht="15.75" x14ac:dyDescent="0.25">
      <c r="K401" s="789"/>
      <c r="L401" s="619"/>
      <c r="M401" s="619">
        <v>6</v>
      </c>
      <c r="N401" s="619">
        <v>15</v>
      </c>
      <c r="O401" s="619">
        <v>400</v>
      </c>
      <c r="P401" s="620"/>
      <c r="Q401" s="619">
        <v>2</v>
      </c>
      <c r="R401" s="673">
        <f t="shared" si="35"/>
        <v>7.1999999999999995E-2</v>
      </c>
      <c r="S401" s="620"/>
    </row>
    <row r="402" spans="11:19" ht="15.75" x14ac:dyDescent="0.25">
      <c r="K402" s="789"/>
      <c r="L402" s="619"/>
      <c r="M402" s="619">
        <v>2</v>
      </c>
      <c r="N402" s="619">
        <v>15</v>
      </c>
      <c r="O402" s="619">
        <v>400</v>
      </c>
      <c r="P402" s="620"/>
      <c r="Q402" s="619">
        <v>2</v>
      </c>
      <c r="R402" s="673">
        <f t="shared" si="35"/>
        <v>2.4E-2</v>
      </c>
      <c r="S402" s="620"/>
    </row>
    <row r="403" spans="11:19" ht="15.75" x14ac:dyDescent="0.25">
      <c r="K403" s="789"/>
      <c r="L403" s="619"/>
      <c r="M403" s="619">
        <v>4.5</v>
      </c>
      <c r="N403" s="619">
        <v>10</v>
      </c>
      <c r="O403" s="619">
        <v>400</v>
      </c>
      <c r="P403" s="620"/>
      <c r="Q403" s="619">
        <v>9</v>
      </c>
      <c r="R403" s="673">
        <f t="shared" si="35"/>
        <v>0.16200000000000001</v>
      </c>
      <c r="S403" s="620"/>
    </row>
    <row r="404" spans="11:19" ht="15.75" x14ac:dyDescent="0.25">
      <c r="K404" s="1620"/>
      <c r="L404" s="1621"/>
      <c r="M404" s="1621">
        <v>2</v>
      </c>
      <c r="N404" s="1621">
        <v>10</v>
      </c>
      <c r="O404" s="1621">
        <v>400</v>
      </c>
      <c r="P404" s="1622"/>
      <c r="Q404" s="1621">
        <v>2</v>
      </c>
      <c r="R404" s="1623">
        <f t="shared" si="35"/>
        <v>1.6E-2</v>
      </c>
      <c r="S404" s="1622"/>
    </row>
    <row r="405" spans="11:19" ht="15.75" x14ac:dyDescent="0.25">
      <c r="K405" s="789"/>
      <c r="L405" s="619"/>
      <c r="M405" s="619"/>
      <c r="N405" s="619"/>
      <c r="O405" s="619"/>
      <c r="P405" s="620"/>
      <c r="Q405" s="696">
        <f>SUM(Q399:Q404)</f>
        <v>17</v>
      </c>
      <c r="R405" s="697">
        <f>SUM(R399:R404)</f>
        <v>0.42399999999999999</v>
      </c>
      <c r="S405" s="765"/>
    </row>
    <row r="406" spans="11:19" ht="15.75" x14ac:dyDescent="0.25">
      <c r="K406" s="1329">
        <v>46265</v>
      </c>
      <c r="L406" s="429" t="s">
        <v>80</v>
      </c>
      <c r="M406" s="426">
        <v>15</v>
      </c>
      <c r="N406" s="426">
        <v>25</v>
      </c>
      <c r="O406" s="426">
        <v>400</v>
      </c>
      <c r="P406" s="429"/>
      <c r="Q406" s="450">
        <v>1</v>
      </c>
      <c r="R406" s="451">
        <f t="shared" ref="R406:R428" si="36">M406*N406*O406*Q406/1000000</f>
        <v>0.15</v>
      </c>
      <c r="S406" s="1056"/>
    </row>
    <row r="407" spans="11:19" ht="15.75" x14ac:dyDescent="0.25">
      <c r="K407" s="1497">
        <v>2</v>
      </c>
      <c r="L407" s="476"/>
      <c r="M407" s="476">
        <v>12</v>
      </c>
      <c r="N407" s="426">
        <v>25</v>
      </c>
      <c r="O407" s="426">
        <v>400</v>
      </c>
      <c r="P407" s="476"/>
      <c r="Q407" s="450">
        <v>2</v>
      </c>
      <c r="R407" s="451">
        <f t="shared" si="36"/>
        <v>0.24</v>
      </c>
      <c r="S407" s="476"/>
    </row>
    <row r="408" spans="11:19" ht="15.75" x14ac:dyDescent="0.25">
      <c r="K408" s="1055">
        <v>3</v>
      </c>
      <c r="L408" s="476"/>
      <c r="M408" s="476">
        <v>10</v>
      </c>
      <c r="N408" s="426">
        <v>25</v>
      </c>
      <c r="O408" s="426">
        <v>400</v>
      </c>
      <c r="P408" s="476"/>
      <c r="Q408" s="450">
        <v>2</v>
      </c>
      <c r="R408" s="451">
        <f t="shared" si="36"/>
        <v>0.2</v>
      </c>
      <c r="S408" s="476"/>
    </row>
    <row r="409" spans="11:19" ht="15.75" x14ac:dyDescent="0.25">
      <c r="K409" s="1497">
        <v>4</v>
      </c>
      <c r="L409" s="476"/>
      <c r="M409" s="476">
        <v>7</v>
      </c>
      <c r="N409" s="426">
        <v>25</v>
      </c>
      <c r="O409" s="426">
        <v>400</v>
      </c>
      <c r="P409" s="476"/>
      <c r="Q409" s="450">
        <v>1</v>
      </c>
      <c r="R409" s="451">
        <f t="shared" si="36"/>
        <v>7.0000000000000007E-2</v>
      </c>
      <c r="S409" s="476"/>
    </row>
    <row r="410" spans="11:19" ht="15.75" x14ac:dyDescent="0.25">
      <c r="K410" s="1055">
        <v>5</v>
      </c>
      <c r="L410" s="476"/>
      <c r="M410" s="476">
        <v>15</v>
      </c>
      <c r="N410" s="426">
        <v>20</v>
      </c>
      <c r="O410" s="426">
        <v>400</v>
      </c>
      <c r="P410" s="476"/>
      <c r="Q410" s="450">
        <v>2</v>
      </c>
      <c r="R410" s="451">
        <f t="shared" si="36"/>
        <v>0.24</v>
      </c>
      <c r="S410" s="476"/>
    </row>
    <row r="411" spans="11:19" ht="15.75" x14ac:dyDescent="0.25">
      <c r="K411" s="1497">
        <v>6</v>
      </c>
      <c r="L411" s="476"/>
      <c r="M411" s="476">
        <v>10</v>
      </c>
      <c r="N411" s="426">
        <v>20</v>
      </c>
      <c r="O411" s="426">
        <v>400</v>
      </c>
      <c r="P411" s="476"/>
      <c r="Q411" s="450">
        <v>3</v>
      </c>
      <c r="R411" s="451">
        <f t="shared" si="36"/>
        <v>0.24</v>
      </c>
      <c r="S411" s="476"/>
    </row>
    <row r="412" spans="11:19" ht="15.75" x14ac:dyDescent="0.25">
      <c r="K412" s="1055">
        <v>7</v>
      </c>
      <c r="L412" s="476"/>
      <c r="M412" s="476">
        <v>7</v>
      </c>
      <c r="N412" s="426">
        <v>20</v>
      </c>
      <c r="O412" s="426">
        <v>400</v>
      </c>
      <c r="P412" s="476"/>
      <c r="Q412" s="450">
        <v>1</v>
      </c>
      <c r="R412" s="451">
        <f t="shared" si="36"/>
        <v>5.6000000000000001E-2</v>
      </c>
      <c r="S412" s="476"/>
    </row>
    <row r="413" spans="11:19" ht="15.75" x14ac:dyDescent="0.25">
      <c r="K413" s="1497">
        <v>8</v>
      </c>
      <c r="L413" s="476"/>
      <c r="M413" s="476">
        <v>4.5</v>
      </c>
      <c r="N413" s="426">
        <v>20</v>
      </c>
      <c r="O413" s="426">
        <v>400</v>
      </c>
      <c r="P413" s="476"/>
      <c r="Q413" s="450">
        <v>1</v>
      </c>
      <c r="R413" s="451">
        <f t="shared" si="36"/>
        <v>3.5999999999999997E-2</v>
      </c>
      <c r="S413" s="476"/>
    </row>
    <row r="414" spans="11:19" ht="15.75" x14ac:dyDescent="0.25">
      <c r="K414" s="1055">
        <v>9</v>
      </c>
      <c r="L414" s="476"/>
      <c r="M414" s="476">
        <v>15</v>
      </c>
      <c r="N414" s="426">
        <v>15</v>
      </c>
      <c r="O414" s="426">
        <v>400</v>
      </c>
      <c r="P414" s="476"/>
      <c r="Q414" s="450">
        <v>3</v>
      </c>
      <c r="R414" s="451">
        <f t="shared" si="36"/>
        <v>0.27</v>
      </c>
      <c r="S414" s="476"/>
    </row>
    <row r="415" spans="11:19" ht="15.75" x14ac:dyDescent="0.25">
      <c r="K415" s="1497">
        <v>10</v>
      </c>
      <c r="L415" s="476"/>
      <c r="M415" s="476">
        <v>12</v>
      </c>
      <c r="N415" s="426">
        <v>15</v>
      </c>
      <c r="O415" s="426">
        <v>400</v>
      </c>
      <c r="P415" s="476"/>
      <c r="Q415" s="450">
        <v>2</v>
      </c>
      <c r="R415" s="451">
        <f t="shared" si="36"/>
        <v>0.14399999999999999</v>
      </c>
      <c r="S415" s="476"/>
    </row>
    <row r="416" spans="11:19" ht="15.75" x14ac:dyDescent="0.25">
      <c r="K416" s="1055">
        <v>11</v>
      </c>
      <c r="L416" s="476"/>
      <c r="M416" s="476">
        <v>10</v>
      </c>
      <c r="N416" s="426">
        <v>15</v>
      </c>
      <c r="O416" s="426">
        <v>400</v>
      </c>
      <c r="P416" s="476"/>
      <c r="Q416" s="450">
        <v>2</v>
      </c>
      <c r="R416" s="451">
        <f t="shared" si="36"/>
        <v>0.12</v>
      </c>
      <c r="S416" s="476"/>
    </row>
    <row r="417" spans="11:19" ht="15.75" x14ac:dyDescent="0.25">
      <c r="K417" s="1497">
        <v>12</v>
      </c>
      <c r="L417" s="476"/>
      <c r="M417" s="476">
        <v>8</v>
      </c>
      <c r="N417" s="426">
        <v>15</v>
      </c>
      <c r="O417" s="426">
        <v>400</v>
      </c>
      <c r="P417" s="476"/>
      <c r="Q417" s="450">
        <v>1</v>
      </c>
      <c r="R417" s="451">
        <f t="shared" si="36"/>
        <v>4.8000000000000001E-2</v>
      </c>
      <c r="S417" s="476"/>
    </row>
    <row r="418" spans="11:19" ht="15.75" x14ac:dyDescent="0.25">
      <c r="K418" s="1055">
        <v>13</v>
      </c>
      <c r="L418" s="476"/>
      <c r="M418" s="476">
        <v>6</v>
      </c>
      <c r="N418" s="426">
        <v>15</v>
      </c>
      <c r="O418" s="426">
        <v>400</v>
      </c>
      <c r="P418" s="476"/>
      <c r="Q418" s="450">
        <v>2</v>
      </c>
      <c r="R418" s="451">
        <f t="shared" si="36"/>
        <v>7.1999999999999995E-2</v>
      </c>
      <c r="S418" s="476"/>
    </row>
    <row r="419" spans="11:19" ht="15.75" x14ac:dyDescent="0.25">
      <c r="K419" s="1497">
        <v>14</v>
      </c>
      <c r="L419" s="476"/>
      <c r="M419" s="476">
        <v>6</v>
      </c>
      <c r="N419" s="426">
        <v>15</v>
      </c>
      <c r="O419" s="426">
        <v>300</v>
      </c>
      <c r="P419" s="476"/>
      <c r="Q419" s="450">
        <v>2</v>
      </c>
      <c r="R419" s="451">
        <f t="shared" si="36"/>
        <v>5.3999999999999999E-2</v>
      </c>
      <c r="S419" s="476"/>
    </row>
    <row r="420" spans="11:19" ht="15.75" x14ac:dyDescent="0.25">
      <c r="K420" s="1055">
        <v>15</v>
      </c>
      <c r="L420" s="476"/>
      <c r="M420" s="476">
        <v>4.5</v>
      </c>
      <c r="N420" s="426">
        <v>15</v>
      </c>
      <c r="O420" s="426">
        <v>400</v>
      </c>
      <c r="P420" s="476"/>
      <c r="Q420" s="450">
        <v>5</v>
      </c>
      <c r="R420" s="451">
        <f t="shared" si="36"/>
        <v>0.13500000000000001</v>
      </c>
      <c r="S420" s="476"/>
    </row>
    <row r="421" spans="11:19" ht="15.75" x14ac:dyDescent="0.25">
      <c r="K421" s="1497">
        <v>16</v>
      </c>
      <c r="L421" s="476"/>
      <c r="M421" s="476">
        <v>10</v>
      </c>
      <c r="N421" s="426">
        <v>12</v>
      </c>
      <c r="O421" s="426">
        <v>400</v>
      </c>
      <c r="P421" s="476"/>
      <c r="Q421" s="450">
        <v>2</v>
      </c>
      <c r="R421" s="451">
        <f t="shared" si="36"/>
        <v>9.6000000000000002E-2</v>
      </c>
      <c r="S421" s="476"/>
    </row>
    <row r="422" spans="11:19" ht="15.75" x14ac:dyDescent="0.25">
      <c r="K422" s="1055">
        <v>17</v>
      </c>
      <c r="L422" s="476"/>
      <c r="M422" s="476">
        <v>6</v>
      </c>
      <c r="N422" s="426">
        <v>12</v>
      </c>
      <c r="O422" s="426">
        <v>400</v>
      </c>
      <c r="P422" s="476"/>
      <c r="Q422" s="450">
        <v>1</v>
      </c>
      <c r="R422" s="451">
        <f t="shared" si="36"/>
        <v>2.8799999999999999E-2</v>
      </c>
      <c r="S422" s="476"/>
    </row>
    <row r="423" spans="11:19" ht="15.75" x14ac:dyDescent="0.25">
      <c r="K423" s="1497">
        <v>18</v>
      </c>
      <c r="L423" s="476"/>
      <c r="M423" s="476">
        <v>6</v>
      </c>
      <c r="N423" s="426">
        <v>12</v>
      </c>
      <c r="O423" s="426">
        <v>300</v>
      </c>
      <c r="P423" s="476"/>
      <c r="Q423" s="450">
        <v>1</v>
      </c>
      <c r="R423" s="451">
        <f t="shared" si="36"/>
        <v>2.1600000000000001E-2</v>
      </c>
      <c r="S423" s="476"/>
    </row>
    <row r="424" spans="11:19" ht="15.75" x14ac:dyDescent="0.25">
      <c r="K424" s="1055">
        <v>19</v>
      </c>
      <c r="L424" s="476"/>
      <c r="M424" s="476">
        <v>10</v>
      </c>
      <c r="N424" s="426">
        <v>10</v>
      </c>
      <c r="O424" s="426">
        <v>400</v>
      </c>
      <c r="P424" s="476"/>
      <c r="Q424" s="450">
        <v>2</v>
      </c>
      <c r="R424" s="451">
        <f t="shared" si="36"/>
        <v>0.08</v>
      </c>
      <c r="S424" s="476"/>
    </row>
    <row r="425" spans="11:19" ht="15.75" x14ac:dyDescent="0.25">
      <c r="K425" s="1497">
        <v>20</v>
      </c>
      <c r="L425" s="476"/>
      <c r="M425" s="476">
        <v>6</v>
      </c>
      <c r="N425" s="426">
        <v>10</v>
      </c>
      <c r="O425" s="426">
        <v>400</v>
      </c>
      <c r="P425" s="476"/>
      <c r="Q425" s="450">
        <v>5</v>
      </c>
      <c r="R425" s="451">
        <f t="shared" si="36"/>
        <v>0.12</v>
      </c>
      <c r="S425" s="476"/>
    </row>
    <row r="426" spans="11:19" ht="15.75" x14ac:dyDescent="0.25">
      <c r="K426" s="1055">
        <v>21</v>
      </c>
      <c r="L426" s="476"/>
      <c r="M426" s="476">
        <v>4.5</v>
      </c>
      <c r="N426" s="426">
        <v>10</v>
      </c>
      <c r="O426" s="426">
        <v>400</v>
      </c>
      <c r="P426" s="476"/>
      <c r="Q426" s="450">
        <v>2</v>
      </c>
      <c r="R426" s="451">
        <f t="shared" si="36"/>
        <v>3.5999999999999997E-2</v>
      </c>
      <c r="S426" s="476"/>
    </row>
    <row r="427" spans="11:19" ht="15.75" x14ac:dyDescent="0.25">
      <c r="K427" s="1484">
        <v>22</v>
      </c>
      <c r="L427" s="1485"/>
      <c r="M427" s="1485">
        <v>2</v>
      </c>
      <c r="N427" s="1486">
        <v>10</v>
      </c>
      <c r="O427" s="1486">
        <v>400</v>
      </c>
      <c r="P427" s="1485"/>
      <c r="Q427" s="1487">
        <v>11</v>
      </c>
      <c r="R427" s="1488">
        <f t="shared" si="36"/>
        <v>8.7999999999999995E-2</v>
      </c>
      <c r="S427" s="1485"/>
    </row>
    <row r="428" spans="11:19" ht="15.75" x14ac:dyDescent="0.25">
      <c r="K428" s="1615">
        <v>23</v>
      </c>
      <c r="L428" s="1485"/>
      <c r="M428" s="1485">
        <v>2</v>
      </c>
      <c r="N428" s="1486">
        <v>10</v>
      </c>
      <c r="O428" s="1486">
        <v>300</v>
      </c>
      <c r="P428" s="1485"/>
      <c r="Q428" s="1487">
        <v>11</v>
      </c>
      <c r="R428" s="1488">
        <f t="shared" si="36"/>
        <v>6.6000000000000003E-2</v>
      </c>
      <c r="S428" s="1485"/>
    </row>
    <row r="429" spans="11:19" ht="15.75" x14ac:dyDescent="0.25">
      <c r="K429" s="1880"/>
      <c r="L429" s="1880"/>
      <c r="M429" s="1880"/>
      <c r="N429" s="1880"/>
      <c r="O429" s="1880"/>
      <c r="P429" s="1881"/>
      <c r="Q429" s="1119">
        <f>SUM(Q406:Q428)</f>
        <v>65</v>
      </c>
      <c r="R429" s="1120">
        <f>SUM(R406:R428)</f>
        <v>2.6114000000000002</v>
      </c>
      <c r="S429" s="64"/>
    </row>
    <row r="430" spans="11:19" ht="15.75" x14ac:dyDescent="0.25">
      <c r="K430" s="1341">
        <v>46267</v>
      </c>
      <c r="L430" s="409" t="s">
        <v>80</v>
      </c>
      <c r="M430" s="409">
        <v>10</v>
      </c>
      <c r="N430" s="409">
        <v>30</v>
      </c>
      <c r="O430" s="409">
        <v>400</v>
      </c>
      <c r="P430" s="409"/>
      <c r="Q430" s="1618">
        <v>3</v>
      </c>
      <c r="R430" s="451">
        <f t="shared" ref="R430:R446" si="37">M430*N430*O430*Q430/1000000</f>
        <v>0.36</v>
      </c>
      <c r="S430" s="1056"/>
    </row>
    <row r="431" spans="11:19" ht="15.75" x14ac:dyDescent="0.25">
      <c r="K431" s="1055">
        <v>2</v>
      </c>
      <c r="L431" s="1056"/>
      <c r="M431" s="1056">
        <v>15</v>
      </c>
      <c r="N431" s="426">
        <v>27</v>
      </c>
      <c r="O431" s="426">
        <v>400</v>
      </c>
      <c r="P431" s="1056"/>
      <c r="Q431" s="450">
        <v>1</v>
      </c>
      <c r="R431" s="451">
        <f t="shared" si="37"/>
        <v>0.16200000000000001</v>
      </c>
      <c r="S431" s="476"/>
    </row>
    <row r="432" spans="11:19" ht="15.75" x14ac:dyDescent="0.25">
      <c r="K432" s="1055">
        <v>3</v>
      </c>
      <c r="L432" s="476"/>
      <c r="M432" s="476">
        <v>15</v>
      </c>
      <c r="N432" s="426">
        <v>25</v>
      </c>
      <c r="O432" s="426">
        <v>400</v>
      </c>
      <c r="P432" s="476"/>
      <c r="Q432" s="450">
        <v>1</v>
      </c>
      <c r="R432" s="451">
        <f t="shared" si="37"/>
        <v>0.15</v>
      </c>
      <c r="S432" s="476"/>
    </row>
    <row r="433" spans="11:19" ht="15.75" x14ac:dyDescent="0.25">
      <c r="K433" s="1552">
        <v>4</v>
      </c>
      <c r="L433" s="476"/>
      <c r="M433" s="476">
        <v>15</v>
      </c>
      <c r="N433" s="426">
        <v>20</v>
      </c>
      <c r="O433" s="426">
        <v>400</v>
      </c>
      <c r="P433" s="476"/>
      <c r="Q433" s="450">
        <v>1</v>
      </c>
      <c r="R433" s="451">
        <f t="shared" si="37"/>
        <v>0.12</v>
      </c>
      <c r="S433" s="476"/>
    </row>
    <row r="434" spans="11:19" ht="15.75" x14ac:dyDescent="0.25">
      <c r="K434" s="1055">
        <v>5</v>
      </c>
      <c r="L434" s="476"/>
      <c r="M434" s="476">
        <v>10</v>
      </c>
      <c r="N434" s="426">
        <v>20</v>
      </c>
      <c r="O434" s="426">
        <v>400</v>
      </c>
      <c r="P434" s="476"/>
      <c r="Q434" s="450">
        <v>6</v>
      </c>
      <c r="R434" s="451">
        <f t="shared" si="37"/>
        <v>0.48</v>
      </c>
      <c r="S434" s="476"/>
    </row>
    <row r="435" spans="11:19" ht="15.75" x14ac:dyDescent="0.25">
      <c r="K435" s="1552">
        <v>6</v>
      </c>
      <c r="L435" s="476"/>
      <c r="M435" s="476">
        <v>15</v>
      </c>
      <c r="N435" s="426">
        <v>15</v>
      </c>
      <c r="O435" s="426">
        <v>400</v>
      </c>
      <c r="P435" s="476"/>
      <c r="Q435" s="450">
        <v>1</v>
      </c>
      <c r="R435" s="451">
        <f t="shared" si="37"/>
        <v>0.09</v>
      </c>
      <c r="S435" s="476"/>
    </row>
    <row r="436" spans="11:19" ht="15.75" x14ac:dyDescent="0.25">
      <c r="K436" s="1055">
        <v>7</v>
      </c>
      <c r="L436" s="476"/>
      <c r="M436" s="476">
        <v>10</v>
      </c>
      <c r="N436" s="426">
        <v>15</v>
      </c>
      <c r="O436" s="426">
        <v>400</v>
      </c>
      <c r="P436" s="476"/>
      <c r="Q436" s="450">
        <v>15</v>
      </c>
      <c r="R436" s="451">
        <f t="shared" si="37"/>
        <v>0.9</v>
      </c>
      <c r="S436" s="476"/>
    </row>
    <row r="437" spans="11:19" ht="15.75" x14ac:dyDescent="0.25">
      <c r="K437" s="1552">
        <v>8</v>
      </c>
      <c r="L437" s="476"/>
      <c r="M437" s="476">
        <v>6</v>
      </c>
      <c r="N437" s="426">
        <v>15</v>
      </c>
      <c r="O437" s="426">
        <v>400</v>
      </c>
      <c r="P437" s="476"/>
      <c r="Q437" s="450">
        <v>3</v>
      </c>
      <c r="R437" s="451">
        <f t="shared" si="37"/>
        <v>0.108</v>
      </c>
      <c r="S437" s="476"/>
    </row>
    <row r="438" spans="11:19" ht="15.75" x14ac:dyDescent="0.25">
      <c r="K438" s="1055">
        <v>9</v>
      </c>
      <c r="L438" s="476"/>
      <c r="M438" s="476">
        <v>4</v>
      </c>
      <c r="N438" s="426">
        <v>15</v>
      </c>
      <c r="O438" s="426">
        <v>400</v>
      </c>
      <c r="P438" s="476"/>
      <c r="Q438" s="450">
        <v>3</v>
      </c>
      <c r="R438" s="451">
        <f t="shared" si="37"/>
        <v>7.1999999999999995E-2</v>
      </c>
      <c r="S438" s="476"/>
    </row>
    <row r="439" spans="11:19" ht="15.75" x14ac:dyDescent="0.25">
      <c r="K439" s="1552">
        <v>10</v>
      </c>
      <c r="L439" s="476"/>
      <c r="M439" s="476">
        <v>2</v>
      </c>
      <c r="N439" s="426">
        <v>15</v>
      </c>
      <c r="O439" s="426">
        <v>400</v>
      </c>
      <c r="P439" s="476"/>
      <c r="Q439" s="450">
        <v>6</v>
      </c>
      <c r="R439" s="451">
        <f t="shared" si="37"/>
        <v>7.1999999999999995E-2</v>
      </c>
      <c r="S439" s="476"/>
    </row>
    <row r="440" spans="11:19" ht="15.75" x14ac:dyDescent="0.25">
      <c r="K440" s="1055">
        <v>11</v>
      </c>
      <c r="L440" s="476"/>
      <c r="M440" s="476">
        <v>10</v>
      </c>
      <c r="N440" s="426">
        <v>10</v>
      </c>
      <c r="O440" s="426">
        <v>400</v>
      </c>
      <c r="P440" s="476"/>
      <c r="Q440" s="450">
        <v>3</v>
      </c>
      <c r="R440" s="451">
        <f t="shared" si="37"/>
        <v>0.12</v>
      </c>
      <c r="S440" s="476"/>
    </row>
    <row r="441" spans="11:19" ht="15.75" x14ac:dyDescent="0.25">
      <c r="K441" s="1552">
        <v>12</v>
      </c>
      <c r="L441" s="476"/>
      <c r="M441" s="476">
        <v>6</v>
      </c>
      <c r="N441" s="426">
        <v>10</v>
      </c>
      <c r="O441" s="426">
        <v>400</v>
      </c>
      <c r="P441" s="476"/>
      <c r="Q441" s="450">
        <v>5</v>
      </c>
      <c r="R441" s="451">
        <f t="shared" si="37"/>
        <v>0.12</v>
      </c>
      <c r="S441" s="476"/>
    </row>
    <row r="442" spans="11:19" ht="15.75" x14ac:dyDescent="0.25">
      <c r="K442" s="1055">
        <v>13</v>
      </c>
      <c r="L442" s="476"/>
      <c r="M442" s="476">
        <v>4.5</v>
      </c>
      <c r="N442" s="426">
        <v>10</v>
      </c>
      <c r="O442" s="426">
        <v>400</v>
      </c>
      <c r="P442" s="476"/>
      <c r="Q442" s="450">
        <v>23</v>
      </c>
      <c r="R442" s="451">
        <f t="shared" si="37"/>
        <v>0.41399999999999998</v>
      </c>
      <c r="S442" s="476"/>
    </row>
    <row r="443" spans="11:19" ht="15.75" x14ac:dyDescent="0.25">
      <c r="K443" s="1484">
        <v>14</v>
      </c>
      <c r="L443" s="1485"/>
      <c r="M443" s="1485">
        <v>2</v>
      </c>
      <c r="N443" s="1486">
        <v>10</v>
      </c>
      <c r="O443" s="1486">
        <v>400</v>
      </c>
      <c r="P443" s="1485"/>
      <c r="Q443" s="1487">
        <v>16</v>
      </c>
      <c r="R443" s="1488">
        <f t="shared" si="37"/>
        <v>0.128</v>
      </c>
      <c r="S443" s="1485"/>
    </row>
    <row r="444" spans="11:19" ht="15.75" x14ac:dyDescent="0.25">
      <c r="K444" s="1055">
        <v>15</v>
      </c>
      <c r="L444" s="476"/>
      <c r="M444" s="476">
        <v>4</v>
      </c>
      <c r="N444" s="426">
        <v>15</v>
      </c>
      <c r="O444" s="426">
        <v>300</v>
      </c>
      <c r="P444" s="476"/>
      <c r="Q444" s="450">
        <v>1</v>
      </c>
      <c r="R444" s="451">
        <f t="shared" si="37"/>
        <v>1.7999999999999999E-2</v>
      </c>
      <c r="S444" s="476"/>
    </row>
    <row r="445" spans="11:19" ht="15.75" x14ac:dyDescent="0.25">
      <c r="K445" s="1552">
        <v>16</v>
      </c>
      <c r="L445" s="476"/>
      <c r="M445" s="476">
        <v>4.5</v>
      </c>
      <c r="N445" s="426">
        <v>10</v>
      </c>
      <c r="O445" s="426">
        <v>300</v>
      </c>
      <c r="P445" s="476"/>
      <c r="Q445" s="450">
        <v>1</v>
      </c>
      <c r="R445" s="451">
        <f t="shared" si="37"/>
        <v>1.35E-2</v>
      </c>
      <c r="S445" s="476"/>
    </row>
    <row r="446" spans="11:19" ht="15.75" x14ac:dyDescent="0.25">
      <c r="K446" s="1615">
        <v>17</v>
      </c>
      <c r="L446" s="1485"/>
      <c r="M446" s="1485">
        <v>2</v>
      </c>
      <c r="N446" s="1486">
        <v>10</v>
      </c>
      <c r="O446" s="1486">
        <v>300</v>
      </c>
      <c r="P446" s="1485"/>
      <c r="Q446" s="1487">
        <v>8</v>
      </c>
      <c r="R446" s="1488">
        <f t="shared" si="37"/>
        <v>4.8000000000000001E-2</v>
      </c>
      <c r="S446" s="1485"/>
    </row>
    <row r="447" spans="11:19" ht="15.75" x14ac:dyDescent="0.25">
      <c r="K447" s="1880"/>
      <c r="L447" s="1880"/>
      <c r="M447" s="1880"/>
      <c r="N447" s="1880"/>
      <c r="O447" s="1880"/>
      <c r="P447" s="1881"/>
      <c r="Q447" s="1119">
        <f>SUM(Q430:Q446)</f>
        <v>97</v>
      </c>
      <c r="R447" s="1120">
        <f>SUM(R430:R446)</f>
        <v>3.3755000000000006</v>
      </c>
      <c r="S447" s="64"/>
    </row>
    <row r="448" spans="11:19" ht="16.5" thickBot="1" x14ac:dyDescent="0.3">
      <c r="Q448" s="455">
        <f>SUM(Q447,Q429,Q405)</f>
        <v>179</v>
      </c>
      <c r="R448" s="456">
        <f>SUM(R447,R429,R405)</f>
        <v>6.4109000000000007</v>
      </c>
      <c r="S448" s="36"/>
    </row>
    <row r="449" spans="2:19" ht="15.75" thickTop="1" x14ac:dyDescent="0.25"/>
    <row r="451" spans="2:19" s="1589" customFormat="1" x14ac:dyDescent="0.25">
      <c r="K451" s="1956" t="s">
        <v>522</v>
      </c>
      <c r="L451" s="1956"/>
      <c r="M451" s="1956"/>
      <c r="N451" s="1956"/>
      <c r="O451" s="1956"/>
      <c r="P451" s="1956"/>
      <c r="Q451" s="1956"/>
      <c r="R451" s="1956"/>
      <c r="S451" s="1956"/>
    </row>
    <row r="452" spans="2:19" s="1589" customFormat="1" x14ac:dyDescent="0.25">
      <c r="K452" s="1956"/>
      <c r="L452" s="1956"/>
      <c r="M452" s="1956"/>
      <c r="N452" s="1956"/>
      <c r="O452" s="1956"/>
      <c r="P452" s="1956"/>
      <c r="Q452" s="1956"/>
      <c r="R452" s="1956"/>
      <c r="S452" s="1956"/>
    </row>
    <row r="453" spans="2:19" ht="15.75" x14ac:dyDescent="0.25">
      <c r="B453" s="1263">
        <v>46270</v>
      </c>
      <c r="C453" s="409" t="s">
        <v>32</v>
      </c>
      <c r="D453" s="409">
        <v>4.5</v>
      </c>
      <c r="E453" s="409">
        <v>15</v>
      </c>
      <c r="F453" s="409">
        <v>400</v>
      </c>
      <c r="G453" s="427">
        <v>1</v>
      </c>
      <c r="H453" s="497">
        <f>D453*E453*F453*G453/1000000</f>
        <v>2.7E-2</v>
      </c>
      <c r="I453" s="1261"/>
      <c r="K453" s="1341">
        <v>46270</v>
      </c>
      <c r="L453" s="409" t="s">
        <v>80</v>
      </c>
      <c r="M453" s="409">
        <v>4.5</v>
      </c>
      <c r="N453" s="409">
        <v>10</v>
      </c>
      <c r="O453" s="409">
        <v>400</v>
      </c>
      <c r="P453" s="409"/>
      <c r="Q453" s="427">
        <v>1</v>
      </c>
      <c r="R453" s="497">
        <f>M453*N453*O453*Q453/1000000</f>
        <v>1.7999999999999999E-2</v>
      </c>
      <c r="S453" s="409"/>
    </row>
    <row r="454" spans="2:19" ht="15.75" x14ac:dyDescent="0.25">
      <c r="B454" s="1055">
        <v>2</v>
      </c>
      <c r="C454" s="1056"/>
      <c r="D454" s="409">
        <v>4.5</v>
      </c>
      <c r="E454" s="426">
        <v>10</v>
      </c>
      <c r="F454" s="409">
        <v>300</v>
      </c>
      <c r="G454" s="450">
        <v>1</v>
      </c>
      <c r="H454" s="451">
        <f>D454*E454*F454*G454/1000000</f>
        <v>1.35E-2</v>
      </c>
      <c r="I454" s="476"/>
      <c r="K454" s="1615">
        <v>2</v>
      </c>
      <c r="L454" s="1616"/>
      <c r="M454" s="1616">
        <v>2</v>
      </c>
      <c r="N454" s="1486">
        <v>10</v>
      </c>
      <c r="O454" s="1486">
        <v>400</v>
      </c>
      <c r="P454" s="1616"/>
      <c r="Q454" s="1487">
        <v>3</v>
      </c>
      <c r="R454" s="1488">
        <f>M454*N454*O454*Q454/1000000</f>
        <v>2.4E-2</v>
      </c>
      <c r="S454" s="1616"/>
    </row>
    <row r="455" spans="2:19" ht="15.75" x14ac:dyDescent="0.25">
      <c r="D455" s="1585"/>
      <c r="E455" s="1585"/>
      <c r="F455" s="1585"/>
      <c r="G455" s="1610">
        <f>SUM(G453:G454)</f>
        <v>2</v>
      </c>
      <c r="H455" s="1611">
        <f>SUM(H453:H454)</f>
        <v>4.0500000000000001E-2</v>
      </c>
      <c r="I455" s="1347"/>
      <c r="K455" s="1880"/>
      <c r="L455" s="1880"/>
      <c r="M455" s="1880"/>
      <c r="N455" s="1880"/>
      <c r="O455" s="1880"/>
      <c r="P455" s="1881"/>
      <c r="Q455" s="1119">
        <f>SUM(Q453:Q454)</f>
        <v>4</v>
      </c>
      <c r="R455" s="1120">
        <f>SUM(R453:R454)</f>
        <v>4.1999999999999996E-2</v>
      </c>
      <c r="S455" s="64"/>
    </row>
    <row r="456" spans="2:19" ht="16.5" thickBot="1" x14ac:dyDescent="0.3">
      <c r="G456" s="66">
        <f>SUM(G455)</f>
        <v>2</v>
      </c>
      <c r="H456" s="67">
        <f>SUM(H455)</f>
        <v>4.0500000000000001E-2</v>
      </c>
      <c r="I456" s="1358"/>
      <c r="K456" s="1341">
        <v>46270</v>
      </c>
      <c r="L456" s="409" t="s">
        <v>80</v>
      </c>
      <c r="M456" s="409">
        <v>10</v>
      </c>
      <c r="N456" s="409">
        <v>12.5</v>
      </c>
      <c r="O456" s="409">
        <v>400</v>
      </c>
      <c r="P456" s="409"/>
      <c r="Q456" s="427">
        <v>1</v>
      </c>
      <c r="R456" s="497">
        <f t="shared" ref="R456:R466" si="38">M456*N456*O456*Q456/1000000</f>
        <v>0.05</v>
      </c>
      <c r="S456" s="409"/>
    </row>
    <row r="457" spans="2:19" ht="16.5" thickTop="1" x14ac:dyDescent="0.25">
      <c r="K457" s="1055">
        <v>2</v>
      </c>
      <c r="L457" s="409"/>
      <c r="M457" s="409">
        <v>10</v>
      </c>
      <c r="N457" s="409">
        <v>10</v>
      </c>
      <c r="O457" s="409">
        <v>400</v>
      </c>
      <c r="P457" s="409"/>
      <c r="Q457" s="427">
        <v>3</v>
      </c>
      <c r="R457" s="497">
        <f t="shared" si="38"/>
        <v>0.12</v>
      </c>
      <c r="S457" s="409"/>
    </row>
    <row r="458" spans="2:19" ht="15.75" x14ac:dyDescent="0.25">
      <c r="K458" s="1055">
        <v>3</v>
      </c>
      <c r="L458" s="409"/>
      <c r="M458" s="409">
        <v>10</v>
      </c>
      <c r="N458" s="409">
        <v>10</v>
      </c>
      <c r="O458" s="409">
        <v>300</v>
      </c>
      <c r="P458" s="409"/>
      <c r="Q458" s="427">
        <v>1</v>
      </c>
      <c r="R458" s="497">
        <f t="shared" si="38"/>
        <v>0.03</v>
      </c>
      <c r="S458" s="409"/>
    </row>
    <row r="459" spans="2:19" ht="15.75" x14ac:dyDescent="0.25">
      <c r="B459" s="842" t="s">
        <v>538</v>
      </c>
      <c r="C459" s="383"/>
      <c r="D459" s="383"/>
      <c r="E459" s="383"/>
      <c r="F459" s="383"/>
      <c r="G459" s="383"/>
      <c r="H459" s="383"/>
      <c r="I459" s="383"/>
      <c r="K459" s="1055">
        <v>4</v>
      </c>
      <c r="L459" s="409"/>
      <c r="M459" s="409">
        <v>12</v>
      </c>
      <c r="N459" s="409">
        <v>15</v>
      </c>
      <c r="O459" s="409">
        <v>400</v>
      </c>
      <c r="P459" s="409"/>
      <c r="Q459" s="427">
        <v>2</v>
      </c>
      <c r="R459" s="497">
        <f t="shared" si="38"/>
        <v>0.14399999999999999</v>
      </c>
      <c r="S459" s="409"/>
    </row>
    <row r="460" spans="2:19" ht="16.5" thickBot="1" x14ac:dyDescent="0.3">
      <c r="B460" s="383" t="s">
        <v>32</v>
      </c>
      <c r="C460" s="383"/>
      <c r="D460" s="1402">
        <f>SUM(G288,G248,G97,G17,G456)-G182</f>
        <v>1140</v>
      </c>
      <c r="E460" s="1612">
        <f>SUM(H288,H248,H97,H17,H456)-H182</f>
        <v>24.041180000000001</v>
      </c>
      <c r="F460" s="383"/>
      <c r="G460" s="383"/>
      <c r="H460" s="1609">
        <f>SUM(G288,G248,G97,G17,G456)</f>
        <v>1143</v>
      </c>
      <c r="I460" s="1613">
        <f>SUM(H288,H248,H97,H17,H456)</f>
        <v>24.065180000000002</v>
      </c>
      <c r="K460" s="1055">
        <v>5</v>
      </c>
      <c r="L460" s="409"/>
      <c r="M460" s="409">
        <v>12</v>
      </c>
      <c r="N460" s="409">
        <v>15</v>
      </c>
      <c r="O460" s="409">
        <v>300</v>
      </c>
      <c r="P460" s="409"/>
      <c r="Q460" s="427">
        <v>1</v>
      </c>
      <c r="R460" s="497">
        <f t="shared" si="38"/>
        <v>5.3999999999999999E-2</v>
      </c>
      <c r="S460" s="409"/>
    </row>
    <row r="461" spans="2:19" ht="16.5" thickTop="1" x14ac:dyDescent="0.25">
      <c r="B461" s="383" t="s">
        <v>491</v>
      </c>
      <c r="C461" s="383"/>
      <c r="D461" s="1402">
        <f>SUM(G182)</f>
        <v>3</v>
      </c>
      <c r="E461" s="1401">
        <f>SUM(H182)</f>
        <v>2.4E-2</v>
      </c>
      <c r="F461" s="383"/>
      <c r="G461" s="383"/>
      <c r="H461" s="383"/>
      <c r="I461" s="383"/>
      <c r="K461" s="1055">
        <v>6</v>
      </c>
      <c r="L461" s="409"/>
      <c r="M461" s="409">
        <v>15</v>
      </c>
      <c r="N461" s="409">
        <v>25</v>
      </c>
      <c r="O461" s="409">
        <v>400</v>
      </c>
      <c r="P461" s="409"/>
      <c r="Q461" s="427">
        <v>1</v>
      </c>
      <c r="R461" s="497">
        <f t="shared" si="38"/>
        <v>0.15</v>
      </c>
      <c r="S461" s="409"/>
    </row>
    <row r="462" spans="2:19" ht="16.5" thickBot="1" x14ac:dyDescent="0.3">
      <c r="B462" s="383"/>
      <c r="C462" s="383"/>
      <c r="D462" s="1608">
        <f>SUM(D460:D461)</f>
        <v>1143</v>
      </c>
      <c r="E462" s="1342">
        <f>SUM(E460:E461)</f>
        <v>24.065180000000002</v>
      </c>
      <c r="F462" s="383"/>
      <c r="G462" s="383"/>
      <c r="H462" s="383"/>
      <c r="I462" s="383"/>
      <c r="K462" s="1055">
        <v>7</v>
      </c>
      <c r="L462" s="409"/>
      <c r="M462" s="409">
        <v>6</v>
      </c>
      <c r="N462" s="409">
        <v>15</v>
      </c>
      <c r="O462" s="409">
        <v>400</v>
      </c>
      <c r="P462" s="409"/>
      <c r="Q462" s="427">
        <v>1</v>
      </c>
      <c r="R462" s="497">
        <f t="shared" si="38"/>
        <v>3.5999999999999997E-2</v>
      </c>
      <c r="S462" s="409"/>
    </row>
    <row r="463" spans="2:19" ht="16.5" thickTop="1" x14ac:dyDescent="0.25">
      <c r="B463" s="138"/>
      <c r="C463" s="138"/>
      <c r="D463" s="138"/>
      <c r="E463" s="138"/>
      <c r="F463" s="138"/>
      <c r="G463" s="138"/>
      <c r="H463" s="138"/>
      <c r="I463" s="138"/>
      <c r="K463" s="1055">
        <v>8</v>
      </c>
      <c r="L463" s="409"/>
      <c r="M463" s="409">
        <v>4.5</v>
      </c>
      <c r="N463" s="409">
        <v>10</v>
      </c>
      <c r="O463" s="409">
        <v>400</v>
      </c>
      <c r="P463" s="409"/>
      <c r="Q463" s="427">
        <v>5</v>
      </c>
      <c r="R463" s="497">
        <f t="shared" si="38"/>
        <v>0.09</v>
      </c>
      <c r="S463" s="409"/>
    </row>
    <row r="464" spans="2:19" ht="15.75" x14ac:dyDescent="0.25">
      <c r="K464" s="1055">
        <v>9</v>
      </c>
      <c r="L464" s="409"/>
      <c r="M464" s="409">
        <v>4.5</v>
      </c>
      <c r="N464" s="409">
        <v>10</v>
      </c>
      <c r="O464" s="409">
        <v>300</v>
      </c>
      <c r="P464" s="409"/>
      <c r="Q464" s="427">
        <v>3</v>
      </c>
      <c r="R464" s="497">
        <f t="shared" si="38"/>
        <v>4.0500000000000001E-2</v>
      </c>
      <c r="S464" s="409"/>
    </row>
    <row r="465" spans="11:19" ht="15.75" x14ac:dyDescent="0.25">
      <c r="K465" s="1615">
        <v>10</v>
      </c>
      <c r="L465" s="78"/>
      <c r="M465" s="78">
        <v>2</v>
      </c>
      <c r="N465" s="78">
        <v>10</v>
      </c>
      <c r="O465" s="78">
        <v>400</v>
      </c>
      <c r="P465" s="78"/>
      <c r="Q465" s="1617">
        <v>3</v>
      </c>
      <c r="R465" s="1180">
        <f t="shared" si="38"/>
        <v>2.4E-2</v>
      </c>
      <c r="S465" s="78"/>
    </row>
    <row r="466" spans="11:19" ht="15.75" x14ac:dyDescent="0.25">
      <c r="K466" s="1615">
        <v>11</v>
      </c>
      <c r="L466" s="1616"/>
      <c r="M466" s="1616">
        <v>2</v>
      </c>
      <c r="N466" s="1486">
        <v>10</v>
      </c>
      <c r="O466" s="78">
        <v>300</v>
      </c>
      <c r="P466" s="1616"/>
      <c r="Q466" s="1487">
        <v>1</v>
      </c>
      <c r="R466" s="1488">
        <f t="shared" si="38"/>
        <v>6.0000000000000001E-3</v>
      </c>
      <c r="S466" s="1616"/>
    </row>
    <row r="467" spans="11:19" ht="15.75" x14ac:dyDescent="0.25">
      <c r="K467" s="1880"/>
      <c r="L467" s="1880"/>
      <c r="M467" s="1880"/>
      <c r="N467" s="1880"/>
      <c r="O467" s="1880"/>
      <c r="P467" s="1881"/>
      <c r="Q467" s="1119">
        <f>SUM(Q456:Q466)</f>
        <v>22</v>
      </c>
      <c r="R467" s="1120">
        <f>SUM(R456:R466)</f>
        <v>0.74449999999999994</v>
      </c>
      <c r="S467" s="64"/>
    </row>
    <row r="468" spans="11:19" ht="15.75" x14ac:dyDescent="0.25">
      <c r="K468" s="1341">
        <v>46272</v>
      </c>
      <c r="L468" s="409" t="s">
        <v>80</v>
      </c>
      <c r="M468" s="409">
        <v>15</v>
      </c>
      <c r="N468" s="409">
        <v>20</v>
      </c>
      <c r="O468" s="409">
        <v>400</v>
      </c>
      <c r="P468" s="409"/>
      <c r="Q468" s="427">
        <v>4</v>
      </c>
      <c r="R468" s="497">
        <f t="shared" ref="R468:R477" si="39">M468*N468*O468*Q468/1000000</f>
        <v>0.48</v>
      </c>
      <c r="S468" s="409"/>
    </row>
    <row r="469" spans="11:19" ht="15.75" x14ac:dyDescent="0.25">
      <c r="K469" s="1055">
        <v>2</v>
      </c>
      <c r="L469" s="409"/>
      <c r="M469" s="409">
        <v>10</v>
      </c>
      <c r="N469" s="409">
        <v>20</v>
      </c>
      <c r="O469" s="409">
        <v>400</v>
      </c>
      <c r="P469" s="409"/>
      <c r="Q469" s="427">
        <v>1</v>
      </c>
      <c r="R469" s="497">
        <f t="shared" si="39"/>
        <v>0.08</v>
      </c>
      <c r="S469" s="409"/>
    </row>
    <row r="470" spans="11:19" ht="15.75" x14ac:dyDescent="0.25">
      <c r="K470" s="1055">
        <v>3</v>
      </c>
      <c r="L470" s="409"/>
      <c r="M470" s="409">
        <v>13</v>
      </c>
      <c r="N470" s="409">
        <v>20</v>
      </c>
      <c r="O470" s="409">
        <v>400</v>
      </c>
      <c r="P470" s="409"/>
      <c r="Q470" s="427">
        <v>1</v>
      </c>
      <c r="R470" s="497">
        <f t="shared" si="39"/>
        <v>0.104</v>
      </c>
      <c r="S470" s="409"/>
    </row>
    <row r="471" spans="11:19" ht="15.75" x14ac:dyDescent="0.25">
      <c r="K471" s="1055">
        <v>4</v>
      </c>
      <c r="L471" s="409"/>
      <c r="M471" s="409">
        <v>15</v>
      </c>
      <c r="N471" s="409">
        <v>17</v>
      </c>
      <c r="O471" s="409">
        <v>400</v>
      </c>
      <c r="P471" s="409"/>
      <c r="Q471" s="427">
        <v>2</v>
      </c>
      <c r="R471" s="497">
        <f t="shared" si="39"/>
        <v>0.20399999999999999</v>
      </c>
      <c r="S471" s="409"/>
    </row>
    <row r="472" spans="11:19" ht="15.75" x14ac:dyDescent="0.25">
      <c r="K472" s="1055">
        <v>5</v>
      </c>
      <c r="L472" s="409"/>
      <c r="M472" s="409">
        <v>4.5</v>
      </c>
      <c r="N472" s="409">
        <v>10</v>
      </c>
      <c r="O472" s="409">
        <v>400</v>
      </c>
      <c r="P472" s="409"/>
      <c r="Q472" s="427">
        <v>16</v>
      </c>
      <c r="R472" s="497">
        <f t="shared" si="39"/>
        <v>0.28799999999999998</v>
      </c>
      <c r="S472" s="409"/>
    </row>
    <row r="473" spans="11:19" ht="15.75" x14ac:dyDescent="0.25">
      <c r="K473" s="1055">
        <v>6</v>
      </c>
      <c r="L473" s="409"/>
      <c r="M473" s="409">
        <v>2</v>
      </c>
      <c r="N473" s="409">
        <v>15</v>
      </c>
      <c r="O473" s="409">
        <v>400</v>
      </c>
      <c r="P473" s="409"/>
      <c r="Q473" s="427">
        <v>1</v>
      </c>
      <c r="R473" s="497">
        <f t="shared" si="39"/>
        <v>1.2E-2</v>
      </c>
      <c r="S473" s="409"/>
    </row>
    <row r="474" spans="11:19" ht="15.75" x14ac:dyDescent="0.25">
      <c r="K474" s="1055">
        <v>7</v>
      </c>
      <c r="L474" s="409"/>
      <c r="M474" s="409">
        <v>15</v>
      </c>
      <c r="N474" s="409">
        <v>25</v>
      </c>
      <c r="O474" s="409">
        <v>400</v>
      </c>
      <c r="P474" s="409"/>
      <c r="Q474" s="427">
        <v>1</v>
      </c>
      <c r="R474" s="497">
        <f t="shared" si="39"/>
        <v>0.15</v>
      </c>
      <c r="S474" s="409"/>
    </row>
    <row r="475" spans="11:19" ht="15.75" x14ac:dyDescent="0.25">
      <c r="K475" s="1055">
        <v>8</v>
      </c>
      <c r="L475" s="409"/>
      <c r="M475" s="409">
        <v>12</v>
      </c>
      <c r="N475" s="409">
        <v>15</v>
      </c>
      <c r="O475" s="409">
        <v>400</v>
      </c>
      <c r="P475" s="409"/>
      <c r="Q475" s="427">
        <v>1</v>
      </c>
      <c r="R475" s="497">
        <f t="shared" si="39"/>
        <v>7.1999999999999995E-2</v>
      </c>
      <c r="S475" s="409"/>
    </row>
    <row r="476" spans="11:19" ht="15.75" x14ac:dyDescent="0.25">
      <c r="K476" s="1615">
        <v>9</v>
      </c>
      <c r="L476" s="78"/>
      <c r="M476" s="78">
        <v>2</v>
      </c>
      <c r="N476" s="78">
        <v>10</v>
      </c>
      <c r="O476" s="78">
        <v>400</v>
      </c>
      <c r="P476" s="78"/>
      <c r="Q476" s="1617">
        <v>12</v>
      </c>
      <c r="R476" s="1180">
        <f t="shared" si="39"/>
        <v>9.6000000000000002E-2</v>
      </c>
      <c r="S476" s="78"/>
    </row>
    <row r="477" spans="11:19" ht="15.75" x14ac:dyDescent="0.25">
      <c r="K477" s="1055">
        <v>10</v>
      </c>
      <c r="L477" s="409"/>
      <c r="M477" s="409">
        <v>10</v>
      </c>
      <c r="N477" s="409">
        <v>15</v>
      </c>
      <c r="O477" s="409">
        <v>400</v>
      </c>
      <c r="P477" s="409"/>
      <c r="Q477" s="427">
        <v>3</v>
      </c>
      <c r="R477" s="497">
        <f t="shared" si="39"/>
        <v>0.18</v>
      </c>
      <c r="S477" s="409"/>
    </row>
    <row r="478" spans="11:19" ht="15.75" x14ac:dyDescent="0.25">
      <c r="K478" s="1055">
        <v>11</v>
      </c>
      <c r="L478" s="409"/>
      <c r="M478" s="409">
        <v>12</v>
      </c>
      <c r="N478" s="409">
        <v>20</v>
      </c>
      <c r="O478" s="409">
        <v>400</v>
      </c>
      <c r="P478" s="409"/>
      <c r="Q478" s="427">
        <v>3</v>
      </c>
      <c r="R478" s="497">
        <f t="shared" ref="R478:R484" si="40">M478*N478*O478*Q478/1000000</f>
        <v>0.28799999999999998</v>
      </c>
      <c r="S478" s="409"/>
    </row>
    <row r="479" spans="11:19" ht="15.75" x14ac:dyDescent="0.25">
      <c r="K479" s="1055">
        <v>12</v>
      </c>
      <c r="L479" s="409"/>
      <c r="M479" s="409">
        <v>10</v>
      </c>
      <c r="N479" s="409">
        <v>10</v>
      </c>
      <c r="O479" s="409">
        <v>400</v>
      </c>
      <c r="P479" s="409"/>
      <c r="Q479" s="427">
        <v>1</v>
      </c>
      <c r="R479" s="497">
        <f t="shared" si="40"/>
        <v>0.04</v>
      </c>
      <c r="S479" s="409"/>
    </row>
    <row r="480" spans="11:19" ht="15.75" x14ac:dyDescent="0.25">
      <c r="K480" s="1055">
        <v>13</v>
      </c>
      <c r="L480" s="409"/>
      <c r="M480" s="409">
        <v>4.5</v>
      </c>
      <c r="N480" s="409">
        <v>15</v>
      </c>
      <c r="O480" s="409">
        <v>400</v>
      </c>
      <c r="P480" s="409"/>
      <c r="Q480" s="427">
        <v>2</v>
      </c>
      <c r="R480" s="497">
        <f t="shared" si="40"/>
        <v>5.3999999999999999E-2</v>
      </c>
      <c r="S480" s="409"/>
    </row>
    <row r="481" spans="11:19" ht="15.75" x14ac:dyDescent="0.25">
      <c r="K481" s="1055">
        <v>14</v>
      </c>
      <c r="L481" s="409"/>
      <c r="M481" s="409">
        <v>3</v>
      </c>
      <c r="N481" s="409">
        <v>15</v>
      </c>
      <c r="O481" s="409">
        <v>400</v>
      </c>
      <c r="P481" s="409"/>
      <c r="Q481" s="427">
        <v>1</v>
      </c>
      <c r="R481" s="497">
        <f t="shared" si="40"/>
        <v>1.7999999999999999E-2</v>
      </c>
      <c r="S481" s="409"/>
    </row>
    <row r="482" spans="11:19" ht="15.75" x14ac:dyDescent="0.25">
      <c r="K482" s="1055">
        <v>15</v>
      </c>
      <c r="L482" s="409"/>
      <c r="M482" s="409">
        <v>2</v>
      </c>
      <c r="N482" s="409">
        <v>15</v>
      </c>
      <c r="O482" s="409">
        <v>400</v>
      </c>
      <c r="P482" s="409"/>
      <c r="Q482" s="427">
        <v>1</v>
      </c>
      <c r="R482" s="497">
        <f t="shared" si="40"/>
        <v>1.2E-2</v>
      </c>
      <c r="S482" s="409"/>
    </row>
    <row r="483" spans="11:19" ht="15.75" x14ac:dyDescent="0.25">
      <c r="K483" s="1055">
        <v>16</v>
      </c>
      <c r="L483" s="409"/>
      <c r="M483" s="409">
        <v>4.5</v>
      </c>
      <c r="N483" s="409">
        <v>10</v>
      </c>
      <c r="O483" s="409">
        <v>300</v>
      </c>
      <c r="P483" s="409"/>
      <c r="Q483" s="427">
        <v>2</v>
      </c>
      <c r="R483" s="497">
        <f t="shared" si="40"/>
        <v>2.7E-2</v>
      </c>
      <c r="S483" s="409"/>
    </row>
    <row r="484" spans="11:19" ht="15.75" x14ac:dyDescent="0.25">
      <c r="K484" s="1615">
        <v>17</v>
      </c>
      <c r="L484" s="1616"/>
      <c r="M484" s="1616">
        <v>2</v>
      </c>
      <c r="N484" s="1486">
        <v>10</v>
      </c>
      <c r="O484" s="78">
        <v>300</v>
      </c>
      <c r="P484" s="78"/>
      <c r="Q484" s="1617">
        <v>2</v>
      </c>
      <c r="R484" s="1180">
        <f t="shared" si="40"/>
        <v>1.2E-2</v>
      </c>
      <c r="S484" s="78"/>
    </row>
    <row r="485" spans="11:19" ht="15.75" x14ac:dyDescent="0.25">
      <c r="K485" s="1880"/>
      <c r="L485" s="1880"/>
      <c r="M485" s="1880"/>
      <c r="N485" s="1880"/>
      <c r="O485" s="1880"/>
      <c r="P485" s="1881"/>
      <c r="Q485" s="1610">
        <f>SUM(Q468:Q484)</f>
        <v>54</v>
      </c>
      <c r="R485" s="1611">
        <f>SUM(R468:R484)</f>
        <v>2.117</v>
      </c>
      <c r="S485" s="1614"/>
    </row>
    <row r="486" spans="11:19" ht="15.75" x14ac:dyDescent="0.25">
      <c r="K486" s="1341">
        <v>46273</v>
      </c>
      <c r="L486" s="409" t="s">
        <v>80</v>
      </c>
      <c r="M486" s="409">
        <v>4.5</v>
      </c>
      <c r="N486" s="409">
        <v>10</v>
      </c>
      <c r="O486" s="409">
        <v>400</v>
      </c>
      <c r="P486" s="409"/>
      <c r="Q486" s="427">
        <v>19</v>
      </c>
      <c r="R486" s="497">
        <f>M486*N486*O486*Q486/1000000</f>
        <v>0.34200000000000003</v>
      </c>
      <c r="S486" s="409"/>
    </row>
    <row r="487" spans="11:19" ht="15.75" x14ac:dyDescent="0.25">
      <c r="K487" s="1055">
        <v>2</v>
      </c>
      <c r="L487" s="1056"/>
      <c r="M487" s="1056">
        <v>2.2000000000000002</v>
      </c>
      <c r="N487" s="426">
        <v>10</v>
      </c>
      <c r="O487" s="426">
        <v>400</v>
      </c>
      <c r="P487" s="1056"/>
      <c r="Q487" s="450">
        <v>6</v>
      </c>
      <c r="R487" s="451">
        <f>M487*N487*O487*Q487/1000000</f>
        <v>5.28E-2</v>
      </c>
      <c r="S487" s="1056"/>
    </row>
    <row r="488" spans="11:19" ht="15.75" x14ac:dyDescent="0.25">
      <c r="K488" s="1880"/>
      <c r="L488" s="1880"/>
      <c r="M488" s="1880"/>
      <c r="N488" s="1880"/>
      <c r="O488" s="1880"/>
      <c r="P488" s="1881"/>
      <c r="Q488" s="1119">
        <f>SUM(Q486:Q487)</f>
        <v>25</v>
      </c>
      <c r="R488" s="1120">
        <f>SUM(R486:R487)</f>
        <v>0.39480000000000004</v>
      </c>
      <c r="S488" s="64"/>
    </row>
    <row r="489" spans="11:19" ht="15.75" x14ac:dyDescent="0.25">
      <c r="K489" s="1643" t="s">
        <v>544</v>
      </c>
      <c r="L489" s="409" t="s">
        <v>80</v>
      </c>
      <c r="M489" s="409">
        <v>15</v>
      </c>
      <c r="N489" s="409">
        <v>25</v>
      </c>
      <c r="O489" s="409">
        <v>400</v>
      </c>
      <c r="P489" s="409"/>
      <c r="Q489" s="427">
        <v>1</v>
      </c>
      <c r="R489" s="497">
        <f t="shared" ref="R489:R506" si="41">M489*N489*O489*Q489/1000000</f>
        <v>0.15</v>
      </c>
      <c r="S489" s="409"/>
    </row>
    <row r="490" spans="11:19" ht="15.75" x14ac:dyDescent="0.25">
      <c r="K490" s="1055">
        <v>2</v>
      </c>
      <c r="L490" s="409"/>
      <c r="M490" s="409">
        <v>15</v>
      </c>
      <c r="N490" s="409">
        <v>20</v>
      </c>
      <c r="O490" s="409">
        <v>400</v>
      </c>
      <c r="P490" s="409"/>
      <c r="Q490" s="427">
        <v>6</v>
      </c>
      <c r="R490" s="497">
        <f t="shared" si="41"/>
        <v>0.72</v>
      </c>
      <c r="S490" s="409"/>
    </row>
    <row r="491" spans="11:19" ht="15.75" x14ac:dyDescent="0.25">
      <c r="K491" s="1055">
        <v>3</v>
      </c>
      <c r="L491" s="409"/>
      <c r="M491" s="409">
        <v>15</v>
      </c>
      <c r="N491" s="409">
        <v>15</v>
      </c>
      <c r="O491" s="409">
        <v>400</v>
      </c>
      <c r="P491" s="409"/>
      <c r="Q491" s="427">
        <v>2</v>
      </c>
      <c r="R491" s="497">
        <f t="shared" si="41"/>
        <v>0.18</v>
      </c>
      <c r="S491" s="409"/>
    </row>
    <row r="492" spans="11:19" ht="15.75" x14ac:dyDescent="0.25">
      <c r="K492" s="1055">
        <v>4</v>
      </c>
      <c r="L492" s="409"/>
      <c r="M492" s="409">
        <v>12.5</v>
      </c>
      <c r="N492" s="409">
        <v>25</v>
      </c>
      <c r="O492" s="409">
        <v>400</v>
      </c>
      <c r="P492" s="409"/>
      <c r="Q492" s="427">
        <v>2</v>
      </c>
      <c r="R492" s="497">
        <f t="shared" si="41"/>
        <v>0.25</v>
      </c>
      <c r="S492" s="409"/>
    </row>
    <row r="493" spans="11:19" ht="15.75" x14ac:dyDescent="0.25">
      <c r="K493" s="1055">
        <v>5</v>
      </c>
      <c r="L493" s="409"/>
      <c r="M493" s="409">
        <v>12.5</v>
      </c>
      <c r="N493" s="409">
        <v>20</v>
      </c>
      <c r="O493" s="409">
        <v>400</v>
      </c>
      <c r="P493" s="409"/>
      <c r="Q493" s="427">
        <v>5</v>
      </c>
      <c r="R493" s="497">
        <f t="shared" si="41"/>
        <v>0.5</v>
      </c>
      <c r="S493" s="409"/>
    </row>
    <row r="494" spans="11:19" ht="15.75" x14ac:dyDescent="0.25">
      <c r="K494" s="1055">
        <v>6</v>
      </c>
      <c r="L494" s="409"/>
      <c r="M494" s="409">
        <v>10</v>
      </c>
      <c r="N494" s="409">
        <v>25</v>
      </c>
      <c r="O494" s="409">
        <v>400</v>
      </c>
      <c r="P494" s="409"/>
      <c r="Q494" s="427">
        <v>2</v>
      </c>
      <c r="R494" s="497">
        <f t="shared" si="41"/>
        <v>0.2</v>
      </c>
      <c r="S494" s="409"/>
    </row>
    <row r="495" spans="11:19" ht="15.75" x14ac:dyDescent="0.25">
      <c r="K495" s="1055">
        <v>7</v>
      </c>
      <c r="L495" s="409"/>
      <c r="M495" s="409">
        <v>10</v>
      </c>
      <c r="N495" s="409">
        <v>20</v>
      </c>
      <c r="O495" s="409">
        <v>400</v>
      </c>
      <c r="P495" s="409"/>
      <c r="Q495" s="427">
        <v>2</v>
      </c>
      <c r="R495" s="497">
        <f t="shared" si="41"/>
        <v>0.16</v>
      </c>
      <c r="S495" s="409"/>
    </row>
    <row r="496" spans="11:19" ht="15.75" x14ac:dyDescent="0.25">
      <c r="K496" s="1055">
        <v>8</v>
      </c>
      <c r="L496" s="409"/>
      <c r="M496" s="409">
        <v>10</v>
      </c>
      <c r="N496" s="409">
        <v>15</v>
      </c>
      <c r="O496" s="409">
        <v>400</v>
      </c>
      <c r="P496" s="409"/>
      <c r="Q496" s="427">
        <v>4</v>
      </c>
      <c r="R496" s="497">
        <f t="shared" si="41"/>
        <v>0.24</v>
      </c>
      <c r="S496" s="409"/>
    </row>
    <row r="497" spans="11:19" ht="15.75" x14ac:dyDescent="0.25">
      <c r="K497" s="1055">
        <v>9</v>
      </c>
      <c r="L497" s="409"/>
      <c r="M497" s="409">
        <v>6</v>
      </c>
      <c r="N497" s="409">
        <v>20</v>
      </c>
      <c r="O497" s="409">
        <v>400</v>
      </c>
      <c r="P497" s="409"/>
      <c r="Q497" s="427">
        <v>2</v>
      </c>
      <c r="R497" s="497">
        <f t="shared" si="41"/>
        <v>9.6000000000000002E-2</v>
      </c>
      <c r="S497" s="409"/>
    </row>
    <row r="498" spans="11:19" ht="15.75" x14ac:dyDescent="0.25">
      <c r="K498" s="1055">
        <v>10</v>
      </c>
      <c r="L498" s="409"/>
      <c r="M498" s="409">
        <v>6</v>
      </c>
      <c r="N498" s="409">
        <v>15</v>
      </c>
      <c r="O498" s="409">
        <v>400</v>
      </c>
      <c r="P498" s="409"/>
      <c r="Q498" s="427">
        <v>2</v>
      </c>
      <c r="R498" s="497">
        <f t="shared" si="41"/>
        <v>7.1999999999999995E-2</v>
      </c>
      <c r="S498" s="409"/>
    </row>
    <row r="499" spans="11:19" ht="15.75" x14ac:dyDescent="0.25">
      <c r="K499" s="1055">
        <v>11</v>
      </c>
      <c r="L499" s="409"/>
      <c r="M499" s="409">
        <v>5</v>
      </c>
      <c r="N499" s="409">
        <v>15</v>
      </c>
      <c r="O499" s="409">
        <v>400</v>
      </c>
      <c r="P499" s="409"/>
      <c r="Q499" s="427">
        <v>2</v>
      </c>
      <c r="R499" s="497">
        <f t="shared" si="41"/>
        <v>0.06</v>
      </c>
      <c r="S499" s="409"/>
    </row>
    <row r="500" spans="11:19" ht="15.75" x14ac:dyDescent="0.25">
      <c r="K500" s="1055">
        <v>12</v>
      </c>
      <c r="L500" s="409"/>
      <c r="M500" s="409">
        <v>4.5</v>
      </c>
      <c r="N500" s="409">
        <v>12</v>
      </c>
      <c r="O500" s="409">
        <v>400</v>
      </c>
      <c r="P500" s="409"/>
      <c r="Q500" s="427">
        <v>2</v>
      </c>
      <c r="R500" s="497">
        <f t="shared" si="41"/>
        <v>4.3200000000000002E-2</v>
      </c>
      <c r="S500" s="409"/>
    </row>
    <row r="501" spans="11:19" ht="15.75" x14ac:dyDescent="0.25">
      <c r="K501" s="1055">
        <v>13</v>
      </c>
      <c r="L501" s="409"/>
      <c r="M501" s="409">
        <v>4.5</v>
      </c>
      <c r="N501" s="409">
        <v>10</v>
      </c>
      <c r="O501" s="409">
        <v>400</v>
      </c>
      <c r="P501" s="409"/>
      <c r="Q501" s="427">
        <v>24</v>
      </c>
      <c r="R501" s="497">
        <f t="shared" si="41"/>
        <v>0.432</v>
      </c>
      <c r="S501" s="409"/>
    </row>
    <row r="502" spans="11:19" ht="15.75" x14ac:dyDescent="0.25">
      <c r="K502" s="1055">
        <v>14</v>
      </c>
      <c r="L502" s="409"/>
      <c r="M502" s="409">
        <v>3</v>
      </c>
      <c r="N502" s="409">
        <v>15</v>
      </c>
      <c r="O502" s="409">
        <v>400</v>
      </c>
      <c r="P502" s="409"/>
      <c r="Q502" s="427">
        <v>7</v>
      </c>
      <c r="R502" s="497">
        <f t="shared" si="41"/>
        <v>0.126</v>
      </c>
      <c r="S502" s="409"/>
    </row>
    <row r="503" spans="11:19" ht="15.75" x14ac:dyDescent="0.25">
      <c r="K503" s="1055">
        <v>15</v>
      </c>
      <c r="L503" s="409"/>
      <c r="M503" s="409">
        <v>2</v>
      </c>
      <c r="N503" s="409">
        <v>15</v>
      </c>
      <c r="O503" s="409">
        <v>400</v>
      </c>
      <c r="P503" s="409"/>
      <c r="Q503" s="427">
        <v>6</v>
      </c>
      <c r="R503" s="497">
        <f t="shared" si="41"/>
        <v>7.1999999999999995E-2</v>
      </c>
      <c r="S503" s="409"/>
    </row>
    <row r="504" spans="11:19" ht="15.75" x14ac:dyDescent="0.25">
      <c r="K504" s="1055">
        <v>16</v>
      </c>
      <c r="L504" s="409"/>
      <c r="M504" s="409">
        <v>2</v>
      </c>
      <c r="N504" s="409">
        <v>10</v>
      </c>
      <c r="O504" s="409">
        <v>400</v>
      </c>
      <c r="P504" s="409"/>
      <c r="Q504" s="427">
        <v>8</v>
      </c>
      <c r="R504" s="497">
        <f t="shared" si="41"/>
        <v>6.4000000000000001E-2</v>
      </c>
      <c r="S504" s="409"/>
    </row>
    <row r="505" spans="11:19" ht="15.75" x14ac:dyDescent="0.25">
      <c r="K505" s="1055">
        <v>17</v>
      </c>
      <c r="L505" s="409"/>
      <c r="M505" s="409">
        <v>2</v>
      </c>
      <c r="N505" s="409">
        <v>10</v>
      </c>
      <c r="O505" s="409">
        <v>300</v>
      </c>
      <c r="P505" s="409"/>
      <c r="Q505" s="427">
        <v>2</v>
      </c>
      <c r="R505" s="497">
        <f t="shared" si="41"/>
        <v>1.2E-2</v>
      </c>
      <c r="S505" s="409"/>
    </row>
    <row r="506" spans="11:19" ht="15.75" x14ac:dyDescent="0.25">
      <c r="K506" s="1055">
        <v>18</v>
      </c>
      <c r="L506" s="409"/>
      <c r="M506" s="409">
        <v>3</v>
      </c>
      <c r="N506" s="409">
        <v>12</v>
      </c>
      <c r="O506" s="409">
        <v>400</v>
      </c>
      <c r="P506" s="409"/>
      <c r="Q506" s="427">
        <v>1</v>
      </c>
      <c r="R506" s="497">
        <f t="shared" si="41"/>
        <v>1.44E-2</v>
      </c>
      <c r="S506" s="409"/>
    </row>
    <row r="507" spans="11:19" ht="15.75" x14ac:dyDescent="0.25">
      <c r="K507" s="1880"/>
      <c r="L507" s="1880"/>
      <c r="M507" s="1880"/>
      <c r="N507" s="1880"/>
      <c r="O507" s="1880"/>
      <c r="P507" s="1881"/>
      <c r="Q507" s="1119">
        <f>SUM(Q489:Q506)</f>
        <v>80</v>
      </c>
      <c r="R507" s="1120">
        <f>SUM(R489:R506)</f>
        <v>3.3916000000000008</v>
      </c>
      <c r="S507" s="64"/>
    </row>
    <row r="508" spans="11:19" ht="15.75" x14ac:dyDescent="0.25">
      <c r="K508" s="1643">
        <v>46275</v>
      </c>
      <c r="L508" s="409" t="s">
        <v>80</v>
      </c>
      <c r="M508" s="409">
        <v>4.5</v>
      </c>
      <c r="N508" s="409">
        <v>10</v>
      </c>
      <c r="O508" s="409">
        <v>400</v>
      </c>
      <c r="P508" s="409"/>
      <c r="Q508" s="427">
        <v>29</v>
      </c>
      <c r="R508" s="497">
        <f t="shared" ref="R508:R523" si="42">M508*N508*O508*Q508/1000000</f>
        <v>0.52200000000000002</v>
      </c>
      <c r="S508" s="409"/>
    </row>
    <row r="509" spans="11:19" ht="15.75" x14ac:dyDescent="0.25">
      <c r="K509" s="1055">
        <v>2</v>
      </c>
      <c r="L509" s="409"/>
      <c r="M509" s="409">
        <v>2</v>
      </c>
      <c r="N509" s="409">
        <v>10</v>
      </c>
      <c r="O509" s="409">
        <v>400</v>
      </c>
      <c r="P509" s="409"/>
      <c r="Q509" s="427">
        <v>22</v>
      </c>
      <c r="R509" s="497">
        <f t="shared" si="42"/>
        <v>0.17599999999999999</v>
      </c>
      <c r="S509" s="409"/>
    </row>
    <row r="510" spans="11:19" ht="15.75" x14ac:dyDescent="0.25">
      <c r="K510" s="1055">
        <v>3</v>
      </c>
      <c r="L510" s="409"/>
      <c r="M510" s="409">
        <v>2</v>
      </c>
      <c r="N510" s="409">
        <v>15</v>
      </c>
      <c r="O510" s="409">
        <v>400</v>
      </c>
      <c r="P510" s="409"/>
      <c r="Q510" s="427">
        <v>2</v>
      </c>
      <c r="R510" s="497">
        <f t="shared" si="42"/>
        <v>2.4E-2</v>
      </c>
      <c r="S510" s="409"/>
    </row>
    <row r="511" spans="11:19" ht="15.75" x14ac:dyDescent="0.25">
      <c r="K511" s="1055">
        <v>4</v>
      </c>
      <c r="L511" s="409"/>
      <c r="M511" s="409">
        <v>3</v>
      </c>
      <c r="N511" s="409">
        <v>15</v>
      </c>
      <c r="O511" s="409">
        <v>400</v>
      </c>
      <c r="P511" s="409"/>
      <c r="Q511" s="427">
        <v>7</v>
      </c>
      <c r="R511" s="497">
        <f t="shared" si="42"/>
        <v>0.126</v>
      </c>
      <c r="S511" s="409"/>
    </row>
    <row r="512" spans="11:19" ht="15.75" x14ac:dyDescent="0.25">
      <c r="K512" s="1055">
        <v>5</v>
      </c>
      <c r="L512" s="409"/>
      <c r="M512" s="409">
        <v>6</v>
      </c>
      <c r="N512" s="409">
        <v>15</v>
      </c>
      <c r="O512" s="409">
        <v>400</v>
      </c>
      <c r="P512" s="409"/>
      <c r="Q512" s="427">
        <v>2</v>
      </c>
      <c r="R512" s="497">
        <f t="shared" si="42"/>
        <v>7.1999999999999995E-2</v>
      </c>
      <c r="S512" s="409"/>
    </row>
    <row r="513" spans="11:19" ht="15.75" x14ac:dyDescent="0.25">
      <c r="K513" s="1055">
        <v>6</v>
      </c>
      <c r="L513" s="409"/>
      <c r="M513" s="409">
        <v>10</v>
      </c>
      <c r="N513" s="409">
        <v>30</v>
      </c>
      <c r="O513" s="409">
        <v>400</v>
      </c>
      <c r="P513" s="409"/>
      <c r="Q513" s="427">
        <v>2</v>
      </c>
      <c r="R513" s="497">
        <f t="shared" si="42"/>
        <v>0.24</v>
      </c>
      <c r="S513" s="409"/>
    </row>
    <row r="514" spans="11:19" ht="15.75" x14ac:dyDescent="0.25">
      <c r="K514" s="1055">
        <v>7</v>
      </c>
      <c r="L514" s="409"/>
      <c r="M514" s="409">
        <v>10</v>
      </c>
      <c r="N514" s="409">
        <v>20</v>
      </c>
      <c r="O514" s="409">
        <v>400</v>
      </c>
      <c r="P514" s="409"/>
      <c r="Q514" s="427">
        <v>2</v>
      </c>
      <c r="R514" s="497">
        <f t="shared" si="42"/>
        <v>0.16</v>
      </c>
      <c r="S514" s="409"/>
    </row>
    <row r="515" spans="11:19" ht="15.75" x14ac:dyDescent="0.25">
      <c r="K515" s="1055">
        <v>8</v>
      </c>
      <c r="L515" s="409"/>
      <c r="M515" s="409">
        <v>10</v>
      </c>
      <c r="N515" s="409">
        <v>25</v>
      </c>
      <c r="O515" s="409">
        <v>400</v>
      </c>
      <c r="P515" s="409"/>
      <c r="Q515" s="427">
        <v>2</v>
      </c>
      <c r="R515" s="497">
        <f t="shared" si="42"/>
        <v>0.2</v>
      </c>
      <c r="S515" s="409"/>
    </row>
    <row r="516" spans="11:19" ht="15.75" x14ac:dyDescent="0.25">
      <c r="K516" s="1055">
        <v>9</v>
      </c>
      <c r="L516" s="409"/>
      <c r="M516" s="409">
        <v>15</v>
      </c>
      <c r="N516" s="409">
        <v>20</v>
      </c>
      <c r="O516" s="409">
        <v>400</v>
      </c>
      <c r="P516" s="409"/>
      <c r="Q516" s="427">
        <v>2</v>
      </c>
      <c r="R516" s="497">
        <f t="shared" si="42"/>
        <v>0.24</v>
      </c>
      <c r="S516" s="409"/>
    </row>
    <row r="517" spans="11:19" ht="15.75" x14ac:dyDescent="0.25">
      <c r="K517" s="1055">
        <v>10</v>
      </c>
      <c r="L517" s="409"/>
      <c r="M517" s="409">
        <v>12.5</v>
      </c>
      <c r="N517" s="409">
        <v>20</v>
      </c>
      <c r="O517" s="409">
        <v>400</v>
      </c>
      <c r="P517" s="409"/>
      <c r="Q517" s="427">
        <v>7</v>
      </c>
      <c r="R517" s="497">
        <f t="shared" si="42"/>
        <v>0.7</v>
      </c>
      <c r="S517" s="409"/>
    </row>
    <row r="518" spans="11:19" ht="15.75" x14ac:dyDescent="0.25">
      <c r="K518" s="1055">
        <v>11</v>
      </c>
      <c r="L518" s="409"/>
      <c r="M518" s="409">
        <v>12.5</v>
      </c>
      <c r="N518" s="409">
        <v>15</v>
      </c>
      <c r="O518" s="409">
        <v>400</v>
      </c>
      <c r="P518" s="409"/>
      <c r="Q518" s="427">
        <v>1</v>
      </c>
      <c r="R518" s="497">
        <f t="shared" si="42"/>
        <v>7.4999999999999997E-2</v>
      </c>
      <c r="S518" s="409"/>
    </row>
    <row r="519" spans="11:19" ht="15.75" x14ac:dyDescent="0.25">
      <c r="K519" s="1055">
        <v>12</v>
      </c>
      <c r="L519" s="409"/>
      <c r="M519" s="409">
        <v>12.5</v>
      </c>
      <c r="N519" s="409">
        <v>30</v>
      </c>
      <c r="O519" s="409">
        <v>400</v>
      </c>
      <c r="P519" s="409"/>
      <c r="Q519" s="427">
        <v>1</v>
      </c>
      <c r="R519" s="497">
        <f t="shared" si="42"/>
        <v>0.15</v>
      </c>
      <c r="S519" s="409"/>
    </row>
    <row r="520" spans="11:19" ht="15.75" x14ac:dyDescent="0.25">
      <c r="K520" s="1055">
        <v>13</v>
      </c>
      <c r="L520" s="409"/>
      <c r="M520" s="409">
        <v>10</v>
      </c>
      <c r="N520" s="409">
        <v>15</v>
      </c>
      <c r="O520" s="409">
        <v>400</v>
      </c>
      <c r="P520" s="409"/>
      <c r="Q520" s="427">
        <v>1</v>
      </c>
      <c r="R520" s="497">
        <f t="shared" si="42"/>
        <v>0.06</v>
      </c>
      <c r="S520" s="409"/>
    </row>
    <row r="521" spans="11:19" ht="15.75" x14ac:dyDescent="0.25">
      <c r="K521" s="1055">
        <v>14</v>
      </c>
      <c r="L521" s="409"/>
      <c r="M521" s="409">
        <v>15</v>
      </c>
      <c r="N521" s="409">
        <v>25</v>
      </c>
      <c r="O521" s="409">
        <v>400</v>
      </c>
      <c r="P521" s="409"/>
      <c r="Q521" s="427">
        <v>2</v>
      </c>
      <c r="R521" s="497">
        <f t="shared" si="42"/>
        <v>0.3</v>
      </c>
      <c r="S521" s="409"/>
    </row>
    <row r="522" spans="11:19" ht="15.75" x14ac:dyDescent="0.25">
      <c r="K522" s="1055">
        <v>15</v>
      </c>
      <c r="L522" s="409"/>
      <c r="M522" s="409">
        <v>4.5</v>
      </c>
      <c r="N522" s="409">
        <v>10</v>
      </c>
      <c r="O522" s="409">
        <v>300</v>
      </c>
      <c r="P522" s="409"/>
      <c r="Q522" s="427">
        <v>1</v>
      </c>
      <c r="R522" s="497">
        <f t="shared" si="42"/>
        <v>1.35E-2</v>
      </c>
      <c r="S522" s="409"/>
    </row>
    <row r="523" spans="11:19" ht="15.75" x14ac:dyDescent="0.25">
      <c r="K523" s="1055">
        <v>16</v>
      </c>
      <c r="L523" s="409"/>
      <c r="M523" s="409">
        <v>15</v>
      </c>
      <c r="N523" s="409">
        <v>15</v>
      </c>
      <c r="O523" s="409">
        <v>400</v>
      </c>
      <c r="P523" s="409"/>
      <c r="Q523" s="427">
        <v>1</v>
      </c>
      <c r="R523" s="497">
        <f t="shared" si="42"/>
        <v>0.09</v>
      </c>
      <c r="S523" s="409"/>
    </row>
    <row r="524" spans="11:19" ht="15.75" x14ac:dyDescent="0.25">
      <c r="K524" s="1880"/>
      <c r="L524" s="1880"/>
      <c r="M524" s="1880"/>
      <c r="N524" s="1880"/>
      <c r="O524" s="1880"/>
      <c r="P524" s="1881"/>
      <c r="Q524" s="1119">
        <f>SUM(Q508:Q523)</f>
        <v>84</v>
      </c>
      <c r="R524" s="1120">
        <f>SUM(R508:R523)</f>
        <v>3.1484999999999999</v>
      </c>
      <c r="S524" s="64"/>
    </row>
    <row r="525" spans="11:19" ht="16.5" thickBot="1" x14ac:dyDescent="0.3">
      <c r="Q525" s="66">
        <f>SUM(Q507,Q488,Q485,Q467,Q455)</f>
        <v>185</v>
      </c>
      <c r="R525" s="67">
        <f>SUM(R507,R488,R485,R467,R455)</f>
        <v>6.6899000000000015</v>
      </c>
      <c r="S525" s="36"/>
    </row>
    <row r="526" spans="11:19" ht="15.75" thickTop="1" x14ac:dyDescent="0.25"/>
    <row r="527" spans="11:19" ht="15.75" x14ac:dyDescent="0.25">
      <c r="K527" s="1"/>
      <c r="L527" s="842" t="s">
        <v>538</v>
      </c>
      <c r="M527" s="383"/>
      <c r="N527" s="383"/>
      <c r="O527" s="383"/>
      <c r="P527" s="383"/>
      <c r="Q527" s="383"/>
      <c r="R527" s="383"/>
      <c r="S527" s="383"/>
    </row>
    <row r="528" spans="11:19" ht="16.5" thickBot="1" x14ac:dyDescent="0.3">
      <c r="K528" s="1"/>
      <c r="L528" s="383" t="s">
        <v>80</v>
      </c>
      <c r="M528" s="383"/>
      <c r="N528" s="1402">
        <f>SUM(Q317,Q277,Q126,Q46,Q485)-Q211</f>
        <v>56</v>
      </c>
      <c r="O528" s="1612">
        <f>SUM(R317,R277,R126,R46,R485)-R211</f>
        <v>2.2109999999999999</v>
      </c>
      <c r="P528" s="383"/>
      <c r="Q528" s="383"/>
      <c r="R528" s="1609">
        <f>SUM(Q317,Q277,Q126,Q46,Q485)</f>
        <v>60</v>
      </c>
      <c r="S528" s="1613">
        <f>SUM(R317,R277,R126,R46,R485)</f>
        <v>2.2829999999999999</v>
      </c>
    </row>
    <row r="529" spans="11:19" ht="16.5" thickTop="1" x14ac:dyDescent="0.25">
      <c r="K529" s="1"/>
      <c r="L529" s="383" t="s">
        <v>380</v>
      </c>
      <c r="M529" s="383"/>
      <c r="N529" s="1402">
        <f>SUM(Q211)</f>
        <v>4</v>
      </c>
      <c r="O529" s="1401">
        <f>SUM(R211)</f>
        <v>7.1999999999999995E-2</v>
      </c>
      <c r="P529" s="383"/>
      <c r="Q529" s="383"/>
      <c r="R529" s="383"/>
      <c r="S529" s="383"/>
    </row>
    <row r="530" spans="11:19" ht="15.75" x14ac:dyDescent="0.25">
      <c r="K530" s="1"/>
      <c r="L530" s="383" t="s">
        <v>539</v>
      </c>
      <c r="M530" s="383"/>
      <c r="N530" s="1402"/>
      <c r="O530" s="1401"/>
      <c r="P530" s="383"/>
      <c r="Q530" s="383"/>
      <c r="R530" s="383"/>
      <c r="S530" s="383"/>
    </row>
    <row r="531" spans="11:19" ht="16.5" thickBot="1" x14ac:dyDescent="0.3">
      <c r="K531" s="1"/>
      <c r="L531" s="138"/>
      <c r="M531" s="138"/>
      <c r="N531" s="1608">
        <f>SUM(N528:N529)</f>
        <v>60</v>
      </c>
      <c r="O531" s="1342">
        <f>SUM(O528:O529)</f>
        <v>2.2829999999999999</v>
      </c>
      <c r="P531" s="138"/>
      <c r="Q531" s="138"/>
      <c r="R531" s="138"/>
      <c r="S531" s="138"/>
    </row>
    <row r="532" spans="11:19" ht="16.5" thickTop="1" x14ac:dyDescent="0.25">
      <c r="N532" s="138"/>
      <c r="O532" s="138"/>
    </row>
    <row r="533" spans="11:19" ht="15.75" x14ac:dyDescent="0.25">
      <c r="K533" s="842" t="s">
        <v>555</v>
      </c>
      <c r="L533" s="383"/>
      <c r="M533" s="383"/>
      <c r="N533" s="383"/>
      <c r="O533" s="383"/>
      <c r="P533" s="383"/>
      <c r="Q533" s="383"/>
      <c r="R533" s="383"/>
      <c r="S533" s="383"/>
    </row>
    <row r="534" spans="11:19" ht="15.75" x14ac:dyDescent="0.25">
      <c r="K534" s="1643">
        <v>46275</v>
      </c>
      <c r="L534" s="409" t="s">
        <v>80</v>
      </c>
      <c r="M534" s="409">
        <v>10</v>
      </c>
      <c r="N534" s="409">
        <v>20</v>
      </c>
      <c r="O534" s="409">
        <v>400</v>
      </c>
      <c r="P534" s="409"/>
      <c r="Q534" s="427">
        <v>1</v>
      </c>
      <c r="R534" s="497">
        <f t="shared" ref="R534:R544" si="43">M534*N534*O534*Q534/1000000</f>
        <v>0.08</v>
      </c>
      <c r="S534" s="409"/>
    </row>
    <row r="535" spans="11:19" ht="15.75" x14ac:dyDescent="0.25">
      <c r="K535" s="1055">
        <v>2</v>
      </c>
      <c r="L535" s="409"/>
      <c r="M535" s="409">
        <v>12.5</v>
      </c>
      <c r="N535" s="409">
        <v>20</v>
      </c>
      <c r="O535" s="409">
        <v>400</v>
      </c>
      <c r="P535" s="409"/>
      <c r="Q535" s="427">
        <v>1</v>
      </c>
      <c r="R535" s="497">
        <f t="shared" si="43"/>
        <v>0.1</v>
      </c>
      <c r="S535" s="409"/>
    </row>
    <row r="536" spans="11:19" ht="15.75" x14ac:dyDescent="0.25">
      <c r="K536" s="1055">
        <v>3</v>
      </c>
      <c r="L536" s="409"/>
      <c r="M536" s="409">
        <v>15</v>
      </c>
      <c r="N536" s="409">
        <v>15</v>
      </c>
      <c r="O536" s="409">
        <v>400</v>
      </c>
      <c r="P536" s="409"/>
      <c r="Q536" s="427">
        <v>1</v>
      </c>
      <c r="R536" s="497">
        <f t="shared" si="43"/>
        <v>0.09</v>
      </c>
      <c r="S536" s="409"/>
    </row>
    <row r="537" spans="11:19" ht="15.75" x14ac:dyDescent="0.25">
      <c r="K537" s="1055">
        <v>4</v>
      </c>
      <c r="L537" s="409"/>
      <c r="M537" s="409">
        <v>12.5</v>
      </c>
      <c r="N537" s="409">
        <v>15</v>
      </c>
      <c r="O537" s="409">
        <v>400</v>
      </c>
      <c r="P537" s="409"/>
      <c r="Q537" s="427">
        <v>3</v>
      </c>
      <c r="R537" s="497">
        <f t="shared" si="43"/>
        <v>0.22500000000000001</v>
      </c>
      <c r="S537" s="409"/>
    </row>
    <row r="538" spans="11:19" ht="15.75" x14ac:dyDescent="0.25">
      <c r="K538" s="1055">
        <v>5</v>
      </c>
      <c r="L538" s="409"/>
      <c r="M538" s="409">
        <v>10</v>
      </c>
      <c r="N538" s="409">
        <v>15</v>
      </c>
      <c r="O538" s="409">
        <v>400</v>
      </c>
      <c r="P538" s="409"/>
      <c r="Q538" s="427">
        <v>5</v>
      </c>
      <c r="R538" s="497">
        <f t="shared" si="43"/>
        <v>0.3</v>
      </c>
      <c r="S538" s="409"/>
    </row>
    <row r="539" spans="11:19" ht="15.75" x14ac:dyDescent="0.25">
      <c r="K539" s="1055">
        <v>6</v>
      </c>
      <c r="L539" s="409"/>
      <c r="M539" s="409">
        <v>10</v>
      </c>
      <c r="N539" s="409">
        <v>12.5</v>
      </c>
      <c r="O539" s="409">
        <v>400</v>
      </c>
      <c r="P539" s="409"/>
      <c r="Q539" s="427">
        <v>3</v>
      </c>
      <c r="R539" s="497">
        <f t="shared" si="43"/>
        <v>0.15</v>
      </c>
      <c r="S539" s="409"/>
    </row>
    <row r="540" spans="11:19" ht="15.75" x14ac:dyDescent="0.25">
      <c r="K540" s="1055">
        <v>7</v>
      </c>
      <c r="L540" s="409"/>
      <c r="M540" s="409">
        <v>5.5</v>
      </c>
      <c r="N540" s="409">
        <v>10</v>
      </c>
      <c r="O540" s="409">
        <v>400</v>
      </c>
      <c r="P540" s="409"/>
      <c r="Q540" s="427">
        <v>22</v>
      </c>
      <c r="R540" s="497">
        <f t="shared" si="43"/>
        <v>0.48399999999999999</v>
      </c>
      <c r="S540" s="409"/>
    </row>
    <row r="541" spans="11:19" ht="15.75" x14ac:dyDescent="0.25">
      <c r="K541" s="1055">
        <v>8</v>
      </c>
      <c r="L541" s="409"/>
      <c r="M541" s="409">
        <v>3</v>
      </c>
      <c r="N541" s="409">
        <v>10</v>
      </c>
      <c r="O541" s="409">
        <v>400</v>
      </c>
      <c r="P541" s="409"/>
      <c r="Q541" s="427">
        <v>2</v>
      </c>
      <c r="R541" s="497">
        <f t="shared" si="43"/>
        <v>2.4E-2</v>
      </c>
      <c r="S541" s="409"/>
    </row>
    <row r="542" spans="11:19" ht="15.75" x14ac:dyDescent="0.25">
      <c r="K542" s="1055">
        <v>9</v>
      </c>
      <c r="L542" s="409"/>
      <c r="M542" s="409">
        <v>2</v>
      </c>
      <c r="N542" s="409">
        <v>10</v>
      </c>
      <c r="O542" s="409">
        <v>400</v>
      </c>
      <c r="P542" s="409"/>
      <c r="Q542" s="427">
        <v>18</v>
      </c>
      <c r="R542" s="497">
        <f t="shared" si="43"/>
        <v>0.14399999999999999</v>
      </c>
      <c r="S542" s="409"/>
    </row>
    <row r="543" spans="11:19" ht="15.75" x14ac:dyDescent="0.25">
      <c r="K543" s="1055">
        <v>10</v>
      </c>
      <c r="L543" s="409"/>
      <c r="M543" s="409">
        <v>10</v>
      </c>
      <c r="N543" s="409">
        <v>10</v>
      </c>
      <c r="O543" s="409">
        <v>400</v>
      </c>
      <c r="P543" s="409"/>
      <c r="Q543" s="427">
        <v>2</v>
      </c>
      <c r="R543" s="497">
        <f t="shared" si="43"/>
        <v>0.08</v>
      </c>
      <c r="S543" s="409"/>
    </row>
    <row r="544" spans="11:19" ht="15.75" x14ac:dyDescent="0.25">
      <c r="K544" s="1055">
        <v>11</v>
      </c>
      <c r="L544" s="409"/>
      <c r="M544" s="409">
        <v>2</v>
      </c>
      <c r="N544" s="409">
        <v>15</v>
      </c>
      <c r="O544" s="409">
        <v>300</v>
      </c>
      <c r="P544" s="409"/>
      <c r="Q544" s="427">
        <v>1</v>
      </c>
      <c r="R544" s="497">
        <f t="shared" si="43"/>
        <v>8.9999999999999993E-3</v>
      </c>
      <c r="S544" s="409"/>
    </row>
    <row r="545" spans="11:19" ht="15.75" x14ac:dyDescent="0.25">
      <c r="K545" s="1880"/>
      <c r="L545" s="1880"/>
      <c r="M545" s="1880"/>
      <c r="N545" s="1880"/>
      <c r="O545" s="1880"/>
      <c r="P545" s="1881"/>
      <c r="Q545" s="1119">
        <f>SUM(Q534:Q544)</f>
        <v>59</v>
      </c>
      <c r="R545" s="1120">
        <f>SUM(R534:R544)</f>
        <v>1.6859999999999997</v>
      </c>
      <c r="S545" s="64"/>
    </row>
    <row r="546" spans="11:19" ht="15.75" x14ac:dyDescent="0.25">
      <c r="K546" s="1643">
        <v>46277</v>
      </c>
      <c r="L546" s="409" t="s">
        <v>80</v>
      </c>
      <c r="M546" s="409">
        <v>15</v>
      </c>
      <c r="N546" s="409">
        <v>25</v>
      </c>
      <c r="O546" s="409">
        <v>400</v>
      </c>
      <c r="P546" s="409"/>
      <c r="Q546" s="427">
        <v>2</v>
      </c>
      <c r="R546" s="497">
        <f t="shared" ref="R546:R555" si="44">M546*N546*O546*Q546/1000000</f>
        <v>0.3</v>
      </c>
      <c r="S546" s="409"/>
    </row>
    <row r="547" spans="11:19" ht="15.75" x14ac:dyDescent="0.25">
      <c r="K547" s="1055">
        <v>2</v>
      </c>
      <c r="L547" s="409"/>
      <c r="M547" s="409">
        <v>15</v>
      </c>
      <c r="N547" s="409">
        <v>20</v>
      </c>
      <c r="O547" s="409">
        <v>400</v>
      </c>
      <c r="P547" s="409"/>
      <c r="Q547" s="427">
        <v>1</v>
      </c>
      <c r="R547" s="497">
        <f t="shared" si="44"/>
        <v>0.12</v>
      </c>
      <c r="S547" s="409"/>
    </row>
    <row r="548" spans="11:19" ht="15.75" x14ac:dyDescent="0.25">
      <c r="K548" s="1055">
        <v>3</v>
      </c>
      <c r="L548" s="409"/>
      <c r="M548" s="409">
        <v>10</v>
      </c>
      <c r="N548" s="409">
        <v>20</v>
      </c>
      <c r="O548" s="409">
        <v>400</v>
      </c>
      <c r="P548" s="409"/>
      <c r="Q548" s="427">
        <v>3</v>
      </c>
      <c r="R548" s="497">
        <f t="shared" si="44"/>
        <v>0.24</v>
      </c>
      <c r="S548" s="409"/>
    </row>
    <row r="549" spans="11:19" ht="15.75" x14ac:dyDescent="0.25">
      <c r="K549" s="1055">
        <v>4</v>
      </c>
      <c r="L549" s="409"/>
      <c r="M549" s="409">
        <v>15</v>
      </c>
      <c r="N549" s="409">
        <v>15</v>
      </c>
      <c r="O549" s="409">
        <v>400</v>
      </c>
      <c r="P549" s="409"/>
      <c r="Q549" s="427">
        <v>2</v>
      </c>
      <c r="R549" s="497">
        <f t="shared" si="44"/>
        <v>0.18</v>
      </c>
      <c r="S549" s="409"/>
    </row>
    <row r="550" spans="11:19" ht="15.75" x14ac:dyDescent="0.25">
      <c r="K550" s="1055">
        <v>5</v>
      </c>
      <c r="L550" s="409"/>
      <c r="M550" s="409">
        <v>10</v>
      </c>
      <c r="N550" s="409">
        <v>15</v>
      </c>
      <c r="O550" s="409">
        <v>400</v>
      </c>
      <c r="P550" s="409"/>
      <c r="Q550" s="427">
        <v>4</v>
      </c>
      <c r="R550" s="497">
        <f t="shared" si="44"/>
        <v>0.24</v>
      </c>
      <c r="S550" s="409"/>
    </row>
    <row r="551" spans="11:19" ht="15.75" x14ac:dyDescent="0.25">
      <c r="K551" s="1055">
        <v>6</v>
      </c>
      <c r="L551" s="409"/>
      <c r="M551" s="409">
        <v>12</v>
      </c>
      <c r="N551" s="409">
        <v>15</v>
      </c>
      <c r="O551" s="409">
        <v>400</v>
      </c>
      <c r="P551" s="409"/>
      <c r="Q551" s="427">
        <v>1</v>
      </c>
      <c r="R551" s="497">
        <f t="shared" si="44"/>
        <v>7.1999999999999995E-2</v>
      </c>
      <c r="S551" s="409"/>
    </row>
    <row r="552" spans="11:19" ht="15.75" x14ac:dyDescent="0.25">
      <c r="K552" s="1055">
        <v>7</v>
      </c>
      <c r="L552" s="409"/>
      <c r="M552" s="409">
        <v>6</v>
      </c>
      <c r="N552" s="409">
        <v>15</v>
      </c>
      <c r="O552" s="409">
        <v>400</v>
      </c>
      <c r="P552" s="409"/>
      <c r="Q552" s="427">
        <v>2</v>
      </c>
      <c r="R552" s="497">
        <f t="shared" si="44"/>
        <v>7.1999999999999995E-2</v>
      </c>
      <c r="S552" s="409"/>
    </row>
    <row r="553" spans="11:19" ht="15.75" x14ac:dyDescent="0.25">
      <c r="K553" s="1055">
        <v>8</v>
      </c>
      <c r="L553" s="409"/>
      <c r="M553" s="409">
        <v>5.5</v>
      </c>
      <c r="N553" s="409">
        <v>10</v>
      </c>
      <c r="O553" s="409">
        <v>400</v>
      </c>
      <c r="P553" s="409"/>
      <c r="Q553" s="427">
        <v>11</v>
      </c>
      <c r="R553" s="497">
        <f t="shared" si="44"/>
        <v>0.24199999999999999</v>
      </c>
      <c r="S553" s="409"/>
    </row>
    <row r="554" spans="11:19" ht="15.75" x14ac:dyDescent="0.25">
      <c r="K554" s="1055">
        <v>9</v>
      </c>
      <c r="L554" s="409"/>
      <c r="M554" s="409">
        <v>10</v>
      </c>
      <c r="N554" s="409">
        <v>10</v>
      </c>
      <c r="O554" s="409">
        <v>400</v>
      </c>
      <c r="P554" s="409"/>
      <c r="Q554" s="427">
        <v>1</v>
      </c>
      <c r="R554" s="497">
        <f t="shared" si="44"/>
        <v>0.04</v>
      </c>
      <c r="S554" s="409"/>
    </row>
    <row r="555" spans="11:19" ht="15.75" x14ac:dyDescent="0.25">
      <c r="K555" s="1055">
        <v>10</v>
      </c>
      <c r="L555" s="409"/>
      <c r="M555" s="409">
        <v>4.5</v>
      </c>
      <c r="N555" s="409">
        <v>10</v>
      </c>
      <c r="O555" s="409">
        <v>400</v>
      </c>
      <c r="P555" s="409"/>
      <c r="Q555" s="427">
        <v>3</v>
      </c>
      <c r="R555" s="497">
        <f t="shared" si="44"/>
        <v>5.3999999999999999E-2</v>
      </c>
      <c r="S555" s="409"/>
    </row>
    <row r="556" spans="11:19" ht="15.75" x14ac:dyDescent="0.25">
      <c r="K556" s="1055">
        <v>11</v>
      </c>
      <c r="L556" s="409"/>
      <c r="M556" s="409">
        <v>3</v>
      </c>
      <c r="N556" s="409">
        <v>15</v>
      </c>
      <c r="O556" s="409">
        <v>400</v>
      </c>
      <c r="P556" s="409"/>
      <c r="Q556" s="427">
        <v>2</v>
      </c>
      <c r="R556" s="497">
        <f>M556*N556*O556*Q556/1000000</f>
        <v>3.5999999999999997E-2</v>
      </c>
      <c r="S556" s="409"/>
    </row>
    <row r="557" spans="11:19" ht="15.75" x14ac:dyDescent="0.25">
      <c r="K557" s="1055">
        <v>12</v>
      </c>
      <c r="L557" s="409"/>
      <c r="M557" s="409">
        <v>2</v>
      </c>
      <c r="N557" s="409">
        <v>15</v>
      </c>
      <c r="O557" s="409">
        <v>400</v>
      </c>
      <c r="P557" s="409"/>
      <c r="Q557" s="427">
        <v>1</v>
      </c>
      <c r="R557" s="497">
        <f>M557*N557*O557*Q557/1000000</f>
        <v>1.2E-2</v>
      </c>
      <c r="S557" s="409"/>
    </row>
    <row r="558" spans="11:19" ht="15.75" x14ac:dyDescent="0.25">
      <c r="K558" s="1055">
        <v>13</v>
      </c>
      <c r="L558" s="409"/>
      <c r="M558" s="409">
        <v>12</v>
      </c>
      <c r="N558" s="409">
        <v>20</v>
      </c>
      <c r="O558" s="409">
        <v>400</v>
      </c>
      <c r="P558" s="409"/>
      <c r="Q558" s="427">
        <v>2</v>
      </c>
      <c r="R558" s="497">
        <f>M558*N558*O558*Q558/1000000</f>
        <v>0.192</v>
      </c>
      <c r="S558" s="409"/>
    </row>
    <row r="559" spans="11:19" ht="15.75" x14ac:dyDescent="0.25">
      <c r="K559" s="1055">
        <v>14</v>
      </c>
      <c r="L559" s="409"/>
      <c r="M559" s="409">
        <v>2</v>
      </c>
      <c r="N559" s="409">
        <v>10</v>
      </c>
      <c r="O559" s="409">
        <v>400</v>
      </c>
      <c r="P559" s="409"/>
      <c r="Q559" s="427">
        <v>12</v>
      </c>
      <c r="R559" s="497">
        <f>M559*N559*O559*Q559/1000000</f>
        <v>9.6000000000000002E-2</v>
      </c>
      <c r="S559" s="409"/>
    </row>
    <row r="560" spans="11:19" ht="15.75" x14ac:dyDescent="0.25">
      <c r="K560" s="1055">
        <v>15</v>
      </c>
      <c r="L560" s="409"/>
      <c r="M560" s="409">
        <v>2</v>
      </c>
      <c r="N560" s="409">
        <v>10</v>
      </c>
      <c r="O560" s="409">
        <v>300</v>
      </c>
      <c r="P560" s="409"/>
      <c r="Q560" s="427">
        <v>1</v>
      </c>
      <c r="R560" s="497">
        <f>M560*N560*O560*Q560/1000000</f>
        <v>6.0000000000000001E-3</v>
      </c>
      <c r="S560" s="409"/>
    </row>
    <row r="561" spans="11:19" ht="15.75" x14ac:dyDescent="0.25">
      <c r="K561" s="1880"/>
      <c r="L561" s="1880"/>
      <c r="M561" s="1880"/>
      <c r="N561" s="1880"/>
      <c r="O561" s="1880"/>
      <c r="P561" s="1881"/>
      <c r="Q561" s="1119">
        <f>SUM(Q546:Q560)</f>
        <v>48</v>
      </c>
      <c r="R561" s="1120">
        <f>SUM(R546:R560)</f>
        <v>1.9020000000000001</v>
      </c>
      <c r="S561" s="64"/>
    </row>
    <row r="562" spans="11:19" ht="15.75" x14ac:dyDescent="0.25">
      <c r="K562" s="1643">
        <v>46277</v>
      </c>
      <c r="L562" s="409" t="s">
        <v>80</v>
      </c>
      <c r="M562" s="409">
        <v>12</v>
      </c>
      <c r="N562" s="409">
        <v>25</v>
      </c>
      <c r="O562" s="409">
        <v>400</v>
      </c>
      <c r="P562" s="409"/>
      <c r="Q562" s="427">
        <v>4</v>
      </c>
      <c r="R562" s="497">
        <f t="shared" ref="R562:R575" si="45">M562*N562*O562*Q562/1000000</f>
        <v>0.48</v>
      </c>
      <c r="S562" s="409"/>
    </row>
    <row r="563" spans="11:19" ht="15.75" x14ac:dyDescent="0.25">
      <c r="K563" s="1055">
        <v>2</v>
      </c>
      <c r="L563" s="409"/>
      <c r="M563" s="409">
        <v>10</v>
      </c>
      <c r="N563" s="409">
        <v>25</v>
      </c>
      <c r="O563" s="409">
        <v>400</v>
      </c>
      <c r="P563" s="409"/>
      <c r="Q563" s="427">
        <v>1</v>
      </c>
      <c r="R563" s="497">
        <f t="shared" si="45"/>
        <v>0.1</v>
      </c>
      <c r="S563" s="409"/>
    </row>
    <row r="564" spans="11:19" ht="15.75" x14ac:dyDescent="0.25">
      <c r="K564" s="1055">
        <v>3</v>
      </c>
      <c r="L564" s="409"/>
      <c r="M564" s="409">
        <v>12</v>
      </c>
      <c r="N564" s="409">
        <v>20</v>
      </c>
      <c r="O564" s="409">
        <v>400</v>
      </c>
      <c r="P564" s="409"/>
      <c r="Q564" s="427">
        <v>3</v>
      </c>
      <c r="R564" s="497">
        <f t="shared" si="45"/>
        <v>0.28799999999999998</v>
      </c>
      <c r="S564" s="409"/>
    </row>
    <row r="565" spans="11:19" ht="15.75" x14ac:dyDescent="0.25">
      <c r="K565" s="1055">
        <v>4</v>
      </c>
      <c r="L565" s="409"/>
      <c r="M565" s="409">
        <v>15</v>
      </c>
      <c r="N565" s="409">
        <v>15</v>
      </c>
      <c r="O565" s="409">
        <v>400</v>
      </c>
      <c r="P565" s="409"/>
      <c r="Q565" s="427">
        <v>2</v>
      </c>
      <c r="R565" s="497">
        <f t="shared" si="45"/>
        <v>0.18</v>
      </c>
      <c r="S565" s="409"/>
    </row>
    <row r="566" spans="11:19" ht="15.75" x14ac:dyDescent="0.25">
      <c r="K566" s="1055">
        <v>5</v>
      </c>
      <c r="L566" s="409"/>
      <c r="M566" s="409">
        <v>10</v>
      </c>
      <c r="N566" s="409">
        <v>15</v>
      </c>
      <c r="O566" s="409">
        <v>400</v>
      </c>
      <c r="P566" s="409"/>
      <c r="Q566" s="427">
        <v>4</v>
      </c>
      <c r="R566" s="497">
        <f t="shared" si="45"/>
        <v>0.24</v>
      </c>
      <c r="S566" s="409"/>
    </row>
    <row r="567" spans="11:19" ht="15.75" x14ac:dyDescent="0.25">
      <c r="K567" s="1055">
        <v>6</v>
      </c>
      <c r="L567" s="409"/>
      <c r="M567" s="409">
        <v>12</v>
      </c>
      <c r="N567" s="409">
        <v>15</v>
      </c>
      <c r="O567" s="409">
        <v>400</v>
      </c>
      <c r="P567" s="409"/>
      <c r="Q567" s="427">
        <v>2</v>
      </c>
      <c r="R567" s="497">
        <f t="shared" si="45"/>
        <v>0.14399999999999999</v>
      </c>
      <c r="S567" s="409"/>
    </row>
    <row r="568" spans="11:19" ht="15.75" x14ac:dyDescent="0.25">
      <c r="K568" s="1055">
        <v>7</v>
      </c>
      <c r="L568" s="409"/>
      <c r="M568" s="409">
        <v>6</v>
      </c>
      <c r="N568" s="409">
        <v>15</v>
      </c>
      <c r="O568" s="409">
        <v>400</v>
      </c>
      <c r="P568" s="409"/>
      <c r="Q568" s="427">
        <v>2</v>
      </c>
      <c r="R568" s="497">
        <f t="shared" si="45"/>
        <v>7.1999999999999995E-2</v>
      </c>
      <c r="S568" s="409"/>
    </row>
    <row r="569" spans="11:19" ht="15.75" x14ac:dyDescent="0.25">
      <c r="K569" s="1055">
        <v>8</v>
      </c>
      <c r="L569" s="409"/>
      <c r="M569" s="409">
        <v>3</v>
      </c>
      <c r="N569" s="409">
        <v>15</v>
      </c>
      <c r="O569" s="409">
        <v>400</v>
      </c>
      <c r="P569" s="409"/>
      <c r="Q569" s="427">
        <v>3</v>
      </c>
      <c r="R569" s="497">
        <f t="shared" si="45"/>
        <v>5.3999999999999999E-2</v>
      </c>
      <c r="S569" s="409"/>
    </row>
    <row r="570" spans="11:19" ht="15.75" x14ac:dyDescent="0.25">
      <c r="K570" s="1055">
        <v>9</v>
      </c>
      <c r="L570" s="409"/>
      <c r="M570" s="409">
        <v>10</v>
      </c>
      <c r="N570" s="409">
        <v>10</v>
      </c>
      <c r="O570" s="409">
        <v>400</v>
      </c>
      <c r="P570" s="409"/>
      <c r="Q570" s="427">
        <v>1</v>
      </c>
      <c r="R570" s="497">
        <f t="shared" si="45"/>
        <v>0.04</v>
      </c>
      <c r="S570" s="409"/>
    </row>
    <row r="571" spans="11:19" ht="15.75" x14ac:dyDescent="0.25">
      <c r="K571" s="1055">
        <v>10</v>
      </c>
      <c r="L571" s="409"/>
      <c r="M571" s="409">
        <v>5.5</v>
      </c>
      <c r="N571" s="409">
        <v>10</v>
      </c>
      <c r="O571" s="409">
        <v>400</v>
      </c>
      <c r="P571" s="409"/>
      <c r="Q571" s="427">
        <v>8</v>
      </c>
      <c r="R571" s="497">
        <f t="shared" si="45"/>
        <v>0.17599999999999999</v>
      </c>
      <c r="S571" s="409"/>
    </row>
    <row r="572" spans="11:19" ht="15.75" x14ac:dyDescent="0.25">
      <c r="K572" s="1055">
        <v>11</v>
      </c>
      <c r="L572" s="409"/>
      <c r="M572" s="409">
        <v>2</v>
      </c>
      <c r="N572" s="409">
        <v>15</v>
      </c>
      <c r="O572" s="409">
        <v>400</v>
      </c>
      <c r="P572" s="409"/>
      <c r="Q572" s="427">
        <v>6</v>
      </c>
      <c r="R572" s="497">
        <f t="shared" si="45"/>
        <v>7.1999999999999995E-2</v>
      </c>
      <c r="S572" s="409"/>
    </row>
    <row r="573" spans="11:19" ht="15.75" x14ac:dyDescent="0.25">
      <c r="K573" s="1055">
        <v>12</v>
      </c>
      <c r="L573" s="409"/>
      <c r="M573" s="409">
        <v>2</v>
      </c>
      <c r="N573" s="409">
        <v>10</v>
      </c>
      <c r="O573" s="409">
        <v>400</v>
      </c>
      <c r="P573" s="409"/>
      <c r="Q573" s="427">
        <v>22</v>
      </c>
      <c r="R573" s="497">
        <f t="shared" si="45"/>
        <v>0.17599999999999999</v>
      </c>
      <c r="S573" s="409"/>
    </row>
    <row r="574" spans="11:19" ht="15.75" x14ac:dyDescent="0.25">
      <c r="K574" s="1055">
        <v>13</v>
      </c>
      <c r="L574" s="409"/>
      <c r="M574" s="409">
        <v>4.5</v>
      </c>
      <c r="N574" s="409">
        <v>10</v>
      </c>
      <c r="O574" s="409">
        <v>400</v>
      </c>
      <c r="P574" s="409"/>
      <c r="Q574" s="427">
        <v>6</v>
      </c>
      <c r="R574" s="497">
        <f t="shared" si="45"/>
        <v>0.108</v>
      </c>
      <c r="S574" s="409"/>
    </row>
    <row r="575" spans="11:19" ht="15.75" x14ac:dyDescent="0.25">
      <c r="K575" s="1055">
        <v>14</v>
      </c>
      <c r="L575" s="409"/>
      <c r="M575" s="409">
        <v>10</v>
      </c>
      <c r="N575" s="409">
        <v>20</v>
      </c>
      <c r="O575" s="409">
        <v>400</v>
      </c>
      <c r="P575" s="409"/>
      <c r="Q575" s="427">
        <v>3</v>
      </c>
      <c r="R575" s="497">
        <f t="shared" si="45"/>
        <v>0.24</v>
      </c>
      <c r="S575" s="409"/>
    </row>
    <row r="576" spans="11:19" ht="15.75" x14ac:dyDescent="0.25">
      <c r="K576" s="1055">
        <v>15</v>
      </c>
      <c r="L576" s="409"/>
      <c r="M576" s="409">
        <v>15</v>
      </c>
      <c r="N576" s="409">
        <v>25</v>
      </c>
      <c r="O576" s="409">
        <v>400</v>
      </c>
      <c r="P576" s="409"/>
      <c r="Q576" s="427">
        <v>1</v>
      </c>
      <c r="R576" s="497">
        <f>M576*N576*O576*Q576/1000000</f>
        <v>0.15</v>
      </c>
      <c r="S576" s="409"/>
    </row>
    <row r="577" spans="11:19" ht="15.75" x14ac:dyDescent="0.25">
      <c r="K577" s="1055">
        <v>16</v>
      </c>
      <c r="L577" s="409"/>
      <c r="M577" s="409">
        <v>4.5</v>
      </c>
      <c r="N577" s="409">
        <v>10</v>
      </c>
      <c r="O577" s="409">
        <v>300</v>
      </c>
      <c r="P577" s="409"/>
      <c r="Q577" s="427">
        <v>1</v>
      </c>
      <c r="R577" s="497">
        <f>M577*N577*O577*Q577/1000000</f>
        <v>1.35E-2</v>
      </c>
      <c r="S577" s="409"/>
    </row>
    <row r="578" spans="11:19" ht="15.75" x14ac:dyDescent="0.25">
      <c r="K578" s="1055">
        <v>17</v>
      </c>
      <c r="L578" s="409"/>
      <c r="M578" s="409">
        <v>2</v>
      </c>
      <c r="N578" s="409">
        <v>10</v>
      </c>
      <c r="O578" s="409">
        <v>300</v>
      </c>
      <c r="P578" s="409"/>
      <c r="Q578" s="427">
        <v>1</v>
      </c>
      <c r="R578" s="497">
        <f>M578*N578*O578*Q578/1000000</f>
        <v>6.0000000000000001E-3</v>
      </c>
      <c r="S578" s="409"/>
    </row>
    <row r="579" spans="11:19" ht="15.75" x14ac:dyDescent="0.25">
      <c r="K579" s="1880"/>
      <c r="L579" s="1880"/>
      <c r="M579" s="1880"/>
      <c r="N579" s="1880"/>
      <c r="O579" s="1880"/>
      <c r="P579" s="1881"/>
      <c r="Q579" s="1119">
        <f>SUM(Q562:Q578)</f>
        <v>70</v>
      </c>
      <c r="R579" s="1120">
        <f>SUM(R562:R578)</f>
        <v>2.5394999999999999</v>
      </c>
      <c r="S579" s="64"/>
    </row>
    <row r="580" spans="11:19" ht="15.75" x14ac:dyDescent="0.25">
      <c r="K580" s="1643">
        <v>46277</v>
      </c>
      <c r="L580" s="409" t="s">
        <v>80</v>
      </c>
      <c r="M580" s="409">
        <v>5.5</v>
      </c>
      <c r="N580" s="409">
        <v>10</v>
      </c>
      <c r="O580" s="409">
        <v>400</v>
      </c>
      <c r="P580" s="409"/>
      <c r="Q580" s="427">
        <v>11</v>
      </c>
      <c r="R580" s="497">
        <f>M580*N580*O580*Q580/1000000</f>
        <v>0.24199999999999999</v>
      </c>
      <c r="S580" s="409"/>
    </row>
    <row r="581" spans="11:19" ht="15.75" x14ac:dyDescent="0.25">
      <c r="K581" s="1055">
        <v>2</v>
      </c>
      <c r="L581" s="409"/>
      <c r="M581" s="409">
        <v>4.5</v>
      </c>
      <c r="N581" s="409">
        <v>10</v>
      </c>
      <c r="O581" s="409">
        <v>400</v>
      </c>
      <c r="P581" s="409"/>
      <c r="Q581" s="427">
        <v>1</v>
      </c>
      <c r="R581" s="497">
        <f>M581*N581*O581*Q581/1000000</f>
        <v>1.7999999999999999E-2</v>
      </c>
      <c r="S581" s="409"/>
    </row>
    <row r="582" spans="11:19" ht="15.75" x14ac:dyDescent="0.25">
      <c r="K582" s="1055">
        <v>3</v>
      </c>
      <c r="L582" s="409"/>
      <c r="M582" s="409">
        <v>2</v>
      </c>
      <c r="N582" s="409">
        <v>10</v>
      </c>
      <c r="O582" s="409">
        <v>400</v>
      </c>
      <c r="P582" s="409"/>
      <c r="Q582" s="427">
        <v>5</v>
      </c>
      <c r="R582" s="497">
        <f>M582*N582*O582*Q582/1000000</f>
        <v>0.04</v>
      </c>
      <c r="S582" s="409"/>
    </row>
    <row r="583" spans="11:19" ht="15.75" x14ac:dyDescent="0.25">
      <c r="K583" s="1880"/>
      <c r="L583" s="1880"/>
      <c r="M583" s="1880"/>
      <c r="N583" s="1880"/>
      <c r="O583" s="1880"/>
      <c r="P583" s="1881"/>
      <c r="Q583" s="1119">
        <f>SUM(Q580:Q582)</f>
        <v>17</v>
      </c>
      <c r="R583" s="1120">
        <f>SUM(R580:R582)</f>
        <v>0.3</v>
      </c>
      <c r="S583" s="64"/>
    </row>
    <row r="584" spans="11:19" ht="15.75" x14ac:dyDescent="0.25">
      <c r="K584" s="409">
        <v>1</v>
      </c>
      <c r="L584" s="409"/>
      <c r="M584" s="409">
        <v>4.5</v>
      </c>
      <c r="N584" s="409">
        <v>10</v>
      </c>
      <c r="O584" s="409">
        <v>300</v>
      </c>
      <c r="P584" s="409"/>
      <c r="Q584" s="427">
        <v>1</v>
      </c>
      <c r="R584" s="497">
        <f>M584*N584*O584*Q584/1000000</f>
        <v>1.35E-2</v>
      </c>
      <c r="S584" s="409"/>
    </row>
    <row r="585" spans="11:19" ht="15.75" x14ac:dyDescent="0.25">
      <c r="K585" s="1880"/>
      <c r="L585" s="1880"/>
      <c r="M585" s="1880"/>
      <c r="N585" s="1880"/>
      <c r="O585" s="1880"/>
      <c r="P585" s="1881"/>
      <c r="Q585" s="1119">
        <f>SUM(Q584)</f>
        <v>1</v>
      </c>
      <c r="R585" s="1120">
        <f>SUM(R584)</f>
        <v>1.35E-2</v>
      </c>
      <c r="S585" s="64"/>
    </row>
    <row r="586" spans="11:19" ht="15.75" x14ac:dyDescent="0.25">
      <c r="K586" s="1643">
        <v>46280</v>
      </c>
      <c r="L586" s="409" t="s">
        <v>80</v>
      </c>
      <c r="M586" s="409">
        <v>10</v>
      </c>
      <c r="N586" s="409">
        <v>25</v>
      </c>
      <c r="O586" s="409">
        <v>400</v>
      </c>
      <c r="P586" s="409"/>
      <c r="Q586" s="427">
        <v>1</v>
      </c>
      <c r="R586" s="497">
        <f t="shared" ref="R586:R599" si="46">M586*N586*O586*Q586/1000000</f>
        <v>0.1</v>
      </c>
      <c r="S586" s="409"/>
    </row>
    <row r="587" spans="11:19" ht="15.75" x14ac:dyDescent="0.25">
      <c r="K587" s="1055">
        <v>2</v>
      </c>
      <c r="L587" s="409"/>
      <c r="M587" s="409">
        <v>10</v>
      </c>
      <c r="N587" s="409">
        <v>20</v>
      </c>
      <c r="O587" s="409">
        <v>400</v>
      </c>
      <c r="P587" s="409"/>
      <c r="Q587" s="427">
        <v>1</v>
      </c>
      <c r="R587" s="497">
        <f t="shared" si="46"/>
        <v>0.08</v>
      </c>
      <c r="S587" s="409"/>
    </row>
    <row r="588" spans="11:19" ht="15.75" x14ac:dyDescent="0.25">
      <c r="K588" s="1055">
        <v>3</v>
      </c>
      <c r="L588" s="409"/>
      <c r="M588" s="409">
        <v>12</v>
      </c>
      <c r="N588" s="409">
        <v>20</v>
      </c>
      <c r="O588" s="409">
        <v>400</v>
      </c>
      <c r="P588" s="409"/>
      <c r="Q588" s="427">
        <v>2</v>
      </c>
      <c r="R588" s="497">
        <f t="shared" si="46"/>
        <v>0.192</v>
      </c>
      <c r="S588" s="409"/>
    </row>
    <row r="589" spans="11:19" ht="15.75" x14ac:dyDescent="0.25">
      <c r="K589" s="1055">
        <v>4</v>
      </c>
      <c r="L589" s="409"/>
      <c r="M589" s="409">
        <v>15</v>
      </c>
      <c r="N589" s="409">
        <v>20</v>
      </c>
      <c r="O589" s="409">
        <v>400</v>
      </c>
      <c r="P589" s="409"/>
      <c r="Q589" s="427">
        <v>1</v>
      </c>
      <c r="R589" s="497">
        <f t="shared" si="46"/>
        <v>0.12</v>
      </c>
      <c r="S589" s="409"/>
    </row>
    <row r="590" spans="11:19" ht="15.75" x14ac:dyDescent="0.25">
      <c r="K590" s="1055">
        <v>5</v>
      </c>
      <c r="L590" s="409"/>
      <c r="M590" s="409">
        <v>15</v>
      </c>
      <c r="N590" s="409">
        <v>15</v>
      </c>
      <c r="O590" s="409">
        <v>400</v>
      </c>
      <c r="P590" s="409"/>
      <c r="Q590" s="427">
        <v>3</v>
      </c>
      <c r="R590" s="497">
        <f t="shared" si="46"/>
        <v>0.27</v>
      </c>
      <c r="S590" s="409"/>
    </row>
    <row r="591" spans="11:19" ht="15.75" x14ac:dyDescent="0.25">
      <c r="K591" s="1055">
        <v>6</v>
      </c>
      <c r="L591" s="409"/>
      <c r="M591" s="409">
        <v>10</v>
      </c>
      <c r="N591" s="409">
        <v>15</v>
      </c>
      <c r="O591" s="409">
        <v>400</v>
      </c>
      <c r="P591" s="409"/>
      <c r="Q591" s="427">
        <v>3</v>
      </c>
      <c r="R591" s="497">
        <f t="shared" si="46"/>
        <v>0.18</v>
      </c>
      <c r="S591" s="409"/>
    </row>
    <row r="592" spans="11:19" ht="15.75" x14ac:dyDescent="0.25">
      <c r="K592" s="1055">
        <v>7</v>
      </c>
      <c r="L592" s="409"/>
      <c r="M592" s="409">
        <v>12</v>
      </c>
      <c r="N592" s="409">
        <v>15</v>
      </c>
      <c r="O592" s="409">
        <v>400</v>
      </c>
      <c r="P592" s="409"/>
      <c r="Q592" s="427">
        <v>2</v>
      </c>
      <c r="R592" s="497">
        <f t="shared" si="46"/>
        <v>0.14399999999999999</v>
      </c>
      <c r="S592" s="409"/>
    </row>
    <row r="593" spans="11:19" ht="15.75" x14ac:dyDescent="0.25">
      <c r="K593" s="1055">
        <v>8</v>
      </c>
      <c r="L593" s="409"/>
      <c r="M593" s="409">
        <v>10</v>
      </c>
      <c r="N593" s="409">
        <v>12</v>
      </c>
      <c r="O593" s="409">
        <v>400</v>
      </c>
      <c r="P593" s="409"/>
      <c r="Q593" s="427">
        <v>1</v>
      </c>
      <c r="R593" s="497">
        <f t="shared" si="46"/>
        <v>4.8000000000000001E-2</v>
      </c>
      <c r="S593" s="409"/>
    </row>
    <row r="594" spans="11:19" ht="15.75" x14ac:dyDescent="0.25">
      <c r="K594" s="1055">
        <v>9</v>
      </c>
      <c r="L594" s="409"/>
      <c r="M594" s="409">
        <v>6</v>
      </c>
      <c r="N594" s="409">
        <v>15</v>
      </c>
      <c r="O594" s="409">
        <v>400</v>
      </c>
      <c r="P594" s="409"/>
      <c r="Q594" s="427">
        <v>6</v>
      </c>
      <c r="R594" s="497">
        <f t="shared" si="46"/>
        <v>0.216</v>
      </c>
      <c r="S594" s="409"/>
    </row>
    <row r="595" spans="11:19" ht="15.75" x14ac:dyDescent="0.25">
      <c r="K595" s="1055">
        <v>10</v>
      </c>
      <c r="L595" s="409"/>
      <c r="M595" s="409">
        <v>2</v>
      </c>
      <c r="N595" s="409">
        <v>15</v>
      </c>
      <c r="O595" s="409">
        <v>400</v>
      </c>
      <c r="P595" s="409"/>
      <c r="Q595" s="427">
        <v>1</v>
      </c>
      <c r="R595" s="497">
        <f t="shared" si="46"/>
        <v>1.2E-2</v>
      </c>
      <c r="S595" s="409"/>
    </row>
    <row r="596" spans="11:19" ht="15.75" x14ac:dyDescent="0.25">
      <c r="K596" s="1055">
        <v>11</v>
      </c>
      <c r="L596" s="409"/>
      <c r="M596" s="409">
        <v>5.5</v>
      </c>
      <c r="N596" s="409">
        <v>10</v>
      </c>
      <c r="O596" s="409">
        <v>400</v>
      </c>
      <c r="P596" s="409"/>
      <c r="Q596" s="427">
        <v>21</v>
      </c>
      <c r="R596" s="497">
        <f t="shared" si="46"/>
        <v>0.46200000000000002</v>
      </c>
      <c r="S596" s="409"/>
    </row>
    <row r="597" spans="11:19" ht="15.75" x14ac:dyDescent="0.25">
      <c r="K597" s="1055">
        <v>12</v>
      </c>
      <c r="L597" s="409"/>
      <c r="M597" s="409">
        <v>2</v>
      </c>
      <c r="N597" s="409">
        <v>10</v>
      </c>
      <c r="O597" s="409">
        <v>400</v>
      </c>
      <c r="P597" s="409"/>
      <c r="Q597" s="427">
        <v>6</v>
      </c>
      <c r="R597" s="497">
        <f t="shared" si="46"/>
        <v>4.8000000000000001E-2</v>
      </c>
      <c r="S597" s="409"/>
    </row>
    <row r="598" spans="11:19" ht="15.75" x14ac:dyDescent="0.25">
      <c r="K598" s="1055">
        <v>13</v>
      </c>
      <c r="L598" s="409"/>
      <c r="M598" s="409">
        <v>2</v>
      </c>
      <c r="N598" s="409">
        <v>10</v>
      </c>
      <c r="O598" s="409">
        <v>300</v>
      </c>
      <c r="P598" s="409"/>
      <c r="Q598" s="427">
        <v>2</v>
      </c>
      <c r="R598" s="497">
        <f t="shared" si="46"/>
        <v>1.2E-2</v>
      </c>
      <c r="S598" s="409"/>
    </row>
    <row r="599" spans="11:19" ht="15.75" x14ac:dyDescent="0.25">
      <c r="K599" s="1055">
        <v>14</v>
      </c>
      <c r="L599" s="409"/>
      <c r="M599" s="409">
        <v>5.5</v>
      </c>
      <c r="N599" s="409">
        <v>10</v>
      </c>
      <c r="O599" s="409">
        <v>300</v>
      </c>
      <c r="P599" s="409"/>
      <c r="Q599" s="427">
        <v>2</v>
      </c>
      <c r="R599" s="497">
        <f t="shared" si="46"/>
        <v>3.3000000000000002E-2</v>
      </c>
      <c r="S599" s="409"/>
    </row>
    <row r="600" spans="11:19" ht="15.75" x14ac:dyDescent="0.25">
      <c r="K600" s="1880"/>
      <c r="L600" s="1880"/>
      <c r="M600" s="1880"/>
      <c r="N600" s="1880"/>
      <c r="O600" s="1880"/>
      <c r="P600" s="1881"/>
      <c r="Q600" s="1119">
        <f>SUM(Q586:Q599)</f>
        <v>52</v>
      </c>
      <c r="R600" s="1120">
        <f>SUM(R586:R599)</f>
        <v>1.9169999999999998</v>
      </c>
      <c r="S600" s="64"/>
    </row>
    <row r="601" spans="11:19" ht="15.75" x14ac:dyDescent="0.25">
      <c r="K601" s="1643">
        <v>46281</v>
      </c>
      <c r="L601" s="409" t="s">
        <v>80</v>
      </c>
      <c r="M601" s="409">
        <v>2</v>
      </c>
      <c r="N601" s="409">
        <v>10</v>
      </c>
      <c r="O601" s="409">
        <v>400</v>
      </c>
      <c r="P601" s="409"/>
      <c r="Q601" s="427">
        <v>7</v>
      </c>
      <c r="R601" s="497">
        <f t="shared" ref="R601:R608" si="47">M601*N601*O601*Q601/1000000</f>
        <v>5.6000000000000001E-2</v>
      </c>
      <c r="S601" s="409"/>
    </row>
    <row r="602" spans="11:19" ht="15.75" x14ac:dyDescent="0.25">
      <c r="K602" s="1055">
        <v>2</v>
      </c>
      <c r="L602" s="409"/>
      <c r="M602" s="409">
        <v>4.5</v>
      </c>
      <c r="N602" s="409">
        <v>10</v>
      </c>
      <c r="O602" s="409">
        <v>400</v>
      </c>
      <c r="P602" s="409"/>
      <c r="Q602" s="427">
        <v>13</v>
      </c>
      <c r="R602" s="497">
        <f t="shared" si="47"/>
        <v>0.23400000000000001</v>
      </c>
      <c r="S602" s="409"/>
    </row>
    <row r="603" spans="11:19" ht="15.75" x14ac:dyDescent="0.25">
      <c r="K603" s="1055">
        <v>3</v>
      </c>
      <c r="L603" s="409"/>
      <c r="M603" s="409">
        <v>5.5</v>
      </c>
      <c r="N603" s="409">
        <v>10</v>
      </c>
      <c r="O603" s="409">
        <v>400</v>
      </c>
      <c r="P603" s="409"/>
      <c r="Q603" s="427">
        <v>12</v>
      </c>
      <c r="R603" s="497">
        <f t="shared" si="47"/>
        <v>0.26400000000000001</v>
      </c>
      <c r="S603" s="409"/>
    </row>
    <row r="604" spans="11:19" ht="15.75" x14ac:dyDescent="0.25">
      <c r="K604" s="1055">
        <v>4</v>
      </c>
      <c r="L604" s="409"/>
      <c r="M604" s="409">
        <v>3</v>
      </c>
      <c r="N604" s="409">
        <v>15</v>
      </c>
      <c r="O604" s="409">
        <v>400</v>
      </c>
      <c r="P604" s="409"/>
      <c r="Q604" s="427">
        <v>3</v>
      </c>
      <c r="R604" s="497">
        <f t="shared" si="47"/>
        <v>5.3999999999999999E-2</v>
      </c>
      <c r="S604" s="409"/>
    </row>
    <row r="605" spans="11:19" ht="15.75" x14ac:dyDescent="0.25">
      <c r="K605" s="1055">
        <v>5</v>
      </c>
      <c r="L605" s="409"/>
      <c r="M605" s="409">
        <v>6</v>
      </c>
      <c r="N605" s="409">
        <v>15</v>
      </c>
      <c r="O605" s="409">
        <v>400</v>
      </c>
      <c r="P605" s="409"/>
      <c r="Q605" s="427">
        <v>6</v>
      </c>
      <c r="R605" s="497">
        <f t="shared" si="47"/>
        <v>0.216</v>
      </c>
      <c r="S605" s="409"/>
    </row>
    <row r="606" spans="11:19" ht="15.75" x14ac:dyDescent="0.25">
      <c r="K606" s="1055">
        <v>6</v>
      </c>
      <c r="L606" s="409"/>
      <c r="M606" s="409">
        <v>10</v>
      </c>
      <c r="N606" s="409">
        <v>12</v>
      </c>
      <c r="O606" s="409">
        <v>400</v>
      </c>
      <c r="P606" s="409"/>
      <c r="Q606" s="427">
        <v>1</v>
      </c>
      <c r="R606" s="497">
        <f t="shared" si="47"/>
        <v>4.8000000000000001E-2</v>
      </c>
      <c r="S606" s="409"/>
    </row>
    <row r="607" spans="11:19" ht="15.75" x14ac:dyDescent="0.25">
      <c r="K607" s="1055">
        <v>7</v>
      </c>
      <c r="L607" s="409"/>
      <c r="M607" s="409">
        <v>10</v>
      </c>
      <c r="N607" s="409">
        <v>15</v>
      </c>
      <c r="O607" s="409">
        <v>400</v>
      </c>
      <c r="P607" s="409"/>
      <c r="Q607" s="427">
        <v>1</v>
      </c>
      <c r="R607" s="497">
        <f t="shared" si="47"/>
        <v>0.06</v>
      </c>
      <c r="S607" s="409"/>
    </row>
    <row r="608" spans="11:19" ht="15.75" x14ac:dyDescent="0.25">
      <c r="K608" s="1055">
        <v>8</v>
      </c>
      <c r="L608" s="409"/>
      <c r="M608" s="409">
        <v>12</v>
      </c>
      <c r="N608" s="409">
        <v>15</v>
      </c>
      <c r="O608" s="409">
        <v>400</v>
      </c>
      <c r="P608" s="409"/>
      <c r="Q608" s="427">
        <v>1</v>
      </c>
      <c r="R608" s="497">
        <f t="shared" si="47"/>
        <v>7.1999999999999995E-2</v>
      </c>
      <c r="S608" s="409"/>
    </row>
    <row r="609" spans="11:19" ht="15.75" x14ac:dyDescent="0.25">
      <c r="K609" s="1880"/>
      <c r="L609" s="1880"/>
      <c r="M609" s="1880"/>
      <c r="N609" s="1880"/>
      <c r="O609" s="1880"/>
      <c r="P609" s="1881"/>
      <c r="Q609" s="1119">
        <f>SUM(Q601:Q608)</f>
        <v>44</v>
      </c>
      <c r="R609" s="1120">
        <f>SUM(R601:R608)</f>
        <v>1.0040000000000002</v>
      </c>
      <c r="S609" s="64"/>
    </row>
    <row r="610" spans="11:19" ht="15.75" x14ac:dyDescent="0.25">
      <c r="K610" s="1789">
        <v>46282</v>
      </c>
      <c r="L610" s="410" t="s">
        <v>32</v>
      </c>
      <c r="M610" s="410">
        <v>4.5</v>
      </c>
      <c r="N610" s="410">
        <v>10</v>
      </c>
      <c r="O610" s="410">
        <v>300</v>
      </c>
      <c r="P610" s="410"/>
      <c r="Q610" s="412">
        <v>6</v>
      </c>
      <c r="R610" s="776">
        <f t="shared" ref="R610:R616" si="48">M610*N610*O610*Q610/1000000</f>
        <v>8.1000000000000003E-2</v>
      </c>
      <c r="S610" s="410"/>
    </row>
    <row r="611" spans="11:19" ht="15.75" x14ac:dyDescent="0.25">
      <c r="K611" s="1790">
        <v>2</v>
      </c>
      <c r="L611" s="410"/>
      <c r="M611" s="410">
        <v>10</v>
      </c>
      <c r="N611" s="410">
        <v>13</v>
      </c>
      <c r="O611" s="410">
        <v>400</v>
      </c>
      <c r="P611" s="410"/>
      <c r="Q611" s="412">
        <v>1</v>
      </c>
      <c r="R611" s="776">
        <f t="shared" si="48"/>
        <v>5.1999999999999998E-2</v>
      </c>
      <c r="S611" s="410"/>
    </row>
    <row r="612" spans="11:19" ht="15.75" x14ac:dyDescent="0.25">
      <c r="K612" s="1790">
        <v>3</v>
      </c>
      <c r="L612" s="410"/>
      <c r="M612" s="410">
        <v>10</v>
      </c>
      <c r="N612" s="410">
        <v>10</v>
      </c>
      <c r="O612" s="410">
        <v>400</v>
      </c>
      <c r="P612" s="410"/>
      <c r="Q612" s="412">
        <v>1</v>
      </c>
      <c r="R612" s="776">
        <f t="shared" si="48"/>
        <v>0.04</v>
      </c>
      <c r="S612" s="410"/>
    </row>
    <row r="613" spans="11:19" ht="15.75" x14ac:dyDescent="0.25">
      <c r="K613" s="1790">
        <v>4</v>
      </c>
      <c r="L613" s="410"/>
      <c r="M613" s="410">
        <v>4.5</v>
      </c>
      <c r="N613" s="410">
        <v>10</v>
      </c>
      <c r="O613" s="410">
        <v>400</v>
      </c>
      <c r="P613" s="410"/>
      <c r="Q613" s="412">
        <v>16</v>
      </c>
      <c r="R613" s="776">
        <f t="shared" si="48"/>
        <v>0.28799999999999998</v>
      </c>
      <c r="S613" s="410"/>
    </row>
    <row r="614" spans="11:19" ht="15.75" x14ac:dyDescent="0.25">
      <c r="K614" s="1790">
        <v>5</v>
      </c>
      <c r="L614" s="410"/>
      <c r="M614" s="410">
        <v>10</v>
      </c>
      <c r="N614" s="410">
        <v>15</v>
      </c>
      <c r="O614" s="410">
        <v>400</v>
      </c>
      <c r="P614" s="410"/>
      <c r="Q614" s="412">
        <v>7</v>
      </c>
      <c r="R614" s="776">
        <f t="shared" si="48"/>
        <v>0.42</v>
      </c>
      <c r="S614" s="410"/>
    </row>
    <row r="615" spans="11:19" ht="15.75" x14ac:dyDescent="0.25">
      <c r="K615" s="1790">
        <v>6</v>
      </c>
      <c r="L615" s="410"/>
      <c r="M615" s="410">
        <v>4.5</v>
      </c>
      <c r="N615" s="410">
        <v>20</v>
      </c>
      <c r="O615" s="410">
        <v>400</v>
      </c>
      <c r="P615" s="410"/>
      <c r="Q615" s="412">
        <v>1</v>
      </c>
      <c r="R615" s="776">
        <f t="shared" si="48"/>
        <v>3.5999999999999997E-2</v>
      </c>
      <c r="S615" s="410"/>
    </row>
    <row r="616" spans="11:19" ht="15.75" x14ac:dyDescent="0.25">
      <c r="K616" s="1790">
        <v>7</v>
      </c>
      <c r="L616" s="410"/>
      <c r="M616" s="410">
        <v>4.5</v>
      </c>
      <c r="N616" s="410">
        <v>15</v>
      </c>
      <c r="O616" s="410">
        <v>400</v>
      </c>
      <c r="P616" s="410"/>
      <c r="Q616" s="412">
        <v>2</v>
      </c>
      <c r="R616" s="776">
        <f t="shared" si="48"/>
        <v>5.3999999999999999E-2</v>
      </c>
      <c r="S616" s="410"/>
    </row>
    <row r="617" spans="11:19" ht="15.75" x14ac:dyDescent="0.25">
      <c r="K617" s="1880"/>
      <c r="L617" s="1880"/>
      <c r="M617" s="1880"/>
      <c r="N617" s="1880"/>
      <c r="O617" s="1880"/>
      <c r="P617" s="1881"/>
      <c r="Q617" s="1119">
        <f>SUM(Q610:Q616)</f>
        <v>34</v>
      </c>
      <c r="R617" s="1120">
        <f>SUM(R610:R616)</f>
        <v>0.97100000000000009</v>
      </c>
      <c r="S617" s="64"/>
    </row>
    <row r="618" spans="11:19" ht="15.75" x14ac:dyDescent="0.25">
      <c r="Q618" s="1119">
        <f>SUM(Q617,Q609,Q600,Q585,Q583,Q579,Q561,Q545)</f>
        <v>325</v>
      </c>
      <c r="R618" s="1120">
        <f>SUM(R617,R609,R600,R585,R583,R579,R561,R545)</f>
        <v>10.333000000000002</v>
      </c>
      <c r="S618" s="64"/>
    </row>
    <row r="620" spans="11:19" ht="15.75" x14ac:dyDescent="0.25">
      <c r="K620" s="1643">
        <v>46285</v>
      </c>
      <c r="L620" s="409" t="s">
        <v>14</v>
      </c>
      <c r="M620" s="409">
        <v>5.5</v>
      </c>
      <c r="N620" s="409">
        <v>10</v>
      </c>
      <c r="O620" s="409">
        <v>400</v>
      </c>
      <c r="P620" s="409"/>
      <c r="Q620" s="427">
        <v>7</v>
      </c>
      <c r="R620" s="497">
        <f t="shared" ref="R620:R626" si="49">M620*N620*O620*Q620/1000000</f>
        <v>0.154</v>
      </c>
      <c r="S620" s="409"/>
    </row>
    <row r="621" spans="11:19" ht="15.75" x14ac:dyDescent="0.25">
      <c r="K621" s="1055">
        <v>2</v>
      </c>
      <c r="L621" s="409"/>
      <c r="M621" s="409">
        <v>2</v>
      </c>
      <c r="N621" s="409">
        <v>10</v>
      </c>
      <c r="O621" s="409">
        <v>400</v>
      </c>
      <c r="P621" s="409"/>
      <c r="Q621" s="427">
        <v>3</v>
      </c>
      <c r="R621" s="497">
        <f t="shared" si="49"/>
        <v>2.4E-2</v>
      </c>
      <c r="S621" s="409"/>
    </row>
    <row r="622" spans="11:19" ht="15.75" x14ac:dyDescent="0.25">
      <c r="K622" s="1055">
        <v>3</v>
      </c>
      <c r="L622" s="409"/>
      <c r="M622" s="409">
        <v>3</v>
      </c>
      <c r="N622" s="409">
        <v>15</v>
      </c>
      <c r="O622" s="409">
        <v>400</v>
      </c>
      <c r="P622" s="409"/>
      <c r="Q622" s="427">
        <v>3</v>
      </c>
      <c r="R622" s="497">
        <f t="shared" si="49"/>
        <v>5.3999999999999999E-2</v>
      </c>
      <c r="S622" s="409"/>
    </row>
    <row r="623" spans="11:19" ht="15.75" x14ac:dyDescent="0.25">
      <c r="K623" s="1055">
        <v>4</v>
      </c>
      <c r="L623" s="409"/>
      <c r="M623" s="409">
        <v>6</v>
      </c>
      <c r="N623" s="409">
        <v>15</v>
      </c>
      <c r="O623" s="409">
        <v>400</v>
      </c>
      <c r="P623" s="409"/>
      <c r="Q623" s="427">
        <v>2</v>
      </c>
      <c r="R623" s="497">
        <f t="shared" si="49"/>
        <v>7.1999999999999995E-2</v>
      </c>
      <c r="S623" s="409"/>
    </row>
    <row r="624" spans="11:19" ht="15.75" x14ac:dyDescent="0.25">
      <c r="K624" s="1055">
        <v>5</v>
      </c>
      <c r="L624" s="409"/>
      <c r="M624" s="409">
        <v>10</v>
      </c>
      <c r="N624" s="409">
        <v>15</v>
      </c>
      <c r="O624" s="409">
        <v>400</v>
      </c>
      <c r="P624" s="409"/>
      <c r="Q624" s="427">
        <v>2</v>
      </c>
      <c r="R624" s="497">
        <f t="shared" si="49"/>
        <v>0.12</v>
      </c>
      <c r="S624" s="409"/>
    </row>
    <row r="625" spans="11:19" ht="15.75" x14ac:dyDescent="0.25">
      <c r="K625" s="1055">
        <v>6</v>
      </c>
      <c r="L625" s="409"/>
      <c r="M625" s="409">
        <v>10</v>
      </c>
      <c r="N625" s="409">
        <v>20</v>
      </c>
      <c r="O625" s="409">
        <v>400</v>
      </c>
      <c r="P625" s="409"/>
      <c r="Q625" s="427">
        <v>1</v>
      </c>
      <c r="R625" s="497">
        <f t="shared" si="49"/>
        <v>0.08</v>
      </c>
      <c r="S625" s="409"/>
    </row>
    <row r="626" spans="11:19" ht="15.75" x14ac:dyDescent="0.25">
      <c r="K626" s="1055">
        <v>7</v>
      </c>
      <c r="L626" s="409"/>
      <c r="M626" s="409">
        <v>2</v>
      </c>
      <c r="N626" s="409">
        <v>10</v>
      </c>
      <c r="O626" s="409">
        <v>300</v>
      </c>
      <c r="P626" s="409"/>
      <c r="Q626" s="427">
        <v>4</v>
      </c>
      <c r="R626" s="497">
        <f t="shared" si="49"/>
        <v>2.4E-2</v>
      </c>
      <c r="S626" s="409"/>
    </row>
    <row r="627" spans="11:19" ht="15.75" x14ac:dyDescent="0.25">
      <c r="K627" s="1880"/>
      <c r="L627" s="1880"/>
      <c r="M627" s="1880"/>
      <c r="N627" s="1880"/>
      <c r="O627" s="1880"/>
      <c r="P627" s="1881"/>
      <c r="Q627" s="1119">
        <f>SUM(Q620:Q626)</f>
        <v>22</v>
      </c>
      <c r="R627" s="1120">
        <f>SUM(R620:R626)</f>
        <v>0.52800000000000002</v>
      </c>
      <c r="S627" s="64"/>
    </row>
    <row r="628" spans="11:19" ht="15.75" x14ac:dyDescent="0.25">
      <c r="K628" s="1643">
        <v>46285</v>
      </c>
      <c r="L628" s="409" t="s">
        <v>14</v>
      </c>
      <c r="M628" s="409">
        <v>15</v>
      </c>
      <c r="N628" s="409">
        <v>30</v>
      </c>
      <c r="O628" s="409">
        <v>400</v>
      </c>
      <c r="P628" s="409"/>
      <c r="Q628" s="427">
        <v>2</v>
      </c>
      <c r="R628" s="497">
        <f t="shared" ref="R628:R630" si="50">M628*N628*O628*Q628/1000000</f>
        <v>0.36</v>
      </c>
      <c r="S628" s="409"/>
    </row>
    <row r="629" spans="11:19" ht="15.75" x14ac:dyDescent="0.25">
      <c r="K629" s="1055">
        <v>2</v>
      </c>
      <c r="L629" s="409"/>
      <c r="M629" s="409">
        <v>15</v>
      </c>
      <c r="N629" s="409">
        <v>25</v>
      </c>
      <c r="O629" s="409">
        <v>400</v>
      </c>
      <c r="P629" s="409"/>
      <c r="Q629" s="427">
        <v>3</v>
      </c>
      <c r="R629" s="497">
        <f t="shared" si="50"/>
        <v>0.45</v>
      </c>
      <c r="S629" s="409"/>
    </row>
    <row r="630" spans="11:19" ht="15.75" x14ac:dyDescent="0.25">
      <c r="K630" s="1055">
        <v>3</v>
      </c>
      <c r="L630" s="409"/>
      <c r="M630" s="409">
        <v>15</v>
      </c>
      <c r="N630" s="409">
        <v>20</v>
      </c>
      <c r="O630" s="409">
        <v>400</v>
      </c>
      <c r="P630" s="409"/>
      <c r="Q630" s="427">
        <v>2</v>
      </c>
      <c r="R630" s="497">
        <f t="shared" si="50"/>
        <v>0.24</v>
      </c>
      <c r="S630" s="409"/>
    </row>
    <row r="631" spans="11:19" ht="15.75" x14ac:dyDescent="0.25">
      <c r="K631" s="1055">
        <v>4</v>
      </c>
      <c r="L631" s="409"/>
      <c r="M631" s="409">
        <v>12</v>
      </c>
      <c r="N631" s="409">
        <v>30</v>
      </c>
      <c r="O631" s="409">
        <v>400</v>
      </c>
      <c r="P631" s="409"/>
      <c r="Q631" s="427">
        <v>1</v>
      </c>
      <c r="R631" s="497">
        <f t="shared" ref="R631:R640" si="51">M631*N631*O631*Q631/1000000</f>
        <v>0.14399999999999999</v>
      </c>
      <c r="S631" s="409"/>
    </row>
    <row r="632" spans="11:19" ht="15.75" x14ac:dyDescent="0.25">
      <c r="K632" s="1055">
        <v>5</v>
      </c>
      <c r="L632" s="409"/>
      <c r="M632" s="409">
        <v>12</v>
      </c>
      <c r="N632" s="409">
        <v>25</v>
      </c>
      <c r="O632" s="409">
        <v>400</v>
      </c>
      <c r="P632" s="409"/>
      <c r="Q632" s="427">
        <v>3</v>
      </c>
      <c r="R632" s="497">
        <f t="shared" si="51"/>
        <v>0.36</v>
      </c>
      <c r="S632" s="409"/>
    </row>
    <row r="633" spans="11:19" ht="15.75" x14ac:dyDescent="0.25">
      <c r="K633" s="1055">
        <v>6</v>
      </c>
      <c r="L633" s="409"/>
      <c r="M633" s="409">
        <v>10</v>
      </c>
      <c r="N633" s="409">
        <v>25</v>
      </c>
      <c r="O633" s="409">
        <v>400</v>
      </c>
      <c r="P633" s="409"/>
      <c r="Q633" s="427">
        <v>1</v>
      </c>
      <c r="R633" s="497">
        <f t="shared" si="51"/>
        <v>0.1</v>
      </c>
      <c r="S633" s="409"/>
    </row>
    <row r="634" spans="11:19" ht="15.75" x14ac:dyDescent="0.25">
      <c r="K634" s="1055">
        <v>7</v>
      </c>
      <c r="L634" s="409"/>
      <c r="M634" s="409">
        <v>10</v>
      </c>
      <c r="N634" s="409">
        <v>15</v>
      </c>
      <c r="O634" s="409">
        <v>400</v>
      </c>
      <c r="P634" s="409"/>
      <c r="Q634" s="427">
        <v>2</v>
      </c>
      <c r="R634" s="497">
        <f t="shared" si="51"/>
        <v>0.12</v>
      </c>
      <c r="S634" s="409"/>
    </row>
    <row r="635" spans="11:19" ht="15.75" x14ac:dyDescent="0.25">
      <c r="K635" s="1055">
        <v>8</v>
      </c>
      <c r="L635" s="409"/>
      <c r="M635" s="409">
        <v>6</v>
      </c>
      <c r="N635" s="409">
        <v>15</v>
      </c>
      <c r="O635" s="409">
        <v>400</v>
      </c>
      <c r="P635" s="409"/>
      <c r="Q635" s="427">
        <v>4</v>
      </c>
      <c r="R635" s="497">
        <f t="shared" si="51"/>
        <v>0.14399999999999999</v>
      </c>
      <c r="S635" s="409"/>
    </row>
    <row r="636" spans="11:19" ht="15.75" x14ac:dyDescent="0.25">
      <c r="K636" s="1055">
        <v>9</v>
      </c>
      <c r="L636" s="409"/>
      <c r="M636" s="409">
        <v>3</v>
      </c>
      <c r="N636" s="409">
        <v>15</v>
      </c>
      <c r="O636" s="409">
        <v>400</v>
      </c>
      <c r="P636" s="409"/>
      <c r="Q636" s="427">
        <v>5</v>
      </c>
      <c r="R636" s="497">
        <f t="shared" si="51"/>
        <v>0.09</v>
      </c>
      <c r="S636" s="409"/>
    </row>
    <row r="637" spans="11:19" ht="15.75" x14ac:dyDescent="0.25">
      <c r="K637" s="1055">
        <v>10</v>
      </c>
      <c r="L637" s="409"/>
      <c r="M637" s="409">
        <v>2</v>
      </c>
      <c r="N637" s="409">
        <v>15</v>
      </c>
      <c r="O637" s="409">
        <v>400</v>
      </c>
      <c r="P637" s="409"/>
      <c r="Q637" s="427">
        <v>8</v>
      </c>
      <c r="R637" s="497">
        <f t="shared" si="51"/>
        <v>9.6000000000000002E-2</v>
      </c>
      <c r="S637" s="409"/>
    </row>
    <row r="638" spans="11:19" ht="15.75" x14ac:dyDescent="0.25">
      <c r="K638" s="1055">
        <v>11</v>
      </c>
      <c r="L638" s="409"/>
      <c r="M638" s="409">
        <v>10</v>
      </c>
      <c r="N638" s="409">
        <v>12</v>
      </c>
      <c r="O638" s="409">
        <v>400</v>
      </c>
      <c r="P638" s="409"/>
      <c r="Q638" s="427">
        <v>1</v>
      </c>
      <c r="R638" s="497">
        <f t="shared" si="51"/>
        <v>4.8000000000000001E-2</v>
      </c>
      <c r="S638" s="409"/>
    </row>
    <row r="639" spans="11:19" ht="15.75" x14ac:dyDescent="0.25">
      <c r="K639" s="1055">
        <v>12</v>
      </c>
      <c r="L639" s="409"/>
      <c r="M639" s="409">
        <v>5.5</v>
      </c>
      <c r="N639" s="409">
        <v>10</v>
      </c>
      <c r="O639" s="409">
        <v>400</v>
      </c>
      <c r="P639" s="409"/>
      <c r="Q639" s="427">
        <v>21</v>
      </c>
      <c r="R639" s="497">
        <f t="shared" si="51"/>
        <v>0.46200000000000002</v>
      </c>
      <c r="S639" s="409"/>
    </row>
    <row r="640" spans="11:19" ht="15.75" x14ac:dyDescent="0.25">
      <c r="K640" s="1055">
        <v>13</v>
      </c>
      <c r="L640" s="409"/>
      <c r="M640" s="409">
        <v>2</v>
      </c>
      <c r="N640" s="409">
        <v>10</v>
      </c>
      <c r="O640" s="409">
        <v>400</v>
      </c>
      <c r="P640" s="409"/>
      <c r="Q640" s="427">
        <v>6</v>
      </c>
      <c r="R640" s="497">
        <f t="shared" si="51"/>
        <v>4.8000000000000001E-2</v>
      </c>
      <c r="S640" s="409"/>
    </row>
    <row r="641" spans="11:19" ht="15.75" x14ac:dyDescent="0.25">
      <c r="K641" s="1880"/>
      <c r="L641" s="1880"/>
      <c r="M641" s="1880"/>
      <c r="N641" s="1880"/>
      <c r="O641" s="1880"/>
      <c r="P641" s="1881"/>
      <c r="Q641" s="1119">
        <f>SUM(Q628:Q640)</f>
        <v>59</v>
      </c>
      <c r="R641" s="1120">
        <f>SUM(R628:R640)</f>
        <v>2.6620000000000004</v>
      </c>
      <c r="S641" s="64"/>
    </row>
    <row r="642" spans="11:19" ht="15.75" x14ac:dyDescent="0.25">
      <c r="K642" s="1643">
        <v>46285</v>
      </c>
      <c r="L642" s="409" t="s">
        <v>14</v>
      </c>
      <c r="M642" s="409">
        <v>12</v>
      </c>
      <c r="N642" s="409">
        <v>25</v>
      </c>
      <c r="O642" s="409">
        <v>400</v>
      </c>
      <c r="P642" s="409"/>
      <c r="Q642" s="427">
        <v>1</v>
      </c>
      <c r="R642" s="497">
        <f t="shared" ref="R642:R654" si="52">M642*N642*O642*Q642/1000000</f>
        <v>0.12</v>
      </c>
      <c r="S642" s="409"/>
    </row>
    <row r="643" spans="11:19" ht="15.75" x14ac:dyDescent="0.25">
      <c r="K643" s="1055">
        <v>2</v>
      </c>
      <c r="L643" s="409"/>
      <c r="M643" s="409">
        <v>15</v>
      </c>
      <c r="N643" s="409">
        <v>20</v>
      </c>
      <c r="O643" s="409">
        <v>400</v>
      </c>
      <c r="P643" s="409"/>
      <c r="Q643" s="427">
        <v>1</v>
      </c>
      <c r="R643" s="497">
        <f t="shared" si="52"/>
        <v>0.12</v>
      </c>
      <c r="S643" s="409"/>
    </row>
    <row r="644" spans="11:19" ht="15.75" x14ac:dyDescent="0.25">
      <c r="K644" s="1055">
        <v>3</v>
      </c>
      <c r="L644" s="409"/>
      <c r="M644" s="409">
        <v>12</v>
      </c>
      <c r="N644" s="409">
        <v>20</v>
      </c>
      <c r="O644" s="409">
        <v>400</v>
      </c>
      <c r="P644" s="409"/>
      <c r="Q644" s="427">
        <v>3</v>
      </c>
      <c r="R644" s="497">
        <f t="shared" si="52"/>
        <v>0.28799999999999998</v>
      </c>
      <c r="S644" s="409"/>
    </row>
    <row r="645" spans="11:19" ht="15.75" x14ac:dyDescent="0.25">
      <c r="K645" s="1055">
        <v>4</v>
      </c>
      <c r="L645" s="409"/>
      <c r="M645" s="409">
        <v>10</v>
      </c>
      <c r="N645" s="409">
        <v>20</v>
      </c>
      <c r="O645" s="409">
        <v>400</v>
      </c>
      <c r="P645" s="409"/>
      <c r="Q645" s="427">
        <v>2</v>
      </c>
      <c r="R645" s="497">
        <f t="shared" si="52"/>
        <v>0.16</v>
      </c>
      <c r="S645" s="409"/>
    </row>
    <row r="646" spans="11:19" ht="15.75" x14ac:dyDescent="0.25">
      <c r="K646" s="1055">
        <v>5</v>
      </c>
      <c r="L646" s="409"/>
      <c r="M646" s="409">
        <v>12</v>
      </c>
      <c r="N646" s="409">
        <v>15</v>
      </c>
      <c r="O646" s="409">
        <v>400</v>
      </c>
      <c r="P646" s="409"/>
      <c r="Q646" s="427">
        <v>3</v>
      </c>
      <c r="R646" s="497">
        <f t="shared" si="52"/>
        <v>0.216</v>
      </c>
      <c r="S646" s="409"/>
    </row>
    <row r="647" spans="11:19" ht="15.75" x14ac:dyDescent="0.25">
      <c r="K647" s="1055">
        <v>6</v>
      </c>
      <c r="L647" s="409"/>
      <c r="M647" s="409">
        <v>10</v>
      </c>
      <c r="N647" s="409">
        <v>15</v>
      </c>
      <c r="O647" s="409">
        <v>400</v>
      </c>
      <c r="P647" s="409"/>
      <c r="Q647" s="427">
        <v>10</v>
      </c>
      <c r="R647" s="497">
        <f t="shared" si="52"/>
        <v>0.6</v>
      </c>
      <c r="S647" s="409"/>
    </row>
    <row r="648" spans="11:19" ht="15.75" x14ac:dyDescent="0.25">
      <c r="K648" s="1055">
        <v>7</v>
      </c>
      <c r="L648" s="409"/>
      <c r="M648" s="409">
        <v>6</v>
      </c>
      <c r="N648" s="409">
        <v>15</v>
      </c>
      <c r="O648" s="409">
        <v>400</v>
      </c>
      <c r="P648" s="409"/>
      <c r="Q648" s="427">
        <v>4</v>
      </c>
      <c r="R648" s="497">
        <f t="shared" si="52"/>
        <v>0.14399999999999999</v>
      </c>
      <c r="S648" s="409"/>
    </row>
    <row r="649" spans="11:19" ht="15.75" x14ac:dyDescent="0.25">
      <c r="K649" s="1055">
        <v>8</v>
      </c>
      <c r="L649" s="409"/>
      <c r="M649" s="409">
        <v>2</v>
      </c>
      <c r="N649" s="409">
        <v>15</v>
      </c>
      <c r="O649" s="409">
        <v>400</v>
      </c>
      <c r="P649" s="409"/>
      <c r="Q649" s="427">
        <v>4</v>
      </c>
      <c r="R649" s="497">
        <f t="shared" si="52"/>
        <v>4.8000000000000001E-2</v>
      </c>
      <c r="S649" s="409"/>
    </row>
    <row r="650" spans="11:19" ht="15.75" x14ac:dyDescent="0.25">
      <c r="K650" s="1055">
        <v>9</v>
      </c>
      <c r="L650" s="409"/>
      <c r="M650" s="409">
        <v>10</v>
      </c>
      <c r="N650" s="409">
        <v>12</v>
      </c>
      <c r="O650" s="409">
        <v>400</v>
      </c>
      <c r="P650" s="409"/>
      <c r="Q650" s="427">
        <v>1</v>
      </c>
      <c r="R650" s="497">
        <f t="shared" si="52"/>
        <v>4.8000000000000001E-2</v>
      </c>
      <c r="S650" s="409"/>
    </row>
    <row r="651" spans="11:19" ht="15.75" x14ac:dyDescent="0.25">
      <c r="K651" s="1055">
        <v>10</v>
      </c>
      <c r="L651" s="409"/>
      <c r="M651" s="409">
        <v>5.5</v>
      </c>
      <c r="N651" s="409">
        <v>10</v>
      </c>
      <c r="O651" s="409">
        <v>400</v>
      </c>
      <c r="P651" s="409"/>
      <c r="Q651" s="427">
        <v>14</v>
      </c>
      <c r="R651" s="497">
        <f t="shared" si="52"/>
        <v>0.308</v>
      </c>
      <c r="S651" s="409"/>
    </row>
    <row r="652" spans="11:19" ht="15.75" x14ac:dyDescent="0.25">
      <c r="K652" s="1055">
        <v>11</v>
      </c>
      <c r="L652" s="409"/>
      <c r="M652" s="409">
        <v>4.5</v>
      </c>
      <c r="N652" s="409">
        <v>10</v>
      </c>
      <c r="O652" s="409">
        <v>400</v>
      </c>
      <c r="P652" s="409"/>
      <c r="Q652" s="427">
        <v>13</v>
      </c>
      <c r="R652" s="497">
        <f t="shared" si="52"/>
        <v>0.23400000000000001</v>
      </c>
      <c r="S652" s="409"/>
    </row>
    <row r="653" spans="11:19" ht="15.75" x14ac:dyDescent="0.25">
      <c r="K653" s="1055">
        <v>12</v>
      </c>
      <c r="L653" s="409"/>
      <c r="M653" s="409">
        <v>2</v>
      </c>
      <c r="N653" s="409">
        <v>10</v>
      </c>
      <c r="O653" s="409">
        <v>400</v>
      </c>
      <c r="P653" s="409"/>
      <c r="Q653" s="427">
        <v>17</v>
      </c>
      <c r="R653" s="497">
        <f t="shared" si="52"/>
        <v>0.13600000000000001</v>
      </c>
      <c r="S653" s="409"/>
    </row>
    <row r="654" spans="11:19" ht="15.75" x14ac:dyDescent="0.25">
      <c r="K654" s="1055">
        <v>13</v>
      </c>
      <c r="L654" s="409"/>
      <c r="M654" s="409">
        <v>2</v>
      </c>
      <c r="N654" s="409">
        <v>10</v>
      </c>
      <c r="O654" s="409">
        <v>300</v>
      </c>
      <c r="P654" s="409"/>
      <c r="Q654" s="427">
        <v>3</v>
      </c>
      <c r="R654" s="497">
        <f t="shared" si="52"/>
        <v>1.7999999999999999E-2</v>
      </c>
      <c r="S654" s="409"/>
    </row>
    <row r="655" spans="11:19" ht="15.75" x14ac:dyDescent="0.25">
      <c r="K655" s="1880"/>
      <c r="L655" s="1880"/>
      <c r="M655" s="1880"/>
      <c r="N655" s="1880"/>
      <c r="O655" s="1880"/>
      <c r="P655" s="1881"/>
      <c r="Q655" s="1119">
        <f>SUM(Q642:Q654)</f>
        <v>76</v>
      </c>
      <c r="R655" s="1120">
        <f>SUM(R642:R654)</f>
        <v>2.44</v>
      </c>
      <c r="S655" s="64"/>
    </row>
  </sheetData>
  <mergeCells count="168">
    <mergeCell ref="G27:H27"/>
    <mergeCell ref="O338:P338"/>
    <mergeCell ref="O339:P339"/>
    <mergeCell ref="O340:P340"/>
    <mergeCell ref="O343:P343"/>
    <mergeCell ref="O344:P344"/>
    <mergeCell ref="K184:S185"/>
    <mergeCell ref="K187:K188"/>
    <mergeCell ref="L187:L188"/>
    <mergeCell ref="M187:O187"/>
    <mergeCell ref="P187:R187"/>
    <mergeCell ref="S187:S188"/>
    <mergeCell ref="K167:P167"/>
    <mergeCell ref="K169:S170"/>
    <mergeCell ref="K172:K173"/>
    <mergeCell ref="L172:L173"/>
    <mergeCell ref="K298:S299"/>
    <mergeCell ref="K301:K302"/>
    <mergeCell ref="L301:L302"/>
    <mergeCell ref="M301:O301"/>
    <mergeCell ref="P301:R301"/>
    <mergeCell ref="S301:S302"/>
    <mergeCell ref="L84:P84"/>
    <mergeCell ref="K72:S73"/>
    <mergeCell ref="K75:K76"/>
    <mergeCell ref="L75:L76"/>
    <mergeCell ref="M75:O75"/>
    <mergeCell ref="P75:R75"/>
    <mergeCell ref="S75:S76"/>
    <mergeCell ref="K86:S87"/>
    <mergeCell ref="K89:K90"/>
    <mergeCell ref="L89:L90"/>
    <mergeCell ref="S89:S90"/>
    <mergeCell ref="P27:R27"/>
    <mergeCell ref="S27:S28"/>
    <mergeCell ref="B1:I2"/>
    <mergeCell ref="K1:S2"/>
    <mergeCell ref="B4:B5"/>
    <mergeCell ref="C4:C5"/>
    <mergeCell ref="D4:F4"/>
    <mergeCell ref="G4:H4"/>
    <mergeCell ref="K4:K5"/>
    <mergeCell ref="L4:L5"/>
    <mergeCell ref="M4:O4"/>
    <mergeCell ref="P4:R4"/>
    <mergeCell ref="S4:S5"/>
    <mergeCell ref="G19:H19"/>
    <mergeCell ref="E20:F20"/>
    <mergeCell ref="G20:H20"/>
    <mergeCell ref="L20:P20"/>
    <mergeCell ref="K27:K28"/>
    <mergeCell ref="L27:L28"/>
    <mergeCell ref="M27:O27"/>
    <mergeCell ref="B24:I25"/>
    <mergeCell ref="B27:B28"/>
    <mergeCell ref="C27:C28"/>
    <mergeCell ref="D27:F27"/>
    <mergeCell ref="K36:S37"/>
    <mergeCell ref="K39:K40"/>
    <mergeCell ref="L39:L40"/>
    <mergeCell ref="K130:P130"/>
    <mergeCell ref="K116:S117"/>
    <mergeCell ref="B17:F17"/>
    <mergeCell ref="E19:F19"/>
    <mergeCell ref="L70:P70"/>
    <mergeCell ref="K61:S62"/>
    <mergeCell ref="K64:K65"/>
    <mergeCell ref="L64:L65"/>
    <mergeCell ref="M64:O64"/>
    <mergeCell ref="P64:R64"/>
    <mergeCell ref="S64:S65"/>
    <mergeCell ref="L48:P48"/>
    <mergeCell ref="E21:F21"/>
    <mergeCell ref="G21:H21"/>
    <mergeCell ref="G22:H22"/>
    <mergeCell ref="L22:P22"/>
    <mergeCell ref="M53:O53"/>
    <mergeCell ref="P53:R53"/>
    <mergeCell ref="S53:S54"/>
    <mergeCell ref="L34:P34"/>
    <mergeCell ref="K24:S25"/>
    <mergeCell ref="M39:O39"/>
    <mergeCell ref="P39:R39"/>
    <mergeCell ref="S39:S40"/>
    <mergeCell ref="K203:S204"/>
    <mergeCell ref="K206:K207"/>
    <mergeCell ref="L206:L207"/>
    <mergeCell ref="M206:O206"/>
    <mergeCell ref="P206:R206"/>
    <mergeCell ref="S206:S207"/>
    <mergeCell ref="L114:P114"/>
    <mergeCell ref="L102:P102"/>
    <mergeCell ref="K104:S105"/>
    <mergeCell ref="K107:K108"/>
    <mergeCell ref="L107:L108"/>
    <mergeCell ref="M107:O107"/>
    <mergeCell ref="P107:R107"/>
    <mergeCell ref="S107:S108"/>
    <mergeCell ref="K142:S143"/>
    <mergeCell ref="L59:P59"/>
    <mergeCell ref="K50:S51"/>
    <mergeCell ref="K53:K54"/>
    <mergeCell ref="L53:L54"/>
    <mergeCell ref="M89:O89"/>
    <mergeCell ref="P89:R89"/>
    <mergeCell ref="B103:B104"/>
    <mergeCell ref="B100:I101"/>
    <mergeCell ref="C103:C104"/>
    <mergeCell ref="D103:F103"/>
    <mergeCell ref="G103:H103"/>
    <mergeCell ref="K119:K120"/>
    <mergeCell ref="L119:L120"/>
    <mergeCell ref="M119:O119"/>
    <mergeCell ref="P119:R119"/>
    <mergeCell ref="S355:S356"/>
    <mergeCell ref="K447:P447"/>
    <mergeCell ref="M269:O269"/>
    <mergeCell ref="P269:R269"/>
    <mergeCell ref="S269:S270"/>
    <mergeCell ref="K429:P429"/>
    <mergeCell ref="S119:S120"/>
    <mergeCell ref="M145:O145"/>
    <mergeCell ref="P145:R145"/>
    <mergeCell ref="S145:S146"/>
    <mergeCell ref="K132:S133"/>
    <mergeCell ref="K135:K136"/>
    <mergeCell ref="L135:L136"/>
    <mergeCell ref="M135:O135"/>
    <mergeCell ref="P135:R135"/>
    <mergeCell ref="S135:S136"/>
    <mergeCell ref="K140:P140"/>
    <mergeCell ref="K145:K146"/>
    <mergeCell ref="L145:L146"/>
    <mergeCell ref="M172:O172"/>
    <mergeCell ref="P172:R172"/>
    <mergeCell ref="O345:P345"/>
    <mergeCell ref="O346:P346"/>
    <mergeCell ref="K269:K270"/>
    <mergeCell ref="O347:P347"/>
    <mergeCell ref="O349:P349"/>
    <mergeCell ref="K617:P617"/>
    <mergeCell ref="S172:S173"/>
    <mergeCell ref="O348:P348"/>
    <mergeCell ref="K352:S353"/>
    <mergeCell ref="K355:K356"/>
    <mergeCell ref="L355:L356"/>
    <mergeCell ref="K600:P600"/>
    <mergeCell ref="K583:P583"/>
    <mergeCell ref="K507:P507"/>
    <mergeCell ref="K488:P488"/>
    <mergeCell ref="K485:P485"/>
    <mergeCell ref="K467:P467"/>
    <mergeCell ref="K264:P264"/>
    <mergeCell ref="K266:S267"/>
    <mergeCell ref="K524:P524"/>
    <mergeCell ref="K455:P455"/>
    <mergeCell ref="K451:S452"/>
    <mergeCell ref="K655:P655"/>
    <mergeCell ref="K627:P627"/>
    <mergeCell ref="K641:P641"/>
    <mergeCell ref="K609:P609"/>
    <mergeCell ref="K585:P585"/>
    <mergeCell ref="K561:P561"/>
    <mergeCell ref="K579:P579"/>
    <mergeCell ref="K545:P545"/>
    <mergeCell ref="L269:L270"/>
    <mergeCell ref="M355:O355"/>
    <mergeCell ref="P355:R355"/>
  </mergeCells>
  <phoneticPr fontId="19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ABD3-CAAB-4167-AE46-5665BE88DFAD}">
  <dimension ref="B1:AD257"/>
  <sheetViews>
    <sheetView workbookViewId="0">
      <selection activeCell="F14" sqref="F14"/>
    </sheetView>
  </sheetViews>
  <sheetFormatPr defaultColWidth="11.42578125" defaultRowHeight="15.75" x14ac:dyDescent="0.25"/>
  <cols>
    <col min="1" max="1" width="3.28515625" customWidth="1"/>
    <col min="2" max="2" width="9" customWidth="1"/>
    <col min="4" max="4" width="10.5703125" customWidth="1"/>
    <col min="5" max="7" width="9.28515625" customWidth="1"/>
    <col min="8" max="8" width="10.42578125" customWidth="1"/>
    <col min="9" max="9" width="17.140625" customWidth="1"/>
    <col min="10" max="10" width="4.5703125" style="288" customWidth="1"/>
    <col min="11" max="11" width="6.5703125" style="161" customWidth="1"/>
    <col min="12" max="12" width="11.140625" style="161" customWidth="1"/>
    <col min="13" max="15" width="10.28515625" style="161" customWidth="1"/>
    <col min="16" max="16" width="9.85546875" style="161" customWidth="1"/>
    <col min="17" max="17" width="10" style="161" customWidth="1"/>
    <col min="18" max="18" width="13.28515625" style="161" customWidth="1"/>
    <col min="19" max="19" width="22.28515625" style="253" customWidth="1"/>
    <col min="20" max="20" width="4.42578125" style="384" customWidth="1"/>
    <col min="21" max="21" width="11.42578125" style="288"/>
    <col min="22" max="26" width="11.42578125" style="161"/>
    <col min="27" max="27" width="11.5703125" style="161" bestFit="1" customWidth="1"/>
    <col min="28" max="28" width="13.140625" style="161" bestFit="1" customWidth="1"/>
    <col min="29" max="29" width="16.28515625" style="161" customWidth="1"/>
  </cols>
  <sheetData>
    <row r="1" spans="2:21" ht="14.25" customHeight="1" x14ac:dyDescent="0.4">
      <c r="B1" s="2003" t="s">
        <v>90</v>
      </c>
      <c r="C1" s="2003"/>
      <c r="D1" s="2003"/>
      <c r="E1" s="2003"/>
      <c r="F1" s="2003"/>
      <c r="G1" s="2003"/>
      <c r="H1" s="2003"/>
      <c r="I1" s="2003"/>
      <c r="J1" s="284"/>
      <c r="K1" s="2003" t="s">
        <v>91</v>
      </c>
      <c r="L1" s="2003"/>
      <c r="M1" s="2003"/>
      <c r="N1" s="2003"/>
      <c r="O1" s="2003"/>
      <c r="P1" s="2003"/>
      <c r="Q1" s="2003"/>
      <c r="R1" s="2003"/>
      <c r="S1" s="2003"/>
    </row>
    <row r="2" spans="2:21" ht="14.25" customHeight="1" x14ac:dyDescent="0.4">
      <c r="B2" s="2003"/>
      <c r="C2" s="2003"/>
      <c r="D2" s="2003"/>
      <c r="E2" s="2003"/>
      <c r="F2" s="2003"/>
      <c r="G2" s="2003"/>
      <c r="H2" s="2003"/>
      <c r="I2" s="2003"/>
      <c r="J2" s="284"/>
      <c r="K2" s="2003"/>
      <c r="L2" s="2003"/>
      <c r="M2" s="2003"/>
      <c r="N2" s="2003"/>
      <c r="O2" s="2003"/>
      <c r="P2" s="2003"/>
      <c r="Q2" s="2003"/>
      <c r="R2" s="2003"/>
      <c r="S2" s="2003"/>
    </row>
    <row r="3" spans="2:21" s="164" customFormat="1" ht="14.25" customHeight="1" x14ac:dyDescent="0.25">
      <c r="B3" s="162" t="s">
        <v>92</v>
      </c>
      <c r="C3" s="163"/>
      <c r="D3" s="163"/>
      <c r="E3" s="163"/>
      <c r="F3" s="163"/>
      <c r="G3" s="163"/>
      <c r="H3" s="163"/>
      <c r="I3" s="163"/>
      <c r="J3" s="285"/>
      <c r="K3" s="162" t="s">
        <v>92</v>
      </c>
      <c r="L3" s="163"/>
      <c r="M3" s="163"/>
      <c r="N3" s="163"/>
      <c r="O3" s="163"/>
      <c r="P3" s="163"/>
      <c r="Q3" s="163" t="s">
        <v>93</v>
      </c>
      <c r="R3" s="163"/>
      <c r="S3" s="285"/>
      <c r="T3" s="385"/>
      <c r="U3" s="709"/>
    </row>
    <row r="4" spans="2:21" ht="14.25" customHeight="1" x14ac:dyDescent="0.25">
      <c r="B4" s="1997" t="s">
        <v>21</v>
      </c>
      <c r="C4" s="1999" t="s">
        <v>24</v>
      </c>
      <c r="D4" s="1993" t="s">
        <v>94</v>
      </c>
      <c r="E4" s="1994"/>
      <c r="F4" s="1996"/>
      <c r="G4" s="1994" t="s">
        <v>4</v>
      </c>
      <c r="H4" s="1996"/>
      <c r="I4" s="1997" t="s">
        <v>95</v>
      </c>
      <c r="J4" s="286"/>
      <c r="K4" s="165" t="s">
        <v>21</v>
      </c>
      <c r="L4" s="166" t="s">
        <v>24</v>
      </c>
      <c r="M4" s="167" t="s">
        <v>94</v>
      </c>
      <c r="N4" s="168"/>
      <c r="O4" s="168"/>
      <c r="P4" s="169" t="s">
        <v>4</v>
      </c>
      <c r="Q4" s="169"/>
      <c r="R4" s="169"/>
      <c r="S4" s="700" t="s">
        <v>95</v>
      </c>
    </row>
    <row r="5" spans="2:21" ht="14.25" customHeight="1" x14ac:dyDescent="0.25">
      <c r="B5" s="1998"/>
      <c r="C5" s="2000"/>
      <c r="D5" s="169" t="s">
        <v>27</v>
      </c>
      <c r="E5" s="169" t="s">
        <v>28</v>
      </c>
      <c r="F5" s="169" t="s">
        <v>26</v>
      </c>
      <c r="G5" s="169" t="s">
        <v>30</v>
      </c>
      <c r="H5" s="169" t="s">
        <v>10</v>
      </c>
      <c r="I5" s="2004"/>
      <c r="J5" s="286"/>
      <c r="K5" s="170"/>
      <c r="L5" s="171"/>
      <c r="M5" s="172" t="s">
        <v>27</v>
      </c>
      <c r="N5" s="170" t="s">
        <v>28</v>
      </c>
      <c r="O5" s="173" t="s">
        <v>26</v>
      </c>
      <c r="P5" s="169" t="s">
        <v>29</v>
      </c>
      <c r="Q5" s="169" t="s">
        <v>30</v>
      </c>
      <c r="R5" s="174" t="s">
        <v>10</v>
      </c>
      <c r="S5" s="701"/>
    </row>
    <row r="6" spans="2:21" ht="14.25" customHeight="1" x14ac:dyDescent="0.25">
      <c r="B6" s="175">
        <v>1</v>
      </c>
      <c r="C6" s="175" t="s">
        <v>80</v>
      </c>
      <c r="D6" s="176">
        <v>13</v>
      </c>
      <c r="E6" s="176">
        <v>15</v>
      </c>
      <c r="F6" s="177">
        <v>400</v>
      </c>
      <c r="G6" s="176">
        <v>1</v>
      </c>
      <c r="H6" s="178">
        <f t="shared" ref="H6:H48" si="0">SUM(D6*E6*F6*G6/10^6)</f>
        <v>7.8E-2</v>
      </c>
      <c r="I6" s="179"/>
      <c r="J6" s="254"/>
      <c r="K6" s="175">
        <v>1</v>
      </c>
      <c r="L6" s="176" t="s">
        <v>14</v>
      </c>
      <c r="M6" s="180">
        <v>15</v>
      </c>
      <c r="N6" s="180">
        <v>15</v>
      </c>
      <c r="O6" s="180">
        <v>400</v>
      </c>
      <c r="P6" s="176"/>
      <c r="Q6" s="177">
        <v>27</v>
      </c>
      <c r="R6" s="181">
        <f t="shared" ref="R6:R12" si="1">M6*N6*O6*Q6/1000000</f>
        <v>2.4300000000000002</v>
      </c>
      <c r="S6" s="702"/>
    </row>
    <row r="7" spans="2:21" ht="14.25" customHeight="1" x14ac:dyDescent="0.25">
      <c r="B7" s="182">
        <v>2</v>
      </c>
      <c r="C7" s="183"/>
      <c r="D7" s="184">
        <v>13</v>
      </c>
      <c r="E7" s="184">
        <v>15</v>
      </c>
      <c r="F7" s="177">
        <v>400</v>
      </c>
      <c r="G7" s="184">
        <v>1</v>
      </c>
      <c r="H7" s="178">
        <f t="shared" si="0"/>
        <v>7.8E-2</v>
      </c>
      <c r="I7" s="185"/>
      <c r="J7" s="287"/>
      <c r="K7" s="182">
        <v>2</v>
      </c>
      <c r="L7" s="186"/>
      <c r="M7" s="187">
        <v>13</v>
      </c>
      <c r="N7" s="187">
        <v>15</v>
      </c>
      <c r="O7" s="187">
        <v>400</v>
      </c>
      <c r="P7" s="186"/>
      <c r="Q7" s="186">
        <v>1</v>
      </c>
      <c r="R7" s="188">
        <f t="shared" si="1"/>
        <v>7.8E-2</v>
      </c>
      <c r="S7" s="703"/>
    </row>
    <row r="8" spans="2:21" ht="14.25" customHeight="1" x14ac:dyDescent="0.25">
      <c r="B8" s="182">
        <v>3</v>
      </c>
      <c r="C8" s="183"/>
      <c r="D8" s="184">
        <v>12</v>
      </c>
      <c r="E8" s="184">
        <v>14</v>
      </c>
      <c r="F8" s="177">
        <v>400</v>
      </c>
      <c r="G8" s="176">
        <v>1</v>
      </c>
      <c r="H8" s="178">
        <f t="shared" si="0"/>
        <v>6.7199999999999996E-2</v>
      </c>
      <c r="I8" s="189"/>
      <c r="J8" s="254"/>
      <c r="K8" s="182">
        <v>3</v>
      </c>
      <c r="L8" s="186"/>
      <c r="M8" s="187">
        <v>8</v>
      </c>
      <c r="N8" s="187">
        <v>15</v>
      </c>
      <c r="O8" s="187">
        <v>400</v>
      </c>
      <c r="P8" s="186"/>
      <c r="Q8" s="186">
        <v>4</v>
      </c>
      <c r="R8" s="188">
        <f t="shared" si="1"/>
        <v>0.192</v>
      </c>
      <c r="S8" s="703"/>
    </row>
    <row r="9" spans="2:21" ht="14.25" customHeight="1" x14ac:dyDescent="0.25">
      <c r="B9" s="182">
        <v>4</v>
      </c>
      <c r="C9" s="183"/>
      <c r="D9" s="184">
        <v>14</v>
      </c>
      <c r="E9" s="184">
        <v>14</v>
      </c>
      <c r="F9" s="177">
        <v>400</v>
      </c>
      <c r="G9" s="184">
        <v>1</v>
      </c>
      <c r="H9" s="178">
        <f t="shared" si="0"/>
        <v>7.8399999999999997E-2</v>
      </c>
      <c r="I9" s="189"/>
      <c r="J9" s="254"/>
      <c r="K9" s="182">
        <v>4</v>
      </c>
      <c r="L9" s="186"/>
      <c r="M9" s="187">
        <v>6</v>
      </c>
      <c r="N9" s="187">
        <v>15</v>
      </c>
      <c r="O9" s="187">
        <v>400</v>
      </c>
      <c r="P9" s="186"/>
      <c r="Q9" s="186">
        <v>6</v>
      </c>
      <c r="R9" s="188">
        <f t="shared" si="1"/>
        <v>0.216</v>
      </c>
      <c r="S9" s="704" t="s">
        <v>96</v>
      </c>
    </row>
    <row r="10" spans="2:21" ht="14.25" customHeight="1" x14ac:dyDescent="0.25">
      <c r="B10" s="182">
        <v>5</v>
      </c>
      <c r="C10" s="182"/>
      <c r="D10" s="184">
        <v>4</v>
      </c>
      <c r="E10" s="184">
        <v>15</v>
      </c>
      <c r="F10" s="177">
        <v>400</v>
      </c>
      <c r="G10" s="176">
        <v>1</v>
      </c>
      <c r="H10" s="178">
        <f t="shared" si="0"/>
        <v>2.4E-2</v>
      </c>
      <c r="I10" s="189"/>
      <c r="J10" s="254"/>
      <c r="K10" s="182">
        <v>5</v>
      </c>
      <c r="L10" s="186"/>
      <c r="M10" s="187">
        <v>3</v>
      </c>
      <c r="N10" s="187">
        <v>15</v>
      </c>
      <c r="O10" s="187">
        <v>400</v>
      </c>
      <c r="P10" s="186"/>
      <c r="Q10" s="186">
        <f>9+5</f>
        <v>14</v>
      </c>
      <c r="R10" s="188">
        <f t="shared" si="1"/>
        <v>0.252</v>
      </c>
      <c r="S10" s="704"/>
    </row>
    <row r="11" spans="2:21" ht="14.25" customHeight="1" x14ac:dyDescent="0.25">
      <c r="B11" s="175">
        <v>6</v>
      </c>
      <c r="C11" s="182"/>
      <c r="D11" s="184">
        <v>6</v>
      </c>
      <c r="E11" s="184">
        <v>12</v>
      </c>
      <c r="F11" s="177">
        <v>400</v>
      </c>
      <c r="G11" s="184">
        <v>1</v>
      </c>
      <c r="H11" s="178">
        <f t="shared" si="0"/>
        <v>2.8799999999999999E-2</v>
      </c>
      <c r="I11" s="189"/>
      <c r="J11" s="254"/>
      <c r="K11" s="175">
        <v>6</v>
      </c>
      <c r="L11" s="186"/>
      <c r="M11" s="187">
        <v>3</v>
      </c>
      <c r="N11" s="187">
        <v>13</v>
      </c>
      <c r="O11" s="187">
        <v>400</v>
      </c>
      <c r="P11" s="186"/>
      <c r="Q11" s="186">
        <v>1</v>
      </c>
      <c r="R11" s="188">
        <f t="shared" si="1"/>
        <v>1.5599999999999999E-2</v>
      </c>
      <c r="S11" s="704"/>
    </row>
    <row r="12" spans="2:21" ht="14.25" customHeight="1" x14ac:dyDescent="0.25">
      <c r="B12" s="182">
        <v>7</v>
      </c>
      <c r="C12" s="182"/>
      <c r="D12" s="184">
        <v>7</v>
      </c>
      <c r="E12" s="184">
        <v>18</v>
      </c>
      <c r="F12" s="177">
        <v>400</v>
      </c>
      <c r="G12" s="176">
        <v>1</v>
      </c>
      <c r="H12" s="178">
        <f t="shared" si="0"/>
        <v>5.04E-2</v>
      </c>
      <c r="I12" s="189"/>
      <c r="J12" s="254"/>
      <c r="K12" s="182">
        <v>7</v>
      </c>
      <c r="L12" s="186"/>
      <c r="M12" s="187">
        <v>2</v>
      </c>
      <c r="N12" s="187">
        <v>10</v>
      </c>
      <c r="O12" s="187">
        <v>400</v>
      </c>
      <c r="P12" s="186"/>
      <c r="Q12" s="186">
        <v>6</v>
      </c>
      <c r="R12" s="188">
        <f t="shared" si="1"/>
        <v>4.8000000000000001E-2</v>
      </c>
      <c r="S12" s="704"/>
    </row>
    <row r="13" spans="2:21" ht="14.25" customHeight="1" x14ac:dyDescent="0.25">
      <c r="B13" s="182">
        <v>8</v>
      </c>
      <c r="C13" s="182"/>
      <c r="D13" s="184">
        <v>5</v>
      </c>
      <c r="E13" s="184">
        <v>14</v>
      </c>
      <c r="F13" s="177">
        <v>400</v>
      </c>
      <c r="G13" s="184">
        <v>1</v>
      </c>
      <c r="H13" s="178">
        <f t="shared" si="0"/>
        <v>2.8000000000000001E-2</v>
      </c>
      <c r="I13" s="189"/>
      <c r="J13" s="254"/>
      <c r="K13" s="1984" t="s">
        <v>81</v>
      </c>
      <c r="L13" s="2001"/>
      <c r="M13" s="2001"/>
      <c r="N13" s="2001"/>
      <c r="O13" s="1986"/>
      <c r="P13" s="190">
        <f>SUM(P6:P12)</f>
        <v>0</v>
      </c>
      <c r="Q13" s="190">
        <f>SUM(Q6:Q12)</f>
        <v>59</v>
      </c>
      <c r="R13" s="191">
        <f>SUM(R6:R12)</f>
        <v>3.2316000000000003</v>
      </c>
      <c r="S13" s="704"/>
    </row>
    <row r="14" spans="2:21" ht="14.25" customHeight="1" x14ac:dyDescent="0.25">
      <c r="B14" s="182">
        <v>9</v>
      </c>
      <c r="C14" s="182"/>
      <c r="D14" s="184">
        <v>12</v>
      </c>
      <c r="E14" s="184">
        <v>12</v>
      </c>
      <c r="F14" s="177">
        <v>400</v>
      </c>
      <c r="G14" s="176">
        <v>1</v>
      </c>
      <c r="H14" s="178">
        <f t="shared" si="0"/>
        <v>5.7599999999999998E-2</v>
      </c>
      <c r="I14" s="189"/>
      <c r="J14" s="254"/>
      <c r="K14" s="182">
        <v>8</v>
      </c>
      <c r="L14" s="186"/>
      <c r="M14" s="186">
        <v>2</v>
      </c>
      <c r="N14" s="186">
        <v>3</v>
      </c>
      <c r="O14" s="186">
        <v>400</v>
      </c>
      <c r="P14" s="186">
        <v>1</v>
      </c>
      <c r="Q14" s="186">
        <v>25</v>
      </c>
      <c r="R14" s="188">
        <f>M14*N14*O14*Q14/1000000</f>
        <v>0.06</v>
      </c>
      <c r="S14" s="704" t="s">
        <v>96</v>
      </c>
    </row>
    <row r="15" spans="2:21" ht="14.25" customHeight="1" x14ac:dyDescent="0.25">
      <c r="B15" s="192">
        <v>10</v>
      </c>
      <c r="C15" s="192"/>
      <c r="D15" s="193">
        <v>15</v>
      </c>
      <c r="E15" s="193">
        <v>15</v>
      </c>
      <c r="F15" s="177">
        <v>400</v>
      </c>
      <c r="G15" s="184">
        <v>1</v>
      </c>
      <c r="H15" s="178">
        <f t="shared" si="0"/>
        <v>0.09</v>
      </c>
      <c r="I15" s="189"/>
      <c r="J15" s="254"/>
      <c r="K15" s="1984" t="s">
        <v>81</v>
      </c>
      <c r="L15" s="2001"/>
      <c r="M15" s="2001"/>
      <c r="N15" s="2001"/>
      <c r="O15" s="1986"/>
      <c r="P15" s="190">
        <f>SUM(P14)</f>
        <v>1</v>
      </c>
      <c r="Q15" s="190">
        <f>SUM(Q14)</f>
        <v>25</v>
      </c>
      <c r="R15" s="194">
        <f>SUM(R14)</f>
        <v>0.06</v>
      </c>
      <c r="S15" s="704"/>
    </row>
    <row r="16" spans="2:21" ht="14.25" customHeight="1" x14ac:dyDescent="0.25">
      <c r="B16" s="182">
        <v>11</v>
      </c>
      <c r="C16" s="182"/>
      <c r="D16" s="184">
        <v>14</v>
      </c>
      <c r="E16" s="184">
        <v>14</v>
      </c>
      <c r="F16" s="177">
        <v>400</v>
      </c>
      <c r="G16" s="176">
        <v>1</v>
      </c>
      <c r="H16" s="178">
        <f t="shared" si="0"/>
        <v>7.8399999999999997E-2</v>
      </c>
      <c r="I16" s="189"/>
      <c r="J16" s="254"/>
      <c r="K16" s="182"/>
      <c r="L16" s="186"/>
      <c r="M16" s="186"/>
      <c r="N16" s="186"/>
      <c r="O16" s="186"/>
      <c r="P16" s="195"/>
      <c r="Q16" s="186"/>
      <c r="R16" s="196"/>
      <c r="S16" s="704"/>
    </row>
    <row r="17" spans="2:20" ht="14.25" customHeight="1" thickBot="1" x14ac:dyDescent="0.3">
      <c r="B17" s="192">
        <v>12</v>
      </c>
      <c r="C17" s="192"/>
      <c r="D17" s="193">
        <v>15</v>
      </c>
      <c r="E17" s="193">
        <v>15</v>
      </c>
      <c r="F17" s="177">
        <v>400</v>
      </c>
      <c r="G17" s="184">
        <v>1</v>
      </c>
      <c r="H17" s="178">
        <f t="shared" si="0"/>
        <v>0.09</v>
      </c>
      <c r="I17" s="189"/>
      <c r="J17" s="254"/>
      <c r="K17" s="1990" t="s">
        <v>97</v>
      </c>
      <c r="L17" s="1991"/>
      <c r="M17" s="1991"/>
      <c r="N17" s="1991"/>
      <c r="O17" s="1992"/>
      <c r="P17" s="197">
        <f>P13+P15</f>
        <v>1</v>
      </c>
      <c r="Q17" s="198">
        <f>Q13+Q15</f>
        <v>84</v>
      </c>
      <c r="R17" s="199">
        <f>R13+R15</f>
        <v>3.2916000000000003</v>
      </c>
      <c r="S17" s="705">
        <f>SUM(R17/H49)</f>
        <v>1.2178481574663313</v>
      </c>
    </row>
    <row r="18" spans="2:20" ht="14.25" customHeight="1" thickTop="1" x14ac:dyDescent="0.25">
      <c r="B18" s="182">
        <v>13</v>
      </c>
      <c r="C18" s="182"/>
      <c r="D18" s="184">
        <v>4</v>
      </c>
      <c r="E18" s="184">
        <v>14</v>
      </c>
      <c r="F18" s="177">
        <v>400</v>
      </c>
      <c r="G18" s="176">
        <v>1</v>
      </c>
      <c r="H18" s="178">
        <f t="shared" si="0"/>
        <v>2.24E-2</v>
      </c>
      <c r="I18" s="189"/>
      <c r="J18" s="254"/>
      <c r="K18" s="184"/>
      <c r="L18" s="184"/>
      <c r="M18" s="184"/>
      <c r="N18" s="184"/>
      <c r="O18" s="184"/>
      <c r="P18" s="176"/>
      <c r="Q18" s="200"/>
      <c r="R18" s="201"/>
      <c r="S18" s="702"/>
    </row>
    <row r="19" spans="2:20" ht="14.25" customHeight="1" x14ac:dyDescent="0.25">
      <c r="B19" s="192">
        <v>14</v>
      </c>
      <c r="C19" s="192"/>
      <c r="D19" s="193">
        <v>4</v>
      </c>
      <c r="E19" s="193">
        <v>14</v>
      </c>
      <c r="F19" s="177">
        <v>400</v>
      </c>
      <c r="G19" s="184">
        <v>1</v>
      </c>
      <c r="H19" s="178">
        <f t="shared" si="0"/>
        <v>2.24E-2</v>
      </c>
      <c r="I19" s="189"/>
      <c r="J19" s="254"/>
      <c r="K19" s="1993" t="s">
        <v>98</v>
      </c>
      <c r="L19" s="1994"/>
      <c r="M19" s="1994"/>
      <c r="N19" s="1994"/>
      <c r="O19" s="1995"/>
      <c r="P19" s="202">
        <v>2.7027999999999999</v>
      </c>
      <c r="Q19" s="203" t="s">
        <v>99</v>
      </c>
      <c r="R19" s="204">
        <f>R17/P19</f>
        <v>1.2178481574663313</v>
      </c>
      <c r="S19" s="703"/>
    </row>
    <row r="20" spans="2:20" ht="14.25" customHeight="1" x14ac:dyDescent="0.25">
      <c r="B20" s="182">
        <v>15</v>
      </c>
      <c r="C20" s="182"/>
      <c r="D20" s="184">
        <v>4</v>
      </c>
      <c r="E20" s="184">
        <v>14</v>
      </c>
      <c r="F20" s="177">
        <v>400</v>
      </c>
      <c r="G20" s="176">
        <v>1</v>
      </c>
      <c r="H20" s="178">
        <f t="shared" si="0"/>
        <v>2.24E-2</v>
      </c>
      <c r="I20" s="189"/>
      <c r="J20" s="254"/>
      <c r="K20" s="184"/>
      <c r="L20" s="184"/>
      <c r="M20" s="184"/>
      <c r="N20" s="184"/>
      <c r="O20" s="184"/>
      <c r="P20" s="184"/>
      <c r="Q20" s="205" t="s">
        <v>100</v>
      </c>
      <c r="R20" s="206">
        <f>R13/P19</f>
        <v>1.1956489566375612</v>
      </c>
      <c r="S20" s="703"/>
    </row>
    <row r="21" spans="2:20" ht="14.25" customHeight="1" x14ac:dyDescent="0.25">
      <c r="B21" s="192">
        <v>16</v>
      </c>
      <c r="C21" s="192"/>
      <c r="D21" s="193">
        <v>15</v>
      </c>
      <c r="E21" s="193">
        <v>15</v>
      </c>
      <c r="F21" s="177">
        <v>400</v>
      </c>
      <c r="G21" s="184">
        <v>1</v>
      </c>
      <c r="H21" s="178">
        <f t="shared" si="0"/>
        <v>0.09</v>
      </c>
      <c r="I21" s="189"/>
      <c r="J21" s="254"/>
      <c r="K21" s="184"/>
      <c r="L21" s="184"/>
      <c r="M21" s="184"/>
      <c r="N21" s="184"/>
      <c r="O21" s="184"/>
      <c r="P21" s="184"/>
      <c r="Q21" s="205" t="s">
        <v>101</v>
      </c>
      <c r="R21" s="206">
        <f>R15/P19</f>
        <v>2.2199200828770166E-2</v>
      </c>
      <c r="S21" s="1196" t="s">
        <v>310</v>
      </c>
    </row>
    <row r="22" spans="2:20" ht="14.25" customHeight="1" x14ac:dyDescent="0.25">
      <c r="B22" s="182">
        <v>17</v>
      </c>
      <c r="C22" s="182"/>
      <c r="D22" s="184">
        <v>6</v>
      </c>
      <c r="E22" s="184">
        <v>17</v>
      </c>
      <c r="F22" s="177">
        <v>400</v>
      </c>
      <c r="G22" s="176">
        <v>1</v>
      </c>
      <c r="H22" s="178">
        <f t="shared" si="0"/>
        <v>4.0800000000000003E-2</v>
      </c>
      <c r="I22" s="189"/>
      <c r="J22" s="254"/>
      <c r="L22" s="207"/>
      <c r="M22" s="207"/>
      <c r="N22" s="207"/>
      <c r="O22" s="207"/>
      <c r="P22" s="207"/>
      <c r="Q22" s="207"/>
      <c r="R22" s="208"/>
      <c r="S22" s="256"/>
    </row>
    <row r="23" spans="2:20" ht="14.25" customHeight="1" x14ac:dyDescent="0.25">
      <c r="B23" s="192">
        <v>18</v>
      </c>
      <c r="C23" s="192"/>
      <c r="D23" s="193">
        <v>15</v>
      </c>
      <c r="E23" s="193">
        <v>17</v>
      </c>
      <c r="F23" s="177">
        <v>400</v>
      </c>
      <c r="G23" s="184">
        <v>1</v>
      </c>
      <c r="H23" s="178">
        <f t="shared" si="0"/>
        <v>0.10199999999999999</v>
      </c>
      <c r="I23" s="189"/>
      <c r="J23" s="254"/>
      <c r="K23" s="300"/>
      <c r="L23" s="301" t="s">
        <v>123</v>
      </c>
      <c r="M23" s="302"/>
      <c r="N23" s="302"/>
      <c r="O23" s="302"/>
      <c r="P23" s="302"/>
      <c r="Q23" s="302"/>
      <c r="R23" s="302"/>
      <c r="S23" s="256"/>
    </row>
    <row r="24" spans="2:20" ht="14.25" customHeight="1" x14ac:dyDescent="0.25">
      <c r="B24" s="182">
        <v>19</v>
      </c>
      <c r="C24" s="182"/>
      <c r="D24" s="184">
        <v>12</v>
      </c>
      <c r="E24" s="184">
        <v>15</v>
      </c>
      <c r="F24" s="177">
        <v>400</v>
      </c>
      <c r="G24" s="176">
        <v>1</v>
      </c>
      <c r="H24" s="178">
        <f t="shared" si="0"/>
        <v>7.1999999999999995E-2</v>
      </c>
      <c r="I24" s="189"/>
      <c r="J24" s="254"/>
      <c r="K24" s="300"/>
      <c r="L24" s="1906" t="s">
        <v>3</v>
      </c>
      <c r="M24" s="1905" t="s">
        <v>125</v>
      </c>
      <c r="N24" s="1905"/>
      <c r="O24" s="1906" t="s">
        <v>126</v>
      </c>
      <c r="P24" s="1906"/>
      <c r="Q24" s="1907" t="s">
        <v>50</v>
      </c>
      <c r="R24" s="302"/>
      <c r="S24" s="256"/>
    </row>
    <row r="25" spans="2:20" ht="14.25" customHeight="1" x14ac:dyDescent="0.25">
      <c r="B25" s="192">
        <v>20</v>
      </c>
      <c r="C25" s="192"/>
      <c r="D25" s="193">
        <v>13</v>
      </c>
      <c r="E25" s="193">
        <v>15</v>
      </c>
      <c r="F25" s="177">
        <v>400</v>
      </c>
      <c r="G25" s="184">
        <v>1</v>
      </c>
      <c r="H25" s="178">
        <f t="shared" si="0"/>
        <v>7.8E-2</v>
      </c>
      <c r="I25" s="189"/>
      <c r="J25" s="254"/>
      <c r="K25" s="300"/>
      <c r="L25" s="1906"/>
      <c r="M25" s="303" t="s">
        <v>30</v>
      </c>
      <c r="N25" s="303" t="s">
        <v>10</v>
      </c>
      <c r="O25" s="303" t="s">
        <v>30</v>
      </c>
      <c r="P25" s="303" t="s">
        <v>10</v>
      </c>
      <c r="Q25" s="1908"/>
      <c r="R25" s="302"/>
      <c r="S25" s="256"/>
    </row>
    <row r="26" spans="2:20" ht="14.25" customHeight="1" x14ac:dyDescent="0.25">
      <c r="B26" s="182">
        <v>21</v>
      </c>
      <c r="C26" s="182"/>
      <c r="D26" s="184">
        <v>15</v>
      </c>
      <c r="E26" s="184">
        <v>15</v>
      </c>
      <c r="F26" s="177">
        <v>400</v>
      </c>
      <c r="G26" s="176">
        <v>1</v>
      </c>
      <c r="H26" s="178">
        <f t="shared" si="0"/>
        <v>0.09</v>
      </c>
      <c r="I26" s="189"/>
      <c r="J26" s="254"/>
      <c r="K26" s="304" t="s">
        <v>124</v>
      </c>
      <c r="L26" s="305" t="s">
        <v>14</v>
      </c>
      <c r="M26" s="306">
        <f>SUM(G49)</f>
        <v>43</v>
      </c>
      <c r="N26" s="307">
        <f>SUM(H49)</f>
        <v>2.7027999999999999</v>
      </c>
      <c r="O26" s="306">
        <f>SUM(Q17)</f>
        <v>84</v>
      </c>
      <c r="P26" s="307">
        <f>SUM(R17)</f>
        <v>3.2916000000000003</v>
      </c>
      <c r="Q26" s="308">
        <f>SUM(P26/N26)</f>
        <v>1.2178481574663313</v>
      </c>
      <c r="R26" s="302"/>
      <c r="S26" s="256"/>
    </row>
    <row r="27" spans="2:20" ht="14.25" customHeight="1" thickBot="1" x14ac:dyDescent="0.3">
      <c r="B27" s="192">
        <v>22</v>
      </c>
      <c r="C27" s="192"/>
      <c r="D27" s="193">
        <v>6</v>
      </c>
      <c r="E27" s="193">
        <v>12</v>
      </c>
      <c r="F27" s="177">
        <v>400</v>
      </c>
      <c r="G27" s="184">
        <v>1</v>
      </c>
      <c r="H27" s="178">
        <f t="shared" si="0"/>
        <v>2.8799999999999999E-2</v>
      </c>
      <c r="I27" s="189"/>
      <c r="J27" s="254"/>
      <c r="K27" s="309"/>
      <c r="L27" s="310" t="s">
        <v>54</v>
      </c>
      <c r="M27" s="311">
        <f>SUM(M26:M26)</f>
        <v>43</v>
      </c>
      <c r="N27" s="312">
        <f>SUM(N26:N26)</f>
        <v>2.7027999999999999</v>
      </c>
      <c r="O27" s="311">
        <f>SUM(O26:O26)</f>
        <v>84</v>
      </c>
      <c r="P27" s="312">
        <f>SUM(P26:P26)</f>
        <v>3.2916000000000003</v>
      </c>
      <c r="Q27" s="313">
        <f>SUM(P27/N27)</f>
        <v>1.2178481574663313</v>
      </c>
      <c r="R27" s="302"/>
      <c r="S27" s="256"/>
      <c r="T27" s="386"/>
    </row>
    <row r="28" spans="2:20" ht="14.25" customHeight="1" thickTop="1" x14ac:dyDescent="0.25">
      <c r="B28" s="182">
        <v>23</v>
      </c>
      <c r="C28" s="182"/>
      <c r="D28" s="184">
        <v>14</v>
      </c>
      <c r="E28" s="184">
        <v>14</v>
      </c>
      <c r="F28" s="177">
        <v>400</v>
      </c>
      <c r="G28" s="176">
        <v>1</v>
      </c>
      <c r="H28" s="178">
        <f t="shared" si="0"/>
        <v>7.8399999999999997E-2</v>
      </c>
      <c r="I28" s="189"/>
      <c r="J28" s="254"/>
      <c r="K28" s="300"/>
      <c r="L28" s="314"/>
      <c r="M28" s="315"/>
      <c r="N28" s="316"/>
      <c r="O28" s="317"/>
      <c r="P28" s="318"/>
      <c r="Q28" s="318"/>
      <c r="R28" s="302"/>
      <c r="S28" s="256"/>
    </row>
    <row r="29" spans="2:20" ht="14.25" customHeight="1" x14ac:dyDescent="0.25">
      <c r="B29" s="192">
        <v>24</v>
      </c>
      <c r="C29" s="192"/>
      <c r="D29" s="193">
        <v>4</v>
      </c>
      <c r="E29" s="193">
        <v>12</v>
      </c>
      <c r="F29" s="177">
        <v>400</v>
      </c>
      <c r="G29" s="184">
        <v>1</v>
      </c>
      <c r="H29" s="178">
        <f t="shared" si="0"/>
        <v>1.9199999999999998E-2</v>
      </c>
      <c r="I29" s="189"/>
      <c r="J29" s="254"/>
      <c r="K29" s="37"/>
      <c r="L29" s="102" t="s">
        <v>80</v>
      </c>
      <c r="M29" s="90"/>
      <c r="N29" s="103">
        <f>SUM(R13)</f>
        <v>3.2316000000000003</v>
      </c>
      <c r="O29" s="82"/>
      <c r="P29" s="83"/>
      <c r="Q29" s="83"/>
      <c r="R29" s="7"/>
      <c r="S29" s="256"/>
    </row>
    <row r="30" spans="2:20" ht="14.25" customHeight="1" x14ac:dyDescent="0.25">
      <c r="B30" s="182">
        <v>25</v>
      </c>
      <c r="C30" s="182"/>
      <c r="D30" s="184">
        <v>15</v>
      </c>
      <c r="E30" s="184">
        <v>15</v>
      </c>
      <c r="F30" s="177">
        <v>400</v>
      </c>
      <c r="G30" s="176">
        <v>1</v>
      </c>
      <c r="H30" s="178">
        <f t="shared" si="0"/>
        <v>0.09</v>
      </c>
      <c r="I30" s="189"/>
      <c r="J30" s="254"/>
      <c r="K30" s="37"/>
      <c r="L30" s="102" t="s">
        <v>51</v>
      </c>
      <c r="M30" s="89"/>
      <c r="N30" s="103">
        <f>SUM(R15)</f>
        <v>0.06</v>
      </c>
      <c r="O30" s="83"/>
      <c r="P30" s="83"/>
      <c r="Q30" s="83"/>
      <c r="R30" s="7"/>
      <c r="S30" s="256"/>
    </row>
    <row r="31" spans="2:20" ht="14.25" customHeight="1" thickBot="1" x14ac:dyDescent="0.3">
      <c r="B31" s="192">
        <v>26</v>
      </c>
      <c r="C31" s="192"/>
      <c r="D31" s="193">
        <v>15</v>
      </c>
      <c r="E31" s="193">
        <v>15</v>
      </c>
      <c r="F31" s="177">
        <v>400</v>
      </c>
      <c r="G31" s="184">
        <v>1</v>
      </c>
      <c r="H31" s="178">
        <f t="shared" si="0"/>
        <v>0.09</v>
      </c>
      <c r="I31" s="189"/>
      <c r="J31" s="254"/>
      <c r="K31" s="37"/>
      <c r="L31" s="89"/>
      <c r="M31" s="89"/>
      <c r="N31" s="104">
        <f>SUM(N29:N30)</f>
        <v>3.2916000000000003</v>
      </c>
      <c r="O31" s="83"/>
      <c r="P31" s="83"/>
      <c r="Q31" s="83"/>
      <c r="R31" s="7"/>
      <c r="S31" s="256"/>
    </row>
    <row r="32" spans="2:20" ht="14.25" customHeight="1" thickTop="1" x14ac:dyDescent="0.25">
      <c r="B32" s="182">
        <v>27</v>
      </c>
      <c r="C32" s="182"/>
      <c r="D32" s="184">
        <v>6</v>
      </c>
      <c r="E32" s="184">
        <v>10</v>
      </c>
      <c r="F32" s="177">
        <v>400</v>
      </c>
      <c r="G32" s="176">
        <v>1</v>
      </c>
      <c r="H32" s="178">
        <f t="shared" si="0"/>
        <v>2.4E-2</v>
      </c>
      <c r="I32" s="189"/>
      <c r="J32" s="254"/>
      <c r="K32" s="37"/>
      <c r="L32" s="207"/>
      <c r="M32" s="207"/>
      <c r="N32" s="207"/>
      <c r="O32" s="207"/>
      <c r="P32" s="207"/>
      <c r="Q32" s="207"/>
      <c r="R32" s="7"/>
      <c r="S32" s="256"/>
    </row>
    <row r="33" spans="2:20" ht="14.25" customHeight="1" x14ac:dyDescent="0.25">
      <c r="B33" s="192">
        <v>28</v>
      </c>
      <c r="C33" s="192"/>
      <c r="D33" s="193">
        <v>4</v>
      </c>
      <c r="E33" s="193">
        <v>17</v>
      </c>
      <c r="F33" s="177">
        <v>400</v>
      </c>
      <c r="G33" s="184">
        <v>1</v>
      </c>
      <c r="H33" s="178">
        <f t="shared" si="0"/>
        <v>2.7199999999999998E-2</v>
      </c>
      <c r="I33" s="189"/>
      <c r="J33" s="254"/>
      <c r="L33" s="207"/>
      <c r="M33" s="207"/>
      <c r="N33" s="207"/>
      <c r="O33" s="207"/>
      <c r="P33" s="207"/>
      <c r="Q33" s="207"/>
      <c r="R33" s="208"/>
      <c r="S33" s="256"/>
    </row>
    <row r="34" spans="2:20" ht="14.25" customHeight="1" x14ac:dyDescent="0.25">
      <c r="B34" s="182">
        <v>29</v>
      </c>
      <c r="C34" s="182"/>
      <c r="D34" s="184">
        <v>6</v>
      </c>
      <c r="E34" s="184">
        <v>14</v>
      </c>
      <c r="F34" s="177">
        <v>400</v>
      </c>
      <c r="G34" s="176">
        <v>1</v>
      </c>
      <c r="H34" s="178">
        <f t="shared" si="0"/>
        <v>3.3599999999999998E-2</v>
      </c>
      <c r="I34" s="189"/>
      <c r="J34" s="254"/>
      <c r="L34" s="207"/>
      <c r="M34" s="207"/>
      <c r="N34" s="207"/>
      <c r="O34" s="207"/>
      <c r="P34" s="207"/>
      <c r="Q34" s="207"/>
      <c r="R34" s="208"/>
      <c r="S34" s="256"/>
    </row>
    <row r="35" spans="2:20" ht="14.25" customHeight="1" x14ac:dyDescent="0.25">
      <c r="B35" s="192">
        <v>30</v>
      </c>
      <c r="C35" s="192"/>
      <c r="D35" s="193">
        <v>12</v>
      </c>
      <c r="E35" s="193">
        <v>12</v>
      </c>
      <c r="F35" s="177">
        <v>400</v>
      </c>
      <c r="G35" s="184">
        <v>1</v>
      </c>
      <c r="H35" s="178">
        <f t="shared" si="0"/>
        <v>5.7599999999999998E-2</v>
      </c>
      <c r="I35" s="189"/>
      <c r="J35" s="254"/>
      <c r="L35" s="207"/>
      <c r="M35" s="207"/>
      <c r="N35" s="207"/>
      <c r="O35" s="207"/>
      <c r="P35" s="207"/>
      <c r="Q35" s="207"/>
      <c r="R35" s="208"/>
      <c r="S35" s="256"/>
    </row>
    <row r="36" spans="2:20" ht="14.25" customHeight="1" x14ac:dyDescent="0.25">
      <c r="B36" s="182">
        <v>31</v>
      </c>
      <c r="C36" s="182"/>
      <c r="D36" s="184">
        <v>15</v>
      </c>
      <c r="E36" s="184">
        <v>15</v>
      </c>
      <c r="F36" s="177">
        <v>400</v>
      </c>
      <c r="G36" s="176">
        <v>1</v>
      </c>
      <c r="H36" s="178">
        <f t="shared" si="0"/>
        <v>0.09</v>
      </c>
      <c r="I36" s="189"/>
      <c r="J36" s="254"/>
      <c r="L36" s="207"/>
      <c r="M36" s="207"/>
      <c r="N36" s="207"/>
      <c r="O36" s="207"/>
      <c r="P36" s="207"/>
      <c r="Q36" s="207"/>
      <c r="R36" s="208"/>
      <c r="S36" s="256"/>
    </row>
    <row r="37" spans="2:20" ht="14.25" customHeight="1" x14ac:dyDescent="0.25">
      <c r="B37" s="192">
        <v>32</v>
      </c>
      <c r="C37" s="192"/>
      <c r="D37" s="193">
        <v>15</v>
      </c>
      <c r="E37" s="193">
        <v>15</v>
      </c>
      <c r="F37" s="177">
        <v>400</v>
      </c>
      <c r="G37" s="184">
        <v>1</v>
      </c>
      <c r="H37" s="178">
        <f t="shared" si="0"/>
        <v>0.09</v>
      </c>
      <c r="I37" s="189"/>
      <c r="J37" s="254"/>
      <c r="L37" s="207"/>
      <c r="M37" s="207"/>
      <c r="N37" s="207"/>
      <c r="O37" s="207"/>
      <c r="P37" s="207"/>
      <c r="Q37" s="207"/>
      <c r="R37" s="208"/>
      <c r="S37" s="256"/>
    </row>
    <row r="38" spans="2:20" ht="14.25" customHeight="1" x14ac:dyDescent="0.25">
      <c r="B38" s="182">
        <v>33</v>
      </c>
      <c r="C38" s="182"/>
      <c r="D38" s="184">
        <v>4</v>
      </c>
      <c r="E38" s="184">
        <v>13</v>
      </c>
      <c r="F38" s="177">
        <v>400</v>
      </c>
      <c r="G38" s="176">
        <v>1</v>
      </c>
      <c r="H38" s="178">
        <f t="shared" si="0"/>
        <v>2.0799999999999999E-2</v>
      </c>
      <c r="I38" s="189"/>
      <c r="J38" s="254"/>
      <c r="L38" s="207"/>
      <c r="M38" s="207"/>
      <c r="N38" s="207"/>
      <c r="O38" s="207"/>
      <c r="P38" s="207"/>
      <c r="Q38" s="207"/>
      <c r="R38" s="208"/>
      <c r="S38" s="256"/>
    </row>
    <row r="39" spans="2:20" ht="14.25" customHeight="1" x14ac:dyDescent="0.25">
      <c r="B39" s="192">
        <v>34</v>
      </c>
      <c r="C39" s="192"/>
      <c r="D39" s="193">
        <v>13</v>
      </c>
      <c r="E39" s="193">
        <v>13</v>
      </c>
      <c r="F39" s="177">
        <v>400</v>
      </c>
      <c r="G39" s="184">
        <v>1</v>
      </c>
      <c r="H39" s="178">
        <f t="shared" si="0"/>
        <v>6.7599999999999993E-2</v>
      </c>
      <c r="I39" s="189"/>
      <c r="J39" s="254"/>
      <c r="L39" s="207"/>
      <c r="M39" s="207"/>
      <c r="N39" s="207"/>
      <c r="O39" s="207"/>
      <c r="P39" s="207"/>
      <c r="Q39" s="207"/>
      <c r="R39" s="208"/>
      <c r="S39" s="256"/>
    </row>
    <row r="40" spans="2:20" ht="14.25" customHeight="1" x14ac:dyDescent="0.25">
      <c r="B40" s="182">
        <v>35</v>
      </c>
      <c r="C40" s="182"/>
      <c r="D40" s="184">
        <v>15</v>
      </c>
      <c r="E40" s="184">
        <v>15</v>
      </c>
      <c r="F40" s="177">
        <v>400</v>
      </c>
      <c r="G40" s="176">
        <v>1</v>
      </c>
      <c r="H40" s="178">
        <f t="shared" si="0"/>
        <v>0.09</v>
      </c>
      <c r="I40" s="189"/>
      <c r="J40" s="254"/>
      <c r="L40" s="207"/>
      <c r="M40" s="207"/>
      <c r="N40" s="207"/>
      <c r="O40" s="207"/>
      <c r="P40" s="207"/>
      <c r="Q40" s="207"/>
      <c r="R40" s="208"/>
      <c r="S40" s="256"/>
      <c r="T40" s="386"/>
    </row>
    <row r="41" spans="2:20" ht="14.25" customHeight="1" x14ac:dyDescent="0.25">
      <c r="B41" s="192">
        <v>36</v>
      </c>
      <c r="C41" s="192"/>
      <c r="D41" s="193">
        <v>15</v>
      </c>
      <c r="E41" s="193">
        <v>15</v>
      </c>
      <c r="F41" s="177">
        <v>400</v>
      </c>
      <c r="G41" s="184">
        <v>1</v>
      </c>
      <c r="H41" s="178">
        <f t="shared" si="0"/>
        <v>0.09</v>
      </c>
      <c r="I41" s="189"/>
      <c r="J41" s="254"/>
      <c r="L41" s="207"/>
      <c r="M41" s="207"/>
      <c r="N41" s="207"/>
      <c r="O41" s="207"/>
      <c r="P41" s="207"/>
      <c r="Q41" s="207"/>
      <c r="R41" s="208"/>
      <c r="S41" s="256"/>
    </row>
    <row r="42" spans="2:20" ht="14.25" customHeight="1" x14ac:dyDescent="0.25">
      <c r="B42" s="182">
        <v>37</v>
      </c>
      <c r="C42" s="182"/>
      <c r="D42" s="184">
        <v>14</v>
      </c>
      <c r="E42" s="184">
        <v>14</v>
      </c>
      <c r="F42" s="177">
        <v>400</v>
      </c>
      <c r="G42" s="176">
        <v>1</v>
      </c>
      <c r="H42" s="178">
        <f t="shared" si="0"/>
        <v>7.8399999999999997E-2</v>
      </c>
      <c r="I42" s="189"/>
      <c r="J42" s="254"/>
      <c r="L42" s="207"/>
      <c r="M42" s="207"/>
      <c r="N42" s="207"/>
      <c r="O42" s="207"/>
      <c r="P42" s="207"/>
      <c r="Q42" s="207"/>
      <c r="R42" s="208"/>
      <c r="S42" s="256"/>
    </row>
    <row r="43" spans="2:20" ht="14.25" customHeight="1" x14ac:dyDescent="0.25">
      <c r="B43" s="192">
        <v>38</v>
      </c>
      <c r="C43" s="192"/>
      <c r="D43" s="193">
        <v>6</v>
      </c>
      <c r="E43" s="193">
        <v>17</v>
      </c>
      <c r="F43" s="177">
        <v>400</v>
      </c>
      <c r="G43" s="184">
        <v>1</v>
      </c>
      <c r="H43" s="178">
        <f t="shared" si="0"/>
        <v>4.0800000000000003E-2</v>
      </c>
      <c r="I43" s="189"/>
      <c r="J43" s="254"/>
      <c r="L43" s="207"/>
      <c r="M43" s="207"/>
      <c r="N43" s="207"/>
      <c r="O43" s="207"/>
      <c r="P43" s="207"/>
      <c r="Q43" s="207"/>
      <c r="R43" s="208"/>
      <c r="S43" s="256"/>
    </row>
    <row r="44" spans="2:20" ht="14.25" customHeight="1" x14ac:dyDescent="0.25">
      <c r="B44" s="182">
        <v>39</v>
      </c>
      <c r="C44" s="182"/>
      <c r="D44" s="184">
        <v>13</v>
      </c>
      <c r="E44" s="184">
        <v>13</v>
      </c>
      <c r="F44" s="177">
        <v>400</v>
      </c>
      <c r="G44" s="176">
        <v>1</v>
      </c>
      <c r="H44" s="178">
        <f t="shared" si="0"/>
        <v>6.7599999999999993E-2</v>
      </c>
      <c r="I44" s="189"/>
      <c r="J44" s="254"/>
      <c r="L44" s="207"/>
      <c r="M44" s="207"/>
      <c r="N44" s="207"/>
      <c r="O44" s="207"/>
      <c r="P44" s="207"/>
      <c r="Q44" s="207"/>
      <c r="R44" s="208"/>
      <c r="S44" s="256"/>
    </row>
    <row r="45" spans="2:20" ht="14.25" customHeight="1" x14ac:dyDescent="0.25">
      <c r="B45" s="192">
        <v>40</v>
      </c>
      <c r="C45" s="192"/>
      <c r="D45" s="193">
        <v>14</v>
      </c>
      <c r="E45" s="193">
        <v>14</v>
      </c>
      <c r="F45" s="177">
        <v>400</v>
      </c>
      <c r="G45" s="184">
        <v>1</v>
      </c>
      <c r="H45" s="178">
        <f t="shared" si="0"/>
        <v>7.8399999999999997E-2</v>
      </c>
      <c r="I45" s="189"/>
      <c r="J45" s="254"/>
      <c r="L45" s="207"/>
      <c r="M45" s="207"/>
      <c r="N45" s="207"/>
      <c r="O45" s="207"/>
      <c r="P45" s="207"/>
      <c r="Q45" s="207"/>
      <c r="R45" s="208"/>
      <c r="S45" s="256"/>
    </row>
    <row r="46" spans="2:20" ht="14.25" customHeight="1" x14ac:dyDescent="0.25">
      <c r="B46" s="182">
        <v>41</v>
      </c>
      <c r="C46" s="182"/>
      <c r="D46" s="184">
        <v>17</v>
      </c>
      <c r="E46" s="184">
        <v>17</v>
      </c>
      <c r="F46" s="177">
        <v>400</v>
      </c>
      <c r="G46" s="176">
        <v>1</v>
      </c>
      <c r="H46" s="178">
        <f t="shared" si="0"/>
        <v>0.11559999999999999</v>
      </c>
      <c r="I46" s="189"/>
      <c r="J46" s="254"/>
      <c r="L46" s="207"/>
      <c r="M46" s="207"/>
      <c r="N46" s="207"/>
      <c r="O46" s="207"/>
      <c r="P46" s="207"/>
      <c r="Q46" s="207"/>
      <c r="R46" s="208"/>
      <c r="S46" s="256"/>
    </row>
    <row r="47" spans="2:20" ht="14.25" customHeight="1" x14ac:dyDescent="0.25">
      <c r="B47" s="192">
        <v>42</v>
      </c>
      <c r="C47" s="192"/>
      <c r="D47" s="193">
        <v>14</v>
      </c>
      <c r="E47" s="193">
        <v>14</v>
      </c>
      <c r="F47" s="177">
        <v>400</v>
      </c>
      <c r="G47" s="184">
        <v>1</v>
      </c>
      <c r="H47" s="178">
        <f t="shared" si="0"/>
        <v>7.8399999999999997E-2</v>
      </c>
      <c r="I47" s="189"/>
      <c r="J47" s="254"/>
      <c r="L47" s="207"/>
      <c r="M47" s="207"/>
      <c r="N47" s="207"/>
      <c r="O47" s="207"/>
      <c r="P47" s="207"/>
      <c r="Q47" s="207"/>
      <c r="R47" s="208"/>
      <c r="S47" s="256"/>
    </row>
    <row r="48" spans="2:20" ht="14.25" customHeight="1" x14ac:dyDescent="0.25">
      <c r="B48" s="192">
        <v>43</v>
      </c>
      <c r="C48" s="192"/>
      <c r="D48" s="193">
        <v>12</v>
      </c>
      <c r="E48" s="193">
        <v>12</v>
      </c>
      <c r="F48" s="177">
        <v>400</v>
      </c>
      <c r="G48" s="176">
        <v>1</v>
      </c>
      <c r="H48" s="178">
        <f t="shared" si="0"/>
        <v>5.7599999999999998E-2</v>
      </c>
      <c r="I48" s="209"/>
      <c r="J48" s="254"/>
      <c r="L48" s="207"/>
      <c r="M48" s="207"/>
      <c r="N48" s="207"/>
      <c r="O48" s="207"/>
      <c r="P48" s="207"/>
      <c r="Q48" s="207"/>
      <c r="R48" s="208"/>
      <c r="S48" s="256"/>
    </row>
    <row r="49" spans="2:29" ht="14.25" customHeight="1" thickBot="1" x14ac:dyDescent="0.3">
      <c r="B49" s="1823" t="s">
        <v>102</v>
      </c>
      <c r="C49" s="1823"/>
      <c r="D49" s="1823"/>
      <c r="E49" s="1823"/>
      <c r="F49" s="1823"/>
      <c r="G49" s="210">
        <f>SUM(G6:G48)</f>
        <v>43</v>
      </c>
      <c r="H49" s="211">
        <f>SUM(H6:H48)</f>
        <v>2.7027999999999999</v>
      </c>
      <c r="I49" s="212"/>
      <c r="J49" s="254"/>
      <c r="L49" s="207"/>
      <c r="M49" s="207"/>
      <c r="N49" s="207"/>
      <c r="O49" s="207"/>
      <c r="P49" s="207"/>
      <c r="Q49" s="207"/>
      <c r="R49" s="208"/>
      <c r="S49" s="256"/>
    </row>
    <row r="50" spans="2:29" ht="14.25" customHeight="1" thickTop="1" x14ac:dyDescent="0.25">
      <c r="J50" s="286"/>
      <c r="L50" s="207"/>
      <c r="M50" s="207"/>
      <c r="N50" s="207"/>
      <c r="O50" s="207"/>
      <c r="P50" s="207"/>
      <c r="Q50" s="207"/>
      <c r="R50" s="208"/>
      <c r="S50" s="256"/>
    </row>
    <row r="51" spans="2:29" s="288" customFormat="1" ht="14.25" customHeight="1" x14ac:dyDescent="0.25">
      <c r="K51" s="253"/>
      <c r="L51" s="254"/>
      <c r="M51" s="254"/>
      <c r="N51" s="254"/>
      <c r="O51" s="254"/>
      <c r="P51" s="254"/>
      <c r="Q51" s="254"/>
      <c r="R51" s="255"/>
      <c r="S51" s="256"/>
      <c r="T51" s="384"/>
      <c r="V51" s="253"/>
      <c r="W51" s="253"/>
      <c r="X51" s="253"/>
      <c r="Y51" s="253"/>
      <c r="Z51" s="253"/>
      <c r="AA51" s="253"/>
      <c r="AB51" s="253"/>
      <c r="AC51" s="253"/>
    </row>
    <row r="52" spans="2:29" ht="14.25" customHeight="1" x14ac:dyDescent="0.25">
      <c r="B52" s="2002" t="s">
        <v>103</v>
      </c>
      <c r="C52" s="2002"/>
      <c r="D52" s="2002"/>
      <c r="E52" s="2002"/>
      <c r="F52" s="2002"/>
      <c r="G52" s="2002"/>
      <c r="H52" s="2002"/>
      <c r="I52" s="2002"/>
      <c r="K52" s="1814" t="s">
        <v>91</v>
      </c>
      <c r="L52" s="1814"/>
      <c r="M52" s="1814"/>
      <c r="N52" s="1814"/>
      <c r="O52" s="1814"/>
      <c r="P52" s="1814"/>
      <c r="Q52" s="1814"/>
      <c r="R52" s="1814"/>
      <c r="S52" s="1814"/>
    </row>
    <row r="53" spans="2:29" ht="14.25" customHeight="1" x14ac:dyDescent="0.35">
      <c r="B53" s="2002"/>
      <c r="C53" s="2002"/>
      <c r="D53" s="2002"/>
      <c r="E53" s="2002"/>
      <c r="F53" s="2002"/>
      <c r="G53" s="2002"/>
      <c r="H53" s="2002"/>
      <c r="I53" s="2002"/>
      <c r="J53" s="289"/>
      <c r="K53" s="1814"/>
      <c r="L53" s="1814"/>
      <c r="M53" s="1814"/>
      <c r="N53" s="1814"/>
      <c r="O53" s="1814"/>
      <c r="P53" s="1814"/>
      <c r="Q53" s="1814"/>
      <c r="R53" s="1814"/>
      <c r="S53" s="1814"/>
    </row>
    <row r="54" spans="2:29" ht="14.25" customHeight="1" x14ac:dyDescent="0.35">
      <c r="B54" s="213" t="s">
        <v>104</v>
      </c>
      <c r="C54" s="214"/>
      <c r="D54" s="214"/>
      <c r="E54" s="214"/>
      <c r="F54" s="214"/>
      <c r="G54" s="214"/>
      <c r="H54" s="214"/>
      <c r="I54" s="214"/>
      <c r="J54" s="289"/>
      <c r="K54" s="162" t="s">
        <v>105</v>
      </c>
      <c r="M54" s="163"/>
      <c r="N54" s="163"/>
      <c r="O54" s="163"/>
      <c r="P54" s="163"/>
      <c r="Q54" s="163"/>
      <c r="R54" s="163" t="s">
        <v>106</v>
      </c>
      <c r="S54" s="285"/>
    </row>
    <row r="55" spans="2:29" ht="14.25" customHeight="1" x14ac:dyDescent="0.25">
      <c r="B55" s="1971" t="s">
        <v>21</v>
      </c>
      <c r="C55" s="1973" t="s">
        <v>24</v>
      </c>
      <c r="D55" s="1975" t="s">
        <v>94</v>
      </c>
      <c r="E55" s="1976"/>
      <c r="F55" s="1976"/>
      <c r="G55" s="1975" t="s">
        <v>4</v>
      </c>
      <c r="H55" s="1977"/>
      <c r="I55" s="1997" t="s">
        <v>95</v>
      </c>
      <c r="J55" s="290"/>
      <c r="K55" s="1997" t="s">
        <v>21</v>
      </c>
      <c r="L55" s="1999" t="s">
        <v>24</v>
      </c>
      <c r="M55" s="1993" t="s">
        <v>94</v>
      </c>
      <c r="N55" s="1994"/>
      <c r="O55" s="1996"/>
      <c r="P55" s="167" t="s">
        <v>4</v>
      </c>
      <c r="Q55" s="168"/>
      <c r="R55" s="251"/>
      <c r="S55" s="1959" t="s">
        <v>95</v>
      </c>
    </row>
    <row r="56" spans="2:29" ht="14.25" customHeight="1" x14ac:dyDescent="0.25">
      <c r="B56" s="1972"/>
      <c r="C56" s="1974"/>
      <c r="D56" s="215" t="s">
        <v>27</v>
      </c>
      <c r="E56" s="216" t="s">
        <v>28</v>
      </c>
      <c r="F56" s="217" t="s">
        <v>26</v>
      </c>
      <c r="G56" s="218" t="s">
        <v>30</v>
      </c>
      <c r="H56" s="219" t="s">
        <v>10</v>
      </c>
      <c r="I56" s="1998"/>
      <c r="K56" s="1998"/>
      <c r="L56" s="2000"/>
      <c r="M56" s="169" t="s">
        <v>27</v>
      </c>
      <c r="N56" s="169" t="s">
        <v>28</v>
      </c>
      <c r="O56" s="169" t="s">
        <v>26</v>
      </c>
      <c r="P56" s="169" t="s">
        <v>29</v>
      </c>
      <c r="Q56" s="174" t="s">
        <v>30</v>
      </c>
      <c r="R56" s="169" t="s">
        <v>10</v>
      </c>
      <c r="S56" s="1959"/>
    </row>
    <row r="57" spans="2:29" ht="14.25" customHeight="1" x14ac:dyDescent="0.25">
      <c r="B57" s="220">
        <v>1</v>
      </c>
      <c r="C57" s="221" t="s">
        <v>14</v>
      </c>
      <c r="D57" s="222">
        <v>6</v>
      </c>
      <c r="E57" s="222">
        <v>12</v>
      </c>
      <c r="F57" s="222">
        <v>400</v>
      </c>
      <c r="G57" s="222">
        <v>1</v>
      </c>
      <c r="H57" s="223">
        <f t="shared" ref="H57:H79" si="2">D57*E57*F57*G57/1000000</f>
        <v>2.8799999999999999E-2</v>
      </c>
      <c r="I57" s="224" t="s">
        <v>107</v>
      </c>
      <c r="J57" s="291"/>
      <c r="K57" s="184">
        <v>1</v>
      </c>
      <c r="L57" s="179" t="s">
        <v>14</v>
      </c>
      <c r="M57" s="180">
        <v>15</v>
      </c>
      <c r="N57" s="180">
        <v>25</v>
      </c>
      <c r="O57" s="180">
        <v>400</v>
      </c>
      <c r="P57" s="176"/>
      <c r="Q57" s="177">
        <v>1</v>
      </c>
      <c r="R57" s="181">
        <f t="shared" ref="R57:R71" si="3">M57*N57*O57*Q57/1000000</f>
        <v>0.15</v>
      </c>
      <c r="S57" s="702"/>
      <c r="U57" s="253"/>
      <c r="AC57"/>
    </row>
    <row r="58" spans="2:29" ht="14.25" customHeight="1" x14ac:dyDescent="0.25">
      <c r="B58" s="225">
        <v>2</v>
      </c>
      <c r="C58" s="226"/>
      <c r="D58" s="222">
        <v>5</v>
      </c>
      <c r="E58" s="222">
        <v>12</v>
      </c>
      <c r="F58" s="222">
        <v>400</v>
      </c>
      <c r="G58" s="222">
        <v>1</v>
      </c>
      <c r="H58" s="227">
        <f t="shared" si="2"/>
        <v>2.4E-2</v>
      </c>
      <c r="I58" s="228"/>
      <c r="J58" s="292"/>
      <c r="K58" s="184">
        <v>2</v>
      </c>
      <c r="L58" s="229"/>
      <c r="M58" s="187">
        <v>15</v>
      </c>
      <c r="N58" s="187">
        <v>24</v>
      </c>
      <c r="O58" s="187">
        <v>400</v>
      </c>
      <c r="P58" s="186"/>
      <c r="Q58" s="186">
        <v>2</v>
      </c>
      <c r="R58" s="188">
        <f t="shared" si="3"/>
        <v>0.28799999999999998</v>
      </c>
      <c r="S58" s="703"/>
      <c r="U58" s="253"/>
      <c r="AC58"/>
    </row>
    <row r="59" spans="2:29" ht="14.25" customHeight="1" x14ac:dyDescent="0.25">
      <c r="B59" s="225">
        <v>3</v>
      </c>
      <c r="C59" s="226"/>
      <c r="D59" s="222">
        <v>6</v>
      </c>
      <c r="E59" s="222">
        <v>12</v>
      </c>
      <c r="F59" s="222">
        <v>400</v>
      </c>
      <c r="G59" s="222">
        <v>1</v>
      </c>
      <c r="H59" s="227">
        <f t="shared" si="2"/>
        <v>2.8799999999999999E-2</v>
      </c>
      <c r="I59" s="230"/>
      <c r="J59" s="293"/>
      <c r="K59" s="184">
        <v>3</v>
      </c>
      <c r="L59" s="229"/>
      <c r="M59" s="187">
        <v>15</v>
      </c>
      <c r="N59" s="187">
        <v>20</v>
      </c>
      <c r="O59" s="187">
        <v>400</v>
      </c>
      <c r="P59" s="186"/>
      <c r="Q59" s="186">
        <v>6</v>
      </c>
      <c r="R59" s="188">
        <f t="shared" si="3"/>
        <v>0.72</v>
      </c>
      <c r="S59" s="703"/>
      <c r="U59" s="253"/>
      <c r="AC59"/>
    </row>
    <row r="60" spans="2:29" ht="14.25" customHeight="1" x14ac:dyDescent="0.25">
      <c r="B60" s="225">
        <v>4</v>
      </c>
      <c r="C60" s="226"/>
      <c r="D60" s="222">
        <v>6</v>
      </c>
      <c r="E60" s="222">
        <v>12</v>
      </c>
      <c r="F60" s="222">
        <v>400</v>
      </c>
      <c r="G60" s="222">
        <v>1</v>
      </c>
      <c r="H60" s="227">
        <f t="shared" si="2"/>
        <v>2.8799999999999999E-2</v>
      </c>
      <c r="I60" s="231"/>
      <c r="J60" s="293"/>
      <c r="K60" s="184">
        <v>4</v>
      </c>
      <c r="L60" s="229"/>
      <c r="M60" s="187">
        <v>15</v>
      </c>
      <c r="N60" s="187">
        <v>15</v>
      </c>
      <c r="O60" s="187">
        <v>400</v>
      </c>
      <c r="P60" s="186"/>
      <c r="Q60" s="186">
        <v>2</v>
      </c>
      <c r="R60" s="188">
        <f t="shared" si="3"/>
        <v>0.18</v>
      </c>
      <c r="S60" s="703"/>
      <c r="U60" s="253"/>
      <c r="AC60"/>
    </row>
    <row r="61" spans="2:29" ht="14.25" customHeight="1" x14ac:dyDescent="0.25">
      <c r="B61" s="225">
        <v>5</v>
      </c>
      <c r="C61" s="226"/>
      <c r="D61" s="222">
        <v>6</v>
      </c>
      <c r="E61" s="222">
        <v>12</v>
      </c>
      <c r="F61" s="222">
        <v>400</v>
      </c>
      <c r="G61" s="222">
        <v>1</v>
      </c>
      <c r="H61" s="227">
        <f t="shared" si="2"/>
        <v>2.8799999999999999E-2</v>
      </c>
      <c r="I61" s="231"/>
      <c r="J61" s="293"/>
      <c r="K61" s="184">
        <v>5</v>
      </c>
      <c r="L61" s="229"/>
      <c r="M61" s="187">
        <v>13</v>
      </c>
      <c r="N61" s="187">
        <v>15</v>
      </c>
      <c r="O61" s="187">
        <v>400</v>
      </c>
      <c r="P61" s="186"/>
      <c r="Q61" s="186">
        <v>1</v>
      </c>
      <c r="R61" s="188">
        <f t="shared" si="3"/>
        <v>7.8E-2</v>
      </c>
      <c r="S61" s="703"/>
      <c r="U61" s="253"/>
      <c r="AC61"/>
    </row>
    <row r="62" spans="2:29" ht="14.25" customHeight="1" x14ac:dyDescent="0.25">
      <c r="B62" s="225">
        <v>6</v>
      </c>
      <c r="C62" s="226"/>
      <c r="D62" s="222">
        <v>5</v>
      </c>
      <c r="E62" s="222">
        <v>12</v>
      </c>
      <c r="F62" s="222">
        <v>400</v>
      </c>
      <c r="G62" s="222">
        <v>1</v>
      </c>
      <c r="H62" s="227">
        <f t="shared" si="2"/>
        <v>2.4E-2</v>
      </c>
      <c r="I62" s="231"/>
      <c r="J62" s="293"/>
      <c r="K62" s="182">
        <v>6</v>
      </c>
      <c r="L62" s="186"/>
      <c r="M62" s="187">
        <v>13</v>
      </c>
      <c r="N62" s="187">
        <v>13</v>
      </c>
      <c r="O62" s="187">
        <v>400</v>
      </c>
      <c r="P62" s="186"/>
      <c r="Q62" s="186">
        <v>1</v>
      </c>
      <c r="R62" s="188">
        <f t="shared" si="3"/>
        <v>6.7599999999999993E-2</v>
      </c>
      <c r="S62" s="703"/>
      <c r="U62" s="253"/>
      <c r="AC62"/>
    </row>
    <row r="63" spans="2:29" ht="14.25" customHeight="1" x14ac:dyDescent="0.25">
      <c r="B63" s="225">
        <v>7</v>
      </c>
      <c r="C63" s="226"/>
      <c r="D63" s="222">
        <v>12</v>
      </c>
      <c r="E63" s="222">
        <v>12</v>
      </c>
      <c r="F63" s="222">
        <v>300</v>
      </c>
      <c r="G63" s="222">
        <v>1</v>
      </c>
      <c r="H63" s="227">
        <f t="shared" si="2"/>
        <v>4.3200000000000002E-2</v>
      </c>
      <c r="I63" s="231"/>
      <c r="J63" s="293"/>
      <c r="K63" s="182">
        <v>7</v>
      </c>
      <c r="L63" s="186"/>
      <c r="M63" s="187">
        <v>13</v>
      </c>
      <c r="N63" s="187">
        <v>13</v>
      </c>
      <c r="O63" s="187">
        <v>300</v>
      </c>
      <c r="P63" s="186"/>
      <c r="Q63" s="186">
        <v>1</v>
      </c>
      <c r="R63" s="188">
        <f t="shared" si="3"/>
        <v>5.0700000000000002E-2</v>
      </c>
      <c r="S63" s="703" t="s">
        <v>108</v>
      </c>
      <c r="U63" s="253"/>
      <c r="AC63"/>
    </row>
    <row r="64" spans="2:29" ht="14.25" customHeight="1" x14ac:dyDescent="0.25">
      <c r="B64" s="225">
        <v>8</v>
      </c>
      <c r="C64" s="226"/>
      <c r="D64" s="222">
        <v>6</v>
      </c>
      <c r="E64" s="222">
        <v>12</v>
      </c>
      <c r="F64" s="222">
        <v>400</v>
      </c>
      <c r="G64" s="222">
        <v>1</v>
      </c>
      <c r="H64" s="227">
        <f t="shared" si="2"/>
        <v>2.8799999999999999E-2</v>
      </c>
      <c r="I64" s="231"/>
      <c r="J64" s="293"/>
      <c r="K64" s="182">
        <v>8</v>
      </c>
      <c r="L64" s="186"/>
      <c r="M64" s="187">
        <v>5</v>
      </c>
      <c r="N64" s="187">
        <v>20</v>
      </c>
      <c r="O64" s="187">
        <v>400</v>
      </c>
      <c r="P64" s="186"/>
      <c r="Q64" s="186">
        <v>1</v>
      </c>
      <c r="R64" s="188">
        <f t="shared" si="3"/>
        <v>0.04</v>
      </c>
      <c r="S64" s="703"/>
      <c r="U64" s="253"/>
      <c r="AC64"/>
    </row>
    <row r="65" spans="2:29" ht="14.25" customHeight="1" x14ac:dyDescent="0.25">
      <c r="B65" s="225">
        <v>9</v>
      </c>
      <c r="C65" s="226"/>
      <c r="D65" s="222">
        <v>5</v>
      </c>
      <c r="E65" s="222">
        <v>12</v>
      </c>
      <c r="F65" s="222">
        <v>400</v>
      </c>
      <c r="G65" s="222">
        <v>1</v>
      </c>
      <c r="H65" s="227">
        <f t="shared" si="2"/>
        <v>2.4E-2</v>
      </c>
      <c r="I65" s="231"/>
      <c r="J65" s="293"/>
      <c r="K65" s="182">
        <v>9</v>
      </c>
      <c r="L65" s="186"/>
      <c r="M65" s="187">
        <v>6</v>
      </c>
      <c r="N65" s="187">
        <v>15</v>
      </c>
      <c r="O65" s="187">
        <v>400</v>
      </c>
      <c r="P65" s="186"/>
      <c r="Q65" s="186">
        <v>2</v>
      </c>
      <c r="R65" s="188">
        <f t="shared" si="3"/>
        <v>7.1999999999999995E-2</v>
      </c>
      <c r="S65" s="703"/>
      <c r="U65" s="253"/>
      <c r="AC65"/>
    </row>
    <row r="66" spans="2:29" ht="14.25" customHeight="1" x14ac:dyDescent="0.25">
      <c r="B66" s="225">
        <v>10</v>
      </c>
      <c r="C66" s="226"/>
      <c r="D66" s="222">
        <v>20</v>
      </c>
      <c r="E66" s="222">
        <v>24</v>
      </c>
      <c r="F66" s="222">
        <v>400</v>
      </c>
      <c r="G66" s="222">
        <v>1</v>
      </c>
      <c r="H66" s="227">
        <f t="shared" si="2"/>
        <v>0.192</v>
      </c>
      <c r="I66" s="231"/>
      <c r="J66" s="293"/>
      <c r="K66" s="182">
        <v>10</v>
      </c>
      <c r="L66" s="186"/>
      <c r="M66" s="187">
        <v>6</v>
      </c>
      <c r="N66" s="187">
        <v>13</v>
      </c>
      <c r="O66" s="187">
        <v>400</v>
      </c>
      <c r="P66" s="186"/>
      <c r="Q66" s="186">
        <v>2</v>
      </c>
      <c r="R66" s="188">
        <f t="shared" si="3"/>
        <v>6.2399999999999997E-2</v>
      </c>
      <c r="S66" s="703"/>
      <c r="U66" s="253"/>
      <c r="AC66"/>
    </row>
    <row r="67" spans="2:29" ht="14.25" customHeight="1" x14ac:dyDescent="0.25">
      <c r="B67" s="225">
        <v>11</v>
      </c>
      <c r="C67" s="226"/>
      <c r="D67" s="222">
        <v>20</v>
      </c>
      <c r="E67" s="222">
        <v>20</v>
      </c>
      <c r="F67" s="222">
        <v>400</v>
      </c>
      <c r="G67" s="222">
        <v>1</v>
      </c>
      <c r="H67" s="227">
        <f t="shared" si="2"/>
        <v>0.16</v>
      </c>
      <c r="I67" s="231"/>
      <c r="J67" s="293"/>
      <c r="K67" s="182">
        <v>11</v>
      </c>
      <c r="L67" s="186"/>
      <c r="M67" s="187">
        <v>7</v>
      </c>
      <c r="N67" s="187">
        <v>13</v>
      </c>
      <c r="O67" s="187">
        <v>400</v>
      </c>
      <c r="P67" s="186"/>
      <c r="Q67" s="186">
        <v>1</v>
      </c>
      <c r="R67" s="188">
        <f t="shared" si="3"/>
        <v>3.6400000000000002E-2</v>
      </c>
      <c r="S67" s="703"/>
      <c r="U67" s="253"/>
      <c r="AC67"/>
    </row>
    <row r="68" spans="2:29" ht="14.25" customHeight="1" x14ac:dyDescent="0.25">
      <c r="B68" s="225">
        <v>12</v>
      </c>
      <c r="C68" s="226"/>
      <c r="D68" s="222">
        <v>20</v>
      </c>
      <c r="E68" s="222">
        <v>20</v>
      </c>
      <c r="F68" s="222">
        <v>400</v>
      </c>
      <c r="G68" s="222">
        <v>1</v>
      </c>
      <c r="H68" s="227">
        <f t="shared" si="2"/>
        <v>0.16</v>
      </c>
      <c r="I68" s="231"/>
      <c r="J68" s="293"/>
      <c r="K68" s="182">
        <v>12</v>
      </c>
      <c r="L68" s="186"/>
      <c r="M68" s="187">
        <v>3</v>
      </c>
      <c r="N68" s="187">
        <v>13</v>
      </c>
      <c r="O68" s="187">
        <v>400</v>
      </c>
      <c r="P68" s="186"/>
      <c r="Q68" s="186">
        <v>7</v>
      </c>
      <c r="R68" s="188">
        <f t="shared" si="3"/>
        <v>0.10920000000000001</v>
      </c>
      <c r="S68" s="703"/>
      <c r="U68" s="253"/>
      <c r="AC68"/>
    </row>
    <row r="69" spans="2:29" ht="14.25" customHeight="1" x14ac:dyDescent="0.25">
      <c r="B69" s="225">
        <v>13</v>
      </c>
      <c r="C69" s="226"/>
      <c r="D69" s="222">
        <v>20</v>
      </c>
      <c r="E69" s="222">
        <v>20</v>
      </c>
      <c r="F69" s="222">
        <v>400</v>
      </c>
      <c r="G69" s="222">
        <v>1</v>
      </c>
      <c r="H69" s="227">
        <f t="shared" si="2"/>
        <v>0.16</v>
      </c>
      <c r="I69" s="231"/>
      <c r="J69" s="293"/>
      <c r="K69" s="182">
        <v>13</v>
      </c>
      <c r="L69" s="186"/>
      <c r="M69" s="187">
        <v>3</v>
      </c>
      <c r="N69" s="187">
        <v>25</v>
      </c>
      <c r="O69" s="187">
        <v>400</v>
      </c>
      <c r="P69" s="186"/>
      <c r="Q69" s="186">
        <v>2</v>
      </c>
      <c r="R69" s="188">
        <f t="shared" si="3"/>
        <v>0.06</v>
      </c>
      <c r="S69" s="703"/>
      <c r="U69" s="253"/>
      <c r="AC69"/>
    </row>
    <row r="70" spans="2:29" ht="14.25" customHeight="1" x14ac:dyDescent="0.25">
      <c r="B70" s="225">
        <v>14</v>
      </c>
      <c r="C70" s="226"/>
      <c r="D70" s="222">
        <v>20</v>
      </c>
      <c r="E70" s="222">
        <v>20</v>
      </c>
      <c r="F70" s="222">
        <v>400</v>
      </c>
      <c r="G70" s="222">
        <v>1</v>
      </c>
      <c r="H70" s="227">
        <f t="shared" si="2"/>
        <v>0.16</v>
      </c>
      <c r="I70" s="231"/>
      <c r="J70" s="293"/>
      <c r="K70" s="182">
        <v>14</v>
      </c>
      <c r="L70" s="186"/>
      <c r="M70" s="187">
        <v>3</v>
      </c>
      <c r="N70" s="187">
        <v>20</v>
      </c>
      <c r="O70" s="187">
        <v>400</v>
      </c>
      <c r="P70" s="186"/>
      <c r="Q70" s="186">
        <v>3</v>
      </c>
      <c r="R70" s="188">
        <f t="shared" si="3"/>
        <v>7.1999999999999995E-2</v>
      </c>
      <c r="S70" s="703"/>
      <c r="U70" s="253"/>
      <c r="AC70"/>
    </row>
    <row r="71" spans="2:29" ht="14.25" customHeight="1" x14ac:dyDescent="0.25">
      <c r="B71" s="225">
        <v>15</v>
      </c>
      <c r="C71" s="226"/>
      <c r="D71" s="222">
        <v>15</v>
      </c>
      <c r="E71" s="222">
        <v>20</v>
      </c>
      <c r="F71" s="222">
        <v>400</v>
      </c>
      <c r="G71" s="222">
        <v>1</v>
      </c>
      <c r="H71" s="227">
        <f t="shared" si="2"/>
        <v>0.12</v>
      </c>
      <c r="I71" s="231"/>
      <c r="J71" s="293"/>
      <c r="K71" s="182">
        <v>15</v>
      </c>
      <c r="L71" s="186"/>
      <c r="M71" s="187">
        <v>4</v>
      </c>
      <c r="N71" s="187">
        <v>20</v>
      </c>
      <c r="O71" s="187">
        <v>400</v>
      </c>
      <c r="P71" s="186"/>
      <c r="Q71" s="186">
        <v>1</v>
      </c>
      <c r="R71" s="188">
        <f t="shared" si="3"/>
        <v>3.2000000000000001E-2</v>
      </c>
      <c r="S71" s="703"/>
      <c r="U71" s="253"/>
      <c r="AC71"/>
    </row>
    <row r="72" spans="2:29" ht="14.25" customHeight="1" x14ac:dyDescent="0.25">
      <c r="B72" s="225">
        <v>16</v>
      </c>
      <c r="C72" s="226"/>
      <c r="D72" s="222">
        <v>20</v>
      </c>
      <c r="E72" s="222">
        <v>20</v>
      </c>
      <c r="F72" s="222">
        <v>400</v>
      </c>
      <c r="G72" s="222">
        <v>1</v>
      </c>
      <c r="H72" s="227">
        <f t="shared" si="2"/>
        <v>0.16</v>
      </c>
      <c r="I72" s="231"/>
      <c r="J72" s="293"/>
      <c r="K72" s="1984" t="s">
        <v>81</v>
      </c>
      <c r="L72" s="1985"/>
      <c r="M72" s="1985"/>
      <c r="N72" s="1985"/>
      <c r="O72" s="1986"/>
      <c r="P72" s="190">
        <f>SUM(P57:P71)</f>
        <v>0</v>
      </c>
      <c r="Q72" s="190">
        <f>SUM(Q57:Q71)</f>
        <v>33</v>
      </c>
      <c r="R72" s="262">
        <f>SUM(R57:R71)</f>
        <v>2.0183</v>
      </c>
      <c r="S72" s="706">
        <f>SUM(R72/H80)</f>
        <v>1.0234787018255578</v>
      </c>
      <c r="U72" s="253"/>
      <c r="AC72"/>
    </row>
    <row r="73" spans="2:29" ht="14.25" customHeight="1" x14ac:dyDescent="0.25">
      <c r="B73" s="225">
        <v>17</v>
      </c>
      <c r="C73" s="226"/>
      <c r="D73" s="222">
        <v>20</v>
      </c>
      <c r="E73" s="222">
        <v>20</v>
      </c>
      <c r="F73" s="222">
        <v>400</v>
      </c>
      <c r="G73" s="222">
        <v>1</v>
      </c>
      <c r="H73" s="227">
        <f t="shared" si="2"/>
        <v>0.16</v>
      </c>
      <c r="I73" s="231"/>
      <c r="J73" s="293"/>
      <c r="K73" s="257">
        <v>16</v>
      </c>
      <c r="L73" s="258"/>
      <c r="M73" s="258">
        <v>6</v>
      </c>
      <c r="N73" s="258">
        <v>15</v>
      </c>
      <c r="O73" s="258">
        <v>400</v>
      </c>
      <c r="P73" s="258"/>
      <c r="Q73" s="258">
        <v>2</v>
      </c>
      <c r="R73" s="259">
        <f>M73*N73*O73*Q73/1000000</f>
        <v>7.1999999999999995E-2</v>
      </c>
      <c r="S73" s="703"/>
      <c r="U73" s="253"/>
      <c r="AC73"/>
    </row>
    <row r="74" spans="2:29" ht="14.25" customHeight="1" x14ac:dyDescent="0.25">
      <c r="B74" s="225">
        <v>18</v>
      </c>
      <c r="C74" s="226"/>
      <c r="D74" s="222">
        <v>15</v>
      </c>
      <c r="E74" s="222">
        <v>15</v>
      </c>
      <c r="F74" s="222">
        <v>400</v>
      </c>
      <c r="G74" s="222">
        <v>1</v>
      </c>
      <c r="H74" s="227">
        <f t="shared" si="2"/>
        <v>0.09</v>
      </c>
      <c r="I74" s="231"/>
      <c r="J74" s="293"/>
      <c r="K74" s="257">
        <v>17</v>
      </c>
      <c r="L74" s="258"/>
      <c r="M74" s="258">
        <v>2</v>
      </c>
      <c r="N74" s="258">
        <v>10</v>
      </c>
      <c r="O74" s="258">
        <v>400</v>
      </c>
      <c r="P74" s="258"/>
      <c r="Q74" s="258">
        <v>14</v>
      </c>
      <c r="R74" s="259">
        <f>M74*N74*O74*Q74/1000000</f>
        <v>0.112</v>
      </c>
      <c r="S74" s="703" t="s">
        <v>109</v>
      </c>
      <c r="U74" s="253"/>
      <c r="AC74"/>
    </row>
    <row r="75" spans="2:29" ht="14.25" customHeight="1" x14ac:dyDescent="0.25">
      <c r="B75" s="225">
        <v>19</v>
      </c>
      <c r="C75" s="226"/>
      <c r="D75" s="222">
        <v>12</v>
      </c>
      <c r="E75" s="222">
        <v>15</v>
      </c>
      <c r="F75" s="222">
        <v>400</v>
      </c>
      <c r="G75" s="222">
        <v>1</v>
      </c>
      <c r="H75" s="227">
        <f t="shared" si="2"/>
        <v>7.1999999999999995E-2</v>
      </c>
      <c r="I75" s="231"/>
      <c r="J75" s="293"/>
      <c r="K75" s="257">
        <v>18</v>
      </c>
      <c r="L75" s="258"/>
      <c r="M75" s="258">
        <v>2</v>
      </c>
      <c r="N75" s="258">
        <v>10</v>
      </c>
      <c r="O75" s="258">
        <v>300</v>
      </c>
      <c r="P75" s="258"/>
      <c r="Q75" s="258">
        <v>4</v>
      </c>
      <c r="R75" s="259">
        <f>M75*N75*O75*Q75/1000000</f>
        <v>2.4E-2</v>
      </c>
      <c r="S75" s="703" t="s">
        <v>110</v>
      </c>
      <c r="U75" s="253"/>
      <c r="AC75"/>
    </row>
    <row r="76" spans="2:29" ht="14.25" customHeight="1" x14ac:dyDescent="0.25">
      <c r="B76" s="225">
        <v>20</v>
      </c>
      <c r="C76" s="226"/>
      <c r="D76" s="222">
        <v>10</v>
      </c>
      <c r="E76" s="222">
        <v>10</v>
      </c>
      <c r="F76" s="222">
        <v>400</v>
      </c>
      <c r="G76" s="222">
        <v>1</v>
      </c>
      <c r="H76" s="227">
        <f t="shared" si="2"/>
        <v>0.04</v>
      </c>
      <c r="I76" s="231"/>
      <c r="J76" s="293"/>
      <c r="K76" s="1987" t="s">
        <v>81</v>
      </c>
      <c r="L76" s="1988"/>
      <c r="M76" s="1988"/>
      <c r="N76" s="1988"/>
      <c r="O76" s="1989"/>
      <c r="P76" s="260">
        <f>SUM(P74)</f>
        <v>0</v>
      </c>
      <c r="Q76" s="260">
        <f>SUM(Q73:Q75)</f>
        <v>20</v>
      </c>
      <c r="R76" s="261">
        <f>SUM(R73:R75)</f>
        <v>0.20799999999999999</v>
      </c>
      <c r="S76" s="703"/>
      <c r="U76" s="253"/>
      <c r="AC76"/>
    </row>
    <row r="77" spans="2:29" ht="14.25" customHeight="1" x14ac:dyDescent="0.25">
      <c r="B77" s="225">
        <v>21</v>
      </c>
      <c r="C77" s="226"/>
      <c r="D77" s="222">
        <v>15</v>
      </c>
      <c r="E77" s="222">
        <v>15</v>
      </c>
      <c r="F77" s="222">
        <v>400</v>
      </c>
      <c r="G77" s="222">
        <v>1</v>
      </c>
      <c r="H77" s="227">
        <f t="shared" si="2"/>
        <v>0.09</v>
      </c>
      <c r="I77" s="231"/>
      <c r="J77" s="293"/>
      <c r="K77" s="182"/>
      <c r="L77" s="186"/>
      <c r="M77" s="186"/>
      <c r="N77" s="186"/>
      <c r="O77" s="186"/>
      <c r="P77" s="195"/>
      <c r="Q77" s="186"/>
      <c r="R77" s="196"/>
      <c r="S77" s="703"/>
      <c r="U77" s="253"/>
      <c r="AC77"/>
    </row>
    <row r="78" spans="2:29" ht="14.25" customHeight="1" thickBot="1" x14ac:dyDescent="0.3">
      <c r="B78" s="225">
        <v>22</v>
      </c>
      <c r="C78" s="226"/>
      <c r="D78" s="222">
        <v>15</v>
      </c>
      <c r="E78" s="222">
        <v>20</v>
      </c>
      <c r="F78" s="222">
        <v>400</v>
      </c>
      <c r="G78" s="222">
        <v>1</v>
      </c>
      <c r="H78" s="227">
        <f t="shared" si="2"/>
        <v>0.12</v>
      </c>
      <c r="I78" s="231"/>
      <c r="J78" s="293"/>
      <c r="K78" s="1990" t="s">
        <v>97</v>
      </c>
      <c r="L78" s="1991"/>
      <c r="M78" s="1991"/>
      <c r="N78" s="1991"/>
      <c r="O78" s="1992"/>
      <c r="P78" s="197">
        <f>SUM(P76,P72)</f>
        <v>0</v>
      </c>
      <c r="Q78" s="197">
        <f>SUM(Q76,Q72)</f>
        <v>53</v>
      </c>
      <c r="R78" s="232">
        <f>SUM(R76,R72)</f>
        <v>2.2263000000000002</v>
      </c>
      <c r="S78" s="1196" t="s">
        <v>310</v>
      </c>
      <c r="U78" s="253"/>
      <c r="AC78"/>
    </row>
    <row r="79" spans="2:29" ht="14.25" customHeight="1" thickTop="1" x14ac:dyDescent="0.25">
      <c r="B79" s="225">
        <v>23</v>
      </c>
      <c r="C79" s="226"/>
      <c r="D79" s="222">
        <v>6</v>
      </c>
      <c r="E79" s="222">
        <v>12</v>
      </c>
      <c r="F79" s="222">
        <v>400</v>
      </c>
      <c r="G79" s="222">
        <v>1</v>
      </c>
      <c r="H79" s="233">
        <f t="shared" si="2"/>
        <v>2.8799999999999999E-2</v>
      </c>
      <c r="I79" s="234"/>
      <c r="J79" s="293"/>
      <c r="K79" s="182"/>
      <c r="L79" s="252"/>
      <c r="M79" s="252"/>
      <c r="N79" s="252"/>
      <c r="O79" s="252"/>
      <c r="P79" s="189"/>
      <c r="Q79" s="200"/>
      <c r="R79" s="201"/>
      <c r="S79" s="702"/>
      <c r="U79" s="253"/>
      <c r="AC79"/>
    </row>
    <row r="80" spans="2:29" ht="14.25" customHeight="1" thickBot="1" x14ac:dyDescent="0.3">
      <c r="G80" s="210">
        <f>SUM(G57:G79)</f>
        <v>23</v>
      </c>
      <c r="H80" s="235">
        <f>SUM(H57:H79)</f>
        <v>1.972</v>
      </c>
      <c r="I80" s="235"/>
      <c r="J80" s="293"/>
      <c r="K80" s="169"/>
      <c r="L80" s="1993" t="s">
        <v>98</v>
      </c>
      <c r="M80" s="1994"/>
      <c r="N80" s="1994"/>
      <c r="O80" s="1994"/>
      <c r="P80" s="1995"/>
      <c r="Q80" s="236">
        <f>SUM(H80)</f>
        <v>1.972</v>
      </c>
      <c r="R80" s="203" t="s">
        <v>99</v>
      </c>
      <c r="S80" s="707">
        <f>R72/Q80</f>
        <v>1.0234787018255578</v>
      </c>
      <c r="U80" s="253"/>
      <c r="AC80"/>
    </row>
    <row r="81" spans="2:29" ht="14.25" customHeight="1" thickTop="1" x14ac:dyDescent="0.25">
      <c r="K81" s="169"/>
      <c r="L81" s="1993"/>
      <c r="M81" s="1994"/>
      <c r="N81" s="1994"/>
      <c r="O81" s="1994"/>
      <c r="P81" s="1996"/>
      <c r="Q81" s="237"/>
      <c r="R81" s="205" t="s">
        <v>100</v>
      </c>
      <c r="S81" s="707">
        <f>SUM(R72/Q80)</f>
        <v>1.0234787018255578</v>
      </c>
    </row>
    <row r="82" spans="2:29" ht="14.25" customHeight="1" x14ac:dyDescent="0.25">
      <c r="B82" s="238" t="s">
        <v>111</v>
      </c>
      <c r="C82" s="239"/>
      <c r="D82" s="239"/>
      <c r="E82" s="161"/>
      <c r="F82" s="161"/>
      <c r="G82" s="163" t="s">
        <v>50</v>
      </c>
      <c r="H82" s="161"/>
      <c r="I82" s="161"/>
      <c r="K82" s="169"/>
      <c r="L82" s="1993"/>
      <c r="M82" s="1994"/>
      <c r="N82" s="1994"/>
      <c r="O82" s="1994"/>
      <c r="P82" s="1996"/>
      <c r="Q82" s="237"/>
      <c r="R82" s="205" t="s">
        <v>101</v>
      </c>
      <c r="S82" s="708">
        <v>0</v>
      </c>
    </row>
    <row r="83" spans="2:29" ht="14.25" customHeight="1" x14ac:dyDescent="0.25">
      <c r="B83" s="163" t="s">
        <v>112</v>
      </c>
      <c r="C83" s="161"/>
      <c r="D83" s="161"/>
      <c r="E83" s="240">
        <f>SUM(G49)</f>
        <v>43</v>
      </c>
      <c r="F83" s="241">
        <f>SUM(H49)</f>
        <v>2.7027999999999999</v>
      </c>
      <c r="G83" s="242">
        <f>SUM(E89/F83)</f>
        <v>1.2178481574663313</v>
      </c>
      <c r="H83" s="161"/>
      <c r="I83" s="161"/>
    </row>
    <row r="84" spans="2:29" ht="14.25" customHeight="1" x14ac:dyDescent="0.25">
      <c r="B84" s="163" t="s">
        <v>113</v>
      </c>
      <c r="C84" s="161"/>
      <c r="D84" s="161"/>
      <c r="E84" s="240">
        <f>SUM(G80)</f>
        <v>23</v>
      </c>
      <c r="F84" s="241">
        <f>SUM(H80)</f>
        <v>1.972</v>
      </c>
      <c r="G84" s="242">
        <f>SUM(E90/H80)</f>
        <v>1.0234787018255578</v>
      </c>
      <c r="H84" s="161"/>
      <c r="I84" s="161"/>
      <c r="K84" s="300"/>
      <c r="L84" s="301" t="s">
        <v>127</v>
      </c>
      <c r="M84" s="302"/>
      <c r="N84" s="302"/>
      <c r="O84" s="302"/>
      <c r="P84" s="302"/>
      <c r="Q84" s="302"/>
      <c r="R84" s="302"/>
      <c r="S84" s="256"/>
    </row>
    <row r="85" spans="2:29" ht="14.25" customHeight="1" x14ac:dyDescent="0.25">
      <c r="B85" s="243" t="s">
        <v>114</v>
      </c>
      <c r="C85" s="161"/>
      <c r="E85" s="244">
        <f>SUM(Q76)</f>
        <v>20</v>
      </c>
      <c r="F85" s="245">
        <f>SUM(R76)</f>
        <v>0.20799999999999999</v>
      </c>
      <c r="G85" s="161" t="s">
        <v>115</v>
      </c>
      <c r="H85" s="161"/>
      <c r="I85" s="161"/>
      <c r="K85" s="300"/>
      <c r="L85" s="1906" t="s">
        <v>3</v>
      </c>
      <c r="M85" s="1905" t="s">
        <v>125</v>
      </c>
      <c r="N85" s="1905"/>
      <c r="O85" s="1906" t="s">
        <v>126</v>
      </c>
      <c r="P85" s="1906"/>
      <c r="Q85" s="1907" t="s">
        <v>50</v>
      </c>
      <c r="R85" s="302"/>
      <c r="S85" s="256"/>
    </row>
    <row r="86" spans="2:29" ht="14.25" customHeight="1" thickBot="1" x14ac:dyDescent="0.3">
      <c r="B86" s="163"/>
      <c r="C86" s="161"/>
      <c r="D86" s="161"/>
      <c r="E86" s="246">
        <f>SUM(E83:E85)</f>
        <v>86</v>
      </c>
      <c r="F86" s="247">
        <f>SUM(F83:F85)</f>
        <v>4.8827999999999996</v>
      </c>
      <c r="H86" s="161"/>
      <c r="I86" s="161"/>
      <c r="K86" s="300"/>
      <c r="L86" s="1906"/>
      <c r="M86" s="303" t="s">
        <v>30</v>
      </c>
      <c r="N86" s="303" t="s">
        <v>10</v>
      </c>
      <c r="O86" s="303" t="s">
        <v>30</v>
      </c>
      <c r="P86" s="303" t="s">
        <v>10</v>
      </c>
      <c r="Q86" s="1908"/>
      <c r="R86" s="302"/>
      <c r="S86" s="256"/>
    </row>
    <row r="87" spans="2:29" ht="14.25" customHeight="1" thickTop="1" x14ac:dyDescent="0.25">
      <c r="B87" s="163"/>
      <c r="C87" s="161"/>
      <c r="D87" s="161"/>
      <c r="E87" s="240"/>
      <c r="F87" s="248"/>
      <c r="I87" s="161"/>
      <c r="K87" s="304" t="s">
        <v>124</v>
      </c>
      <c r="L87" s="305" t="s">
        <v>14</v>
      </c>
      <c r="M87" s="306">
        <f>SUM(M27)</f>
        <v>43</v>
      </c>
      <c r="N87" s="307">
        <f>SUM(N27)</f>
        <v>2.7027999999999999</v>
      </c>
      <c r="O87" s="306">
        <f>SUM(O27)</f>
        <v>84</v>
      </c>
      <c r="P87" s="307">
        <f>SUM(P27)</f>
        <v>3.2916000000000003</v>
      </c>
      <c r="Q87" s="308">
        <f>SUM(P87/N87)</f>
        <v>1.2178481574663313</v>
      </c>
      <c r="R87" s="302"/>
      <c r="S87" s="256"/>
    </row>
    <row r="88" spans="2:29" ht="14.25" customHeight="1" x14ac:dyDescent="0.25">
      <c r="B88" s="163" t="s">
        <v>116</v>
      </c>
      <c r="C88" s="161"/>
      <c r="D88" s="161"/>
      <c r="E88" s="240"/>
      <c r="F88" s="248"/>
      <c r="I88" s="163"/>
      <c r="K88" s="304" t="s">
        <v>128</v>
      </c>
      <c r="L88" s="305" t="s">
        <v>14</v>
      </c>
      <c r="M88" s="306">
        <f>SUM(G80)</f>
        <v>23</v>
      </c>
      <c r="N88" s="307">
        <f>SUM(H80)</f>
        <v>1.972</v>
      </c>
      <c r="O88" s="306">
        <f>SUM(Q72)</f>
        <v>33</v>
      </c>
      <c r="P88" s="307">
        <f>SUM(R72)</f>
        <v>2.0183</v>
      </c>
      <c r="Q88" s="308">
        <f>SUM(P88/N88)</f>
        <v>1.0234787018255578</v>
      </c>
      <c r="R88" s="302"/>
      <c r="S88" s="256"/>
    </row>
    <row r="89" spans="2:29" ht="14.25" customHeight="1" thickBot="1" x14ac:dyDescent="0.3">
      <c r="B89" s="161" t="s">
        <v>117</v>
      </c>
      <c r="C89" s="161"/>
      <c r="D89" s="207">
        <f>SUM(Q17)</f>
        <v>84</v>
      </c>
      <c r="E89" s="250">
        <f>SUM(R17)</f>
        <v>3.2916000000000003</v>
      </c>
      <c r="F89" s="161" t="s">
        <v>118</v>
      </c>
      <c r="H89" s="161"/>
      <c r="I89" s="161"/>
      <c r="K89" s="309"/>
      <c r="L89" s="310" t="s">
        <v>54</v>
      </c>
      <c r="M89" s="311">
        <f>SUM(M87:M88)</f>
        <v>66</v>
      </c>
      <c r="N89" s="312">
        <f>SUM(N87:N88)</f>
        <v>4.6747999999999994</v>
      </c>
      <c r="O89" s="311">
        <f>SUM(O87:O88)</f>
        <v>117</v>
      </c>
      <c r="P89" s="312">
        <f>SUM(P87:P88)</f>
        <v>5.3099000000000007</v>
      </c>
      <c r="Q89" s="313">
        <f>SUM(P89/N89)</f>
        <v>1.1358560794044668</v>
      </c>
      <c r="R89" s="319" t="s">
        <v>50</v>
      </c>
      <c r="S89" s="256"/>
    </row>
    <row r="90" spans="2:29" ht="14.25" customHeight="1" thickTop="1" x14ac:dyDescent="0.25">
      <c r="B90" s="161" t="s">
        <v>119</v>
      </c>
      <c r="C90" s="161"/>
      <c r="D90" s="207">
        <f>SUM(Q72)</f>
        <v>33</v>
      </c>
      <c r="E90" s="250">
        <f>SUM(R72)</f>
        <v>2.0183</v>
      </c>
      <c r="F90" s="161" t="s">
        <v>120</v>
      </c>
      <c r="H90" s="161"/>
      <c r="I90" s="161"/>
      <c r="K90" s="300"/>
      <c r="L90" s="314"/>
      <c r="M90" s="315"/>
      <c r="N90" s="316"/>
      <c r="O90" s="317"/>
      <c r="P90" s="318"/>
      <c r="Q90" s="318"/>
      <c r="R90" s="302"/>
      <c r="S90" s="256"/>
    </row>
    <row r="91" spans="2:29" ht="14.25" customHeight="1" thickBot="1" x14ac:dyDescent="0.3">
      <c r="B91" s="161"/>
      <c r="C91" s="161"/>
      <c r="D91" s="246">
        <f>SUM(D89:D90)</f>
        <v>117</v>
      </c>
      <c r="E91" s="247">
        <f>SUM(E89:E90)</f>
        <v>5.3099000000000007</v>
      </c>
      <c r="F91" s="240"/>
      <c r="G91" s="163"/>
      <c r="H91" s="161"/>
      <c r="I91" s="161"/>
      <c r="K91" s="37"/>
      <c r="L91" s="102" t="s">
        <v>80</v>
      </c>
      <c r="M91" s="90"/>
      <c r="N91" s="103">
        <f>SUM(N29,R72)</f>
        <v>5.2499000000000002</v>
      </c>
      <c r="O91" s="82"/>
      <c r="P91" s="83"/>
      <c r="Q91" s="83"/>
      <c r="R91" s="7"/>
      <c r="S91" s="256"/>
    </row>
    <row r="92" spans="2:29" ht="14.25" customHeight="1" thickTop="1" x14ac:dyDescent="0.25">
      <c r="H92" s="161"/>
      <c r="K92" s="37"/>
      <c r="L92" s="102" t="s">
        <v>51</v>
      </c>
      <c r="M92" s="89"/>
      <c r="N92" s="103">
        <f>SUM(N30)</f>
        <v>0.06</v>
      </c>
      <c r="O92" s="83"/>
      <c r="P92" s="83"/>
      <c r="Q92" s="83"/>
      <c r="R92" s="7"/>
      <c r="S92" s="256"/>
    </row>
    <row r="93" spans="2:29" ht="14.25" customHeight="1" thickBot="1" x14ac:dyDescent="0.3">
      <c r="H93" s="161"/>
      <c r="K93" s="37"/>
      <c r="M93" s="485" t="s">
        <v>182</v>
      </c>
      <c r="N93" s="104">
        <f>SUM(N91:N92)</f>
        <v>5.3098999999999998</v>
      </c>
      <c r="O93" s="83" t="s">
        <v>129</v>
      </c>
      <c r="P93" s="83"/>
      <c r="Q93" s="83"/>
      <c r="R93" s="7"/>
      <c r="S93" s="256"/>
      <c r="T93" s="387"/>
      <c r="U93" s="253"/>
      <c r="W93"/>
      <c r="X93"/>
      <c r="Y93"/>
      <c r="Z93"/>
      <c r="AA93"/>
      <c r="AB93"/>
      <c r="AC93"/>
    </row>
    <row r="94" spans="2:29" ht="14.25" customHeight="1" thickTop="1" x14ac:dyDescent="0.25">
      <c r="B94" s="237" t="s">
        <v>121</v>
      </c>
      <c r="C94" s="281"/>
      <c r="D94" s="281">
        <f>SUM(H49)</f>
        <v>2.7027999999999999</v>
      </c>
      <c r="E94" s="1978">
        <v>6200000</v>
      </c>
      <c r="F94" s="1978"/>
      <c r="G94" s="1979">
        <f>SUM(D94*E94)</f>
        <v>16757360</v>
      </c>
      <c r="H94" s="1979"/>
      <c r="L94" s="161" t="s">
        <v>163</v>
      </c>
      <c r="N94" s="486">
        <f>SUM(R76)</f>
        <v>0.20799999999999999</v>
      </c>
      <c r="O94" s="161" t="s">
        <v>183</v>
      </c>
      <c r="P94" s="249"/>
      <c r="T94" s="387"/>
      <c r="U94" s="253"/>
      <c r="W94"/>
      <c r="X94"/>
      <c r="Y94"/>
      <c r="Z94"/>
      <c r="AA94"/>
      <c r="AB94"/>
      <c r="AC94"/>
    </row>
    <row r="95" spans="2:29" ht="14.25" customHeight="1" thickBot="1" x14ac:dyDescent="0.3">
      <c r="B95" s="237" t="s">
        <v>122</v>
      </c>
      <c r="C95" s="281"/>
      <c r="D95" s="282">
        <f>SUM(H80)</f>
        <v>1.972</v>
      </c>
      <c r="E95" s="1978">
        <v>6200000</v>
      </c>
      <c r="F95" s="1978"/>
      <c r="G95" s="1979">
        <f>SUM(D95*E95)</f>
        <v>12226400</v>
      </c>
      <c r="H95" s="1979"/>
      <c r="M95" s="485" t="s">
        <v>182</v>
      </c>
      <c r="N95" s="487">
        <f>SUM(N94)</f>
        <v>0.20799999999999999</v>
      </c>
      <c r="P95" s="249"/>
      <c r="T95" s="387"/>
      <c r="U95" s="253"/>
      <c r="W95"/>
      <c r="X95"/>
      <c r="Y95"/>
      <c r="Z95"/>
      <c r="AA95"/>
      <c r="AB95"/>
      <c r="AC95"/>
    </row>
    <row r="96" spans="2:29" ht="14.25" customHeight="1" thickTop="1" thickBot="1" x14ac:dyDescent="0.3">
      <c r="B96" s="1980"/>
      <c r="C96" s="1981"/>
      <c r="D96" s="283">
        <f>SUM(D94:D95)</f>
        <v>4.6747999999999994</v>
      </c>
      <c r="E96" s="1982"/>
      <c r="F96" s="1982"/>
      <c r="G96" s="1983">
        <f>SUM(G94:H95)</f>
        <v>28983760</v>
      </c>
      <c r="H96" s="1983"/>
      <c r="M96"/>
      <c r="N96"/>
      <c r="T96" s="387"/>
      <c r="U96" s="253"/>
      <c r="W96"/>
      <c r="X96"/>
      <c r="Y96"/>
      <c r="Z96"/>
      <c r="AA96"/>
      <c r="AB96"/>
      <c r="AC96"/>
    </row>
    <row r="97" spans="2:29" ht="14.25" customHeight="1" thickTop="1" x14ac:dyDescent="0.25">
      <c r="H97" s="161"/>
      <c r="M97"/>
      <c r="N97"/>
      <c r="T97" s="387"/>
      <c r="U97" s="253"/>
      <c r="W97"/>
      <c r="X97"/>
      <c r="Y97"/>
      <c r="Z97"/>
      <c r="AA97"/>
      <c r="AB97"/>
      <c r="AC97"/>
    </row>
    <row r="98" spans="2:29" s="288" customFormat="1" ht="14.25" customHeight="1" x14ac:dyDescent="0.25">
      <c r="B98" s="1931" t="s">
        <v>131</v>
      </c>
      <c r="C98" s="1931"/>
      <c r="D98" s="1931"/>
      <c r="E98" s="1931"/>
      <c r="F98" s="1931"/>
      <c r="G98" s="1931"/>
      <c r="H98" s="1931"/>
      <c r="I98" s="1931"/>
      <c r="J98" s="1931"/>
      <c r="K98" s="1931"/>
      <c r="L98" s="1931"/>
      <c r="M98" s="1931"/>
      <c r="N98" s="1931"/>
      <c r="O98" s="1931"/>
      <c r="P98" s="1931"/>
      <c r="Q98" s="1931"/>
      <c r="R98" s="1931"/>
      <c r="S98" s="1931"/>
      <c r="T98" s="387"/>
      <c r="U98" s="253"/>
      <c r="V98" s="253"/>
    </row>
    <row r="99" spans="2:29" ht="14.25" customHeight="1" x14ac:dyDescent="0.25">
      <c r="B99" s="1931"/>
      <c r="C99" s="1931"/>
      <c r="D99" s="1931"/>
      <c r="E99" s="1931"/>
      <c r="F99" s="1931"/>
      <c r="G99" s="1931"/>
      <c r="H99" s="1931"/>
      <c r="I99" s="1931"/>
      <c r="J99" s="1931"/>
      <c r="K99" s="1931"/>
      <c r="L99" s="1931"/>
      <c r="M99" s="1931"/>
      <c r="N99" s="1931"/>
      <c r="O99" s="1931"/>
      <c r="P99" s="1931"/>
      <c r="Q99" s="1931"/>
      <c r="R99" s="1931"/>
      <c r="S99" s="1931"/>
      <c r="T99" s="387"/>
      <c r="U99" s="253"/>
      <c r="W99"/>
      <c r="X99"/>
      <c r="Y99"/>
      <c r="Z99"/>
      <c r="AA99"/>
      <c r="AB99"/>
      <c r="AC99"/>
    </row>
    <row r="100" spans="2:29" ht="14.25" customHeight="1" x14ac:dyDescent="0.25">
      <c r="H100" s="161"/>
      <c r="M100"/>
      <c r="N100"/>
      <c r="T100" s="387"/>
      <c r="U100" s="253"/>
      <c r="W100"/>
      <c r="X100"/>
      <c r="Y100"/>
      <c r="Z100"/>
      <c r="AA100"/>
      <c r="AB100"/>
      <c r="AC100"/>
    </row>
    <row r="101" spans="2:29" ht="14.25" customHeight="1" x14ac:dyDescent="0.25">
      <c r="M101"/>
      <c r="N101"/>
      <c r="T101" s="387"/>
      <c r="U101" s="253"/>
      <c r="W101"/>
      <c r="X101"/>
      <c r="Y101"/>
      <c r="Z101"/>
      <c r="AA101"/>
      <c r="AB101"/>
      <c r="AC101"/>
    </row>
    <row r="102" spans="2:29" ht="14.25" customHeight="1" x14ac:dyDescent="0.25">
      <c r="B102" s="1970" t="s">
        <v>103</v>
      </c>
      <c r="C102" s="1970"/>
      <c r="D102" s="1970"/>
      <c r="E102" s="1970"/>
      <c r="F102" s="1970"/>
      <c r="G102" s="1970"/>
      <c r="H102" s="1970"/>
      <c r="I102" s="1970"/>
      <c r="K102" s="1970" t="s">
        <v>103</v>
      </c>
      <c r="L102" s="1970"/>
      <c r="M102" s="1970"/>
      <c r="N102" s="1970"/>
      <c r="O102" s="1970"/>
      <c r="P102" s="1970"/>
      <c r="Q102" s="1970"/>
      <c r="R102" s="1970"/>
    </row>
    <row r="103" spans="2:29" x14ac:dyDescent="0.25">
      <c r="B103" s="1970"/>
      <c r="C103" s="1970"/>
      <c r="D103" s="1970"/>
      <c r="E103" s="1970"/>
      <c r="F103" s="1970"/>
      <c r="G103" s="1970"/>
      <c r="H103" s="1970"/>
      <c r="I103" s="1970"/>
      <c r="K103" s="1970"/>
      <c r="L103" s="1970"/>
      <c r="M103" s="1970"/>
      <c r="N103" s="1970"/>
      <c r="O103" s="1970"/>
      <c r="P103" s="1970"/>
      <c r="Q103" s="1970"/>
      <c r="R103" s="1970"/>
    </row>
    <row r="104" spans="2:29" ht="17.25" customHeight="1" x14ac:dyDescent="0.25">
      <c r="B104" s="213" t="s">
        <v>260</v>
      </c>
      <c r="C104" s="214"/>
      <c r="D104" s="214"/>
      <c r="E104" s="214"/>
      <c r="F104" s="214"/>
      <c r="G104" s="214"/>
      <c r="H104" s="214"/>
      <c r="I104" s="214"/>
      <c r="K104" s="213" t="s">
        <v>260</v>
      </c>
      <c r="L104" s="214"/>
      <c r="M104" s="214"/>
      <c r="N104" s="214"/>
      <c r="O104" s="214"/>
      <c r="P104" s="214"/>
      <c r="Q104" s="717"/>
      <c r="R104" s="717"/>
    </row>
    <row r="105" spans="2:29" x14ac:dyDescent="0.25">
      <c r="B105" s="1971" t="s">
        <v>21</v>
      </c>
      <c r="C105" s="1973" t="s">
        <v>24</v>
      </c>
      <c r="D105" s="1975" t="s">
        <v>94</v>
      </c>
      <c r="E105" s="1976"/>
      <c r="F105" s="1976"/>
      <c r="G105" s="1975" t="s">
        <v>4</v>
      </c>
      <c r="H105" s="1977"/>
      <c r="I105" s="1812" t="s">
        <v>5</v>
      </c>
      <c r="K105" s="1971" t="s">
        <v>21</v>
      </c>
      <c r="L105" s="1973" t="s">
        <v>24</v>
      </c>
      <c r="M105" s="1975" t="s">
        <v>94</v>
      </c>
      <c r="N105" s="1976"/>
      <c r="O105" s="1977"/>
      <c r="P105" s="1975" t="s">
        <v>4</v>
      </c>
      <c r="Q105" s="1976"/>
      <c r="R105" s="1977"/>
      <c r="S105" s="714" t="s">
        <v>5</v>
      </c>
    </row>
    <row r="106" spans="2:29" x14ac:dyDescent="0.25">
      <c r="B106" s="1972"/>
      <c r="C106" s="1974"/>
      <c r="D106" s="215" t="s">
        <v>27</v>
      </c>
      <c r="E106" s="216" t="s">
        <v>28</v>
      </c>
      <c r="F106" s="217" t="s">
        <v>26</v>
      </c>
      <c r="G106" s="218" t="s">
        <v>30</v>
      </c>
      <c r="H106" s="219" t="s">
        <v>10</v>
      </c>
      <c r="I106" s="1813"/>
      <c r="K106" s="1972"/>
      <c r="L106" s="1974"/>
      <c r="M106" s="216" t="s">
        <v>27</v>
      </c>
      <c r="N106" s="216" t="s">
        <v>28</v>
      </c>
      <c r="O106" s="216" t="s">
        <v>26</v>
      </c>
      <c r="P106" s="218" t="s">
        <v>29</v>
      </c>
      <c r="Q106" s="218" t="s">
        <v>30</v>
      </c>
      <c r="R106" s="219" t="s">
        <v>10</v>
      </c>
      <c r="S106" s="715"/>
    </row>
    <row r="107" spans="2:29" x14ac:dyDescent="0.25">
      <c r="B107" s="220">
        <v>1</v>
      </c>
      <c r="C107" s="221" t="s">
        <v>14</v>
      </c>
      <c r="D107" s="222">
        <v>20</v>
      </c>
      <c r="E107" s="222">
        <v>21</v>
      </c>
      <c r="F107" s="222">
        <v>400</v>
      </c>
      <c r="G107" s="222">
        <v>1</v>
      </c>
      <c r="H107" s="223">
        <f t="shared" ref="H107:H138" si="4">D107*E107*F107*G107/1000000</f>
        <v>0.16800000000000001</v>
      </c>
      <c r="I107" s="224" t="s">
        <v>107</v>
      </c>
      <c r="K107" s="220">
        <v>1</v>
      </c>
      <c r="L107" s="221" t="s">
        <v>14</v>
      </c>
      <c r="M107" s="222">
        <v>15</v>
      </c>
      <c r="N107" s="222">
        <v>29</v>
      </c>
      <c r="O107" s="222">
        <v>400</v>
      </c>
      <c r="P107" s="237"/>
      <c r="Q107" s="222">
        <v>2</v>
      </c>
      <c r="R107" s="223">
        <f t="shared" ref="R107:R128" si="5">M107*N107*O107*Q107/1000000</f>
        <v>0.34799999999999998</v>
      </c>
      <c r="S107" s="224" t="s">
        <v>107</v>
      </c>
    </row>
    <row r="108" spans="2:29" x14ac:dyDescent="0.25">
      <c r="B108" s="225">
        <v>2</v>
      </c>
      <c r="C108" s="226"/>
      <c r="D108" s="222">
        <v>23</v>
      </c>
      <c r="E108" s="222">
        <v>23</v>
      </c>
      <c r="F108" s="222">
        <v>400</v>
      </c>
      <c r="G108" s="222">
        <v>1</v>
      </c>
      <c r="H108" s="227">
        <f t="shared" si="4"/>
        <v>0.21160000000000001</v>
      </c>
      <c r="I108" s="228"/>
      <c r="K108" s="225">
        <v>2</v>
      </c>
      <c r="L108" s="226"/>
      <c r="M108" s="222">
        <v>15</v>
      </c>
      <c r="N108" s="222">
        <v>30</v>
      </c>
      <c r="O108" s="222">
        <v>400</v>
      </c>
      <c r="P108" s="237"/>
      <c r="Q108" s="222">
        <v>2</v>
      </c>
      <c r="R108" s="227">
        <f t="shared" si="5"/>
        <v>0.36</v>
      </c>
      <c r="S108" s="228"/>
    </row>
    <row r="109" spans="2:29" x14ac:dyDescent="0.25">
      <c r="B109" s="225">
        <v>3</v>
      </c>
      <c r="C109" s="226"/>
      <c r="D109" s="222">
        <v>10</v>
      </c>
      <c r="E109" s="222">
        <v>15</v>
      </c>
      <c r="F109" s="222">
        <v>400</v>
      </c>
      <c r="G109" s="222">
        <v>1</v>
      </c>
      <c r="H109" s="227">
        <f t="shared" si="4"/>
        <v>0.06</v>
      </c>
      <c r="I109" s="230"/>
      <c r="K109" s="225">
        <v>3</v>
      </c>
      <c r="L109" s="226"/>
      <c r="M109" s="222">
        <v>15</v>
      </c>
      <c r="N109" s="222">
        <v>31</v>
      </c>
      <c r="O109" s="222">
        <v>400</v>
      </c>
      <c r="P109" s="237"/>
      <c r="Q109" s="222">
        <v>4</v>
      </c>
      <c r="R109" s="227">
        <f t="shared" si="5"/>
        <v>0.74399999999999999</v>
      </c>
      <c r="S109" s="230"/>
    </row>
    <row r="110" spans="2:29" x14ac:dyDescent="0.25">
      <c r="B110" s="225">
        <v>4</v>
      </c>
      <c r="C110" s="226"/>
      <c r="D110" s="222">
        <v>31</v>
      </c>
      <c r="E110" s="222">
        <v>26</v>
      </c>
      <c r="F110" s="222">
        <v>400</v>
      </c>
      <c r="G110" s="222">
        <v>1</v>
      </c>
      <c r="H110" s="227">
        <f t="shared" si="4"/>
        <v>0.32240000000000002</v>
      </c>
      <c r="I110" s="231"/>
      <c r="K110" s="225">
        <v>4</v>
      </c>
      <c r="L110" s="226"/>
      <c r="M110" s="222">
        <v>15</v>
      </c>
      <c r="N110" s="222">
        <v>26</v>
      </c>
      <c r="O110" s="222">
        <v>400</v>
      </c>
      <c r="P110" s="237"/>
      <c r="Q110" s="222">
        <v>6</v>
      </c>
      <c r="R110" s="227">
        <f t="shared" si="5"/>
        <v>0.93600000000000005</v>
      </c>
      <c r="S110" s="231"/>
    </row>
    <row r="111" spans="2:29" x14ac:dyDescent="0.25">
      <c r="B111" s="225">
        <v>5</v>
      </c>
      <c r="C111" s="226"/>
      <c r="D111" s="222">
        <v>18</v>
      </c>
      <c r="E111" s="222">
        <v>31</v>
      </c>
      <c r="F111" s="222">
        <v>400</v>
      </c>
      <c r="G111" s="222">
        <v>1</v>
      </c>
      <c r="H111" s="227">
        <f t="shared" si="4"/>
        <v>0.22320000000000001</v>
      </c>
      <c r="I111" s="231"/>
      <c r="K111" s="225">
        <v>5</v>
      </c>
      <c r="L111" s="226"/>
      <c r="M111" s="222">
        <v>15</v>
      </c>
      <c r="N111" s="222">
        <v>25</v>
      </c>
      <c r="O111" s="222">
        <v>400</v>
      </c>
      <c r="P111" s="237"/>
      <c r="Q111" s="222">
        <v>4</v>
      </c>
      <c r="R111" s="227">
        <f t="shared" si="5"/>
        <v>0.6</v>
      </c>
      <c r="S111" s="231"/>
    </row>
    <row r="112" spans="2:29" x14ac:dyDescent="0.25">
      <c r="B112" s="225">
        <v>6</v>
      </c>
      <c r="C112" s="226"/>
      <c r="D112" s="222">
        <v>21</v>
      </c>
      <c r="E112" s="222">
        <v>25</v>
      </c>
      <c r="F112" s="222">
        <v>400</v>
      </c>
      <c r="G112" s="222">
        <v>1</v>
      </c>
      <c r="H112" s="227">
        <f t="shared" si="4"/>
        <v>0.21</v>
      </c>
      <c r="I112" s="231"/>
      <c r="K112" s="225">
        <v>6</v>
      </c>
      <c r="L112" s="226"/>
      <c r="M112" s="222">
        <v>15</v>
      </c>
      <c r="N112" s="222">
        <v>27</v>
      </c>
      <c r="O112" s="222">
        <v>400</v>
      </c>
      <c r="P112" s="237"/>
      <c r="Q112" s="222">
        <v>2</v>
      </c>
      <c r="R112" s="227">
        <f t="shared" si="5"/>
        <v>0.32400000000000001</v>
      </c>
      <c r="S112" s="231"/>
    </row>
    <row r="113" spans="2:19" x14ac:dyDescent="0.25">
      <c r="B113" s="225">
        <v>7</v>
      </c>
      <c r="C113" s="226"/>
      <c r="D113" s="222">
        <v>20</v>
      </c>
      <c r="E113" s="222">
        <v>25</v>
      </c>
      <c r="F113" s="222">
        <v>400</v>
      </c>
      <c r="G113" s="222">
        <v>1</v>
      </c>
      <c r="H113" s="227">
        <f t="shared" si="4"/>
        <v>0.2</v>
      </c>
      <c r="I113" s="231"/>
      <c r="K113" s="225">
        <v>7</v>
      </c>
      <c r="L113" s="226"/>
      <c r="M113" s="222">
        <v>15</v>
      </c>
      <c r="N113" s="222">
        <v>28</v>
      </c>
      <c r="O113" s="222">
        <v>400</v>
      </c>
      <c r="P113" s="237"/>
      <c r="Q113" s="222">
        <v>1</v>
      </c>
      <c r="R113" s="227">
        <f t="shared" si="5"/>
        <v>0.16800000000000001</v>
      </c>
      <c r="S113" s="231"/>
    </row>
    <row r="114" spans="2:19" x14ac:dyDescent="0.25">
      <c r="B114" s="225">
        <v>8</v>
      </c>
      <c r="C114" s="226"/>
      <c r="D114" s="222">
        <v>20</v>
      </c>
      <c r="E114" s="222">
        <v>20</v>
      </c>
      <c r="F114" s="222">
        <v>400</v>
      </c>
      <c r="G114" s="222">
        <v>1</v>
      </c>
      <c r="H114" s="227">
        <f t="shared" si="4"/>
        <v>0.16</v>
      </c>
      <c r="I114" s="231"/>
      <c r="K114" s="225">
        <v>8</v>
      </c>
      <c r="L114" s="226"/>
      <c r="M114" s="222">
        <v>15</v>
      </c>
      <c r="N114" s="222">
        <v>22</v>
      </c>
      <c r="O114" s="222">
        <v>400</v>
      </c>
      <c r="P114" s="237"/>
      <c r="Q114" s="222">
        <v>2</v>
      </c>
      <c r="R114" s="227">
        <f t="shared" si="5"/>
        <v>0.26400000000000001</v>
      </c>
      <c r="S114" s="231"/>
    </row>
    <row r="115" spans="2:19" x14ac:dyDescent="0.25">
      <c r="B115" s="225">
        <v>9</v>
      </c>
      <c r="C115" s="226"/>
      <c r="D115" s="222">
        <v>30</v>
      </c>
      <c r="E115" s="222">
        <v>30</v>
      </c>
      <c r="F115" s="222">
        <v>400</v>
      </c>
      <c r="G115" s="222">
        <v>1</v>
      </c>
      <c r="H115" s="227">
        <f t="shared" si="4"/>
        <v>0.36</v>
      </c>
      <c r="I115" s="231"/>
      <c r="K115" s="225">
        <v>9</v>
      </c>
      <c r="L115" s="226"/>
      <c r="M115" s="222">
        <v>15</v>
      </c>
      <c r="N115" s="222">
        <v>21</v>
      </c>
      <c r="O115" s="222">
        <v>400</v>
      </c>
      <c r="P115" s="237"/>
      <c r="Q115" s="222">
        <v>1</v>
      </c>
      <c r="R115" s="227">
        <f t="shared" si="5"/>
        <v>0.126</v>
      </c>
      <c r="S115" s="231"/>
    </row>
    <row r="116" spans="2:19" x14ac:dyDescent="0.25">
      <c r="B116" s="225">
        <v>10</v>
      </c>
      <c r="C116" s="226"/>
      <c r="D116" s="222">
        <v>24</v>
      </c>
      <c r="E116" s="222">
        <v>26</v>
      </c>
      <c r="F116" s="222">
        <v>400</v>
      </c>
      <c r="G116" s="222">
        <v>1</v>
      </c>
      <c r="H116" s="227">
        <f t="shared" si="4"/>
        <v>0.24959999999999999</v>
      </c>
      <c r="I116" s="231"/>
      <c r="K116" s="225">
        <v>10</v>
      </c>
      <c r="L116" s="226"/>
      <c r="M116" s="222">
        <v>15</v>
      </c>
      <c r="N116" s="222">
        <v>20</v>
      </c>
      <c r="O116" s="222">
        <v>400</v>
      </c>
      <c r="P116" s="237"/>
      <c r="Q116" s="222">
        <v>3</v>
      </c>
      <c r="R116" s="227">
        <f t="shared" si="5"/>
        <v>0.36</v>
      </c>
      <c r="S116" s="231"/>
    </row>
    <row r="117" spans="2:19" x14ac:dyDescent="0.25">
      <c r="B117" s="225">
        <v>11</v>
      </c>
      <c r="C117" s="226"/>
      <c r="D117" s="222">
        <v>31</v>
      </c>
      <c r="E117" s="222">
        <v>24</v>
      </c>
      <c r="F117" s="222">
        <v>400</v>
      </c>
      <c r="G117" s="222">
        <v>1</v>
      </c>
      <c r="H117" s="227">
        <f t="shared" si="4"/>
        <v>0.29759999999999998</v>
      </c>
      <c r="I117" s="231"/>
      <c r="K117" s="225">
        <v>11</v>
      </c>
      <c r="L117" s="226"/>
      <c r="M117" s="222">
        <v>15</v>
      </c>
      <c r="N117" s="222">
        <v>15</v>
      </c>
      <c r="O117" s="222">
        <v>400</v>
      </c>
      <c r="P117" s="237"/>
      <c r="Q117" s="222">
        <v>1</v>
      </c>
      <c r="R117" s="227">
        <f t="shared" si="5"/>
        <v>0.09</v>
      </c>
      <c r="S117" s="231"/>
    </row>
    <row r="118" spans="2:19" x14ac:dyDescent="0.25">
      <c r="B118" s="225">
        <v>12</v>
      </c>
      <c r="C118" s="226"/>
      <c r="D118" s="222">
        <v>8</v>
      </c>
      <c r="E118" s="222">
        <v>21</v>
      </c>
      <c r="F118" s="222">
        <v>400</v>
      </c>
      <c r="G118" s="222">
        <v>1</v>
      </c>
      <c r="H118" s="227">
        <f t="shared" si="4"/>
        <v>6.7199999999999996E-2</v>
      </c>
      <c r="I118" s="231"/>
      <c r="K118" s="225">
        <v>12</v>
      </c>
      <c r="L118" s="226"/>
      <c r="M118" s="222">
        <v>15</v>
      </c>
      <c r="N118" s="222">
        <v>17</v>
      </c>
      <c r="O118" s="222">
        <v>400</v>
      </c>
      <c r="P118" s="237"/>
      <c r="Q118" s="222">
        <v>1</v>
      </c>
      <c r="R118" s="227">
        <f t="shared" si="5"/>
        <v>0.10199999999999999</v>
      </c>
      <c r="S118" s="231"/>
    </row>
    <row r="119" spans="2:19" x14ac:dyDescent="0.25">
      <c r="B119" s="225">
        <v>13</v>
      </c>
      <c r="C119" s="226"/>
      <c r="D119" s="222">
        <v>30</v>
      </c>
      <c r="E119" s="222">
        <v>15</v>
      </c>
      <c r="F119" s="222">
        <v>400</v>
      </c>
      <c r="G119" s="222">
        <v>1</v>
      </c>
      <c r="H119" s="227">
        <f t="shared" si="4"/>
        <v>0.18</v>
      </c>
      <c r="I119" s="231"/>
      <c r="K119" s="225">
        <v>13</v>
      </c>
      <c r="L119" s="226"/>
      <c r="M119" s="222">
        <v>12</v>
      </c>
      <c r="N119" s="222">
        <v>15</v>
      </c>
      <c r="O119" s="222">
        <v>400</v>
      </c>
      <c r="P119" s="237"/>
      <c r="Q119" s="222">
        <v>2</v>
      </c>
      <c r="R119" s="227">
        <f t="shared" si="5"/>
        <v>0.14399999999999999</v>
      </c>
      <c r="S119" s="231"/>
    </row>
    <row r="120" spans="2:19" x14ac:dyDescent="0.25">
      <c r="B120" s="225">
        <v>14</v>
      </c>
      <c r="C120" s="226"/>
      <c r="D120" s="222">
        <v>26</v>
      </c>
      <c r="E120" s="222">
        <v>31</v>
      </c>
      <c r="F120" s="222">
        <v>400</v>
      </c>
      <c r="G120" s="222">
        <v>1</v>
      </c>
      <c r="H120" s="227">
        <f t="shared" si="4"/>
        <v>0.32240000000000002</v>
      </c>
      <c r="I120" s="231"/>
      <c r="K120" s="225">
        <v>14</v>
      </c>
      <c r="L120" s="226"/>
      <c r="M120" s="222">
        <v>10</v>
      </c>
      <c r="N120" s="222">
        <v>15</v>
      </c>
      <c r="O120" s="222">
        <v>400</v>
      </c>
      <c r="P120" s="237"/>
      <c r="Q120" s="222">
        <v>3</v>
      </c>
      <c r="R120" s="227">
        <f t="shared" si="5"/>
        <v>0.18</v>
      </c>
      <c r="S120" s="231"/>
    </row>
    <row r="121" spans="2:19" x14ac:dyDescent="0.25">
      <c r="B121" s="225">
        <v>15</v>
      </c>
      <c r="C121" s="226"/>
      <c r="D121" s="222">
        <v>26</v>
      </c>
      <c r="E121" s="222">
        <v>21</v>
      </c>
      <c r="F121" s="222">
        <v>400</v>
      </c>
      <c r="G121" s="222">
        <v>1</v>
      </c>
      <c r="H121" s="227">
        <f t="shared" si="4"/>
        <v>0.21840000000000001</v>
      </c>
      <c r="I121" s="231"/>
      <c r="K121" s="225">
        <v>15</v>
      </c>
      <c r="L121" s="226"/>
      <c r="M121" s="222">
        <v>8</v>
      </c>
      <c r="N121" s="222">
        <v>15</v>
      </c>
      <c r="O121" s="222">
        <v>400</v>
      </c>
      <c r="P121" s="237"/>
      <c r="Q121" s="222">
        <v>1</v>
      </c>
      <c r="R121" s="227">
        <f t="shared" si="5"/>
        <v>4.8000000000000001E-2</v>
      </c>
      <c r="S121" s="231"/>
    </row>
    <row r="122" spans="2:19" x14ac:dyDescent="0.25">
      <c r="B122" s="225">
        <v>16</v>
      </c>
      <c r="C122" s="226"/>
      <c r="D122" s="222">
        <v>26</v>
      </c>
      <c r="E122" s="222">
        <v>29</v>
      </c>
      <c r="F122" s="222">
        <v>400</v>
      </c>
      <c r="G122" s="222">
        <v>1</v>
      </c>
      <c r="H122" s="227">
        <f t="shared" si="4"/>
        <v>0.30159999999999998</v>
      </c>
      <c r="I122" s="231"/>
      <c r="K122" s="225">
        <v>16</v>
      </c>
      <c r="L122" s="226"/>
      <c r="M122" s="222">
        <v>6</v>
      </c>
      <c r="N122" s="222">
        <v>15</v>
      </c>
      <c r="O122" s="222">
        <v>400</v>
      </c>
      <c r="P122" s="237"/>
      <c r="Q122" s="222">
        <v>2</v>
      </c>
      <c r="R122" s="227">
        <f t="shared" si="5"/>
        <v>7.1999999999999995E-2</v>
      </c>
      <c r="S122" s="231"/>
    </row>
    <row r="123" spans="2:19" x14ac:dyDescent="0.25">
      <c r="B123" s="225">
        <v>17</v>
      </c>
      <c r="C123" s="226"/>
      <c r="D123" s="222">
        <v>26</v>
      </c>
      <c r="E123" s="222">
        <v>30</v>
      </c>
      <c r="F123" s="222">
        <v>400</v>
      </c>
      <c r="G123" s="222">
        <v>1</v>
      </c>
      <c r="H123" s="227">
        <f t="shared" si="4"/>
        <v>0.312</v>
      </c>
      <c r="I123" s="231"/>
      <c r="K123" s="225">
        <v>17</v>
      </c>
      <c r="L123" s="226"/>
      <c r="M123" s="222">
        <v>3</v>
      </c>
      <c r="N123" s="222">
        <v>15</v>
      </c>
      <c r="O123" s="222">
        <v>400</v>
      </c>
      <c r="P123" s="237"/>
      <c r="Q123" s="222">
        <v>1</v>
      </c>
      <c r="R123" s="227">
        <f t="shared" si="5"/>
        <v>1.7999999999999999E-2</v>
      </c>
      <c r="S123" s="231"/>
    </row>
    <row r="124" spans="2:19" x14ac:dyDescent="0.25">
      <c r="B124" s="225">
        <v>18</v>
      </c>
      <c r="C124" s="226"/>
      <c r="D124" s="222">
        <v>26</v>
      </c>
      <c r="E124" s="222">
        <v>30</v>
      </c>
      <c r="F124" s="222">
        <v>400</v>
      </c>
      <c r="G124" s="222">
        <v>1</v>
      </c>
      <c r="H124" s="227">
        <f t="shared" si="4"/>
        <v>0.312</v>
      </c>
      <c r="I124" s="231"/>
      <c r="K124" s="225">
        <v>18</v>
      </c>
      <c r="L124" s="226"/>
      <c r="M124" s="222">
        <v>2</v>
      </c>
      <c r="N124" s="222">
        <v>15</v>
      </c>
      <c r="O124" s="222">
        <v>400</v>
      </c>
      <c r="P124" s="237"/>
      <c r="Q124" s="222">
        <v>1</v>
      </c>
      <c r="R124" s="227">
        <f t="shared" si="5"/>
        <v>1.2E-2</v>
      </c>
      <c r="S124" s="231"/>
    </row>
    <row r="125" spans="2:19" x14ac:dyDescent="0.25">
      <c r="B125" s="225">
        <v>19</v>
      </c>
      <c r="C125" s="226"/>
      <c r="D125" s="222">
        <v>17</v>
      </c>
      <c r="E125" s="222">
        <v>21</v>
      </c>
      <c r="F125" s="222">
        <v>400</v>
      </c>
      <c r="G125" s="222">
        <v>1</v>
      </c>
      <c r="H125" s="227">
        <f t="shared" si="4"/>
        <v>0.14280000000000001</v>
      </c>
      <c r="I125" s="231"/>
      <c r="K125" s="225">
        <v>19</v>
      </c>
      <c r="L125" s="226"/>
      <c r="M125" s="222">
        <v>9.5</v>
      </c>
      <c r="N125" s="222">
        <v>9.5</v>
      </c>
      <c r="O125" s="222">
        <v>400</v>
      </c>
      <c r="P125" s="237"/>
      <c r="Q125" s="222">
        <v>1</v>
      </c>
      <c r="R125" s="227">
        <f t="shared" si="5"/>
        <v>3.61E-2</v>
      </c>
      <c r="S125" s="231"/>
    </row>
    <row r="126" spans="2:19" x14ac:dyDescent="0.25">
      <c r="B126" s="225">
        <v>20</v>
      </c>
      <c r="C126" s="226"/>
      <c r="D126" s="222">
        <v>15</v>
      </c>
      <c r="E126" s="222">
        <v>21</v>
      </c>
      <c r="F126" s="222">
        <v>400</v>
      </c>
      <c r="G126" s="222">
        <v>1</v>
      </c>
      <c r="H126" s="227">
        <f t="shared" si="4"/>
        <v>0.126</v>
      </c>
      <c r="I126" s="231"/>
      <c r="K126" s="225">
        <v>20</v>
      </c>
      <c r="L126" s="226"/>
      <c r="M126" s="222">
        <v>4.5</v>
      </c>
      <c r="N126" s="222">
        <v>9.5</v>
      </c>
      <c r="O126" s="222">
        <v>400</v>
      </c>
      <c r="P126" s="237"/>
      <c r="Q126" s="222">
        <v>6</v>
      </c>
      <c r="R126" s="227">
        <f t="shared" si="5"/>
        <v>0.1026</v>
      </c>
      <c r="S126" s="231"/>
    </row>
    <row r="127" spans="2:19" x14ac:dyDescent="0.25">
      <c r="B127" s="225">
        <v>21</v>
      </c>
      <c r="C127" s="226"/>
      <c r="D127" s="222">
        <v>30</v>
      </c>
      <c r="E127" s="222">
        <v>30</v>
      </c>
      <c r="F127" s="222">
        <v>400</v>
      </c>
      <c r="G127" s="222">
        <v>1</v>
      </c>
      <c r="H127" s="227">
        <f t="shared" si="4"/>
        <v>0.36</v>
      </c>
      <c r="I127" s="231"/>
      <c r="K127" s="225">
        <v>21</v>
      </c>
      <c r="L127" s="226"/>
      <c r="M127" s="222">
        <v>2</v>
      </c>
      <c r="N127" s="222">
        <v>10</v>
      </c>
      <c r="O127" s="222">
        <v>400</v>
      </c>
      <c r="P127" s="237"/>
      <c r="Q127" s="222">
        <v>4</v>
      </c>
      <c r="R127" s="227">
        <f t="shared" si="5"/>
        <v>3.2000000000000001E-2</v>
      </c>
      <c r="S127" s="231"/>
    </row>
    <row r="128" spans="2:19" x14ac:dyDescent="0.25">
      <c r="B128" s="225">
        <v>22</v>
      </c>
      <c r="C128" s="226"/>
      <c r="D128" s="222">
        <v>19</v>
      </c>
      <c r="E128" s="222">
        <v>22</v>
      </c>
      <c r="F128" s="222">
        <v>400</v>
      </c>
      <c r="G128" s="222">
        <v>1</v>
      </c>
      <c r="H128" s="227">
        <f t="shared" si="4"/>
        <v>0.16719999999999999</v>
      </c>
      <c r="I128" s="231"/>
      <c r="K128" s="225">
        <v>22</v>
      </c>
      <c r="L128" s="226"/>
      <c r="M128" s="222">
        <v>2</v>
      </c>
      <c r="N128" s="222">
        <v>10</v>
      </c>
      <c r="O128" s="222">
        <v>300</v>
      </c>
      <c r="P128" s="237"/>
      <c r="Q128" s="222">
        <v>2</v>
      </c>
      <c r="R128" s="227">
        <f t="shared" si="5"/>
        <v>1.2E-2</v>
      </c>
      <c r="S128" s="231"/>
    </row>
    <row r="129" spans="2:30" ht="16.5" thickBot="1" x14ac:dyDescent="0.3">
      <c r="B129" s="225">
        <v>23</v>
      </c>
      <c r="C129" s="226"/>
      <c r="D129" s="222">
        <v>10</v>
      </c>
      <c r="E129" s="222">
        <v>25</v>
      </c>
      <c r="F129" s="222">
        <v>400</v>
      </c>
      <c r="G129" s="222">
        <v>1</v>
      </c>
      <c r="H129" s="227">
        <f t="shared" si="4"/>
        <v>0.1</v>
      </c>
      <c r="I129" s="231"/>
      <c r="K129"/>
      <c r="L129"/>
      <c r="M129"/>
      <c r="N129"/>
      <c r="O129"/>
      <c r="Q129" s="210">
        <f>SUM(Q107:Q128)</f>
        <v>52</v>
      </c>
      <c r="R129" s="235">
        <f>SUM(R107:R128)</f>
        <v>5.0786999999999987</v>
      </c>
      <c r="S129" s="744" t="s">
        <v>274</v>
      </c>
    </row>
    <row r="130" spans="2:30" ht="16.5" thickTop="1" x14ac:dyDescent="0.25">
      <c r="B130" s="225">
        <v>24</v>
      </c>
      <c r="C130" s="226"/>
      <c r="D130" s="222">
        <v>10</v>
      </c>
      <c r="E130" s="222">
        <v>10</v>
      </c>
      <c r="F130" s="222">
        <v>400</v>
      </c>
      <c r="G130" s="222">
        <v>1</v>
      </c>
      <c r="H130" s="227">
        <f t="shared" si="4"/>
        <v>0.04</v>
      </c>
      <c r="I130" s="231"/>
    </row>
    <row r="131" spans="2:30" x14ac:dyDescent="0.25">
      <c r="B131" s="225">
        <v>25</v>
      </c>
      <c r="C131" s="226"/>
      <c r="D131" s="222">
        <v>30</v>
      </c>
      <c r="E131" s="222">
        <v>30</v>
      </c>
      <c r="F131" s="222">
        <v>400</v>
      </c>
      <c r="G131" s="222">
        <v>1</v>
      </c>
      <c r="H131" s="227">
        <f t="shared" si="4"/>
        <v>0.36</v>
      </c>
      <c r="I131" s="231"/>
    </row>
    <row r="132" spans="2:30" ht="15.75" customHeight="1" x14ac:dyDescent="0.25">
      <c r="B132" s="225">
        <v>26</v>
      </c>
      <c r="C132" s="226"/>
      <c r="D132" s="222">
        <v>25</v>
      </c>
      <c r="E132" s="222">
        <v>31</v>
      </c>
      <c r="F132" s="222">
        <v>400</v>
      </c>
      <c r="G132" s="222">
        <v>1</v>
      </c>
      <c r="H132" s="227">
        <f t="shared" si="4"/>
        <v>0.31</v>
      </c>
      <c r="I132" s="231"/>
      <c r="K132" s="1814" t="s">
        <v>22</v>
      </c>
      <c r="L132" s="1814"/>
      <c r="M132" s="1814"/>
      <c r="N132" s="1814"/>
      <c r="O132" s="1814"/>
      <c r="P132" s="1814"/>
      <c r="Q132" s="1814"/>
      <c r="R132" s="1814"/>
      <c r="S132" s="1814"/>
    </row>
    <row r="133" spans="2:30" ht="15.75" customHeight="1" x14ac:dyDescent="0.25">
      <c r="B133" s="225">
        <v>27</v>
      </c>
      <c r="C133" s="226"/>
      <c r="D133" s="222">
        <v>12</v>
      </c>
      <c r="E133" s="222">
        <v>31</v>
      </c>
      <c r="F133" s="222">
        <v>400</v>
      </c>
      <c r="G133" s="222">
        <v>1</v>
      </c>
      <c r="H133" s="227">
        <f t="shared" si="4"/>
        <v>0.14879999999999999</v>
      </c>
      <c r="I133" s="231"/>
      <c r="K133" s="1814"/>
      <c r="L133" s="1814"/>
      <c r="M133" s="1814"/>
      <c r="N133" s="1814"/>
      <c r="O133" s="1814"/>
      <c r="P133" s="1814"/>
      <c r="Q133" s="1814"/>
      <c r="R133" s="1814"/>
      <c r="S133" s="1814"/>
    </row>
    <row r="134" spans="2:30" ht="15" customHeight="1" x14ac:dyDescent="0.25">
      <c r="B134" s="225">
        <v>28</v>
      </c>
      <c r="C134" s="226"/>
      <c r="D134" s="222">
        <v>15</v>
      </c>
      <c r="E134" s="222">
        <v>30</v>
      </c>
      <c r="F134" s="222">
        <v>400</v>
      </c>
      <c r="G134" s="222">
        <v>1</v>
      </c>
      <c r="H134" s="227">
        <f t="shared" si="4"/>
        <v>0.18</v>
      </c>
      <c r="I134" s="231"/>
      <c r="K134" s="162" t="s">
        <v>264</v>
      </c>
      <c r="M134" s="163"/>
      <c r="N134" s="163"/>
      <c r="O134" s="163"/>
      <c r="P134" s="163"/>
      <c r="Q134" s="713"/>
      <c r="R134" s="713"/>
      <c r="S134" s="713"/>
    </row>
    <row r="135" spans="2:30" x14ac:dyDescent="0.25">
      <c r="B135" s="225">
        <v>29</v>
      </c>
      <c r="C135" s="226"/>
      <c r="D135" s="222">
        <v>40</v>
      </c>
      <c r="E135" s="222">
        <v>27</v>
      </c>
      <c r="F135" s="222">
        <v>400</v>
      </c>
      <c r="G135" s="222">
        <v>1</v>
      </c>
      <c r="H135" s="227">
        <f t="shared" si="4"/>
        <v>0.432</v>
      </c>
      <c r="I135" s="231"/>
      <c r="K135" s="1997" t="s">
        <v>21</v>
      </c>
      <c r="L135" s="1999" t="s">
        <v>24</v>
      </c>
      <c r="M135" s="1993" t="s">
        <v>94</v>
      </c>
      <c r="N135" s="1994"/>
      <c r="O135" s="1996"/>
      <c r="P135" s="1993" t="s">
        <v>4</v>
      </c>
      <c r="Q135" s="1994"/>
      <c r="R135" s="1996"/>
      <c r="S135" s="1812" t="s">
        <v>5</v>
      </c>
      <c r="V135"/>
      <c r="AD135" s="161"/>
    </row>
    <row r="136" spans="2:30" x14ac:dyDescent="0.25">
      <c r="B136" s="225">
        <v>30</v>
      </c>
      <c r="C136" s="226"/>
      <c r="D136" s="222">
        <v>31</v>
      </c>
      <c r="E136" s="222">
        <v>32</v>
      </c>
      <c r="F136" s="222">
        <v>400</v>
      </c>
      <c r="G136" s="222">
        <v>1</v>
      </c>
      <c r="H136" s="227">
        <f t="shared" si="4"/>
        <v>0.39679999999999999</v>
      </c>
      <c r="I136" s="231"/>
      <c r="K136" s="1998"/>
      <c r="L136" s="2000"/>
      <c r="M136" s="699" t="s">
        <v>27</v>
      </c>
      <c r="N136" s="699" t="s">
        <v>28</v>
      </c>
      <c r="O136" s="699" t="s">
        <v>26</v>
      </c>
      <c r="P136" s="699" t="s">
        <v>265</v>
      </c>
      <c r="Q136" s="174" t="s">
        <v>30</v>
      </c>
      <c r="R136" s="699" t="s">
        <v>10</v>
      </c>
      <c r="S136" s="1813"/>
    </row>
    <row r="137" spans="2:30" x14ac:dyDescent="0.25">
      <c r="B137" s="225">
        <v>31</v>
      </c>
      <c r="C137" s="226"/>
      <c r="D137" s="222">
        <v>20</v>
      </c>
      <c r="E137" s="222">
        <v>10</v>
      </c>
      <c r="F137" s="222">
        <v>400</v>
      </c>
      <c r="G137" s="222">
        <v>1</v>
      </c>
      <c r="H137" s="227">
        <f t="shared" si="4"/>
        <v>0.08</v>
      </c>
      <c r="I137" s="231"/>
      <c r="K137" s="672">
        <v>1</v>
      </c>
      <c r="L137" s="619" t="s">
        <v>14</v>
      </c>
      <c r="M137" s="619">
        <v>15</v>
      </c>
      <c r="N137" s="619">
        <v>31</v>
      </c>
      <c r="O137" s="619">
        <v>400</v>
      </c>
      <c r="P137" s="619"/>
      <c r="Q137" s="619">
        <v>2</v>
      </c>
      <c r="R137" s="673">
        <f t="shared" ref="R137:R159" si="6">M137*N137*O137*Q137/1000000</f>
        <v>0.372</v>
      </c>
      <c r="S137" s="674"/>
    </row>
    <row r="138" spans="2:30" x14ac:dyDescent="0.25">
      <c r="B138" s="225">
        <v>32</v>
      </c>
      <c r="C138" s="226"/>
      <c r="D138" s="222">
        <v>10</v>
      </c>
      <c r="E138" s="222">
        <v>10</v>
      </c>
      <c r="F138" s="222">
        <v>400</v>
      </c>
      <c r="G138" s="222">
        <v>1</v>
      </c>
      <c r="H138" s="227">
        <f t="shared" si="4"/>
        <v>0.04</v>
      </c>
      <c r="I138" s="231"/>
      <c r="K138" s="619">
        <v>2</v>
      </c>
      <c r="L138" s="619"/>
      <c r="M138" s="619">
        <v>15</v>
      </c>
      <c r="N138" s="619">
        <v>30</v>
      </c>
      <c r="O138" s="619">
        <v>400</v>
      </c>
      <c r="P138" s="619"/>
      <c r="Q138" s="619">
        <v>4</v>
      </c>
      <c r="R138" s="673">
        <f t="shared" si="6"/>
        <v>0.72</v>
      </c>
      <c r="S138" s="620"/>
    </row>
    <row r="139" spans="2:30" x14ac:dyDescent="0.25">
      <c r="B139" s="225">
        <v>33</v>
      </c>
      <c r="C139" s="226"/>
      <c r="D139" s="222">
        <v>20</v>
      </c>
      <c r="E139" s="222">
        <v>20</v>
      </c>
      <c r="F139" s="222">
        <v>400</v>
      </c>
      <c r="G139" s="222">
        <v>1</v>
      </c>
      <c r="H139" s="227">
        <f t="shared" ref="H139:H170" si="7">D139*E139*F139*G139/1000000</f>
        <v>0.16</v>
      </c>
      <c r="I139" s="231"/>
      <c r="K139" s="672">
        <v>3</v>
      </c>
      <c r="L139" s="619"/>
      <c r="M139" s="619">
        <v>15</v>
      </c>
      <c r="N139" s="619">
        <v>29</v>
      </c>
      <c r="O139" s="619">
        <v>400</v>
      </c>
      <c r="P139" s="619"/>
      <c r="Q139" s="619">
        <v>2</v>
      </c>
      <c r="R139" s="673">
        <f t="shared" si="6"/>
        <v>0.34799999999999998</v>
      </c>
      <c r="S139" s="620"/>
    </row>
    <row r="140" spans="2:30" x14ac:dyDescent="0.25">
      <c r="B140" s="225">
        <v>34</v>
      </c>
      <c r="C140" s="226"/>
      <c r="D140" s="222">
        <v>12</v>
      </c>
      <c r="E140" s="222">
        <v>15</v>
      </c>
      <c r="F140" s="222">
        <v>400</v>
      </c>
      <c r="G140" s="222">
        <v>1</v>
      </c>
      <c r="H140" s="227">
        <f t="shared" si="7"/>
        <v>7.1999999999999995E-2</v>
      </c>
      <c r="I140" s="231"/>
      <c r="K140" s="619">
        <v>4</v>
      </c>
      <c r="L140" s="619"/>
      <c r="M140" s="619">
        <v>15</v>
      </c>
      <c r="N140" s="619">
        <v>27</v>
      </c>
      <c r="O140" s="619">
        <v>400</v>
      </c>
      <c r="P140" s="619"/>
      <c r="Q140" s="619">
        <v>6</v>
      </c>
      <c r="R140" s="673">
        <f t="shared" si="6"/>
        <v>0.97199999999999998</v>
      </c>
      <c r="S140" s="620"/>
    </row>
    <row r="141" spans="2:30" x14ac:dyDescent="0.25">
      <c r="B141" s="225">
        <v>35</v>
      </c>
      <c r="C141" s="226"/>
      <c r="D141" s="222">
        <v>12</v>
      </c>
      <c r="E141" s="222">
        <v>16</v>
      </c>
      <c r="F141" s="222">
        <v>400</v>
      </c>
      <c r="G141" s="222">
        <v>1</v>
      </c>
      <c r="H141" s="227">
        <f t="shared" si="7"/>
        <v>7.6799999999999993E-2</v>
      </c>
      <c r="I141" s="231"/>
      <c r="K141" s="672">
        <v>5</v>
      </c>
      <c r="L141" s="619"/>
      <c r="M141" s="619">
        <v>15</v>
      </c>
      <c r="N141" s="619">
        <v>26</v>
      </c>
      <c r="O141" s="619">
        <v>400</v>
      </c>
      <c r="P141" s="619"/>
      <c r="Q141" s="619">
        <v>5</v>
      </c>
      <c r="R141" s="673">
        <f t="shared" si="6"/>
        <v>0.78</v>
      </c>
      <c r="S141" s="620"/>
    </row>
    <row r="142" spans="2:30" x14ac:dyDescent="0.25">
      <c r="B142" s="225">
        <v>36</v>
      </c>
      <c r="C142" s="226"/>
      <c r="D142" s="222">
        <v>12</v>
      </c>
      <c r="E142" s="222">
        <v>20</v>
      </c>
      <c r="F142" s="222">
        <v>400</v>
      </c>
      <c r="G142" s="222">
        <v>1</v>
      </c>
      <c r="H142" s="227">
        <f t="shared" si="7"/>
        <v>9.6000000000000002E-2</v>
      </c>
      <c r="I142" s="231"/>
      <c r="K142" s="619">
        <v>6</v>
      </c>
      <c r="L142" s="619"/>
      <c r="M142" s="619">
        <v>15</v>
      </c>
      <c r="N142" s="619">
        <v>25</v>
      </c>
      <c r="O142" s="619">
        <v>400</v>
      </c>
      <c r="P142" s="619"/>
      <c r="Q142" s="619">
        <v>5</v>
      </c>
      <c r="R142" s="673">
        <f t="shared" si="6"/>
        <v>0.75</v>
      </c>
      <c r="S142" s="620"/>
    </row>
    <row r="143" spans="2:30" x14ac:dyDescent="0.25">
      <c r="B143" s="225">
        <v>37</v>
      </c>
      <c r="C143" s="226"/>
      <c r="D143" s="222">
        <v>25</v>
      </c>
      <c r="E143" s="222">
        <v>25</v>
      </c>
      <c r="F143" s="222">
        <v>400</v>
      </c>
      <c r="G143" s="222">
        <v>1</v>
      </c>
      <c r="H143" s="227">
        <f t="shared" si="7"/>
        <v>0.25</v>
      </c>
      <c r="I143" s="231"/>
      <c r="K143" s="672">
        <v>7</v>
      </c>
      <c r="L143" s="619"/>
      <c r="M143" s="619">
        <v>15</v>
      </c>
      <c r="N143" s="619">
        <v>21</v>
      </c>
      <c r="O143" s="619">
        <v>400</v>
      </c>
      <c r="P143" s="619"/>
      <c r="Q143" s="619">
        <v>1</v>
      </c>
      <c r="R143" s="673">
        <f t="shared" si="6"/>
        <v>0.126</v>
      </c>
      <c r="S143" s="620"/>
    </row>
    <row r="144" spans="2:30" x14ac:dyDescent="0.25">
      <c r="B144" s="225">
        <v>38</v>
      </c>
      <c r="C144" s="226"/>
      <c r="D144" s="222">
        <v>22</v>
      </c>
      <c r="E144" s="222">
        <v>26</v>
      </c>
      <c r="F144" s="222">
        <v>400</v>
      </c>
      <c r="G144" s="222">
        <v>1</v>
      </c>
      <c r="H144" s="227">
        <f t="shared" si="7"/>
        <v>0.2288</v>
      </c>
      <c r="I144" s="231"/>
      <c r="K144" s="619">
        <v>8</v>
      </c>
      <c r="L144" s="619"/>
      <c r="M144" s="619">
        <v>15</v>
      </c>
      <c r="N144" s="619">
        <v>20</v>
      </c>
      <c r="O144" s="619">
        <v>400</v>
      </c>
      <c r="P144" s="619"/>
      <c r="Q144" s="619">
        <v>5</v>
      </c>
      <c r="R144" s="673">
        <f t="shared" si="6"/>
        <v>0.6</v>
      </c>
      <c r="S144" s="620"/>
    </row>
    <row r="145" spans="2:20" x14ac:dyDescent="0.25">
      <c r="B145" s="225">
        <v>39</v>
      </c>
      <c r="C145" s="226"/>
      <c r="D145" s="222">
        <v>26</v>
      </c>
      <c r="E145" s="222">
        <v>21</v>
      </c>
      <c r="F145" s="222">
        <v>400</v>
      </c>
      <c r="G145" s="222">
        <v>1</v>
      </c>
      <c r="H145" s="227">
        <f t="shared" si="7"/>
        <v>0.21840000000000001</v>
      </c>
      <c r="I145" s="231"/>
      <c r="K145" s="672">
        <v>9</v>
      </c>
      <c r="L145" s="619"/>
      <c r="M145" s="619">
        <v>12</v>
      </c>
      <c r="N145" s="619">
        <v>15</v>
      </c>
      <c r="O145" s="619">
        <v>400</v>
      </c>
      <c r="P145" s="619"/>
      <c r="Q145" s="619">
        <v>4</v>
      </c>
      <c r="R145" s="673">
        <f t="shared" si="6"/>
        <v>0.28799999999999998</v>
      </c>
      <c r="S145" s="620"/>
    </row>
    <row r="146" spans="2:20" x14ac:dyDescent="0.25">
      <c r="B146" s="225">
        <v>40</v>
      </c>
      <c r="C146" s="226"/>
      <c r="D146" s="222">
        <v>5</v>
      </c>
      <c r="E146" s="222">
        <v>15</v>
      </c>
      <c r="F146" s="222">
        <v>400</v>
      </c>
      <c r="G146" s="222">
        <v>1</v>
      </c>
      <c r="H146" s="227">
        <f t="shared" si="7"/>
        <v>0.03</v>
      </c>
      <c r="I146" s="231"/>
      <c r="K146" s="619">
        <v>10</v>
      </c>
      <c r="L146" s="619"/>
      <c r="M146" s="619">
        <v>10</v>
      </c>
      <c r="N146" s="619">
        <v>15</v>
      </c>
      <c r="O146" s="619">
        <v>400</v>
      </c>
      <c r="P146" s="619"/>
      <c r="Q146" s="619">
        <v>10</v>
      </c>
      <c r="R146" s="673">
        <f t="shared" si="6"/>
        <v>0.6</v>
      </c>
      <c r="S146" s="620"/>
    </row>
    <row r="147" spans="2:20" x14ac:dyDescent="0.25">
      <c r="B147" s="225">
        <v>41</v>
      </c>
      <c r="C147" s="226"/>
      <c r="D147" s="222">
        <v>6</v>
      </c>
      <c r="E147" s="222">
        <v>16</v>
      </c>
      <c r="F147" s="222">
        <v>400</v>
      </c>
      <c r="G147" s="222">
        <v>1</v>
      </c>
      <c r="H147" s="227">
        <f t="shared" si="7"/>
        <v>3.8399999999999997E-2</v>
      </c>
      <c r="I147" s="231"/>
      <c r="K147" s="672">
        <v>11</v>
      </c>
      <c r="L147" s="619"/>
      <c r="M147" s="619">
        <v>8</v>
      </c>
      <c r="N147" s="619">
        <v>15</v>
      </c>
      <c r="O147" s="619">
        <v>400</v>
      </c>
      <c r="P147" s="619"/>
      <c r="Q147" s="619">
        <v>2</v>
      </c>
      <c r="R147" s="673">
        <f t="shared" si="6"/>
        <v>9.6000000000000002E-2</v>
      </c>
      <c r="S147" s="620"/>
    </row>
    <row r="148" spans="2:20" x14ac:dyDescent="0.25">
      <c r="B148" s="225">
        <v>42</v>
      </c>
      <c r="C148" s="226"/>
      <c r="D148" s="222">
        <v>10</v>
      </c>
      <c r="E148" s="222">
        <v>15</v>
      </c>
      <c r="F148" s="222">
        <v>400</v>
      </c>
      <c r="G148" s="222">
        <v>1</v>
      </c>
      <c r="H148" s="227">
        <f t="shared" si="7"/>
        <v>0.06</v>
      </c>
      <c r="I148" s="231"/>
      <c r="K148" s="619">
        <v>12</v>
      </c>
      <c r="L148" s="619"/>
      <c r="M148" s="619">
        <v>6</v>
      </c>
      <c r="N148" s="619">
        <v>15</v>
      </c>
      <c r="O148" s="619">
        <v>400</v>
      </c>
      <c r="P148" s="619"/>
      <c r="Q148" s="619">
        <v>9</v>
      </c>
      <c r="R148" s="673">
        <f t="shared" si="6"/>
        <v>0.32400000000000001</v>
      </c>
      <c r="S148" s="620"/>
    </row>
    <row r="149" spans="2:20" x14ac:dyDescent="0.25">
      <c r="B149" s="225">
        <v>43</v>
      </c>
      <c r="C149" s="226"/>
      <c r="D149" s="222">
        <v>15</v>
      </c>
      <c r="E149" s="222">
        <v>27</v>
      </c>
      <c r="F149" s="222">
        <v>400</v>
      </c>
      <c r="G149" s="222">
        <v>1</v>
      </c>
      <c r="H149" s="227">
        <f t="shared" si="7"/>
        <v>0.16200000000000001</v>
      </c>
      <c r="I149" s="231"/>
      <c r="K149" s="672">
        <v>13</v>
      </c>
      <c r="L149" s="619"/>
      <c r="M149" s="619">
        <v>3</v>
      </c>
      <c r="N149" s="619">
        <v>15</v>
      </c>
      <c r="O149" s="619">
        <v>400</v>
      </c>
      <c r="P149" s="619"/>
      <c r="Q149" s="619">
        <v>2</v>
      </c>
      <c r="R149" s="673">
        <f t="shared" si="6"/>
        <v>3.5999999999999997E-2</v>
      </c>
      <c r="S149" s="620"/>
    </row>
    <row r="150" spans="2:20" x14ac:dyDescent="0.25">
      <c r="B150" s="225">
        <v>44</v>
      </c>
      <c r="C150" s="226"/>
      <c r="D150" s="222">
        <v>31</v>
      </c>
      <c r="E150" s="222">
        <v>31</v>
      </c>
      <c r="F150" s="222">
        <v>400</v>
      </c>
      <c r="G150" s="222">
        <v>1</v>
      </c>
      <c r="H150" s="227">
        <f t="shared" si="7"/>
        <v>0.38440000000000002</v>
      </c>
      <c r="I150" s="231"/>
      <c r="K150" s="619">
        <v>14</v>
      </c>
      <c r="L150" s="619"/>
      <c r="M150" s="619">
        <v>1.7</v>
      </c>
      <c r="N150" s="619">
        <v>15</v>
      </c>
      <c r="O150" s="619">
        <v>400</v>
      </c>
      <c r="P150" s="619"/>
      <c r="Q150" s="619">
        <v>2</v>
      </c>
      <c r="R150" s="673">
        <f t="shared" si="6"/>
        <v>2.0400000000000001E-2</v>
      </c>
      <c r="S150" s="620"/>
    </row>
    <row r="151" spans="2:20" x14ac:dyDescent="0.25">
      <c r="B151" s="225">
        <v>45</v>
      </c>
      <c r="C151" s="226"/>
      <c r="D151" s="222">
        <v>10</v>
      </c>
      <c r="E151" s="222">
        <v>17</v>
      </c>
      <c r="F151" s="222">
        <v>400</v>
      </c>
      <c r="G151" s="222">
        <v>1</v>
      </c>
      <c r="H151" s="227">
        <f t="shared" si="7"/>
        <v>6.8000000000000005E-2</v>
      </c>
      <c r="I151" s="231"/>
      <c r="K151" s="672">
        <v>15</v>
      </c>
      <c r="L151" s="619"/>
      <c r="M151" s="619">
        <v>15</v>
      </c>
      <c r="N151" s="619">
        <v>23</v>
      </c>
      <c r="O151" s="619">
        <v>400</v>
      </c>
      <c r="P151" s="619"/>
      <c r="Q151" s="619">
        <v>1</v>
      </c>
      <c r="R151" s="673">
        <f t="shared" si="6"/>
        <v>0.13800000000000001</v>
      </c>
      <c r="S151" s="620"/>
    </row>
    <row r="152" spans="2:20" x14ac:dyDescent="0.25">
      <c r="B152" s="225">
        <v>46</v>
      </c>
      <c r="C152" s="226"/>
      <c r="D152" s="222">
        <v>20</v>
      </c>
      <c r="E152" s="222">
        <v>15</v>
      </c>
      <c r="F152" s="222">
        <v>400</v>
      </c>
      <c r="G152" s="222">
        <v>1</v>
      </c>
      <c r="H152" s="227">
        <f t="shared" si="7"/>
        <v>0.12</v>
      </c>
      <c r="I152" s="231"/>
      <c r="K152" s="619">
        <v>16</v>
      </c>
      <c r="L152" s="619"/>
      <c r="M152" s="619">
        <v>15</v>
      </c>
      <c r="N152" s="619">
        <v>18</v>
      </c>
      <c r="O152" s="619">
        <v>400</v>
      </c>
      <c r="P152" s="619"/>
      <c r="Q152" s="619">
        <v>1</v>
      </c>
      <c r="R152" s="673">
        <f t="shared" si="6"/>
        <v>0.108</v>
      </c>
      <c r="S152" s="620"/>
    </row>
    <row r="153" spans="2:20" x14ac:dyDescent="0.25">
      <c r="B153" s="225">
        <v>47</v>
      </c>
      <c r="C153" s="226"/>
      <c r="D153" s="222">
        <v>21</v>
      </c>
      <c r="E153" s="222">
        <v>21</v>
      </c>
      <c r="F153" s="222">
        <v>400</v>
      </c>
      <c r="G153" s="222">
        <v>1</v>
      </c>
      <c r="H153" s="227">
        <f t="shared" si="7"/>
        <v>0.1764</v>
      </c>
      <c r="I153" s="231"/>
      <c r="K153" s="672">
        <v>17</v>
      </c>
      <c r="L153" s="619"/>
      <c r="M153" s="619">
        <v>15</v>
      </c>
      <c r="N153" s="619">
        <v>15</v>
      </c>
      <c r="O153" s="619">
        <v>400</v>
      </c>
      <c r="P153" s="619"/>
      <c r="Q153" s="619">
        <v>1</v>
      </c>
      <c r="R153" s="673">
        <f t="shared" si="6"/>
        <v>0.09</v>
      </c>
      <c r="S153" s="620"/>
    </row>
    <row r="154" spans="2:20" x14ac:dyDescent="0.25">
      <c r="B154" s="225">
        <v>48</v>
      </c>
      <c r="C154" s="226"/>
      <c r="D154" s="222">
        <v>30</v>
      </c>
      <c r="E154" s="222">
        <v>26</v>
      </c>
      <c r="F154" s="222">
        <v>400</v>
      </c>
      <c r="G154" s="222">
        <v>1</v>
      </c>
      <c r="H154" s="227">
        <f t="shared" si="7"/>
        <v>0.312</v>
      </c>
      <c r="I154" s="231"/>
      <c r="K154" s="619">
        <v>18</v>
      </c>
      <c r="L154" s="619"/>
      <c r="M154" s="619">
        <v>15</v>
      </c>
      <c r="N154" s="619">
        <v>20</v>
      </c>
      <c r="O154" s="619">
        <v>300</v>
      </c>
      <c r="P154" s="619"/>
      <c r="Q154" s="619">
        <v>4</v>
      </c>
      <c r="R154" s="673">
        <f t="shared" si="6"/>
        <v>0.36</v>
      </c>
      <c r="S154" s="620"/>
    </row>
    <row r="155" spans="2:20" x14ac:dyDescent="0.25">
      <c r="B155" s="225">
        <v>49</v>
      </c>
      <c r="C155" s="226"/>
      <c r="D155" s="222">
        <v>23</v>
      </c>
      <c r="E155" s="222">
        <v>30</v>
      </c>
      <c r="F155" s="222">
        <v>400</v>
      </c>
      <c r="G155" s="222">
        <v>1</v>
      </c>
      <c r="H155" s="227">
        <f t="shared" si="7"/>
        <v>0.27600000000000002</v>
      </c>
      <c r="I155" s="231"/>
      <c r="K155" s="672">
        <v>19</v>
      </c>
      <c r="L155" s="619"/>
      <c r="M155" s="619">
        <v>9.5</v>
      </c>
      <c r="N155" s="619">
        <v>9.5</v>
      </c>
      <c r="O155" s="619">
        <v>400</v>
      </c>
      <c r="P155" s="619"/>
      <c r="Q155" s="619">
        <v>7</v>
      </c>
      <c r="R155" s="673">
        <f t="shared" si="6"/>
        <v>0.25269999999999998</v>
      </c>
      <c r="S155" s="620"/>
    </row>
    <row r="156" spans="2:20" x14ac:dyDescent="0.25">
      <c r="B156" s="225">
        <v>50</v>
      </c>
      <c r="C156" s="226"/>
      <c r="D156" s="222">
        <v>10</v>
      </c>
      <c r="E156" s="222">
        <v>10</v>
      </c>
      <c r="F156" s="222">
        <v>400</v>
      </c>
      <c r="G156" s="222">
        <v>1</v>
      </c>
      <c r="H156" s="227">
        <f t="shared" si="7"/>
        <v>0.04</v>
      </c>
      <c r="I156" s="231"/>
      <c r="K156" s="619">
        <v>20</v>
      </c>
      <c r="L156" s="619"/>
      <c r="M156" s="619">
        <v>4.5</v>
      </c>
      <c r="N156" s="619">
        <v>9.5</v>
      </c>
      <c r="O156" s="619">
        <v>400</v>
      </c>
      <c r="P156" s="619"/>
      <c r="Q156" s="619">
        <v>10</v>
      </c>
      <c r="R156" s="673">
        <f t="shared" si="6"/>
        <v>0.17100000000000001</v>
      </c>
      <c r="S156" s="620"/>
    </row>
    <row r="157" spans="2:20" x14ac:dyDescent="0.25">
      <c r="B157" s="225">
        <v>51</v>
      </c>
      <c r="C157" s="226"/>
      <c r="D157" s="222">
        <v>10</v>
      </c>
      <c r="E157" s="222">
        <v>10</v>
      </c>
      <c r="F157" s="222">
        <v>400</v>
      </c>
      <c r="G157" s="222">
        <v>1</v>
      </c>
      <c r="H157" s="227">
        <f t="shared" si="7"/>
        <v>0.04</v>
      </c>
      <c r="I157" s="231"/>
      <c r="K157" s="672">
        <v>21</v>
      </c>
      <c r="L157" s="619"/>
      <c r="M157" s="619">
        <v>2</v>
      </c>
      <c r="N157" s="619">
        <v>10</v>
      </c>
      <c r="O157" s="619">
        <v>400</v>
      </c>
      <c r="P157" s="619"/>
      <c r="Q157" s="619">
        <v>8</v>
      </c>
      <c r="R157" s="673">
        <f t="shared" si="6"/>
        <v>6.4000000000000001E-2</v>
      </c>
      <c r="S157" s="620"/>
    </row>
    <row r="158" spans="2:20" x14ac:dyDescent="0.25">
      <c r="B158" s="225">
        <v>52</v>
      </c>
      <c r="C158" s="226"/>
      <c r="D158" s="222">
        <v>5</v>
      </c>
      <c r="E158" s="222">
        <v>12</v>
      </c>
      <c r="F158" s="222">
        <v>400</v>
      </c>
      <c r="G158" s="222">
        <v>1</v>
      </c>
      <c r="H158" s="227">
        <f t="shared" si="7"/>
        <v>2.4E-2</v>
      </c>
      <c r="I158" s="231"/>
      <c r="K158" s="619">
        <v>22</v>
      </c>
      <c r="L158" s="619"/>
      <c r="M158" s="619">
        <v>1.7</v>
      </c>
      <c r="N158" s="619">
        <v>10</v>
      </c>
      <c r="O158" s="619">
        <v>400</v>
      </c>
      <c r="P158" s="619"/>
      <c r="Q158" s="619">
        <v>8</v>
      </c>
      <c r="R158" s="673">
        <f t="shared" si="6"/>
        <v>5.4399999999999997E-2</v>
      </c>
      <c r="S158" s="620"/>
    </row>
    <row r="159" spans="2:20" x14ac:dyDescent="0.25">
      <c r="B159" s="225">
        <v>53</v>
      </c>
      <c r="C159" s="226"/>
      <c r="D159" s="222">
        <v>30</v>
      </c>
      <c r="E159" s="222">
        <v>31</v>
      </c>
      <c r="F159" s="222">
        <v>400</v>
      </c>
      <c r="G159" s="222">
        <v>1</v>
      </c>
      <c r="H159" s="227">
        <f t="shared" si="7"/>
        <v>0.372</v>
      </c>
      <c r="I159" s="231"/>
      <c r="K159" s="672">
        <v>23</v>
      </c>
      <c r="L159" s="619"/>
      <c r="M159" s="619">
        <v>4.5</v>
      </c>
      <c r="N159" s="619">
        <v>9.5</v>
      </c>
      <c r="O159" s="619">
        <v>300</v>
      </c>
      <c r="P159" s="619"/>
      <c r="Q159" s="619">
        <v>1</v>
      </c>
      <c r="R159" s="673">
        <f t="shared" si="6"/>
        <v>1.2825E-2</v>
      </c>
      <c r="S159" s="620"/>
    </row>
    <row r="160" spans="2:20" x14ac:dyDescent="0.25">
      <c r="B160" s="225">
        <v>54</v>
      </c>
      <c r="C160" s="226"/>
      <c r="D160" s="222">
        <v>15</v>
      </c>
      <c r="E160" s="222">
        <v>22</v>
      </c>
      <c r="F160" s="222">
        <v>400</v>
      </c>
      <c r="G160" s="222">
        <v>1</v>
      </c>
      <c r="H160" s="227">
        <f t="shared" si="7"/>
        <v>0.13200000000000001</v>
      </c>
      <c r="I160" s="231"/>
      <c r="K160" s="184"/>
      <c r="L160" s="184"/>
      <c r="M160" s="184"/>
      <c r="N160" s="184"/>
      <c r="O160" s="184"/>
      <c r="P160" s="184"/>
      <c r="Q160" s="696">
        <f>SUM(Q137:Q159)</f>
        <v>100</v>
      </c>
      <c r="R160" s="697">
        <f>SUM(R137:R159)</f>
        <v>7.2833250000000005</v>
      </c>
      <c r="S160" s="746" t="s">
        <v>274</v>
      </c>
      <c r="T160" s="387"/>
    </row>
    <row r="161" spans="2:30" x14ac:dyDescent="0.25">
      <c r="B161" s="225">
        <v>55</v>
      </c>
      <c r="C161" s="226"/>
      <c r="D161" s="222">
        <v>12</v>
      </c>
      <c r="E161" s="222">
        <v>15</v>
      </c>
      <c r="F161" s="222">
        <v>400</v>
      </c>
      <c r="G161" s="222">
        <v>1</v>
      </c>
      <c r="H161" s="227">
        <f t="shared" si="7"/>
        <v>7.1999999999999995E-2</v>
      </c>
      <c r="I161" s="231"/>
      <c r="K161" s="636">
        <v>24</v>
      </c>
      <c r="L161" s="636"/>
      <c r="M161" s="636">
        <v>3</v>
      </c>
      <c r="N161" s="636">
        <v>15</v>
      </c>
      <c r="O161" s="636">
        <v>400</v>
      </c>
      <c r="P161" s="636"/>
      <c r="Q161" s="636">
        <v>2</v>
      </c>
      <c r="R161" s="637">
        <f>M161*N161*O161*Q161/1000000</f>
        <v>3.5999999999999997E-2</v>
      </c>
      <c r="S161" s="710"/>
      <c r="T161" s="387"/>
      <c r="V161"/>
      <c r="AD161" s="161"/>
    </row>
    <row r="162" spans="2:30" x14ac:dyDescent="0.25">
      <c r="B162" s="225">
        <v>56</v>
      </c>
      <c r="C162" s="226"/>
      <c r="D162" s="222">
        <v>31</v>
      </c>
      <c r="E162" s="222">
        <v>21</v>
      </c>
      <c r="F162" s="222">
        <v>400</v>
      </c>
      <c r="G162" s="222">
        <v>1</v>
      </c>
      <c r="H162" s="227">
        <f t="shared" si="7"/>
        <v>0.26040000000000002</v>
      </c>
      <c r="I162" s="231"/>
      <c r="K162" s="636"/>
      <c r="L162" s="636"/>
      <c r="M162" s="636"/>
      <c r="N162" s="636"/>
      <c r="O162" s="636"/>
      <c r="P162" s="636"/>
      <c r="Q162" s="711">
        <f>SUM(Q161)</f>
        <v>2</v>
      </c>
      <c r="R162" s="712">
        <f>SUM(R161)</f>
        <v>3.5999999999999997E-2</v>
      </c>
      <c r="S162" s="710" t="s">
        <v>163</v>
      </c>
      <c r="T162" s="387"/>
      <c r="V162"/>
      <c r="AD162" s="161"/>
    </row>
    <row r="163" spans="2:30" ht="16.5" thickBot="1" x14ac:dyDescent="0.3">
      <c r="B163" s="225">
        <v>57</v>
      </c>
      <c r="C163" s="226"/>
      <c r="D163" s="222">
        <v>16</v>
      </c>
      <c r="E163" s="222">
        <v>10</v>
      </c>
      <c r="F163" s="222">
        <v>400</v>
      </c>
      <c r="G163" s="222">
        <v>1</v>
      </c>
      <c r="H163" s="227">
        <f t="shared" si="7"/>
        <v>6.4000000000000001E-2</v>
      </c>
      <c r="I163" s="231"/>
      <c r="K163" s="1993" t="s">
        <v>97</v>
      </c>
      <c r="L163" s="1994"/>
      <c r="M163" s="1994"/>
      <c r="N163" s="1994"/>
      <c r="O163" s="1994"/>
      <c r="P163" s="1996"/>
      <c r="Q163" s="298">
        <f>SUM(Q162,Q160)</f>
        <v>102</v>
      </c>
      <c r="R163" s="299">
        <f>SUM(R162,R160)</f>
        <v>7.3193250000000001</v>
      </c>
      <c r="S163" s="747" t="s">
        <v>274</v>
      </c>
    </row>
    <row r="164" spans="2:30" ht="16.5" thickTop="1" x14ac:dyDescent="0.25">
      <c r="B164" s="225">
        <v>58</v>
      </c>
      <c r="C164" s="226"/>
      <c r="D164" s="222">
        <v>10</v>
      </c>
      <c r="E164" s="222">
        <v>18</v>
      </c>
      <c r="F164" s="222">
        <v>400</v>
      </c>
      <c r="G164" s="222">
        <v>1</v>
      </c>
      <c r="H164" s="227">
        <f t="shared" si="7"/>
        <v>7.1999999999999995E-2</v>
      </c>
      <c r="I164" s="231"/>
      <c r="K164" s="1"/>
      <c r="L164" s="1"/>
      <c r="M164" s="1"/>
      <c r="N164" s="1"/>
      <c r="O164" s="1"/>
      <c r="P164" s="1"/>
      <c r="Q164" s="1"/>
      <c r="R164" s="1"/>
    </row>
    <row r="165" spans="2:30" x14ac:dyDescent="0.25">
      <c r="B165" s="225">
        <v>59</v>
      </c>
      <c r="C165" s="226"/>
      <c r="D165" s="222">
        <v>26</v>
      </c>
      <c r="E165" s="222">
        <v>31</v>
      </c>
      <c r="F165" s="222">
        <v>400</v>
      </c>
      <c r="G165" s="222">
        <v>1</v>
      </c>
      <c r="H165" s="227">
        <f t="shared" si="7"/>
        <v>0.32240000000000002</v>
      </c>
      <c r="I165" s="231"/>
      <c r="K165" s="1814" t="s">
        <v>22</v>
      </c>
      <c r="L165" s="1814"/>
      <c r="M165" s="1814"/>
      <c r="N165" s="1814"/>
      <c r="O165" s="1814"/>
      <c r="P165" s="1814"/>
      <c r="Q165" s="1814"/>
      <c r="R165" s="1814"/>
      <c r="S165" s="1814"/>
    </row>
    <row r="166" spans="2:30" x14ac:dyDescent="0.25">
      <c r="B166" s="225">
        <v>60</v>
      </c>
      <c r="C166" s="226"/>
      <c r="D166" s="222">
        <v>31</v>
      </c>
      <c r="E166" s="222">
        <v>32</v>
      </c>
      <c r="F166" s="222">
        <v>400</v>
      </c>
      <c r="G166" s="222">
        <v>1</v>
      </c>
      <c r="H166" s="227">
        <f t="shared" si="7"/>
        <v>0.39679999999999999</v>
      </c>
      <c r="I166" s="231"/>
      <c r="K166" s="1814"/>
      <c r="L166" s="1814"/>
      <c r="M166" s="1814"/>
      <c r="N166" s="1814"/>
      <c r="O166" s="1814"/>
      <c r="P166" s="1814"/>
      <c r="Q166" s="1814"/>
      <c r="R166" s="1814"/>
      <c r="S166" s="1814"/>
    </row>
    <row r="167" spans="2:30" ht="26.25" x14ac:dyDescent="0.25">
      <c r="B167" s="225">
        <v>61</v>
      </c>
      <c r="C167" s="226"/>
      <c r="D167" s="222">
        <v>17</v>
      </c>
      <c r="E167" s="222">
        <v>12</v>
      </c>
      <c r="F167" s="222">
        <v>400</v>
      </c>
      <c r="G167" s="222">
        <v>1</v>
      </c>
      <c r="H167" s="227">
        <f t="shared" si="7"/>
        <v>8.1600000000000006E-2</v>
      </c>
      <c r="I167" s="231"/>
      <c r="K167" s="162" t="s">
        <v>264</v>
      </c>
      <c r="M167" s="163"/>
      <c r="N167" s="163"/>
      <c r="O167" s="163"/>
      <c r="P167" s="163"/>
      <c r="Q167" s="713"/>
      <c r="R167" s="713"/>
      <c r="S167" s="713"/>
    </row>
    <row r="168" spans="2:30" x14ac:dyDescent="0.25">
      <c r="B168" s="225">
        <v>62</v>
      </c>
      <c r="C168" s="226"/>
      <c r="D168" s="222">
        <v>21</v>
      </c>
      <c r="E168" s="222">
        <v>12</v>
      </c>
      <c r="F168" s="222">
        <v>400</v>
      </c>
      <c r="G168" s="222">
        <v>1</v>
      </c>
      <c r="H168" s="227">
        <f t="shared" si="7"/>
        <v>0.1008</v>
      </c>
      <c r="I168" s="231"/>
      <c r="K168" s="1997" t="s">
        <v>21</v>
      </c>
      <c r="L168" s="1999" t="s">
        <v>24</v>
      </c>
      <c r="M168" s="1993" t="s">
        <v>94</v>
      </c>
      <c r="N168" s="1994"/>
      <c r="O168" s="1996"/>
      <c r="P168" s="1993" t="s">
        <v>4</v>
      </c>
      <c r="Q168" s="1994"/>
      <c r="R168" s="1996"/>
      <c r="S168" s="1812" t="s">
        <v>5</v>
      </c>
    </row>
    <row r="169" spans="2:30" x14ac:dyDescent="0.25">
      <c r="B169" s="225">
        <v>63</v>
      </c>
      <c r="C169" s="226"/>
      <c r="D169" s="222">
        <v>16</v>
      </c>
      <c r="E169" s="222">
        <v>12</v>
      </c>
      <c r="F169" s="222">
        <v>400</v>
      </c>
      <c r="G169" s="222">
        <v>1</v>
      </c>
      <c r="H169" s="227">
        <f t="shared" si="7"/>
        <v>7.6799999999999993E-2</v>
      </c>
      <c r="I169" s="231"/>
      <c r="K169" s="1998"/>
      <c r="L169" s="2000"/>
      <c r="M169" s="716" t="s">
        <v>27</v>
      </c>
      <c r="N169" s="716" t="s">
        <v>28</v>
      </c>
      <c r="O169" s="716" t="s">
        <v>26</v>
      </c>
      <c r="P169" s="716" t="s">
        <v>265</v>
      </c>
      <c r="Q169" s="174" t="s">
        <v>30</v>
      </c>
      <c r="R169" s="716" t="s">
        <v>10</v>
      </c>
      <c r="S169" s="1813"/>
    </row>
    <row r="170" spans="2:30" x14ac:dyDescent="0.25">
      <c r="B170" s="225">
        <v>64</v>
      </c>
      <c r="C170" s="226"/>
      <c r="D170" s="222">
        <v>8</v>
      </c>
      <c r="E170" s="222">
        <v>16</v>
      </c>
      <c r="F170" s="222">
        <v>400</v>
      </c>
      <c r="G170" s="222">
        <v>1</v>
      </c>
      <c r="H170" s="227">
        <f t="shared" si="7"/>
        <v>5.1200000000000002E-2</v>
      </c>
      <c r="I170" s="231"/>
      <c r="K170" s="672">
        <v>1</v>
      </c>
      <c r="L170" s="619" t="s">
        <v>14</v>
      </c>
      <c r="M170" s="619">
        <v>15</v>
      </c>
      <c r="N170" s="619">
        <v>33</v>
      </c>
      <c r="O170" s="619">
        <v>300</v>
      </c>
      <c r="P170" s="619"/>
      <c r="Q170" s="619">
        <v>1</v>
      </c>
      <c r="R170" s="673">
        <f t="shared" ref="R170:R177" si="8">M170*N170*O170*Q170/1000000</f>
        <v>0.14849999999999999</v>
      </c>
      <c r="S170" s="674"/>
    </row>
    <row r="171" spans="2:30" x14ac:dyDescent="0.25">
      <c r="B171" s="225">
        <v>65</v>
      </c>
      <c r="C171" s="226"/>
      <c r="D171" s="222">
        <v>5</v>
      </c>
      <c r="E171" s="222">
        <v>10</v>
      </c>
      <c r="F171" s="222">
        <v>400</v>
      </c>
      <c r="G171" s="222">
        <v>1</v>
      </c>
      <c r="H171" s="227">
        <f t="shared" ref="H171:H179" si="9">D171*E171*F171*G171/1000000</f>
        <v>0.02</v>
      </c>
      <c r="I171" s="231"/>
      <c r="K171" s="619">
        <v>2</v>
      </c>
      <c r="L171" s="619"/>
      <c r="M171" s="619">
        <v>6</v>
      </c>
      <c r="N171" s="619">
        <v>15</v>
      </c>
      <c r="O171" s="619">
        <v>300</v>
      </c>
      <c r="P171" s="619"/>
      <c r="Q171" s="619">
        <v>1</v>
      </c>
      <c r="R171" s="673">
        <f t="shared" si="8"/>
        <v>2.7E-2</v>
      </c>
      <c r="S171" s="620"/>
    </row>
    <row r="172" spans="2:30" x14ac:dyDescent="0.25">
      <c r="B172" s="225">
        <v>66</v>
      </c>
      <c r="C172" s="226"/>
      <c r="D172" s="222">
        <v>10</v>
      </c>
      <c r="E172" s="222">
        <v>16</v>
      </c>
      <c r="F172" s="222">
        <v>400</v>
      </c>
      <c r="G172" s="222">
        <v>1</v>
      </c>
      <c r="H172" s="227">
        <f t="shared" si="9"/>
        <v>6.4000000000000001E-2</v>
      </c>
      <c r="I172" s="231"/>
      <c r="K172" s="672">
        <v>3</v>
      </c>
      <c r="L172" s="619"/>
      <c r="M172" s="619">
        <v>15</v>
      </c>
      <c r="N172" s="619">
        <v>15</v>
      </c>
      <c r="O172" s="619">
        <v>400</v>
      </c>
      <c r="P172" s="619"/>
      <c r="Q172" s="619">
        <v>1</v>
      </c>
      <c r="R172" s="673">
        <f t="shared" si="8"/>
        <v>0.09</v>
      </c>
      <c r="S172" s="620"/>
    </row>
    <row r="173" spans="2:30" x14ac:dyDescent="0.25">
      <c r="B173" s="225">
        <v>67</v>
      </c>
      <c r="C173" s="226"/>
      <c r="D173" s="222">
        <v>16</v>
      </c>
      <c r="E173" s="222">
        <v>10</v>
      </c>
      <c r="F173" s="222">
        <v>400</v>
      </c>
      <c r="G173" s="222">
        <v>1</v>
      </c>
      <c r="H173" s="227">
        <f t="shared" si="9"/>
        <v>6.4000000000000001E-2</v>
      </c>
      <c r="I173" s="231"/>
      <c r="K173" s="619">
        <v>4</v>
      </c>
      <c r="L173" s="619"/>
      <c r="M173" s="619">
        <v>15</v>
      </c>
      <c r="N173" s="619">
        <v>17</v>
      </c>
      <c r="O173" s="619">
        <v>400</v>
      </c>
      <c r="P173" s="619"/>
      <c r="Q173" s="619">
        <v>1</v>
      </c>
      <c r="R173" s="673">
        <f t="shared" si="8"/>
        <v>0.10199999999999999</v>
      </c>
      <c r="S173" s="620"/>
    </row>
    <row r="174" spans="2:30" x14ac:dyDescent="0.25">
      <c r="B174" s="225">
        <v>68</v>
      </c>
      <c r="C174" s="226"/>
      <c r="D174" s="222">
        <v>31</v>
      </c>
      <c r="E174" s="222">
        <v>31</v>
      </c>
      <c r="F174" s="222">
        <v>400</v>
      </c>
      <c r="G174" s="222">
        <v>1</v>
      </c>
      <c r="H174" s="227">
        <f t="shared" si="9"/>
        <v>0.38440000000000002</v>
      </c>
      <c r="I174" s="231"/>
      <c r="K174" s="672">
        <v>5</v>
      </c>
      <c r="L174" s="619"/>
      <c r="M174" s="619">
        <v>10</v>
      </c>
      <c r="N174" s="619">
        <v>15</v>
      </c>
      <c r="O174" s="619">
        <v>400</v>
      </c>
      <c r="P174" s="619"/>
      <c r="Q174" s="619">
        <v>1</v>
      </c>
      <c r="R174" s="673">
        <f t="shared" si="8"/>
        <v>0.06</v>
      </c>
      <c r="S174" s="620"/>
    </row>
    <row r="175" spans="2:30" x14ac:dyDescent="0.25">
      <c r="B175" s="225">
        <v>69</v>
      </c>
      <c r="C175" s="226"/>
      <c r="D175" s="222">
        <v>26</v>
      </c>
      <c r="E175" s="222">
        <v>29</v>
      </c>
      <c r="F175" s="222">
        <v>400</v>
      </c>
      <c r="G175" s="222">
        <v>1</v>
      </c>
      <c r="H175" s="227">
        <f t="shared" si="9"/>
        <v>0.30159999999999998</v>
      </c>
      <c r="I175" s="231"/>
      <c r="K175" s="619">
        <v>6</v>
      </c>
      <c r="L175" s="619"/>
      <c r="M175" s="619">
        <v>4.5</v>
      </c>
      <c r="N175" s="619">
        <v>10</v>
      </c>
      <c r="O175" s="619">
        <v>400</v>
      </c>
      <c r="P175" s="619"/>
      <c r="Q175" s="619">
        <v>2</v>
      </c>
      <c r="R175" s="673">
        <f t="shared" si="8"/>
        <v>3.5999999999999997E-2</v>
      </c>
      <c r="S175" s="620"/>
    </row>
    <row r="176" spans="2:30" x14ac:dyDescent="0.25">
      <c r="B176" s="225">
        <v>70</v>
      </c>
      <c r="C176" s="226"/>
      <c r="D176" s="222">
        <v>8</v>
      </c>
      <c r="E176" s="222">
        <v>12</v>
      </c>
      <c r="F176" s="222">
        <v>400</v>
      </c>
      <c r="G176" s="222">
        <v>1</v>
      </c>
      <c r="H176" s="227">
        <f t="shared" si="9"/>
        <v>3.8399999999999997E-2</v>
      </c>
      <c r="I176" s="231"/>
      <c r="K176" s="672">
        <v>7</v>
      </c>
      <c r="L176" s="619"/>
      <c r="M176" s="619">
        <v>15</v>
      </c>
      <c r="N176" s="619">
        <v>30</v>
      </c>
      <c r="O176" s="619">
        <v>400</v>
      </c>
      <c r="P176" s="619"/>
      <c r="Q176" s="619">
        <v>1</v>
      </c>
      <c r="R176" s="673">
        <f t="shared" si="8"/>
        <v>0.18</v>
      </c>
      <c r="S176" s="620"/>
    </row>
    <row r="177" spans="2:19" x14ac:dyDescent="0.25">
      <c r="B177" s="225">
        <v>71</v>
      </c>
      <c r="C177" s="226"/>
      <c r="D177" s="222">
        <v>22</v>
      </c>
      <c r="E177" s="222">
        <v>31</v>
      </c>
      <c r="F177" s="222">
        <v>300</v>
      </c>
      <c r="G177" s="222">
        <v>1</v>
      </c>
      <c r="H177" s="227">
        <f t="shared" si="9"/>
        <v>0.2046</v>
      </c>
      <c r="I177" s="231"/>
      <c r="K177" s="619">
        <v>8</v>
      </c>
      <c r="L177" s="619"/>
      <c r="M177" s="619">
        <v>1.7</v>
      </c>
      <c r="N177" s="619">
        <v>10</v>
      </c>
      <c r="O177" s="619">
        <v>400</v>
      </c>
      <c r="P177" s="619"/>
      <c r="Q177" s="619">
        <v>1</v>
      </c>
      <c r="R177" s="673">
        <f t="shared" si="8"/>
        <v>6.7999999999999996E-3</v>
      </c>
      <c r="S177" s="620"/>
    </row>
    <row r="178" spans="2:19" x14ac:dyDescent="0.25">
      <c r="B178" s="225">
        <v>72</v>
      </c>
      <c r="C178" s="226"/>
      <c r="D178" s="222">
        <v>20</v>
      </c>
      <c r="E178" s="222">
        <v>31</v>
      </c>
      <c r="F178" s="222">
        <v>300</v>
      </c>
      <c r="G178" s="222">
        <v>1</v>
      </c>
      <c r="H178" s="227">
        <f t="shared" si="9"/>
        <v>0.186</v>
      </c>
      <c r="I178" s="231"/>
      <c r="K178" s="184"/>
      <c r="L178" s="184"/>
      <c r="M178" s="184"/>
      <c r="N178" s="184"/>
      <c r="O178" s="184"/>
      <c r="P178" s="184"/>
      <c r="Q178" s="696">
        <f>SUM(Q170:Q177)</f>
        <v>9</v>
      </c>
      <c r="R178" s="697">
        <f>SUM(R170:R177)</f>
        <v>0.65029999999999999</v>
      </c>
      <c r="S178" s="698"/>
    </row>
    <row r="179" spans="2:19" x14ac:dyDescent="0.25">
      <c r="B179" s="225">
        <v>73</v>
      </c>
      <c r="C179" s="226"/>
      <c r="D179" s="222">
        <v>40</v>
      </c>
      <c r="E179" s="222">
        <v>15</v>
      </c>
      <c r="F179" s="222">
        <v>300</v>
      </c>
      <c r="G179" s="222">
        <v>1</v>
      </c>
      <c r="H179" s="227">
        <f t="shared" si="9"/>
        <v>0.18</v>
      </c>
      <c r="I179" s="231"/>
      <c r="K179" s="619">
        <v>9</v>
      </c>
      <c r="L179" s="619"/>
      <c r="M179" s="619">
        <v>2</v>
      </c>
      <c r="N179" s="619">
        <v>3</v>
      </c>
      <c r="O179" s="619">
        <v>400</v>
      </c>
      <c r="P179" s="619">
        <v>1</v>
      </c>
      <c r="Q179" s="619">
        <v>25</v>
      </c>
      <c r="R179" s="673">
        <f>M179*N179*O179*Q179/1000000</f>
        <v>0.06</v>
      </c>
      <c r="S179" s="698"/>
    </row>
    <row r="180" spans="2:19" ht="16.5" thickBot="1" x14ac:dyDescent="0.3">
      <c r="G180" s="210">
        <f>SUM(G107:G179)</f>
        <v>73</v>
      </c>
      <c r="H180" s="235">
        <f>SUM(H107:H179)</f>
        <v>13.337799999999993</v>
      </c>
      <c r="I180" s="745" t="s">
        <v>270</v>
      </c>
      <c r="K180" s="619"/>
      <c r="L180" s="619"/>
      <c r="M180" s="619"/>
      <c r="N180" s="619"/>
      <c r="O180" s="619"/>
      <c r="P180" s="619"/>
      <c r="Q180" s="696">
        <f>SUM(Q179)</f>
        <v>25</v>
      </c>
      <c r="R180" s="697">
        <f>SUM(R179)</f>
        <v>0.06</v>
      </c>
      <c r="S180" s="746" t="s">
        <v>274</v>
      </c>
    </row>
    <row r="181" spans="2:19" ht="17.25" thickTop="1" thickBot="1" x14ac:dyDescent="0.3">
      <c r="K181" s="1993" t="s">
        <v>97</v>
      </c>
      <c r="L181" s="1994"/>
      <c r="M181" s="1994"/>
      <c r="N181" s="1994"/>
      <c r="O181" s="1994"/>
      <c r="P181" s="1996"/>
      <c r="Q181" s="298">
        <f>SUM(Q180,Q178)</f>
        <v>34</v>
      </c>
      <c r="R181" s="299">
        <f>SUM(R180,R178)</f>
        <v>0.71029999999999993</v>
      </c>
      <c r="S181" s="718">
        <f>SUM(R181+R160+R129)/H180</f>
        <v>0.98009604282565388</v>
      </c>
    </row>
    <row r="182" spans="2:19" ht="16.5" thickTop="1" x14ac:dyDescent="0.25"/>
    <row r="183" spans="2:19" x14ac:dyDescent="0.25">
      <c r="K183" s="163" t="s">
        <v>125</v>
      </c>
      <c r="L183" s="163"/>
      <c r="M183" s="720">
        <f>SUM(G180)</f>
        <v>73</v>
      </c>
      <c r="N183" s="721">
        <f>SUM(H180)</f>
        <v>13.337799999999993</v>
      </c>
    </row>
    <row r="184" spans="2:19" x14ac:dyDescent="0.25">
      <c r="K184" s="161" t="s">
        <v>48</v>
      </c>
      <c r="M184" s="207">
        <f>SUM(Q178+Q160+Q129)</f>
        <v>161</v>
      </c>
      <c r="N184" s="719">
        <f>SUM(R178+R160+R129)</f>
        <v>13.012324999999999</v>
      </c>
      <c r="O184" s="723">
        <f>SUM(N184/N183)</f>
        <v>0.97559754982081048</v>
      </c>
    </row>
    <row r="185" spans="2:19" x14ac:dyDescent="0.25">
      <c r="K185" s="161" t="s">
        <v>51</v>
      </c>
      <c r="M185" s="207">
        <f>SUM(Q180)</f>
        <v>25</v>
      </c>
      <c r="N185" s="719">
        <f>SUM(R180)</f>
        <v>0.06</v>
      </c>
      <c r="O185" s="722">
        <f>SUM(N185/N183)</f>
        <v>4.4984930048433801E-3</v>
      </c>
    </row>
    <row r="186" spans="2:19" ht="16.5" thickBot="1" x14ac:dyDescent="0.3">
      <c r="M186" s="246">
        <f>SUM(M184:M185)</f>
        <v>186</v>
      </c>
      <c r="N186" s="724">
        <f>SUM(N184:N185)</f>
        <v>13.072324999999999</v>
      </c>
      <c r="O186" s="725">
        <f>SUM(O184:O185)</f>
        <v>0.98009604282565388</v>
      </c>
    </row>
    <row r="187" spans="2:19" ht="16.5" thickTop="1" x14ac:dyDescent="0.25"/>
    <row r="189" spans="2:19" x14ac:dyDescent="0.25">
      <c r="B189" s="1970" t="s">
        <v>103</v>
      </c>
      <c r="C189" s="1970"/>
      <c r="D189" s="1970"/>
      <c r="E189" s="1970"/>
      <c r="F189" s="1970"/>
      <c r="G189" s="1970"/>
      <c r="H189" s="1970"/>
      <c r="I189" s="1970"/>
      <c r="K189" s="1970" t="s">
        <v>103</v>
      </c>
      <c r="L189" s="1970"/>
      <c r="M189" s="1970"/>
      <c r="N189" s="1970"/>
      <c r="O189" s="1970"/>
      <c r="P189" s="1970"/>
      <c r="Q189" s="1970"/>
      <c r="R189" s="1970"/>
    </row>
    <row r="190" spans="2:19" x14ac:dyDescent="0.25">
      <c r="B190" s="1970"/>
      <c r="C190" s="1970"/>
      <c r="D190" s="1970"/>
      <c r="E190" s="1970"/>
      <c r="F190" s="1970"/>
      <c r="G190" s="1970"/>
      <c r="H190" s="1970"/>
      <c r="I190" s="1970"/>
      <c r="K190" s="1970"/>
      <c r="L190" s="1970"/>
      <c r="M190" s="1970"/>
      <c r="N190" s="1970"/>
      <c r="O190" s="1970"/>
      <c r="P190" s="1970"/>
      <c r="Q190" s="1970"/>
      <c r="R190" s="1970"/>
    </row>
    <row r="191" spans="2:19" x14ac:dyDescent="0.25">
      <c r="B191" s="213" t="s">
        <v>280</v>
      </c>
      <c r="C191" s="214"/>
      <c r="D191" s="214"/>
      <c r="E191" s="214"/>
      <c r="F191" s="214"/>
      <c r="G191" s="214"/>
      <c r="H191" s="214"/>
      <c r="I191" s="214"/>
      <c r="K191" s="213" t="s">
        <v>280</v>
      </c>
      <c r="L191" s="214"/>
      <c r="M191" s="214"/>
      <c r="N191" s="214"/>
      <c r="O191" s="214"/>
      <c r="P191" s="214"/>
      <c r="Q191" s="214"/>
      <c r="R191" s="214"/>
    </row>
    <row r="192" spans="2:19" x14ac:dyDescent="0.25">
      <c r="B192" s="1971" t="s">
        <v>21</v>
      </c>
      <c r="C192" s="1973" t="s">
        <v>24</v>
      </c>
      <c r="D192" s="1975" t="s">
        <v>94</v>
      </c>
      <c r="E192" s="1976"/>
      <c r="F192" s="1976"/>
      <c r="G192" s="1975" t="s">
        <v>4</v>
      </c>
      <c r="H192" s="1977"/>
      <c r="I192" s="1812" t="s">
        <v>5</v>
      </c>
      <c r="K192" s="1971" t="s">
        <v>21</v>
      </c>
      <c r="L192" s="1973" t="s">
        <v>24</v>
      </c>
      <c r="M192" s="1975" t="s">
        <v>94</v>
      </c>
      <c r="N192" s="1976"/>
      <c r="O192" s="1976"/>
      <c r="P192" s="1975" t="s">
        <v>4</v>
      </c>
      <c r="Q192" s="1977"/>
      <c r="R192" s="1812" t="s">
        <v>5</v>
      </c>
    </row>
    <row r="193" spans="2:18" x14ac:dyDescent="0.25">
      <c r="B193" s="1972"/>
      <c r="C193" s="1974"/>
      <c r="D193" s="215" t="s">
        <v>27</v>
      </c>
      <c r="E193" s="216" t="s">
        <v>28</v>
      </c>
      <c r="F193" s="217" t="s">
        <v>26</v>
      </c>
      <c r="G193" s="218" t="s">
        <v>30</v>
      </c>
      <c r="H193" s="219" t="s">
        <v>10</v>
      </c>
      <c r="I193" s="1813"/>
      <c r="K193" s="1972"/>
      <c r="L193" s="1974"/>
      <c r="M193" s="215" t="s">
        <v>27</v>
      </c>
      <c r="N193" s="216" t="s">
        <v>28</v>
      </c>
      <c r="O193" s="217" t="s">
        <v>26</v>
      </c>
      <c r="P193" s="218" t="s">
        <v>30</v>
      </c>
      <c r="Q193" s="219" t="s">
        <v>10</v>
      </c>
      <c r="R193" s="1813"/>
    </row>
    <row r="194" spans="2:18" x14ac:dyDescent="0.25">
      <c r="B194" s="220">
        <v>1</v>
      </c>
      <c r="C194" s="221" t="s">
        <v>14</v>
      </c>
      <c r="D194" s="222">
        <v>16</v>
      </c>
      <c r="E194" s="222">
        <v>16</v>
      </c>
      <c r="F194" s="766">
        <v>300</v>
      </c>
      <c r="G194" s="222">
        <v>1</v>
      </c>
      <c r="H194" s="223">
        <f t="shared" ref="H194:H232" si="10">D194*E194*F194*G194/1000000</f>
        <v>7.6799999999999993E-2</v>
      </c>
      <c r="I194" s="224" t="s">
        <v>107</v>
      </c>
      <c r="K194" s="220">
        <v>1</v>
      </c>
      <c r="L194" s="221" t="s">
        <v>14</v>
      </c>
      <c r="M194" s="222">
        <v>15</v>
      </c>
      <c r="N194" s="222">
        <v>31</v>
      </c>
      <c r="O194" s="222">
        <v>400</v>
      </c>
      <c r="P194" s="222">
        <v>1</v>
      </c>
      <c r="Q194" s="223">
        <f t="shared" ref="Q194:Q233" si="11">M194*N194*O194*P194/1000000</f>
        <v>0.186</v>
      </c>
      <c r="R194" s="224" t="s">
        <v>107</v>
      </c>
    </row>
    <row r="195" spans="2:18" x14ac:dyDescent="0.25">
      <c r="B195" s="225">
        <v>2</v>
      </c>
      <c r="C195" s="226"/>
      <c r="D195" s="222">
        <v>10</v>
      </c>
      <c r="E195" s="222">
        <v>17</v>
      </c>
      <c r="F195" s="766">
        <v>300</v>
      </c>
      <c r="G195" s="222">
        <v>1</v>
      </c>
      <c r="H195" s="227">
        <f t="shared" si="10"/>
        <v>5.0999999999999997E-2</v>
      </c>
      <c r="I195" s="228"/>
      <c r="K195" s="225">
        <v>2</v>
      </c>
      <c r="L195" s="226"/>
      <c r="M195" s="222">
        <v>15</v>
      </c>
      <c r="N195" s="222">
        <v>31</v>
      </c>
      <c r="O195" s="222">
        <v>300</v>
      </c>
      <c r="P195" s="222">
        <v>3</v>
      </c>
      <c r="Q195" s="227">
        <f t="shared" si="11"/>
        <v>0.41849999999999998</v>
      </c>
      <c r="R195" s="228"/>
    </row>
    <row r="196" spans="2:18" x14ac:dyDescent="0.25">
      <c r="B196" s="225">
        <v>3</v>
      </c>
      <c r="C196" s="226"/>
      <c r="D196" s="222">
        <v>7</v>
      </c>
      <c r="E196" s="222">
        <v>24</v>
      </c>
      <c r="F196" s="766">
        <v>300</v>
      </c>
      <c r="G196" s="222">
        <v>1</v>
      </c>
      <c r="H196" s="227">
        <f t="shared" si="10"/>
        <v>5.04E-2</v>
      </c>
      <c r="I196" s="230"/>
      <c r="K196" s="225">
        <v>3</v>
      </c>
      <c r="L196" s="226"/>
      <c r="M196" s="222">
        <v>15</v>
      </c>
      <c r="N196" s="222">
        <v>29</v>
      </c>
      <c r="O196" s="222">
        <v>300</v>
      </c>
      <c r="P196" s="222">
        <v>2</v>
      </c>
      <c r="Q196" s="227">
        <f t="shared" si="11"/>
        <v>0.26100000000000001</v>
      </c>
      <c r="R196" s="230"/>
    </row>
    <row r="197" spans="2:18" x14ac:dyDescent="0.25">
      <c r="B197" s="225">
        <v>4</v>
      </c>
      <c r="C197" s="226"/>
      <c r="D197" s="222">
        <v>21</v>
      </c>
      <c r="E197" s="222">
        <v>21</v>
      </c>
      <c r="F197" s="766">
        <v>300</v>
      </c>
      <c r="G197" s="222">
        <v>1</v>
      </c>
      <c r="H197" s="227">
        <f t="shared" si="10"/>
        <v>0.1323</v>
      </c>
      <c r="I197" s="231"/>
      <c r="K197" s="225">
        <v>4</v>
      </c>
      <c r="L197" s="226"/>
      <c r="M197" s="222">
        <v>15</v>
      </c>
      <c r="N197" s="222">
        <v>27</v>
      </c>
      <c r="O197" s="222">
        <v>400</v>
      </c>
      <c r="P197" s="222">
        <v>3</v>
      </c>
      <c r="Q197" s="227">
        <f t="shared" si="11"/>
        <v>0.48599999999999999</v>
      </c>
      <c r="R197" s="231"/>
    </row>
    <row r="198" spans="2:18" x14ac:dyDescent="0.25">
      <c r="B198" s="225">
        <v>5</v>
      </c>
      <c r="C198" s="226"/>
      <c r="D198" s="222">
        <v>25</v>
      </c>
      <c r="E198" s="222">
        <v>31</v>
      </c>
      <c r="F198" s="766">
        <v>300</v>
      </c>
      <c r="G198" s="222">
        <v>1</v>
      </c>
      <c r="H198" s="227">
        <f t="shared" si="10"/>
        <v>0.23250000000000001</v>
      </c>
      <c r="I198" s="231"/>
      <c r="K198" s="225">
        <v>5</v>
      </c>
      <c r="L198" s="226"/>
      <c r="M198" s="222">
        <v>15</v>
      </c>
      <c r="N198" s="222">
        <v>26</v>
      </c>
      <c r="O198" s="222">
        <v>400</v>
      </c>
      <c r="P198" s="222">
        <v>1</v>
      </c>
      <c r="Q198" s="227">
        <f t="shared" si="11"/>
        <v>0.156</v>
      </c>
      <c r="R198" s="231"/>
    </row>
    <row r="199" spans="2:18" x14ac:dyDescent="0.25">
      <c r="B199" s="225">
        <v>6</v>
      </c>
      <c r="C199" s="226"/>
      <c r="D199" s="222">
        <v>25</v>
      </c>
      <c r="E199" s="222">
        <v>16</v>
      </c>
      <c r="F199" s="766">
        <v>300</v>
      </c>
      <c r="G199" s="222">
        <v>1</v>
      </c>
      <c r="H199" s="227">
        <f t="shared" si="10"/>
        <v>0.12</v>
      </c>
      <c r="I199" s="231"/>
      <c r="K199" s="225">
        <v>6</v>
      </c>
      <c r="L199" s="226"/>
      <c r="M199" s="222">
        <v>15</v>
      </c>
      <c r="N199" s="222">
        <v>26</v>
      </c>
      <c r="O199" s="222">
        <v>300</v>
      </c>
      <c r="P199" s="222">
        <v>3</v>
      </c>
      <c r="Q199" s="227">
        <f t="shared" si="11"/>
        <v>0.35099999999999998</v>
      </c>
      <c r="R199" s="231"/>
    </row>
    <row r="200" spans="2:18" x14ac:dyDescent="0.25">
      <c r="B200" s="225">
        <v>7</v>
      </c>
      <c r="C200" s="226"/>
      <c r="D200" s="222">
        <v>25</v>
      </c>
      <c r="E200" s="222">
        <v>25</v>
      </c>
      <c r="F200" s="766">
        <v>300</v>
      </c>
      <c r="G200" s="222">
        <v>1</v>
      </c>
      <c r="H200" s="227">
        <f t="shared" si="10"/>
        <v>0.1875</v>
      </c>
      <c r="I200" s="231"/>
      <c r="K200" s="225">
        <v>7</v>
      </c>
      <c r="L200" s="226"/>
      <c r="M200" s="222">
        <v>15</v>
      </c>
      <c r="N200" s="222">
        <v>25</v>
      </c>
      <c r="O200" s="222">
        <v>300</v>
      </c>
      <c r="P200" s="222">
        <v>1</v>
      </c>
      <c r="Q200" s="227">
        <f t="shared" si="11"/>
        <v>0.1125</v>
      </c>
      <c r="R200" s="231"/>
    </row>
    <row r="201" spans="2:18" x14ac:dyDescent="0.25">
      <c r="B201" s="225">
        <v>8</v>
      </c>
      <c r="C201" s="226"/>
      <c r="D201" s="222">
        <v>6</v>
      </c>
      <c r="E201" s="222">
        <v>14</v>
      </c>
      <c r="F201" s="766">
        <v>300</v>
      </c>
      <c r="G201" s="222">
        <v>1</v>
      </c>
      <c r="H201" s="227">
        <f t="shared" si="10"/>
        <v>2.52E-2</v>
      </c>
      <c r="I201" s="231"/>
      <c r="K201" s="225">
        <v>8</v>
      </c>
      <c r="L201" s="226"/>
      <c r="M201" s="222">
        <v>15</v>
      </c>
      <c r="N201" s="222">
        <v>22</v>
      </c>
      <c r="O201" s="222">
        <v>300</v>
      </c>
      <c r="P201" s="222">
        <v>8</v>
      </c>
      <c r="Q201" s="227">
        <f t="shared" si="11"/>
        <v>0.79200000000000004</v>
      </c>
      <c r="R201" s="231"/>
    </row>
    <row r="202" spans="2:18" x14ac:dyDescent="0.25">
      <c r="B202" s="225">
        <v>9</v>
      </c>
      <c r="C202" s="226"/>
      <c r="D202" s="222">
        <v>10</v>
      </c>
      <c r="E202" s="222">
        <v>16</v>
      </c>
      <c r="F202" s="766">
        <v>300</v>
      </c>
      <c r="G202" s="222">
        <v>1</v>
      </c>
      <c r="H202" s="227">
        <f t="shared" si="10"/>
        <v>4.8000000000000001E-2</v>
      </c>
      <c r="I202" s="231"/>
      <c r="K202" s="225">
        <v>9</v>
      </c>
      <c r="L202" s="226"/>
      <c r="M202" s="222">
        <v>15</v>
      </c>
      <c r="N202" s="222">
        <v>23</v>
      </c>
      <c r="O202" s="222">
        <v>300</v>
      </c>
      <c r="P202" s="222">
        <v>1</v>
      </c>
      <c r="Q202" s="227">
        <f t="shared" si="11"/>
        <v>0.10349999999999999</v>
      </c>
      <c r="R202" s="231"/>
    </row>
    <row r="203" spans="2:18" x14ac:dyDescent="0.25">
      <c r="B203" s="225">
        <v>10</v>
      </c>
      <c r="C203" s="226"/>
      <c r="D203" s="222">
        <v>9</v>
      </c>
      <c r="E203" s="222">
        <v>16</v>
      </c>
      <c r="F203" s="766">
        <v>300</v>
      </c>
      <c r="G203" s="222">
        <v>1</v>
      </c>
      <c r="H203" s="227">
        <f t="shared" si="10"/>
        <v>4.3200000000000002E-2</v>
      </c>
      <c r="I203" s="231"/>
      <c r="K203" s="225">
        <v>10</v>
      </c>
      <c r="L203" s="226"/>
      <c r="M203" s="222">
        <v>15</v>
      </c>
      <c r="N203" s="222">
        <v>20</v>
      </c>
      <c r="O203" s="222">
        <v>400</v>
      </c>
      <c r="P203" s="222">
        <v>4</v>
      </c>
      <c r="Q203" s="227">
        <f t="shared" si="11"/>
        <v>0.48</v>
      </c>
      <c r="R203" s="231"/>
    </row>
    <row r="204" spans="2:18" x14ac:dyDescent="0.25">
      <c r="B204" s="225">
        <v>11</v>
      </c>
      <c r="C204" s="226"/>
      <c r="D204" s="222">
        <v>10</v>
      </c>
      <c r="E204" s="222">
        <v>16</v>
      </c>
      <c r="F204" s="766">
        <v>300</v>
      </c>
      <c r="G204" s="222">
        <v>1</v>
      </c>
      <c r="H204" s="227">
        <f t="shared" si="10"/>
        <v>4.8000000000000001E-2</v>
      </c>
      <c r="I204" s="231"/>
      <c r="K204" s="225">
        <v>11</v>
      </c>
      <c r="L204" s="226"/>
      <c r="M204" s="222">
        <v>15</v>
      </c>
      <c r="N204" s="222">
        <v>20</v>
      </c>
      <c r="O204" s="222">
        <v>300</v>
      </c>
      <c r="P204" s="222">
        <v>3</v>
      </c>
      <c r="Q204" s="227">
        <f t="shared" si="11"/>
        <v>0.27</v>
      </c>
      <c r="R204" s="231"/>
    </row>
    <row r="205" spans="2:18" x14ac:dyDescent="0.25">
      <c r="B205" s="225">
        <v>12</v>
      </c>
      <c r="C205" s="226"/>
      <c r="D205" s="222">
        <v>6</v>
      </c>
      <c r="E205" s="222">
        <v>16</v>
      </c>
      <c r="F205" s="766">
        <v>300</v>
      </c>
      <c r="G205" s="222">
        <v>1</v>
      </c>
      <c r="H205" s="227">
        <f t="shared" si="10"/>
        <v>2.8799999999999999E-2</v>
      </c>
      <c r="I205" s="231"/>
      <c r="K205" s="225">
        <v>12</v>
      </c>
      <c r="L205" s="226"/>
      <c r="M205" s="222">
        <v>15</v>
      </c>
      <c r="N205" s="222">
        <v>17</v>
      </c>
      <c r="O205" s="222">
        <v>400</v>
      </c>
      <c r="P205" s="222">
        <v>4</v>
      </c>
      <c r="Q205" s="227">
        <f t="shared" si="11"/>
        <v>0.40799999999999997</v>
      </c>
      <c r="R205" s="231"/>
    </row>
    <row r="206" spans="2:18" x14ac:dyDescent="0.25">
      <c r="B206" s="225">
        <v>13</v>
      </c>
      <c r="C206" s="226"/>
      <c r="D206" s="222">
        <v>6</v>
      </c>
      <c r="E206" s="222">
        <v>21</v>
      </c>
      <c r="F206" s="766">
        <v>300</v>
      </c>
      <c r="G206" s="222">
        <v>1</v>
      </c>
      <c r="H206" s="227">
        <f t="shared" si="10"/>
        <v>3.78E-2</v>
      </c>
      <c r="I206" s="231"/>
      <c r="K206" s="225">
        <v>13</v>
      </c>
      <c r="L206" s="226"/>
      <c r="M206" s="222">
        <v>15</v>
      </c>
      <c r="N206" s="222">
        <v>15</v>
      </c>
      <c r="O206" s="222">
        <v>300</v>
      </c>
      <c r="P206" s="222">
        <v>2</v>
      </c>
      <c r="Q206" s="227">
        <f t="shared" si="11"/>
        <v>0.13500000000000001</v>
      </c>
      <c r="R206" s="231"/>
    </row>
    <row r="207" spans="2:18" x14ac:dyDescent="0.25">
      <c r="B207" s="225">
        <v>14</v>
      </c>
      <c r="C207" s="226"/>
      <c r="D207" s="222">
        <v>12</v>
      </c>
      <c r="E207" s="222">
        <v>21</v>
      </c>
      <c r="F207" s="766">
        <v>300</v>
      </c>
      <c r="G207" s="222">
        <v>1</v>
      </c>
      <c r="H207" s="227">
        <f t="shared" si="10"/>
        <v>7.5600000000000001E-2</v>
      </c>
      <c r="I207" s="231"/>
      <c r="K207" s="225">
        <v>14</v>
      </c>
      <c r="L207" s="226"/>
      <c r="M207" s="222">
        <v>15</v>
      </c>
      <c r="N207" s="222">
        <v>12</v>
      </c>
      <c r="O207" s="222">
        <v>400</v>
      </c>
      <c r="P207" s="222">
        <v>4</v>
      </c>
      <c r="Q207" s="227">
        <f t="shared" si="11"/>
        <v>0.28799999999999998</v>
      </c>
      <c r="R207" s="231"/>
    </row>
    <row r="208" spans="2:18" x14ac:dyDescent="0.25">
      <c r="B208" s="225">
        <v>15</v>
      </c>
      <c r="C208" s="226"/>
      <c r="D208" s="222">
        <v>6</v>
      </c>
      <c r="E208" s="222">
        <v>15</v>
      </c>
      <c r="F208" s="766">
        <v>300</v>
      </c>
      <c r="G208" s="222">
        <v>1</v>
      </c>
      <c r="H208" s="227">
        <f t="shared" si="10"/>
        <v>2.7E-2</v>
      </c>
      <c r="I208" s="231"/>
      <c r="K208" s="225">
        <v>15</v>
      </c>
      <c r="L208" s="226"/>
      <c r="M208" s="222">
        <v>15</v>
      </c>
      <c r="N208" s="222">
        <v>12</v>
      </c>
      <c r="O208" s="222">
        <v>300</v>
      </c>
      <c r="P208" s="222">
        <v>5</v>
      </c>
      <c r="Q208" s="227">
        <f t="shared" si="11"/>
        <v>0.27</v>
      </c>
      <c r="R208" s="231"/>
    </row>
    <row r="209" spans="2:18" x14ac:dyDescent="0.25">
      <c r="B209" s="225">
        <v>16</v>
      </c>
      <c r="C209" s="226"/>
      <c r="D209" s="222">
        <v>8</v>
      </c>
      <c r="E209" s="222">
        <v>17</v>
      </c>
      <c r="F209" s="222">
        <v>400</v>
      </c>
      <c r="G209" s="222">
        <v>1</v>
      </c>
      <c r="H209" s="227">
        <f t="shared" si="10"/>
        <v>5.4399999999999997E-2</v>
      </c>
      <c r="I209" s="231"/>
      <c r="K209" s="225">
        <v>16</v>
      </c>
      <c r="L209" s="226"/>
      <c r="M209" s="222">
        <v>15</v>
      </c>
      <c r="N209" s="222">
        <v>11</v>
      </c>
      <c r="O209" s="222">
        <v>400</v>
      </c>
      <c r="P209" s="222">
        <v>1</v>
      </c>
      <c r="Q209" s="227">
        <f t="shared" si="11"/>
        <v>6.6000000000000003E-2</v>
      </c>
      <c r="R209" s="231"/>
    </row>
    <row r="210" spans="2:18" x14ac:dyDescent="0.25">
      <c r="B210" s="225">
        <v>17</v>
      </c>
      <c r="C210" s="226"/>
      <c r="D210" s="222">
        <v>9</v>
      </c>
      <c r="E210" s="222">
        <v>16</v>
      </c>
      <c r="F210" s="222">
        <v>400</v>
      </c>
      <c r="G210" s="222">
        <v>1</v>
      </c>
      <c r="H210" s="227">
        <f t="shared" si="10"/>
        <v>5.7599999999999998E-2</v>
      </c>
      <c r="I210" s="231"/>
      <c r="K210" s="225">
        <v>17</v>
      </c>
      <c r="L210" s="226"/>
      <c r="M210" s="222">
        <v>15</v>
      </c>
      <c r="N210" s="222">
        <v>10</v>
      </c>
      <c r="O210" s="222">
        <v>400</v>
      </c>
      <c r="P210" s="222">
        <v>3</v>
      </c>
      <c r="Q210" s="227">
        <f t="shared" si="11"/>
        <v>0.18</v>
      </c>
      <c r="R210" s="231"/>
    </row>
    <row r="211" spans="2:18" x14ac:dyDescent="0.25">
      <c r="B211" s="225">
        <v>18</v>
      </c>
      <c r="C211" s="226"/>
      <c r="D211" s="222">
        <v>10</v>
      </c>
      <c r="E211" s="222">
        <v>16</v>
      </c>
      <c r="F211" s="222">
        <v>400</v>
      </c>
      <c r="G211" s="222">
        <v>1</v>
      </c>
      <c r="H211" s="227">
        <f t="shared" si="10"/>
        <v>6.4000000000000001E-2</v>
      </c>
      <c r="I211" s="231"/>
      <c r="K211" s="225">
        <v>18</v>
      </c>
      <c r="L211" s="226"/>
      <c r="M211" s="222">
        <v>15</v>
      </c>
      <c r="N211" s="222">
        <v>10</v>
      </c>
      <c r="O211" s="222">
        <v>300</v>
      </c>
      <c r="P211" s="222">
        <v>4</v>
      </c>
      <c r="Q211" s="227">
        <f t="shared" si="11"/>
        <v>0.18</v>
      </c>
      <c r="R211" s="231"/>
    </row>
    <row r="212" spans="2:18" x14ac:dyDescent="0.25">
      <c r="B212" s="225">
        <v>19</v>
      </c>
      <c r="C212" s="226"/>
      <c r="D212" s="222">
        <v>6</v>
      </c>
      <c r="E212" s="222">
        <v>15</v>
      </c>
      <c r="F212" s="222">
        <v>400</v>
      </c>
      <c r="G212" s="222">
        <v>1</v>
      </c>
      <c r="H212" s="227">
        <f t="shared" si="10"/>
        <v>3.5999999999999997E-2</v>
      </c>
      <c r="I212" s="231"/>
      <c r="K212" s="225">
        <v>19</v>
      </c>
      <c r="L212" s="226"/>
      <c r="M212" s="222">
        <v>15</v>
      </c>
      <c r="N212" s="222">
        <v>9</v>
      </c>
      <c r="O212" s="222">
        <v>400</v>
      </c>
      <c r="P212" s="222">
        <v>1</v>
      </c>
      <c r="Q212" s="227">
        <f t="shared" si="11"/>
        <v>5.3999999999999999E-2</v>
      </c>
      <c r="R212" s="231"/>
    </row>
    <row r="213" spans="2:18" x14ac:dyDescent="0.25">
      <c r="B213" s="225">
        <v>20</v>
      </c>
      <c r="C213" s="226"/>
      <c r="D213" s="222">
        <v>16</v>
      </c>
      <c r="E213" s="222">
        <v>21</v>
      </c>
      <c r="F213" s="766">
        <v>300</v>
      </c>
      <c r="G213" s="222">
        <v>1</v>
      </c>
      <c r="H213" s="227">
        <f t="shared" si="10"/>
        <v>0.1008</v>
      </c>
      <c r="I213" s="231"/>
      <c r="K213" s="225">
        <v>20</v>
      </c>
      <c r="L213" s="226"/>
      <c r="M213" s="222">
        <v>15</v>
      </c>
      <c r="N213" s="222">
        <v>8</v>
      </c>
      <c r="O213" s="222">
        <v>300</v>
      </c>
      <c r="P213" s="222">
        <v>1</v>
      </c>
      <c r="Q213" s="227">
        <f t="shared" si="11"/>
        <v>3.5999999999999997E-2</v>
      </c>
      <c r="R213" s="231"/>
    </row>
    <row r="214" spans="2:18" x14ac:dyDescent="0.25">
      <c r="B214" s="225">
        <v>21</v>
      </c>
      <c r="C214" s="226"/>
      <c r="D214" s="222">
        <v>20</v>
      </c>
      <c r="E214" s="222">
        <v>23</v>
      </c>
      <c r="F214" s="222">
        <v>400</v>
      </c>
      <c r="G214" s="222">
        <v>1</v>
      </c>
      <c r="H214" s="227">
        <f t="shared" si="10"/>
        <v>0.184</v>
      </c>
      <c r="I214" s="231"/>
      <c r="K214" s="225">
        <v>21</v>
      </c>
      <c r="L214" s="226"/>
      <c r="M214" s="222">
        <v>15</v>
      </c>
      <c r="N214" s="222">
        <v>7</v>
      </c>
      <c r="O214" s="222">
        <v>400</v>
      </c>
      <c r="P214" s="222">
        <v>3</v>
      </c>
      <c r="Q214" s="227">
        <f t="shared" si="11"/>
        <v>0.126</v>
      </c>
      <c r="R214" s="231"/>
    </row>
    <row r="215" spans="2:18" x14ac:dyDescent="0.25">
      <c r="B215" s="225">
        <v>22</v>
      </c>
      <c r="C215" s="226"/>
      <c r="D215" s="222">
        <v>11</v>
      </c>
      <c r="E215" s="222">
        <v>20</v>
      </c>
      <c r="F215" s="222">
        <v>400</v>
      </c>
      <c r="G215" s="222">
        <v>1</v>
      </c>
      <c r="H215" s="227">
        <f t="shared" si="10"/>
        <v>8.7999999999999995E-2</v>
      </c>
      <c r="I215" s="231"/>
      <c r="K215" s="225">
        <v>22</v>
      </c>
      <c r="L215" s="226"/>
      <c r="M215" s="222">
        <v>15</v>
      </c>
      <c r="N215" s="222">
        <v>6</v>
      </c>
      <c r="O215" s="222">
        <v>400</v>
      </c>
      <c r="P215" s="222">
        <v>3</v>
      </c>
      <c r="Q215" s="227">
        <f t="shared" si="11"/>
        <v>0.108</v>
      </c>
      <c r="R215" s="231"/>
    </row>
    <row r="216" spans="2:18" x14ac:dyDescent="0.25">
      <c r="B216" s="225">
        <v>23</v>
      </c>
      <c r="C216" s="226"/>
      <c r="D216" s="222">
        <v>10</v>
      </c>
      <c r="E216" s="222">
        <v>17</v>
      </c>
      <c r="F216" s="222">
        <v>400</v>
      </c>
      <c r="G216" s="222">
        <v>1</v>
      </c>
      <c r="H216" s="227">
        <f t="shared" si="10"/>
        <v>6.8000000000000005E-2</v>
      </c>
      <c r="I216" s="231"/>
      <c r="K216" s="225">
        <v>23</v>
      </c>
      <c r="L216" s="226"/>
      <c r="M216" s="222">
        <v>15</v>
      </c>
      <c r="N216" s="222">
        <v>6</v>
      </c>
      <c r="O216" s="222">
        <v>300</v>
      </c>
      <c r="P216" s="222">
        <v>11</v>
      </c>
      <c r="Q216" s="227">
        <f t="shared" si="11"/>
        <v>0.29699999999999999</v>
      </c>
      <c r="R216" s="231"/>
    </row>
    <row r="217" spans="2:18" x14ac:dyDescent="0.25">
      <c r="B217" s="225">
        <v>24</v>
      </c>
      <c r="C217" s="226"/>
      <c r="D217" s="222">
        <v>16</v>
      </c>
      <c r="E217" s="222">
        <v>31</v>
      </c>
      <c r="F217" s="222">
        <v>400</v>
      </c>
      <c r="G217" s="222">
        <v>1</v>
      </c>
      <c r="H217" s="227">
        <f t="shared" si="10"/>
        <v>0.19839999999999999</v>
      </c>
      <c r="I217" s="231"/>
      <c r="K217" s="225">
        <v>24</v>
      </c>
      <c r="L217" s="226"/>
      <c r="M217" s="222">
        <v>15</v>
      </c>
      <c r="N217" s="222">
        <v>2</v>
      </c>
      <c r="O217" s="222">
        <v>300</v>
      </c>
      <c r="P217" s="222">
        <v>1</v>
      </c>
      <c r="Q217" s="227">
        <f t="shared" si="11"/>
        <v>8.9999999999999993E-3</v>
      </c>
      <c r="R217" s="231"/>
    </row>
    <row r="218" spans="2:18" x14ac:dyDescent="0.25">
      <c r="B218" s="225">
        <v>25</v>
      </c>
      <c r="C218" s="226"/>
      <c r="D218" s="222">
        <v>7</v>
      </c>
      <c r="E218" s="222">
        <v>16</v>
      </c>
      <c r="F218" s="222">
        <v>400</v>
      </c>
      <c r="G218" s="222">
        <v>1</v>
      </c>
      <c r="H218" s="227">
        <f t="shared" si="10"/>
        <v>4.48E-2</v>
      </c>
      <c r="I218" s="231"/>
      <c r="K218" s="225">
        <v>25</v>
      </c>
      <c r="L218" s="226"/>
      <c r="M218" s="222">
        <v>10</v>
      </c>
      <c r="N218" s="222">
        <v>12</v>
      </c>
      <c r="O218" s="222">
        <v>300</v>
      </c>
      <c r="P218" s="222">
        <v>1</v>
      </c>
      <c r="Q218" s="227">
        <f t="shared" si="11"/>
        <v>3.5999999999999997E-2</v>
      </c>
      <c r="R218" s="231"/>
    </row>
    <row r="219" spans="2:18" x14ac:dyDescent="0.25">
      <c r="B219" s="225">
        <v>26</v>
      </c>
      <c r="C219" s="226"/>
      <c r="D219" s="222">
        <v>8</v>
      </c>
      <c r="E219" s="222">
        <v>17</v>
      </c>
      <c r="F219" s="222">
        <v>400</v>
      </c>
      <c r="G219" s="222">
        <v>1</v>
      </c>
      <c r="H219" s="227">
        <f t="shared" si="10"/>
        <v>5.4399999999999997E-2</v>
      </c>
      <c r="I219" s="231"/>
      <c r="K219" s="225">
        <v>26</v>
      </c>
      <c r="L219" s="226"/>
      <c r="M219" s="222">
        <v>6</v>
      </c>
      <c r="N219" s="222">
        <v>12</v>
      </c>
      <c r="O219" s="222">
        <v>400</v>
      </c>
      <c r="P219" s="222">
        <v>2</v>
      </c>
      <c r="Q219" s="227">
        <f t="shared" si="11"/>
        <v>5.7599999999999998E-2</v>
      </c>
      <c r="R219" s="231"/>
    </row>
    <row r="220" spans="2:18" x14ac:dyDescent="0.25">
      <c r="B220" s="225">
        <v>27</v>
      </c>
      <c r="C220" s="226"/>
      <c r="D220" s="222">
        <v>31</v>
      </c>
      <c r="E220" s="222">
        <v>41</v>
      </c>
      <c r="F220" s="222">
        <v>400</v>
      </c>
      <c r="G220" s="222">
        <v>1</v>
      </c>
      <c r="H220" s="227">
        <f t="shared" si="10"/>
        <v>0.50839999999999996</v>
      </c>
      <c r="I220" s="231"/>
      <c r="K220" s="225">
        <v>27</v>
      </c>
      <c r="L220" s="226"/>
      <c r="M220" s="222">
        <v>2</v>
      </c>
      <c r="N220" s="222">
        <v>12</v>
      </c>
      <c r="O220" s="222">
        <v>400</v>
      </c>
      <c r="P220" s="222">
        <v>1</v>
      </c>
      <c r="Q220" s="227">
        <f t="shared" si="11"/>
        <v>9.5999999999999992E-3</v>
      </c>
      <c r="R220" s="231"/>
    </row>
    <row r="221" spans="2:18" x14ac:dyDescent="0.25">
      <c r="B221" s="225">
        <v>28</v>
      </c>
      <c r="C221" s="226"/>
      <c r="D221" s="222">
        <v>7</v>
      </c>
      <c r="E221" s="222">
        <v>11</v>
      </c>
      <c r="F221" s="222">
        <v>400</v>
      </c>
      <c r="G221" s="222">
        <v>1</v>
      </c>
      <c r="H221" s="227">
        <f t="shared" si="10"/>
        <v>3.0800000000000001E-2</v>
      </c>
      <c r="I221" s="231"/>
      <c r="K221" s="225">
        <v>28</v>
      </c>
      <c r="L221" s="226"/>
      <c r="M221" s="222">
        <v>10</v>
      </c>
      <c r="N221" s="222">
        <v>10</v>
      </c>
      <c r="O221" s="222">
        <v>400</v>
      </c>
      <c r="P221" s="222">
        <v>3</v>
      </c>
      <c r="Q221" s="227">
        <f t="shared" si="11"/>
        <v>0.12</v>
      </c>
      <c r="R221" s="231"/>
    </row>
    <row r="222" spans="2:18" x14ac:dyDescent="0.25">
      <c r="B222" s="225">
        <v>29</v>
      </c>
      <c r="C222" s="226"/>
      <c r="D222" s="222">
        <v>10</v>
      </c>
      <c r="E222" s="222">
        <v>16</v>
      </c>
      <c r="F222" s="222">
        <v>400</v>
      </c>
      <c r="G222" s="222">
        <v>1</v>
      </c>
      <c r="H222" s="227">
        <f t="shared" si="10"/>
        <v>6.4000000000000001E-2</v>
      </c>
      <c r="I222" s="231"/>
      <c r="K222" s="225">
        <v>29</v>
      </c>
      <c r="L222" s="226"/>
      <c r="M222" s="222">
        <v>8</v>
      </c>
      <c r="N222" s="222">
        <v>10</v>
      </c>
      <c r="O222" s="222">
        <v>400</v>
      </c>
      <c r="P222" s="222">
        <v>2</v>
      </c>
      <c r="Q222" s="227">
        <f t="shared" si="11"/>
        <v>6.4000000000000001E-2</v>
      </c>
      <c r="R222" s="231"/>
    </row>
    <row r="223" spans="2:18" x14ac:dyDescent="0.25">
      <c r="B223" s="225">
        <v>30</v>
      </c>
      <c r="C223" s="226"/>
      <c r="D223" s="222">
        <v>6</v>
      </c>
      <c r="E223" s="222">
        <v>12</v>
      </c>
      <c r="F223" s="222">
        <v>400</v>
      </c>
      <c r="G223" s="222">
        <v>1</v>
      </c>
      <c r="H223" s="227">
        <f t="shared" si="10"/>
        <v>2.8799999999999999E-2</v>
      </c>
      <c r="I223" s="231"/>
      <c r="K223" s="225">
        <v>30</v>
      </c>
      <c r="L223" s="226"/>
      <c r="M223" s="222">
        <v>8</v>
      </c>
      <c r="N223" s="222">
        <v>10</v>
      </c>
      <c r="O223" s="222">
        <v>300</v>
      </c>
      <c r="P223" s="222">
        <v>1</v>
      </c>
      <c r="Q223" s="227">
        <f t="shared" si="11"/>
        <v>2.4E-2</v>
      </c>
      <c r="R223" s="231"/>
    </row>
    <row r="224" spans="2:18" x14ac:dyDescent="0.25">
      <c r="B224" s="225">
        <v>31</v>
      </c>
      <c r="C224" s="226"/>
      <c r="D224" s="222">
        <v>6</v>
      </c>
      <c r="E224" s="222">
        <v>16</v>
      </c>
      <c r="F224" s="222">
        <v>400</v>
      </c>
      <c r="G224" s="222">
        <v>1</v>
      </c>
      <c r="H224" s="227">
        <f t="shared" si="10"/>
        <v>3.8399999999999997E-2</v>
      </c>
      <c r="I224" s="231"/>
      <c r="K224" s="225">
        <v>31</v>
      </c>
      <c r="L224" s="226"/>
      <c r="M224" s="222">
        <v>7</v>
      </c>
      <c r="N224" s="222">
        <v>10</v>
      </c>
      <c r="O224" s="222">
        <v>400</v>
      </c>
      <c r="P224" s="222">
        <v>1</v>
      </c>
      <c r="Q224" s="227">
        <f t="shared" si="11"/>
        <v>2.8000000000000001E-2</v>
      </c>
      <c r="R224" s="231"/>
    </row>
    <row r="225" spans="2:18" x14ac:dyDescent="0.25">
      <c r="B225" s="225">
        <v>32</v>
      </c>
      <c r="C225" s="226"/>
      <c r="D225" s="222">
        <v>6</v>
      </c>
      <c r="E225" s="222">
        <v>10</v>
      </c>
      <c r="F225" s="222">
        <v>400</v>
      </c>
      <c r="G225" s="222">
        <v>1</v>
      </c>
      <c r="H225" s="227">
        <f t="shared" si="10"/>
        <v>2.4E-2</v>
      </c>
      <c r="I225" s="231"/>
      <c r="K225" s="225">
        <v>32</v>
      </c>
      <c r="L225" s="226"/>
      <c r="M225" s="222">
        <v>7</v>
      </c>
      <c r="N225" s="222">
        <v>10</v>
      </c>
      <c r="O225" s="222">
        <v>300</v>
      </c>
      <c r="P225" s="222">
        <v>1</v>
      </c>
      <c r="Q225" s="227">
        <f t="shared" si="11"/>
        <v>2.1000000000000001E-2</v>
      </c>
      <c r="R225" s="231"/>
    </row>
    <row r="226" spans="2:18" x14ac:dyDescent="0.25">
      <c r="B226" s="225">
        <v>33</v>
      </c>
      <c r="C226" s="226"/>
      <c r="D226" s="222">
        <v>10</v>
      </c>
      <c r="E226" s="222">
        <v>10</v>
      </c>
      <c r="F226" s="222">
        <v>400</v>
      </c>
      <c r="G226" s="222">
        <v>1</v>
      </c>
      <c r="H226" s="227">
        <f t="shared" si="10"/>
        <v>0.04</v>
      </c>
      <c r="I226" s="231"/>
      <c r="K226" s="225">
        <v>33</v>
      </c>
      <c r="L226" s="226"/>
      <c r="M226" s="222">
        <v>6</v>
      </c>
      <c r="N226" s="222">
        <v>10</v>
      </c>
      <c r="O226" s="222">
        <v>400</v>
      </c>
      <c r="P226" s="222">
        <v>1</v>
      </c>
      <c r="Q226" s="227">
        <f t="shared" si="11"/>
        <v>2.4E-2</v>
      </c>
      <c r="R226" s="231"/>
    </row>
    <row r="227" spans="2:18" x14ac:dyDescent="0.25">
      <c r="B227" s="225">
        <v>34</v>
      </c>
      <c r="C227" s="226"/>
      <c r="D227" s="222">
        <v>11</v>
      </c>
      <c r="E227" s="222">
        <v>10</v>
      </c>
      <c r="F227" s="222">
        <v>400</v>
      </c>
      <c r="G227" s="222">
        <v>1</v>
      </c>
      <c r="H227" s="227">
        <f t="shared" si="10"/>
        <v>4.3999999999999997E-2</v>
      </c>
      <c r="I227" s="231"/>
      <c r="K227" s="225">
        <v>34</v>
      </c>
      <c r="L227" s="226"/>
      <c r="M227" s="222">
        <v>4.5</v>
      </c>
      <c r="N227" s="222">
        <v>10</v>
      </c>
      <c r="O227" s="222">
        <v>400</v>
      </c>
      <c r="P227" s="222">
        <v>6</v>
      </c>
      <c r="Q227" s="227">
        <f t="shared" si="11"/>
        <v>0.108</v>
      </c>
      <c r="R227" s="231"/>
    </row>
    <row r="228" spans="2:18" x14ac:dyDescent="0.25">
      <c r="B228" s="225">
        <v>35</v>
      </c>
      <c r="C228" s="226"/>
      <c r="D228" s="222">
        <v>6</v>
      </c>
      <c r="E228" s="222">
        <v>12</v>
      </c>
      <c r="F228" s="222">
        <v>400</v>
      </c>
      <c r="G228" s="222">
        <v>1</v>
      </c>
      <c r="H228" s="227">
        <f t="shared" si="10"/>
        <v>2.8799999999999999E-2</v>
      </c>
      <c r="I228" s="231"/>
      <c r="K228" s="225">
        <v>35</v>
      </c>
      <c r="L228" s="226"/>
      <c r="M228" s="222">
        <v>2</v>
      </c>
      <c r="N228" s="222">
        <v>10</v>
      </c>
      <c r="O228" s="222">
        <v>400</v>
      </c>
      <c r="P228" s="222">
        <v>6</v>
      </c>
      <c r="Q228" s="227">
        <f t="shared" si="11"/>
        <v>4.8000000000000001E-2</v>
      </c>
      <c r="R228" s="231"/>
    </row>
    <row r="229" spans="2:18" x14ac:dyDescent="0.25">
      <c r="B229" s="225">
        <v>36</v>
      </c>
      <c r="C229" s="226"/>
      <c r="D229" s="222">
        <v>6</v>
      </c>
      <c r="E229" s="222">
        <v>11</v>
      </c>
      <c r="F229" s="222">
        <v>400</v>
      </c>
      <c r="G229" s="222">
        <v>1</v>
      </c>
      <c r="H229" s="227">
        <f t="shared" si="10"/>
        <v>2.64E-2</v>
      </c>
      <c r="I229" s="231"/>
      <c r="K229" s="225">
        <v>36</v>
      </c>
      <c r="L229" s="226"/>
      <c r="M229" s="222">
        <v>2</v>
      </c>
      <c r="N229" s="222">
        <v>10</v>
      </c>
      <c r="O229" s="222">
        <v>300</v>
      </c>
      <c r="P229" s="222">
        <v>6</v>
      </c>
      <c r="Q229" s="227">
        <f t="shared" si="11"/>
        <v>3.5999999999999997E-2</v>
      </c>
      <c r="R229" s="231"/>
    </row>
    <row r="230" spans="2:18" x14ac:dyDescent="0.25">
      <c r="B230" s="225">
        <v>37</v>
      </c>
      <c r="C230" s="226"/>
      <c r="D230" s="222">
        <v>7</v>
      </c>
      <c r="E230" s="222">
        <v>10</v>
      </c>
      <c r="F230" s="766">
        <v>300</v>
      </c>
      <c r="G230" s="222">
        <v>1</v>
      </c>
      <c r="H230" s="227">
        <f t="shared" si="10"/>
        <v>2.1000000000000001E-2</v>
      </c>
      <c r="I230" s="231"/>
      <c r="K230" s="225">
        <v>37</v>
      </c>
      <c r="L230" s="226"/>
      <c r="M230" s="222">
        <v>6</v>
      </c>
      <c r="N230" s="222">
        <v>6</v>
      </c>
      <c r="O230" s="222">
        <v>300</v>
      </c>
      <c r="P230" s="222">
        <v>1</v>
      </c>
      <c r="Q230" s="227">
        <f t="shared" si="11"/>
        <v>1.0800000000000001E-2</v>
      </c>
      <c r="R230" s="231"/>
    </row>
    <row r="231" spans="2:18" x14ac:dyDescent="0.25">
      <c r="B231" s="225">
        <v>38</v>
      </c>
      <c r="C231" s="226"/>
      <c r="D231" s="222">
        <v>5</v>
      </c>
      <c r="E231" s="222">
        <v>20</v>
      </c>
      <c r="F231" s="222">
        <v>400</v>
      </c>
      <c r="G231" s="222">
        <v>1</v>
      </c>
      <c r="H231" s="227">
        <f t="shared" si="10"/>
        <v>0.04</v>
      </c>
      <c r="I231" s="231"/>
      <c r="K231" s="225">
        <v>38</v>
      </c>
      <c r="L231" s="226"/>
      <c r="M231" s="222">
        <v>5</v>
      </c>
      <c r="N231" s="222">
        <v>7</v>
      </c>
      <c r="O231" s="222">
        <v>300</v>
      </c>
      <c r="P231" s="222">
        <v>2</v>
      </c>
      <c r="Q231" s="227">
        <f t="shared" si="11"/>
        <v>2.1000000000000001E-2</v>
      </c>
      <c r="R231" s="231"/>
    </row>
    <row r="232" spans="2:18" x14ac:dyDescent="0.25">
      <c r="B232" s="225">
        <v>39</v>
      </c>
      <c r="C232" s="226"/>
      <c r="D232" s="222">
        <v>11</v>
      </c>
      <c r="E232" s="222">
        <v>16</v>
      </c>
      <c r="F232" s="766">
        <v>300</v>
      </c>
      <c r="G232" s="222">
        <v>1</v>
      </c>
      <c r="H232" s="227">
        <f t="shared" si="10"/>
        <v>5.28E-2</v>
      </c>
      <c r="I232" s="231"/>
      <c r="K232" s="225">
        <v>39</v>
      </c>
      <c r="L232" s="226"/>
      <c r="M232" s="222">
        <v>4.5</v>
      </c>
      <c r="N232" s="222">
        <v>4.5</v>
      </c>
      <c r="O232" s="222">
        <v>400</v>
      </c>
      <c r="P232" s="222">
        <v>1</v>
      </c>
      <c r="Q232" s="227">
        <f t="shared" si="11"/>
        <v>8.0999999999999996E-3</v>
      </c>
      <c r="R232" s="231"/>
    </row>
    <row r="233" spans="2:18" x14ac:dyDescent="0.25">
      <c r="B233" s="225">
        <v>40</v>
      </c>
      <c r="C233" s="226"/>
      <c r="D233" s="222">
        <v>6</v>
      </c>
      <c r="E233" s="222">
        <v>10</v>
      </c>
      <c r="F233" s="222">
        <v>400</v>
      </c>
      <c r="G233" s="222">
        <v>1</v>
      </c>
      <c r="H233" s="227">
        <f t="shared" ref="H233:H255" si="12">D233*E233*F233*G233/1000000</f>
        <v>2.4E-2</v>
      </c>
      <c r="I233" s="231"/>
      <c r="K233" s="225">
        <v>40</v>
      </c>
      <c r="L233" s="226"/>
      <c r="M233" s="222">
        <v>4.5</v>
      </c>
      <c r="N233" s="222">
        <v>4.5</v>
      </c>
      <c r="O233" s="222">
        <v>300</v>
      </c>
      <c r="P233" s="222">
        <v>1</v>
      </c>
      <c r="Q233" s="227">
        <f t="shared" si="11"/>
        <v>6.0749999999999997E-3</v>
      </c>
      <c r="R233" s="790" t="s">
        <v>289</v>
      </c>
    </row>
    <row r="234" spans="2:18" ht="16.5" thickBot="1" x14ac:dyDescent="0.3">
      <c r="B234" s="225">
        <v>41</v>
      </c>
      <c r="C234" s="226"/>
      <c r="D234" s="222">
        <v>31</v>
      </c>
      <c r="E234" s="222">
        <v>26</v>
      </c>
      <c r="F234" s="222">
        <v>400</v>
      </c>
      <c r="G234" s="222">
        <v>1</v>
      </c>
      <c r="H234" s="227">
        <f t="shared" si="12"/>
        <v>0.32240000000000002</v>
      </c>
      <c r="I234" s="231"/>
      <c r="K234"/>
      <c r="L234"/>
      <c r="M234"/>
      <c r="N234"/>
      <c r="O234"/>
      <c r="P234" s="210">
        <f>SUM(P194:P233)</f>
        <v>109</v>
      </c>
      <c r="Q234" s="235">
        <f>SUM(Q194:Q233)</f>
        <v>6.3956749999999962</v>
      </c>
      <c r="R234" s="767">
        <f>SUM(Q234/H256)</f>
        <v>1.0102953953084268</v>
      </c>
    </row>
    <row r="235" spans="2:18" ht="16.5" thickTop="1" x14ac:dyDescent="0.25">
      <c r="B235" s="225">
        <v>42</v>
      </c>
      <c r="C235" s="226"/>
      <c r="D235" s="222">
        <v>6</v>
      </c>
      <c r="E235" s="222">
        <v>12</v>
      </c>
      <c r="F235" s="222">
        <v>400</v>
      </c>
      <c r="G235" s="222">
        <v>1</v>
      </c>
      <c r="H235" s="227">
        <f t="shared" si="12"/>
        <v>2.8799999999999999E-2</v>
      </c>
      <c r="I235" s="231"/>
    </row>
    <row r="236" spans="2:18" x14ac:dyDescent="0.25">
      <c r="B236" s="225">
        <v>43</v>
      </c>
      <c r="C236" s="226"/>
      <c r="D236" s="222">
        <v>12</v>
      </c>
      <c r="E236" s="222">
        <v>16</v>
      </c>
      <c r="F236" s="222">
        <v>400</v>
      </c>
      <c r="G236" s="222">
        <v>1</v>
      </c>
      <c r="H236" s="227">
        <f t="shared" si="12"/>
        <v>7.6799999999999993E-2</v>
      </c>
      <c r="I236" s="231"/>
      <c r="R236" s="721">
        <f>SUM(Q234,R181,R163,R129,R78,R17,)</f>
        <v>25.021899999999992</v>
      </c>
    </row>
    <row r="237" spans="2:18" x14ac:dyDescent="0.25">
      <c r="B237" s="225">
        <v>44</v>
      </c>
      <c r="C237" s="226"/>
      <c r="D237" s="222">
        <v>27</v>
      </c>
      <c r="E237" s="222">
        <v>30</v>
      </c>
      <c r="F237" s="222">
        <v>400</v>
      </c>
      <c r="G237" s="222">
        <v>1</v>
      </c>
      <c r="H237" s="227">
        <f t="shared" si="12"/>
        <v>0.32400000000000001</v>
      </c>
      <c r="I237" s="231"/>
    </row>
    <row r="238" spans="2:18" x14ac:dyDescent="0.25">
      <c r="B238" s="225">
        <v>45</v>
      </c>
      <c r="C238" s="226"/>
      <c r="D238" s="222">
        <v>31</v>
      </c>
      <c r="E238" s="222">
        <v>31</v>
      </c>
      <c r="F238" s="766">
        <v>300</v>
      </c>
      <c r="G238" s="222">
        <v>1</v>
      </c>
      <c r="H238" s="227">
        <f t="shared" si="12"/>
        <v>0.2883</v>
      </c>
      <c r="I238" s="231"/>
    </row>
    <row r="239" spans="2:18" x14ac:dyDescent="0.25">
      <c r="B239" s="225">
        <v>46</v>
      </c>
      <c r="C239" s="226"/>
      <c r="D239" s="222">
        <v>9</v>
      </c>
      <c r="E239" s="222">
        <v>14</v>
      </c>
      <c r="F239" s="766">
        <v>300</v>
      </c>
      <c r="G239" s="222">
        <v>1</v>
      </c>
      <c r="H239" s="227">
        <f t="shared" si="12"/>
        <v>3.78E-2</v>
      </c>
      <c r="I239" s="231"/>
      <c r="K239" s="817" t="s">
        <v>332</v>
      </c>
      <c r="O239" s="814">
        <f>SUM(G256,G180,G80,G49,)</f>
        <v>201</v>
      </c>
      <c r="P239" s="241">
        <f>SUM(H256,H180,H80,H49,)</f>
        <v>24.343099999999996</v>
      </c>
    </row>
    <row r="240" spans="2:18" x14ac:dyDescent="0.25">
      <c r="B240" s="225">
        <v>47</v>
      </c>
      <c r="C240" s="226"/>
      <c r="D240" s="222">
        <v>10</v>
      </c>
      <c r="E240" s="222">
        <v>14</v>
      </c>
      <c r="F240" s="766">
        <v>300</v>
      </c>
      <c r="G240" s="222">
        <v>1</v>
      </c>
      <c r="H240" s="227">
        <f t="shared" si="12"/>
        <v>4.2000000000000003E-2</v>
      </c>
      <c r="I240" s="231"/>
      <c r="K240" s="817" t="s">
        <v>299</v>
      </c>
      <c r="L240" s="817"/>
      <c r="M240" s="817"/>
      <c r="N240" s="818"/>
      <c r="O240" s="820">
        <f>SUM(P234,Q181,Q160,Q129,Q72,Q17,)</f>
        <v>412</v>
      </c>
      <c r="P240" s="819">
        <f>SUM(Q234,R181,R160,R129,R72,R17,)</f>
        <v>24.777899999999995</v>
      </c>
      <c r="Q240" s="826">
        <f>SUM(P240/P239)</f>
        <v>1.0178613241534562</v>
      </c>
    </row>
    <row r="241" spans="2:16" x14ac:dyDescent="0.25">
      <c r="B241" s="225">
        <v>48</v>
      </c>
      <c r="C241" s="226"/>
      <c r="D241" s="222">
        <v>6</v>
      </c>
      <c r="E241" s="222">
        <v>10</v>
      </c>
      <c r="F241" s="766">
        <v>300</v>
      </c>
      <c r="G241" s="222">
        <v>1</v>
      </c>
      <c r="H241" s="227">
        <f t="shared" si="12"/>
        <v>1.7999999999999999E-2</v>
      </c>
      <c r="I241" s="231"/>
      <c r="K241" s="817" t="s">
        <v>313</v>
      </c>
      <c r="O241" s="814">
        <f>SUM(Q162,Q76,)</f>
        <v>22</v>
      </c>
      <c r="P241" s="721">
        <f>SUM(R162,R76,)</f>
        <v>0.24399999999999999</v>
      </c>
    </row>
    <row r="242" spans="2:16" ht="16.5" thickBot="1" x14ac:dyDescent="0.3">
      <c r="B242" s="225">
        <v>49</v>
      </c>
      <c r="C242" s="226"/>
      <c r="D242" s="222">
        <v>15</v>
      </c>
      <c r="E242" s="222">
        <v>27</v>
      </c>
      <c r="F242" s="766">
        <v>300</v>
      </c>
      <c r="G242" s="222">
        <v>1</v>
      </c>
      <c r="H242" s="227">
        <f t="shared" si="12"/>
        <v>0.1215</v>
      </c>
      <c r="I242" s="231"/>
      <c r="O242" s="821">
        <f>SUM(O240:O241)</f>
        <v>434</v>
      </c>
      <c r="P242" s="822">
        <f>SUM(P240:P241)</f>
        <v>25.021899999999995</v>
      </c>
    </row>
    <row r="243" spans="2:16" ht="16.5" thickTop="1" x14ac:dyDescent="0.25">
      <c r="B243" s="225">
        <v>50</v>
      </c>
      <c r="C243" s="226"/>
      <c r="D243" s="222">
        <v>21</v>
      </c>
      <c r="E243" s="222">
        <v>30</v>
      </c>
      <c r="F243" s="766">
        <v>300</v>
      </c>
      <c r="G243" s="222">
        <v>1</v>
      </c>
      <c r="H243" s="227">
        <f t="shared" si="12"/>
        <v>0.189</v>
      </c>
      <c r="I243" s="231"/>
    </row>
    <row r="244" spans="2:16" x14ac:dyDescent="0.25">
      <c r="B244" s="225">
        <v>51</v>
      </c>
      <c r="C244" s="226"/>
      <c r="D244" s="222">
        <v>21</v>
      </c>
      <c r="E244" s="222">
        <v>25</v>
      </c>
      <c r="F244" s="766">
        <v>300</v>
      </c>
      <c r="G244" s="222">
        <v>1</v>
      </c>
      <c r="H244" s="227">
        <f t="shared" si="12"/>
        <v>0.1575</v>
      </c>
      <c r="I244" s="231"/>
    </row>
    <row r="245" spans="2:16" x14ac:dyDescent="0.25">
      <c r="B245" s="225">
        <v>52</v>
      </c>
      <c r="C245" s="226"/>
      <c r="D245" s="222">
        <v>5</v>
      </c>
      <c r="E245" s="222">
        <v>21</v>
      </c>
      <c r="F245" s="766">
        <v>300</v>
      </c>
      <c r="G245" s="222">
        <v>1</v>
      </c>
      <c r="H245" s="227">
        <f t="shared" si="12"/>
        <v>3.15E-2</v>
      </c>
      <c r="I245" s="231"/>
    </row>
    <row r="246" spans="2:16" x14ac:dyDescent="0.25">
      <c r="B246" s="225">
        <v>53</v>
      </c>
      <c r="C246" s="226"/>
      <c r="D246" s="222">
        <v>17</v>
      </c>
      <c r="E246" s="222">
        <v>41</v>
      </c>
      <c r="F246" s="766">
        <v>300</v>
      </c>
      <c r="G246" s="222">
        <v>1</v>
      </c>
      <c r="H246" s="227">
        <f t="shared" si="12"/>
        <v>0.20910000000000001</v>
      </c>
      <c r="I246" s="231"/>
    </row>
    <row r="247" spans="2:16" x14ac:dyDescent="0.25">
      <c r="B247" s="225">
        <v>54</v>
      </c>
      <c r="C247" s="226"/>
      <c r="D247" s="222">
        <v>30</v>
      </c>
      <c r="E247" s="222">
        <v>30</v>
      </c>
      <c r="F247" s="766">
        <v>300</v>
      </c>
      <c r="G247" s="222">
        <v>1</v>
      </c>
      <c r="H247" s="227">
        <f t="shared" si="12"/>
        <v>0.27</v>
      </c>
      <c r="I247" s="231"/>
    </row>
    <row r="248" spans="2:16" x14ac:dyDescent="0.25">
      <c r="B248" s="225">
        <v>55</v>
      </c>
      <c r="C248" s="226"/>
      <c r="D248" s="222">
        <v>21</v>
      </c>
      <c r="E248" s="222">
        <v>31</v>
      </c>
      <c r="F248" s="766">
        <v>300</v>
      </c>
      <c r="G248" s="222">
        <v>1</v>
      </c>
      <c r="H248" s="227">
        <f t="shared" si="12"/>
        <v>0.1953</v>
      </c>
      <c r="I248" s="231"/>
    </row>
    <row r="249" spans="2:16" x14ac:dyDescent="0.25">
      <c r="B249" s="225">
        <v>56</v>
      </c>
      <c r="C249" s="226"/>
      <c r="D249" s="222">
        <v>21</v>
      </c>
      <c r="E249" s="222">
        <v>30</v>
      </c>
      <c r="F249" s="766">
        <v>300</v>
      </c>
      <c r="G249" s="222">
        <v>1</v>
      </c>
      <c r="H249" s="227">
        <f t="shared" si="12"/>
        <v>0.189</v>
      </c>
      <c r="I249" s="231"/>
    </row>
    <row r="250" spans="2:16" x14ac:dyDescent="0.25">
      <c r="B250" s="225">
        <v>57</v>
      </c>
      <c r="C250" s="226"/>
      <c r="D250" s="222">
        <v>6</v>
      </c>
      <c r="E250" s="222">
        <v>16</v>
      </c>
      <c r="F250" s="766">
        <v>300</v>
      </c>
      <c r="G250" s="222">
        <v>1</v>
      </c>
      <c r="H250" s="227">
        <f t="shared" si="12"/>
        <v>2.8799999999999999E-2</v>
      </c>
      <c r="I250" s="231"/>
    </row>
    <row r="251" spans="2:16" x14ac:dyDescent="0.25">
      <c r="B251" s="225">
        <v>58</v>
      </c>
      <c r="C251" s="226"/>
      <c r="D251" s="222">
        <v>31</v>
      </c>
      <c r="E251" s="222">
        <v>29</v>
      </c>
      <c r="F251" s="766">
        <v>300</v>
      </c>
      <c r="G251" s="222">
        <v>1</v>
      </c>
      <c r="H251" s="227">
        <f t="shared" si="12"/>
        <v>0.2697</v>
      </c>
      <c r="I251" s="231"/>
    </row>
    <row r="252" spans="2:16" x14ac:dyDescent="0.25">
      <c r="B252" s="225">
        <v>59</v>
      </c>
      <c r="C252" s="226"/>
      <c r="D252" s="222">
        <v>32</v>
      </c>
      <c r="E252" s="222">
        <v>22</v>
      </c>
      <c r="F252" s="766">
        <v>300</v>
      </c>
      <c r="G252" s="222">
        <v>1</v>
      </c>
      <c r="H252" s="227">
        <f t="shared" si="12"/>
        <v>0.2112</v>
      </c>
      <c r="I252" s="231"/>
    </row>
    <row r="253" spans="2:16" x14ac:dyDescent="0.25">
      <c r="B253" s="225">
        <v>60</v>
      </c>
      <c r="C253" s="226"/>
      <c r="D253" s="222">
        <v>5</v>
      </c>
      <c r="E253" s="222">
        <v>21</v>
      </c>
      <c r="F253" s="766">
        <v>300</v>
      </c>
      <c r="G253" s="222">
        <v>1</v>
      </c>
      <c r="H253" s="227">
        <f t="shared" si="12"/>
        <v>3.15E-2</v>
      </c>
      <c r="I253" s="231"/>
    </row>
    <row r="254" spans="2:16" x14ac:dyDescent="0.25">
      <c r="B254" s="225">
        <v>61</v>
      </c>
      <c r="C254" s="226"/>
      <c r="D254" s="222">
        <v>16</v>
      </c>
      <c r="E254" s="222">
        <v>30</v>
      </c>
      <c r="F254" s="766">
        <v>300</v>
      </c>
      <c r="G254" s="222">
        <v>1</v>
      </c>
      <c r="H254" s="227">
        <f t="shared" si="12"/>
        <v>0.14399999999999999</v>
      </c>
      <c r="I254" s="231"/>
    </row>
    <row r="255" spans="2:16" x14ac:dyDescent="0.25">
      <c r="B255" s="225">
        <v>62</v>
      </c>
      <c r="C255" s="226"/>
      <c r="D255" s="222">
        <v>8</v>
      </c>
      <c r="E255" s="222">
        <v>16</v>
      </c>
      <c r="F255" s="766">
        <v>300</v>
      </c>
      <c r="G255" s="222">
        <v>1</v>
      </c>
      <c r="H255" s="227">
        <f t="shared" si="12"/>
        <v>3.8399999999999997E-2</v>
      </c>
      <c r="I255" s="231"/>
    </row>
    <row r="256" spans="2:16" ht="16.5" thickBot="1" x14ac:dyDescent="0.3">
      <c r="G256" s="210">
        <f>SUM(G194:G255)</f>
        <v>62</v>
      </c>
      <c r="H256" s="235">
        <f>SUM(H194:H255)</f>
        <v>6.3305000000000007</v>
      </c>
      <c r="I256" s="745" t="s">
        <v>289</v>
      </c>
    </row>
    <row r="257" ht="16.5" thickTop="1" x14ac:dyDescent="0.25"/>
  </sheetData>
  <mergeCells count="82">
    <mergeCell ref="B189:I190"/>
    <mergeCell ref="B192:B193"/>
    <mergeCell ref="C192:C193"/>
    <mergeCell ref="D192:F192"/>
    <mergeCell ref="G192:H192"/>
    <mergeCell ref="I192:I193"/>
    <mergeCell ref="K189:R190"/>
    <mergeCell ref="K192:K193"/>
    <mergeCell ref="L192:L193"/>
    <mergeCell ref="M192:O192"/>
    <mergeCell ref="P192:Q192"/>
    <mergeCell ref="R192:R193"/>
    <mergeCell ref="K181:P181"/>
    <mergeCell ref="K132:S133"/>
    <mergeCell ref="K165:S166"/>
    <mergeCell ref="K168:K169"/>
    <mergeCell ref="L168:L169"/>
    <mergeCell ref="M168:O168"/>
    <mergeCell ref="P168:R168"/>
    <mergeCell ref="S168:S169"/>
    <mergeCell ref="K163:P163"/>
    <mergeCell ref="K135:K136"/>
    <mergeCell ref="L135:L136"/>
    <mergeCell ref="M135:O135"/>
    <mergeCell ref="P135:R135"/>
    <mergeCell ref="S135:S136"/>
    <mergeCell ref="B102:I103"/>
    <mergeCell ref="B105:B106"/>
    <mergeCell ref="C105:C106"/>
    <mergeCell ref="D105:F105"/>
    <mergeCell ref="G105:H105"/>
    <mergeCell ref="I105:I106"/>
    <mergeCell ref="B1:I2"/>
    <mergeCell ref="K1:S2"/>
    <mergeCell ref="B4:B5"/>
    <mergeCell ref="C4:C5"/>
    <mergeCell ref="D4:F4"/>
    <mergeCell ref="G4:H4"/>
    <mergeCell ref="I4:I5"/>
    <mergeCell ref="B52:I53"/>
    <mergeCell ref="K52:S53"/>
    <mergeCell ref="M24:N24"/>
    <mergeCell ref="O24:P24"/>
    <mergeCell ref="Q24:Q25"/>
    <mergeCell ref="K13:O13"/>
    <mergeCell ref="K15:O15"/>
    <mergeCell ref="K17:O17"/>
    <mergeCell ref="K19:O19"/>
    <mergeCell ref="B49:F49"/>
    <mergeCell ref="L24:L25"/>
    <mergeCell ref="S55:S56"/>
    <mergeCell ref="B55:B56"/>
    <mergeCell ref="C55:C56"/>
    <mergeCell ref="D55:F55"/>
    <mergeCell ref="G55:H55"/>
    <mergeCell ref="I55:I56"/>
    <mergeCell ref="K55:K56"/>
    <mergeCell ref="L55:L56"/>
    <mergeCell ref="M55:O55"/>
    <mergeCell ref="K72:O72"/>
    <mergeCell ref="K76:O76"/>
    <mergeCell ref="L85:L86"/>
    <mergeCell ref="M85:N85"/>
    <mergeCell ref="K78:O78"/>
    <mergeCell ref="L80:P80"/>
    <mergeCell ref="L81:P81"/>
    <mergeCell ref="L82:P82"/>
    <mergeCell ref="O85:P85"/>
    <mergeCell ref="B98:S99"/>
    <mergeCell ref="Q85:Q86"/>
    <mergeCell ref="E95:F95"/>
    <mergeCell ref="G95:H95"/>
    <mergeCell ref="B96:C96"/>
    <mergeCell ref="E96:F96"/>
    <mergeCell ref="G96:H96"/>
    <mergeCell ref="E94:F94"/>
    <mergeCell ref="G94:H94"/>
    <mergeCell ref="K102:R103"/>
    <mergeCell ref="K105:K106"/>
    <mergeCell ref="L105:L106"/>
    <mergeCell ref="M105:O105"/>
    <mergeCell ref="P105:R105"/>
  </mergeCells>
  <phoneticPr fontId="19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9186-FB58-4D9A-85D4-9122338E86DA}">
  <dimension ref="A1:AI3500"/>
  <sheetViews>
    <sheetView zoomScale="98" zoomScaleNormal="98" workbookViewId="0">
      <selection activeCell="AE110" sqref="AE110"/>
    </sheetView>
  </sheetViews>
  <sheetFormatPr defaultRowHeight="15" customHeight="1" x14ac:dyDescent="0.25"/>
  <cols>
    <col min="1" max="1" width="9.140625" style="1338"/>
    <col min="2" max="2" width="10.85546875" style="7" customWidth="1"/>
    <col min="3" max="3" width="11" style="112" customWidth="1"/>
    <col min="4" max="4" width="9.140625" style="7" customWidth="1"/>
    <col min="5" max="5" width="11.28515625" style="7" customWidth="1"/>
    <col min="6" max="6" width="12.28515625" style="7" customWidth="1"/>
    <col min="7" max="7" width="11.42578125" style="7" customWidth="1"/>
    <col min="8" max="8" width="14.42578125" style="7" customWidth="1"/>
    <col min="9" max="9" width="3.140625" style="127" customWidth="1"/>
    <col min="10" max="10" width="10.85546875" style="7" customWidth="1"/>
    <col min="11" max="11" width="12.140625" style="7" customWidth="1"/>
    <col min="12" max="12" width="10.28515625" style="7" customWidth="1"/>
    <col min="13" max="13" width="10" style="7" customWidth="1"/>
    <col min="14" max="14" width="11.5703125" style="7" customWidth="1"/>
    <col min="15" max="16" width="9.140625" style="7"/>
    <col min="17" max="17" width="12.7109375" style="7" customWidth="1"/>
    <col min="18" max="18" width="11" style="7" customWidth="1"/>
    <col min="19" max="19" width="3.140625" style="127" customWidth="1"/>
    <col min="20" max="25" width="9.140625" style="1"/>
    <col min="26" max="27" width="10.5703125" style="1" customWidth="1"/>
    <col min="29" max="29" width="9.140625" style="7"/>
    <col min="30" max="30" width="10.5703125" style="7" customWidth="1"/>
    <col min="31" max="35" width="13.42578125" style="7" customWidth="1"/>
  </cols>
  <sheetData>
    <row r="1" spans="1:35" ht="15" customHeight="1" x14ac:dyDescent="0.25">
      <c r="B1" s="1814" t="s">
        <v>484</v>
      </c>
      <c r="C1" s="1814"/>
      <c r="D1" s="1814"/>
      <c r="E1" s="1814"/>
      <c r="F1" s="1814"/>
      <c r="G1" s="1814"/>
      <c r="H1" s="1814"/>
      <c r="I1" s="330"/>
      <c r="J1" s="1814" t="s">
        <v>483</v>
      </c>
      <c r="K1" s="1814"/>
      <c r="L1" s="1814"/>
      <c r="M1" s="1814"/>
      <c r="N1" s="1814"/>
      <c r="O1" s="1814"/>
      <c r="P1" s="1814"/>
      <c r="Q1" s="1814"/>
      <c r="R1" s="1814"/>
      <c r="S1" s="330"/>
      <c r="T1" s="1814" t="s">
        <v>132</v>
      </c>
      <c r="U1" s="1814"/>
      <c r="V1" s="1814"/>
      <c r="W1" s="1814"/>
      <c r="X1" s="1814"/>
      <c r="Y1" s="1814"/>
      <c r="Z1" s="1814"/>
      <c r="AA1" s="1814"/>
      <c r="AC1" s="1944" t="s">
        <v>387</v>
      </c>
      <c r="AD1" s="1944"/>
      <c r="AE1" s="1944"/>
      <c r="AF1" s="1944"/>
      <c r="AG1" s="1944"/>
      <c r="AH1" s="1944"/>
      <c r="AI1" s="1944"/>
    </row>
    <row r="2" spans="1:35" ht="15" customHeight="1" x14ac:dyDescent="0.25">
      <c r="B2" s="1814"/>
      <c r="C2" s="1814"/>
      <c r="D2" s="1814"/>
      <c r="E2" s="1814"/>
      <c r="F2" s="1814"/>
      <c r="G2" s="1814"/>
      <c r="H2" s="1814"/>
      <c r="I2" s="330"/>
      <c r="J2" s="1814"/>
      <c r="K2" s="1814"/>
      <c r="L2" s="1814"/>
      <c r="M2" s="1814"/>
      <c r="N2" s="1814"/>
      <c r="O2" s="1814"/>
      <c r="P2" s="1814"/>
      <c r="Q2" s="1814"/>
      <c r="R2" s="1814"/>
      <c r="S2" s="330"/>
      <c r="T2" s="1814"/>
      <c r="U2" s="1814"/>
      <c r="V2" s="1814"/>
      <c r="W2" s="1814"/>
      <c r="X2" s="1814"/>
      <c r="Y2" s="1814"/>
      <c r="Z2" s="1814"/>
      <c r="AA2" s="1814"/>
      <c r="AC2" s="1944"/>
      <c r="AD2" s="1944"/>
      <c r="AE2" s="1944"/>
      <c r="AF2" s="1944"/>
      <c r="AG2" s="1944"/>
      <c r="AH2" s="1944"/>
      <c r="AI2" s="1944"/>
    </row>
    <row r="3" spans="1:35" ht="15" customHeight="1" x14ac:dyDescent="0.25">
      <c r="B3" s="9" t="s">
        <v>23</v>
      </c>
      <c r="H3" s="8"/>
      <c r="J3" s="9"/>
      <c r="K3" s="10"/>
      <c r="L3" s="10"/>
      <c r="M3" s="10"/>
      <c r="N3" s="10"/>
      <c r="O3" s="1898"/>
      <c r="P3" s="1898"/>
      <c r="Q3" s="8"/>
      <c r="T3" s="9"/>
      <c r="U3" s="10"/>
      <c r="V3" s="10"/>
      <c r="W3" s="10"/>
      <c r="X3" s="10"/>
      <c r="Y3" s="1323"/>
      <c r="Z3" s="8"/>
      <c r="AA3" s="8"/>
      <c r="AC3" s="998"/>
      <c r="AD3" s="138"/>
      <c r="AE3" s="998"/>
      <c r="AF3" s="998"/>
      <c r="AG3" s="998"/>
      <c r="AH3" s="998"/>
      <c r="AI3" s="138"/>
    </row>
    <row r="4" spans="1:35" ht="15" customHeight="1" x14ac:dyDescent="0.25">
      <c r="B4" s="1812" t="s">
        <v>1</v>
      </c>
      <c r="C4" s="1886" t="s">
        <v>2</v>
      </c>
      <c r="D4" s="1805" t="s">
        <v>3</v>
      </c>
      <c r="E4" s="1842" t="s">
        <v>4</v>
      </c>
      <c r="F4" s="1843"/>
      <c r="G4" s="1844"/>
      <c r="H4" s="1812" t="s">
        <v>5</v>
      </c>
      <c r="J4" s="1812" t="s">
        <v>1</v>
      </c>
      <c r="K4" s="1899" t="s">
        <v>24</v>
      </c>
      <c r="L4" s="1842" t="s">
        <v>25</v>
      </c>
      <c r="M4" s="1843"/>
      <c r="N4" s="1844"/>
      <c r="O4" s="1842" t="s">
        <v>4</v>
      </c>
      <c r="P4" s="1843"/>
      <c r="Q4" s="1844"/>
      <c r="R4" s="1812" t="s">
        <v>5</v>
      </c>
      <c r="T4" s="1812" t="s">
        <v>490</v>
      </c>
      <c r="U4" s="1899" t="s">
        <v>24</v>
      </c>
      <c r="V4" s="1842" t="s">
        <v>25</v>
      </c>
      <c r="W4" s="1843"/>
      <c r="X4" s="1844"/>
      <c r="Y4" s="1843"/>
      <c r="Z4" s="1844"/>
      <c r="AA4" s="1315" t="s">
        <v>5</v>
      </c>
      <c r="AC4" s="1812" t="s">
        <v>1</v>
      </c>
      <c r="AD4" s="1899" t="s">
        <v>24</v>
      </c>
      <c r="AE4" s="1850" t="s">
        <v>378</v>
      </c>
      <c r="AF4" s="1851"/>
      <c r="AG4" s="1851"/>
      <c r="AH4" s="1852"/>
      <c r="AI4" s="1885" t="s">
        <v>81</v>
      </c>
    </row>
    <row r="5" spans="1:35" ht="15" customHeight="1" x14ac:dyDescent="0.25">
      <c r="B5" s="1813"/>
      <c r="C5" s="1887"/>
      <c r="D5" s="1806"/>
      <c r="E5" s="1317" t="s">
        <v>26</v>
      </c>
      <c r="F5" s="1317" t="s">
        <v>9</v>
      </c>
      <c r="G5" s="1315" t="s">
        <v>10</v>
      </c>
      <c r="H5" s="1813"/>
      <c r="J5" s="1813"/>
      <c r="K5" s="1900"/>
      <c r="L5" s="13" t="s">
        <v>27</v>
      </c>
      <c r="M5" s="1309" t="s">
        <v>28</v>
      </c>
      <c r="N5" s="1309" t="s">
        <v>26</v>
      </c>
      <c r="O5" s="1309" t="s">
        <v>29</v>
      </c>
      <c r="P5" s="1310" t="s">
        <v>30</v>
      </c>
      <c r="Q5" s="16" t="s">
        <v>10</v>
      </c>
      <c r="R5" s="1813"/>
      <c r="T5" s="1813"/>
      <c r="U5" s="1900"/>
      <c r="V5" s="13" t="s">
        <v>27</v>
      </c>
      <c r="W5" s="1316" t="s">
        <v>28</v>
      </c>
      <c r="X5" s="1316" t="s">
        <v>26</v>
      </c>
      <c r="Y5" s="1313" t="s">
        <v>30</v>
      </c>
      <c r="Z5" s="16" t="s">
        <v>10</v>
      </c>
      <c r="AA5" s="1316"/>
      <c r="AC5" s="1813"/>
      <c r="AD5" s="1900"/>
      <c r="AE5" s="999" t="s">
        <v>66</v>
      </c>
      <c r="AF5" s="1000" t="s">
        <v>100</v>
      </c>
      <c r="AG5" s="1000" t="s">
        <v>51</v>
      </c>
      <c r="AH5" s="16" t="s">
        <v>212</v>
      </c>
      <c r="AI5" s="1813"/>
    </row>
    <row r="6" spans="1:35" ht="15" customHeight="1" x14ac:dyDescent="0.25">
      <c r="A6" s="1338">
        <v>1</v>
      </c>
      <c r="B6" s="1333">
        <v>46151</v>
      </c>
      <c r="C6" s="409">
        <v>366</v>
      </c>
      <c r="D6" s="1325" t="s">
        <v>12</v>
      </c>
      <c r="E6" s="1325">
        <v>400</v>
      </c>
      <c r="F6" s="1325">
        <v>41</v>
      </c>
      <c r="G6" s="20">
        <f t="shared" ref="G6:G39" si="0">0.7854*E6*F6*F6/1000000</f>
        <v>0.52810296000000001</v>
      </c>
      <c r="H6" s="21" t="s">
        <v>31</v>
      </c>
      <c r="J6" s="1292">
        <v>46151</v>
      </c>
      <c r="K6" s="23" t="s">
        <v>32</v>
      </c>
      <c r="L6" s="24">
        <v>10</v>
      </c>
      <c r="M6" s="24">
        <v>25</v>
      </c>
      <c r="N6" s="24">
        <v>400</v>
      </c>
      <c r="O6" s="23"/>
      <c r="P6" s="25">
        <v>1</v>
      </c>
      <c r="Q6" s="26">
        <f t="shared" ref="Q6:Q37" si="1">L6*M6*N6*P6/1000000</f>
        <v>0.1</v>
      </c>
      <c r="R6" s="27"/>
      <c r="T6" s="1292">
        <v>46160</v>
      </c>
      <c r="U6" s="23" t="s">
        <v>32</v>
      </c>
      <c r="V6" s="24">
        <v>4</v>
      </c>
      <c r="W6" s="24">
        <v>10</v>
      </c>
      <c r="X6" s="24">
        <v>400</v>
      </c>
      <c r="Y6" s="23">
        <v>475</v>
      </c>
      <c r="Z6" s="26">
        <f t="shared" ref="Z6:Z14" si="2">V6*W6*X6*Y6/1000000</f>
        <v>7.6</v>
      </c>
      <c r="AA6" s="27"/>
      <c r="AC6" s="1016">
        <v>46151</v>
      </c>
      <c r="AD6" s="1017" t="s">
        <v>12</v>
      </c>
      <c r="AE6" s="1019">
        <v>2.2541000000000002</v>
      </c>
      <c r="AF6" s="1017">
        <v>1.0508999999999999</v>
      </c>
      <c r="AG6" s="1019">
        <v>0.54</v>
      </c>
      <c r="AH6" s="1017"/>
      <c r="AI6" s="1015">
        <f t="shared" ref="AI6:AI12" si="3">SUM(AF6:AH6)</f>
        <v>1.5909</v>
      </c>
    </row>
    <row r="7" spans="1:35" ht="15" customHeight="1" x14ac:dyDescent="0.25">
      <c r="A7" s="1338">
        <v>2</v>
      </c>
      <c r="B7" s="17">
        <v>2</v>
      </c>
      <c r="C7" s="409">
        <v>394</v>
      </c>
      <c r="D7" s="1325" t="s">
        <v>12</v>
      </c>
      <c r="E7" s="1325">
        <v>400</v>
      </c>
      <c r="F7" s="1325">
        <v>45</v>
      </c>
      <c r="G7" s="20">
        <f t="shared" si="0"/>
        <v>0.63617400000000002</v>
      </c>
      <c r="H7" s="21" t="s">
        <v>31</v>
      </c>
      <c r="J7" s="28">
        <v>2</v>
      </c>
      <c r="K7" s="29"/>
      <c r="L7" s="29">
        <v>8</v>
      </c>
      <c r="M7" s="29">
        <v>25</v>
      </c>
      <c r="N7" s="24">
        <v>400</v>
      </c>
      <c r="O7" s="29"/>
      <c r="P7" s="30">
        <v>3</v>
      </c>
      <c r="Q7" s="31">
        <f t="shared" si="1"/>
        <v>0.24</v>
      </c>
      <c r="R7" s="29"/>
      <c r="T7" s="28">
        <v>2</v>
      </c>
      <c r="U7" s="29"/>
      <c r="V7" s="29">
        <v>4</v>
      </c>
      <c r="W7" s="29">
        <v>10</v>
      </c>
      <c r="X7" s="24">
        <v>360</v>
      </c>
      <c r="Y7" s="29">
        <v>44</v>
      </c>
      <c r="Z7" s="26">
        <f t="shared" si="2"/>
        <v>0.63360000000000005</v>
      </c>
      <c r="AA7" s="29"/>
      <c r="AC7" s="1016">
        <v>46169</v>
      </c>
      <c r="AD7" s="1017"/>
      <c r="AE7" s="1019">
        <v>4.7407000000000004</v>
      </c>
      <c r="AF7" s="1017">
        <v>1.7503</v>
      </c>
      <c r="AG7" s="1019">
        <v>1.02</v>
      </c>
      <c r="AH7" s="1017"/>
      <c r="AI7" s="1015">
        <f t="shared" si="3"/>
        <v>2.7702999999999998</v>
      </c>
    </row>
    <row r="8" spans="1:35" ht="15" customHeight="1" x14ac:dyDescent="0.25">
      <c r="A8" s="1338">
        <v>3</v>
      </c>
      <c r="B8" s="17">
        <v>3</v>
      </c>
      <c r="C8" s="409">
        <v>354</v>
      </c>
      <c r="D8" s="1325" t="s">
        <v>12</v>
      </c>
      <c r="E8" s="1325">
        <v>400</v>
      </c>
      <c r="F8" s="1325">
        <v>38</v>
      </c>
      <c r="G8" s="20">
        <f t="shared" si="0"/>
        <v>0.45364703999999995</v>
      </c>
      <c r="H8" s="21" t="s">
        <v>31</v>
      </c>
      <c r="J8" s="28">
        <v>3</v>
      </c>
      <c r="K8" s="29"/>
      <c r="L8" s="29">
        <v>10</v>
      </c>
      <c r="M8" s="29">
        <v>20</v>
      </c>
      <c r="N8" s="24">
        <v>400</v>
      </c>
      <c r="O8" s="29"/>
      <c r="P8" s="30">
        <v>1</v>
      </c>
      <c r="Q8" s="31">
        <f t="shared" si="1"/>
        <v>0.08</v>
      </c>
      <c r="R8" s="29"/>
      <c r="T8" s="28">
        <v>3</v>
      </c>
      <c r="U8" s="29"/>
      <c r="V8" s="29">
        <v>4</v>
      </c>
      <c r="W8" s="29">
        <v>10</v>
      </c>
      <c r="X8" s="24">
        <v>300</v>
      </c>
      <c r="Y8" s="29">
        <v>44</v>
      </c>
      <c r="Z8" s="26">
        <f t="shared" si="2"/>
        <v>0.52800000000000002</v>
      </c>
      <c r="AA8" s="29"/>
      <c r="AC8" s="1016">
        <v>46170</v>
      </c>
      <c r="AD8" s="1015"/>
      <c r="AE8" s="1019">
        <v>6.625</v>
      </c>
      <c r="AF8" s="1017">
        <v>3.4588999999999999</v>
      </c>
      <c r="AG8" s="1019">
        <v>1.38</v>
      </c>
      <c r="AH8" s="1017"/>
      <c r="AI8" s="1015">
        <f t="shared" si="3"/>
        <v>4.8388999999999998</v>
      </c>
    </row>
    <row r="9" spans="1:35" ht="15" customHeight="1" x14ac:dyDescent="0.25">
      <c r="A9" s="1338">
        <v>4</v>
      </c>
      <c r="B9" s="17">
        <v>4</v>
      </c>
      <c r="C9" s="409">
        <v>367</v>
      </c>
      <c r="D9" s="1325" t="s">
        <v>12</v>
      </c>
      <c r="E9" s="1325">
        <v>400</v>
      </c>
      <c r="F9" s="1325">
        <v>45</v>
      </c>
      <c r="G9" s="20">
        <f t="shared" si="0"/>
        <v>0.63617400000000002</v>
      </c>
      <c r="H9" s="21" t="s">
        <v>31</v>
      </c>
      <c r="J9" s="28">
        <v>4</v>
      </c>
      <c r="K9" s="29"/>
      <c r="L9" s="29">
        <v>8</v>
      </c>
      <c r="M9" s="29">
        <v>20</v>
      </c>
      <c r="N9" s="24">
        <v>400</v>
      </c>
      <c r="O9" s="29"/>
      <c r="P9" s="30">
        <v>2</v>
      </c>
      <c r="Q9" s="31">
        <f t="shared" si="1"/>
        <v>0.128</v>
      </c>
      <c r="R9" s="29"/>
      <c r="T9" s="28">
        <v>4</v>
      </c>
      <c r="U9" s="29"/>
      <c r="V9" s="29">
        <v>4</v>
      </c>
      <c r="W9" s="29">
        <v>7</v>
      </c>
      <c r="X9" s="24">
        <v>400</v>
      </c>
      <c r="Y9" s="29">
        <v>76</v>
      </c>
      <c r="Z9" s="26">
        <f t="shared" si="2"/>
        <v>0.85119999999999996</v>
      </c>
      <c r="AA9" s="34"/>
      <c r="AC9" s="1016">
        <v>46171</v>
      </c>
      <c r="AD9" s="1015"/>
      <c r="AE9" s="1019">
        <v>3.3065000000000002</v>
      </c>
      <c r="AF9" s="1019">
        <v>1.5148999999999999</v>
      </c>
      <c r="AG9" s="1019">
        <v>0.52500000000000002</v>
      </c>
      <c r="AH9" s="1017"/>
      <c r="AI9" s="1015">
        <f t="shared" si="3"/>
        <v>2.0398999999999998</v>
      </c>
    </row>
    <row r="10" spans="1:35" ht="15" customHeight="1" x14ac:dyDescent="0.25">
      <c r="A10" s="1338">
        <v>5</v>
      </c>
      <c r="B10" s="1333">
        <v>46169</v>
      </c>
      <c r="C10" s="409">
        <v>5388</v>
      </c>
      <c r="D10" s="1325" t="s">
        <v>12</v>
      </c>
      <c r="E10" s="1325">
        <v>400</v>
      </c>
      <c r="F10" s="1325">
        <v>52</v>
      </c>
      <c r="G10" s="20">
        <f t="shared" si="0"/>
        <v>0.84948863999999991</v>
      </c>
      <c r="H10" s="21" t="s">
        <v>37</v>
      </c>
      <c r="J10" s="28">
        <v>5</v>
      </c>
      <c r="K10" s="29"/>
      <c r="L10" s="29">
        <v>15</v>
      </c>
      <c r="M10" s="29">
        <v>15</v>
      </c>
      <c r="N10" s="24">
        <v>400</v>
      </c>
      <c r="O10" s="29"/>
      <c r="P10" s="30">
        <v>1</v>
      </c>
      <c r="Q10" s="31">
        <f t="shared" si="1"/>
        <v>0.09</v>
      </c>
      <c r="R10" s="34"/>
      <c r="T10" s="28">
        <v>5</v>
      </c>
      <c r="U10" s="29"/>
      <c r="V10" s="29">
        <v>4</v>
      </c>
      <c r="W10" s="29">
        <v>7</v>
      </c>
      <c r="X10" s="24">
        <v>360</v>
      </c>
      <c r="Y10" s="29">
        <v>8</v>
      </c>
      <c r="Z10" s="26">
        <f t="shared" si="2"/>
        <v>8.0640000000000003E-2</v>
      </c>
      <c r="AA10" s="34"/>
      <c r="AC10" s="1016">
        <v>46172</v>
      </c>
      <c r="AD10" s="1015"/>
      <c r="AE10" s="1019">
        <v>1.8676999999999999</v>
      </c>
      <c r="AF10" s="1019">
        <v>0.95550000000000002</v>
      </c>
      <c r="AG10" s="1019">
        <v>0.3</v>
      </c>
      <c r="AH10" s="1017"/>
      <c r="AI10" s="1015">
        <f t="shared" si="3"/>
        <v>1.2555000000000001</v>
      </c>
    </row>
    <row r="11" spans="1:35" ht="15" customHeight="1" x14ac:dyDescent="0.25">
      <c r="A11" s="1338">
        <v>6</v>
      </c>
      <c r="B11" s="17">
        <v>2</v>
      </c>
      <c r="C11" s="409">
        <v>5387</v>
      </c>
      <c r="D11" s="1325" t="s">
        <v>12</v>
      </c>
      <c r="E11" s="1325">
        <v>400</v>
      </c>
      <c r="F11" s="1325">
        <v>57</v>
      </c>
      <c r="G11" s="20">
        <f t="shared" si="0"/>
        <v>1.02070584</v>
      </c>
      <c r="H11" s="21" t="s">
        <v>37</v>
      </c>
      <c r="J11" s="28">
        <v>6</v>
      </c>
      <c r="K11" s="29"/>
      <c r="L11" s="29">
        <v>8</v>
      </c>
      <c r="M11" s="29">
        <v>15</v>
      </c>
      <c r="N11" s="24">
        <v>400</v>
      </c>
      <c r="O11" s="29"/>
      <c r="P11" s="30">
        <v>1</v>
      </c>
      <c r="Q11" s="31">
        <f t="shared" si="1"/>
        <v>4.8000000000000001E-2</v>
      </c>
      <c r="R11" s="34" t="s">
        <v>34</v>
      </c>
      <c r="T11" s="28">
        <v>6</v>
      </c>
      <c r="U11" s="29"/>
      <c r="V11" s="29">
        <v>4</v>
      </c>
      <c r="W11" s="29">
        <v>7</v>
      </c>
      <c r="X11" s="24">
        <v>300</v>
      </c>
      <c r="Y11" s="29">
        <v>14</v>
      </c>
      <c r="Z11" s="26">
        <f t="shared" si="2"/>
        <v>0.1176</v>
      </c>
      <c r="AA11" s="34"/>
      <c r="AC11" s="1016"/>
      <c r="AD11" s="1015"/>
      <c r="AE11" s="1019">
        <v>1.9368000000000001</v>
      </c>
      <c r="AF11" s="1019">
        <v>0.9002</v>
      </c>
      <c r="AG11" s="1019">
        <v>0.48</v>
      </c>
      <c r="AH11" s="1017"/>
      <c r="AI11" s="1015">
        <f t="shared" si="3"/>
        <v>1.3801999999999999</v>
      </c>
    </row>
    <row r="12" spans="1:35" ht="15" customHeight="1" x14ac:dyDescent="0.25">
      <c r="A12" s="1338">
        <v>7</v>
      </c>
      <c r="B12" s="17">
        <v>3</v>
      </c>
      <c r="C12" s="409">
        <v>5330</v>
      </c>
      <c r="D12" s="1325" t="s">
        <v>12</v>
      </c>
      <c r="E12" s="1325">
        <v>400</v>
      </c>
      <c r="F12" s="1325">
        <v>49</v>
      </c>
      <c r="G12" s="20">
        <f t="shared" si="0"/>
        <v>0.75429815999999994</v>
      </c>
      <c r="H12" s="21" t="s">
        <v>37</v>
      </c>
      <c r="J12" s="28">
        <v>7</v>
      </c>
      <c r="K12" s="29"/>
      <c r="L12" s="29">
        <v>8</v>
      </c>
      <c r="M12" s="29">
        <v>5</v>
      </c>
      <c r="N12" s="24">
        <v>400</v>
      </c>
      <c r="O12" s="29"/>
      <c r="P12" s="30">
        <v>1</v>
      </c>
      <c r="Q12" s="31">
        <f t="shared" si="1"/>
        <v>1.6E-2</v>
      </c>
      <c r="R12" s="34"/>
      <c r="T12" s="28">
        <v>7</v>
      </c>
      <c r="U12" s="29"/>
      <c r="V12" s="29">
        <v>3</v>
      </c>
      <c r="W12" s="29">
        <v>7</v>
      </c>
      <c r="X12" s="24">
        <v>400</v>
      </c>
      <c r="Y12" s="29">
        <v>55</v>
      </c>
      <c r="Z12" s="26">
        <f t="shared" si="2"/>
        <v>0.46200000000000002</v>
      </c>
      <c r="AA12" s="34"/>
      <c r="AC12" s="1016">
        <v>46173</v>
      </c>
      <c r="AD12" s="1015"/>
      <c r="AE12" s="1019">
        <v>9.8618000000000006</v>
      </c>
      <c r="AF12" s="1019">
        <v>5.2346000000000004</v>
      </c>
      <c r="AG12" s="1019">
        <v>1.65</v>
      </c>
      <c r="AH12" s="1017"/>
      <c r="AI12" s="1015">
        <f t="shared" si="3"/>
        <v>6.8846000000000007</v>
      </c>
    </row>
    <row r="13" spans="1:35" ht="15" customHeight="1" x14ac:dyDescent="0.25">
      <c r="A13" s="1338">
        <v>8</v>
      </c>
      <c r="B13" s="17">
        <v>4</v>
      </c>
      <c r="C13" s="409">
        <v>5370</v>
      </c>
      <c r="D13" s="1325" t="s">
        <v>12</v>
      </c>
      <c r="E13" s="1325">
        <v>400</v>
      </c>
      <c r="F13" s="1325">
        <v>56</v>
      </c>
      <c r="G13" s="20">
        <f t="shared" si="0"/>
        <v>0.98520576000000004</v>
      </c>
      <c r="H13" s="21" t="s">
        <v>37</v>
      </c>
      <c r="J13" s="28">
        <v>8</v>
      </c>
      <c r="K13" s="29"/>
      <c r="L13" s="29">
        <v>3.2</v>
      </c>
      <c r="M13" s="29">
        <v>13</v>
      </c>
      <c r="N13" s="24">
        <v>400</v>
      </c>
      <c r="O13" s="29"/>
      <c r="P13" s="30">
        <v>3</v>
      </c>
      <c r="Q13" s="31">
        <f t="shared" si="1"/>
        <v>4.9919999999999999E-2</v>
      </c>
      <c r="R13" s="34"/>
      <c r="T13" s="41">
        <v>8</v>
      </c>
      <c r="U13" s="129"/>
      <c r="V13" s="129">
        <v>3</v>
      </c>
      <c r="W13" s="129">
        <v>7</v>
      </c>
      <c r="X13" s="43">
        <v>360</v>
      </c>
      <c r="Y13" s="129">
        <v>3</v>
      </c>
      <c r="Z13" s="296">
        <f t="shared" si="2"/>
        <v>2.2679999999999999E-2</v>
      </c>
      <c r="AA13" s="63"/>
      <c r="AC13" s="1932"/>
      <c r="AD13" s="1933"/>
      <c r="AE13" s="1020">
        <f>SUM(AE6:AE12)</f>
        <v>30.592600000000004</v>
      </c>
      <c r="AF13" s="1020">
        <f>SUM(AF6:AF12)</f>
        <v>14.8653</v>
      </c>
      <c r="AG13" s="1023">
        <f>SUM(AG6:AG12)</f>
        <v>5.8949999999999996</v>
      </c>
      <c r="AH13" s="1023">
        <f>SUM(AH6:AH12)</f>
        <v>0</v>
      </c>
      <c r="AI13" s="1021">
        <f>SUM(AI6:AI12)</f>
        <v>20.760300000000001</v>
      </c>
    </row>
    <row r="14" spans="1:35" ht="15" customHeight="1" x14ac:dyDescent="0.25">
      <c r="A14" s="1338">
        <v>9</v>
      </c>
      <c r="B14" s="17">
        <v>5</v>
      </c>
      <c r="C14" s="409">
        <v>5369</v>
      </c>
      <c r="D14" s="1325" t="s">
        <v>12</v>
      </c>
      <c r="E14" s="1325">
        <v>400</v>
      </c>
      <c r="F14" s="1325">
        <v>60</v>
      </c>
      <c r="G14" s="20">
        <f t="shared" si="0"/>
        <v>1.130976</v>
      </c>
      <c r="H14" s="21" t="s">
        <v>37</v>
      </c>
      <c r="J14" s="28">
        <v>9</v>
      </c>
      <c r="K14" s="29"/>
      <c r="L14" s="29">
        <v>3.2</v>
      </c>
      <c r="M14" s="29">
        <v>11</v>
      </c>
      <c r="N14" s="24">
        <v>400</v>
      </c>
      <c r="O14" s="29"/>
      <c r="P14" s="30">
        <v>1</v>
      </c>
      <c r="Q14" s="31">
        <f t="shared" si="1"/>
        <v>1.4080000000000002E-2</v>
      </c>
      <c r="R14" s="34"/>
      <c r="T14" s="1325">
        <v>9</v>
      </c>
      <c r="U14" s="1325"/>
      <c r="V14" s="1325">
        <v>3</v>
      </c>
      <c r="W14" s="1325">
        <v>7</v>
      </c>
      <c r="X14" s="1325">
        <v>300</v>
      </c>
      <c r="Y14" s="1325">
        <v>21</v>
      </c>
      <c r="Z14" s="71">
        <f t="shared" si="2"/>
        <v>0.1323</v>
      </c>
      <c r="AA14" s="21"/>
      <c r="AC14" s="1016">
        <v>46174</v>
      </c>
      <c r="AD14" s="1017" t="s">
        <v>12</v>
      </c>
      <c r="AE14" s="1019">
        <v>3.4291</v>
      </c>
      <c r="AF14" s="1019">
        <v>1.8914</v>
      </c>
      <c r="AG14" s="1019">
        <v>0.52500000000000002</v>
      </c>
      <c r="AH14" s="1017"/>
      <c r="AI14" s="1015">
        <f t="shared" ref="AI14:AI28" si="4">SUM(AF14:AH14)</f>
        <v>2.4163999999999999</v>
      </c>
    </row>
    <row r="15" spans="1:35" ht="15" customHeight="1" x14ac:dyDescent="0.25">
      <c r="A15" s="1338">
        <v>10</v>
      </c>
      <c r="B15" s="1333">
        <v>46170</v>
      </c>
      <c r="C15" s="409">
        <v>5312</v>
      </c>
      <c r="D15" s="1325" t="s">
        <v>12</v>
      </c>
      <c r="E15" s="1325">
        <v>400</v>
      </c>
      <c r="F15" s="1325">
        <v>46</v>
      </c>
      <c r="G15" s="20">
        <f t="shared" si="0"/>
        <v>0.66476255999999989</v>
      </c>
      <c r="H15" s="21" t="s">
        <v>15</v>
      </c>
      <c r="J15" s="28">
        <v>10</v>
      </c>
      <c r="K15" s="29"/>
      <c r="L15" s="29">
        <v>4.2</v>
      </c>
      <c r="M15" s="29">
        <v>10</v>
      </c>
      <c r="N15" s="24">
        <v>400</v>
      </c>
      <c r="O15" s="29"/>
      <c r="P15" s="30">
        <v>6</v>
      </c>
      <c r="Q15" s="31">
        <f t="shared" si="1"/>
        <v>0.1008</v>
      </c>
      <c r="R15" s="34"/>
      <c r="T15" s="1292">
        <v>46252</v>
      </c>
      <c r="U15" s="23" t="s">
        <v>32</v>
      </c>
      <c r="V15" s="24">
        <v>10</v>
      </c>
      <c r="W15" s="24">
        <v>15</v>
      </c>
      <c r="X15" s="24">
        <v>400</v>
      </c>
      <c r="Y15" s="23">
        <v>2</v>
      </c>
      <c r="Z15" s="26">
        <f t="shared" ref="Z15:Z20" si="5">V15*W15*X15*Y15/1000000</f>
        <v>0.12</v>
      </c>
      <c r="AA15" s="27"/>
      <c r="AC15" s="1016">
        <v>46175</v>
      </c>
      <c r="AD15" s="1017"/>
      <c r="AE15" s="1019">
        <v>8.2089999999999996</v>
      </c>
      <c r="AF15" s="1019">
        <v>5.0686</v>
      </c>
      <c r="AG15" s="1019">
        <v>0.75</v>
      </c>
      <c r="AH15" s="1017"/>
      <c r="AI15" s="1015">
        <f t="shared" si="4"/>
        <v>5.8186</v>
      </c>
    </row>
    <row r="16" spans="1:35" ht="15" customHeight="1" x14ac:dyDescent="0.25">
      <c r="A16" s="1338">
        <v>11</v>
      </c>
      <c r="B16" s="17">
        <v>2</v>
      </c>
      <c r="C16" s="409">
        <v>5305</v>
      </c>
      <c r="D16" s="1325" t="s">
        <v>12</v>
      </c>
      <c r="E16" s="1325">
        <v>400</v>
      </c>
      <c r="F16" s="1325">
        <v>47</v>
      </c>
      <c r="G16" s="20">
        <f t="shared" si="0"/>
        <v>0.69397943999999989</v>
      </c>
      <c r="H16" s="21" t="s">
        <v>15</v>
      </c>
      <c r="J16" s="28">
        <v>11</v>
      </c>
      <c r="K16" s="29"/>
      <c r="L16" s="29">
        <v>4.2</v>
      </c>
      <c r="M16" s="29">
        <v>7</v>
      </c>
      <c r="N16" s="24">
        <v>400</v>
      </c>
      <c r="O16" s="29"/>
      <c r="P16" s="30">
        <v>5</v>
      </c>
      <c r="Q16" s="31">
        <f t="shared" si="1"/>
        <v>5.8799999999999998E-2</v>
      </c>
      <c r="R16" s="34"/>
      <c r="T16" s="28">
        <v>2</v>
      </c>
      <c r="U16" s="29"/>
      <c r="V16" s="29">
        <v>10</v>
      </c>
      <c r="W16" s="29">
        <v>20</v>
      </c>
      <c r="X16" s="24">
        <v>400</v>
      </c>
      <c r="Y16" s="29">
        <v>1</v>
      </c>
      <c r="Z16" s="26">
        <f t="shared" si="5"/>
        <v>0.08</v>
      </c>
      <c r="AA16" s="29"/>
      <c r="AC16" s="1016"/>
      <c r="AD16" s="1015"/>
      <c r="AE16" s="1019">
        <v>4.8943000000000003</v>
      </c>
      <c r="AF16" s="1019">
        <v>3.6</v>
      </c>
      <c r="AG16" s="1019">
        <v>0.76019999999999999</v>
      </c>
      <c r="AH16" s="1017"/>
      <c r="AI16" s="1015">
        <f t="shared" si="4"/>
        <v>4.3601999999999999</v>
      </c>
    </row>
    <row r="17" spans="1:35" ht="15" customHeight="1" x14ac:dyDescent="0.25">
      <c r="A17" s="1338">
        <v>12</v>
      </c>
      <c r="B17" s="17">
        <v>3</v>
      </c>
      <c r="C17" s="409">
        <v>5301</v>
      </c>
      <c r="D17" s="1325" t="s">
        <v>12</v>
      </c>
      <c r="E17" s="1325">
        <v>400</v>
      </c>
      <c r="F17" s="1325">
        <v>52</v>
      </c>
      <c r="G17" s="20">
        <f t="shared" si="0"/>
        <v>0.84948863999999991</v>
      </c>
      <c r="H17" s="21" t="s">
        <v>15</v>
      </c>
      <c r="J17" s="28">
        <v>12</v>
      </c>
      <c r="K17" s="29"/>
      <c r="L17" s="29">
        <v>4.2</v>
      </c>
      <c r="M17" s="29">
        <v>7</v>
      </c>
      <c r="N17" s="24">
        <v>300</v>
      </c>
      <c r="O17" s="29"/>
      <c r="P17" s="30">
        <v>1</v>
      </c>
      <c r="Q17" s="31">
        <f t="shared" si="1"/>
        <v>8.8199999999999997E-3</v>
      </c>
      <c r="R17" s="34"/>
      <c r="T17" s="28">
        <v>3</v>
      </c>
      <c r="U17" s="29"/>
      <c r="V17" s="29">
        <v>8</v>
      </c>
      <c r="W17" s="29">
        <v>15</v>
      </c>
      <c r="X17" s="24">
        <v>400</v>
      </c>
      <c r="Y17" s="29">
        <v>1</v>
      </c>
      <c r="Z17" s="26">
        <f t="shared" si="5"/>
        <v>4.8000000000000001E-2</v>
      </c>
      <c r="AA17" s="29"/>
      <c r="AC17" s="1016"/>
      <c r="AD17" s="1015"/>
      <c r="AE17" s="1019">
        <v>1.2076</v>
      </c>
      <c r="AF17" s="1019">
        <v>0.74109999999999998</v>
      </c>
      <c r="AG17" s="1019">
        <v>0.16500000000000001</v>
      </c>
      <c r="AH17" s="1017"/>
      <c r="AI17" s="1015">
        <f t="shared" si="4"/>
        <v>0.90610000000000002</v>
      </c>
    </row>
    <row r="18" spans="1:35" ht="15" customHeight="1" x14ac:dyDescent="0.25">
      <c r="A18" s="1338">
        <v>13</v>
      </c>
      <c r="B18" s="17">
        <v>4</v>
      </c>
      <c r="C18" s="409">
        <v>5285</v>
      </c>
      <c r="D18" s="1325" t="s">
        <v>12</v>
      </c>
      <c r="E18" s="1325">
        <v>400</v>
      </c>
      <c r="F18" s="1325">
        <v>48</v>
      </c>
      <c r="G18" s="20">
        <f t="shared" si="0"/>
        <v>0.72382463999999991</v>
      </c>
      <c r="H18" s="21" t="s">
        <v>15</v>
      </c>
      <c r="J18" s="28">
        <v>13</v>
      </c>
      <c r="K18" s="29"/>
      <c r="L18" s="29">
        <v>3.2</v>
      </c>
      <c r="M18" s="29">
        <v>7</v>
      </c>
      <c r="N18" s="24">
        <v>400</v>
      </c>
      <c r="O18" s="29"/>
      <c r="P18" s="30">
        <v>13</v>
      </c>
      <c r="Q18" s="31">
        <f t="shared" si="1"/>
        <v>0.11648</v>
      </c>
      <c r="R18" s="34"/>
      <c r="T18" s="28">
        <v>4</v>
      </c>
      <c r="U18" s="29"/>
      <c r="V18" s="29">
        <v>4.5</v>
      </c>
      <c r="W18" s="29">
        <v>15</v>
      </c>
      <c r="X18" s="24">
        <v>400</v>
      </c>
      <c r="Y18" s="29">
        <v>1</v>
      </c>
      <c r="Z18" s="26">
        <f t="shared" si="5"/>
        <v>2.7E-2</v>
      </c>
      <c r="AA18" s="34"/>
      <c r="AC18" s="1016">
        <v>46176</v>
      </c>
      <c r="AD18" s="1015"/>
      <c r="AE18" s="1019">
        <v>5.718</v>
      </c>
      <c r="AF18" s="1019">
        <v>3.4868000000000001</v>
      </c>
      <c r="AG18" s="1019">
        <v>0.69</v>
      </c>
      <c r="AH18" s="1017"/>
      <c r="AI18" s="1015">
        <f t="shared" si="4"/>
        <v>4.1768000000000001</v>
      </c>
    </row>
    <row r="19" spans="1:35" ht="15" customHeight="1" x14ac:dyDescent="0.25">
      <c r="A19" s="1338">
        <v>14</v>
      </c>
      <c r="B19" s="17">
        <v>5</v>
      </c>
      <c r="C19" s="409">
        <v>5313</v>
      </c>
      <c r="D19" s="1325" t="s">
        <v>12</v>
      </c>
      <c r="E19" s="1325">
        <v>400</v>
      </c>
      <c r="F19" s="1325">
        <v>56</v>
      </c>
      <c r="G19" s="20">
        <f t="shared" si="0"/>
        <v>0.98520576000000004</v>
      </c>
      <c r="H19" s="21" t="s">
        <v>15</v>
      </c>
      <c r="J19" s="28">
        <v>14</v>
      </c>
      <c r="K19" s="1312"/>
      <c r="L19" s="1312">
        <v>3</v>
      </c>
      <c r="M19" s="1312">
        <v>5</v>
      </c>
      <c r="N19" s="1312">
        <v>400</v>
      </c>
      <c r="O19" s="1312">
        <v>5</v>
      </c>
      <c r="P19" s="40">
        <v>60</v>
      </c>
      <c r="Q19" s="31">
        <f t="shared" si="1"/>
        <v>0.36</v>
      </c>
      <c r="R19" s="34"/>
      <c r="T19" s="28">
        <v>5</v>
      </c>
      <c r="U19" s="29"/>
      <c r="V19" s="29">
        <v>7</v>
      </c>
      <c r="W19" s="29">
        <v>13</v>
      </c>
      <c r="X19" s="24">
        <v>400</v>
      </c>
      <c r="Y19" s="29">
        <v>1</v>
      </c>
      <c r="Z19" s="26">
        <f t="shared" si="5"/>
        <v>3.6400000000000002E-2</v>
      </c>
      <c r="AA19" s="34"/>
      <c r="AC19" s="1016"/>
      <c r="AD19" s="1015"/>
      <c r="AE19" s="1019">
        <v>8.1446000000000005</v>
      </c>
      <c r="AF19" s="1019">
        <v>4.9203999999999999</v>
      </c>
      <c r="AG19" s="1019">
        <v>0.78</v>
      </c>
      <c r="AH19" s="1017"/>
      <c r="AI19" s="1015">
        <f t="shared" si="4"/>
        <v>5.7004000000000001</v>
      </c>
    </row>
    <row r="20" spans="1:35" ht="15" customHeight="1" x14ac:dyDescent="0.25">
      <c r="A20" s="1338">
        <v>15</v>
      </c>
      <c r="B20" s="17">
        <v>6</v>
      </c>
      <c r="C20" s="409">
        <v>5311</v>
      </c>
      <c r="D20" s="1325" t="s">
        <v>12</v>
      </c>
      <c r="E20" s="1325">
        <v>400</v>
      </c>
      <c r="F20" s="1325">
        <v>58</v>
      </c>
      <c r="G20" s="20">
        <f t="shared" si="0"/>
        <v>1.0568342399999999</v>
      </c>
      <c r="H20" s="21" t="s">
        <v>15</v>
      </c>
      <c r="J20" s="41">
        <v>15</v>
      </c>
      <c r="K20" s="42"/>
      <c r="L20" s="42">
        <v>2</v>
      </c>
      <c r="M20" s="42">
        <v>3</v>
      </c>
      <c r="N20" s="43">
        <v>400</v>
      </c>
      <c r="O20" s="27">
        <v>3</v>
      </c>
      <c r="P20" s="40">
        <v>75</v>
      </c>
      <c r="Q20" s="31">
        <f t="shared" si="1"/>
        <v>0.18</v>
      </c>
      <c r="R20" s="34"/>
      <c r="T20" s="28">
        <v>6</v>
      </c>
      <c r="U20" s="29"/>
      <c r="V20" s="29">
        <v>4.5</v>
      </c>
      <c r="W20" s="29">
        <v>13</v>
      </c>
      <c r="X20" s="24">
        <v>400</v>
      </c>
      <c r="Y20" s="129">
        <v>1</v>
      </c>
      <c r="Z20" s="296">
        <f t="shared" si="5"/>
        <v>2.3400000000000001E-2</v>
      </c>
      <c r="AA20" s="63"/>
      <c r="AC20" s="1016"/>
      <c r="AD20" s="1015"/>
      <c r="AE20" s="1019">
        <v>5.1108000000000002</v>
      </c>
      <c r="AF20" s="1019">
        <v>2.9258000000000002</v>
      </c>
      <c r="AG20" s="1019">
        <v>0.46500000000000002</v>
      </c>
      <c r="AH20" s="1017"/>
      <c r="AI20" s="1015">
        <f t="shared" si="4"/>
        <v>3.3908</v>
      </c>
    </row>
    <row r="21" spans="1:35" ht="15" customHeight="1" x14ac:dyDescent="0.25">
      <c r="A21" s="1338">
        <v>16</v>
      </c>
      <c r="B21" s="17">
        <v>7</v>
      </c>
      <c r="C21" s="409">
        <v>5302</v>
      </c>
      <c r="D21" s="1325" t="s">
        <v>12</v>
      </c>
      <c r="E21" s="1325">
        <v>400</v>
      </c>
      <c r="F21" s="1325">
        <v>56</v>
      </c>
      <c r="G21" s="20">
        <f t="shared" si="0"/>
        <v>0.98520576000000004</v>
      </c>
      <c r="H21" s="21" t="s">
        <v>40</v>
      </c>
      <c r="J21" s="1292">
        <v>46169</v>
      </c>
      <c r="K21" s="23" t="s">
        <v>32</v>
      </c>
      <c r="L21" s="24">
        <v>15</v>
      </c>
      <c r="M21" s="24">
        <v>20</v>
      </c>
      <c r="N21" s="24">
        <v>400</v>
      </c>
      <c r="O21" s="23"/>
      <c r="P21" s="25">
        <v>1</v>
      </c>
      <c r="Q21" s="26">
        <f t="shared" si="1"/>
        <v>0.12</v>
      </c>
      <c r="R21" s="27"/>
      <c r="T21" s="1325">
        <v>1</v>
      </c>
      <c r="U21" s="1325" t="s">
        <v>32</v>
      </c>
      <c r="V21" s="1325">
        <v>13</v>
      </c>
      <c r="W21" s="1325">
        <v>25</v>
      </c>
      <c r="X21" s="1325">
        <v>400</v>
      </c>
      <c r="Y21" s="23">
        <v>1</v>
      </c>
      <c r="Z21" s="26">
        <f>V21*W21*X21*Y21/1000000</f>
        <v>0.13</v>
      </c>
      <c r="AA21" s="27"/>
      <c r="AC21" s="1016">
        <v>46178</v>
      </c>
      <c r="AD21" s="1015"/>
      <c r="AE21" s="1019">
        <v>10.4138</v>
      </c>
      <c r="AF21" s="1019">
        <v>5.5332999999999997</v>
      </c>
      <c r="AG21" s="1019">
        <v>1.1399999999999999</v>
      </c>
      <c r="AH21" s="1017"/>
      <c r="AI21" s="1015">
        <f t="shared" si="4"/>
        <v>6.6732999999999993</v>
      </c>
    </row>
    <row r="22" spans="1:35" ht="15" customHeight="1" x14ac:dyDescent="0.25">
      <c r="A22" s="1338">
        <v>17</v>
      </c>
      <c r="B22" s="17">
        <v>8</v>
      </c>
      <c r="C22" s="409">
        <v>5322</v>
      </c>
      <c r="D22" s="1325" t="s">
        <v>12</v>
      </c>
      <c r="E22" s="1325">
        <v>300</v>
      </c>
      <c r="F22" s="1325">
        <v>30</v>
      </c>
      <c r="G22" s="20">
        <f t="shared" si="0"/>
        <v>0.212058</v>
      </c>
      <c r="H22" s="21" t="s">
        <v>40</v>
      </c>
      <c r="J22" s="28">
        <v>2</v>
      </c>
      <c r="K22" s="29"/>
      <c r="L22" s="29">
        <v>10</v>
      </c>
      <c r="M22" s="29">
        <v>25</v>
      </c>
      <c r="N22" s="24">
        <v>400</v>
      </c>
      <c r="O22" s="29"/>
      <c r="P22" s="30">
        <v>1</v>
      </c>
      <c r="Q22" s="31">
        <f t="shared" si="1"/>
        <v>0.1</v>
      </c>
      <c r="R22" s="29"/>
      <c r="T22" s="22">
        <v>2</v>
      </c>
      <c r="U22" s="27"/>
      <c r="V22" s="27">
        <v>10</v>
      </c>
      <c r="W22" s="27">
        <v>20</v>
      </c>
      <c r="X22" s="24">
        <v>400</v>
      </c>
      <c r="Y22" s="29">
        <v>2</v>
      </c>
      <c r="Z22" s="26">
        <f>V22*W22*X22*Y22/1000000</f>
        <v>0.16</v>
      </c>
      <c r="AA22" s="29"/>
      <c r="AC22" s="1016">
        <v>46179</v>
      </c>
      <c r="AD22" s="1015"/>
      <c r="AE22" s="1019">
        <v>15.2179</v>
      </c>
      <c r="AF22" s="1019">
        <v>7.0419</v>
      </c>
      <c r="AG22" s="1019">
        <v>2.012</v>
      </c>
      <c r="AH22" s="1017"/>
      <c r="AI22" s="1015">
        <f t="shared" si="4"/>
        <v>9.0539000000000005</v>
      </c>
    </row>
    <row r="23" spans="1:35" ht="15" customHeight="1" x14ac:dyDescent="0.25">
      <c r="A23" s="1338">
        <v>18</v>
      </c>
      <c r="B23" s="17">
        <v>9</v>
      </c>
      <c r="C23" s="409">
        <v>5317</v>
      </c>
      <c r="D23" s="1325" t="s">
        <v>12</v>
      </c>
      <c r="E23" s="1325">
        <v>400</v>
      </c>
      <c r="F23" s="1325">
        <v>38</v>
      </c>
      <c r="G23" s="20">
        <f t="shared" si="0"/>
        <v>0.45364703999999995</v>
      </c>
      <c r="H23" s="21" t="s">
        <v>40</v>
      </c>
      <c r="J23" s="28">
        <v>3</v>
      </c>
      <c r="K23" s="29"/>
      <c r="L23" s="29">
        <v>10</v>
      </c>
      <c r="M23" s="29">
        <v>20</v>
      </c>
      <c r="N23" s="24">
        <v>400</v>
      </c>
      <c r="O23" s="29"/>
      <c r="P23" s="30">
        <v>3</v>
      </c>
      <c r="Q23" s="31">
        <f t="shared" si="1"/>
        <v>0.24</v>
      </c>
      <c r="R23" s="29"/>
      <c r="T23" s="28">
        <v>3</v>
      </c>
      <c r="U23" s="29"/>
      <c r="V23" s="29">
        <v>8</v>
      </c>
      <c r="W23" s="29">
        <v>20</v>
      </c>
      <c r="X23" s="24">
        <v>400</v>
      </c>
      <c r="Y23" s="29">
        <v>2</v>
      </c>
      <c r="Z23" s="26">
        <f>V23*W23*X23*Y23/1000000</f>
        <v>0.128</v>
      </c>
      <c r="AA23" s="29"/>
      <c r="AC23" s="1016"/>
      <c r="AD23" s="1015"/>
      <c r="AE23" s="1019">
        <v>2.6591</v>
      </c>
      <c r="AF23" s="1019">
        <v>1.7398</v>
      </c>
      <c r="AG23" s="1019">
        <v>0.28499999999999998</v>
      </c>
      <c r="AH23" s="1017"/>
      <c r="AI23" s="1015">
        <f t="shared" si="4"/>
        <v>2.0247999999999999</v>
      </c>
    </row>
    <row r="24" spans="1:35" ht="15" customHeight="1" x14ac:dyDescent="0.25">
      <c r="A24" s="1338">
        <v>19</v>
      </c>
      <c r="B24" s="1333">
        <v>46171</v>
      </c>
      <c r="C24" s="409">
        <v>5371</v>
      </c>
      <c r="D24" s="1325" t="s">
        <v>12</v>
      </c>
      <c r="E24" s="1325">
        <v>400</v>
      </c>
      <c r="F24" s="1325">
        <v>70</v>
      </c>
      <c r="G24" s="20">
        <f t="shared" si="0"/>
        <v>1.5393839999999999</v>
      </c>
      <c r="H24" s="21" t="s">
        <v>15</v>
      </c>
      <c r="J24" s="28">
        <v>4</v>
      </c>
      <c r="K24" s="29"/>
      <c r="L24" s="29">
        <v>8</v>
      </c>
      <c r="M24" s="29">
        <v>25</v>
      </c>
      <c r="N24" s="24">
        <v>400</v>
      </c>
      <c r="O24" s="29"/>
      <c r="P24" s="30">
        <v>2</v>
      </c>
      <c r="Q24" s="31">
        <f t="shared" si="1"/>
        <v>0.16</v>
      </c>
      <c r="R24" s="29"/>
      <c r="T24" s="28">
        <v>4</v>
      </c>
      <c r="U24" s="29"/>
      <c r="V24" s="29">
        <v>7</v>
      </c>
      <c r="W24" s="29">
        <v>20</v>
      </c>
      <c r="X24" s="24">
        <v>400</v>
      </c>
      <c r="Y24" s="29">
        <v>1</v>
      </c>
      <c r="Z24" s="26">
        <f>V24*W24*X24*Y24/1000000</f>
        <v>5.6000000000000001E-2</v>
      </c>
      <c r="AA24" s="34"/>
      <c r="AC24" s="1016"/>
      <c r="AD24" s="1015"/>
      <c r="AE24" s="1019">
        <v>9.4047000000000001</v>
      </c>
      <c r="AF24" s="1019">
        <v>5.8723999999999998</v>
      </c>
      <c r="AG24" s="1019">
        <v>1.02</v>
      </c>
      <c r="AH24" s="1017"/>
      <c r="AI24" s="1015">
        <f t="shared" si="4"/>
        <v>6.8924000000000003</v>
      </c>
    </row>
    <row r="25" spans="1:35" ht="15" customHeight="1" x14ac:dyDescent="0.25">
      <c r="A25" s="1338">
        <v>20</v>
      </c>
      <c r="B25" s="17">
        <v>2</v>
      </c>
      <c r="C25" s="409">
        <v>5353</v>
      </c>
      <c r="D25" s="1325" t="s">
        <v>12</v>
      </c>
      <c r="E25" s="1325">
        <v>400</v>
      </c>
      <c r="F25" s="1325">
        <v>75</v>
      </c>
      <c r="G25" s="20">
        <f t="shared" si="0"/>
        <v>1.7671499999999998</v>
      </c>
      <c r="H25" s="21" t="s">
        <v>15</v>
      </c>
      <c r="I25" s="330"/>
      <c r="J25" s="28">
        <v>5</v>
      </c>
      <c r="K25" s="29"/>
      <c r="L25" s="29">
        <v>8</v>
      </c>
      <c r="M25" s="29">
        <v>20</v>
      </c>
      <c r="N25" s="24">
        <v>400</v>
      </c>
      <c r="O25" s="29"/>
      <c r="P25" s="30">
        <v>1</v>
      </c>
      <c r="Q25" s="31">
        <f t="shared" si="1"/>
        <v>6.4000000000000001E-2</v>
      </c>
      <c r="R25" s="34" t="s">
        <v>34</v>
      </c>
      <c r="S25" s="330"/>
      <c r="T25" s="28">
        <v>5</v>
      </c>
      <c r="U25" s="29"/>
      <c r="V25" s="29">
        <v>4.5</v>
      </c>
      <c r="W25" s="29">
        <v>20</v>
      </c>
      <c r="X25" s="24">
        <v>400</v>
      </c>
      <c r="Y25" s="29">
        <v>2</v>
      </c>
      <c r="Z25" s="26">
        <f t="shared" ref="Z25:Z31" si="6">V25*W25*X25*Y25/1000000</f>
        <v>7.1999999999999995E-2</v>
      </c>
      <c r="AA25" s="34"/>
      <c r="AC25" s="1016">
        <v>46180</v>
      </c>
      <c r="AD25" s="1015"/>
      <c r="AE25" s="1019">
        <v>1.9371</v>
      </c>
      <c r="AF25" s="1019">
        <v>1.6918</v>
      </c>
      <c r="AG25" s="1019">
        <v>0.24</v>
      </c>
      <c r="AH25" s="1017"/>
      <c r="AI25" s="1015">
        <f t="shared" si="4"/>
        <v>1.9318</v>
      </c>
    </row>
    <row r="26" spans="1:35" ht="15" customHeight="1" x14ac:dyDescent="0.25">
      <c r="A26" s="1338">
        <v>21</v>
      </c>
      <c r="B26" s="1333">
        <v>46172</v>
      </c>
      <c r="C26" s="409">
        <v>5320</v>
      </c>
      <c r="D26" s="1325" t="s">
        <v>12</v>
      </c>
      <c r="E26" s="1325">
        <v>400</v>
      </c>
      <c r="F26" s="1325">
        <v>53</v>
      </c>
      <c r="G26" s="20">
        <f t="shared" si="0"/>
        <v>0.88247543999999989</v>
      </c>
      <c r="H26" s="21" t="s">
        <v>16</v>
      </c>
      <c r="I26" s="330"/>
      <c r="J26" s="28">
        <v>6</v>
      </c>
      <c r="K26" s="29"/>
      <c r="L26" s="29">
        <v>8</v>
      </c>
      <c r="M26" s="29">
        <v>15</v>
      </c>
      <c r="N26" s="24">
        <v>400</v>
      </c>
      <c r="O26" s="29"/>
      <c r="P26" s="30">
        <v>4</v>
      </c>
      <c r="Q26" s="31">
        <f t="shared" si="1"/>
        <v>0.192</v>
      </c>
      <c r="R26" s="29"/>
      <c r="S26" s="330"/>
      <c r="T26" s="28">
        <v>6</v>
      </c>
      <c r="U26" s="29"/>
      <c r="V26" s="29">
        <v>10</v>
      </c>
      <c r="W26" s="29">
        <v>15</v>
      </c>
      <c r="X26" s="24">
        <v>400</v>
      </c>
      <c r="Y26" s="29">
        <v>1</v>
      </c>
      <c r="Z26" s="26">
        <f t="shared" si="6"/>
        <v>0.06</v>
      </c>
      <c r="AA26" s="34"/>
      <c r="AC26" s="1016">
        <v>46181</v>
      </c>
      <c r="AD26" s="1015"/>
      <c r="AE26" s="1019">
        <v>2.6499000000000001</v>
      </c>
      <c r="AF26" s="1019">
        <v>1.7493000000000001</v>
      </c>
      <c r="AG26" s="1019">
        <v>0.12</v>
      </c>
      <c r="AH26" s="1017"/>
      <c r="AI26" s="1015">
        <f t="shared" si="4"/>
        <v>1.8693</v>
      </c>
    </row>
    <row r="27" spans="1:35" ht="15" customHeight="1" x14ac:dyDescent="0.25">
      <c r="A27" s="1338">
        <v>22</v>
      </c>
      <c r="B27" s="17">
        <v>2</v>
      </c>
      <c r="C27" s="409">
        <v>5329</v>
      </c>
      <c r="D27" s="1325" t="s">
        <v>12</v>
      </c>
      <c r="E27" s="1325">
        <v>400</v>
      </c>
      <c r="F27" s="1325">
        <v>56</v>
      </c>
      <c r="G27" s="20">
        <f t="shared" si="0"/>
        <v>0.98520576000000004</v>
      </c>
      <c r="H27" s="21" t="s">
        <v>15</v>
      </c>
      <c r="J27" s="28">
        <v>7</v>
      </c>
      <c r="K27" s="29"/>
      <c r="L27" s="29">
        <v>8</v>
      </c>
      <c r="M27" s="29">
        <v>10</v>
      </c>
      <c r="N27" s="24">
        <v>400</v>
      </c>
      <c r="O27" s="29"/>
      <c r="P27" s="30">
        <v>2</v>
      </c>
      <c r="Q27" s="31">
        <f t="shared" si="1"/>
        <v>6.4000000000000001E-2</v>
      </c>
      <c r="R27" s="29"/>
      <c r="T27" s="28">
        <v>7</v>
      </c>
      <c r="U27" s="29"/>
      <c r="V27" s="29">
        <v>4.5</v>
      </c>
      <c r="W27" s="29">
        <v>13</v>
      </c>
      <c r="X27" s="24">
        <v>400</v>
      </c>
      <c r="Y27" s="29">
        <v>2</v>
      </c>
      <c r="Z27" s="26">
        <f t="shared" si="6"/>
        <v>4.6800000000000001E-2</v>
      </c>
      <c r="AA27" s="34"/>
      <c r="AC27" s="1016"/>
      <c r="AD27" s="1015"/>
      <c r="AE27" s="1019">
        <v>8.2596000000000007</v>
      </c>
      <c r="AF27" s="1019">
        <v>5.0086000000000004</v>
      </c>
      <c r="AG27" s="1019">
        <v>0.72</v>
      </c>
      <c r="AH27" s="1017"/>
      <c r="AI27" s="1015">
        <f t="shared" si="4"/>
        <v>5.7286000000000001</v>
      </c>
    </row>
    <row r="28" spans="1:35" ht="15" customHeight="1" x14ac:dyDescent="0.25">
      <c r="A28" s="1338">
        <v>23</v>
      </c>
      <c r="B28" s="1333">
        <v>46172</v>
      </c>
      <c r="C28" s="409">
        <v>5374</v>
      </c>
      <c r="D28" s="1325" t="s">
        <v>12</v>
      </c>
      <c r="E28" s="1325">
        <v>400</v>
      </c>
      <c r="F28" s="1325">
        <v>57</v>
      </c>
      <c r="G28" s="20">
        <f t="shared" si="0"/>
        <v>1.02070584</v>
      </c>
      <c r="H28" s="21" t="s">
        <v>16</v>
      </c>
      <c r="J28" s="28">
        <v>8</v>
      </c>
      <c r="K28" s="29"/>
      <c r="L28" s="29">
        <v>8</v>
      </c>
      <c r="M28" s="29">
        <v>5</v>
      </c>
      <c r="N28" s="24">
        <v>400</v>
      </c>
      <c r="O28" s="29"/>
      <c r="P28" s="30">
        <v>1</v>
      </c>
      <c r="Q28" s="31">
        <f t="shared" si="1"/>
        <v>1.6E-2</v>
      </c>
      <c r="R28" s="34"/>
      <c r="T28" s="28">
        <v>8</v>
      </c>
      <c r="U28" s="29"/>
      <c r="V28" s="29">
        <v>7</v>
      </c>
      <c r="W28" s="29">
        <v>10</v>
      </c>
      <c r="X28" s="24">
        <v>400</v>
      </c>
      <c r="Y28" s="29">
        <v>1</v>
      </c>
      <c r="Z28" s="26">
        <f t="shared" si="6"/>
        <v>2.8000000000000001E-2</v>
      </c>
      <c r="AA28" s="34"/>
      <c r="AC28" s="1016"/>
      <c r="AD28" s="1015"/>
      <c r="AE28" s="1019">
        <v>4.6341999999999999</v>
      </c>
      <c r="AF28" s="1019">
        <v>3.5384000000000002</v>
      </c>
      <c r="AG28" s="1019">
        <v>0.6</v>
      </c>
      <c r="AH28" s="1017"/>
      <c r="AI28" s="1015">
        <f t="shared" si="4"/>
        <v>4.1383999999999999</v>
      </c>
    </row>
    <row r="29" spans="1:35" ht="15" customHeight="1" x14ac:dyDescent="0.25">
      <c r="A29" s="1338">
        <v>24</v>
      </c>
      <c r="B29" s="17">
        <v>2</v>
      </c>
      <c r="C29" s="409">
        <v>5306</v>
      </c>
      <c r="D29" s="1325" t="s">
        <v>12</v>
      </c>
      <c r="E29" s="1325">
        <v>400</v>
      </c>
      <c r="F29" s="1325">
        <v>54</v>
      </c>
      <c r="G29" s="20">
        <f t="shared" si="0"/>
        <v>0.91609055999999989</v>
      </c>
      <c r="H29" s="21" t="s">
        <v>15</v>
      </c>
      <c r="J29" s="28">
        <v>9</v>
      </c>
      <c r="K29" s="29"/>
      <c r="L29" s="29">
        <v>3.2</v>
      </c>
      <c r="M29" s="29">
        <v>13</v>
      </c>
      <c r="N29" s="24">
        <v>400</v>
      </c>
      <c r="O29" s="29"/>
      <c r="P29" s="30">
        <v>4</v>
      </c>
      <c r="Q29" s="31">
        <f t="shared" si="1"/>
        <v>6.6559999999999994E-2</v>
      </c>
      <c r="R29" s="29"/>
      <c r="T29" s="28">
        <v>9</v>
      </c>
      <c r="U29" s="29"/>
      <c r="V29" s="29">
        <v>4.5</v>
      </c>
      <c r="W29" s="29">
        <v>10</v>
      </c>
      <c r="X29" s="24">
        <v>400</v>
      </c>
      <c r="Y29" s="29">
        <v>10</v>
      </c>
      <c r="Z29" s="26">
        <f t="shared" si="6"/>
        <v>0.18</v>
      </c>
      <c r="AA29" s="34"/>
      <c r="AC29" s="2008"/>
      <c r="AD29" s="2009"/>
      <c r="AE29" s="1023">
        <f>SUM(AE13:AE28)</f>
        <v>122.48230000000001</v>
      </c>
      <c r="AF29" s="1023">
        <f>SUM(AF13:AF28)</f>
        <v>69.674899999999994</v>
      </c>
      <c r="AG29" s="1023">
        <f>SUM(AG13:AG28)</f>
        <v>16.167200000000001</v>
      </c>
      <c r="AH29" s="1023">
        <f>SUM(AH13:AH28)</f>
        <v>0</v>
      </c>
      <c r="AI29" s="953">
        <f>SUM(AI13:AI28)</f>
        <v>85.842099999999988</v>
      </c>
    </row>
    <row r="30" spans="1:35" ht="15" customHeight="1" x14ac:dyDescent="0.25">
      <c r="A30" s="1338">
        <v>25</v>
      </c>
      <c r="B30" s="1333">
        <v>46173</v>
      </c>
      <c r="C30" s="409">
        <v>5390</v>
      </c>
      <c r="D30" s="1325" t="s">
        <v>12</v>
      </c>
      <c r="E30" s="1325">
        <v>400</v>
      </c>
      <c r="F30" s="1325">
        <v>57</v>
      </c>
      <c r="G30" s="71">
        <f t="shared" si="0"/>
        <v>1.02070584</v>
      </c>
      <c r="H30" s="21" t="s">
        <v>15</v>
      </c>
      <c r="J30" s="28">
        <v>10</v>
      </c>
      <c r="K30" s="29"/>
      <c r="L30" s="29">
        <v>3.2</v>
      </c>
      <c r="M30" s="29">
        <v>11</v>
      </c>
      <c r="N30" s="24">
        <v>400</v>
      </c>
      <c r="O30" s="29"/>
      <c r="P30" s="30">
        <v>5</v>
      </c>
      <c r="Q30" s="31">
        <f t="shared" si="1"/>
        <v>7.0400000000000018E-2</v>
      </c>
      <c r="R30" s="29"/>
      <c r="T30" s="28">
        <v>10</v>
      </c>
      <c r="U30" s="29"/>
      <c r="V30" s="29">
        <v>3.5</v>
      </c>
      <c r="W30" s="29">
        <v>10</v>
      </c>
      <c r="X30" s="24">
        <v>400</v>
      </c>
      <c r="Y30" s="29">
        <v>1</v>
      </c>
      <c r="Z30" s="26">
        <f t="shared" si="6"/>
        <v>1.4E-2</v>
      </c>
      <c r="AA30" s="34"/>
      <c r="AC30" s="1016">
        <v>46182</v>
      </c>
      <c r="AD30" s="1015"/>
      <c r="AE30" s="1019">
        <v>2.1432000000000002</v>
      </c>
      <c r="AF30" s="1019">
        <v>1.3245</v>
      </c>
      <c r="AG30" s="1019">
        <v>0.43099999999999999</v>
      </c>
      <c r="AH30" s="1017"/>
      <c r="AI30" s="1015">
        <f t="shared" ref="AI30:AI51" si="7">SUM(AF30:AH30)</f>
        <v>1.7555000000000001</v>
      </c>
    </row>
    <row r="31" spans="1:35" ht="15" customHeight="1" x14ac:dyDescent="0.25">
      <c r="A31" s="1338">
        <v>26</v>
      </c>
      <c r="B31" s="69">
        <v>2</v>
      </c>
      <c r="C31" s="409">
        <v>5368</v>
      </c>
      <c r="D31" s="1325" t="s">
        <v>12</v>
      </c>
      <c r="E31" s="1325">
        <v>400</v>
      </c>
      <c r="F31" s="1325">
        <v>62</v>
      </c>
      <c r="G31" s="71">
        <f t="shared" si="0"/>
        <v>1.2076310399999999</v>
      </c>
      <c r="H31" s="21" t="s">
        <v>15</v>
      </c>
      <c r="J31" s="28">
        <v>11</v>
      </c>
      <c r="K31" s="29"/>
      <c r="L31" s="29">
        <v>3.2</v>
      </c>
      <c r="M31" s="29">
        <v>11</v>
      </c>
      <c r="N31" s="24">
        <v>300</v>
      </c>
      <c r="O31" s="29"/>
      <c r="P31" s="30">
        <v>1</v>
      </c>
      <c r="Q31" s="31">
        <f t="shared" si="1"/>
        <v>1.056E-2</v>
      </c>
      <c r="R31" s="29"/>
      <c r="T31" s="28">
        <v>11</v>
      </c>
      <c r="U31" s="29"/>
      <c r="V31" s="29">
        <v>2.2000000000000002</v>
      </c>
      <c r="W31" s="29">
        <v>10</v>
      </c>
      <c r="X31" s="24">
        <v>400</v>
      </c>
      <c r="Y31" s="29">
        <v>2</v>
      </c>
      <c r="Z31" s="26">
        <f t="shared" si="6"/>
        <v>1.7600000000000001E-2</v>
      </c>
      <c r="AA31" s="63"/>
      <c r="AC31" s="1016"/>
      <c r="AD31" s="1015"/>
      <c r="AE31" s="1019">
        <v>4.4846000000000004</v>
      </c>
      <c r="AF31" s="1017">
        <v>1.9472</v>
      </c>
      <c r="AG31" s="1019">
        <v>0.87360000000000004</v>
      </c>
      <c r="AH31" s="1017"/>
      <c r="AI31" s="1015">
        <f t="shared" si="7"/>
        <v>2.8208000000000002</v>
      </c>
    </row>
    <row r="32" spans="1:35" ht="15" customHeight="1" x14ac:dyDescent="0.25">
      <c r="A32" s="1338">
        <v>27</v>
      </c>
      <c r="B32" s="69">
        <v>3</v>
      </c>
      <c r="C32" s="409">
        <v>5391</v>
      </c>
      <c r="D32" s="1325" t="s">
        <v>12</v>
      </c>
      <c r="E32" s="1325">
        <v>400</v>
      </c>
      <c r="F32" s="1325">
        <v>67</v>
      </c>
      <c r="G32" s="71">
        <f t="shared" si="0"/>
        <v>1.4102642399999998</v>
      </c>
      <c r="H32" s="21" t="s">
        <v>15</v>
      </c>
      <c r="J32" s="28">
        <v>12</v>
      </c>
      <c r="K32" s="29"/>
      <c r="L32" s="29">
        <v>4.2</v>
      </c>
      <c r="M32" s="29">
        <v>10</v>
      </c>
      <c r="N32" s="24">
        <v>400</v>
      </c>
      <c r="O32" s="29"/>
      <c r="P32" s="30">
        <v>6</v>
      </c>
      <c r="Q32" s="31">
        <f t="shared" si="1"/>
        <v>0.1008</v>
      </c>
      <c r="R32" s="29"/>
      <c r="T32" s="1264">
        <v>46253</v>
      </c>
      <c r="U32" s="1256" t="s">
        <v>32</v>
      </c>
      <c r="V32" s="1256">
        <v>10</v>
      </c>
      <c r="W32" s="1256">
        <v>25</v>
      </c>
      <c r="X32" s="1256">
        <v>400</v>
      </c>
      <c r="Y32" s="1265">
        <v>3</v>
      </c>
      <c r="Z32" s="296">
        <f t="shared" ref="Z32:Z43" si="8">V32*W32*X32*Y32/1000000</f>
        <v>0.3</v>
      </c>
      <c r="AA32" s="42"/>
      <c r="AC32" s="1016">
        <v>46185</v>
      </c>
      <c r="AD32" s="1015"/>
      <c r="AE32" s="1019">
        <v>7.93</v>
      </c>
      <c r="AF32" s="1019">
        <v>4.3327999999999998</v>
      </c>
      <c r="AG32" s="1019">
        <v>1.4503999999999999</v>
      </c>
      <c r="AH32" s="1017"/>
      <c r="AI32" s="1015">
        <f t="shared" si="7"/>
        <v>5.7831999999999999</v>
      </c>
    </row>
    <row r="33" spans="1:35" ht="15" customHeight="1" x14ac:dyDescent="0.25">
      <c r="A33" s="1338">
        <v>28</v>
      </c>
      <c r="B33" s="69">
        <v>4</v>
      </c>
      <c r="C33" s="409">
        <v>5363</v>
      </c>
      <c r="D33" s="1325" t="s">
        <v>12</v>
      </c>
      <c r="E33" s="1325">
        <v>400</v>
      </c>
      <c r="F33" s="1325">
        <v>52</v>
      </c>
      <c r="G33" s="71">
        <f t="shared" si="0"/>
        <v>0.84948863999999991</v>
      </c>
      <c r="H33" s="21" t="s">
        <v>15</v>
      </c>
      <c r="J33" s="28">
        <v>13</v>
      </c>
      <c r="K33" s="29"/>
      <c r="L33" s="29">
        <v>4.2</v>
      </c>
      <c r="M33" s="29">
        <v>7</v>
      </c>
      <c r="N33" s="24">
        <v>400</v>
      </c>
      <c r="O33" s="29"/>
      <c r="P33" s="30">
        <v>19</v>
      </c>
      <c r="Q33" s="31">
        <f t="shared" si="1"/>
        <v>0.22344</v>
      </c>
      <c r="R33" s="29"/>
      <c r="T33" s="1325">
        <v>2</v>
      </c>
      <c r="U33" s="1325"/>
      <c r="V33" s="1325">
        <v>7</v>
      </c>
      <c r="W33" s="1325">
        <v>25</v>
      </c>
      <c r="X33" s="1256">
        <v>400</v>
      </c>
      <c r="Y33" s="1325">
        <v>1</v>
      </c>
      <c r="Z33" s="71">
        <f t="shared" si="8"/>
        <v>7.0000000000000007E-2</v>
      </c>
      <c r="AA33" s="1325"/>
      <c r="AC33" s="1016"/>
      <c r="AD33" s="1015"/>
      <c r="AE33" s="1019">
        <v>2.7728000000000002</v>
      </c>
      <c r="AF33" s="1019">
        <v>1.8307</v>
      </c>
      <c r="AG33" s="1019">
        <v>0.46960000000000002</v>
      </c>
      <c r="AH33" s="1017"/>
      <c r="AI33" s="1015">
        <f t="shared" si="7"/>
        <v>2.3003</v>
      </c>
    </row>
    <row r="34" spans="1:35" ht="15" customHeight="1" x14ac:dyDescent="0.25">
      <c r="A34" s="1338">
        <v>29</v>
      </c>
      <c r="B34" s="69">
        <v>5</v>
      </c>
      <c r="C34" s="409">
        <v>5373</v>
      </c>
      <c r="D34" s="1325" t="s">
        <v>12</v>
      </c>
      <c r="E34" s="1325">
        <v>400</v>
      </c>
      <c r="F34" s="1325">
        <v>58</v>
      </c>
      <c r="G34" s="71">
        <f t="shared" si="0"/>
        <v>1.0568342399999999</v>
      </c>
      <c r="H34" s="21" t="s">
        <v>15</v>
      </c>
      <c r="J34" s="28">
        <v>14</v>
      </c>
      <c r="K34" s="29"/>
      <c r="L34" s="29">
        <v>3.2</v>
      </c>
      <c r="M34" s="29">
        <v>7</v>
      </c>
      <c r="N34" s="24">
        <v>400</v>
      </c>
      <c r="O34" s="29"/>
      <c r="P34" s="30">
        <v>36</v>
      </c>
      <c r="Q34" s="31">
        <f t="shared" si="1"/>
        <v>0.32256000000000001</v>
      </c>
      <c r="R34" s="34"/>
      <c r="T34" s="1325">
        <v>3</v>
      </c>
      <c r="U34" s="1325"/>
      <c r="V34" s="1325">
        <v>4.5</v>
      </c>
      <c r="W34" s="1325">
        <v>25</v>
      </c>
      <c r="X34" s="1256">
        <v>400</v>
      </c>
      <c r="Y34" s="1325">
        <v>1</v>
      </c>
      <c r="Z34" s="71">
        <f t="shared" si="8"/>
        <v>4.4999999999999998E-2</v>
      </c>
      <c r="AA34" s="1325"/>
      <c r="AC34" s="1016"/>
      <c r="AD34" s="1015"/>
      <c r="AE34" s="1019">
        <v>8.6202000000000005</v>
      </c>
      <c r="AF34" s="1019">
        <v>5.1933999999999996</v>
      </c>
      <c r="AG34" s="1019">
        <v>1.7802</v>
      </c>
      <c r="AH34" s="1017"/>
      <c r="AI34" s="1015">
        <f t="shared" si="7"/>
        <v>6.9735999999999994</v>
      </c>
    </row>
    <row r="35" spans="1:35" ht="15" customHeight="1" x14ac:dyDescent="0.25">
      <c r="A35" s="1338">
        <v>30</v>
      </c>
      <c r="B35" s="69">
        <v>6</v>
      </c>
      <c r="C35" s="409">
        <v>5348</v>
      </c>
      <c r="D35" s="1325" t="s">
        <v>12</v>
      </c>
      <c r="E35" s="1325">
        <v>400</v>
      </c>
      <c r="F35" s="1325">
        <v>61</v>
      </c>
      <c r="G35" s="71">
        <f t="shared" si="0"/>
        <v>1.1689893599999999</v>
      </c>
      <c r="H35" s="21" t="s">
        <v>15</v>
      </c>
      <c r="J35" s="28">
        <v>15</v>
      </c>
      <c r="K35" s="29"/>
      <c r="L35" s="29">
        <v>3</v>
      </c>
      <c r="M35" s="52">
        <v>5</v>
      </c>
      <c r="N35" s="1312">
        <v>400</v>
      </c>
      <c r="O35" s="53">
        <v>14</v>
      </c>
      <c r="P35" s="30">
        <v>140</v>
      </c>
      <c r="Q35" s="31">
        <f t="shared" si="1"/>
        <v>0.84</v>
      </c>
      <c r="R35" s="34" t="s">
        <v>34</v>
      </c>
      <c r="T35" s="1325">
        <v>4</v>
      </c>
      <c r="U35" s="1325"/>
      <c r="V35" s="1325">
        <v>7</v>
      </c>
      <c r="W35" s="1325">
        <v>13</v>
      </c>
      <c r="X35" s="1256">
        <v>400</v>
      </c>
      <c r="Y35" s="1325">
        <v>1</v>
      </c>
      <c r="Z35" s="71">
        <f t="shared" si="8"/>
        <v>3.6400000000000002E-2</v>
      </c>
      <c r="AA35" s="1325"/>
      <c r="AC35" s="1016">
        <v>46186</v>
      </c>
      <c r="AD35" s="1015"/>
      <c r="AE35" s="1019">
        <v>7.5753000000000004</v>
      </c>
      <c r="AF35" s="1019">
        <v>5.1741999999999999</v>
      </c>
      <c r="AG35" s="1019">
        <v>0.63680000000000003</v>
      </c>
      <c r="AH35" s="1017"/>
      <c r="AI35" s="1022">
        <f t="shared" si="7"/>
        <v>5.8109999999999999</v>
      </c>
    </row>
    <row r="36" spans="1:35" ht="15" customHeight="1" x14ac:dyDescent="0.25">
      <c r="A36" s="1338">
        <v>31</v>
      </c>
      <c r="B36" s="69">
        <v>7</v>
      </c>
      <c r="C36" s="409">
        <v>5346</v>
      </c>
      <c r="D36" s="1325" t="s">
        <v>12</v>
      </c>
      <c r="E36" s="1325">
        <v>400</v>
      </c>
      <c r="F36" s="1325">
        <v>55</v>
      </c>
      <c r="G36" s="71">
        <f t="shared" si="0"/>
        <v>0.95033400000000001</v>
      </c>
      <c r="H36" s="21" t="s">
        <v>15</v>
      </c>
      <c r="J36" s="28">
        <v>16</v>
      </c>
      <c r="K36" s="29"/>
      <c r="L36" s="29">
        <v>2</v>
      </c>
      <c r="M36" s="29">
        <v>3</v>
      </c>
      <c r="N36" s="24">
        <v>400</v>
      </c>
      <c r="O36" s="29">
        <v>3</v>
      </c>
      <c r="P36" s="30">
        <v>75</v>
      </c>
      <c r="Q36" s="31">
        <f t="shared" si="1"/>
        <v>0.18</v>
      </c>
      <c r="R36" s="34"/>
      <c r="T36" s="1325">
        <v>5</v>
      </c>
      <c r="U36" s="1325"/>
      <c r="V36" s="1325">
        <v>4.5</v>
      </c>
      <c r="W36" s="1325">
        <v>13</v>
      </c>
      <c r="X36" s="1256">
        <v>400</v>
      </c>
      <c r="Y36" s="1325">
        <v>2</v>
      </c>
      <c r="Z36" s="71">
        <f t="shared" si="8"/>
        <v>4.6800000000000001E-2</v>
      </c>
      <c r="AA36" s="1325"/>
      <c r="AC36" s="1016">
        <v>46187</v>
      </c>
      <c r="AD36" s="1015"/>
      <c r="AE36" s="1019">
        <v>1.2171000000000001</v>
      </c>
      <c r="AF36" s="1017">
        <v>0.68689999999999996</v>
      </c>
      <c r="AG36" s="1019">
        <v>0.11600000000000001</v>
      </c>
      <c r="AH36" s="1017"/>
      <c r="AI36" s="1015">
        <f t="shared" si="7"/>
        <v>0.80289999999999995</v>
      </c>
    </row>
    <row r="37" spans="1:35" ht="15" customHeight="1" x14ac:dyDescent="0.25">
      <c r="A37" s="1338">
        <v>32</v>
      </c>
      <c r="B37" s="69">
        <v>8</v>
      </c>
      <c r="C37" s="409">
        <v>5344</v>
      </c>
      <c r="D37" s="1325" t="s">
        <v>12</v>
      </c>
      <c r="E37" s="1325">
        <v>400</v>
      </c>
      <c r="F37" s="1325">
        <v>37</v>
      </c>
      <c r="G37" s="71">
        <f t="shared" si="0"/>
        <v>0.43008503999999992</v>
      </c>
      <c r="H37" s="21" t="s">
        <v>15</v>
      </c>
      <c r="J37" s="1292">
        <v>46170</v>
      </c>
      <c r="K37" s="23" t="s">
        <v>32</v>
      </c>
      <c r="L37" s="24">
        <v>15</v>
      </c>
      <c r="M37" s="24">
        <v>15</v>
      </c>
      <c r="N37" s="24">
        <v>400</v>
      </c>
      <c r="O37" s="23"/>
      <c r="P37" s="25">
        <v>2</v>
      </c>
      <c r="Q37" s="26">
        <f t="shared" si="1"/>
        <v>0.18</v>
      </c>
      <c r="R37" s="27"/>
      <c r="T37" s="1325">
        <v>6</v>
      </c>
      <c r="U37" s="1325"/>
      <c r="V37" s="1325">
        <v>10</v>
      </c>
      <c r="W37" s="1325">
        <v>10</v>
      </c>
      <c r="X37" s="1256">
        <v>400</v>
      </c>
      <c r="Y37" s="1325">
        <v>1</v>
      </c>
      <c r="Z37" s="71">
        <f t="shared" si="8"/>
        <v>0.04</v>
      </c>
      <c r="AA37" s="1325"/>
      <c r="AC37" s="1016">
        <v>46188</v>
      </c>
      <c r="AD37" s="1015"/>
      <c r="AE37" s="1019">
        <v>2.1162000000000001</v>
      </c>
      <c r="AF37" s="1019">
        <v>1.079</v>
      </c>
      <c r="AG37" s="1019">
        <v>0.22800000000000001</v>
      </c>
      <c r="AH37" s="1017"/>
      <c r="AI37" s="1022">
        <f t="shared" si="7"/>
        <v>1.3069999999999999</v>
      </c>
    </row>
    <row r="38" spans="1:35" ht="15" customHeight="1" x14ac:dyDescent="0.25">
      <c r="A38" s="1338">
        <v>33</v>
      </c>
      <c r="B38" s="69">
        <v>9</v>
      </c>
      <c r="C38" s="409">
        <v>5354</v>
      </c>
      <c r="D38" s="1325" t="s">
        <v>12</v>
      </c>
      <c r="E38" s="1325">
        <v>400</v>
      </c>
      <c r="F38" s="1325">
        <v>55</v>
      </c>
      <c r="G38" s="71">
        <f t="shared" si="0"/>
        <v>0.95033400000000001</v>
      </c>
      <c r="H38" s="21" t="s">
        <v>15</v>
      </c>
      <c r="J38" s="28">
        <v>2</v>
      </c>
      <c r="K38" s="29"/>
      <c r="L38" s="24">
        <v>15</v>
      </c>
      <c r="M38" s="29">
        <v>10</v>
      </c>
      <c r="N38" s="24">
        <v>400</v>
      </c>
      <c r="O38" s="29"/>
      <c r="P38" s="30">
        <v>4</v>
      </c>
      <c r="Q38" s="31">
        <f t="shared" ref="Q38:Q69" si="9">L38*M38*N38*P38/1000000</f>
        <v>0.24</v>
      </c>
      <c r="R38" s="29"/>
      <c r="T38" s="1325">
        <v>7</v>
      </c>
      <c r="U38" s="1325"/>
      <c r="V38" s="1325">
        <v>4.5</v>
      </c>
      <c r="W38" s="1325">
        <v>10</v>
      </c>
      <c r="X38" s="1256">
        <v>400</v>
      </c>
      <c r="Y38" s="1325">
        <v>7</v>
      </c>
      <c r="Z38" s="71">
        <f t="shared" si="8"/>
        <v>0.126</v>
      </c>
      <c r="AA38" s="1325"/>
      <c r="AC38" s="1016">
        <v>46190</v>
      </c>
      <c r="AD38" s="1015"/>
      <c r="AE38" s="1019">
        <v>7.3296999999999999</v>
      </c>
      <c r="AF38" s="1019">
        <v>3.7280000000000002</v>
      </c>
      <c r="AG38" s="1019">
        <v>1.968</v>
      </c>
      <c r="AH38" s="1017"/>
      <c r="AI38" s="1022">
        <f t="shared" si="7"/>
        <v>5.6959999999999997</v>
      </c>
    </row>
    <row r="39" spans="1:35" ht="15" customHeight="1" x14ac:dyDescent="0.25">
      <c r="A39" s="1338">
        <v>34</v>
      </c>
      <c r="B39" s="69">
        <v>10</v>
      </c>
      <c r="C39" s="409">
        <v>5298</v>
      </c>
      <c r="D39" s="1325" t="s">
        <v>12</v>
      </c>
      <c r="E39" s="1325">
        <v>400</v>
      </c>
      <c r="F39" s="1325">
        <v>51</v>
      </c>
      <c r="G39" s="71">
        <f t="shared" si="0"/>
        <v>0.81713015999999994</v>
      </c>
      <c r="H39" s="21" t="s">
        <v>15</v>
      </c>
      <c r="J39" s="28">
        <v>3</v>
      </c>
      <c r="K39" s="29"/>
      <c r="L39" s="24">
        <v>15</v>
      </c>
      <c r="M39" s="29">
        <v>8</v>
      </c>
      <c r="N39" s="24">
        <v>400</v>
      </c>
      <c r="O39" s="29"/>
      <c r="P39" s="30">
        <v>1</v>
      </c>
      <c r="Q39" s="31">
        <f t="shared" si="9"/>
        <v>4.8000000000000001E-2</v>
      </c>
      <c r="R39" s="29"/>
      <c r="T39" s="1325">
        <v>8</v>
      </c>
      <c r="U39" s="1325"/>
      <c r="V39" s="1325">
        <v>3.5</v>
      </c>
      <c r="W39" s="1325">
        <v>10</v>
      </c>
      <c r="X39" s="1256">
        <v>400</v>
      </c>
      <c r="Y39" s="1325">
        <v>1</v>
      </c>
      <c r="Z39" s="71">
        <f t="shared" si="8"/>
        <v>1.4E-2</v>
      </c>
      <c r="AA39" s="1325"/>
      <c r="AC39" s="1016"/>
      <c r="AD39" s="1015"/>
      <c r="AE39" s="1019">
        <v>7.4233000000000002</v>
      </c>
      <c r="AF39" s="1019">
        <v>2.4018000000000002</v>
      </c>
      <c r="AG39" s="1019">
        <v>2.476</v>
      </c>
      <c r="AH39" s="1017"/>
      <c r="AI39" s="1022">
        <f t="shared" si="7"/>
        <v>4.8778000000000006</v>
      </c>
    </row>
    <row r="40" spans="1:35" ht="15" customHeight="1" x14ac:dyDescent="0.25">
      <c r="G40" s="1337">
        <f>SUM(G6:G39)</f>
        <v>30.592586640000011</v>
      </c>
      <c r="H40" s="1336"/>
      <c r="J40" s="28">
        <v>4</v>
      </c>
      <c r="K40" s="29"/>
      <c r="L40" s="24">
        <v>15</v>
      </c>
      <c r="M40" s="29">
        <v>5</v>
      </c>
      <c r="N40" s="24">
        <v>400</v>
      </c>
      <c r="O40" s="29"/>
      <c r="P40" s="30">
        <v>3</v>
      </c>
      <c r="Q40" s="31">
        <f t="shared" si="9"/>
        <v>0.09</v>
      </c>
      <c r="R40" s="29"/>
      <c r="T40" s="1325">
        <v>9</v>
      </c>
      <c r="U40" s="1325"/>
      <c r="V40" s="1325">
        <v>2.2000000000000002</v>
      </c>
      <c r="W40" s="1325">
        <v>10</v>
      </c>
      <c r="X40" s="1256">
        <v>400</v>
      </c>
      <c r="Y40" s="1325">
        <v>2</v>
      </c>
      <c r="Z40" s="71">
        <f t="shared" si="8"/>
        <v>1.7600000000000001E-2</v>
      </c>
      <c r="AA40" s="1325"/>
      <c r="AC40" s="1016"/>
      <c r="AD40" s="1015"/>
      <c r="AE40" s="1019">
        <v>1.3935999999999999</v>
      </c>
      <c r="AF40" s="1019">
        <v>3.5999999999999997E-2</v>
      </c>
      <c r="AG40" s="1019">
        <v>1.0840000000000001</v>
      </c>
      <c r="AH40" s="1017"/>
      <c r="AI40" s="1022">
        <f t="shared" si="7"/>
        <v>1.1200000000000001</v>
      </c>
    </row>
    <row r="41" spans="1:35" ht="15" customHeight="1" x14ac:dyDescent="0.25">
      <c r="B41" s="1335">
        <v>46174</v>
      </c>
      <c r="C41" s="409">
        <v>5299</v>
      </c>
      <c r="D41" s="1325" t="s">
        <v>12</v>
      </c>
      <c r="E41" s="1325">
        <v>400</v>
      </c>
      <c r="F41" s="1325">
        <v>43</v>
      </c>
      <c r="G41" s="71">
        <f t="shared" ref="G41:G104" si="10">0.7854*E41*F41*F41/1000000</f>
        <v>0.58088183999999998</v>
      </c>
      <c r="H41" s="21" t="s">
        <v>15</v>
      </c>
      <c r="J41" s="28">
        <v>5</v>
      </c>
      <c r="K41" s="29"/>
      <c r="L41" s="24">
        <v>10</v>
      </c>
      <c r="M41" s="29">
        <v>25</v>
      </c>
      <c r="N41" s="24">
        <v>400</v>
      </c>
      <c r="O41" s="29"/>
      <c r="P41" s="30">
        <v>6</v>
      </c>
      <c r="Q41" s="31">
        <f t="shared" si="9"/>
        <v>0.6</v>
      </c>
      <c r="R41" s="34"/>
      <c r="T41" s="1325">
        <v>10</v>
      </c>
      <c r="U41" s="1325"/>
      <c r="V41" s="1325">
        <v>1.7</v>
      </c>
      <c r="W41" s="1325">
        <v>10</v>
      </c>
      <c r="X41" s="1256">
        <v>400</v>
      </c>
      <c r="Y41" s="1325">
        <v>1</v>
      </c>
      <c r="Z41" s="71">
        <f t="shared" si="8"/>
        <v>6.7999999999999996E-3</v>
      </c>
      <c r="AA41" s="1325"/>
      <c r="AC41" s="1016">
        <v>46191</v>
      </c>
      <c r="AD41" s="1015"/>
      <c r="AE41" s="1019">
        <v>6.0472999999999999</v>
      </c>
      <c r="AF41" s="1019">
        <v>2.8826999999999998</v>
      </c>
      <c r="AG41" s="1019">
        <v>1.0906</v>
      </c>
      <c r="AH41" s="1017"/>
      <c r="AI41" s="1022">
        <f t="shared" si="7"/>
        <v>3.9733000000000001</v>
      </c>
    </row>
    <row r="42" spans="1:35" ht="15" customHeight="1" x14ac:dyDescent="0.25">
      <c r="B42" s="69">
        <v>2</v>
      </c>
      <c r="C42" s="409">
        <v>5300</v>
      </c>
      <c r="D42" s="1325" t="s">
        <v>12</v>
      </c>
      <c r="E42" s="1325">
        <v>400</v>
      </c>
      <c r="F42" s="1325">
        <v>43</v>
      </c>
      <c r="G42" s="71">
        <f t="shared" si="10"/>
        <v>0.58088183999999998</v>
      </c>
      <c r="H42" s="21" t="s">
        <v>15</v>
      </c>
      <c r="J42" s="28">
        <v>6</v>
      </c>
      <c r="K42" s="29"/>
      <c r="L42" s="24">
        <v>10</v>
      </c>
      <c r="M42" s="29">
        <v>20</v>
      </c>
      <c r="N42" s="24">
        <v>400</v>
      </c>
      <c r="O42" s="29"/>
      <c r="P42" s="30">
        <v>8</v>
      </c>
      <c r="Q42" s="31">
        <f t="shared" si="9"/>
        <v>0.64</v>
      </c>
      <c r="R42" s="29"/>
      <c r="T42" s="1325">
        <v>11</v>
      </c>
      <c r="U42" s="1325"/>
      <c r="V42" s="1325">
        <v>13</v>
      </c>
      <c r="W42" s="1325">
        <v>15</v>
      </c>
      <c r="X42" s="1256">
        <v>400</v>
      </c>
      <c r="Y42" s="1325">
        <v>1</v>
      </c>
      <c r="Z42" s="71">
        <f t="shared" si="8"/>
        <v>7.8E-2</v>
      </c>
      <c r="AA42" s="1325"/>
      <c r="AC42" s="1016"/>
      <c r="AD42" s="1015"/>
      <c r="AE42" s="1019">
        <v>2.4830999999999999</v>
      </c>
      <c r="AF42" s="1019">
        <v>1.9334</v>
      </c>
      <c r="AG42" s="1019">
        <v>2.1360000000000001</v>
      </c>
      <c r="AH42" s="1017"/>
      <c r="AI42" s="1022">
        <f t="shared" si="7"/>
        <v>4.0693999999999999</v>
      </c>
    </row>
    <row r="43" spans="1:35" ht="15" customHeight="1" x14ac:dyDescent="0.25">
      <c r="B43" s="69">
        <v>3</v>
      </c>
      <c r="C43" s="409">
        <v>5342</v>
      </c>
      <c r="D43" s="1325" t="s">
        <v>12</v>
      </c>
      <c r="E43" s="1325">
        <v>400</v>
      </c>
      <c r="F43" s="1325">
        <v>52</v>
      </c>
      <c r="G43" s="71">
        <f t="shared" si="10"/>
        <v>0.84948863999999991</v>
      </c>
      <c r="H43" s="21" t="s">
        <v>15</v>
      </c>
      <c r="J43" s="28">
        <v>7</v>
      </c>
      <c r="K43" s="29"/>
      <c r="L43" s="24">
        <v>8</v>
      </c>
      <c r="M43" s="29">
        <v>20</v>
      </c>
      <c r="N43" s="24">
        <v>400</v>
      </c>
      <c r="O43" s="29"/>
      <c r="P43" s="30">
        <v>2</v>
      </c>
      <c r="Q43" s="31">
        <f t="shared" si="9"/>
        <v>0.128</v>
      </c>
      <c r="R43" s="29"/>
      <c r="T43" s="1325">
        <v>12</v>
      </c>
      <c r="U43" s="1325"/>
      <c r="V43" s="1325">
        <v>10</v>
      </c>
      <c r="W43" s="1325">
        <v>20</v>
      </c>
      <c r="X43" s="1256">
        <v>400</v>
      </c>
      <c r="Y43" s="1325">
        <v>1</v>
      </c>
      <c r="Z43" s="71">
        <f t="shared" si="8"/>
        <v>0.08</v>
      </c>
      <c r="AA43" s="1325"/>
      <c r="AC43" s="1016">
        <v>46193</v>
      </c>
      <c r="AD43" s="1015"/>
      <c r="AE43" s="1019">
        <v>2.0939000000000001</v>
      </c>
      <c r="AF43" s="1019">
        <v>1.0326</v>
      </c>
      <c r="AG43" s="1019">
        <v>0.34799999999999998</v>
      </c>
      <c r="AH43" s="1017"/>
      <c r="AI43" s="1022">
        <f t="shared" si="7"/>
        <v>1.3805999999999998</v>
      </c>
    </row>
    <row r="44" spans="1:35" ht="15" customHeight="1" x14ac:dyDescent="0.25">
      <c r="B44" s="69">
        <v>4</v>
      </c>
      <c r="C44" s="409">
        <v>5310</v>
      </c>
      <c r="D44" s="1325" t="s">
        <v>12</v>
      </c>
      <c r="E44" s="1325">
        <v>400</v>
      </c>
      <c r="F44" s="1325">
        <v>47</v>
      </c>
      <c r="G44" s="71">
        <f t="shared" si="10"/>
        <v>0.69397943999999989</v>
      </c>
      <c r="H44" s="21" t="s">
        <v>15</v>
      </c>
      <c r="J44" s="28">
        <v>8</v>
      </c>
      <c r="K44" s="29"/>
      <c r="L44" s="24">
        <v>8</v>
      </c>
      <c r="M44" s="29">
        <v>5</v>
      </c>
      <c r="N44" s="24">
        <v>400</v>
      </c>
      <c r="O44" s="29"/>
      <c r="P44" s="30">
        <v>13</v>
      </c>
      <c r="Q44" s="31">
        <f t="shared" si="9"/>
        <v>0.20799999999999999</v>
      </c>
      <c r="R44" s="34"/>
      <c r="T44" s="1263">
        <v>46253</v>
      </c>
      <c r="U44" s="1325" t="s">
        <v>32</v>
      </c>
      <c r="V44" s="1325">
        <v>4.5</v>
      </c>
      <c r="W44" s="1325">
        <v>10</v>
      </c>
      <c r="X44" s="1325">
        <v>400</v>
      </c>
      <c r="Y44" s="23">
        <v>3</v>
      </c>
      <c r="Z44" s="26">
        <f>V44*W44*X44*Y44/1000000</f>
        <v>5.3999999999999999E-2</v>
      </c>
      <c r="AA44" s="27"/>
      <c r="AC44" s="1016"/>
      <c r="AD44" s="1015"/>
      <c r="AE44" s="1019">
        <v>7.8688000000000002</v>
      </c>
      <c r="AF44" s="1019">
        <v>3.6263999999999998</v>
      </c>
      <c r="AG44" s="1019">
        <v>1.7274</v>
      </c>
      <c r="AH44" s="1017"/>
      <c r="AI44" s="1022">
        <f t="shared" si="7"/>
        <v>5.3537999999999997</v>
      </c>
    </row>
    <row r="45" spans="1:35" ht="15" customHeight="1" x14ac:dyDescent="0.25">
      <c r="B45" s="69">
        <v>5</v>
      </c>
      <c r="C45" s="409">
        <v>5276</v>
      </c>
      <c r="D45" s="1325" t="s">
        <v>12</v>
      </c>
      <c r="E45" s="1325">
        <v>400</v>
      </c>
      <c r="F45" s="1325">
        <v>48</v>
      </c>
      <c r="G45" s="71">
        <f t="shared" si="10"/>
        <v>0.72382463999999991</v>
      </c>
      <c r="H45" s="21" t="s">
        <v>15</v>
      </c>
      <c r="J45" s="28">
        <v>9</v>
      </c>
      <c r="K45" s="29"/>
      <c r="L45" s="24">
        <v>3.2</v>
      </c>
      <c r="M45" s="29">
        <v>11</v>
      </c>
      <c r="N45" s="24">
        <v>400</v>
      </c>
      <c r="O45" s="29"/>
      <c r="P45" s="30">
        <v>1</v>
      </c>
      <c r="Q45" s="31">
        <f t="shared" si="9"/>
        <v>1.4080000000000002E-2</v>
      </c>
      <c r="R45" s="29"/>
      <c r="T45" s="28">
        <v>2</v>
      </c>
      <c r="U45" s="29"/>
      <c r="V45" s="29">
        <v>2.2000000000000002</v>
      </c>
      <c r="W45" s="29">
        <v>10</v>
      </c>
      <c r="X45" s="24">
        <v>400</v>
      </c>
      <c r="Y45" s="29">
        <v>3</v>
      </c>
      <c r="Z45" s="26">
        <f>V45*W45*X45*Y45/1000000</f>
        <v>2.64E-2</v>
      </c>
      <c r="AA45" s="63"/>
      <c r="AC45" s="1016">
        <v>46194</v>
      </c>
      <c r="AD45" s="1015"/>
      <c r="AE45" s="1019">
        <v>0.84279999999999999</v>
      </c>
      <c r="AF45" s="1019">
        <v>0.25650000000000001</v>
      </c>
      <c r="AG45" s="1019">
        <v>0.45600000000000002</v>
      </c>
      <c r="AH45" s="1017"/>
      <c r="AI45" s="1022">
        <f t="shared" si="7"/>
        <v>0.71250000000000002</v>
      </c>
    </row>
    <row r="46" spans="1:35" ht="15" customHeight="1" x14ac:dyDescent="0.25">
      <c r="B46" s="1335">
        <v>46175</v>
      </c>
      <c r="C46" s="409">
        <v>5318</v>
      </c>
      <c r="D46" s="1325" t="s">
        <v>12</v>
      </c>
      <c r="E46" s="1325">
        <v>400</v>
      </c>
      <c r="F46" s="1325">
        <v>63</v>
      </c>
      <c r="G46" s="71">
        <f t="shared" si="10"/>
        <v>1.2469010399999998</v>
      </c>
      <c r="H46" s="21" t="s">
        <v>13</v>
      </c>
      <c r="J46" s="28">
        <v>10</v>
      </c>
      <c r="K46" s="29"/>
      <c r="L46" s="24">
        <v>4.2</v>
      </c>
      <c r="M46" s="29">
        <v>10</v>
      </c>
      <c r="N46" s="24">
        <v>400</v>
      </c>
      <c r="O46" s="29"/>
      <c r="P46" s="30">
        <v>8</v>
      </c>
      <c r="Q46" s="31">
        <f t="shared" si="9"/>
        <v>0.13439999999999999</v>
      </c>
      <c r="R46" s="29"/>
      <c r="T46" s="1263">
        <v>46254</v>
      </c>
      <c r="U46" s="1256" t="s">
        <v>32</v>
      </c>
      <c r="V46" s="1256">
        <v>7</v>
      </c>
      <c r="W46" s="1256">
        <v>20</v>
      </c>
      <c r="X46" s="1256">
        <v>400</v>
      </c>
      <c r="Y46" s="1325">
        <v>1</v>
      </c>
      <c r="Z46" s="71">
        <f>V46*W46*X46*Y46/1000000</f>
        <v>5.6000000000000001E-2</v>
      </c>
      <c r="AA46" s="1325"/>
      <c r="AC46" s="1016"/>
      <c r="AD46" s="1015"/>
      <c r="AE46" s="1019">
        <v>6.0541999999999998</v>
      </c>
      <c r="AF46" s="1019">
        <v>3.1417000000000002</v>
      </c>
      <c r="AG46" s="1019">
        <v>0.76</v>
      </c>
      <c r="AH46" s="1017"/>
      <c r="AI46" s="1022">
        <f t="shared" si="7"/>
        <v>3.9016999999999999</v>
      </c>
    </row>
    <row r="47" spans="1:35" ht="15" customHeight="1" x14ac:dyDescent="0.25">
      <c r="B47" s="69">
        <v>2</v>
      </c>
      <c r="C47" s="409">
        <v>5328</v>
      </c>
      <c r="D47" s="1325" t="s">
        <v>12</v>
      </c>
      <c r="E47" s="1325">
        <v>400</v>
      </c>
      <c r="F47" s="1325">
        <v>57</v>
      </c>
      <c r="G47" s="71">
        <f t="shared" si="10"/>
        <v>1.02070584</v>
      </c>
      <c r="H47" s="21" t="s">
        <v>13</v>
      </c>
      <c r="J47" s="28">
        <v>11</v>
      </c>
      <c r="K47" s="29"/>
      <c r="L47" s="24">
        <v>4.2</v>
      </c>
      <c r="M47" s="29">
        <v>7</v>
      </c>
      <c r="N47" s="24">
        <v>400</v>
      </c>
      <c r="O47" s="29"/>
      <c r="P47" s="30">
        <v>78</v>
      </c>
      <c r="Q47" s="31">
        <f t="shared" si="9"/>
        <v>0.91727999999999998</v>
      </c>
      <c r="R47" s="29"/>
      <c r="T47" s="28">
        <v>2</v>
      </c>
      <c r="U47" s="1325"/>
      <c r="V47" s="1325">
        <v>4.5</v>
      </c>
      <c r="W47" s="1325">
        <v>20</v>
      </c>
      <c r="X47" s="1256">
        <v>400</v>
      </c>
      <c r="Y47" s="1325">
        <v>1</v>
      </c>
      <c r="Z47" s="71">
        <f t="shared" ref="Z47:Z61" si="11">V47*W47*X47*Y47/1000000</f>
        <v>3.5999999999999997E-2</v>
      </c>
      <c r="AA47" s="1325"/>
      <c r="AC47" s="1016">
        <v>46195</v>
      </c>
      <c r="AD47" s="1015"/>
      <c r="AE47" s="1019">
        <v>13.610900000000001</v>
      </c>
      <c r="AF47" s="1019">
        <v>6.7777000000000003</v>
      </c>
      <c r="AG47" s="1019">
        <v>3.3</v>
      </c>
      <c r="AH47" s="1017"/>
      <c r="AI47" s="1022">
        <f t="shared" si="7"/>
        <v>10.0777</v>
      </c>
    </row>
    <row r="48" spans="1:35" ht="15" customHeight="1" x14ac:dyDescent="0.25">
      <c r="B48" s="69">
        <v>3</v>
      </c>
      <c r="C48" s="409">
        <v>5296</v>
      </c>
      <c r="D48" s="1325" t="s">
        <v>12</v>
      </c>
      <c r="E48" s="1325">
        <v>400</v>
      </c>
      <c r="F48" s="1325">
        <v>41</v>
      </c>
      <c r="G48" s="71">
        <f t="shared" si="10"/>
        <v>0.52810296000000001</v>
      </c>
      <c r="H48" s="21" t="s">
        <v>13</v>
      </c>
      <c r="J48" s="28">
        <v>12</v>
      </c>
      <c r="K48" s="29"/>
      <c r="L48" s="24">
        <v>4.2</v>
      </c>
      <c r="M48" s="29">
        <v>7</v>
      </c>
      <c r="N48" s="24">
        <v>300</v>
      </c>
      <c r="O48" s="29"/>
      <c r="P48" s="30">
        <v>5</v>
      </c>
      <c r="Q48" s="31">
        <f t="shared" si="9"/>
        <v>4.41E-2</v>
      </c>
      <c r="R48" s="29"/>
      <c r="T48" s="28">
        <v>3</v>
      </c>
      <c r="U48" s="1325"/>
      <c r="V48" s="1325">
        <v>7</v>
      </c>
      <c r="W48" s="1325">
        <v>13</v>
      </c>
      <c r="X48" s="1256">
        <v>400</v>
      </c>
      <c r="Y48" s="1325">
        <v>1</v>
      </c>
      <c r="Z48" s="71">
        <f t="shared" si="11"/>
        <v>3.6400000000000002E-2</v>
      </c>
      <c r="AA48" s="1325"/>
      <c r="AC48" s="1016"/>
      <c r="AD48" s="1015"/>
      <c r="AE48" s="1019">
        <v>11.683</v>
      </c>
      <c r="AF48" s="1019">
        <v>5.8719000000000001</v>
      </c>
      <c r="AG48" s="1019">
        <v>2.4807999999999999</v>
      </c>
      <c r="AH48" s="1017"/>
      <c r="AI48" s="1022">
        <f t="shared" si="7"/>
        <v>8.3527000000000005</v>
      </c>
    </row>
    <row r="49" spans="2:35" ht="15" customHeight="1" x14ac:dyDescent="0.25">
      <c r="B49" s="69">
        <v>4</v>
      </c>
      <c r="C49" s="409">
        <v>5385</v>
      </c>
      <c r="D49" s="1325" t="s">
        <v>12</v>
      </c>
      <c r="E49" s="1325">
        <v>400</v>
      </c>
      <c r="F49" s="1325">
        <v>69</v>
      </c>
      <c r="G49" s="71">
        <f t="shared" si="10"/>
        <v>1.4957157599999997</v>
      </c>
      <c r="H49" s="21" t="s">
        <v>13</v>
      </c>
      <c r="J49" s="28">
        <v>13</v>
      </c>
      <c r="K49" s="29"/>
      <c r="L49" s="24">
        <v>3.2</v>
      </c>
      <c r="M49" s="29">
        <v>7</v>
      </c>
      <c r="N49" s="24">
        <v>400</v>
      </c>
      <c r="O49" s="29"/>
      <c r="P49" s="30">
        <v>24</v>
      </c>
      <c r="Q49" s="31">
        <f t="shared" si="9"/>
        <v>0.21504000000000001</v>
      </c>
      <c r="R49" s="29"/>
      <c r="S49" s="330"/>
      <c r="T49" s="28">
        <v>4</v>
      </c>
      <c r="U49" s="1325"/>
      <c r="V49" s="1325">
        <v>10</v>
      </c>
      <c r="W49" s="1325">
        <v>15</v>
      </c>
      <c r="X49" s="1256">
        <v>400</v>
      </c>
      <c r="Y49" s="1325">
        <v>2</v>
      </c>
      <c r="Z49" s="71">
        <f t="shared" si="11"/>
        <v>0.12</v>
      </c>
      <c r="AA49" s="1325"/>
      <c r="AC49" s="1016">
        <v>46196</v>
      </c>
      <c r="AD49" s="1015"/>
      <c r="AE49" s="1019">
        <v>9.1920000000000002</v>
      </c>
      <c r="AF49" s="1019">
        <v>4.6337999999999999</v>
      </c>
      <c r="AG49" s="1019">
        <v>1.748</v>
      </c>
      <c r="AH49" s="1017"/>
      <c r="AI49" s="1015">
        <f t="shared" si="7"/>
        <v>6.3818000000000001</v>
      </c>
    </row>
    <row r="50" spans="2:35" ht="15" customHeight="1" x14ac:dyDescent="0.25">
      <c r="B50" s="69">
        <v>5</v>
      </c>
      <c r="C50" s="409">
        <v>5392</v>
      </c>
      <c r="D50" s="1325" t="s">
        <v>12</v>
      </c>
      <c r="E50" s="1325">
        <v>400</v>
      </c>
      <c r="F50" s="1325">
        <v>66</v>
      </c>
      <c r="G50" s="71">
        <f t="shared" si="10"/>
        <v>1.3684809599999999</v>
      </c>
      <c r="H50" s="21" t="s">
        <v>13</v>
      </c>
      <c r="I50" s="330"/>
      <c r="J50" s="28">
        <v>14</v>
      </c>
      <c r="K50" s="1312"/>
      <c r="L50" s="1312">
        <v>3</v>
      </c>
      <c r="M50" s="1312">
        <v>5</v>
      </c>
      <c r="N50" s="1312">
        <v>400</v>
      </c>
      <c r="O50" s="57"/>
      <c r="P50" s="30">
        <v>180</v>
      </c>
      <c r="Q50" s="31">
        <f t="shared" si="9"/>
        <v>1.08</v>
      </c>
      <c r="R50" s="29"/>
      <c r="T50" s="28">
        <v>5</v>
      </c>
      <c r="U50" s="1325"/>
      <c r="V50" s="1325">
        <v>8</v>
      </c>
      <c r="W50" s="1325">
        <v>10</v>
      </c>
      <c r="X50" s="1256">
        <v>400</v>
      </c>
      <c r="Y50" s="1325">
        <v>3</v>
      </c>
      <c r="Z50" s="71">
        <f t="shared" si="11"/>
        <v>9.6000000000000002E-2</v>
      </c>
      <c r="AA50" s="1325"/>
      <c r="AC50" s="1016"/>
      <c r="AD50" s="1015"/>
      <c r="AE50" s="1019">
        <v>4.8160999999999996</v>
      </c>
      <c r="AF50" s="1019">
        <v>2.7446000000000002</v>
      </c>
      <c r="AG50" s="1019">
        <v>0.69359999999999999</v>
      </c>
      <c r="AH50" s="1017"/>
      <c r="AI50" s="1015">
        <f t="shared" si="7"/>
        <v>3.4382000000000001</v>
      </c>
    </row>
    <row r="51" spans="2:35" ht="15" customHeight="1" x14ac:dyDescent="0.25">
      <c r="B51" s="69">
        <v>6</v>
      </c>
      <c r="C51" s="409">
        <v>5280</v>
      </c>
      <c r="D51" s="1325" t="s">
        <v>12</v>
      </c>
      <c r="E51" s="1325">
        <v>400</v>
      </c>
      <c r="F51" s="1325">
        <v>51</v>
      </c>
      <c r="G51" s="71">
        <f t="shared" si="10"/>
        <v>0.81713015999999994</v>
      </c>
      <c r="H51" s="21" t="s">
        <v>15</v>
      </c>
      <c r="I51" s="330"/>
      <c r="J51" s="1312">
        <v>15</v>
      </c>
      <c r="K51" s="1312"/>
      <c r="L51" s="1312">
        <v>2</v>
      </c>
      <c r="M51" s="1312">
        <v>3</v>
      </c>
      <c r="N51" s="1312">
        <v>400</v>
      </c>
      <c r="O51" s="1312"/>
      <c r="P51" s="58">
        <v>125</v>
      </c>
      <c r="Q51" s="31">
        <f t="shared" si="9"/>
        <v>0.3</v>
      </c>
      <c r="R51" s="29"/>
      <c r="T51" s="28">
        <v>6</v>
      </c>
      <c r="U51" s="1325"/>
      <c r="V51" s="1325">
        <v>7</v>
      </c>
      <c r="W51" s="1325">
        <v>10</v>
      </c>
      <c r="X51" s="1256">
        <v>400</v>
      </c>
      <c r="Y51" s="1325">
        <v>3</v>
      </c>
      <c r="Z51" s="71">
        <f t="shared" si="11"/>
        <v>8.4000000000000005E-2</v>
      </c>
      <c r="AA51" s="1325"/>
      <c r="AC51" s="1016"/>
      <c r="AD51" s="1015"/>
      <c r="AE51" s="1019">
        <v>8.6300000000000008</v>
      </c>
      <c r="AF51" s="1019">
        <v>5.0865</v>
      </c>
      <c r="AG51" s="1019">
        <v>2.0880000000000001</v>
      </c>
      <c r="AH51" s="1017"/>
      <c r="AI51" s="1015">
        <f t="shared" si="7"/>
        <v>7.1745000000000001</v>
      </c>
    </row>
    <row r="52" spans="2:35" ht="15" customHeight="1" x14ac:dyDescent="0.25">
      <c r="B52" s="69">
        <v>7</v>
      </c>
      <c r="C52" s="409">
        <v>5277</v>
      </c>
      <c r="D52" s="1325" t="s">
        <v>12</v>
      </c>
      <c r="E52" s="1325">
        <v>400</v>
      </c>
      <c r="F52" s="1325">
        <v>52</v>
      </c>
      <c r="G52" s="71">
        <f t="shared" si="10"/>
        <v>0.84948863999999991</v>
      </c>
      <c r="H52" s="21" t="s">
        <v>15</v>
      </c>
      <c r="J52" s="1292">
        <v>46171</v>
      </c>
      <c r="K52" s="23" t="s">
        <v>32</v>
      </c>
      <c r="L52" s="24">
        <v>10</v>
      </c>
      <c r="M52" s="24">
        <v>25</v>
      </c>
      <c r="N52" s="24">
        <v>400</v>
      </c>
      <c r="O52" s="23"/>
      <c r="P52" s="25">
        <v>3</v>
      </c>
      <c r="Q52" s="26">
        <f t="shared" si="9"/>
        <v>0.3</v>
      </c>
      <c r="R52" s="27"/>
      <c r="T52" s="28">
        <v>7</v>
      </c>
      <c r="U52" s="1325"/>
      <c r="V52" s="1325">
        <v>4.5</v>
      </c>
      <c r="W52" s="1325">
        <v>10</v>
      </c>
      <c r="X52" s="1256">
        <v>400</v>
      </c>
      <c r="Y52" s="1325">
        <v>14</v>
      </c>
      <c r="Z52" s="71">
        <f t="shared" si="11"/>
        <v>0.252</v>
      </c>
      <c r="AA52" s="1325"/>
      <c r="AC52" s="2010"/>
      <c r="AD52" s="2011"/>
      <c r="AE52" s="1023">
        <f>SUM(AE29:AE51)</f>
        <v>248.81040000000002</v>
      </c>
      <c r="AF52" s="1023">
        <f>SUM(AF29:AF51)</f>
        <v>135.39719999999997</v>
      </c>
      <c r="AG52" s="1023">
        <f>SUM(AG29:AG51)</f>
        <v>44.5092</v>
      </c>
      <c r="AH52" s="1023">
        <f>SUM(AH29:AH51)</f>
        <v>0</v>
      </c>
      <c r="AI52" s="953">
        <f>SUM(AI29:AI51)</f>
        <v>179.90639999999996</v>
      </c>
    </row>
    <row r="53" spans="2:35" ht="15" customHeight="1" x14ac:dyDescent="0.25">
      <c r="B53" s="69">
        <v>8</v>
      </c>
      <c r="C53" s="409">
        <v>5332</v>
      </c>
      <c r="D53" s="1325" t="s">
        <v>12</v>
      </c>
      <c r="E53" s="1325">
        <v>400</v>
      </c>
      <c r="F53" s="1325">
        <v>53</v>
      </c>
      <c r="G53" s="71">
        <f t="shared" si="10"/>
        <v>0.88247543999999989</v>
      </c>
      <c r="H53" s="21" t="s">
        <v>15</v>
      </c>
      <c r="J53" s="28">
        <v>2</v>
      </c>
      <c r="K53" s="29"/>
      <c r="L53" s="29">
        <v>15</v>
      </c>
      <c r="M53" s="29">
        <v>20</v>
      </c>
      <c r="N53" s="24">
        <v>400</v>
      </c>
      <c r="O53" s="29"/>
      <c r="P53" s="30">
        <v>3</v>
      </c>
      <c r="Q53" s="31">
        <f t="shared" si="9"/>
        <v>0.36</v>
      </c>
      <c r="R53" s="29"/>
      <c r="T53" s="28">
        <v>8</v>
      </c>
      <c r="U53" s="1325"/>
      <c r="V53" s="1325">
        <v>3.5</v>
      </c>
      <c r="W53" s="1325">
        <v>10</v>
      </c>
      <c r="X53" s="1256">
        <v>400</v>
      </c>
      <c r="Y53" s="1325">
        <v>2</v>
      </c>
      <c r="Z53" s="71">
        <f t="shared" si="11"/>
        <v>2.8000000000000001E-2</v>
      </c>
      <c r="AA53" s="1325"/>
      <c r="AC53" s="1016">
        <v>46197</v>
      </c>
      <c r="AD53" s="1015"/>
      <c r="AE53" s="1019">
        <v>0.84950000000000003</v>
      </c>
      <c r="AF53" s="1019">
        <v>0.58760000000000001</v>
      </c>
      <c r="AG53" s="1019">
        <v>0.11600000000000001</v>
      </c>
      <c r="AH53" s="1017"/>
      <c r="AI53" s="1015">
        <f t="shared" ref="AI53:AI74" si="12">SUM(AF53:AH53)</f>
        <v>0.7036</v>
      </c>
    </row>
    <row r="54" spans="2:35" ht="15" customHeight="1" x14ac:dyDescent="0.25">
      <c r="B54" s="1335">
        <v>46175</v>
      </c>
      <c r="C54" s="409">
        <v>5326</v>
      </c>
      <c r="D54" s="1325" t="s">
        <v>12</v>
      </c>
      <c r="E54" s="1325">
        <v>400</v>
      </c>
      <c r="F54" s="1325">
        <v>64</v>
      </c>
      <c r="G54" s="71">
        <f t="shared" si="10"/>
        <v>1.2867993599999998</v>
      </c>
      <c r="H54" s="21" t="s">
        <v>13</v>
      </c>
      <c r="J54" s="28">
        <v>3</v>
      </c>
      <c r="K54" s="29"/>
      <c r="L54" s="29">
        <v>8</v>
      </c>
      <c r="M54" s="29">
        <v>25</v>
      </c>
      <c r="N54" s="24">
        <v>400</v>
      </c>
      <c r="O54" s="29"/>
      <c r="P54" s="30">
        <v>1</v>
      </c>
      <c r="Q54" s="31">
        <f t="shared" si="9"/>
        <v>0.08</v>
      </c>
      <c r="R54" s="29"/>
      <c r="T54" s="28">
        <v>9</v>
      </c>
      <c r="U54" s="1325"/>
      <c r="V54" s="1325">
        <v>10</v>
      </c>
      <c r="W54" s="1325">
        <v>10</v>
      </c>
      <c r="X54" s="1256">
        <v>400</v>
      </c>
      <c r="Y54" s="1325">
        <v>3</v>
      </c>
      <c r="Z54" s="71">
        <f t="shared" si="11"/>
        <v>0.12</v>
      </c>
      <c r="AA54" s="1325"/>
      <c r="AC54" s="1016">
        <v>46198</v>
      </c>
      <c r="AD54" s="1015"/>
      <c r="AE54" s="1019">
        <v>3.6373000000000002</v>
      </c>
      <c r="AF54" s="1017">
        <v>1.6658999999999999</v>
      </c>
      <c r="AG54" s="1019">
        <v>0.63900000000000001</v>
      </c>
      <c r="AH54" s="1017"/>
      <c r="AI54" s="1015">
        <f t="shared" si="12"/>
        <v>2.3048999999999999</v>
      </c>
    </row>
    <row r="55" spans="2:35" ht="15" customHeight="1" x14ac:dyDescent="0.25">
      <c r="B55" s="69">
        <v>2</v>
      </c>
      <c r="C55" s="409">
        <v>5372</v>
      </c>
      <c r="D55" s="1325" t="s">
        <v>12</v>
      </c>
      <c r="E55" s="1325">
        <v>400</v>
      </c>
      <c r="F55" s="1325">
        <v>38</v>
      </c>
      <c r="G55" s="71">
        <f t="shared" si="10"/>
        <v>0.45364703999999995</v>
      </c>
      <c r="H55" s="21" t="s">
        <v>13</v>
      </c>
      <c r="J55" s="28">
        <v>4</v>
      </c>
      <c r="K55" s="29"/>
      <c r="L55" s="29">
        <v>8</v>
      </c>
      <c r="M55" s="29">
        <v>20</v>
      </c>
      <c r="N55" s="24">
        <v>400</v>
      </c>
      <c r="O55" s="29"/>
      <c r="P55" s="30">
        <v>1</v>
      </c>
      <c r="Q55" s="31">
        <f t="shared" si="9"/>
        <v>6.4000000000000001E-2</v>
      </c>
      <c r="R55" s="29"/>
      <c r="T55" s="28">
        <v>10</v>
      </c>
      <c r="U55" s="1325"/>
      <c r="V55" s="1325">
        <v>2.2000000000000002</v>
      </c>
      <c r="W55" s="1325">
        <v>10</v>
      </c>
      <c r="X55" s="1256">
        <v>400</v>
      </c>
      <c r="Y55" s="1325">
        <v>3</v>
      </c>
      <c r="Z55" s="71">
        <f t="shared" si="11"/>
        <v>2.64E-2</v>
      </c>
      <c r="AA55" s="1325"/>
      <c r="AC55" s="1016">
        <v>46199</v>
      </c>
      <c r="AD55" s="1015"/>
      <c r="AE55" s="1019">
        <v>0.66479999999999995</v>
      </c>
      <c r="AF55" s="1019">
        <v>0.30049999999999999</v>
      </c>
      <c r="AG55" s="1019">
        <v>0.17199999999999999</v>
      </c>
      <c r="AH55" s="1017"/>
      <c r="AI55" s="1015">
        <f t="shared" si="12"/>
        <v>0.47249999999999998</v>
      </c>
    </row>
    <row r="56" spans="2:35" ht="15" customHeight="1" x14ac:dyDescent="0.25">
      <c r="B56" s="69">
        <v>3</v>
      </c>
      <c r="C56" s="409">
        <v>5323</v>
      </c>
      <c r="D56" s="1325" t="s">
        <v>12</v>
      </c>
      <c r="E56" s="1325">
        <v>400</v>
      </c>
      <c r="F56" s="1325">
        <v>46</v>
      </c>
      <c r="G56" s="71">
        <f t="shared" si="10"/>
        <v>0.66476255999999989</v>
      </c>
      <c r="H56" s="21" t="s">
        <v>13</v>
      </c>
      <c r="J56" s="28">
        <v>5</v>
      </c>
      <c r="K56" s="29"/>
      <c r="L56" s="29">
        <v>8</v>
      </c>
      <c r="M56" s="29">
        <v>15</v>
      </c>
      <c r="N56" s="24">
        <v>400</v>
      </c>
      <c r="O56" s="29"/>
      <c r="P56" s="30">
        <v>2</v>
      </c>
      <c r="Q56" s="31">
        <f t="shared" si="9"/>
        <v>9.6000000000000002E-2</v>
      </c>
      <c r="R56" s="34"/>
      <c r="T56" s="28">
        <v>11</v>
      </c>
      <c r="U56" s="1325"/>
      <c r="V56" s="1325">
        <v>4.5</v>
      </c>
      <c r="W56" s="1325">
        <v>13</v>
      </c>
      <c r="X56" s="1256">
        <v>400</v>
      </c>
      <c r="Y56" s="1325">
        <v>2</v>
      </c>
      <c r="Z56" s="71">
        <f t="shared" si="11"/>
        <v>4.6800000000000001E-2</v>
      </c>
      <c r="AA56" s="1325"/>
      <c r="AC56" s="1016">
        <v>46200</v>
      </c>
      <c r="AD56" s="1015"/>
      <c r="AE56" s="1019">
        <v>4.5606999999999998</v>
      </c>
      <c r="AF56" s="1019">
        <v>2.8102999999999998</v>
      </c>
      <c r="AG56" s="1019">
        <v>0.6976</v>
      </c>
      <c r="AH56" s="1017"/>
      <c r="AI56" s="1015">
        <f t="shared" si="12"/>
        <v>3.5078999999999998</v>
      </c>
    </row>
    <row r="57" spans="2:35" ht="15" customHeight="1" x14ac:dyDescent="0.25">
      <c r="B57" s="69">
        <v>4</v>
      </c>
      <c r="C57" s="409">
        <v>5386</v>
      </c>
      <c r="D57" s="1325" t="s">
        <v>12</v>
      </c>
      <c r="E57" s="1325">
        <v>400</v>
      </c>
      <c r="F57" s="1325">
        <v>49</v>
      </c>
      <c r="G57" s="71">
        <f t="shared" si="10"/>
        <v>0.75429815999999994</v>
      </c>
      <c r="H57" s="21" t="s">
        <v>13</v>
      </c>
      <c r="J57" s="28">
        <v>6</v>
      </c>
      <c r="K57" s="29"/>
      <c r="L57" s="29">
        <v>4.2</v>
      </c>
      <c r="M57" s="29">
        <v>7</v>
      </c>
      <c r="N57" s="24">
        <v>400</v>
      </c>
      <c r="O57" s="29"/>
      <c r="P57" s="30">
        <v>28</v>
      </c>
      <c r="Q57" s="31">
        <f t="shared" si="9"/>
        <v>0.32928000000000002</v>
      </c>
      <c r="R57" s="29"/>
      <c r="T57" s="28">
        <v>12</v>
      </c>
      <c r="U57" s="1325"/>
      <c r="V57" s="1325">
        <v>10</v>
      </c>
      <c r="W57" s="1325">
        <v>15</v>
      </c>
      <c r="X57" s="1256">
        <v>400</v>
      </c>
      <c r="Y57" s="1325">
        <v>2</v>
      </c>
      <c r="Z57" s="71">
        <f t="shared" si="11"/>
        <v>0.12</v>
      </c>
      <c r="AA57" s="1325"/>
      <c r="AC57" s="1016">
        <v>46201</v>
      </c>
      <c r="AD57" s="1015"/>
      <c r="AE57" s="1019">
        <v>12.4162</v>
      </c>
      <c r="AF57" s="1019">
        <v>6.6699000000000002</v>
      </c>
      <c r="AG57" s="1019">
        <v>2.036</v>
      </c>
      <c r="AH57" s="1017"/>
      <c r="AI57" s="1015">
        <f t="shared" si="12"/>
        <v>8.7058999999999997</v>
      </c>
    </row>
    <row r="58" spans="2:35" ht="15" customHeight="1" x14ac:dyDescent="0.25">
      <c r="B58" s="69">
        <v>5</v>
      </c>
      <c r="C58" s="409">
        <v>5389</v>
      </c>
      <c r="D58" s="1325" t="s">
        <v>12</v>
      </c>
      <c r="E58" s="1325">
        <v>400</v>
      </c>
      <c r="F58" s="1325">
        <v>48</v>
      </c>
      <c r="G58" s="71">
        <f t="shared" si="10"/>
        <v>0.72382463999999991</v>
      </c>
      <c r="H58" s="21" t="s">
        <v>13</v>
      </c>
      <c r="J58" s="28">
        <v>7</v>
      </c>
      <c r="K58" s="29"/>
      <c r="L58" s="29">
        <v>4.2</v>
      </c>
      <c r="M58" s="29">
        <v>10</v>
      </c>
      <c r="N58" s="24">
        <v>400</v>
      </c>
      <c r="O58" s="29"/>
      <c r="P58" s="30">
        <v>15</v>
      </c>
      <c r="Q58" s="31">
        <f t="shared" si="9"/>
        <v>0.252</v>
      </c>
      <c r="R58" s="29"/>
      <c r="T58" s="28">
        <v>13</v>
      </c>
      <c r="U58" s="1325"/>
      <c r="V58" s="1325">
        <v>4.5</v>
      </c>
      <c r="W58" s="1325">
        <v>10</v>
      </c>
      <c r="X58" s="1256">
        <v>300</v>
      </c>
      <c r="Y58" s="1325">
        <v>9</v>
      </c>
      <c r="Z58" s="71">
        <f t="shared" si="11"/>
        <v>0.1215</v>
      </c>
      <c r="AA58" s="1325"/>
      <c r="AC58" s="1016"/>
      <c r="AD58" s="1015"/>
      <c r="AE58" s="1019">
        <v>8.4529999999999994</v>
      </c>
      <c r="AF58" s="1019">
        <v>4.6631999999999998</v>
      </c>
      <c r="AG58" s="1019">
        <v>1.3271999999999999</v>
      </c>
      <c r="AH58" s="1017"/>
      <c r="AI58" s="1022">
        <f t="shared" si="12"/>
        <v>5.9903999999999993</v>
      </c>
    </row>
    <row r="59" spans="2:35" ht="15" customHeight="1" x14ac:dyDescent="0.25">
      <c r="B59" s="69">
        <v>6</v>
      </c>
      <c r="C59" s="409">
        <v>5351</v>
      </c>
      <c r="D59" s="1325" t="s">
        <v>12</v>
      </c>
      <c r="E59" s="1325">
        <v>400</v>
      </c>
      <c r="F59" s="1325">
        <v>37</v>
      </c>
      <c r="G59" s="71">
        <f t="shared" si="10"/>
        <v>0.43008503999999992</v>
      </c>
      <c r="H59" s="21" t="s">
        <v>13</v>
      </c>
      <c r="J59" s="28">
        <v>8</v>
      </c>
      <c r="K59" s="29"/>
      <c r="L59" s="29">
        <v>3.2</v>
      </c>
      <c r="M59" s="29">
        <v>7</v>
      </c>
      <c r="N59" s="24">
        <v>400</v>
      </c>
      <c r="O59" s="29"/>
      <c r="P59" s="30">
        <v>3</v>
      </c>
      <c r="Q59" s="31">
        <f t="shared" si="9"/>
        <v>2.6880000000000001E-2</v>
      </c>
      <c r="R59" s="34"/>
      <c r="T59" s="28">
        <v>14</v>
      </c>
      <c r="U59" s="1325"/>
      <c r="V59" s="1325">
        <v>8</v>
      </c>
      <c r="W59" s="1325">
        <v>10</v>
      </c>
      <c r="X59" s="1256">
        <v>300</v>
      </c>
      <c r="Y59" s="1325">
        <v>1</v>
      </c>
      <c r="Z59" s="71">
        <f t="shared" si="11"/>
        <v>2.4E-2</v>
      </c>
      <c r="AA59" s="1325"/>
      <c r="AC59" s="1016">
        <v>46202</v>
      </c>
      <c r="AD59" s="1015"/>
      <c r="AE59" s="1019">
        <v>0.88249999999999995</v>
      </c>
      <c r="AF59" s="1017">
        <v>0.46879999999999999</v>
      </c>
      <c r="AG59" s="1019">
        <v>0.1176</v>
      </c>
      <c r="AH59" s="1017"/>
      <c r="AI59" s="1015">
        <f t="shared" si="12"/>
        <v>0.58640000000000003</v>
      </c>
    </row>
    <row r="60" spans="2:35" ht="15" customHeight="1" x14ac:dyDescent="0.25">
      <c r="B60" s="69">
        <v>7</v>
      </c>
      <c r="C60" s="409">
        <v>5273</v>
      </c>
      <c r="D60" s="1325" t="s">
        <v>12</v>
      </c>
      <c r="E60" s="1325">
        <v>400</v>
      </c>
      <c r="F60" s="1325">
        <v>43</v>
      </c>
      <c r="G60" s="71">
        <f t="shared" si="10"/>
        <v>0.58088183999999998</v>
      </c>
      <c r="H60" s="21" t="s">
        <v>13</v>
      </c>
      <c r="J60" s="28">
        <v>9</v>
      </c>
      <c r="K60" s="29"/>
      <c r="L60" s="29">
        <v>3.2</v>
      </c>
      <c r="M60" s="29">
        <v>7</v>
      </c>
      <c r="N60" s="24">
        <v>300</v>
      </c>
      <c r="O60" s="29"/>
      <c r="P60" s="61">
        <v>1</v>
      </c>
      <c r="Q60" s="62">
        <f t="shared" si="9"/>
        <v>6.7200000000000011E-3</v>
      </c>
      <c r="R60" s="63"/>
      <c r="T60" s="28">
        <v>15</v>
      </c>
      <c r="U60" s="1325"/>
      <c r="V60" s="1325">
        <v>4.5</v>
      </c>
      <c r="W60" s="1325">
        <v>10</v>
      </c>
      <c r="X60" s="1256">
        <v>250</v>
      </c>
      <c r="Y60" s="1325">
        <v>4</v>
      </c>
      <c r="Z60" s="71">
        <f t="shared" si="11"/>
        <v>4.4999999999999998E-2</v>
      </c>
      <c r="AA60" s="1325"/>
      <c r="AC60" s="1016">
        <v>46203</v>
      </c>
      <c r="AD60" s="1015"/>
      <c r="AE60" s="1019">
        <v>12.344900000000001</v>
      </c>
      <c r="AF60" s="1019">
        <v>6.2603999999999997</v>
      </c>
      <c r="AG60" s="1019">
        <v>2.3967999999999998</v>
      </c>
      <c r="AH60" s="1017"/>
      <c r="AI60" s="1022">
        <f t="shared" si="12"/>
        <v>8.6571999999999996</v>
      </c>
    </row>
    <row r="61" spans="2:35" ht="15" customHeight="1" x14ac:dyDescent="0.25">
      <c r="B61" s="1335">
        <v>46175</v>
      </c>
      <c r="C61" s="409">
        <v>5352</v>
      </c>
      <c r="D61" s="1325" t="s">
        <v>12</v>
      </c>
      <c r="E61" s="1325">
        <v>400</v>
      </c>
      <c r="F61" s="1325">
        <v>62</v>
      </c>
      <c r="G61" s="71">
        <f t="shared" si="10"/>
        <v>1.2076310399999999</v>
      </c>
      <c r="H61" s="21" t="s">
        <v>15</v>
      </c>
      <c r="J61" s="28">
        <v>10</v>
      </c>
      <c r="K61" s="29"/>
      <c r="L61" s="29">
        <v>3</v>
      </c>
      <c r="M61" s="52">
        <v>5</v>
      </c>
      <c r="N61" s="1312">
        <v>400</v>
      </c>
      <c r="O61" s="53">
        <v>6</v>
      </c>
      <c r="P61" s="25">
        <f>SUM(O61*10)</f>
        <v>60</v>
      </c>
      <c r="Q61" s="26">
        <f t="shared" si="9"/>
        <v>0.36</v>
      </c>
      <c r="R61" s="65"/>
      <c r="T61" s="28">
        <v>16</v>
      </c>
      <c r="U61" s="1325"/>
      <c r="V61" s="1325">
        <v>3.5</v>
      </c>
      <c r="W61" s="1325">
        <v>10</v>
      </c>
      <c r="X61" s="1325">
        <v>300</v>
      </c>
      <c r="Y61" s="1325">
        <v>1</v>
      </c>
      <c r="Z61" s="71">
        <f t="shared" si="11"/>
        <v>1.0500000000000001E-2</v>
      </c>
      <c r="AA61" s="1325"/>
      <c r="AC61" s="1016"/>
      <c r="AD61" s="1015"/>
      <c r="AE61" s="1019">
        <v>2.0185</v>
      </c>
      <c r="AF61" s="1019">
        <v>1.0634999999999999</v>
      </c>
      <c r="AG61" s="1019">
        <v>0.46800000000000003</v>
      </c>
      <c r="AH61" s="1017"/>
      <c r="AI61" s="1022">
        <f t="shared" si="12"/>
        <v>1.5314999999999999</v>
      </c>
    </row>
    <row r="62" spans="2:35" ht="15" customHeight="1" x14ac:dyDescent="0.25">
      <c r="B62" s="1335">
        <v>46176</v>
      </c>
      <c r="C62" s="409">
        <v>5307</v>
      </c>
      <c r="D62" s="1325" t="s">
        <v>12</v>
      </c>
      <c r="E62" s="1325">
        <v>400</v>
      </c>
      <c r="F62" s="1325">
        <v>80</v>
      </c>
      <c r="G62" s="71">
        <f t="shared" si="10"/>
        <v>2.0106239999999995</v>
      </c>
      <c r="H62" s="21" t="s">
        <v>13</v>
      </c>
      <c r="J62" s="28">
        <v>11</v>
      </c>
      <c r="K62" s="29"/>
      <c r="L62" s="29">
        <v>3</v>
      </c>
      <c r="M62" s="52">
        <v>5</v>
      </c>
      <c r="N62" s="1312">
        <v>300</v>
      </c>
      <c r="O62" s="53">
        <v>1</v>
      </c>
      <c r="P62" s="25">
        <f>SUM(O62*10)</f>
        <v>10</v>
      </c>
      <c r="Q62" s="26">
        <f t="shared" si="9"/>
        <v>4.4999999999999998E-2</v>
      </c>
      <c r="R62" s="65"/>
      <c r="T62" s="1263">
        <v>46254</v>
      </c>
      <c r="U62" s="409" t="s">
        <v>32</v>
      </c>
      <c r="V62" s="409">
        <v>7</v>
      </c>
      <c r="W62" s="409">
        <v>25</v>
      </c>
      <c r="X62" s="409">
        <v>400</v>
      </c>
      <c r="Y62" s="427">
        <v>1</v>
      </c>
      <c r="Z62" s="1258">
        <f t="shared" ref="Z62:Z76" si="13">V62*W62*X62*Y62/1000000</f>
        <v>7.0000000000000007E-2</v>
      </c>
      <c r="AA62" s="1056"/>
      <c r="AC62" s="1016"/>
      <c r="AD62" s="1015"/>
      <c r="AE62" s="1019">
        <v>5.5869</v>
      </c>
      <c r="AF62" s="1019">
        <v>2.4630999999999998</v>
      </c>
      <c r="AG62" s="1019">
        <v>1.0608</v>
      </c>
      <c r="AH62" s="1017"/>
      <c r="AI62" s="1022">
        <f t="shared" si="12"/>
        <v>3.5238999999999998</v>
      </c>
    </row>
    <row r="63" spans="2:35" ht="15" customHeight="1" x14ac:dyDescent="0.25">
      <c r="B63" s="69">
        <v>2</v>
      </c>
      <c r="C63" s="409">
        <v>5380</v>
      </c>
      <c r="D63" s="1325" t="s">
        <v>12</v>
      </c>
      <c r="E63" s="1325">
        <v>400</v>
      </c>
      <c r="F63" s="1325">
        <v>54</v>
      </c>
      <c r="G63" s="71">
        <f t="shared" si="10"/>
        <v>0.91609055999999989</v>
      </c>
      <c r="H63" s="21" t="s">
        <v>13</v>
      </c>
      <c r="J63" s="28">
        <v>12</v>
      </c>
      <c r="K63" s="29"/>
      <c r="L63" s="29">
        <v>2</v>
      </c>
      <c r="M63" s="52">
        <v>3</v>
      </c>
      <c r="N63" s="1312">
        <v>400</v>
      </c>
      <c r="O63" s="53">
        <v>1</v>
      </c>
      <c r="P63" s="25">
        <v>50</v>
      </c>
      <c r="Q63" s="26">
        <f t="shared" si="9"/>
        <v>0.12</v>
      </c>
      <c r="R63" s="65"/>
      <c r="T63" s="22">
        <v>2</v>
      </c>
      <c r="U63" s="1260"/>
      <c r="V63" s="1261">
        <v>13</v>
      </c>
      <c r="W63" s="426">
        <v>20</v>
      </c>
      <c r="X63" s="426">
        <v>400</v>
      </c>
      <c r="Y63" s="450">
        <v>1</v>
      </c>
      <c r="Z63" s="451">
        <f t="shared" si="13"/>
        <v>0.104</v>
      </c>
      <c r="AA63" s="476"/>
      <c r="AC63" s="1016">
        <v>46205</v>
      </c>
      <c r="AD63" s="1015"/>
      <c r="AE63" s="1019">
        <v>3.4133</v>
      </c>
      <c r="AF63" s="1019">
        <v>2.1337999999999999</v>
      </c>
      <c r="AG63" s="1019">
        <v>0.44519999999999998</v>
      </c>
      <c r="AH63" s="1017"/>
      <c r="AI63" s="1022">
        <f t="shared" si="12"/>
        <v>2.5789999999999997</v>
      </c>
    </row>
    <row r="64" spans="2:35" ht="15" customHeight="1" x14ac:dyDescent="0.25">
      <c r="B64" s="69">
        <v>3</v>
      </c>
      <c r="C64" s="409">
        <v>5325</v>
      </c>
      <c r="D64" s="1325" t="s">
        <v>12</v>
      </c>
      <c r="E64" s="1325">
        <v>400</v>
      </c>
      <c r="F64" s="1325">
        <v>57</v>
      </c>
      <c r="G64" s="71">
        <f t="shared" si="10"/>
        <v>1.02070584</v>
      </c>
      <c r="H64" s="21" t="s">
        <v>13</v>
      </c>
      <c r="J64" s="1292">
        <v>46172</v>
      </c>
      <c r="K64" s="23" t="s">
        <v>32</v>
      </c>
      <c r="L64" s="24">
        <v>15</v>
      </c>
      <c r="M64" s="24">
        <v>25</v>
      </c>
      <c r="N64" s="24">
        <v>400</v>
      </c>
      <c r="O64" s="23"/>
      <c r="P64" s="25">
        <v>1</v>
      </c>
      <c r="Q64" s="26">
        <f t="shared" si="9"/>
        <v>0.15</v>
      </c>
      <c r="R64" s="27"/>
      <c r="T64" s="28">
        <v>3</v>
      </c>
      <c r="U64" s="1257"/>
      <c r="V64" s="478">
        <v>10</v>
      </c>
      <c r="W64" s="426">
        <v>20</v>
      </c>
      <c r="X64" s="426">
        <v>400</v>
      </c>
      <c r="Y64" s="450">
        <v>1</v>
      </c>
      <c r="Z64" s="451">
        <f t="shared" si="13"/>
        <v>0.08</v>
      </c>
      <c r="AA64" s="476"/>
      <c r="AC64" s="1016"/>
      <c r="AD64" s="1015"/>
      <c r="AE64" s="1019">
        <v>1.6286</v>
      </c>
      <c r="AF64" s="1019">
        <v>1.1843999999999999</v>
      </c>
      <c r="AG64" s="1019">
        <v>0.1176</v>
      </c>
      <c r="AH64" s="1017"/>
      <c r="AI64" s="1022">
        <f t="shared" si="12"/>
        <v>1.3019999999999998</v>
      </c>
    </row>
    <row r="65" spans="2:35" ht="15" customHeight="1" x14ac:dyDescent="0.25">
      <c r="B65" s="69">
        <v>4</v>
      </c>
      <c r="C65" s="409">
        <v>5271</v>
      </c>
      <c r="D65" s="1325" t="s">
        <v>12</v>
      </c>
      <c r="E65" s="1325">
        <v>400</v>
      </c>
      <c r="F65" s="1325">
        <v>56</v>
      </c>
      <c r="G65" s="71">
        <f t="shared" si="10"/>
        <v>0.98520576000000004</v>
      </c>
      <c r="H65" s="21" t="s">
        <v>13</v>
      </c>
      <c r="J65" s="28">
        <v>2</v>
      </c>
      <c r="K65" s="29"/>
      <c r="L65" s="29">
        <v>10</v>
      </c>
      <c r="M65" s="29">
        <v>25</v>
      </c>
      <c r="N65" s="24">
        <v>400</v>
      </c>
      <c r="O65" s="29"/>
      <c r="P65" s="30">
        <v>2</v>
      </c>
      <c r="Q65" s="31">
        <f t="shared" si="9"/>
        <v>0.2</v>
      </c>
      <c r="R65" s="29"/>
      <c r="T65" s="28">
        <v>4</v>
      </c>
      <c r="U65" s="1257"/>
      <c r="V65" s="478">
        <v>10</v>
      </c>
      <c r="W65" s="426">
        <v>15</v>
      </c>
      <c r="X65" s="426">
        <v>400</v>
      </c>
      <c r="Y65" s="450">
        <v>2</v>
      </c>
      <c r="Z65" s="451">
        <f t="shared" si="13"/>
        <v>0.12</v>
      </c>
      <c r="AA65" s="476"/>
      <c r="AC65" s="1016">
        <v>46206</v>
      </c>
      <c r="AD65" s="1015"/>
      <c r="AE65" s="1019">
        <v>3.4133</v>
      </c>
      <c r="AF65" s="1019">
        <v>2.1337999999999999</v>
      </c>
      <c r="AG65" s="1019">
        <v>0.44519999999999998</v>
      </c>
      <c r="AH65" s="1017"/>
      <c r="AI65" s="1022">
        <f t="shared" si="12"/>
        <v>2.5789999999999997</v>
      </c>
    </row>
    <row r="66" spans="2:35" ht="15" customHeight="1" x14ac:dyDescent="0.25">
      <c r="B66" s="69">
        <v>5</v>
      </c>
      <c r="C66" s="409">
        <v>5319</v>
      </c>
      <c r="D66" s="1325" t="s">
        <v>12</v>
      </c>
      <c r="E66" s="1325">
        <v>400</v>
      </c>
      <c r="F66" s="1325">
        <v>50</v>
      </c>
      <c r="G66" s="71">
        <f t="shared" si="10"/>
        <v>0.78539999999999988</v>
      </c>
      <c r="H66" s="21" t="s">
        <v>13</v>
      </c>
      <c r="J66" s="28">
        <v>3</v>
      </c>
      <c r="K66" s="29"/>
      <c r="L66" s="29">
        <v>10</v>
      </c>
      <c r="M66" s="29">
        <v>20</v>
      </c>
      <c r="N66" s="24">
        <v>400</v>
      </c>
      <c r="O66" s="29"/>
      <c r="P66" s="30">
        <v>3</v>
      </c>
      <c r="Q66" s="31">
        <f t="shared" si="9"/>
        <v>0.24</v>
      </c>
      <c r="R66" s="29"/>
      <c r="T66" s="28">
        <v>5</v>
      </c>
      <c r="U66" s="1257"/>
      <c r="V66" s="478">
        <v>4.5</v>
      </c>
      <c r="W66" s="426">
        <v>13</v>
      </c>
      <c r="X66" s="426">
        <v>400</v>
      </c>
      <c r="Y66" s="450">
        <v>3</v>
      </c>
      <c r="Z66" s="451">
        <f t="shared" si="13"/>
        <v>7.0199999999999999E-2</v>
      </c>
      <c r="AA66" s="476"/>
      <c r="AC66" s="1016">
        <v>46207</v>
      </c>
      <c r="AD66" s="1015"/>
      <c r="AE66" s="1019">
        <v>10.772500000000001</v>
      </c>
      <c r="AF66" s="1019">
        <v>5.6845999999999997</v>
      </c>
      <c r="AG66" s="1019">
        <v>1.536</v>
      </c>
      <c r="AH66" s="1017"/>
      <c r="AI66" s="1022">
        <f t="shared" si="12"/>
        <v>7.2205999999999992</v>
      </c>
    </row>
    <row r="67" spans="2:35" ht="15" customHeight="1" x14ac:dyDescent="0.25">
      <c r="B67" s="1335">
        <v>46176</v>
      </c>
      <c r="C67" s="409">
        <v>5382</v>
      </c>
      <c r="D67" s="1325" t="s">
        <v>12</v>
      </c>
      <c r="E67" s="1325">
        <v>400</v>
      </c>
      <c r="F67" s="1325">
        <v>66</v>
      </c>
      <c r="G67" s="71">
        <f t="shared" si="10"/>
        <v>1.3684809599999999</v>
      </c>
      <c r="H67" s="21" t="s">
        <v>13</v>
      </c>
      <c r="J67" s="28">
        <v>4</v>
      </c>
      <c r="K67" s="29"/>
      <c r="L67" s="29">
        <v>10</v>
      </c>
      <c r="M67" s="29">
        <v>15</v>
      </c>
      <c r="N67" s="24">
        <v>400</v>
      </c>
      <c r="O67" s="29"/>
      <c r="P67" s="30">
        <v>1</v>
      </c>
      <c r="Q67" s="31">
        <f t="shared" si="9"/>
        <v>0.06</v>
      </c>
      <c r="R67" s="29"/>
      <c r="T67" s="28">
        <v>6</v>
      </c>
      <c r="U67" s="1257"/>
      <c r="V67" s="478">
        <v>2.2000000000000002</v>
      </c>
      <c r="W67" s="426">
        <v>15</v>
      </c>
      <c r="X67" s="426">
        <v>400</v>
      </c>
      <c r="Y67" s="450">
        <v>1</v>
      </c>
      <c r="Z67" s="451">
        <f t="shared" si="13"/>
        <v>1.32E-2</v>
      </c>
      <c r="AA67" s="476"/>
      <c r="AC67" s="1016">
        <v>46208</v>
      </c>
      <c r="AD67" s="1015"/>
      <c r="AE67" s="1019">
        <v>10.0283</v>
      </c>
      <c r="AF67" s="1019">
        <v>4.5891000000000002</v>
      </c>
      <c r="AG67" s="1019">
        <v>2.1263999999999998</v>
      </c>
      <c r="AH67" s="1017"/>
      <c r="AI67" s="1022">
        <f t="shared" si="12"/>
        <v>6.7155000000000005</v>
      </c>
    </row>
    <row r="68" spans="2:35" ht="15" customHeight="1" x14ac:dyDescent="0.25">
      <c r="B68" s="69">
        <v>2</v>
      </c>
      <c r="C68" s="409">
        <v>5343</v>
      </c>
      <c r="D68" s="1325" t="s">
        <v>12</v>
      </c>
      <c r="E68" s="1325">
        <v>400</v>
      </c>
      <c r="F68" s="1325">
        <v>68</v>
      </c>
      <c r="G68" s="71">
        <f t="shared" si="10"/>
        <v>1.4526758399999999</v>
      </c>
      <c r="H68" s="21" t="s">
        <v>13</v>
      </c>
      <c r="J68" s="28">
        <v>5</v>
      </c>
      <c r="K68" s="29"/>
      <c r="L68" s="29">
        <v>5</v>
      </c>
      <c r="M68" s="29">
        <v>15</v>
      </c>
      <c r="N68" s="24">
        <v>400</v>
      </c>
      <c r="O68" s="29"/>
      <c r="P68" s="30">
        <v>1</v>
      </c>
      <c r="Q68" s="31">
        <f t="shared" si="9"/>
        <v>0.03</v>
      </c>
      <c r="R68" s="34"/>
      <c r="T68" s="28">
        <v>7</v>
      </c>
      <c r="U68" s="1257"/>
      <c r="V68" s="478">
        <v>2.2000000000000002</v>
      </c>
      <c r="W68" s="426">
        <v>13</v>
      </c>
      <c r="X68" s="426">
        <v>400</v>
      </c>
      <c r="Y68" s="450">
        <v>1</v>
      </c>
      <c r="Z68" s="451">
        <f t="shared" si="13"/>
        <v>1.1440000000000001E-2</v>
      </c>
      <c r="AA68" s="476"/>
      <c r="AC68" s="1016">
        <v>46209</v>
      </c>
      <c r="AD68" s="1015"/>
      <c r="AE68" s="1019">
        <v>7.4264000000000001</v>
      </c>
      <c r="AF68" s="1019">
        <v>3.6825000000000001</v>
      </c>
      <c r="AG68" s="1019">
        <v>1.3080000000000001</v>
      </c>
      <c r="AH68" s="1017"/>
      <c r="AI68" s="1022">
        <f t="shared" si="12"/>
        <v>4.9904999999999999</v>
      </c>
    </row>
    <row r="69" spans="2:35" ht="15" customHeight="1" x14ac:dyDescent="0.25">
      <c r="B69" s="69">
        <v>3</v>
      </c>
      <c r="C69" s="409">
        <v>5381</v>
      </c>
      <c r="D69" s="1325" t="s">
        <v>12</v>
      </c>
      <c r="E69" s="1325">
        <v>400</v>
      </c>
      <c r="F69" s="1325">
        <v>75</v>
      </c>
      <c r="G69" s="71">
        <f t="shared" si="10"/>
        <v>1.7671499999999998</v>
      </c>
      <c r="H69" s="21" t="s">
        <v>13</v>
      </c>
      <c r="J69" s="28">
        <v>6</v>
      </c>
      <c r="K69" s="29"/>
      <c r="L69" s="29">
        <v>4.2</v>
      </c>
      <c r="M69" s="29">
        <v>10</v>
      </c>
      <c r="N69" s="24">
        <v>400</v>
      </c>
      <c r="O69" s="29"/>
      <c r="P69" s="30">
        <v>1</v>
      </c>
      <c r="Q69" s="31">
        <f t="shared" si="9"/>
        <v>1.6799999999999999E-2</v>
      </c>
      <c r="R69" s="29"/>
      <c r="T69" s="28">
        <v>8</v>
      </c>
      <c r="U69" s="1257"/>
      <c r="V69" s="478">
        <v>8</v>
      </c>
      <c r="W69" s="426">
        <v>13</v>
      </c>
      <c r="X69" s="426">
        <v>400</v>
      </c>
      <c r="Y69" s="450">
        <v>1</v>
      </c>
      <c r="Z69" s="451">
        <f t="shared" si="13"/>
        <v>4.1599999999999998E-2</v>
      </c>
      <c r="AA69" s="476"/>
      <c r="AC69" s="1016"/>
      <c r="AD69" s="1015"/>
      <c r="AE69" s="1019">
        <v>4.5499000000000001</v>
      </c>
      <c r="AF69" s="1019">
        <v>2.2431999999999999</v>
      </c>
      <c r="AG69" s="1019">
        <v>1.0056</v>
      </c>
      <c r="AH69" s="1017"/>
      <c r="AI69" s="1022">
        <f t="shared" si="12"/>
        <v>3.2488000000000001</v>
      </c>
    </row>
    <row r="70" spans="2:35" ht="15" customHeight="1" x14ac:dyDescent="0.25">
      <c r="B70" s="69">
        <v>4</v>
      </c>
      <c r="C70" s="409">
        <v>5321</v>
      </c>
      <c r="D70" s="1325" t="s">
        <v>12</v>
      </c>
      <c r="E70" s="1325">
        <v>400</v>
      </c>
      <c r="F70" s="1325">
        <v>58</v>
      </c>
      <c r="G70" s="71">
        <f t="shared" si="10"/>
        <v>1.0568342399999999</v>
      </c>
      <c r="H70" s="21" t="s">
        <v>13</v>
      </c>
      <c r="J70" s="28">
        <v>7</v>
      </c>
      <c r="K70" s="29"/>
      <c r="L70" s="29">
        <v>4.2</v>
      </c>
      <c r="M70" s="29">
        <v>7</v>
      </c>
      <c r="N70" s="24">
        <v>400</v>
      </c>
      <c r="O70" s="29"/>
      <c r="P70" s="30">
        <v>22</v>
      </c>
      <c r="Q70" s="31">
        <f t="shared" ref="Q70:Q101" si="14">L70*M70*N70*P70/1000000</f>
        <v>0.25872000000000001</v>
      </c>
      <c r="R70" s="29"/>
      <c r="T70" s="28">
        <v>9</v>
      </c>
      <c r="U70" s="1257"/>
      <c r="V70" s="478">
        <v>7</v>
      </c>
      <c r="W70" s="426">
        <v>13</v>
      </c>
      <c r="X70" s="426">
        <v>400</v>
      </c>
      <c r="Y70" s="450">
        <v>1</v>
      </c>
      <c r="Z70" s="451">
        <f t="shared" si="13"/>
        <v>3.6400000000000002E-2</v>
      </c>
      <c r="AA70" s="476"/>
      <c r="AC70" s="1016">
        <v>46212</v>
      </c>
      <c r="AD70" s="1015"/>
      <c r="AE70" s="1019">
        <v>1.8322000000000001</v>
      </c>
      <c r="AF70" s="1019">
        <v>0.63680000000000003</v>
      </c>
      <c r="AG70" s="1019">
        <v>0.76319999999999999</v>
      </c>
      <c r="AH70" s="1017"/>
      <c r="AI70" s="1022">
        <f t="shared" si="12"/>
        <v>1.4</v>
      </c>
    </row>
    <row r="71" spans="2:35" ht="15" customHeight="1" x14ac:dyDescent="0.25">
      <c r="B71" s="69">
        <v>5</v>
      </c>
      <c r="C71" s="409">
        <v>5245</v>
      </c>
      <c r="D71" s="1325" t="s">
        <v>12</v>
      </c>
      <c r="E71" s="1325">
        <v>400</v>
      </c>
      <c r="F71" s="1325">
        <v>66</v>
      </c>
      <c r="G71" s="71">
        <f t="shared" si="10"/>
        <v>1.3684809599999999</v>
      </c>
      <c r="H71" s="21" t="s">
        <v>13</v>
      </c>
      <c r="J71" s="28">
        <v>8</v>
      </c>
      <c r="K71" s="29"/>
      <c r="L71" s="29">
        <v>3</v>
      </c>
      <c r="M71" s="52">
        <v>5</v>
      </c>
      <c r="N71" s="1312">
        <v>400</v>
      </c>
      <c r="O71" s="53">
        <v>3</v>
      </c>
      <c r="P71" s="25">
        <f>SUM(O71*10)</f>
        <v>30</v>
      </c>
      <c r="Q71" s="26">
        <f t="shared" si="14"/>
        <v>0.18</v>
      </c>
      <c r="R71" s="65"/>
      <c r="T71" s="28">
        <v>10</v>
      </c>
      <c r="U71" s="1257"/>
      <c r="V71" s="478">
        <v>2.2000000000000002</v>
      </c>
      <c r="W71" s="426">
        <v>10</v>
      </c>
      <c r="X71" s="426">
        <v>400</v>
      </c>
      <c r="Y71" s="450">
        <v>3</v>
      </c>
      <c r="Z71" s="451">
        <f t="shared" si="13"/>
        <v>2.64E-2</v>
      </c>
      <c r="AA71" s="476"/>
      <c r="AC71" s="1016">
        <v>46214</v>
      </c>
      <c r="AD71" s="1015"/>
      <c r="AE71" s="1019">
        <v>3.9502000000000002</v>
      </c>
      <c r="AF71" s="1019">
        <v>1.6946000000000001</v>
      </c>
      <c r="AG71" s="1019">
        <v>0.81599999999999995</v>
      </c>
      <c r="AH71" s="1017"/>
      <c r="AI71" s="1022">
        <f t="shared" si="12"/>
        <v>2.5106000000000002</v>
      </c>
    </row>
    <row r="72" spans="2:35" ht="15" customHeight="1" x14ac:dyDescent="0.25">
      <c r="B72" s="69">
        <v>6</v>
      </c>
      <c r="C72" s="409">
        <v>5365</v>
      </c>
      <c r="D72" s="1325" t="s">
        <v>12</v>
      </c>
      <c r="E72" s="1325">
        <v>400</v>
      </c>
      <c r="F72" s="1325">
        <v>60</v>
      </c>
      <c r="G72" s="71">
        <f t="shared" si="10"/>
        <v>1.130976</v>
      </c>
      <c r="H72" s="21" t="s">
        <v>13</v>
      </c>
      <c r="J72" s="28">
        <v>9</v>
      </c>
      <c r="K72" s="29"/>
      <c r="L72" s="29">
        <v>2</v>
      </c>
      <c r="M72" s="52">
        <v>3</v>
      </c>
      <c r="N72" s="1312">
        <v>400</v>
      </c>
      <c r="O72" s="53">
        <v>2</v>
      </c>
      <c r="P72" s="25">
        <f>SUM(O72*25)</f>
        <v>50</v>
      </c>
      <c r="Q72" s="26">
        <f t="shared" si="14"/>
        <v>0.12</v>
      </c>
      <c r="R72" s="65"/>
      <c r="T72" s="28">
        <v>11</v>
      </c>
      <c r="U72" s="1257"/>
      <c r="V72" s="478">
        <v>3.5</v>
      </c>
      <c r="W72" s="426">
        <v>10</v>
      </c>
      <c r="X72" s="426">
        <v>400</v>
      </c>
      <c r="Y72" s="450">
        <v>1</v>
      </c>
      <c r="Z72" s="451">
        <f t="shared" si="13"/>
        <v>1.4E-2</v>
      </c>
      <c r="AA72" s="476"/>
      <c r="AC72" s="1016"/>
      <c r="AD72" s="1015"/>
      <c r="AE72" s="1019">
        <v>3.5640999999999998</v>
      </c>
      <c r="AF72" s="1019">
        <v>1.8707</v>
      </c>
      <c r="AG72" s="1019">
        <v>0.65280000000000005</v>
      </c>
      <c r="AH72" s="1017"/>
      <c r="AI72" s="1015">
        <f t="shared" si="12"/>
        <v>2.5235000000000003</v>
      </c>
    </row>
    <row r="73" spans="2:35" ht="15" customHeight="1" x14ac:dyDescent="0.25">
      <c r="B73" s="1335">
        <v>46176</v>
      </c>
      <c r="C73" s="409">
        <v>5541</v>
      </c>
      <c r="D73" s="1325" t="s">
        <v>12</v>
      </c>
      <c r="E73" s="1325">
        <v>400</v>
      </c>
      <c r="F73" s="1325">
        <v>45</v>
      </c>
      <c r="G73" s="71">
        <f t="shared" si="10"/>
        <v>0.63617400000000002</v>
      </c>
      <c r="H73" s="21" t="s">
        <v>18</v>
      </c>
      <c r="J73" s="1292">
        <v>46172</v>
      </c>
      <c r="K73" s="23" t="s">
        <v>32</v>
      </c>
      <c r="L73" s="24">
        <v>10</v>
      </c>
      <c r="M73" s="24">
        <v>30</v>
      </c>
      <c r="N73" s="24">
        <v>400</v>
      </c>
      <c r="O73" s="23"/>
      <c r="P73" s="25">
        <v>1</v>
      </c>
      <c r="Q73" s="26">
        <f t="shared" si="14"/>
        <v>0.12</v>
      </c>
      <c r="R73" s="27"/>
      <c r="T73" s="28">
        <v>12</v>
      </c>
      <c r="U73" s="1257"/>
      <c r="V73" s="478">
        <v>4.5</v>
      </c>
      <c r="W73" s="426">
        <v>10</v>
      </c>
      <c r="X73" s="426">
        <v>400</v>
      </c>
      <c r="Y73" s="450">
        <v>6</v>
      </c>
      <c r="Z73" s="451">
        <f t="shared" si="13"/>
        <v>0.108</v>
      </c>
      <c r="AA73" s="476"/>
      <c r="AC73" s="1016"/>
      <c r="AD73" s="1015"/>
      <c r="AE73" s="1019">
        <v>2.1124000000000001</v>
      </c>
      <c r="AF73" s="1019">
        <v>1.0943000000000001</v>
      </c>
      <c r="AG73" s="1019">
        <v>0.17760000000000001</v>
      </c>
      <c r="AH73" s="1017"/>
      <c r="AI73" s="1015">
        <f t="shared" si="12"/>
        <v>1.2719</v>
      </c>
    </row>
    <row r="74" spans="2:35" ht="15" customHeight="1" x14ac:dyDescent="0.25">
      <c r="B74" s="69">
        <v>2</v>
      </c>
      <c r="C74" s="409">
        <v>5493</v>
      </c>
      <c r="D74" s="1325" t="s">
        <v>12</v>
      </c>
      <c r="E74" s="1325">
        <v>400</v>
      </c>
      <c r="F74" s="1325">
        <v>49</v>
      </c>
      <c r="G74" s="71">
        <f t="shared" si="10"/>
        <v>0.75429815999999994</v>
      </c>
      <c r="H74" s="21" t="s">
        <v>18</v>
      </c>
      <c r="J74" s="28">
        <v>2</v>
      </c>
      <c r="K74" s="29"/>
      <c r="L74" s="29">
        <v>10</v>
      </c>
      <c r="M74" s="29">
        <v>20</v>
      </c>
      <c r="N74" s="24">
        <v>400</v>
      </c>
      <c r="O74" s="29"/>
      <c r="P74" s="30">
        <v>3</v>
      </c>
      <c r="Q74" s="31">
        <f t="shared" si="14"/>
        <v>0.24</v>
      </c>
      <c r="R74" s="29"/>
      <c r="T74" s="28">
        <v>13</v>
      </c>
      <c r="U74" s="1257"/>
      <c r="V74" s="478">
        <v>4.5</v>
      </c>
      <c r="W74" s="426">
        <v>10</v>
      </c>
      <c r="X74" s="426">
        <v>300</v>
      </c>
      <c r="Y74" s="450">
        <v>1</v>
      </c>
      <c r="Z74" s="451">
        <f t="shared" si="13"/>
        <v>1.35E-2</v>
      </c>
      <c r="AA74" s="476"/>
      <c r="AC74" s="1016">
        <v>46215</v>
      </c>
      <c r="AD74" s="1015"/>
      <c r="AE74" s="1019">
        <v>7.87</v>
      </c>
      <c r="AF74" s="1019">
        <v>3.9540999999999999</v>
      </c>
      <c r="AG74" s="1019">
        <v>1.4136</v>
      </c>
      <c r="AH74" s="1017"/>
      <c r="AI74" s="1015">
        <f t="shared" si="12"/>
        <v>5.3677000000000001</v>
      </c>
    </row>
    <row r="75" spans="2:35" ht="15" customHeight="1" x14ac:dyDescent="0.25">
      <c r="B75" s="69">
        <v>3</v>
      </c>
      <c r="C75" s="409">
        <v>5434</v>
      </c>
      <c r="D75" s="1325" t="s">
        <v>12</v>
      </c>
      <c r="E75" s="1325">
        <v>400</v>
      </c>
      <c r="F75" s="1325">
        <v>40</v>
      </c>
      <c r="G75" s="71">
        <f t="shared" si="10"/>
        <v>0.50265599999999988</v>
      </c>
      <c r="H75" s="21" t="s">
        <v>18</v>
      </c>
      <c r="J75" s="28">
        <v>3</v>
      </c>
      <c r="K75" s="29"/>
      <c r="L75" s="29">
        <v>10</v>
      </c>
      <c r="M75" s="29">
        <v>15</v>
      </c>
      <c r="N75" s="24">
        <v>400</v>
      </c>
      <c r="O75" s="29"/>
      <c r="P75" s="30">
        <v>1</v>
      </c>
      <c r="Q75" s="31">
        <f t="shared" si="14"/>
        <v>0.06</v>
      </c>
      <c r="R75" s="29"/>
      <c r="T75" s="28">
        <v>14</v>
      </c>
      <c r="U75" s="1257"/>
      <c r="V75" s="478">
        <v>10</v>
      </c>
      <c r="W75" s="426">
        <v>10</v>
      </c>
      <c r="X75" s="426">
        <v>400</v>
      </c>
      <c r="Y75" s="450">
        <v>1</v>
      </c>
      <c r="Z75" s="451">
        <f t="shared" si="13"/>
        <v>0.04</v>
      </c>
      <c r="AA75" s="476"/>
      <c r="AC75" s="2010"/>
      <c r="AD75" s="2011"/>
      <c r="AE75" s="1023">
        <f>SUM(AE52:AE74)</f>
        <v>360.78589999999997</v>
      </c>
      <c r="AF75" s="1023">
        <f>SUM(AF52:AF74)</f>
        <v>193.25230000000002</v>
      </c>
      <c r="AG75" s="1023">
        <f>SUM(AG52:AG74)</f>
        <v>64.347400000000007</v>
      </c>
      <c r="AH75" s="1023">
        <f>SUM(AH52:AH74)</f>
        <v>0</v>
      </c>
      <c r="AI75" s="953">
        <f>SUM(AI52:AI74)</f>
        <v>257.59969999999993</v>
      </c>
    </row>
    <row r="76" spans="2:35" ht="15" customHeight="1" x14ac:dyDescent="0.25">
      <c r="B76" s="69">
        <v>4</v>
      </c>
      <c r="C76" s="409">
        <v>5502</v>
      </c>
      <c r="D76" s="1325" t="s">
        <v>12</v>
      </c>
      <c r="E76" s="1325">
        <v>400</v>
      </c>
      <c r="F76" s="1325">
        <v>30</v>
      </c>
      <c r="G76" s="71">
        <f t="shared" si="10"/>
        <v>0.282744</v>
      </c>
      <c r="H76" s="21" t="s">
        <v>18</v>
      </c>
      <c r="J76" s="28">
        <v>4</v>
      </c>
      <c r="K76" s="29"/>
      <c r="L76" s="29">
        <v>8</v>
      </c>
      <c r="M76" s="29">
        <v>30</v>
      </c>
      <c r="N76" s="24">
        <v>400</v>
      </c>
      <c r="O76" s="29"/>
      <c r="P76" s="30">
        <v>1</v>
      </c>
      <c r="Q76" s="31">
        <f t="shared" si="14"/>
        <v>9.6000000000000002E-2</v>
      </c>
      <c r="R76" s="29"/>
      <c r="T76" s="28">
        <v>15</v>
      </c>
      <c r="U76" s="1257"/>
      <c r="V76" s="478">
        <v>8</v>
      </c>
      <c r="W76" s="426">
        <v>10</v>
      </c>
      <c r="X76" s="426">
        <v>400</v>
      </c>
      <c r="Y76" s="450">
        <v>1</v>
      </c>
      <c r="Z76" s="451">
        <f t="shared" si="13"/>
        <v>3.2000000000000001E-2</v>
      </c>
      <c r="AA76" s="476"/>
      <c r="AC76" s="1016">
        <v>46216</v>
      </c>
      <c r="AD76" s="1015"/>
      <c r="AE76" s="1019">
        <v>9.2124000000000006</v>
      </c>
      <c r="AF76" s="1019">
        <v>5.0442</v>
      </c>
      <c r="AG76" s="1019">
        <v>1.1135999999999999</v>
      </c>
      <c r="AH76" s="1017"/>
      <c r="AI76" s="1015">
        <f t="shared" ref="AI76:AI84" si="15">SUM(AF76:AH76)</f>
        <v>6.1577999999999999</v>
      </c>
    </row>
    <row r="77" spans="2:35" ht="15" customHeight="1" x14ac:dyDescent="0.25">
      <c r="B77" s="69">
        <v>5</v>
      </c>
      <c r="C77" s="409">
        <v>5449</v>
      </c>
      <c r="D77" s="1325" t="s">
        <v>12</v>
      </c>
      <c r="E77" s="1325">
        <v>400</v>
      </c>
      <c r="F77" s="1325">
        <v>35</v>
      </c>
      <c r="G77" s="71">
        <f t="shared" si="10"/>
        <v>0.38484599999999997</v>
      </c>
      <c r="H77" s="21" t="s">
        <v>18</v>
      </c>
      <c r="J77" s="28">
        <v>5</v>
      </c>
      <c r="K77" s="29"/>
      <c r="L77" s="29">
        <v>8</v>
      </c>
      <c r="M77" s="29">
        <v>15</v>
      </c>
      <c r="N77" s="24">
        <v>400</v>
      </c>
      <c r="O77" s="29"/>
      <c r="P77" s="30">
        <v>2</v>
      </c>
      <c r="Q77" s="31">
        <f t="shared" si="14"/>
        <v>9.6000000000000002E-2</v>
      </c>
      <c r="R77" s="34"/>
      <c r="T77" s="1292">
        <v>46256</v>
      </c>
      <c r="U77" s="23" t="s">
        <v>32</v>
      </c>
      <c r="V77" s="24">
        <v>10</v>
      </c>
      <c r="W77" s="24">
        <v>20</v>
      </c>
      <c r="X77" s="24">
        <v>400</v>
      </c>
      <c r="Y77" s="23">
        <v>1</v>
      </c>
      <c r="Z77" s="26">
        <f t="shared" ref="Z77:Z85" si="16">V77*W77*X77*Y77/1000000</f>
        <v>0.08</v>
      </c>
      <c r="AA77" s="27"/>
      <c r="AC77" s="1016">
        <v>46217</v>
      </c>
      <c r="AD77" s="1015"/>
      <c r="AE77" s="1019">
        <v>2.8856000000000002</v>
      </c>
      <c r="AF77" s="1017">
        <v>1.5035000000000001</v>
      </c>
      <c r="AG77" s="1019">
        <v>0.41520000000000001</v>
      </c>
      <c r="AH77" s="1017"/>
      <c r="AI77" s="1015">
        <f t="shared" si="15"/>
        <v>1.9187000000000001</v>
      </c>
    </row>
    <row r="78" spans="2:35" ht="15" customHeight="1" x14ac:dyDescent="0.25">
      <c r="B78" s="69">
        <v>6</v>
      </c>
      <c r="C78" s="409">
        <v>5432</v>
      </c>
      <c r="D78" s="1325" t="s">
        <v>12</v>
      </c>
      <c r="E78" s="1325">
        <v>400</v>
      </c>
      <c r="F78" s="1325">
        <v>49</v>
      </c>
      <c r="G78" s="71">
        <f t="shared" si="10"/>
        <v>0.75429815999999994</v>
      </c>
      <c r="H78" s="21" t="s">
        <v>18</v>
      </c>
      <c r="I78" s="330"/>
      <c r="J78" s="28">
        <v>6</v>
      </c>
      <c r="K78" s="29"/>
      <c r="L78" s="29">
        <v>4.2</v>
      </c>
      <c r="M78" s="29">
        <v>10</v>
      </c>
      <c r="N78" s="24">
        <v>400</v>
      </c>
      <c r="O78" s="29"/>
      <c r="P78" s="30">
        <v>8</v>
      </c>
      <c r="Q78" s="31">
        <f t="shared" si="14"/>
        <v>0.13439999999999999</v>
      </c>
      <c r="R78" s="29"/>
      <c r="S78" s="330"/>
      <c r="T78" s="28">
        <v>2</v>
      </c>
      <c r="U78" s="29"/>
      <c r="V78" s="29">
        <v>8</v>
      </c>
      <c r="W78" s="29">
        <v>20</v>
      </c>
      <c r="X78" s="24">
        <v>400</v>
      </c>
      <c r="Y78" s="29">
        <v>1</v>
      </c>
      <c r="Z78" s="26">
        <f t="shared" si="16"/>
        <v>6.4000000000000001E-2</v>
      </c>
      <c r="AA78" s="29"/>
      <c r="AC78" s="1016">
        <v>46218</v>
      </c>
      <c r="AD78" s="1015"/>
      <c r="AE78" s="1019">
        <v>1.3047</v>
      </c>
      <c r="AF78" s="1019">
        <v>0.65159999999999996</v>
      </c>
      <c r="AG78" s="1019">
        <v>0.1176</v>
      </c>
      <c r="AH78" s="1017"/>
      <c r="AI78" s="1015">
        <f t="shared" si="15"/>
        <v>0.76919999999999999</v>
      </c>
    </row>
    <row r="79" spans="2:35" ht="15" customHeight="1" x14ac:dyDescent="0.25">
      <c r="B79" s="69">
        <v>7</v>
      </c>
      <c r="C79" s="409">
        <v>5457</v>
      </c>
      <c r="D79" s="1325" t="s">
        <v>12</v>
      </c>
      <c r="E79" s="1325">
        <v>400</v>
      </c>
      <c r="F79" s="1325">
        <v>46</v>
      </c>
      <c r="G79" s="71">
        <f t="shared" si="10"/>
        <v>0.66476255999999989</v>
      </c>
      <c r="H79" s="21" t="s">
        <v>18</v>
      </c>
      <c r="I79" s="330"/>
      <c r="J79" s="28">
        <v>7</v>
      </c>
      <c r="K79" s="29"/>
      <c r="L79" s="29">
        <v>3.2</v>
      </c>
      <c r="M79" s="29">
        <v>11</v>
      </c>
      <c r="N79" s="24">
        <v>400</v>
      </c>
      <c r="O79" s="29"/>
      <c r="P79" s="30">
        <v>4</v>
      </c>
      <c r="Q79" s="31">
        <f t="shared" si="14"/>
        <v>5.6320000000000009E-2</v>
      </c>
      <c r="R79" s="29"/>
      <c r="S79" s="330"/>
      <c r="T79" s="28">
        <v>3</v>
      </c>
      <c r="U79" s="29"/>
      <c r="V79" s="29">
        <v>7</v>
      </c>
      <c r="W79" s="29">
        <v>20</v>
      </c>
      <c r="X79" s="24">
        <v>400</v>
      </c>
      <c r="Y79" s="29">
        <v>1</v>
      </c>
      <c r="Z79" s="26">
        <f t="shared" si="16"/>
        <v>5.6000000000000001E-2</v>
      </c>
      <c r="AA79" s="29"/>
      <c r="AC79" s="1016">
        <v>46219</v>
      </c>
      <c r="AD79" s="1015"/>
      <c r="AE79" s="1019">
        <v>2.8102</v>
      </c>
      <c r="AF79" s="1019">
        <v>1.9157</v>
      </c>
      <c r="AG79" s="1019">
        <v>0.47120000000000001</v>
      </c>
      <c r="AH79" s="1017"/>
      <c r="AI79" s="1015">
        <f t="shared" si="15"/>
        <v>2.3868999999999998</v>
      </c>
    </row>
    <row r="80" spans="2:35" ht="15" customHeight="1" x14ac:dyDescent="0.25">
      <c r="B80" s="69">
        <v>8</v>
      </c>
      <c r="C80" s="409">
        <v>5438</v>
      </c>
      <c r="D80" s="1325" t="s">
        <v>12</v>
      </c>
      <c r="E80" s="1325">
        <v>400</v>
      </c>
      <c r="F80" s="1325">
        <v>60</v>
      </c>
      <c r="G80" s="71">
        <f t="shared" si="10"/>
        <v>1.130976</v>
      </c>
      <c r="H80" s="21" t="s">
        <v>18</v>
      </c>
      <c r="J80" s="28">
        <v>8</v>
      </c>
      <c r="K80" s="29"/>
      <c r="L80" s="29">
        <v>4.2</v>
      </c>
      <c r="M80" s="29">
        <v>7</v>
      </c>
      <c r="N80" s="24">
        <v>400</v>
      </c>
      <c r="O80" s="29"/>
      <c r="P80" s="30">
        <v>6</v>
      </c>
      <c r="Q80" s="31">
        <f t="shared" si="14"/>
        <v>7.0559999999999998E-2</v>
      </c>
      <c r="R80" s="29"/>
      <c r="T80" s="28">
        <v>4</v>
      </c>
      <c r="U80" s="29"/>
      <c r="V80" s="29">
        <v>7</v>
      </c>
      <c r="W80" s="29">
        <v>15</v>
      </c>
      <c r="X80" s="24">
        <v>400</v>
      </c>
      <c r="Y80" s="29">
        <v>1</v>
      </c>
      <c r="Z80" s="26">
        <f t="shared" si="16"/>
        <v>4.2000000000000003E-2</v>
      </c>
      <c r="AA80" s="34"/>
      <c r="AC80" s="1016">
        <v>46225</v>
      </c>
      <c r="AD80" s="1015"/>
      <c r="AE80" s="1019">
        <v>5.7846000000000002</v>
      </c>
      <c r="AF80" s="1019">
        <v>2.9962</v>
      </c>
      <c r="AG80" s="1019">
        <v>1.4528000000000001</v>
      </c>
      <c r="AH80" s="1017"/>
      <c r="AI80" s="1015">
        <f t="shared" si="15"/>
        <v>4.4489999999999998</v>
      </c>
    </row>
    <row r="81" spans="2:35" ht="15" customHeight="1" x14ac:dyDescent="0.25">
      <c r="B81" s="1335">
        <v>46177</v>
      </c>
      <c r="C81" s="409">
        <v>5341</v>
      </c>
      <c r="D81" s="1325" t="s">
        <v>12</v>
      </c>
      <c r="E81" s="1325">
        <v>400</v>
      </c>
      <c r="F81" s="1325">
        <v>55</v>
      </c>
      <c r="G81" s="71">
        <f t="shared" si="10"/>
        <v>0.95033400000000001</v>
      </c>
      <c r="H81" s="21" t="s">
        <v>13</v>
      </c>
      <c r="J81" s="28">
        <v>9</v>
      </c>
      <c r="K81" s="29"/>
      <c r="L81" s="29">
        <v>3.2</v>
      </c>
      <c r="M81" s="29">
        <v>7</v>
      </c>
      <c r="N81" s="24">
        <v>400</v>
      </c>
      <c r="O81" s="29"/>
      <c r="P81" s="30">
        <v>3</v>
      </c>
      <c r="Q81" s="31">
        <f t="shared" si="14"/>
        <v>2.6880000000000001E-2</v>
      </c>
      <c r="R81" s="29"/>
      <c r="T81" s="28">
        <v>5</v>
      </c>
      <c r="U81" s="29"/>
      <c r="V81" s="29">
        <v>10</v>
      </c>
      <c r="W81" s="29">
        <v>13</v>
      </c>
      <c r="X81" s="24">
        <v>400</v>
      </c>
      <c r="Y81" s="29">
        <v>4</v>
      </c>
      <c r="Z81" s="26">
        <f t="shared" si="16"/>
        <v>0.20799999999999999</v>
      </c>
      <c r="AA81" s="34"/>
      <c r="AC81" s="1016">
        <v>46228</v>
      </c>
      <c r="AD81" s="1015"/>
      <c r="AE81" s="1019">
        <v>5.4196</v>
      </c>
      <c r="AF81" s="1019">
        <v>2.6065999999999998</v>
      </c>
      <c r="AG81" s="1019">
        <v>1.048</v>
      </c>
      <c r="AH81" s="1017"/>
      <c r="AI81" s="1022">
        <f t="shared" si="15"/>
        <v>3.6545999999999998</v>
      </c>
    </row>
    <row r="82" spans="2:35" ht="15" customHeight="1" x14ac:dyDescent="0.25">
      <c r="B82" s="69">
        <v>2</v>
      </c>
      <c r="C82" s="409">
        <v>5336</v>
      </c>
      <c r="D82" s="1325" t="s">
        <v>12</v>
      </c>
      <c r="E82" s="1325">
        <v>400</v>
      </c>
      <c r="F82" s="1325">
        <v>55</v>
      </c>
      <c r="G82" s="71">
        <f t="shared" si="10"/>
        <v>0.95033400000000001</v>
      </c>
      <c r="H82" s="21" t="s">
        <v>13</v>
      </c>
      <c r="J82" s="28">
        <v>10</v>
      </c>
      <c r="K82" s="29"/>
      <c r="L82" s="29">
        <v>3</v>
      </c>
      <c r="M82" s="52">
        <v>5</v>
      </c>
      <c r="N82" s="1312">
        <v>400</v>
      </c>
      <c r="O82" s="53">
        <v>5</v>
      </c>
      <c r="P82" s="25">
        <f>SUM(O82*10)</f>
        <v>50</v>
      </c>
      <c r="Q82" s="26">
        <f t="shared" si="14"/>
        <v>0.3</v>
      </c>
      <c r="R82" s="65"/>
      <c r="T82" s="28">
        <v>6</v>
      </c>
      <c r="U82" s="29"/>
      <c r="V82" s="29">
        <v>7</v>
      </c>
      <c r="W82" s="29">
        <v>13</v>
      </c>
      <c r="X82" s="24">
        <v>400</v>
      </c>
      <c r="Y82" s="29">
        <v>2</v>
      </c>
      <c r="Z82" s="26">
        <f t="shared" si="16"/>
        <v>7.2800000000000004E-2</v>
      </c>
      <c r="AA82" s="34"/>
      <c r="AC82" s="1016">
        <v>46231</v>
      </c>
      <c r="AD82" s="1015"/>
      <c r="AE82" s="1019">
        <v>3.1457000000000002</v>
      </c>
      <c r="AF82" s="1017">
        <v>1.5669</v>
      </c>
      <c r="AG82" s="1019">
        <v>0.40160000000000001</v>
      </c>
      <c r="AH82" s="1017"/>
      <c r="AI82" s="1015">
        <f t="shared" si="15"/>
        <v>1.9684999999999999</v>
      </c>
    </row>
    <row r="83" spans="2:35" ht="15" customHeight="1" x14ac:dyDescent="0.25">
      <c r="B83" s="69">
        <v>3</v>
      </c>
      <c r="C83" s="409">
        <v>5383</v>
      </c>
      <c r="D83" s="1325" t="s">
        <v>12</v>
      </c>
      <c r="E83" s="1325">
        <v>400</v>
      </c>
      <c r="F83" s="1325">
        <v>52</v>
      </c>
      <c r="G83" s="71">
        <f t="shared" si="10"/>
        <v>0.84948863999999991</v>
      </c>
      <c r="H83" s="21" t="s">
        <v>13</v>
      </c>
      <c r="J83" s="28">
        <v>11</v>
      </c>
      <c r="K83" s="29"/>
      <c r="L83" s="29">
        <v>2</v>
      </c>
      <c r="M83" s="52">
        <v>3</v>
      </c>
      <c r="N83" s="1312">
        <v>400</v>
      </c>
      <c r="O83" s="53">
        <v>3</v>
      </c>
      <c r="P83" s="25">
        <f>SUM(O83*25)</f>
        <v>75</v>
      </c>
      <c r="Q83" s="26">
        <f t="shared" si="14"/>
        <v>0.18</v>
      </c>
      <c r="R83" s="65"/>
      <c r="T83" s="28">
        <v>7</v>
      </c>
      <c r="U83" s="29"/>
      <c r="V83" s="29">
        <v>4.5</v>
      </c>
      <c r="W83" s="29">
        <v>13</v>
      </c>
      <c r="X83" s="24">
        <v>400</v>
      </c>
      <c r="Y83" s="29">
        <v>1</v>
      </c>
      <c r="Z83" s="26">
        <f t="shared" si="16"/>
        <v>2.3400000000000001E-2</v>
      </c>
      <c r="AA83" s="34"/>
      <c r="AC83" s="1016">
        <v>46232</v>
      </c>
      <c r="AD83" s="1015"/>
      <c r="AE83" s="1019">
        <v>2.6905000000000001</v>
      </c>
      <c r="AF83" s="1019">
        <v>1.6367</v>
      </c>
      <c r="AG83" s="1019">
        <v>0.35360000000000003</v>
      </c>
      <c r="AH83" s="1017"/>
      <c r="AI83" s="1022">
        <f t="shared" si="15"/>
        <v>1.9903</v>
      </c>
    </row>
    <row r="84" spans="2:35" ht="15" customHeight="1" x14ac:dyDescent="0.25">
      <c r="B84" s="69">
        <v>4</v>
      </c>
      <c r="C84" s="409">
        <v>5355</v>
      </c>
      <c r="D84" s="1325" t="s">
        <v>12</v>
      </c>
      <c r="E84" s="1325">
        <v>400</v>
      </c>
      <c r="F84" s="1325">
        <v>39</v>
      </c>
      <c r="G84" s="71">
        <f t="shared" si="10"/>
        <v>0.47783735999999993</v>
      </c>
      <c r="H84" s="21" t="s">
        <v>13</v>
      </c>
      <c r="J84" s="1292">
        <v>46173</v>
      </c>
      <c r="K84" s="23" t="s">
        <v>32</v>
      </c>
      <c r="L84" s="24">
        <v>15</v>
      </c>
      <c r="M84" s="24">
        <v>20</v>
      </c>
      <c r="N84" s="24">
        <v>400</v>
      </c>
      <c r="O84" s="23"/>
      <c r="P84" s="25">
        <v>1</v>
      </c>
      <c r="Q84" s="26">
        <f t="shared" si="14"/>
        <v>0.12</v>
      </c>
      <c r="R84" s="27"/>
      <c r="T84" s="28">
        <v>8</v>
      </c>
      <c r="U84" s="29"/>
      <c r="V84" s="29">
        <v>10</v>
      </c>
      <c r="W84" s="29">
        <v>10</v>
      </c>
      <c r="X84" s="24">
        <v>400</v>
      </c>
      <c r="Y84" s="29">
        <v>2</v>
      </c>
      <c r="Z84" s="26">
        <f t="shared" si="16"/>
        <v>0.08</v>
      </c>
      <c r="AA84" s="34"/>
      <c r="AC84" s="1016">
        <v>46233</v>
      </c>
      <c r="AD84" s="1015"/>
      <c r="AE84" s="1019">
        <v>1.131</v>
      </c>
      <c r="AF84" s="1019">
        <v>0.42559999999999998</v>
      </c>
      <c r="AG84" s="1019">
        <v>0.4536</v>
      </c>
      <c r="AH84" s="1017"/>
      <c r="AI84" s="1022">
        <f t="shared" si="15"/>
        <v>0.87919999999999998</v>
      </c>
    </row>
    <row r="85" spans="2:35" ht="15" customHeight="1" x14ac:dyDescent="0.25">
      <c r="B85" s="69">
        <v>5</v>
      </c>
      <c r="C85" s="409">
        <v>5361</v>
      </c>
      <c r="D85" s="1325" t="s">
        <v>12</v>
      </c>
      <c r="E85" s="1325">
        <v>400</v>
      </c>
      <c r="F85" s="1325">
        <v>55</v>
      </c>
      <c r="G85" s="71">
        <f t="shared" si="10"/>
        <v>0.95033400000000001</v>
      </c>
      <c r="H85" s="21" t="s">
        <v>13</v>
      </c>
      <c r="J85" s="28">
        <v>2</v>
      </c>
      <c r="K85" s="29"/>
      <c r="L85" s="29">
        <v>15</v>
      </c>
      <c r="M85" s="29">
        <v>18</v>
      </c>
      <c r="N85" s="24">
        <v>400</v>
      </c>
      <c r="O85" s="29"/>
      <c r="P85" s="30">
        <v>2</v>
      </c>
      <c r="Q85" s="31">
        <f t="shared" si="14"/>
        <v>0.216</v>
      </c>
      <c r="R85" s="29"/>
      <c r="T85" s="28">
        <v>9</v>
      </c>
      <c r="U85" s="29"/>
      <c r="V85" s="29">
        <v>4.5</v>
      </c>
      <c r="W85" s="29">
        <v>10</v>
      </c>
      <c r="X85" s="24">
        <v>400</v>
      </c>
      <c r="Y85" s="29">
        <v>8</v>
      </c>
      <c r="Z85" s="26">
        <f t="shared" si="16"/>
        <v>0.14399999999999999</v>
      </c>
      <c r="AA85" s="34"/>
      <c r="AC85" s="2010"/>
      <c r="AD85" s="2011"/>
      <c r="AE85" s="1023">
        <f>SUM(AE75:AE84)</f>
        <v>395.17019999999997</v>
      </c>
      <c r="AF85" s="1023">
        <f>SUM(AF75:AF84)</f>
        <v>211.59929999999997</v>
      </c>
      <c r="AG85" s="1023">
        <f>SUM(AG75:AG84)</f>
        <v>70.174599999999998</v>
      </c>
      <c r="AH85" s="1023">
        <f>SUM(AH75:AH84)</f>
        <v>0</v>
      </c>
      <c r="AI85" s="953">
        <f>SUM(AI75:AI84)</f>
        <v>281.77390000000003</v>
      </c>
    </row>
    <row r="86" spans="2:35" ht="15" customHeight="1" x14ac:dyDescent="0.25">
      <c r="B86" s="69">
        <v>6</v>
      </c>
      <c r="C86" s="409">
        <v>5364</v>
      </c>
      <c r="D86" s="1325" t="s">
        <v>12</v>
      </c>
      <c r="E86" s="1325">
        <v>400</v>
      </c>
      <c r="F86" s="1325">
        <v>48</v>
      </c>
      <c r="G86" s="71">
        <f t="shared" si="10"/>
        <v>0.72382463999999991</v>
      </c>
      <c r="H86" s="21" t="s">
        <v>13</v>
      </c>
      <c r="J86" s="28">
        <v>3</v>
      </c>
      <c r="K86" s="29"/>
      <c r="L86" s="29">
        <v>15</v>
      </c>
      <c r="M86" s="29">
        <v>15</v>
      </c>
      <c r="N86" s="24">
        <v>400</v>
      </c>
      <c r="O86" s="29"/>
      <c r="P86" s="30">
        <v>3</v>
      </c>
      <c r="Q86" s="31">
        <f t="shared" si="14"/>
        <v>0.27</v>
      </c>
      <c r="R86" s="29"/>
      <c r="T86" s="1263">
        <v>46256</v>
      </c>
      <c r="U86" s="1325" t="s">
        <v>32</v>
      </c>
      <c r="V86" s="1325">
        <v>10</v>
      </c>
      <c r="W86" s="1325">
        <v>25</v>
      </c>
      <c r="X86" s="1325">
        <v>400</v>
      </c>
      <c r="Y86" s="1325">
        <v>1</v>
      </c>
      <c r="Z86" s="71">
        <f t="shared" ref="Z86:Z92" si="17">V86*W86*X86*Y86/1000000</f>
        <v>0.1</v>
      </c>
      <c r="AA86" s="1293"/>
    </row>
    <row r="87" spans="2:35" ht="15" customHeight="1" x14ac:dyDescent="0.25">
      <c r="B87" s="69">
        <v>7</v>
      </c>
      <c r="C87" s="409">
        <v>5376</v>
      </c>
      <c r="D87" s="1325" t="s">
        <v>12</v>
      </c>
      <c r="E87" s="1325">
        <v>400</v>
      </c>
      <c r="F87" s="1325">
        <v>70</v>
      </c>
      <c r="G87" s="71">
        <f t="shared" si="10"/>
        <v>1.5393839999999999</v>
      </c>
      <c r="H87" s="21" t="s">
        <v>13</v>
      </c>
      <c r="J87" s="28">
        <v>4</v>
      </c>
      <c r="K87" s="29"/>
      <c r="L87" s="29">
        <v>15</v>
      </c>
      <c r="M87" s="29">
        <v>13</v>
      </c>
      <c r="N87" s="24">
        <v>400</v>
      </c>
      <c r="O87" s="29"/>
      <c r="P87" s="30">
        <v>2</v>
      </c>
      <c r="Q87" s="31">
        <f t="shared" si="14"/>
        <v>0.156</v>
      </c>
      <c r="R87" s="29"/>
      <c r="T87" s="22">
        <v>2</v>
      </c>
      <c r="U87" s="27"/>
      <c r="V87" s="27">
        <v>10</v>
      </c>
      <c r="W87" s="27">
        <v>15</v>
      </c>
      <c r="X87" s="24">
        <v>400</v>
      </c>
      <c r="Y87" s="27">
        <v>1</v>
      </c>
      <c r="Z87" s="26">
        <f t="shared" si="17"/>
        <v>0.06</v>
      </c>
      <c r="AA87" s="29"/>
      <c r="AC87" s="8" t="s">
        <v>329</v>
      </c>
    </row>
    <row r="88" spans="2:35" ht="15" customHeight="1" x14ac:dyDescent="0.25">
      <c r="B88" s="69">
        <v>8</v>
      </c>
      <c r="C88" s="409">
        <v>5339</v>
      </c>
      <c r="D88" s="1325" t="s">
        <v>12</v>
      </c>
      <c r="E88" s="1325">
        <v>400</v>
      </c>
      <c r="F88" s="1325">
        <v>57</v>
      </c>
      <c r="G88" s="71">
        <f t="shared" si="10"/>
        <v>1.02070584</v>
      </c>
      <c r="H88" s="21" t="s">
        <v>13</v>
      </c>
      <c r="J88" s="28">
        <v>5</v>
      </c>
      <c r="K88" s="29"/>
      <c r="L88" s="29">
        <v>15</v>
      </c>
      <c r="M88" s="29">
        <v>12</v>
      </c>
      <c r="N88" s="24">
        <v>400</v>
      </c>
      <c r="O88" s="29"/>
      <c r="P88" s="30">
        <v>4</v>
      </c>
      <c r="Q88" s="31">
        <f t="shared" si="14"/>
        <v>0.28799999999999998</v>
      </c>
      <c r="R88" s="34"/>
      <c r="T88" s="28">
        <v>3</v>
      </c>
      <c r="U88" s="29"/>
      <c r="V88" s="29">
        <v>7</v>
      </c>
      <c r="W88" s="29">
        <v>15</v>
      </c>
      <c r="X88" s="24">
        <v>400</v>
      </c>
      <c r="Y88" s="29">
        <v>1</v>
      </c>
      <c r="Z88" s="26">
        <f t="shared" si="17"/>
        <v>4.2000000000000003E-2</v>
      </c>
      <c r="AA88" s="29"/>
      <c r="AC88" s="10" t="s">
        <v>66</v>
      </c>
      <c r="AD88" s="10"/>
      <c r="AE88" s="10"/>
      <c r="AF88" s="10">
        <v>394.17020000000002</v>
      </c>
    </row>
    <row r="89" spans="2:35" ht="15" customHeight="1" x14ac:dyDescent="0.25">
      <c r="B89" s="69">
        <v>9</v>
      </c>
      <c r="C89" s="409">
        <v>5295</v>
      </c>
      <c r="D89" s="1325" t="s">
        <v>12</v>
      </c>
      <c r="E89" s="1325">
        <v>400</v>
      </c>
      <c r="F89" s="1325">
        <v>55</v>
      </c>
      <c r="G89" s="71">
        <f t="shared" si="10"/>
        <v>0.95033400000000001</v>
      </c>
      <c r="H89" s="21" t="s">
        <v>13</v>
      </c>
      <c r="J89" s="28">
        <v>6</v>
      </c>
      <c r="K89" s="29"/>
      <c r="L89" s="29">
        <v>15</v>
      </c>
      <c r="M89" s="29">
        <v>10</v>
      </c>
      <c r="N89" s="24">
        <v>400</v>
      </c>
      <c r="O89" s="29"/>
      <c r="P89" s="30">
        <v>4</v>
      </c>
      <c r="Q89" s="31">
        <f t="shared" si="14"/>
        <v>0.24</v>
      </c>
      <c r="R89" s="29"/>
      <c r="T89" s="28">
        <v>4</v>
      </c>
      <c r="U89" s="29"/>
      <c r="V89" s="29">
        <v>10</v>
      </c>
      <c r="W89" s="29">
        <v>10</v>
      </c>
      <c r="X89" s="24">
        <v>400</v>
      </c>
      <c r="Y89" s="29">
        <v>1</v>
      </c>
      <c r="Z89" s="26">
        <f t="shared" si="17"/>
        <v>0.04</v>
      </c>
      <c r="AA89" s="34"/>
      <c r="AC89" s="7" t="s">
        <v>100</v>
      </c>
      <c r="AE89" s="7">
        <v>211.5993</v>
      </c>
    </row>
    <row r="90" spans="2:35" ht="15" customHeight="1" x14ac:dyDescent="0.25">
      <c r="B90" s="69">
        <v>10</v>
      </c>
      <c r="C90" s="409">
        <v>5286</v>
      </c>
      <c r="D90" s="1325" t="s">
        <v>12</v>
      </c>
      <c r="E90" s="1325">
        <v>400</v>
      </c>
      <c r="F90" s="1325">
        <v>57</v>
      </c>
      <c r="G90" s="71">
        <f t="shared" si="10"/>
        <v>1.02070584</v>
      </c>
      <c r="H90" s="21" t="s">
        <v>13</v>
      </c>
      <c r="J90" s="28">
        <v>7</v>
      </c>
      <c r="K90" s="29"/>
      <c r="L90" s="29">
        <v>15</v>
      </c>
      <c r="M90" s="29">
        <v>8</v>
      </c>
      <c r="N90" s="24">
        <v>400</v>
      </c>
      <c r="O90" s="29"/>
      <c r="P90" s="30">
        <v>4</v>
      </c>
      <c r="Q90" s="31">
        <f t="shared" si="14"/>
        <v>0.192</v>
      </c>
      <c r="R90" s="34"/>
      <c r="T90" s="28">
        <v>5</v>
      </c>
      <c r="U90" s="29"/>
      <c r="V90" s="29">
        <v>7</v>
      </c>
      <c r="W90" s="29">
        <v>10</v>
      </c>
      <c r="X90" s="24">
        <v>400</v>
      </c>
      <c r="Y90" s="29">
        <v>1</v>
      </c>
      <c r="Z90" s="26">
        <f t="shared" si="17"/>
        <v>2.8000000000000001E-2</v>
      </c>
      <c r="AA90" s="34"/>
      <c r="AC90" s="7" t="s">
        <v>51</v>
      </c>
      <c r="AE90" s="7">
        <v>70.174599999999998</v>
      </c>
    </row>
    <row r="91" spans="2:35" ht="15" customHeight="1" x14ac:dyDescent="0.25">
      <c r="B91" s="69">
        <v>11</v>
      </c>
      <c r="C91" s="409">
        <v>5359</v>
      </c>
      <c r="D91" s="1325" t="s">
        <v>12</v>
      </c>
      <c r="E91" s="1325">
        <v>400</v>
      </c>
      <c r="F91" s="1325">
        <v>40</v>
      </c>
      <c r="G91" s="71">
        <f t="shared" si="10"/>
        <v>0.50265599999999988</v>
      </c>
      <c r="H91" s="21" t="s">
        <v>13</v>
      </c>
      <c r="J91" s="28">
        <v>8</v>
      </c>
      <c r="K91" s="29"/>
      <c r="L91" s="29">
        <v>10</v>
      </c>
      <c r="M91" s="29">
        <v>30</v>
      </c>
      <c r="N91" s="24">
        <v>400</v>
      </c>
      <c r="O91" s="29"/>
      <c r="P91" s="30">
        <v>3</v>
      </c>
      <c r="Q91" s="31">
        <f t="shared" si="14"/>
        <v>0.36</v>
      </c>
      <c r="R91" s="34"/>
      <c r="T91" s="28">
        <v>6</v>
      </c>
      <c r="U91" s="29"/>
      <c r="V91" s="29">
        <v>4.5</v>
      </c>
      <c r="W91" s="29">
        <v>10</v>
      </c>
      <c r="X91" s="24">
        <v>400</v>
      </c>
      <c r="Y91" s="29">
        <v>1</v>
      </c>
      <c r="Z91" s="26">
        <f t="shared" si="17"/>
        <v>1.7999999999999999E-2</v>
      </c>
      <c r="AA91" s="34"/>
      <c r="AC91" s="7" t="s">
        <v>212</v>
      </c>
      <c r="AE91" s="325">
        <v>10.428000000000001</v>
      </c>
      <c r="AF91" s="8">
        <f>SUM(AE89:AE91)</f>
        <v>292.20190000000002</v>
      </c>
      <c r="AG91" s="996" cm="1">
        <f t="array" ref="AG91">SUM(AE89:AE90/AF88)</f>
        <v>0.71485338059548897</v>
      </c>
    </row>
    <row r="92" spans="2:35" ht="15" customHeight="1" x14ac:dyDescent="0.25">
      <c r="B92" s="69">
        <v>12</v>
      </c>
      <c r="C92" s="409">
        <v>5366</v>
      </c>
      <c r="D92" s="1325" t="s">
        <v>12</v>
      </c>
      <c r="E92" s="1325">
        <v>400</v>
      </c>
      <c r="F92" s="1325">
        <v>39</v>
      </c>
      <c r="G92" s="71">
        <f t="shared" si="10"/>
        <v>0.47783735999999993</v>
      </c>
      <c r="H92" s="21" t="s">
        <v>13</v>
      </c>
      <c r="J92" s="28">
        <v>9</v>
      </c>
      <c r="K92" s="29"/>
      <c r="L92" s="29">
        <v>10</v>
      </c>
      <c r="M92" s="29">
        <v>25</v>
      </c>
      <c r="N92" s="24">
        <v>400</v>
      </c>
      <c r="O92" s="29"/>
      <c r="P92" s="30">
        <v>6</v>
      </c>
      <c r="Q92" s="31">
        <f t="shared" si="14"/>
        <v>0.6</v>
      </c>
      <c r="R92" s="29"/>
      <c r="T92" s="28">
        <v>7</v>
      </c>
      <c r="U92" s="29"/>
      <c r="V92" s="29">
        <v>4.5</v>
      </c>
      <c r="W92" s="29">
        <v>10</v>
      </c>
      <c r="X92" s="24">
        <v>300</v>
      </c>
      <c r="Y92" s="29">
        <v>4</v>
      </c>
      <c r="Z92" s="26">
        <f t="shared" si="17"/>
        <v>5.3999999999999999E-2</v>
      </c>
      <c r="AA92" s="34"/>
      <c r="AC92" s="1824" t="s">
        <v>388</v>
      </c>
      <c r="AD92" s="1824"/>
      <c r="AE92" s="1824"/>
      <c r="AF92" s="823">
        <v>263.9502</v>
      </c>
    </row>
    <row r="93" spans="2:35" ht="15" customHeight="1" thickBot="1" x14ac:dyDescent="0.3">
      <c r="B93" s="1335">
        <v>46179</v>
      </c>
      <c r="C93" s="409">
        <v>5309</v>
      </c>
      <c r="D93" s="1325" t="s">
        <v>12</v>
      </c>
      <c r="E93" s="1325">
        <v>400</v>
      </c>
      <c r="F93" s="1325">
        <v>49</v>
      </c>
      <c r="G93" s="71">
        <f t="shared" si="10"/>
        <v>0.75429815999999994</v>
      </c>
      <c r="H93" s="21" t="s">
        <v>13</v>
      </c>
      <c r="J93" s="28">
        <v>10</v>
      </c>
      <c r="K93" s="29"/>
      <c r="L93" s="29">
        <v>10</v>
      </c>
      <c r="M93" s="29">
        <v>20</v>
      </c>
      <c r="N93" s="24">
        <v>400</v>
      </c>
      <c r="O93" s="29"/>
      <c r="P93" s="30">
        <v>3</v>
      </c>
      <c r="Q93" s="31">
        <f t="shared" si="14"/>
        <v>0.24</v>
      </c>
      <c r="R93" s="34"/>
      <c r="T93" s="1263">
        <v>46257</v>
      </c>
      <c r="U93" s="1325" t="s">
        <v>32</v>
      </c>
      <c r="V93" s="1325">
        <v>10</v>
      </c>
      <c r="W93" s="1325">
        <v>20</v>
      </c>
      <c r="X93" s="1325">
        <v>400</v>
      </c>
      <c r="Y93" s="1325">
        <v>1</v>
      </c>
      <c r="Z93" s="71">
        <f t="shared" ref="Z93:Z98" si="18">V93*W93*X93*Y93/1000000</f>
        <v>0.08</v>
      </c>
      <c r="AA93" s="1293"/>
      <c r="AF93" s="328">
        <f>SUM(AF91-AF92)</f>
        <v>28.251700000000028</v>
      </c>
    </row>
    <row r="94" spans="2:35" ht="15" customHeight="1" thickTop="1" x14ac:dyDescent="0.25">
      <c r="B94" s="69">
        <v>2</v>
      </c>
      <c r="C94" s="409">
        <v>5358</v>
      </c>
      <c r="D94" s="1325" t="s">
        <v>12</v>
      </c>
      <c r="E94" s="1325">
        <v>400</v>
      </c>
      <c r="F94" s="1325">
        <v>65</v>
      </c>
      <c r="G94" s="71">
        <f t="shared" si="10"/>
        <v>1.3273259999999998</v>
      </c>
      <c r="H94" s="21" t="s">
        <v>13</v>
      </c>
      <c r="J94" s="28">
        <v>11</v>
      </c>
      <c r="K94" s="29"/>
      <c r="L94" s="29">
        <v>10</v>
      </c>
      <c r="M94" s="29">
        <v>12</v>
      </c>
      <c r="N94" s="24">
        <v>400</v>
      </c>
      <c r="O94" s="29"/>
      <c r="P94" s="30">
        <v>1</v>
      </c>
      <c r="Q94" s="31">
        <f t="shared" si="14"/>
        <v>4.8000000000000001E-2</v>
      </c>
      <c r="R94" s="29"/>
      <c r="T94" s="22">
        <v>2</v>
      </c>
      <c r="U94" s="27"/>
      <c r="V94" s="27">
        <v>4.5</v>
      </c>
      <c r="W94" s="27">
        <v>15</v>
      </c>
      <c r="X94" s="24">
        <v>400</v>
      </c>
      <c r="Y94" s="27">
        <v>1</v>
      </c>
      <c r="Z94" s="26">
        <f t="shared" si="18"/>
        <v>2.7E-2</v>
      </c>
      <c r="AA94" s="29"/>
      <c r="AC94" s="5"/>
      <c r="AD94" s="5"/>
      <c r="AE94" s="5"/>
      <c r="AF94" s="5"/>
      <c r="AG94" s="5"/>
      <c r="AH94" s="5"/>
      <c r="AI94" s="5"/>
    </row>
    <row r="95" spans="2:35" ht="15" customHeight="1" x14ac:dyDescent="0.25">
      <c r="B95" s="69">
        <v>3</v>
      </c>
      <c r="C95" s="409">
        <v>5356</v>
      </c>
      <c r="D95" s="1325" t="s">
        <v>12</v>
      </c>
      <c r="E95" s="1325">
        <v>400</v>
      </c>
      <c r="F95" s="1325">
        <v>49</v>
      </c>
      <c r="G95" s="71">
        <f t="shared" si="10"/>
        <v>0.75429815999999994</v>
      </c>
      <c r="H95" s="21" t="s">
        <v>13</v>
      </c>
      <c r="J95" s="28">
        <v>12</v>
      </c>
      <c r="K95" s="29"/>
      <c r="L95" s="29">
        <v>10</v>
      </c>
      <c r="M95" s="29">
        <v>10</v>
      </c>
      <c r="N95" s="24">
        <v>400</v>
      </c>
      <c r="O95" s="29"/>
      <c r="P95" s="30">
        <v>2</v>
      </c>
      <c r="Q95" s="31">
        <f t="shared" si="14"/>
        <v>0.08</v>
      </c>
      <c r="R95" s="34"/>
      <c r="T95" s="28">
        <v>3</v>
      </c>
      <c r="U95" s="29"/>
      <c r="V95" s="29">
        <v>4.5</v>
      </c>
      <c r="W95" s="29">
        <v>10</v>
      </c>
      <c r="X95" s="24">
        <v>400</v>
      </c>
      <c r="Y95" s="29">
        <v>2</v>
      </c>
      <c r="Z95" s="26">
        <f t="shared" si="18"/>
        <v>3.5999999999999997E-2</v>
      </c>
      <c r="AA95" s="29"/>
      <c r="AC95" s="5"/>
      <c r="AD95" s="5"/>
      <c r="AE95" s="5"/>
      <c r="AF95" s="5"/>
      <c r="AG95" s="5"/>
      <c r="AH95" s="5"/>
      <c r="AI95" s="5"/>
    </row>
    <row r="96" spans="2:35" ht="15" customHeight="1" x14ac:dyDescent="0.25">
      <c r="B96" s="69">
        <v>4</v>
      </c>
      <c r="C96" s="409">
        <v>5304</v>
      </c>
      <c r="D96" s="1325" t="s">
        <v>12</v>
      </c>
      <c r="E96" s="1325">
        <v>400</v>
      </c>
      <c r="F96" s="1325">
        <v>63</v>
      </c>
      <c r="G96" s="71">
        <f t="shared" si="10"/>
        <v>1.2469010399999998</v>
      </c>
      <c r="H96" s="21" t="s">
        <v>13</v>
      </c>
      <c r="J96" s="28">
        <v>13</v>
      </c>
      <c r="K96" s="29"/>
      <c r="L96" s="29">
        <v>10</v>
      </c>
      <c r="M96" s="29">
        <v>8</v>
      </c>
      <c r="N96" s="24">
        <v>400</v>
      </c>
      <c r="O96" s="29"/>
      <c r="P96" s="30">
        <v>2</v>
      </c>
      <c r="Q96" s="31">
        <f t="shared" si="14"/>
        <v>6.4000000000000001E-2</v>
      </c>
      <c r="R96" s="29"/>
      <c r="T96" s="28">
        <v>4</v>
      </c>
      <c r="U96" s="29"/>
      <c r="V96" s="29">
        <v>10</v>
      </c>
      <c r="W96" s="29">
        <v>10</v>
      </c>
      <c r="X96" s="24">
        <v>400</v>
      </c>
      <c r="Y96" s="29">
        <v>1</v>
      </c>
      <c r="Z96" s="26">
        <f t="shared" si="18"/>
        <v>0.04</v>
      </c>
      <c r="AA96" s="34"/>
    </row>
    <row r="97" spans="2:27" ht="15" customHeight="1" x14ac:dyDescent="0.25">
      <c r="B97" s="69">
        <v>5</v>
      </c>
      <c r="C97" s="409">
        <v>5406</v>
      </c>
      <c r="D97" s="1325" t="s">
        <v>12</v>
      </c>
      <c r="E97" s="1325">
        <v>400</v>
      </c>
      <c r="F97" s="1325">
        <v>45</v>
      </c>
      <c r="G97" s="71">
        <f t="shared" si="10"/>
        <v>0.63617400000000002</v>
      </c>
      <c r="H97" s="21" t="s">
        <v>13</v>
      </c>
      <c r="J97" s="28">
        <v>14</v>
      </c>
      <c r="K97" s="29"/>
      <c r="L97" s="29">
        <v>8</v>
      </c>
      <c r="M97" s="29">
        <v>30</v>
      </c>
      <c r="N97" s="24">
        <v>400</v>
      </c>
      <c r="O97" s="29"/>
      <c r="P97" s="30">
        <v>3</v>
      </c>
      <c r="Q97" s="31">
        <f t="shared" si="14"/>
        <v>0.28799999999999998</v>
      </c>
      <c r="R97" s="34"/>
      <c r="T97" s="28">
        <v>5</v>
      </c>
      <c r="U97" s="29"/>
      <c r="V97" s="29">
        <v>2.2000000000000002</v>
      </c>
      <c r="W97" s="29">
        <v>10</v>
      </c>
      <c r="X97" s="24">
        <v>400</v>
      </c>
      <c r="Y97" s="29">
        <v>1</v>
      </c>
      <c r="Z97" s="26">
        <f t="shared" si="18"/>
        <v>8.8000000000000005E-3</v>
      </c>
      <c r="AA97" s="34"/>
    </row>
    <row r="98" spans="2:27" ht="15" customHeight="1" x14ac:dyDescent="0.25">
      <c r="B98" s="69">
        <v>6</v>
      </c>
      <c r="C98" s="409">
        <v>5430</v>
      </c>
      <c r="D98" s="1325" t="s">
        <v>12</v>
      </c>
      <c r="E98" s="1325">
        <v>400</v>
      </c>
      <c r="F98" s="1325">
        <v>55</v>
      </c>
      <c r="G98" s="71">
        <f t="shared" si="10"/>
        <v>0.95033400000000001</v>
      </c>
      <c r="H98" s="21" t="s">
        <v>13</v>
      </c>
      <c r="J98" s="28">
        <v>15</v>
      </c>
      <c r="K98" s="29"/>
      <c r="L98" s="29">
        <v>8</v>
      </c>
      <c r="M98" s="29">
        <v>25</v>
      </c>
      <c r="N98" s="24">
        <v>400</v>
      </c>
      <c r="O98" s="29"/>
      <c r="P98" s="30">
        <v>2</v>
      </c>
      <c r="Q98" s="31">
        <f t="shared" si="14"/>
        <v>0.16</v>
      </c>
      <c r="R98" s="34"/>
      <c r="T98" s="28">
        <v>6</v>
      </c>
      <c r="U98" s="29"/>
      <c r="V98" s="29">
        <v>7</v>
      </c>
      <c r="W98" s="29">
        <v>15</v>
      </c>
      <c r="X98" s="24">
        <v>400</v>
      </c>
      <c r="Y98" s="29">
        <v>1</v>
      </c>
      <c r="Z98" s="26">
        <f t="shared" si="18"/>
        <v>4.2000000000000003E-2</v>
      </c>
      <c r="AA98" s="34"/>
    </row>
    <row r="99" spans="2:27" ht="15" customHeight="1" x14ac:dyDescent="0.25">
      <c r="B99" s="69">
        <v>7</v>
      </c>
      <c r="C99" s="409">
        <v>5417</v>
      </c>
      <c r="D99" s="1325" t="s">
        <v>12</v>
      </c>
      <c r="E99" s="1325">
        <v>400</v>
      </c>
      <c r="F99" s="1325">
        <v>55</v>
      </c>
      <c r="G99" s="71">
        <f t="shared" si="10"/>
        <v>0.95033400000000001</v>
      </c>
      <c r="H99" s="21" t="s">
        <v>13</v>
      </c>
      <c r="I99" s="330"/>
      <c r="J99" s="28">
        <v>16</v>
      </c>
      <c r="K99" s="29"/>
      <c r="L99" s="29">
        <v>8</v>
      </c>
      <c r="M99" s="29">
        <v>20</v>
      </c>
      <c r="N99" s="24">
        <v>400</v>
      </c>
      <c r="O99" s="29"/>
      <c r="P99" s="30">
        <v>3</v>
      </c>
      <c r="Q99" s="31">
        <f t="shared" si="14"/>
        <v>0.192</v>
      </c>
      <c r="R99" s="34"/>
      <c r="S99" s="330"/>
      <c r="T99" s="1263">
        <v>46257</v>
      </c>
      <c r="U99" s="1325" t="s">
        <v>32</v>
      </c>
      <c r="V99" s="1325">
        <v>15</v>
      </c>
      <c r="W99" s="1325">
        <v>30</v>
      </c>
      <c r="X99" s="1325">
        <v>400</v>
      </c>
      <c r="Y99" s="1325">
        <v>1</v>
      </c>
      <c r="Z99" s="71">
        <f t="shared" ref="Z99:Z112" si="19">V99*W99*X99*Y99/1000000</f>
        <v>0.18</v>
      </c>
      <c r="AA99" s="1293"/>
    </row>
    <row r="100" spans="2:27" ht="15" customHeight="1" x14ac:dyDescent="0.25">
      <c r="B100" s="69">
        <v>8</v>
      </c>
      <c r="C100" s="409">
        <v>5416</v>
      </c>
      <c r="D100" s="1325" t="s">
        <v>12</v>
      </c>
      <c r="E100" s="1325">
        <v>400</v>
      </c>
      <c r="F100" s="1325">
        <v>55</v>
      </c>
      <c r="G100" s="71">
        <f t="shared" si="10"/>
        <v>0.95033400000000001</v>
      </c>
      <c r="H100" s="21" t="s">
        <v>13</v>
      </c>
      <c r="I100" s="330"/>
      <c r="J100" s="28">
        <v>17</v>
      </c>
      <c r="K100" s="29"/>
      <c r="L100" s="29">
        <v>8</v>
      </c>
      <c r="M100" s="29">
        <v>18</v>
      </c>
      <c r="N100" s="24">
        <v>400</v>
      </c>
      <c r="O100" s="29"/>
      <c r="P100" s="30">
        <v>2</v>
      </c>
      <c r="Q100" s="31">
        <f t="shared" si="14"/>
        <v>0.1152</v>
      </c>
      <c r="R100" s="34"/>
      <c r="S100" s="330"/>
      <c r="T100" s="22">
        <v>2</v>
      </c>
      <c r="U100" s="27"/>
      <c r="V100" s="27">
        <v>10</v>
      </c>
      <c r="W100" s="27">
        <v>30</v>
      </c>
      <c r="X100" s="1325">
        <v>400</v>
      </c>
      <c r="Y100" s="27">
        <v>2</v>
      </c>
      <c r="Z100" s="26">
        <f t="shared" si="19"/>
        <v>0.24</v>
      </c>
      <c r="AA100" s="29"/>
    </row>
    <row r="101" spans="2:27" ht="15" customHeight="1" x14ac:dyDescent="0.25">
      <c r="B101" s="69">
        <v>9</v>
      </c>
      <c r="C101" s="409">
        <v>5415</v>
      </c>
      <c r="D101" s="1325" t="s">
        <v>12</v>
      </c>
      <c r="E101" s="1325">
        <v>400</v>
      </c>
      <c r="F101" s="1325">
        <v>58</v>
      </c>
      <c r="G101" s="71">
        <f t="shared" si="10"/>
        <v>1.0568342399999999</v>
      </c>
      <c r="H101" s="21" t="s">
        <v>15</v>
      </c>
      <c r="J101" s="28">
        <v>18</v>
      </c>
      <c r="K101" s="29"/>
      <c r="L101" s="29">
        <v>8</v>
      </c>
      <c r="M101" s="29">
        <v>5</v>
      </c>
      <c r="N101" s="24">
        <v>400</v>
      </c>
      <c r="O101" s="29"/>
      <c r="P101" s="30">
        <v>12</v>
      </c>
      <c r="Q101" s="31">
        <f t="shared" si="14"/>
        <v>0.192</v>
      </c>
      <c r="R101" s="34"/>
      <c r="T101" s="28">
        <v>3</v>
      </c>
      <c r="U101" s="29"/>
      <c r="V101" s="29">
        <v>10</v>
      </c>
      <c r="W101" s="29">
        <v>25</v>
      </c>
      <c r="X101" s="1325">
        <v>400</v>
      </c>
      <c r="Y101" s="29">
        <v>1</v>
      </c>
      <c r="Z101" s="26">
        <f t="shared" si="19"/>
        <v>0.1</v>
      </c>
      <c r="AA101" s="29"/>
    </row>
    <row r="102" spans="2:27" ht="15" customHeight="1" x14ac:dyDescent="0.25">
      <c r="B102" s="69">
        <v>10</v>
      </c>
      <c r="C102" s="409">
        <v>5423</v>
      </c>
      <c r="D102" s="1325" t="s">
        <v>12</v>
      </c>
      <c r="E102" s="1325">
        <v>400</v>
      </c>
      <c r="F102" s="1325">
        <v>48</v>
      </c>
      <c r="G102" s="71">
        <f t="shared" si="10"/>
        <v>0.72382463999999991</v>
      </c>
      <c r="H102" s="21" t="s">
        <v>15</v>
      </c>
      <c r="J102" s="28">
        <v>19</v>
      </c>
      <c r="K102" s="29"/>
      <c r="L102" s="29">
        <v>4.2</v>
      </c>
      <c r="M102" s="29">
        <v>10</v>
      </c>
      <c r="N102" s="24">
        <v>400</v>
      </c>
      <c r="O102" s="29"/>
      <c r="P102" s="30">
        <v>34</v>
      </c>
      <c r="Q102" s="31">
        <f t="shared" ref="Q102:Q114" si="20">L102*M102*N102*P102/1000000</f>
        <v>0.57120000000000004</v>
      </c>
      <c r="R102" s="34"/>
      <c r="T102" s="28">
        <v>4</v>
      </c>
      <c r="U102" s="29"/>
      <c r="V102" s="29">
        <v>10</v>
      </c>
      <c r="W102" s="29">
        <v>20</v>
      </c>
      <c r="X102" s="1325">
        <v>400</v>
      </c>
      <c r="Y102" s="29">
        <v>2</v>
      </c>
      <c r="Z102" s="26">
        <f t="shared" si="19"/>
        <v>0.16</v>
      </c>
      <c r="AA102" s="34"/>
    </row>
    <row r="103" spans="2:27" ht="15" customHeight="1" x14ac:dyDescent="0.25">
      <c r="B103" s="69">
        <v>11</v>
      </c>
      <c r="C103" s="409">
        <v>5405</v>
      </c>
      <c r="D103" s="1325" t="s">
        <v>12</v>
      </c>
      <c r="E103" s="1325">
        <v>400</v>
      </c>
      <c r="F103" s="1325">
        <v>67</v>
      </c>
      <c r="G103" s="71">
        <f t="shared" si="10"/>
        <v>1.4102642399999998</v>
      </c>
      <c r="H103" s="21" t="s">
        <v>15</v>
      </c>
      <c r="J103" s="28">
        <v>20</v>
      </c>
      <c r="K103" s="29"/>
      <c r="L103" s="29">
        <v>4.2</v>
      </c>
      <c r="M103" s="29">
        <v>10</v>
      </c>
      <c r="N103" s="24">
        <v>300</v>
      </c>
      <c r="O103" s="29"/>
      <c r="P103" s="30">
        <v>1</v>
      </c>
      <c r="Q103" s="31">
        <f t="shared" si="20"/>
        <v>1.26E-2</v>
      </c>
      <c r="R103" s="34"/>
      <c r="T103" s="28">
        <v>5</v>
      </c>
      <c r="U103" s="29"/>
      <c r="V103" s="29">
        <v>10</v>
      </c>
      <c r="W103" s="29">
        <v>13</v>
      </c>
      <c r="X103" s="1325">
        <v>400</v>
      </c>
      <c r="Y103" s="29">
        <v>1</v>
      </c>
      <c r="Z103" s="26">
        <f t="shared" si="19"/>
        <v>5.1999999999999998E-2</v>
      </c>
      <c r="AA103" s="34"/>
    </row>
    <row r="104" spans="2:27" ht="15" customHeight="1" x14ac:dyDescent="0.25">
      <c r="B104" s="69">
        <v>12</v>
      </c>
      <c r="C104" s="409">
        <v>5422</v>
      </c>
      <c r="D104" s="1325" t="s">
        <v>12</v>
      </c>
      <c r="E104" s="1325">
        <v>400</v>
      </c>
      <c r="F104" s="1325">
        <v>50</v>
      </c>
      <c r="G104" s="71">
        <f t="shared" si="10"/>
        <v>0.78539999999999988</v>
      </c>
      <c r="H104" s="21" t="s">
        <v>15</v>
      </c>
      <c r="J104" s="28">
        <v>21</v>
      </c>
      <c r="K104" s="29"/>
      <c r="L104" s="29">
        <v>4.2</v>
      </c>
      <c r="M104" s="29">
        <v>7</v>
      </c>
      <c r="N104" s="24">
        <v>400</v>
      </c>
      <c r="O104" s="29"/>
      <c r="P104" s="30">
        <v>28</v>
      </c>
      <c r="Q104" s="31">
        <f t="shared" si="20"/>
        <v>0.32928000000000002</v>
      </c>
      <c r="R104" s="34"/>
      <c r="T104" s="28">
        <v>6</v>
      </c>
      <c r="U104" s="29"/>
      <c r="V104" s="29">
        <v>10</v>
      </c>
      <c r="W104" s="29">
        <v>13</v>
      </c>
      <c r="X104" s="1325">
        <v>300</v>
      </c>
      <c r="Y104" s="29">
        <v>1</v>
      </c>
      <c r="Z104" s="26">
        <f t="shared" si="19"/>
        <v>3.9E-2</v>
      </c>
      <c r="AA104" s="34"/>
    </row>
    <row r="105" spans="2:27" ht="15" customHeight="1" x14ac:dyDescent="0.25">
      <c r="B105" s="69">
        <v>13</v>
      </c>
      <c r="C105" s="409">
        <v>5427</v>
      </c>
      <c r="D105" s="1325" t="s">
        <v>12</v>
      </c>
      <c r="E105" s="1325">
        <v>400</v>
      </c>
      <c r="F105" s="1325">
        <v>55</v>
      </c>
      <c r="G105" s="71">
        <f t="shared" ref="G105:G168" si="21">0.7854*E105*F105*F105/1000000</f>
        <v>0.95033400000000001</v>
      </c>
      <c r="H105" s="21" t="s">
        <v>15</v>
      </c>
      <c r="J105" s="28">
        <v>22</v>
      </c>
      <c r="K105" s="29"/>
      <c r="L105" s="29">
        <v>4.2</v>
      </c>
      <c r="M105" s="29">
        <v>7</v>
      </c>
      <c r="N105" s="24">
        <v>300</v>
      </c>
      <c r="O105" s="29"/>
      <c r="P105" s="30">
        <v>1</v>
      </c>
      <c r="Q105" s="31">
        <f t="shared" si="20"/>
        <v>8.8199999999999997E-3</v>
      </c>
      <c r="R105" s="34"/>
      <c r="T105" s="28">
        <v>7</v>
      </c>
      <c r="U105" s="29"/>
      <c r="V105" s="29">
        <v>4.5</v>
      </c>
      <c r="W105" s="29">
        <v>15</v>
      </c>
      <c r="X105" s="1325">
        <v>400</v>
      </c>
      <c r="Y105" s="29">
        <v>1</v>
      </c>
      <c r="Z105" s="26">
        <f t="shared" si="19"/>
        <v>2.7E-2</v>
      </c>
      <c r="AA105" s="34"/>
    </row>
    <row r="106" spans="2:27" ht="15" customHeight="1" x14ac:dyDescent="0.25">
      <c r="B106" s="69">
        <v>14</v>
      </c>
      <c r="C106" s="409">
        <v>5408</v>
      </c>
      <c r="D106" s="1325" t="s">
        <v>12</v>
      </c>
      <c r="E106" s="1325">
        <v>400</v>
      </c>
      <c r="F106" s="1325">
        <v>61</v>
      </c>
      <c r="G106" s="71">
        <f t="shared" si="21"/>
        <v>1.1689893599999999</v>
      </c>
      <c r="H106" s="21" t="s">
        <v>15</v>
      </c>
      <c r="J106" s="28">
        <v>23</v>
      </c>
      <c r="K106" s="29"/>
      <c r="L106" s="29">
        <v>3.2</v>
      </c>
      <c r="M106" s="29">
        <v>13</v>
      </c>
      <c r="N106" s="24">
        <v>400</v>
      </c>
      <c r="O106" s="29"/>
      <c r="P106" s="30">
        <v>9</v>
      </c>
      <c r="Q106" s="31">
        <f t="shared" si="20"/>
        <v>0.14976</v>
      </c>
      <c r="R106" s="34"/>
      <c r="T106" s="28">
        <v>8</v>
      </c>
      <c r="U106" s="29"/>
      <c r="V106" s="29">
        <v>4.5</v>
      </c>
      <c r="W106" s="29">
        <v>13</v>
      </c>
      <c r="X106" s="1325">
        <v>400</v>
      </c>
      <c r="Y106" s="29">
        <v>3</v>
      </c>
      <c r="Z106" s="26">
        <f t="shared" si="19"/>
        <v>7.0199999999999999E-2</v>
      </c>
      <c r="AA106" s="34"/>
    </row>
    <row r="107" spans="2:27" ht="15" customHeight="1" x14ac:dyDescent="0.25">
      <c r="B107" s="69">
        <v>15</v>
      </c>
      <c r="C107" s="409">
        <v>5418</v>
      </c>
      <c r="D107" s="1325" t="s">
        <v>12</v>
      </c>
      <c r="E107" s="1325">
        <v>400</v>
      </c>
      <c r="F107" s="1325">
        <v>45</v>
      </c>
      <c r="G107" s="71">
        <f t="shared" si="21"/>
        <v>0.63617400000000002</v>
      </c>
      <c r="H107" s="21" t="s">
        <v>15</v>
      </c>
      <c r="J107" s="28">
        <v>24</v>
      </c>
      <c r="K107" s="29"/>
      <c r="L107" s="29">
        <v>3.2</v>
      </c>
      <c r="M107" s="29">
        <v>11</v>
      </c>
      <c r="N107" s="24">
        <v>400</v>
      </c>
      <c r="O107" s="29"/>
      <c r="P107" s="30">
        <v>12</v>
      </c>
      <c r="Q107" s="31">
        <f t="shared" si="20"/>
        <v>0.16896000000000003</v>
      </c>
      <c r="R107" s="34"/>
      <c r="T107" s="28">
        <v>9</v>
      </c>
      <c r="U107" s="29"/>
      <c r="V107" s="29">
        <v>2.2000000000000002</v>
      </c>
      <c r="W107" s="29">
        <v>13</v>
      </c>
      <c r="X107" s="1325">
        <v>400</v>
      </c>
      <c r="Y107" s="29">
        <v>1</v>
      </c>
      <c r="Z107" s="26">
        <f t="shared" si="19"/>
        <v>1.1440000000000001E-2</v>
      </c>
      <c r="AA107" s="34"/>
    </row>
    <row r="108" spans="2:27" ht="15" customHeight="1" x14ac:dyDescent="0.25">
      <c r="B108" s="69">
        <v>16</v>
      </c>
      <c r="C108" s="409">
        <v>5400</v>
      </c>
      <c r="D108" s="1325" t="s">
        <v>12</v>
      </c>
      <c r="E108" s="1325">
        <v>400</v>
      </c>
      <c r="F108" s="1325">
        <v>54</v>
      </c>
      <c r="G108" s="71">
        <f t="shared" si="21"/>
        <v>0.91609055999999989</v>
      </c>
      <c r="H108" s="21" t="s">
        <v>15</v>
      </c>
      <c r="J108" s="28">
        <v>25</v>
      </c>
      <c r="K108" s="29"/>
      <c r="L108" s="29">
        <v>3.2</v>
      </c>
      <c r="M108" s="29">
        <v>11</v>
      </c>
      <c r="N108" s="24">
        <v>300</v>
      </c>
      <c r="O108" s="29"/>
      <c r="P108" s="30">
        <v>3</v>
      </c>
      <c r="Q108" s="31">
        <f t="shared" si="20"/>
        <v>3.168E-2</v>
      </c>
      <c r="R108" s="34"/>
      <c r="T108" s="28">
        <v>10</v>
      </c>
      <c r="U108" s="29"/>
      <c r="V108" s="29">
        <v>7</v>
      </c>
      <c r="W108" s="29">
        <v>10</v>
      </c>
      <c r="X108" s="1325">
        <v>400</v>
      </c>
      <c r="Y108" s="29">
        <v>1</v>
      </c>
      <c r="Z108" s="26">
        <f t="shared" si="19"/>
        <v>2.8000000000000001E-2</v>
      </c>
      <c r="AA108" s="34"/>
    </row>
    <row r="109" spans="2:27" ht="15" customHeight="1" x14ac:dyDescent="0.25">
      <c r="B109" s="69">
        <v>1</v>
      </c>
      <c r="C109" s="409">
        <v>5491</v>
      </c>
      <c r="D109" s="1325" t="s">
        <v>12</v>
      </c>
      <c r="E109" s="1325">
        <v>400</v>
      </c>
      <c r="F109" s="1325">
        <v>92</v>
      </c>
      <c r="G109" s="71">
        <f t="shared" si="21"/>
        <v>2.6590502399999996</v>
      </c>
      <c r="H109" s="21" t="s">
        <v>15</v>
      </c>
      <c r="J109" s="28">
        <v>26</v>
      </c>
      <c r="K109" s="29"/>
      <c r="L109" s="29">
        <v>3.2</v>
      </c>
      <c r="M109" s="29">
        <v>7</v>
      </c>
      <c r="N109" s="24">
        <v>400</v>
      </c>
      <c r="O109" s="29"/>
      <c r="P109" s="30">
        <v>12</v>
      </c>
      <c r="Q109" s="31">
        <f t="shared" si="20"/>
        <v>0.10752</v>
      </c>
      <c r="R109" s="34"/>
      <c r="T109" s="28">
        <v>11</v>
      </c>
      <c r="U109" s="29"/>
      <c r="V109" s="29">
        <v>4.5</v>
      </c>
      <c r="W109" s="29">
        <v>10</v>
      </c>
      <c r="X109" s="1325">
        <v>400</v>
      </c>
      <c r="Y109" s="29">
        <v>2</v>
      </c>
      <c r="Z109" s="26">
        <f t="shared" si="19"/>
        <v>3.5999999999999997E-2</v>
      </c>
      <c r="AA109" s="34"/>
    </row>
    <row r="110" spans="2:27" ht="15" customHeight="1" x14ac:dyDescent="0.25">
      <c r="B110" s="69">
        <v>1</v>
      </c>
      <c r="C110" s="409">
        <v>5411</v>
      </c>
      <c r="D110" s="1325" t="s">
        <v>12</v>
      </c>
      <c r="E110" s="1325">
        <v>400</v>
      </c>
      <c r="F110" s="1325">
        <v>55</v>
      </c>
      <c r="G110" s="71">
        <f t="shared" si="21"/>
        <v>0.95033400000000001</v>
      </c>
      <c r="H110" s="21" t="s">
        <v>15</v>
      </c>
      <c r="J110" s="28">
        <v>27</v>
      </c>
      <c r="K110" s="29"/>
      <c r="L110" s="29">
        <v>3.2</v>
      </c>
      <c r="M110" s="29">
        <v>7</v>
      </c>
      <c r="N110" s="24">
        <v>300</v>
      </c>
      <c r="O110" s="29"/>
      <c r="P110" s="30">
        <v>5</v>
      </c>
      <c r="Q110" s="31">
        <f t="shared" si="20"/>
        <v>3.3600000000000005E-2</v>
      </c>
      <c r="R110" s="34"/>
      <c r="T110" s="28">
        <v>12</v>
      </c>
      <c r="U110" s="29"/>
      <c r="V110" s="29">
        <v>3.5</v>
      </c>
      <c r="W110" s="29">
        <v>10</v>
      </c>
      <c r="X110" s="1325">
        <v>400</v>
      </c>
      <c r="Y110" s="29">
        <v>1</v>
      </c>
      <c r="Z110" s="26">
        <f t="shared" si="19"/>
        <v>1.4E-2</v>
      </c>
      <c r="AA110" s="34"/>
    </row>
    <row r="111" spans="2:27" ht="15" customHeight="1" x14ac:dyDescent="0.25">
      <c r="B111" s="69">
        <v>2</v>
      </c>
      <c r="C111" s="409">
        <v>5412</v>
      </c>
      <c r="D111" s="1325" t="s">
        <v>12</v>
      </c>
      <c r="E111" s="1325">
        <v>400</v>
      </c>
      <c r="F111" s="1325">
        <v>61</v>
      </c>
      <c r="G111" s="71">
        <f t="shared" si="21"/>
        <v>1.1689893599999999</v>
      </c>
      <c r="H111" s="21" t="s">
        <v>15</v>
      </c>
      <c r="J111" s="28">
        <v>28</v>
      </c>
      <c r="K111" s="29"/>
      <c r="L111" s="29">
        <v>3</v>
      </c>
      <c r="M111" s="52">
        <v>5</v>
      </c>
      <c r="N111" s="1312">
        <v>400</v>
      </c>
      <c r="O111" s="53">
        <v>19</v>
      </c>
      <c r="P111" s="25">
        <f>SUM(O111*10)</f>
        <v>190</v>
      </c>
      <c r="Q111" s="26">
        <f t="shared" si="20"/>
        <v>1.1399999999999999</v>
      </c>
      <c r="R111" s="65"/>
      <c r="T111" s="28">
        <v>13</v>
      </c>
      <c r="U111" s="29"/>
      <c r="V111" s="29">
        <v>3.5</v>
      </c>
      <c r="W111" s="29">
        <v>10</v>
      </c>
      <c r="X111" s="1325">
        <v>300</v>
      </c>
      <c r="Y111" s="29">
        <v>1</v>
      </c>
      <c r="Z111" s="26">
        <f t="shared" si="19"/>
        <v>1.0500000000000001E-2</v>
      </c>
      <c r="AA111" s="34"/>
    </row>
    <row r="112" spans="2:27" ht="15" customHeight="1" x14ac:dyDescent="0.25">
      <c r="B112" s="69">
        <v>3</v>
      </c>
      <c r="C112" s="409">
        <v>5437</v>
      </c>
      <c r="D112" s="1325" t="s">
        <v>12</v>
      </c>
      <c r="E112" s="1325">
        <v>400</v>
      </c>
      <c r="F112" s="1325">
        <v>45</v>
      </c>
      <c r="G112" s="71">
        <f t="shared" si="21"/>
        <v>0.63617400000000002</v>
      </c>
      <c r="H112" s="21" t="s">
        <v>15</v>
      </c>
      <c r="J112" s="28">
        <v>29</v>
      </c>
      <c r="K112" s="29"/>
      <c r="L112" s="29">
        <v>3</v>
      </c>
      <c r="M112" s="52">
        <v>5</v>
      </c>
      <c r="N112" s="1312">
        <v>300</v>
      </c>
      <c r="O112" s="53">
        <v>1</v>
      </c>
      <c r="P112" s="25">
        <f>SUM(O112*10)</f>
        <v>10</v>
      </c>
      <c r="Q112" s="26">
        <f t="shared" si="20"/>
        <v>4.4999999999999998E-2</v>
      </c>
      <c r="R112" s="65"/>
      <c r="T112" s="28">
        <v>14</v>
      </c>
      <c r="U112" s="29"/>
      <c r="V112" s="29">
        <v>2.2000000000000002</v>
      </c>
      <c r="W112" s="29">
        <v>10</v>
      </c>
      <c r="X112" s="1325">
        <v>400</v>
      </c>
      <c r="Y112" s="29">
        <v>1</v>
      </c>
      <c r="Z112" s="26">
        <f t="shared" si="19"/>
        <v>8.8000000000000005E-3</v>
      </c>
      <c r="AA112" s="34"/>
    </row>
    <row r="113" spans="2:35" ht="15" customHeight="1" x14ac:dyDescent="0.25">
      <c r="B113" s="69">
        <v>4</v>
      </c>
      <c r="C113" s="409">
        <v>5497</v>
      </c>
      <c r="D113" s="1325" t="s">
        <v>12</v>
      </c>
      <c r="E113" s="1325">
        <v>400</v>
      </c>
      <c r="F113" s="1325">
        <v>60</v>
      </c>
      <c r="G113" s="71">
        <f t="shared" si="21"/>
        <v>1.130976</v>
      </c>
      <c r="H113" s="21" t="s">
        <v>15</v>
      </c>
      <c r="J113" s="28">
        <v>30</v>
      </c>
      <c r="K113" s="29"/>
      <c r="L113" s="29">
        <v>2</v>
      </c>
      <c r="M113" s="52">
        <v>3</v>
      </c>
      <c r="N113" s="1312">
        <v>400</v>
      </c>
      <c r="O113" s="53">
        <v>7</v>
      </c>
      <c r="P113" s="25">
        <f>SUM(O113*25)</f>
        <v>175</v>
      </c>
      <c r="Q113" s="26">
        <f t="shared" si="20"/>
        <v>0.42</v>
      </c>
      <c r="R113" s="65"/>
      <c r="T113" s="1263">
        <v>46257</v>
      </c>
      <c r="U113" s="409" t="s">
        <v>32</v>
      </c>
      <c r="V113" s="409">
        <v>10</v>
      </c>
      <c r="W113" s="409">
        <v>25</v>
      </c>
      <c r="X113" s="409">
        <v>400</v>
      </c>
      <c r="Y113" s="427">
        <v>1</v>
      </c>
      <c r="Z113" s="497">
        <f t="shared" ref="Z113:Z128" si="22">V113*W113*X113*Y113/1000000</f>
        <v>0.1</v>
      </c>
      <c r="AA113" s="1261"/>
      <c r="AC113" s="112"/>
      <c r="AD113" s="112"/>
      <c r="AE113" s="112"/>
      <c r="AF113" s="112"/>
      <c r="AG113" s="112"/>
      <c r="AH113" s="112"/>
      <c r="AI113" s="112"/>
    </row>
    <row r="114" spans="2:35" ht="15" customHeight="1" x14ac:dyDescent="0.25">
      <c r="B114" s="69">
        <v>5</v>
      </c>
      <c r="C114" s="409">
        <v>5409</v>
      </c>
      <c r="D114" s="1325" t="s">
        <v>12</v>
      </c>
      <c r="E114" s="1325">
        <v>400</v>
      </c>
      <c r="F114" s="1325">
        <v>67</v>
      </c>
      <c r="G114" s="71">
        <f t="shared" si="21"/>
        <v>1.4102642399999998</v>
      </c>
      <c r="H114" s="21" t="s">
        <v>15</v>
      </c>
      <c r="J114" s="41">
        <v>31</v>
      </c>
      <c r="K114" s="129"/>
      <c r="L114" s="129">
        <v>2</v>
      </c>
      <c r="M114" s="1343">
        <v>3</v>
      </c>
      <c r="N114" s="1256">
        <v>300</v>
      </c>
      <c r="O114" s="57">
        <v>1</v>
      </c>
      <c r="P114" s="454">
        <f>SUM(O114*25)</f>
        <v>25</v>
      </c>
      <c r="Q114" s="296">
        <f t="shared" si="20"/>
        <v>4.4999999999999998E-2</v>
      </c>
      <c r="R114" s="65"/>
      <c r="T114" s="1055">
        <v>2</v>
      </c>
      <c r="U114" s="1056"/>
      <c r="V114" s="1056">
        <v>8</v>
      </c>
      <c r="W114" s="426">
        <v>25</v>
      </c>
      <c r="X114" s="426">
        <v>400</v>
      </c>
      <c r="Y114" s="450">
        <v>1</v>
      </c>
      <c r="Z114" s="451">
        <f t="shared" si="22"/>
        <v>0.08</v>
      </c>
      <c r="AA114" s="476"/>
      <c r="AC114" s="112"/>
      <c r="AD114" s="112"/>
      <c r="AE114" s="112"/>
      <c r="AF114" s="112"/>
      <c r="AG114" s="112"/>
      <c r="AH114" s="112"/>
      <c r="AI114" s="112"/>
    </row>
    <row r="115" spans="2:35" ht="15" customHeight="1" x14ac:dyDescent="0.25">
      <c r="B115" s="69">
        <v>6</v>
      </c>
      <c r="C115" s="409">
        <v>5419</v>
      </c>
      <c r="D115" s="1325" t="s">
        <v>12</v>
      </c>
      <c r="E115" s="1325">
        <v>400</v>
      </c>
      <c r="F115" s="1325">
        <v>42</v>
      </c>
      <c r="G115" s="71">
        <f t="shared" si="21"/>
        <v>0.55417824000000004</v>
      </c>
      <c r="H115" s="21" t="s">
        <v>15</v>
      </c>
      <c r="J115" s="2005"/>
      <c r="K115" s="2006"/>
      <c r="L115" s="2006"/>
      <c r="M115" s="2006"/>
      <c r="N115" s="2007"/>
      <c r="O115" s="452">
        <f>SUM(O6:O114)</f>
        <v>74</v>
      </c>
      <c r="P115" s="452">
        <f>SUM(P6:P114)</f>
        <v>1941</v>
      </c>
      <c r="Q115" s="1345">
        <f>SUM(Q6:Q114)</f>
        <v>20.760300000000004</v>
      </c>
      <c r="R115" s="1344"/>
      <c r="T115" s="1055">
        <v>3</v>
      </c>
      <c r="U115" s="476"/>
      <c r="V115" s="476">
        <v>7</v>
      </c>
      <c r="W115" s="426">
        <v>20</v>
      </c>
      <c r="X115" s="426">
        <v>400</v>
      </c>
      <c r="Y115" s="450">
        <v>1</v>
      </c>
      <c r="Z115" s="451">
        <f t="shared" si="22"/>
        <v>5.6000000000000001E-2</v>
      </c>
      <c r="AA115" s="476"/>
      <c r="AC115" s="5"/>
      <c r="AD115" s="5"/>
      <c r="AE115" s="5"/>
      <c r="AF115" s="5"/>
      <c r="AG115" s="5"/>
      <c r="AH115" s="5"/>
      <c r="AI115" s="5"/>
    </row>
    <row r="116" spans="2:35" ht="15" customHeight="1" x14ac:dyDescent="0.25">
      <c r="B116" s="69">
        <v>7</v>
      </c>
      <c r="C116" s="409">
        <v>5398</v>
      </c>
      <c r="D116" s="1325" t="s">
        <v>12</v>
      </c>
      <c r="E116" s="1325">
        <v>400</v>
      </c>
      <c r="F116" s="1325">
        <v>48</v>
      </c>
      <c r="G116" s="71">
        <f t="shared" si="21"/>
        <v>0.72382463999999991</v>
      </c>
      <c r="H116" s="21" t="s">
        <v>15</v>
      </c>
      <c r="J116" s="1292">
        <v>46174</v>
      </c>
      <c r="K116" s="23" t="s">
        <v>32</v>
      </c>
      <c r="L116" s="24">
        <v>10</v>
      </c>
      <c r="M116" s="24">
        <v>18</v>
      </c>
      <c r="N116" s="24">
        <v>400</v>
      </c>
      <c r="O116" s="23"/>
      <c r="P116" s="25">
        <v>1</v>
      </c>
      <c r="Q116" s="26">
        <f t="shared" ref="Q116:Q179" si="23">L116*M116*N116*P116/1000000</f>
        <v>7.1999999999999995E-2</v>
      </c>
      <c r="R116" s="27"/>
      <c r="T116" s="1321">
        <v>4</v>
      </c>
      <c r="U116" s="476"/>
      <c r="V116" s="476">
        <v>4.5</v>
      </c>
      <c r="W116" s="426">
        <v>15</v>
      </c>
      <c r="X116" s="426">
        <v>400</v>
      </c>
      <c r="Y116" s="450">
        <v>1</v>
      </c>
      <c r="Z116" s="451">
        <f t="shared" si="22"/>
        <v>2.7E-2</v>
      </c>
      <c r="AA116" s="476"/>
      <c r="AC116" s="5"/>
      <c r="AD116" s="5"/>
      <c r="AE116" s="5"/>
      <c r="AF116" s="5"/>
      <c r="AG116" s="5"/>
      <c r="AH116" s="5"/>
      <c r="AI116" s="5"/>
    </row>
    <row r="117" spans="2:35" ht="15" customHeight="1" x14ac:dyDescent="0.25">
      <c r="B117" s="69">
        <v>8</v>
      </c>
      <c r="C117" s="409">
        <v>5396</v>
      </c>
      <c r="D117" s="1325" t="s">
        <v>12</v>
      </c>
      <c r="E117" s="1325">
        <v>400</v>
      </c>
      <c r="F117" s="1325">
        <v>52</v>
      </c>
      <c r="G117" s="71">
        <f t="shared" si="21"/>
        <v>0.84948863999999991</v>
      </c>
      <c r="H117" s="21" t="s">
        <v>15</v>
      </c>
      <c r="J117" s="28">
        <v>2</v>
      </c>
      <c r="K117" s="29"/>
      <c r="L117" s="29">
        <v>8</v>
      </c>
      <c r="M117" s="29">
        <v>20</v>
      </c>
      <c r="N117" s="24">
        <v>400</v>
      </c>
      <c r="O117" s="29"/>
      <c r="P117" s="30">
        <v>2</v>
      </c>
      <c r="Q117" s="31">
        <f t="shared" si="23"/>
        <v>0.128</v>
      </c>
      <c r="R117" s="29"/>
      <c r="T117" s="1055">
        <v>5</v>
      </c>
      <c r="U117" s="476"/>
      <c r="V117" s="476">
        <v>3.5</v>
      </c>
      <c r="W117" s="426">
        <v>15</v>
      </c>
      <c r="X117" s="426">
        <v>400</v>
      </c>
      <c r="Y117" s="450">
        <v>1</v>
      </c>
      <c r="Z117" s="451">
        <f t="shared" si="22"/>
        <v>2.1000000000000001E-2</v>
      </c>
      <c r="AA117" s="476"/>
    </row>
    <row r="118" spans="2:35" ht="15" customHeight="1" x14ac:dyDescent="0.25">
      <c r="B118" s="69">
        <v>9</v>
      </c>
      <c r="C118" s="409">
        <v>5282</v>
      </c>
      <c r="D118" s="1325" t="s">
        <v>12</v>
      </c>
      <c r="E118" s="1325">
        <v>400</v>
      </c>
      <c r="F118" s="1325">
        <v>60</v>
      </c>
      <c r="G118" s="71">
        <f t="shared" si="21"/>
        <v>1.130976</v>
      </c>
      <c r="H118" s="21" t="s">
        <v>13</v>
      </c>
      <c r="J118" s="28">
        <v>3</v>
      </c>
      <c r="K118" s="29"/>
      <c r="L118" s="29">
        <v>8</v>
      </c>
      <c r="M118" s="29">
        <v>25</v>
      </c>
      <c r="N118" s="24">
        <v>400</v>
      </c>
      <c r="O118" s="29"/>
      <c r="P118" s="30">
        <v>4</v>
      </c>
      <c r="Q118" s="31">
        <f t="shared" si="23"/>
        <v>0.32</v>
      </c>
      <c r="R118" s="29"/>
      <c r="T118" s="1321">
        <v>6</v>
      </c>
      <c r="U118" s="476"/>
      <c r="V118" s="476">
        <v>1.7</v>
      </c>
      <c r="W118" s="426">
        <v>15</v>
      </c>
      <c r="X118" s="426">
        <v>400</v>
      </c>
      <c r="Y118" s="450">
        <v>1</v>
      </c>
      <c r="Z118" s="451">
        <f t="shared" si="22"/>
        <v>1.0200000000000001E-2</v>
      </c>
      <c r="AA118" s="476"/>
    </row>
    <row r="119" spans="2:35" ht="15" customHeight="1" x14ac:dyDescent="0.25">
      <c r="B119" s="125">
        <v>10</v>
      </c>
      <c r="C119" s="409">
        <v>5235</v>
      </c>
      <c r="D119" s="1325" t="s">
        <v>12</v>
      </c>
      <c r="E119" s="1325">
        <v>400</v>
      </c>
      <c r="F119" s="1325">
        <v>52</v>
      </c>
      <c r="G119" s="71">
        <f t="shared" si="21"/>
        <v>0.84948863999999991</v>
      </c>
      <c r="H119" s="21" t="s">
        <v>13</v>
      </c>
      <c r="J119" s="28">
        <v>4</v>
      </c>
      <c r="K119" s="29"/>
      <c r="L119" s="29">
        <v>10</v>
      </c>
      <c r="M119" s="29">
        <v>25</v>
      </c>
      <c r="N119" s="24">
        <v>400</v>
      </c>
      <c r="O119" s="29"/>
      <c r="P119" s="30">
        <v>2</v>
      </c>
      <c r="Q119" s="31">
        <f t="shared" si="23"/>
        <v>0.2</v>
      </c>
      <c r="R119" s="29"/>
      <c r="T119" s="1055">
        <v>7</v>
      </c>
      <c r="U119" s="476"/>
      <c r="V119" s="476">
        <v>4.5</v>
      </c>
      <c r="W119" s="426">
        <v>13</v>
      </c>
      <c r="X119" s="426">
        <v>400</v>
      </c>
      <c r="Y119" s="450">
        <v>2</v>
      </c>
      <c r="Z119" s="451">
        <f t="shared" si="22"/>
        <v>4.6800000000000001E-2</v>
      </c>
      <c r="AA119" s="476"/>
    </row>
    <row r="120" spans="2:35" ht="15" customHeight="1" x14ac:dyDescent="0.25">
      <c r="B120" s="1335">
        <v>46180</v>
      </c>
      <c r="C120" s="409">
        <v>5424</v>
      </c>
      <c r="D120" s="1325" t="s">
        <v>12</v>
      </c>
      <c r="E120" s="1325">
        <v>400</v>
      </c>
      <c r="F120" s="1325">
        <v>54</v>
      </c>
      <c r="G120" s="71">
        <f t="shared" si="21"/>
        <v>0.91609055999999989</v>
      </c>
      <c r="H120" s="21" t="s">
        <v>13</v>
      </c>
      <c r="I120" s="330"/>
      <c r="J120" s="28">
        <v>5</v>
      </c>
      <c r="K120" s="29"/>
      <c r="L120" s="29">
        <v>15</v>
      </c>
      <c r="M120" s="29">
        <v>20</v>
      </c>
      <c r="N120" s="24">
        <v>400</v>
      </c>
      <c r="O120" s="29"/>
      <c r="P120" s="30">
        <v>1</v>
      </c>
      <c r="Q120" s="31">
        <f t="shared" si="23"/>
        <v>0.12</v>
      </c>
      <c r="R120" s="34"/>
      <c r="S120" s="330"/>
      <c r="T120" s="1321">
        <v>8</v>
      </c>
      <c r="U120" s="476"/>
      <c r="V120" s="476">
        <v>3.5</v>
      </c>
      <c r="W120" s="426">
        <v>10</v>
      </c>
      <c r="X120" s="426">
        <v>400</v>
      </c>
      <c r="Y120" s="450">
        <v>2</v>
      </c>
      <c r="Z120" s="451">
        <f t="shared" si="22"/>
        <v>2.8000000000000001E-2</v>
      </c>
      <c r="AA120" s="476"/>
    </row>
    <row r="121" spans="2:35" ht="15" customHeight="1" x14ac:dyDescent="0.25">
      <c r="B121" s="69">
        <v>2</v>
      </c>
      <c r="C121" s="409">
        <v>5426</v>
      </c>
      <c r="D121" s="1325" t="s">
        <v>12</v>
      </c>
      <c r="E121" s="1325">
        <v>400</v>
      </c>
      <c r="F121" s="1325">
        <v>35</v>
      </c>
      <c r="G121" s="71">
        <f t="shared" si="21"/>
        <v>0.38484599999999997</v>
      </c>
      <c r="H121" s="21" t="s">
        <v>13</v>
      </c>
      <c r="I121" s="330"/>
      <c r="J121" s="28">
        <v>6</v>
      </c>
      <c r="K121" s="29"/>
      <c r="L121" s="29">
        <v>10</v>
      </c>
      <c r="M121" s="29">
        <v>15</v>
      </c>
      <c r="N121" s="24">
        <v>400</v>
      </c>
      <c r="O121" s="29"/>
      <c r="P121" s="30">
        <v>1</v>
      </c>
      <c r="Q121" s="31">
        <f t="shared" si="23"/>
        <v>0.06</v>
      </c>
      <c r="R121" s="29"/>
      <c r="S121" s="330"/>
      <c r="T121" s="1055">
        <v>9</v>
      </c>
      <c r="U121" s="476"/>
      <c r="V121" s="476">
        <v>4.5</v>
      </c>
      <c r="W121" s="426">
        <v>10</v>
      </c>
      <c r="X121" s="426">
        <v>400</v>
      </c>
      <c r="Y121" s="450">
        <v>3</v>
      </c>
      <c r="Z121" s="451">
        <f t="shared" si="22"/>
        <v>5.3999999999999999E-2</v>
      </c>
      <c r="AA121" s="476"/>
    </row>
    <row r="122" spans="2:35" ht="15" customHeight="1" x14ac:dyDescent="0.25">
      <c r="B122" s="69">
        <v>3</v>
      </c>
      <c r="C122" s="409">
        <v>5347</v>
      </c>
      <c r="D122" s="1325" t="s">
        <v>12</v>
      </c>
      <c r="E122" s="1325">
        <v>400</v>
      </c>
      <c r="F122" s="1325">
        <v>45</v>
      </c>
      <c r="G122" s="71">
        <f t="shared" si="21"/>
        <v>0.63617400000000002</v>
      </c>
      <c r="H122" s="21" t="s">
        <v>13</v>
      </c>
      <c r="J122" s="28">
        <v>7</v>
      </c>
      <c r="K122" s="29"/>
      <c r="L122" s="29">
        <v>15</v>
      </c>
      <c r="M122" s="29">
        <v>15</v>
      </c>
      <c r="N122" s="24">
        <v>400</v>
      </c>
      <c r="O122" s="29"/>
      <c r="P122" s="30">
        <v>1</v>
      </c>
      <c r="Q122" s="31">
        <f t="shared" si="23"/>
        <v>0.09</v>
      </c>
      <c r="R122" s="34"/>
      <c r="T122" s="1321">
        <v>10</v>
      </c>
      <c r="U122" s="476"/>
      <c r="V122" s="476">
        <v>4.5</v>
      </c>
      <c r="W122" s="426">
        <v>13</v>
      </c>
      <c r="X122" s="426">
        <v>400</v>
      </c>
      <c r="Y122" s="450">
        <v>2</v>
      </c>
      <c r="Z122" s="451">
        <f t="shared" si="22"/>
        <v>4.6800000000000001E-2</v>
      </c>
      <c r="AA122" s="476"/>
    </row>
    <row r="123" spans="2:35" ht="15" customHeight="1" x14ac:dyDescent="0.25">
      <c r="B123" s="1335">
        <v>46181</v>
      </c>
      <c r="C123" s="409">
        <v>5490</v>
      </c>
      <c r="D123" s="1325" t="s">
        <v>12</v>
      </c>
      <c r="E123" s="1325">
        <v>400</v>
      </c>
      <c r="F123" s="1325">
        <v>51</v>
      </c>
      <c r="G123" s="71">
        <f t="shared" si="21"/>
        <v>0.81713015999999994</v>
      </c>
      <c r="H123" s="21" t="s">
        <v>15</v>
      </c>
      <c r="J123" s="28">
        <v>8</v>
      </c>
      <c r="K123" s="29"/>
      <c r="L123" s="29">
        <v>2.2000000000000002</v>
      </c>
      <c r="M123" s="29">
        <v>10</v>
      </c>
      <c r="N123" s="24">
        <v>400</v>
      </c>
      <c r="O123" s="29"/>
      <c r="P123" s="30">
        <v>3</v>
      </c>
      <c r="Q123" s="31">
        <f t="shared" si="23"/>
        <v>2.64E-2</v>
      </c>
      <c r="R123" s="34"/>
      <c r="T123" s="1055">
        <v>11</v>
      </c>
      <c r="U123" s="476"/>
      <c r="V123" s="476">
        <v>8</v>
      </c>
      <c r="W123" s="426">
        <v>20</v>
      </c>
      <c r="X123" s="426">
        <v>400</v>
      </c>
      <c r="Y123" s="450">
        <v>1</v>
      </c>
      <c r="Z123" s="451">
        <f t="shared" si="22"/>
        <v>6.4000000000000001E-2</v>
      </c>
      <c r="AA123" s="476"/>
    </row>
    <row r="124" spans="2:35" ht="15" customHeight="1" x14ac:dyDescent="0.25">
      <c r="B124" s="69">
        <v>2</v>
      </c>
      <c r="C124" s="409">
        <v>5518</v>
      </c>
      <c r="D124" s="1325" t="s">
        <v>12</v>
      </c>
      <c r="E124" s="1325">
        <v>400</v>
      </c>
      <c r="F124" s="1325">
        <v>53</v>
      </c>
      <c r="G124" s="71">
        <f t="shared" si="21"/>
        <v>0.88247543999999989</v>
      </c>
      <c r="H124" s="21" t="s">
        <v>15</v>
      </c>
      <c r="J124" s="28">
        <v>9</v>
      </c>
      <c r="K124" s="29"/>
      <c r="L124" s="29">
        <v>2.2000000000000002</v>
      </c>
      <c r="M124" s="29">
        <v>15</v>
      </c>
      <c r="N124" s="24">
        <v>400</v>
      </c>
      <c r="O124" s="29"/>
      <c r="P124" s="30">
        <v>2</v>
      </c>
      <c r="Q124" s="31">
        <f t="shared" si="23"/>
        <v>2.64E-2</v>
      </c>
      <c r="R124" s="29"/>
      <c r="T124" s="1321">
        <v>12</v>
      </c>
      <c r="U124" s="476"/>
      <c r="V124" s="476">
        <v>13</v>
      </c>
      <c r="W124" s="426">
        <v>13</v>
      </c>
      <c r="X124" s="426">
        <v>400</v>
      </c>
      <c r="Y124" s="450">
        <v>1</v>
      </c>
      <c r="Z124" s="451">
        <f t="shared" si="22"/>
        <v>6.7599999999999993E-2</v>
      </c>
      <c r="AA124" s="476"/>
    </row>
    <row r="125" spans="2:35" ht="15" customHeight="1" x14ac:dyDescent="0.25">
      <c r="B125" s="69">
        <v>3</v>
      </c>
      <c r="C125" s="409">
        <v>5446</v>
      </c>
      <c r="D125" s="1325" t="s">
        <v>12</v>
      </c>
      <c r="E125" s="1325">
        <v>400</v>
      </c>
      <c r="F125" s="1325">
        <v>55</v>
      </c>
      <c r="G125" s="71">
        <f t="shared" si="21"/>
        <v>0.95033400000000001</v>
      </c>
      <c r="H125" s="21" t="s">
        <v>15</v>
      </c>
      <c r="J125" s="28">
        <v>10</v>
      </c>
      <c r="K125" s="29"/>
      <c r="L125" s="29">
        <v>10</v>
      </c>
      <c r="M125" s="29">
        <v>10</v>
      </c>
      <c r="N125" s="24">
        <v>400</v>
      </c>
      <c r="O125" s="29"/>
      <c r="P125" s="30">
        <v>1</v>
      </c>
      <c r="Q125" s="31">
        <f t="shared" si="23"/>
        <v>0.04</v>
      </c>
      <c r="R125" s="34"/>
      <c r="T125" s="1055">
        <v>13</v>
      </c>
      <c r="U125" s="476"/>
      <c r="V125" s="476">
        <v>3.5</v>
      </c>
      <c r="W125" s="426">
        <v>13</v>
      </c>
      <c r="X125" s="426">
        <v>400</v>
      </c>
      <c r="Y125" s="450">
        <v>1</v>
      </c>
      <c r="Z125" s="451">
        <f t="shared" si="22"/>
        <v>1.8200000000000001E-2</v>
      </c>
      <c r="AA125" s="476"/>
    </row>
    <row r="126" spans="2:35" ht="15" customHeight="1" x14ac:dyDescent="0.25">
      <c r="B126" s="69">
        <v>1</v>
      </c>
      <c r="C126" s="409">
        <v>5567</v>
      </c>
      <c r="D126" s="1325" t="s">
        <v>12</v>
      </c>
      <c r="E126" s="1325">
        <v>400</v>
      </c>
      <c r="F126" s="1325">
        <v>58</v>
      </c>
      <c r="G126" s="71">
        <f t="shared" si="21"/>
        <v>1.0568342399999999</v>
      </c>
      <c r="H126" s="21" t="s">
        <v>15</v>
      </c>
      <c r="J126" s="28">
        <v>11</v>
      </c>
      <c r="K126" s="29"/>
      <c r="L126" s="29">
        <v>15</v>
      </c>
      <c r="M126" s="29">
        <v>5</v>
      </c>
      <c r="N126" s="24">
        <v>400</v>
      </c>
      <c r="O126" s="29"/>
      <c r="P126" s="30">
        <v>2</v>
      </c>
      <c r="Q126" s="31">
        <f t="shared" si="23"/>
        <v>0.06</v>
      </c>
      <c r="R126" s="29"/>
      <c r="T126" s="1321">
        <v>14</v>
      </c>
      <c r="U126" s="476"/>
      <c r="V126" s="476">
        <v>7</v>
      </c>
      <c r="W126" s="426">
        <v>13</v>
      </c>
      <c r="X126" s="426">
        <v>400</v>
      </c>
      <c r="Y126" s="450">
        <v>1</v>
      </c>
      <c r="Z126" s="451">
        <f t="shared" si="22"/>
        <v>3.6400000000000002E-2</v>
      </c>
      <c r="AA126" s="476"/>
    </row>
    <row r="127" spans="2:35" ht="15" customHeight="1" x14ac:dyDescent="0.25">
      <c r="B127" s="69">
        <v>2</v>
      </c>
      <c r="C127" s="409">
        <v>5526</v>
      </c>
      <c r="D127" s="1325" t="s">
        <v>12</v>
      </c>
      <c r="E127" s="1325">
        <v>400</v>
      </c>
      <c r="F127" s="1325">
        <v>43</v>
      </c>
      <c r="G127" s="71">
        <f t="shared" si="21"/>
        <v>0.58088183999999998</v>
      </c>
      <c r="H127" s="21" t="s">
        <v>15</v>
      </c>
      <c r="J127" s="28">
        <v>12</v>
      </c>
      <c r="K127" s="29"/>
      <c r="L127" s="29">
        <v>10</v>
      </c>
      <c r="M127" s="29">
        <v>15</v>
      </c>
      <c r="N127" s="24">
        <v>400</v>
      </c>
      <c r="O127" s="29"/>
      <c r="P127" s="30">
        <v>1</v>
      </c>
      <c r="Q127" s="31">
        <f t="shared" si="23"/>
        <v>0.06</v>
      </c>
      <c r="R127" s="34"/>
      <c r="T127" s="1055">
        <v>15</v>
      </c>
      <c r="U127" s="476"/>
      <c r="V127" s="476">
        <v>10</v>
      </c>
      <c r="W127" s="426">
        <v>13</v>
      </c>
      <c r="X127" s="426">
        <v>300</v>
      </c>
      <c r="Y127" s="450">
        <v>1</v>
      </c>
      <c r="Z127" s="451">
        <f t="shared" si="22"/>
        <v>3.9E-2</v>
      </c>
      <c r="AA127" s="476"/>
    </row>
    <row r="128" spans="2:35" ht="15" customHeight="1" x14ac:dyDescent="0.25">
      <c r="B128" s="69">
        <v>3</v>
      </c>
      <c r="C128" s="409">
        <v>5395</v>
      </c>
      <c r="D128" s="1325" t="s">
        <v>12</v>
      </c>
      <c r="E128" s="1325">
        <v>400</v>
      </c>
      <c r="F128" s="1325">
        <v>66</v>
      </c>
      <c r="G128" s="71">
        <f t="shared" si="21"/>
        <v>1.3684809599999999</v>
      </c>
      <c r="H128" s="21" t="s">
        <v>15</v>
      </c>
      <c r="J128" s="28">
        <v>13</v>
      </c>
      <c r="K128" s="29"/>
      <c r="L128" s="29">
        <v>8</v>
      </c>
      <c r="M128" s="29">
        <v>8</v>
      </c>
      <c r="N128" s="24">
        <v>400</v>
      </c>
      <c r="O128" s="29"/>
      <c r="P128" s="30">
        <v>3</v>
      </c>
      <c r="Q128" s="31">
        <f t="shared" si="23"/>
        <v>7.6799999999999993E-2</v>
      </c>
      <c r="R128" s="29"/>
      <c r="T128" s="1321">
        <v>16</v>
      </c>
      <c r="U128" s="476"/>
      <c r="V128" s="476">
        <v>4.5</v>
      </c>
      <c r="W128" s="426">
        <v>15</v>
      </c>
      <c r="X128" s="426">
        <v>300</v>
      </c>
      <c r="Y128" s="450">
        <v>1</v>
      </c>
      <c r="Z128" s="451">
        <f t="shared" si="22"/>
        <v>2.0250000000000001E-2</v>
      </c>
      <c r="AA128" s="476"/>
    </row>
    <row r="129" spans="2:27" ht="15" customHeight="1" x14ac:dyDescent="0.25">
      <c r="B129" s="69">
        <v>4</v>
      </c>
      <c r="C129" s="409">
        <v>5553</v>
      </c>
      <c r="D129" s="1325" t="s">
        <v>12</v>
      </c>
      <c r="E129" s="1325">
        <v>400</v>
      </c>
      <c r="F129" s="1325">
        <v>75</v>
      </c>
      <c r="G129" s="71">
        <f t="shared" si="21"/>
        <v>1.7671499999999998</v>
      </c>
      <c r="H129" s="21" t="s">
        <v>15</v>
      </c>
      <c r="J129" s="28">
        <v>14</v>
      </c>
      <c r="K129" s="29"/>
      <c r="L129" s="29">
        <v>8</v>
      </c>
      <c r="M129" s="29">
        <v>5</v>
      </c>
      <c r="N129" s="24">
        <v>400</v>
      </c>
      <c r="O129" s="29"/>
      <c r="P129" s="30">
        <v>15</v>
      </c>
      <c r="Q129" s="31">
        <f t="shared" si="23"/>
        <v>0.24</v>
      </c>
      <c r="R129" s="34"/>
      <c r="T129" s="1263">
        <v>46258</v>
      </c>
      <c r="U129" s="409" t="s">
        <v>32</v>
      </c>
      <c r="V129" s="409">
        <v>15</v>
      </c>
      <c r="W129" s="409">
        <v>25</v>
      </c>
      <c r="X129" s="409">
        <v>400</v>
      </c>
      <c r="Y129" s="427">
        <v>1</v>
      </c>
      <c r="Z129" s="497">
        <f t="shared" ref="Z129:Z139" si="24">V129*W129*X129*Y129/1000000</f>
        <v>0.15</v>
      </c>
      <c r="AA129" s="1261"/>
    </row>
    <row r="130" spans="2:27" ht="15" customHeight="1" x14ac:dyDescent="0.25">
      <c r="B130" s="69">
        <v>5</v>
      </c>
      <c r="C130" s="409">
        <v>5548</v>
      </c>
      <c r="D130" s="1325" t="s">
        <v>12</v>
      </c>
      <c r="E130" s="1325">
        <v>400</v>
      </c>
      <c r="F130" s="1325">
        <v>34</v>
      </c>
      <c r="G130" s="71">
        <f t="shared" si="21"/>
        <v>0.36316895999999999</v>
      </c>
      <c r="H130" s="21" t="s">
        <v>15</v>
      </c>
      <c r="J130" s="28">
        <v>15</v>
      </c>
      <c r="K130" s="29"/>
      <c r="L130" s="29">
        <v>8</v>
      </c>
      <c r="M130" s="29">
        <v>12</v>
      </c>
      <c r="N130" s="24">
        <v>400</v>
      </c>
      <c r="O130" s="29"/>
      <c r="P130" s="30">
        <v>1</v>
      </c>
      <c r="Q130" s="31">
        <f t="shared" si="23"/>
        <v>3.8399999999999997E-2</v>
      </c>
      <c r="R130" s="34"/>
      <c r="T130" s="1055">
        <v>2</v>
      </c>
      <c r="U130" s="1056"/>
      <c r="V130" s="1056">
        <v>13</v>
      </c>
      <c r="W130" s="426">
        <v>25</v>
      </c>
      <c r="X130" s="409">
        <v>400</v>
      </c>
      <c r="Y130" s="450">
        <v>1</v>
      </c>
      <c r="Z130" s="451">
        <f t="shared" si="24"/>
        <v>0.13</v>
      </c>
      <c r="AA130" s="476"/>
    </row>
    <row r="131" spans="2:27" ht="15" customHeight="1" x14ac:dyDescent="0.25">
      <c r="B131" s="69">
        <v>6</v>
      </c>
      <c r="C131" s="409">
        <v>5431</v>
      </c>
      <c r="D131" s="1325" t="s">
        <v>12</v>
      </c>
      <c r="E131" s="1325">
        <v>400</v>
      </c>
      <c r="F131" s="1325">
        <v>71</v>
      </c>
      <c r="G131" s="71">
        <f t="shared" si="21"/>
        <v>1.5836805599999999</v>
      </c>
      <c r="H131" s="21" t="s">
        <v>15</v>
      </c>
      <c r="J131" s="28">
        <v>16</v>
      </c>
      <c r="K131" s="29"/>
      <c r="L131" s="29">
        <v>4.2</v>
      </c>
      <c r="M131" s="29">
        <v>10</v>
      </c>
      <c r="N131" s="24">
        <v>400</v>
      </c>
      <c r="O131" s="29"/>
      <c r="P131" s="30">
        <v>10</v>
      </c>
      <c r="Q131" s="31">
        <f t="shared" si="23"/>
        <v>0.16800000000000001</v>
      </c>
      <c r="R131" s="34"/>
      <c r="T131" s="1055">
        <v>3</v>
      </c>
      <c r="U131" s="476"/>
      <c r="V131" s="476">
        <v>13</v>
      </c>
      <c r="W131" s="426">
        <v>30</v>
      </c>
      <c r="X131" s="409">
        <v>400</v>
      </c>
      <c r="Y131" s="450">
        <v>1</v>
      </c>
      <c r="Z131" s="451">
        <f t="shared" si="24"/>
        <v>0.156</v>
      </c>
      <c r="AA131" s="476"/>
    </row>
    <row r="132" spans="2:27" ht="15" customHeight="1" x14ac:dyDescent="0.25">
      <c r="B132" s="69">
        <v>7</v>
      </c>
      <c r="C132" s="409">
        <v>5568</v>
      </c>
      <c r="D132" s="1325" t="s">
        <v>12</v>
      </c>
      <c r="E132" s="1325">
        <v>400</v>
      </c>
      <c r="F132" s="1325">
        <v>70</v>
      </c>
      <c r="G132" s="71">
        <f t="shared" si="21"/>
        <v>1.5393839999999999</v>
      </c>
      <c r="H132" s="21" t="s">
        <v>15</v>
      </c>
      <c r="J132" s="28">
        <v>17</v>
      </c>
      <c r="K132" s="29"/>
      <c r="L132" s="29">
        <v>4.2</v>
      </c>
      <c r="M132" s="29">
        <v>7</v>
      </c>
      <c r="N132" s="24">
        <v>400</v>
      </c>
      <c r="O132" s="29"/>
      <c r="P132" s="30">
        <v>5</v>
      </c>
      <c r="Q132" s="31">
        <f t="shared" si="23"/>
        <v>5.8799999999999998E-2</v>
      </c>
      <c r="R132" s="34"/>
      <c r="T132" s="1321">
        <v>4</v>
      </c>
      <c r="U132" s="476"/>
      <c r="V132" s="476">
        <v>3.5</v>
      </c>
      <c r="W132" s="426">
        <v>20</v>
      </c>
      <c r="X132" s="409">
        <v>400</v>
      </c>
      <c r="Y132" s="450">
        <v>1</v>
      </c>
      <c r="Z132" s="451">
        <f t="shared" si="24"/>
        <v>2.8000000000000001E-2</v>
      </c>
      <c r="AA132" s="476"/>
    </row>
    <row r="133" spans="2:27" ht="15" customHeight="1" x14ac:dyDescent="0.25">
      <c r="B133" s="69">
        <v>1</v>
      </c>
      <c r="C133" s="409">
        <v>5425</v>
      </c>
      <c r="D133" s="1325" t="s">
        <v>12</v>
      </c>
      <c r="E133" s="1325">
        <v>400</v>
      </c>
      <c r="F133" s="1325">
        <v>53</v>
      </c>
      <c r="G133" s="71">
        <f t="shared" si="21"/>
        <v>0.88247543999999989</v>
      </c>
      <c r="H133" s="21" t="s">
        <v>15</v>
      </c>
      <c r="J133" s="28">
        <v>18</v>
      </c>
      <c r="K133" s="29"/>
      <c r="L133" s="29">
        <v>3.2</v>
      </c>
      <c r="M133" s="29">
        <v>7</v>
      </c>
      <c r="N133" s="24">
        <v>400</v>
      </c>
      <c r="O133" s="29"/>
      <c r="P133" s="30">
        <v>8</v>
      </c>
      <c r="Q133" s="31">
        <f t="shared" si="23"/>
        <v>7.1679999999999994E-2</v>
      </c>
      <c r="R133" s="34"/>
      <c r="T133" s="1055">
        <v>5</v>
      </c>
      <c r="U133" s="476"/>
      <c r="V133" s="476">
        <v>4.5</v>
      </c>
      <c r="W133" s="426">
        <v>15</v>
      </c>
      <c r="X133" s="409">
        <v>400</v>
      </c>
      <c r="Y133" s="450">
        <v>1</v>
      </c>
      <c r="Z133" s="451">
        <f t="shared" si="24"/>
        <v>2.7E-2</v>
      </c>
      <c r="AA133" s="476"/>
    </row>
    <row r="134" spans="2:27" ht="15" customHeight="1" x14ac:dyDescent="0.25">
      <c r="B134" s="69">
        <v>2</v>
      </c>
      <c r="C134" s="409">
        <v>5486</v>
      </c>
      <c r="D134" s="1325" t="s">
        <v>12</v>
      </c>
      <c r="E134" s="1325">
        <v>400</v>
      </c>
      <c r="F134" s="1325">
        <v>51</v>
      </c>
      <c r="G134" s="71">
        <f t="shared" si="21"/>
        <v>0.81713015999999994</v>
      </c>
      <c r="H134" s="21" t="s">
        <v>15</v>
      </c>
      <c r="J134" s="28">
        <v>19</v>
      </c>
      <c r="K134" s="29"/>
      <c r="L134" s="29">
        <v>3.2</v>
      </c>
      <c r="M134" s="29">
        <v>11</v>
      </c>
      <c r="N134" s="24">
        <v>400</v>
      </c>
      <c r="O134" s="29"/>
      <c r="P134" s="30">
        <v>2</v>
      </c>
      <c r="Q134" s="31">
        <f t="shared" si="23"/>
        <v>2.8160000000000004E-2</v>
      </c>
      <c r="R134" s="34"/>
      <c r="T134" s="1321">
        <v>6</v>
      </c>
      <c r="U134" s="476"/>
      <c r="V134" s="476">
        <v>2.2000000000000002</v>
      </c>
      <c r="W134" s="426">
        <v>15</v>
      </c>
      <c r="X134" s="409">
        <v>400</v>
      </c>
      <c r="Y134" s="450">
        <v>3</v>
      </c>
      <c r="Z134" s="451">
        <f t="shared" si="24"/>
        <v>3.9600000000000003E-2</v>
      </c>
      <c r="AA134" s="476"/>
    </row>
    <row r="135" spans="2:27" ht="15" customHeight="1" x14ac:dyDescent="0.25">
      <c r="B135" s="69">
        <v>3</v>
      </c>
      <c r="C135" s="409">
        <v>5428</v>
      </c>
      <c r="D135" s="1325" t="s">
        <v>12</v>
      </c>
      <c r="E135" s="1325">
        <v>400</v>
      </c>
      <c r="F135" s="1325">
        <v>75</v>
      </c>
      <c r="G135" s="71">
        <f t="shared" si="21"/>
        <v>1.7671499999999998</v>
      </c>
      <c r="H135" s="21" t="s">
        <v>15</v>
      </c>
      <c r="J135" s="28">
        <v>20</v>
      </c>
      <c r="K135" s="29"/>
      <c r="L135" s="29">
        <v>3.2</v>
      </c>
      <c r="M135" s="29">
        <v>7</v>
      </c>
      <c r="N135" s="24">
        <v>300</v>
      </c>
      <c r="O135" s="29"/>
      <c r="P135" s="30">
        <v>1</v>
      </c>
      <c r="Q135" s="31">
        <f t="shared" si="23"/>
        <v>6.7200000000000011E-3</v>
      </c>
      <c r="R135" s="34"/>
      <c r="T135" s="1055">
        <v>7</v>
      </c>
      <c r="U135" s="476"/>
      <c r="V135" s="476">
        <v>4.5</v>
      </c>
      <c r="W135" s="426">
        <v>10</v>
      </c>
      <c r="X135" s="409">
        <v>400</v>
      </c>
      <c r="Y135" s="450">
        <v>4</v>
      </c>
      <c r="Z135" s="451">
        <f t="shared" si="24"/>
        <v>7.1999999999999995E-2</v>
      </c>
      <c r="AA135" s="476"/>
    </row>
    <row r="136" spans="2:27" ht="15" customHeight="1" x14ac:dyDescent="0.25">
      <c r="B136" s="69">
        <v>4</v>
      </c>
      <c r="C136" s="409">
        <v>5552</v>
      </c>
      <c r="D136" s="1325" t="s">
        <v>12</v>
      </c>
      <c r="E136" s="1325">
        <v>400</v>
      </c>
      <c r="F136" s="1325">
        <v>46</v>
      </c>
      <c r="G136" s="71">
        <f t="shared" si="21"/>
        <v>0.66476255999999989</v>
      </c>
      <c r="H136" s="21" t="s">
        <v>15</v>
      </c>
      <c r="J136" s="28">
        <v>21</v>
      </c>
      <c r="K136" s="29"/>
      <c r="L136" s="29">
        <v>3</v>
      </c>
      <c r="M136" s="52">
        <v>5</v>
      </c>
      <c r="N136" s="1312">
        <v>400</v>
      </c>
      <c r="O136" s="53">
        <v>5</v>
      </c>
      <c r="P136" s="25">
        <f>SUM(O136*10)</f>
        <v>50</v>
      </c>
      <c r="Q136" s="26">
        <f t="shared" si="23"/>
        <v>0.3</v>
      </c>
      <c r="R136" s="65"/>
      <c r="T136" s="1321">
        <v>8</v>
      </c>
      <c r="U136" s="476"/>
      <c r="V136" s="476">
        <v>3.5</v>
      </c>
      <c r="W136" s="426">
        <v>10</v>
      </c>
      <c r="X136" s="409">
        <v>400</v>
      </c>
      <c r="Y136" s="450">
        <v>1</v>
      </c>
      <c r="Z136" s="451">
        <f t="shared" si="24"/>
        <v>1.4E-2</v>
      </c>
      <c r="AA136" s="476"/>
    </row>
    <row r="137" spans="2:27" ht="15" customHeight="1" x14ac:dyDescent="0.25">
      <c r="B137" s="69">
        <v>5</v>
      </c>
      <c r="C137" s="409">
        <v>5397</v>
      </c>
      <c r="D137" s="1325" t="s">
        <v>12</v>
      </c>
      <c r="E137" s="1325">
        <v>400</v>
      </c>
      <c r="F137" s="1325">
        <v>40</v>
      </c>
      <c r="G137" s="71">
        <f t="shared" si="21"/>
        <v>0.50265599999999988</v>
      </c>
      <c r="H137" s="21" t="s">
        <v>15</v>
      </c>
      <c r="J137" s="28">
        <v>22</v>
      </c>
      <c r="K137" s="29"/>
      <c r="L137" s="29">
        <v>3</v>
      </c>
      <c r="M137" s="52">
        <v>5</v>
      </c>
      <c r="N137" s="1312">
        <v>300</v>
      </c>
      <c r="O137" s="53">
        <v>1</v>
      </c>
      <c r="P137" s="25">
        <f>SUM(O137*10)</f>
        <v>10</v>
      </c>
      <c r="Q137" s="26">
        <f t="shared" si="23"/>
        <v>4.4999999999999998E-2</v>
      </c>
      <c r="R137" s="65"/>
      <c r="T137" s="1055">
        <v>9</v>
      </c>
      <c r="U137" s="476"/>
      <c r="V137" s="476">
        <v>2.2000000000000002</v>
      </c>
      <c r="W137" s="426">
        <v>10</v>
      </c>
      <c r="X137" s="409">
        <v>400</v>
      </c>
      <c r="Y137" s="450">
        <v>1</v>
      </c>
      <c r="Z137" s="451">
        <f t="shared" si="24"/>
        <v>8.8000000000000005E-3</v>
      </c>
      <c r="AA137" s="476"/>
    </row>
    <row r="138" spans="2:27" ht="15" customHeight="1" x14ac:dyDescent="0.25">
      <c r="B138" s="1335">
        <v>46182</v>
      </c>
      <c r="C138" s="409">
        <v>5505</v>
      </c>
      <c r="D138" s="1325" t="s">
        <v>12</v>
      </c>
      <c r="E138" s="1325">
        <v>400</v>
      </c>
      <c r="F138" s="1325">
        <v>41</v>
      </c>
      <c r="G138" s="71">
        <f t="shared" si="21"/>
        <v>0.52810296000000001</v>
      </c>
      <c r="H138" s="21" t="s">
        <v>15</v>
      </c>
      <c r="J138" s="28">
        <v>23</v>
      </c>
      <c r="K138" s="29"/>
      <c r="L138" s="29">
        <v>2</v>
      </c>
      <c r="M138" s="52">
        <v>3</v>
      </c>
      <c r="N138" s="1312">
        <v>400</v>
      </c>
      <c r="O138" s="53">
        <v>3</v>
      </c>
      <c r="P138" s="25">
        <f>SUM(O138*25)</f>
        <v>75</v>
      </c>
      <c r="Q138" s="26">
        <f t="shared" si="23"/>
        <v>0.18</v>
      </c>
      <c r="R138" s="65"/>
      <c r="T138" s="1321">
        <v>10</v>
      </c>
      <c r="U138" s="476"/>
      <c r="V138" s="476">
        <v>4.5</v>
      </c>
      <c r="W138" s="426">
        <v>10</v>
      </c>
      <c r="X138" s="409">
        <v>300</v>
      </c>
      <c r="Y138" s="450">
        <v>2</v>
      </c>
      <c r="Z138" s="451">
        <f t="shared" si="24"/>
        <v>2.7E-2</v>
      </c>
      <c r="AA138" s="476"/>
    </row>
    <row r="139" spans="2:27" ht="15" customHeight="1" x14ac:dyDescent="0.25">
      <c r="B139" s="69">
        <v>2</v>
      </c>
      <c r="C139" s="409">
        <v>5508</v>
      </c>
      <c r="D139" s="1325" t="s">
        <v>12</v>
      </c>
      <c r="E139" s="1325">
        <v>400</v>
      </c>
      <c r="F139" s="1325">
        <v>55</v>
      </c>
      <c r="G139" s="71">
        <f t="shared" si="21"/>
        <v>0.95033400000000001</v>
      </c>
      <c r="H139" s="21" t="s">
        <v>15</v>
      </c>
      <c r="J139" s="1292">
        <v>46175</v>
      </c>
      <c r="K139" s="23" t="s">
        <v>32</v>
      </c>
      <c r="L139" s="24">
        <v>8</v>
      </c>
      <c r="M139" s="24">
        <v>18</v>
      </c>
      <c r="N139" s="24">
        <v>400</v>
      </c>
      <c r="O139" s="23"/>
      <c r="P139" s="25">
        <v>1</v>
      </c>
      <c r="Q139" s="26">
        <f t="shared" si="23"/>
        <v>5.7599999999999998E-2</v>
      </c>
      <c r="R139" s="27"/>
      <c r="T139" s="1055">
        <v>11</v>
      </c>
      <c r="U139" s="476"/>
      <c r="V139" s="476">
        <v>2.2000000000000002</v>
      </c>
      <c r="W139" s="426">
        <v>10</v>
      </c>
      <c r="X139" s="409">
        <v>300</v>
      </c>
      <c r="Y139" s="450">
        <v>1</v>
      </c>
      <c r="Z139" s="451">
        <f t="shared" si="24"/>
        <v>6.6E-3</v>
      </c>
      <c r="AA139" s="476"/>
    </row>
    <row r="140" spans="2:27" ht="15" customHeight="1" x14ac:dyDescent="0.25">
      <c r="B140" s="69">
        <v>3</v>
      </c>
      <c r="C140" s="409">
        <v>5407</v>
      </c>
      <c r="D140" s="1325" t="s">
        <v>12</v>
      </c>
      <c r="E140" s="1325">
        <v>400</v>
      </c>
      <c r="F140" s="1325">
        <v>46</v>
      </c>
      <c r="G140" s="71">
        <f t="shared" si="21"/>
        <v>0.66476255999999989</v>
      </c>
      <c r="H140" s="21" t="s">
        <v>15</v>
      </c>
      <c r="J140" s="28">
        <v>2</v>
      </c>
      <c r="K140" s="29"/>
      <c r="L140" s="29">
        <v>8</v>
      </c>
      <c r="M140" s="29">
        <v>25</v>
      </c>
      <c r="N140" s="24">
        <v>400</v>
      </c>
      <c r="O140" s="29"/>
      <c r="P140" s="30">
        <v>1</v>
      </c>
      <c r="Q140" s="31">
        <f t="shared" si="23"/>
        <v>0.08</v>
      </c>
      <c r="R140" s="29"/>
      <c r="T140" s="1263">
        <v>46258</v>
      </c>
      <c r="U140" s="409" t="s">
        <v>32</v>
      </c>
      <c r="V140" s="409">
        <v>7</v>
      </c>
      <c r="W140" s="409">
        <v>20</v>
      </c>
      <c r="X140" s="409">
        <v>400</v>
      </c>
      <c r="Y140" s="427">
        <v>1</v>
      </c>
      <c r="Z140" s="497">
        <f>V140*W140*X140*Y140/1000000</f>
        <v>5.6000000000000001E-2</v>
      </c>
      <c r="AA140" s="1261"/>
    </row>
    <row r="141" spans="2:27" ht="15" customHeight="1" x14ac:dyDescent="0.25">
      <c r="B141" s="69">
        <v>1</v>
      </c>
      <c r="C141" s="409">
        <v>5522</v>
      </c>
      <c r="D141" s="1325" t="s">
        <v>12</v>
      </c>
      <c r="E141" s="1325">
        <v>400</v>
      </c>
      <c r="F141" s="1325">
        <v>48</v>
      </c>
      <c r="G141" s="71">
        <f t="shared" si="21"/>
        <v>0.72382463999999991</v>
      </c>
      <c r="H141" s="21" t="s">
        <v>164</v>
      </c>
      <c r="I141" s="330"/>
      <c r="J141" s="28">
        <v>3</v>
      </c>
      <c r="K141" s="29"/>
      <c r="L141" s="29">
        <v>10</v>
      </c>
      <c r="M141" s="29">
        <v>23</v>
      </c>
      <c r="N141" s="24">
        <v>400</v>
      </c>
      <c r="O141" s="29"/>
      <c r="P141" s="30">
        <v>2</v>
      </c>
      <c r="Q141" s="31">
        <f t="shared" si="23"/>
        <v>0.184</v>
      </c>
      <c r="R141" s="29"/>
      <c r="S141" s="330"/>
      <c r="T141" s="1055">
        <v>2</v>
      </c>
      <c r="U141" s="1056"/>
      <c r="V141" s="1056">
        <v>7</v>
      </c>
      <c r="W141" s="426">
        <v>15</v>
      </c>
      <c r="X141" s="409">
        <v>400</v>
      </c>
      <c r="Y141" s="450">
        <v>1</v>
      </c>
      <c r="Z141" s="451">
        <f>V141*W141*X141*Y141/1000000</f>
        <v>4.2000000000000003E-2</v>
      </c>
      <c r="AA141" s="476"/>
    </row>
    <row r="142" spans="2:27" ht="15" customHeight="1" x14ac:dyDescent="0.25">
      <c r="B142" s="69">
        <v>2</v>
      </c>
      <c r="C142" s="409">
        <v>5436</v>
      </c>
      <c r="D142" s="1325" t="s">
        <v>12</v>
      </c>
      <c r="E142" s="1325">
        <v>400</v>
      </c>
      <c r="F142" s="1325">
        <v>67</v>
      </c>
      <c r="G142" s="71">
        <f t="shared" si="21"/>
        <v>1.4102642399999998</v>
      </c>
      <c r="H142" s="21" t="s">
        <v>164</v>
      </c>
      <c r="I142" s="330"/>
      <c r="J142" s="28">
        <v>4</v>
      </c>
      <c r="K142" s="29"/>
      <c r="L142" s="29">
        <v>10</v>
      </c>
      <c r="M142" s="29">
        <v>25</v>
      </c>
      <c r="N142" s="24">
        <v>400</v>
      </c>
      <c r="O142" s="29"/>
      <c r="P142" s="30">
        <v>2</v>
      </c>
      <c r="Q142" s="31">
        <f t="shared" si="23"/>
        <v>0.2</v>
      </c>
      <c r="R142" s="29"/>
      <c r="S142" s="330"/>
      <c r="T142" s="1055">
        <v>3</v>
      </c>
      <c r="U142" s="476"/>
      <c r="V142" s="476">
        <v>4.5</v>
      </c>
      <c r="W142" s="426">
        <v>10</v>
      </c>
      <c r="X142" s="409">
        <v>400</v>
      </c>
      <c r="Y142" s="450">
        <v>6</v>
      </c>
      <c r="Z142" s="451">
        <f>V142*W142*X142*Y142/1000000</f>
        <v>0.108</v>
      </c>
      <c r="AA142" s="476"/>
    </row>
    <row r="143" spans="2:27" ht="15" customHeight="1" x14ac:dyDescent="0.25">
      <c r="B143" s="69">
        <v>3</v>
      </c>
      <c r="C143" s="409">
        <v>5447</v>
      </c>
      <c r="D143" s="1325" t="s">
        <v>12</v>
      </c>
      <c r="E143" s="1325">
        <v>400</v>
      </c>
      <c r="F143" s="1325">
        <v>51</v>
      </c>
      <c r="G143" s="71">
        <f t="shared" si="21"/>
        <v>0.81713015999999994</v>
      </c>
      <c r="H143" s="21" t="s">
        <v>164</v>
      </c>
      <c r="J143" s="28">
        <v>5</v>
      </c>
      <c r="K143" s="29"/>
      <c r="L143" s="29">
        <v>8</v>
      </c>
      <c r="M143" s="29">
        <v>30</v>
      </c>
      <c r="N143" s="24">
        <v>400</v>
      </c>
      <c r="O143" s="29"/>
      <c r="P143" s="30">
        <v>2</v>
      </c>
      <c r="Q143" s="31">
        <f t="shared" si="23"/>
        <v>0.192</v>
      </c>
      <c r="R143" s="34"/>
      <c r="T143" s="1321">
        <v>4</v>
      </c>
      <c r="U143" s="476"/>
      <c r="V143" s="476">
        <v>3.5</v>
      </c>
      <c r="W143" s="426">
        <v>10</v>
      </c>
      <c r="X143" s="409">
        <v>400</v>
      </c>
      <c r="Y143" s="1356">
        <v>1</v>
      </c>
      <c r="Z143" s="1353">
        <f>V143*W143*X143*Y143/1000000</f>
        <v>1.4E-2</v>
      </c>
      <c r="AA143" s="1347"/>
    </row>
    <row r="144" spans="2:27" ht="15" customHeight="1" thickBot="1" x14ac:dyDescent="0.3">
      <c r="B144" s="69">
        <v>4</v>
      </c>
      <c r="C144" s="409">
        <v>5569</v>
      </c>
      <c r="D144" s="1325" t="s">
        <v>12</v>
      </c>
      <c r="E144" s="1325">
        <v>400</v>
      </c>
      <c r="F144" s="1325">
        <v>40</v>
      </c>
      <c r="G144" s="71">
        <f t="shared" si="21"/>
        <v>0.50265599999999988</v>
      </c>
      <c r="H144" s="21" t="s">
        <v>159</v>
      </c>
      <c r="J144" s="28">
        <v>6</v>
      </c>
      <c r="K144" s="29"/>
      <c r="L144" s="29">
        <v>10</v>
      </c>
      <c r="M144" s="29">
        <v>30</v>
      </c>
      <c r="N144" s="24">
        <v>400</v>
      </c>
      <c r="O144" s="29"/>
      <c r="P144" s="30">
        <v>4</v>
      </c>
      <c r="Q144" s="31">
        <f t="shared" si="23"/>
        <v>0.48</v>
      </c>
      <c r="R144" s="29"/>
      <c r="V144" s="1320"/>
      <c r="W144" s="1320"/>
      <c r="X144" s="1320"/>
      <c r="Y144" s="66">
        <f>SUM(Y6:Y143)</f>
        <v>981</v>
      </c>
      <c r="Z144" s="67">
        <f>SUM(Z6:Z143)</f>
        <v>18.516749999999998</v>
      </c>
      <c r="AA144" s="1358"/>
    </row>
    <row r="145" spans="2:35" ht="15" customHeight="1" thickTop="1" x14ac:dyDescent="0.25">
      <c r="B145" s="69">
        <v>5</v>
      </c>
      <c r="C145" s="409">
        <v>5394</v>
      </c>
      <c r="D145" s="1325" t="s">
        <v>12</v>
      </c>
      <c r="E145" s="1325">
        <v>400</v>
      </c>
      <c r="F145" s="1325">
        <v>41</v>
      </c>
      <c r="G145" s="71">
        <f t="shared" si="21"/>
        <v>0.52810296000000001</v>
      </c>
      <c r="H145" s="21" t="s">
        <v>159</v>
      </c>
      <c r="J145" s="28">
        <v>7</v>
      </c>
      <c r="K145" s="29"/>
      <c r="L145" s="29">
        <v>8</v>
      </c>
      <c r="M145" s="29">
        <v>33</v>
      </c>
      <c r="N145" s="24">
        <v>400</v>
      </c>
      <c r="O145" s="29"/>
      <c r="P145" s="30">
        <v>1</v>
      </c>
      <c r="Q145" s="31">
        <f t="shared" si="23"/>
        <v>0.1056</v>
      </c>
      <c r="R145" s="34"/>
    </row>
    <row r="146" spans="2:35" ht="15" customHeight="1" x14ac:dyDescent="0.25">
      <c r="B146" s="69">
        <v>6</v>
      </c>
      <c r="C146" s="409">
        <v>5435</v>
      </c>
      <c r="D146" s="1325" t="s">
        <v>12</v>
      </c>
      <c r="E146" s="1325">
        <v>400</v>
      </c>
      <c r="F146" s="1325">
        <v>40</v>
      </c>
      <c r="G146" s="71">
        <f t="shared" si="21"/>
        <v>0.50265599999999988</v>
      </c>
      <c r="H146" s="21" t="s">
        <v>159</v>
      </c>
      <c r="J146" s="28">
        <v>8</v>
      </c>
      <c r="K146" s="29"/>
      <c r="L146" s="29">
        <v>15</v>
      </c>
      <c r="M146" s="29">
        <v>18</v>
      </c>
      <c r="N146" s="24">
        <v>400</v>
      </c>
      <c r="O146" s="29"/>
      <c r="P146" s="30">
        <v>2</v>
      </c>
      <c r="Q146" s="31">
        <f t="shared" si="23"/>
        <v>0.216</v>
      </c>
      <c r="R146" s="34"/>
    </row>
    <row r="147" spans="2:35" ht="15" customHeight="1" x14ac:dyDescent="0.25">
      <c r="B147" s="1335">
        <v>46185</v>
      </c>
      <c r="C147" s="409">
        <v>5460</v>
      </c>
      <c r="D147" s="1325" t="s">
        <v>12</v>
      </c>
      <c r="E147" s="1325">
        <v>400</v>
      </c>
      <c r="F147" s="1325">
        <v>33</v>
      </c>
      <c r="G147" s="71">
        <f t="shared" si="21"/>
        <v>0.34212023999999996</v>
      </c>
      <c r="H147" s="21" t="s">
        <v>172</v>
      </c>
      <c r="J147" s="28">
        <v>9</v>
      </c>
      <c r="K147" s="29"/>
      <c r="L147" s="29">
        <v>10</v>
      </c>
      <c r="M147" s="29">
        <v>20</v>
      </c>
      <c r="N147" s="24">
        <v>400</v>
      </c>
      <c r="O147" s="29"/>
      <c r="P147" s="30">
        <v>3</v>
      </c>
      <c r="Q147" s="31">
        <f t="shared" si="23"/>
        <v>0.24</v>
      </c>
      <c r="R147" s="29"/>
    </row>
    <row r="148" spans="2:35" ht="15" customHeight="1" x14ac:dyDescent="0.25">
      <c r="B148" s="69">
        <v>2</v>
      </c>
      <c r="C148" s="409">
        <v>5488</v>
      </c>
      <c r="D148" s="1325" t="s">
        <v>12</v>
      </c>
      <c r="E148" s="1325">
        <v>400</v>
      </c>
      <c r="F148" s="1325">
        <v>40</v>
      </c>
      <c r="G148" s="71">
        <f t="shared" si="21"/>
        <v>0.50265599999999988</v>
      </c>
      <c r="H148" s="21" t="s">
        <v>172</v>
      </c>
      <c r="J148" s="28">
        <v>10</v>
      </c>
      <c r="K148" s="29"/>
      <c r="L148" s="29">
        <v>15</v>
      </c>
      <c r="M148" s="29">
        <v>25</v>
      </c>
      <c r="N148" s="24">
        <v>400</v>
      </c>
      <c r="O148" s="29"/>
      <c r="P148" s="30">
        <v>4</v>
      </c>
      <c r="Q148" s="31">
        <f t="shared" si="23"/>
        <v>0.6</v>
      </c>
      <c r="R148" s="34"/>
    </row>
    <row r="149" spans="2:35" ht="15" customHeight="1" x14ac:dyDescent="0.25">
      <c r="B149" s="69">
        <v>3</v>
      </c>
      <c r="C149" s="409">
        <v>5455</v>
      </c>
      <c r="D149" s="1325" t="s">
        <v>12</v>
      </c>
      <c r="E149" s="1325">
        <v>400</v>
      </c>
      <c r="F149" s="1325">
        <v>41</v>
      </c>
      <c r="G149" s="71">
        <f t="shared" si="21"/>
        <v>0.52810296000000001</v>
      </c>
      <c r="H149" s="21" t="s">
        <v>172</v>
      </c>
      <c r="J149" s="28">
        <v>11</v>
      </c>
      <c r="K149" s="29"/>
      <c r="L149" s="29">
        <v>8</v>
      </c>
      <c r="M149" s="29">
        <v>13</v>
      </c>
      <c r="N149" s="24">
        <v>400</v>
      </c>
      <c r="O149" s="29"/>
      <c r="P149" s="30">
        <v>2</v>
      </c>
      <c r="Q149" s="31">
        <f t="shared" si="23"/>
        <v>8.3199999999999996E-2</v>
      </c>
      <c r="R149" s="29"/>
    </row>
    <row r="150" spans="2:35" ht="15" customHeight="1" x14ac:dyDescent="0.25">
      <c r="B150" s="69">
        <v>4</v>
      </c>
      <c r="C150" s="409">
        <v>5489</v>
      </c>
      <c r="D150" s="1325" t="s">
        <v>12</v>
      </c>
      <c r="E150" s="1325">
        <v>400</v>
      </c>
      <c r="F150" s="1325">
        <v>44</v>
      </c>
      <c r="G150" s="71">
        <f t="shared" si="21"/>
        <v>0.60821376000000005</v>
      </c>
      <c r="H150" s="21" t="s">
        <v>172</v>
      </c>
      <c r="J150" s="28">
        <v>12</v>
      </c>
      <c r="K150" s="29"/>
      <c r="L150" s="29">
        <v>8</v>
      </c>
      <c r="M150" s="29">
        <v>10</v>
      </c>
      <c r="N150" s="24">
        <v>400</v>
      </c>
      <c r="O150" s="29"/>
      <c r="P150" s="30">
        <v>2</v>
      </c>
      <c r="Q150" s="31">
        <f t="shared" si="23"/>
        <v>6.4000000000000001E-2</v>
      </c>
      <c r="R150" s="34"/>
    </row>
    <row r="151" spans="2:35" ht="15" customHeight="1" x14ac:dyDescent="0.25">
      <c r="B151" s="69">
        <v>5</v>
      </c>
      <c r="C151" s="409">
        <v>5504</v>
      </c>
      <c r="D151" s="1325" t="s">
        <v>12</v>
      </c>
      <c r="E151" s="1325">
        <v>400</v>
      </c>
      <c r="F151" s="1325">
        <v>48</v>
      </c>
      <c r="G151" s="71">
        <f t="shared" si="21"/>
        <v>0.72382463999999991</v>
      </c>
      <c r="H151" s="21" t="s">
        <v>172</v>
      </c>
      <c r="J151" s="28">
        <v>13</v>
      </c>
      <c r="K151" s="29"/>
      <c r="L151" s="29">
        <v>8</v>
      </c>
      <c r="M151" s="29">
        <v>15</v>
      </c>
      <c r="N151" s="24">
        <v>400</v>
      </c>
      <c r="O151" s="29"/>
      <c r="P151" s="30">
        <v>3</v>
      </c>
      <c r="Q151" s="31">
        <f t="shared" si="23"/>
        <v>0.14399999999999999</v>
      </c>
      <c r="R151" s="29"/>
    </row>
    <row r="152" spans="2:35" ht="15" customHeight="1" x14ac:dyDescent="0.25">
      <c r="B152" s="69">
        <v>6</v>
      </c>
      <c r="C152" s="409">
        <v>5442</v>
      </c>
      <c r="D152" s="1325" t="s">
        <v>12</v>
      </c>
      <c r="E152" s="1325">
        <v>400</v>
      </c>
      <c r="F152" s="1325">
        <v>42</v>
      </c>
      <c r="G152" s="71">
        <f t="shared" si="21"/>
        <v>0.55417824000000004</v>
      </c>
      <c r="H152" s="21" t="s">
        <v>172</v>
      </c>
      <c r="J152" s="28">
        <v>14</v>
      </c>
      <c r="K152" s="29"/>
      <c r="L152" s="29">
        <v>10</v>
      </c>
      <c r="M152" s="29">
        <v>15</v>
      </c>
      <c r="N152" s="24">
        <v>400</v>
      </c>
      <c r="O152" s="29"/>
      <c r="P152" s="30">
        <v>1</v>
      </c>
      <c r="Q152" s="31">
        <f t="shared" si="23"/>
        <v>0.06</v>
      </c>
      <c r="R152" s="34"/>
    </row>
    <row r="153" spans="2:35" ht="15" customHeight="1" x14ac:dyDescent="0.25">
      <c r="B153" s="69">
        <v>7</v>
      </c>
      <c r="C153" s="409">
        <v>5469</v>
      </c>
      <c r="D153" s="1325" t="s">
        <v>12</v>
      </c>
      <c r="E153" s="1325">
        <v>400</v>
      </c>
      <c r="F153" s="1325">
        <v>35</v>
      </c>
      <c r="G153" s="71">
        <f t="shared" si="21"/>
        <v>0.38484599999999997</v>
      </c>
      <c r="H153" s="21" t="s">
        <v>172</v>
      </c>
      <c r="J153" s="28">
        <v>15</v>
      </c>
      <c r="K153" s="29"/>
      <c r="L153" s="29">
        <v>15</v>
      </c>
      <c r="M153" s="29">
        <v>30</v>
      </c>
      <c r="N153" s="24">
        <v>400</v>
      </c>
      <c r="O153" s="29"/>
      <c r="P153" s="30">
        <v>1</v>
      </c>
      <c r="Q153" s="31">
        <f t="shared" si="23"/>
        <v>0.18</v>
      </c>
      <c r="R153" s="34"/>
    </row>
    <row r="154" spans="2:35" ht="15" customHeight="1" x14ac:dyDescent="0.25">
      <c r="B154" s="69">
        <v>8</v>
      </c>
      <c r="C154" s="409">
        <v>5562</v>
      </c>
      <c r="D154" s="1325" t="s">
        <v>12</v>
      </c>
      <c r="E154" s="1325">
        <v>400</v>
      </c>
      <c r="F154" s="1325">
        <v>37</v>
      </c>
      <c r="G154" s="71">
        <f t="shared" si="21"/>
        <v>0.43008503999999992</v>
      </c>
      <c r="H154" s="21" t="s">
        <v>172</v>
      </c>
      <c r="J154" s="28">
        <v>16</v>
      </c>
      <c r="K154" s="29"/>
      <c r="L154" s="29">
        <v>10</v>
      </c>
      <c r="M154" s="29">
        <v>33</v>
      </c>
      <c r="N154" s="24">
        <v>400</v>
      </c>
      <c r="O154" s="29"/>
      <c r="P154" s="30">
        <v>2</v>
      </c>
      <c r="Q154" s="31">
        <f t="shared" si="23"/>
        <v>0.26400000000000001</v>
      </c>
      <c r="R154" s="34"/>
      <c r="AC154" s="112"/>
      <c r="AD154" s="112"/>
      <c r="AE154" s="112"/>
      <c r="AF154" s="112"/>
      <c r="AG154" s="112"/>
      <c r="AH154" s="112"/>
      <c r="AI154" s="112"/>
    </row>
    <row r="155" spans="2:35" ht="15" customHeight="1" x14ac:dyDescent="0.25">
      <c r="B155" s="69">
        <v>9</v>
      </c>
      <c r="C155" s="409">
        <v>5566</v>
      </c>
      <c r="D155" s="1325" t="s">
        <v>12</v>
      </c>
      <c r="E155" s="1325">
        <v>400</v>
      </c>
      <c r="F155" s="1325">
        <v>40</v>
      </c>
      <c r="G155" s="71">
        <f t="shared" si="21"/>
        <v>0.50265599999999988</v>
      </c>
      <c r="H155" s="21" t="s">
        <v>172</v>
      </c>
      <c r="J155" s="28">
        <v>17</v>
      </c>
      <c r="K155" s="29"/>
      <c r="L155" s="29">
        <v>15</v>
      </c>
      <c r="M155" s="29">
        <v>33</v>
      </c>
      <c r="N155" s="24">
        <v>400</v>
      </c>
      <c r="O155" s="29"/>
      <c r="P155" s="30">
        <v>1</v>
      </c>
      <c r="Q155" s="31">
        <f t="shared" si="23"/>
        <v>0.19800000000000001</v>
      </c>
      <c r="R155" s="34"/>
      <c r="AC155" s="5"/>
      <c r="AD155" s="5"/>
      <c r="AE155" s="5"/>
      <c r="AF155" s="5"/>
      <c r="AG155" s="5"/>
      <c r="AH155" s="5"/>
      <c r="AI155" s="5"/>
    </row>
    <row r="156" spans="2:35" ht="15" customHeight="1" x14ac:dyDescent="0.25">
      <c r="B156" s="69">
        <v>10</v>
      </c>
      <c r="C156" s="409">
        <v>5474</v>
      </c>
      <c r="D156" s="1325" t="s">
        <v>12</v>
      </c>
      <c r="E156" s="1325">
        <v>400</v>
      </c>
      <c r="F156" s="1325">
        <v>38</v>
      </c>
      <c r="G156" s="71">
        <f t="shared" si="21"/>
        <v>0.45364703999999995</v>
      </c>
      <c r="H156" s="21" t="s">
        <v>172</v>
      </c>
      <c r="J156" s="28">
        <v>18</v>
      </c>
      <c r="K156" s="29"/>
      <c r="L156" s="29">
        <v>8</v>
      </c>
      <c r="M156" s="29">
        <v>5</v>
      </c>
      <c r="N156" s="24">
        <v>400</v>
      </c>
      <c r="O156" s="29"/>
      <c r="P156" s="30">
        <v>16</v>
      </c>
      <c r="Q156" s="31">
        <f t="shared" si="23"/>
        <v>0.25600000000000001</v>
      </c>
      <c r="R156" s="34"/>
      <c r="AC156" s="5"/>
      <c r="AD156" s="5"/>
      <c r="AE156" s="5"/>
      <c r="AF156" s="5"/>
      <c r="AG156" s="5"/>
      <c r="AH156" s="5"/>
      <c r="AI156" s="5"/>
    </row>
    <row r="157" spans="2:35" ht="15" customHeight="1" x14ac:dyDescent="0.25">
      <c r="B157" s="69">
        <v>11</v>
      </c>
      <c r="C157" s="409">
        <v>5458</v>
      </c>
      <c r="D157" s="1325" t="s">
        <v>12</v>
      </c>
      <c r="E157" s="1325">
        <v>400</v>
      </c>
      <c r="F157" s="1325">
        <v>50</v>
      </c>
      <c r="G157" s="71">
        <f t="shared" si="21"/>
        <v>0.78539999999999988</v>
      </c>
      <c r="H157" s="21" t="s">
        <v>169</v>
      </c>
      <c r="J157" s="28">
        <v>19</v>
      </c>
      <c r="K157" s="29"/>
      <c r="L157" s="29">
        <v>4.2</v>
      </c>
      <c r="M157" s="29">
        <v>7</v>
      </c>
      <c r="N157" s="24">
        <v>400</v>
      </c>
      <c r="O157" s="29"/>
      <c r="P157" s="30">
        <v>17</v>
      </c>
      <c r="Q157" s="31">
        <f t="shared" si="23"/>
        <v>0.19991999999999999</v>
      </c>
      <c r="R157" s="34"/>
    </row>
    <row r="158" spans="2:35" ht="15" customHeight="1" x14ac:dyDescent="0.25">
      <c r="B158" s="69">
        <v>12</v>
      </c>
      <c r="C158" s="409">
        <v>5479</v>
      </c>
      <c r="D158" s="1325" t="s">
        <v>12</v>
      </c>
      <c r="E158" s="1325">
        <v>400</v>
      </c>
      <c r="F158" s="1325">
        <v>45</v>
      </c>
      <c r="G158" s="71">
        <f t="shared" si="21"/>
        <v>0.63617400000000002</v>
      </c>
      <c r="H158" s="21" t="s">
        <v>169</v>
      </c>
      <c r="J158" s="28">
        <v>20</v>
      </c>
      <c r="K158" s="29"/>
      <c r="L158" s="29">
        <v>3.2</v>
      </c>
      <c r="M158" s="29">
        <v>7</v>
      </c>
      <c r="N158" s="24">
        <v>400</v>
      </c>
      <c r="O158" s="29"/>
      <c r="P158" s="30">
        <v>25</v>
      </c>
      <c r="Q158" s="31">
        <f t="shared" si="23"/>
        <v>0.224</v>
      </c>
      <c r="R158" s="34"/>
    </row>
    <row r="159" spans="2:35" ht="15" customHeight="1" x14ac:dyDescent="0.25">
      <c r="B159" s="69">
        <v>13</v>
      </c>
      <c r="C159" s="409">
        <v>5464</v>
      </c>
      <c r="D159" s="1325" t="s">
        <v>12</v>
      </c>
      <c r="E159" s="1325">
        <v>400</v>
      </c>
      <c r="F159" s="1325">
        <v>49</v>
      </c>
      <c r="G159" s="71">
        <f t="shared" si="21"/>
        <v>0.75429815999999994</v>
      </c>
      <c r="H159" s="21" t="s">
        <v>169</v>
      </c>
      <c r="J159" s="28">
        <v>21</v>
      </c>
      <c r="K159" s="29"/>
      <c r="L159" s="29">
        <v>3.2</v>
      </c>
      <c r="M159" s="29">
        <v>11</v>
      </c>
      <c r="N159" s="24">
        <v>400</v>
      </c>
      <c r="O159" s="29"/>
      <c r="P159" s="30">
        <v>7</v>
      </c>
      <c r="Q159" s="31">
        <f t="shared" si="23"/>
        <v>9.8560000000000009E-2</v>
      </c>
      <c r="R159" s="34"/>
    </row>
    <row r="160" spans="2:35" ht="15" customHeight="1" x14ac:dyDescent="0.25">
      <c r="B160" s="69">
        <v>14</v>
      </c>
      <c r="C160" s="409">
        <v>5433</v>
      </c>
      <c r="D160" s="1325" t="s">
        <v>12</v>
      </c>
      <c r="E160" s="1325">
        <v>400</v>
      </c>
      <c r="F160" s="1325">
        <v>48</v>
      </c>
      <c r="G160" s="71">
        <f t="shared" si="21"/>
        <v>0.72382463999999991</v>
      </c>
      <c r="H160" s="21" t="s">
        <v>164</v>
      </c>
      <c r="J160" s="28">
        <v>22</v>
      </c>
      <c r="K160" s="29"/>
      <c r="L160" s="29">
        <v>4.2</v>
      </c>
      <c r="M160" s="29">
        <v>10</v>
      </c>
      <c r="N160" s="24">
        <v>400</v>
      </c>
      <c r="O160" s="29"/>
      <c r="P160" s="30">
        <v>34</v>
      </c>
      <c r="Q160" s="31">
        <f t="shared" si="23"/>
        <v>0.57120000000000004</v>
      </c>
      <c r="R160" s="34"/>
    </row>
    <row r="161" spans="2:18" ht="15" customHeight="1" x14ac:dyDescent="0.25">
      <c r="B161" s="69">
        <v>1</v>
      </c>
      <c r="C161" s="409">
        <v>5440</v>
      </c>
      <c r="D161" s="1325" t="s">
        <v>12</v>
      </c>
      <c r="E161" s="1325">
        <v>400</v>
      </c>
      <c r="F161" s="1325">
        <v>43</v>
      </c>
      <c r="G161" s="71">
        <f t="shared" si="21"/>
        <v>0.58088183999999998</v>
      </c>
      <c r="H161" s="21" t="s">
        <v>164</v>
      </c>
      <c r="J161" s="28">
        <v>23</v>
      </c>
      <c r="K161" s="29"/>
      <c r="L161" s="29">
        <v>1.7</v>
      </c>
      <c r="M161" s="29">
        <v>10</v>
      </c>
      <c r="N161" s="24">
        <v>400</v>
      </c>
      <c r="O161" s="29"/>
      <c r="P161" s="30">
        <v>35</v>
      </c>
      <c r="Q161" s="31">
        <f t="shared" si="23"/>
        <v>0.23799999999999999</v>
      </c>
      <c r="R161" s="34"/>
    </row>
    <row r="162" spans="2:18" ht="15" customHeight="1" x14ac:dyDescent="0.25">
      <c r="B162" s="69">
        <v>2</v>
      </c>
      <c r="C162" s="409">
        <v>5550</v>
      </c>
      <c r="D162" s="1325" t="s">
        <v>12</v>
      </c>
      <c r="E162" s="1325">
        <v>400</v>
      </c>
      <c r="F162" s="1325">
        <v>42</v>
      </c>
      <c r="G162" s="71">
        <f t="shared" si="21"/>
        <v>0.55417824000000004</v>
      </c>
      <c r="H162" s="21" t="s">
        <v>164</v>
      </c>
      <c r="J162" s="28">
        <v>24</v>
      </c>
      <c r="K162" s="29"/>
      <c r="L162" s="29">
        <v>2.2000000000000002</v>
      </c>
      <c r="M162" s="29">
        <v>10</v>
      </c>
      <c r="N162" s="24">
        <v>400</v>
      </c>
      <c r="O162" s="29"/>
      <c r="P162" s="30">
        <v>12</v>
      </c>
      <c r="Q162" s="31">
        <f t="shared" si="23"/>
        <v>0.1056</v>
      </c>
      <c r="R162" s="34"/>
    </row>
    <row r="163" spans="2:18" ht="15" customHeight="1" x14ac:dyDescent="0.25">
      <c r="B163" s="69">
        <v>3</v>
      </c>
      <c r="C163" s="409">
        <v>5485</v>
      </c>
      <c r="D163" s="1325" t="s">
        <v>12</v>
      </c>
      <c r="E163" s="1325">
        <v>400</v>
      </c>
      <c r="F163" s="1325">
        <v>42</v>
      </c>
      <c r="G163" s="71">
        <f t="shared" si="21"/>
        <v>0.55417824000000004</v>
      </c>
      <c r="H163" s="21" t="s">
        <v>164</v>
      </c>
      <c r="J163" s="28">
        <v>25</v>
      </c>
      <c r="K163" s="29"/>
      <c r="L163" s="29">
        <v>3.2</v>
      </c>
      <c r="M163" s="29">
        <v>7</v>
      </c>
      <c r="N163" s="24">
        <v>300</v>
      </c>
      <c r="O163" s="29"/>
      <c r="P163" s="30">
        <v>4</v>
      </c>
      <c r="Q163" s="31">
        <f t="shared" si="23"/>
        <v>2.6880000000000005E-2</v>
      </c>
      <c r="R163" s="34"/>
    </row>
    <row r="164" spans="2:18" ht="15" customHeight="1" x14ac:dyDescent="0.25">
      <c r="B164" s="69">
        <v>4</v>
      </c>
      <c r="C164" s="409">
        <v>5496</v>
      </c>
      <c r="D164" s="1325" t="s">
        <v>12</v>
      </c>
      <c r="E164" s="1325">
        <v>400</v>
      </c>
      <c r="F164" s="1325">
        <v>40</v>
      </c>
      <c r="G164" s="71">
        <f t="shared" si="21"/>
        <v>0.50265599999999988</v>
      </c>
      <c r="H164" s="21" t="s">
        <v>164</v>
      </c>
      <c r="J164" s="28">
        <v>26</v>
      </c>
      <c r="K164" s="29"/>
      <c r="L164" s="29">
        <v>3</v>
      </c>
      <c r="M164" s="52">
        <v>5</v>
      </c>
      <c r="N164" s="1312">
        <v>400</v>
      </c>
      <c r="O164" s="53">
        <v>9</v>
      </c>
      <c r="P164" s="25">
        <f>SUM(O164*10)</f>
        <v>90</v>
      </c>
      <c r="Q164" s="26">
        <f t="shared" si="23"/>
        <v>0.54</v>
      </c>
      <c r="R164" s="65"/>
    </row>
    <row r="165" spans="2:18" ht="15" customHeight="1" x14ac:dyDescent="0.25">
      <c r="B165" s="69">
        <v>5</v>
      </c>
      <c r="C165" s="409">
        <v>5546</v>
      </c>
      <c r="D165" s="1325" t="s">
        <v>12</v>
      </c>
      <c r="E165" s="1325">
        <v>400</v>
      </c>
      <c r="F165" s="1325">
        <v>43</v>
      </c>
      <c r="G165" s="71">
        <f t="shared" si="21"/>
        <v>0.58088183999999998</v>
      </c>
      <c r="H165" s="21" t="s">
        <v>164</v>
      </c>
      <c r="J165" s="28">
        <v>27</v>
      </c>
      <c r="K165" s="29"/>
      <c r="L165" s="29">
        <v>3</v>
      </c>
      <c r="M165" s="52">
        <v>5</v>
      </c>
      <c r="N165" s="1312">
        <v>300</v>
      </c>
      <c r="O165" s="53">
        <v>1</v>
      </c>
      <c r="P165" s="25">
        <f>SUM(O165*10)</f>
        <v>10</v>
      </c>
      <c r="Q165" s="26">
        <f t="shared" si="23"/>
        <v>4.4999999999999998E-2</v>
      </c>
      <c r="R165" s="65"/>
    </row>
    <row r="166" spans="2:18" ht="15" customHeight="1" x14ac:dyDescent="0.25">
      <c r="B166" s="1339">
        <v>46186</v>
      </c>
      <c r="C166" s="409">
        <v>5482</v>
      </c>
      <c r="D166" s="1325" t="s">
        <v>12</v>
      </c>
      <c r="E166" s="1325">
        <v>400</v>
      </c>
      <c r="F166" s="1325">
        <v>51</v>
      </c>
      <c r="G166" s="71">
        <f t="shared" si="21"/>
        <v>0.81713015999999994</v>
      </c>
      <c r="H166" s="21" t="s">
        <v>171</v>
      </c>
      <c r="J166" s="28">
        <v>28</v>
      </c>
      <c r="K166" s="29"/>
      <c r="L166" s="29">
        <v>2</v>
      </c>
      <c r="M166" s="52">
        <v>3</v>
      </c>
      <c r="N166" s="1312">
        <v>400</v>
      </c>
      <c r="O166" s="53">
        <v>2</v>
      </c>
      <c r="P166" s="25">
        <f>SUM(O166*25)</f>
        <v>50</v>
      </c>
      <c r="Q166" s="26">
        <f t="shared" si="23"/>
        <v>0.12</v>
      </c>
      <c r="R166" s="65"/>
    </row>
    <row r="167" spans="2:18" ht="15" customHeight="1" x14ac:dyDescent="0.25">
      <c r="B167" s="69">
        <v>2</v>
      </c>
      <c r="C167" s="409">
        <v>5524</v>
      </c>
      <c r="D167" s="1325" t="s">
        <v>12</v>
      </c>
      <c r="E167" s="1325">
        <v>300</v>
      </c>
      <c r="F167" s="1325">
        <v>53</v>
      </c>
      <c r="G167" s="71">
        <f t="shared" si="21"/>
        <v>0.66185658000000003</v>
      </c>
      <c r="H167" s="21" t="s">
        <v>171</v>
      </c>
      <c r="J167" s="28">
        <v>28</v>
      </c>
      <c r="K167" s="29"/>
      <c r="L167" s="29">
        <v>2</v>
      </c>
      <c r="M167" s="52">
        <v>3</v>
      </c>
      <c r="N167" s="1312">
        <v>300</v>
      </c>
      <c r="O167" s="53">
        <v>1</v>
      </c>
      <c r="P167" s="25">
        <f>SUM(O167*25)</f>
        <v>25</v>
      </c>
      <c r="Q167" s="26">
        <f t="shared" si="23"/>
        <v>4.4999999999999998E-2</v>
      </c>
      <c r="R167" s="65"/>
    </row>
    <row r="168" spans="2:18" ht="15" customHeight="1" x14ac:dyDescent="0.25">
      <c r="B168" s="69">
        <v>3</v>
      </c>
      <c r="C168" s="409">
        <v>5495</v>
      </c>
      <c r="D168" s="1325" t="s">
        <v>12</v>
      </c>
      <c r="E168" s="1325">
        <v>400</v>
      </c>
      <c r="F168" s="1325">
        <v>40</v>
      </c>
      <c r="G168" s="71">
        <f t="shared" si="21"/>
        <v>0.50265599999999988</v>
      </c>
      <c r="H168" s="21" t="s">
        <v>171</v>
      </c>
      <c r="J168" s="1292">
        <v>46175</v>
      </c>
      <c r="K168" s="23" t="s">
        <v>32</v>
      </c>
      <c r="L168" s="24">
        <v>10</v>
      </c>
      <c r="M168" s="24">
        <v>15</v>
      </c>
      <c r="N168" s="24">
        <v>400</v>
      </c>
      <c r="O168" s="23"/>
      <c r="P168" s="25">
        <v>2</v>
      </c>
      <c r="Q168" s="26">
        <f t="shared" si="23"/>
        <v>0.12</v>
      </c>
      <c r="R168" s="27"/>
    </row>
    <row r="169" spans="2:18" ht="15" customHeight="1" x14ac:dyDescent="0.25">
      <c r="B169" s="69">
        <v>4</v>
      </c>
      <c r="C169" s="409">
        <v>5481</v>
      </c>
      <c r="D169" s="1325" t="s">
        <v>12</v>
      </c>
      <c r="E169" s="1325">
        <v>400</v>
      </c>
      <c r="F169" s="1325">
        <v>30</v>
      </c>
      <c r="G169" s="71">
        <f t="shared" ref="G169:G232" si="25">0.7854*E169*F169*F169/1000000</f>
        <v>0.282744</v>
      </c>
      <c r="H169" s="21" t="s">
        <v>171</v>
      </c>
      <c r="J169" s="28">
        <v>2</v>
      </c>
      <c r="K169" s="29"/>
      <c r="L169" s="29">
        <v>10</v>
      </c>
      <c r="M169" s="29">
        <v>12</v>
      </c>
      <c r="N169" s="24">
        <v>400</v>
      </c>
      <c r="O169" s="29"/>
      <c r="P169" s="30">
        <v>1</v>
      </c>
      <c r="Q169" s="31">
        <f t="shared" si="23"/>
        <v>4.8000000000000001E-2</v>
      </c>
      <c r="R169" s="29"/>
    </row>
    <row r="170" spans="2:18" ht="15" customHeight="1" x14ac:dyDescent="0.25">
      <c r="B170" s="69">
        <v>5</v>
      </c>
      <c r="C170" s="409">
        <v>5536</v>
      </c>
      <c r="D170" s="1325" t="s">
        <v>12</v>
      </c>
      <c r="E170" s="1325">
        <v>400</v>
      </c>
      <c r="F170" s="1325">
        <v>57</v>
      </c>
      <c r="G170" s="71">
        <f t="shared" si="25"/>
        <v>1.02070584</v>
      </c>
      <c r="H170" s="21" t="s">
        <v>15</v>
      </c>
      <c r="J170" s="28">
        <v>3</v>
      </c>
      <c r="K170" s="29"/>
      <c r="L170" s="29">
        <v>10</v>
      </c>
      <c r="M170" s="29">
        <v>10</v>
      </c>
      <c r="N170" s="24">
        <v>400</v>
      </c>
      <c r="O170" s="29"/>
      <c r="P170" s="30">
        <v>3</v>
      </c>
      <c r="Q170" s="31">
        <f t="shared" si="23"/>
        <v>0.12</v>
      </c>
      <c r="R170" s="29"/>
    </row>
    <row r="171" spans="2:18" ht="15" customHeight="1" x14ac:dyDescent="0.25">
      <c r="B171" s="69">
        <v>6</v>
      </c>
      <c r="C171" s="409">
        <v>5561</v>
      </c>
      <c r="D171" s="1325" t="s">
        <v>12</v>
      </c>
      <c r="E171" s="1325">
        <v>400</v>
      </c>
      <c r="F171" s="1325">
        <v>54</v>
      </c>
      <c r="G171" s="71">
        <f t="shared" si="25"/>
        <v>0.91609055999999989</v>
      </c>
      <c r="H171" s="21" t="s">
        <v>15</v>
      </c>
      <c r="J171" s="28">
        <v>4</v>
      </c>
      <c r="K171" s="29"/>
      <c r="L171" s="29">
        <v>10</v>
      </c>
      <c r="M171" s="29">
        <v>18</v>
      </c>
      <c r="N171" s="24">
        <v>400</v>
      </c>
      <c r="O171" s="29"/>
      <c r="P171" s="30">
        <v>1</v>
      </c>
      <c r="Q171" s="31">
        <f t="shared" si="23"/>
        <v>7.1999999999999995E-2</v>
      </c>
      <c r="R171" s="29"/>
    </row>
    <row r="172" spans="2:18" ht="15" customHeight="1" x14ac:dyDescent="0.25">
      <c r="B172" s="69">
        <v>7</v>
      </c>
      <c r="C172" s="409">
        <v>5487</v>
      </c>
      <c r="D172" s="1325" t="s">
        <v>12</v>
      </c>
      <c r="E172" s="1325">
        <v>400</v>
      </c>
      <c r="F172" s="1325">
        <v>52</v>
      </c>
      <c r="G172" s="71">
        <f t="shared" si="25"/>
        <v>0.84948863999999991</v>
      </c>
      <c r="H172" s="21" t="s">
        <v>15</v>
      </c>
      <c r="J172" s="28">
        <v>5</v>
      </c>
      <c r="K172" s="29"/>
      <c r="L172" s="29">
        <v>5</v>
      </c>
      <c r="M172" s="29">
        <v>10</v>
      </c>
      <c r="N172" s="24">
        <v>400</v>
      </c>
      <c r="O172" s="29"/>
      <c r="P172" s="30">
        <v>2</v>
      </c>
      <c r="Q172" s="31">
        <f t="shared" si="23"/>
        <v>0.04</v>
      </c>
      <c r="R172" s="34"/>
    </row>
    <row r="173" spans="2:18" ht="15" customHeight="1" x14ac:dyDescent="0.25">
      <c r="B173" s="69">
        <v>8</v>
      </c>
      <c r="C173" s="409">
        <v>5473</v>
      </c>
      <c r="D173" s="1325" t="s">
        <v>12</v>
      </c>
      <c r="E173" s="1325">
        <v>400</v>
      </c>
      <c r="F173" s="1325">
        <v>70</v>
      </c>
      <c r="G173" s="71">
        <f t="shared" si="25"/>
        <v>1.5393839999999999</v>
      </c>
      <c r="H173" s="21" t="s">
        <v>15</v>
      </c>
      <c r="J173" s="28">
        <v>6</v>
      </c>
      <c r="K173" s="29"/>
      <c r="L173" s="29">
        <v>2.2000000000000002</v>
      </c>
      <c r="M173" s="29">
        <v>15</v>
      </c>
      <c r="N173" s="24">
        <v>400</v>
      </c>
      <c r="O173" s="29"/>
      <c r="P173" s="30">
        <v>9</v>
      </c>
      <c r="Q173" s="31">
        <f t="shared" si="23"/>
        <v>0.1188</v>
      </c>
      <c r="R173" s="29"/>
    </row>
    <row r="174" spans="2:18" ht="15" customHeight="1" x14ac:dyDescent="0.25">
      <c r="B174" s="69">
        <v>9</v>
      </c>
      <c r="C174" s="409">
        <v>5492</v>
      </c>
      <c r="D174" s="1325" t="s">
        <v>12</v>
      </c>
      <c r="E174" s="1325">
        <v>400</v>
      </c>
      <c r="F174" s="1325">
        <v>41</v>
      </c>
      <c r="G174" s="71">
        <f t="shared" si="25"/>
        <v>0.52810296000000001</v>
      </c>
      <c r="H174" s="21" t="s">
        <v>15</v>
      </c>
      <c r="J174" s="28">
        <v>7</v>
      </c>
      <c r="K174" s="29"/>
      <c r="L174" s="29">
        <v>2.2000000000000002</v>
      </c>
      <c r="M174" s="29">
        <v>13</v>
      </c>
      <c r="N174" s="24">
        <v>400</v>
      </c>
      <c r="O174" s="29"/>
      <c r="P174" s="30">
        <v>4</v>
      </c>
      <c r="Q174" s="31">
        <f t="shared" si="23"/>
        <v>4.5760000000000002E-2</v>
      </c>
      <c r="R174" s="34"/>
    </row>
    <row r="175" spans="2:18" ht="15" customHeight="1" x14ac:dyDescent="0.25">
      <c r="B175" s="69">
        <v>10</v>
      </c>
      <c r="C175" s="409">
        <v>5528</v>
      </c>
      <c r="D175" s="1325" t="s">
        <v>12</v>
      </c>
      <c r="E175" s="1325">
        <v>400</v>
      </c>
      <c r="F175" s="1325">
        <v>36</v>
      </c>
      <c r="G175" s="71">
        <f t="shared" si="25"/>
        <v>0.40715135999999991</v>
      </c>
      <c r="H175" s="21" t="s">
        <v>15</v>
      </c>
      <c r="J175" s="28">
        <v>8</v>
      </c>
      <c r="K175" s="29"/>
      <c r="L175" s="29">
        <v>5</v>
      </c>
      <c r="M175" s="29">
        <v>8</v>
      </c>
      <c r="N175" s="24">
        <v>400</v>
      </c>
      <c r="O175" s="29"/>
      <c r="P175" s="30">
        <v>1</v>
      </c>
      <c r="Q175" s="31">
        <f t="shared" si="23"/>
        <v>1.6E-2</v>
      </c>
      <c r="R175" s="34"/>
    </row>
    <row r="176" spans="2:18" ht="15" customHeight="1" x14ac:dyDescent="0.25">
      <c r="B176" s="69">
        <v>11</v>
      </c>
      <c r="C176" s="409">
        <v>5513</v>
      </c>
      <c r="D176" s="1325" t="s">
        <v>12</v>
      </c>
      <c r="E176" s="1325">
        <v>400</v>
      </c>
      <c r="F176" s="1325">
        <v>37</v>
      </c>
      <c r="G176" s="71">
        <f t="shared" si="25"/>
        <v>0.43008503999999992</v>
      </c>
      <c r="H176" s="21" t="s">
        <v>15</v>
      </c>
      <c r="J176" s="28">
        <v>9</v>
      </c>
      <c r="K176" s="29"/>
      <c r="L176" s="29">
        <v>8</v>
      </c>
      <c r="M176" s="29">
        <v>25</v>
      </c>
      <c r="N176" s="24">
        <v>400</v>
      </c>
      <c r="O176" s="29"/>
      <c r="P176" s="30">
        <v>2</v>
      </c>
      <c r="Q176" s="31">
        <f t="shared" si="23"/>
        <v>0.16</v>
      </c>
      <c r="R176" s="29"/>
    </row>
    <row r="177" spans="2:35" ht="15" customHeight="1" x14ac:dyDescent="0.25">
      <c r="B177" s="69">
        <v>12</v>
      </c>
      <c r="C177" s="409">
        <v>5527</v>
      </c>
      <c r="D177" s="1325" t="s">
        <v>12</v>
      </c>
      <c r="E177" s="1325">
        <v>400</v>
      </c>
      <c r="F177" s="1325">
        <v>46</v>
      </c>
      <c r="G177" s="71">
        <f t="shared" si="25"/>
        <v>0.66476255999999989</v>
      </c>
      <c r="H177" s="21" t="s">
        <v>15</v>
      </c>
      <c r="J177" s="28">
        <v>10</v>
      </c>
      <c r="K177" s="29"/>
      <c r="L177" s="29">
        <v>10</v>
      </c>
      <c r="M177" s="29">
        <v>23</v>
      </c>
      <c r="N177" s="24">
        <v>400</v>
      </c>
      <c r="O177" s="29"/>
      <c r="P177" s="30">
        <v>1</v>
      </c>
      <c r="Q177" s="31">
        <f t="shared" si="23"/>
        <v>9.1999999999999998E-2</v>
      </c>
      <c r="R177" s="34"/>
    </row>
    <row r="178" spans="2:35" ht="15" customHeight="1" x14ac:dyDescent="0.25">
      <c r="B178" s="69">
        <v>1</v>
      </c>
      <c r="C178" s="409">
        <v>5475</v>
      </c>
      <c r="D178" s="1325" t="s">
        <v>12</v>
      </c>
      <c r="E178" s="1325">
        <v>400</v>
      </c>
      <c r="F178" s="1325">
        <v>47</v>
      </c>
      <c r="G178" s="71">
        <f t="shared" si="25"/>
        <v>0.69397943999999989</v>
      </c>
      <c r="H178" s="21" t="s">
        <v>164</v>
      </c>
      <c r="J178" s="28">
        <v>11</v>
      </c>
      <c r="K178" s="29"/>
      <c r="L178" s="29">
        <v>10</v>
      </c>
      <c r="M178" s="29">
        <v>25</v>
      </c>
      <c r="N178" s="24">
        <v>400</v>
      </c>
      <c r="O178" s="29"/>
      <c r="P178" s="30">
        <v>1</v>
      </c>
      <c r="Q178" s="31">
        <f t="shared" si="23"/>
        <v>0.1</v>
      </c>
      <c r="R178" s="29"/>
    </row>
    <row r="179" spans="2:35" ht="15" customHeight="1" x14ac:dyDescent="0.25">
      <c r="B179" s="69">
        <v>2</v>
      </c>
      <c r="C179" s="409">
        <v>5523</v>
      </c>
      <c r="D179" s="1325" t="s">
        <v>12</v>
      </c>
      <c r="E179" s="1325">
        <v>400</v>
      </c>
      <c r="F179" s="1325">
        <v>48</v>
      </c>
      <c r="G179" s="71">
        <f t="shared" si="25"/>
        <v>0.72382463999999991</v>
      </c>
      <c r="H179" s="21" t="s">
        <v>164</v>
      </c>
      <c r="J179" s="28">
        <v>12</v>
      </c>
      <c r="K179" s="29"/>
      <c r="L179" s="29">
        <v>12</v>
      </c>
      <c r="M179" s="29">
        <v>25</v>
      </c>
      <c r="N179" s="24">
        <v>400</v>
      </c>
      <c r="O179" s="29"/>
      <c r="P179" s="30">
        <v>2</v>
      </c>
      <c r="Q179" s="31">
        <f t="shared" si="23"/>
        <v>0.24</v>
      </c>
      <c r="R179" s="34"/>
    </row>
    <row r="180" spans="2:35" ht="15" customHeight="1" x14ac:dyDescent="0.25">
      <c r="B180" s="69">
        <v>3</v>
      </c>
      <c r="C180" s="409">
        <v>5515</v>
      </c>
      <c r="D180" s="1325" t="s">
        <v>12</v>
      </c>
      <c r="E180" s="1325">
        <v>400</v>
      </c>
      <c r="F180" s="1325">
        <v>44</v>
      </c>
      <c r="G180" s="71">
        <f t="shared" si="25"/>
        <v>0.60821376000000005</v>
      </c>
      <c r="H180" s="21" t="s">
        <v>164</v>
      </c>
      <c r="J180" s="28">
        <v>13</v>
      </c>
      <c r="K180" s="29"/>
      <c r="L180" s="29">
        <v>10</v>
      </c>
      <c r="M180" s="29">
        <v>30</v>
      </c>
      <c r="N180" s="24">
        <v>400</v>
      </c>
      <c r="O180" s="29"/>
      <c r="P180" s="30">
        <v>3</v>
      </c>
      <c r="Q180" s="31">
        <f t="shared" ref="Q180:Q243" si="26">L180*M180*N180*P180/1000000</f>
        <v>0.36</v>
      </c>
      <c r="R180" s="29"/>
    </row>
    <row r="181" spans="2:35" ht="15" customHeight="1" x14ac:dyDescent="0.25">
      <c r="B181" s="69">
        <v>4</v>
      </c>
      <c r="C181" s="409">
        <v>5483</v>
      </c>
      <c r="D181" s="1325" t="s">
        <v>12</v>
      </c>
      <c r="E181" s="1325">
        <v>400</v>
      </c>
      <c r="F181" s="1325">
        <v>57</v>
      </c>
      <c r="G181" s="71">
        <f t="shared" si="25"/>
        <v>1.02070584</v>
      </c>
      <c r="H181" s="21" t="s">
        <v>164</v>
      </c>
      <c r="I181" s="330"/>
      <c r="J181" s="28">
        <v>14</v>
      </c>
      <c r="K181" s="29"/>
      <c r="L181" s="29">
        <v>8</v>
      </c>
      <c r="M181" s="29">
        <v>15</v>
      </c>
      <c r="N181" s="24">
        <v>400</v>
      </c>
      <c r="O181" s="29"/>
      <c r="P181" s="30">
        <v>1</v>
      </c>
      <c r="Q181" s="31">
        <f t="shared" si="26"/>
        <v>4.8000000000000001E-2</v>
      </c>
      <c r="R181" s="34"/>
      <c r="S181" s="330"/>
    </row>
    <row r="182" spans="2:35" ht="15" customHeight="1" x14ac:dyDescent="0.25">
      <c r="B182" s="69">
        <v>5</v>
      </c>
      <c r="C182" s="409">
        <v>5525</v>
      </c>
      <c r="D182" s="1325" t="s">
        <v>12</v>
      </c>
      <c r="E182" s="1325">
        <v>400</v>
      </c>
      <c r="F182" s="1325">
        <v>53</v>
      </c>
      <c r="G182" s="71">
        <f t="shared" si="25"/>
        <v>0.88247543999999989</v>
      </c>
      <c r="H182" s="21" t="s">
        <v>164</v>
      </c>
      <c r="I182" s="330"/>
      <c r="J182" s="28">
        <v>15</v>
      </c>
      <c r="K182" s="29"/>
      <c r="L182" s="29">
        <v>12</v>
      </c>
      <c r="M182" s="29">
        <v>15</v>
      </c>
      <c r="N182" s="24">
        <v>400</v>
      </c>
      <c r="O182" s="29"/>
      <c r="P182" s="30">
        <v>1</v>
      </c>
      <c r="Q182" s="31">
        <f t="shared" si="26"/>
        <v>7.1999999999999995E-2</v>
      </c>
      <c r="R182" s="34"/>
      <c r="S182" s="330"/>
    </row>
    <row r="183" spans="2:35" ht="15" customHeight="1" x14ac:dyDescent="0.25">
      <c r="B183" s="69">
        <v>6</v>
      </c>
      <c r="C183" s="409">
        <v>5506</v>
      </c>
      <c r="D183" s="1325" t="s">
        <v>12</v>
      </c>
      <c r="E183" s="1325">
        <v>400</v>
      </c>
      <c r="F183" s="1325">
        <v>57</v>
      </c>
      <c r="G183" s="71">
        <f t="shared" si="25"/>
        <v>1.02070584</v>
      </c>
      <c r="H183" s="21" t="s">
        <v>164</v>
      </c>
      <c r="J183" s="28">
        <v>16</v>
      </c>
      <c r="K183" s="29"/>
      <c r="L183" s="29">
        <v>5</v>
      </c>
      <c r="M183" s="29">
        <v>15</v>
      </c>
      <c r="N183" s="24">
        <v>400</v>
      </c>
      <c r="O183" s="29"/>
      <c r="P183" s="30">
        <v>1</v>
      </c>
      <c r="Q183" s="31">
        <f t="shared" si="26"/>
        <v>0.03</v>
      </c>
      <c r="R183" s="34"/>
    </row>
    <row r="184" spans="2:35" ht="15" customHeight="1" x14ac:dyDescent="0.25">
      <c r="B184" s="69">
        <v>7</v>
      </c>
      <c r="C184" s="409">
        <v>5563</v>
      </c>
      <c r="D184" s="1325" t="s">
        <v>12</v>
      </c>
      <c r="E184" s="1325">
        <v>400</v>
      </c>
      <c r="F184" s="1325">
        <v>47</v>
      </c>
      <c r="G184" s="71">
        <f t="shared" si="25"/>
        <v>0.69397943999999989</v>
      </c>
      <c r="H184" s="21" t="s">
        <v>164</v>
      </c>
      <c r="J184" s="28">
        <v>17</v>
      </c>
      <c r="K184" s="29"/>
      <c r="L184" s="29">
        <v>10</v>
      </c>
      <c r="M184" s="29">
        <v>20</v>
      </c>
      <c r="N184" s="24">
        <v>400</v>
      </c>
      <c r="O184" s="29"/>
      <c r="P184" s="30">
        <v>4</v>
      </c>
      <c r="Q184" s="31">
        <f t="shared" si="26"/>
        <v>0.32</v>
      </c>
      <c r="R184" s="34"/>
    </row>
    <row r="185" spans="2:35" ht="15" customHeight="1" x14ac:dyDescent="0.25">
      <c r="B185" s="69">
        <v>8</v>
      </c>
      <c r="C185" s="409">
        <v>5451</v>
      </c>
      <c r="D185" s="1325" t="s">
        <v>12</v>
      </c>
      <c r="E185" s="1325">
        <v>400</v>
      </c>
      <c r="F185" s="1325">
        <v>48</v>
      </c>
      <c r="G185" s="71">
        <f t="shared" si="25"/>
        <v>0.72382463999999991</v>
      </c>
      <c r="H185" s="21" t="s">
        <v>164</v>
      </c>
      <c r="J185" s="28">
        <v>18</v>
      </c>
      <c r="K185" s="29"/>
      <c r="L185" s="29">
        <v>8</v>
      </c>
      <c r="M185" s="29">
        <v>20</v>
      </c>
      <c r="N185" s="24">
        <v>400</v>
      </c>
      <c r="O185" s="29"/>
      <c r="P185" s="30">
        <v>3</v>
      </c>
      <c r="Q185" s="31">
        <f t="shared" si="26"/>
        <v>0.192</v>
      </c>
      <c r="R185" s="34"/>
    </row>
    <row r="186" spans="2:35" ht="15" customHeight="1" x14ac:dyDescent="0.25">
      <c r="B186" s="69">
        <v>9</v>
      </c>
      <c r="C186" s="409">
        <v>5467</v>
      </c>
      <c r="D186" s="1325" t="s">
        <v>12</v>
      </c>
      <c r="E186" s="1325">
        <v>400</v>
      </c>
      <c r="F186" s="1325">
        <v>62</v>
      </c>
      <c r="G186" s="71">
        <f t="shared" si="25"/>
        <v>1.2076310399999999</v>
      </c>
      <c r="H186" s="21" t="s">
        <v>164</v>
      </c>
      <c r="J186" s="28">
        <v>19</v>
      </c>
      <c r="K186" s="29"/>
      <c r="L186" s="29">
        <v>10</v>
      </c>
      <c r="M186" s="29">
        <v>18</v>
      </c>
      <c r="N186" s="24">
        <v>400</v>
      </c>
      <c r="O186" s="29"/>
      <c r="P186" s="30">
        <v>1</v>
      </c>
      <c r="Q186" s="31">
        <f t="shared" si="26"/>
        <v>7.1999999999999995E-2</v>
      </c>
      <c r="R186" s="34"/>
    </row>
    <row r="187" spans="2:35" ht="15" customHeight="1" x14ac:dyDescent="0.25">
      <c r="B187" s="1339">
        <v>46187</v>
      </c>
      <c r="C187" s="409">
        <v>5544</v>
      </c>
      <c r="D187" s="1325" t="s">
        <v>12</v>
      </c>
      <c r="E187" s="1325">
        <v>400</v>
      </c>
      <c r="F187" s="1325">
        <v>45</v>
      </c>
      <c r="G187" s="71">
        <f t="shared" si="25"/>
        <v>0.63617400000000002</v>
      </c>
      <c r="H187" s="21" t="s">
        <v>171</v>
      </c>
      <c r="J187" s="28">
        <v>20</v>
      </c>
      <c r="K187" s="29"/>
      <c r="L187" s="29">
        <v>15</v>
      </c>
      <c r="M187" s="29">
        <v>20</v>
      </c>
      <c r="N187" s="24">
        <v>400</v>
      </c>
      <c r="O187" s="29"/>
      <c r="P187" s="30">
        <v>1</v>
      </c>
      <c r="Q187" s="31">
        <f t="shared" si="26"/>
        <v>0.12</v>
      </c>
      <c r="R187" s="34"/>
      <c r="AC187" s="5"/>
      <c r="AD187" s="5"/>
      <c r="AE187" s="5"/>
      <c r="AF187" s="5"/>
      <c r="AG187" s="5"/>
      <c r="AH187" s="5"/>
      <c r="AI187" s="5"/>
    </row>
    <row r="188" spans="2:35" ht="15" customHeight="1" x14ac:dyDescent="0.25">
      <c r="B188" s="69">
        <v>2</v>
      </c>
      <c r="C188" s="409">
        <v>5345</v>
      </c>
      <c r="D188" s="1325" t="s">
        <v>12</v>
      </c>
      <c r="E188" s="1325">
        <v>400</v>
      </c>
      <c r="F188" s="1325">
        <v>43</v>
      </c>
      <c r="G188" s="71">
        <f t="shared" si="25"/>
        <v>0.58088183999999998</v>
      </c>
      <c r="H188" s="21" t="s">
        <v>171</v>
      </c>
      <c r="J188" s="28">
        <v>21</v>
      </c>
      <c r="K188" s="29"/>
      <c r="L188" s="29">
        <v>8</v>
      </c>
      <c r="M188" s="29">
        <v>10</v>
      </c>
      <c r="N188" s="24">
        <v>400</v>
      </c>
      <c r="O188" s="29"/>
      <c r="P188" s="30">
        <v>6</v>
      </c>
      <c r="Q188" s="31">
        <f t="shared" si="26"/>
        <v>0.192</v>
      </c>
      <c r="R188" s="34"/>
      <c r="AC188" s="5"/>
      <c r="AD188" s="5"/>
      <c r="AE188" s="5"/>
      <c r="AF188" s="5"/>
      <c r="AG188" s="5"/>
      <c r="AH188" s="5"/>
      <c r="AI188" s="5"/>
    </row>
    <row r="189" spans="2:35" ht="15" customHeight="1" x14ac:dyDescent="0.25">
      <c r="B189" s="1339">
        <v>46188</v>
      </c>
      <c r="C189" s="409">
        <v>5559</v>
      </c>
      <c r="D189" s="1325" t="s">
        <v>12</v>
      </c>
      <c r="E189" s="1325">
        <v>400</v>
      </c>
      <c r="F189" s="1325">
        <v>60</v>
      </c>
      <c r="G189" s="71">
        <f t="shared" si="25"/>
        <v>1.130976</v>
      </c>
      <c r="H189" s="21" t="s">
        <v>186</v>
      </c>
      <c r="J189" s="28">
        <v>22</v>
      </c>
      <c r="K189" s="29"/>
      <c r="L189" s="29">
        <v>4.2</v>
      </c>
      <c r="M189" s="29">
        <v>10</v>
      </c>
      <c r="N189" s="24">
        <v>400</v>
      </c>
      <c r="O189" s="29"/>
      <c r="P189" s="30">
        <v>5</v>
      </c>
      <c r="Q189" s="31">
        <f t="shared" si="26"/>
        <v>8.4000000000000005E-2</v>
      </c>
      <c r="R189" s="34"/>
    </row>
    <row r="190" spans="2:35" ht="15" customHeight="1" x14ac:dyDescent="0.25">
      <c r="B190" s="69">
        <v>2</v>
      </c>
      <c r="C190" s="409">
        <v>5463</v>
      </c>
      <c r="D190" s="1325" t="s">
        <v>12</v>
      </c>
      <c r="E190" s="1325">
        <v>400</v>
      </c>
      <c r="F190" s="1325">
        <v>56</v>
      </c>
      <c r="G190" s="71">
        <f t="shared" si="25"/>
        <v>0.98520576000000004</v>
      </c>
      <c r="H190" s="21" t="s">
        <v>186</v>
      </c>
      <c r="J190" s="28">
        <v>23</v>
      </c>
      <c r="K190" s="29"/>
      <c r="L190" s="29">
        <v>1.7</v>
      </c>
      <c r="M190" s="29">
        <v>10</v>
      </c>
      <c r="N190" s="24">
        <v>400</v>
      </c>
      <c r="O190" s="29"/>
      <c r="P190" s="30">
        <v>16</v>
      </c>
      <c r="Q190" s="31">
        <f t="shared" si="26"/>
        <v>0.10879999999999999</v>
      </c>
      <c r="R190" s="34"/>
    </row>
    <row r="191" spans="2:35" ht="15" customHeight="1" x14ac:dyDescent="0.25">
      <c r="B191" s="1339">
        <v>46190</v>
      </c>
      <c r="C191" s="409">
        <v>5477</v>
      </c>
      <c r="D191" s="1325" t="s">
        <v>12</v>
      </c>
      <c r="E191" s="1325">
        <v>400</v>
      </c>
      <c r="F191" s="1325">
        <v>35</v>
      </c>
      <c r="G191" s="71">
        <f t="shared" si="25"/>
        <v>0.38484599999999997</v>
      </c>
      <c r="H191" s="21" t="s">
        <v>186</v>
      </c>
      <c r="J191" s="28">
        <v>24</v>
      </c>
      <c r="K191" s="29"/>
      <c r="L191" s="29">
        <v>2.2000000000000002</v>
      </c>
      <c r="M191" s="29">
        <v>15</v>
      </c>
      <c r="N191" s="24">
        <v>400</v>
      </c>
      <c r="O191" s="29"/>
      <c r="P191" s="30">
        <v>3</v>
      </c>
      <c r="Q191" s="31">
        <f t="shared" si="26"/>
        <v>3.9600000000000003E-2</v>
      </c>
      <c r="R191" s="34"/>
    </row>
    <row r="192" spans="2:35" ht="15" customHeight="1" x14ac:dyDescent="0.25">
      <c r="B192" s="69">
        <v>2</v>
      </c>
      <c r="C192" s="409">
        <v>5456</v>
      </c>
      <c r="D192" s="1325" t="s">
        <v>12</v>
      </c>
      <c r="E192" s="1325">
        <v>400</v>
      </c>
      <c r="F192" s="1325">
        <v>36</v>
      </c>
      <c r="G192" s="71">
        <f t="shared" si="25"/>
        <v>0.40715135999999991</v>
      </c>
      <c r="H192" s="21" t="s">
        <v>186</v>
      </c>
      <c r="J192" s="28">
        <v>25</v>
      </c>
      <c r="K192" s="29"/>
      <c r="L192" s="29">
        <v>2.2000000000000002</v>
      </c>
      <c r="M192" s="29">
        <v>12</v>
      </c>
      <c r="N192" s="24">
        <v>400</v>
      </c>
      <c r="O192" s="29"/>
      <c r="P192" s="30">
        <v>2</v>
      </c>
      <c r="Q192" s="31">
        <f t="shared" si="26"/>
        <v>2.112E-2</v>
      </c>
      <c r="R192" s="34"/>
    </row>
    <row r="193" spans="2:18" ht="15" customHeight="1" x14ac:dyDescent="0.25">
      <c r="B193" s="69">
        <v>3</v>
      </c>
      <c r="C193" s="409">
        <v>5514</v>
      </c>
      <c r="D193" s="1325" t="s">
        <v>12</v>
      </c>
      <c r="E193" s="1325">
        <v>400</v>
      </c>
      <c r="F193" s="1325">
        <v>30</v>
      </c>
      <c r="G193" s="71">
        <f t="shared" si="25"/>
        <v>0.282744</v>
      </c>
      <c r="H193" s="21" t="s">
        <v>186</v>
      </c>
      <c r="J193" s="28">
        <v>26</v>
      </c>
      <c r="K193" s="29"/>
      <c r="L193" s="29">
        <v>1.7</v>
      </c>
      <c r="M193" s="29">
        <v>12</v>
      </c>
      <c r="N193" s="24">
        <v>400</v>
      </c>
      <c r="O193" s="29"/>
      <c r="P193" s="30">
        <v>5</v>
      </c>
      <c r="Q193" s="31">
        <f t="shared" si="26"/>
        <v>4.0799999999999996E-2</v>
      </c>
      <c r="R193" s="34"/>
    </row>
    <row r="194" spans="2:18" ht="15" customHeight="1" x14ac:dyDescent="0.25">
      <c r="B194" s="69">
        <v>4</v>
      </c>
      <c r="C194" s="409">
        <v>5472</v>
      </c>
      <c r="D194" s="1325" t="s">
        <v>12</v>
      </c>
      <c r="E194" s="1325">
        <v>400</v>
      </c>
      <c r="F194" s="1325">
        <v>50</v>
      </c>
      <c r="G194" s="71">
        <f t="shared" si="25"/>
        <v>0.78539999999999988</v>
      </c>
      <c r="H194" s="21" t="s">
        <v>186</v>
      </c>
      <c r="J194" s="28">
        <v>27</v>
      </c>
      <c r="K194" s="29"/>
      <c r="L194" s="29">
        <v>4.2</v>
      </c>
      <c r="M194" s="29">
        <v>7</v>
      </c>
      <c r="N194" s="24">
        <v>400</v>
      </c>
      <c r="O194" s="29"/>
      <c r="P194" s="30">
        <v>22</v>
      </c>
      <c r="Q194" s="31">
        <f t="shared" si="26"/>
        <v>0.25872000000000001</v>
      </c>
      <c r="R194" s="34"/>
    </row>
    <row r="195" spans="2:18" ht="15" customHeight="1" x14ac:dyDescent="0.25">
      <c r="B195" s="69">
        <v>5</v>
      </c>
      <c r="C195" s="409">
        <v>5494</v>
      </c>
      <c r="D195" s="1325" t="s">
        <v>12</v>
      </c>
      <c r="E195" s="1325">
        <v>400</v>
      </c>
      <c r="F195" s="1325">
        <v>40</v>
      </c>
      <c r="G195" s="71">
        <f t="shared" si="25"/>
        <v>0.50265599999999988</v>
      </c>
      <c r="H195" s="21" t="s">
        <v>186</v>
      </c>
      <c r="J195" s="28">
        <v>28</v>
      </c>
      <c r="K195" s="29"/>
      <c r="L195" s="29">
        <v>4.7</v>
      </c>
      <c r="M195" s="29">
        <v>7</v>
      </c>
      <c r="N195" s="24">
        <v>300</v>
      </c>
      <c r="O195" s="29"/>
      <c r="P195" s="30">
        <v>5</v>
      </c>
      <c r="Q195" s="31">
        <f t="shared" si="26"/>
        <v>4.9349999999999998E-2</v>
      </c>
      <c r="R195" s="34"/>
    </row>
    <row r="196" spans="2:18" ht="15" customHeight="1" x14ac:dyDescent="0.25">
      <c r="B196" s="69">
        <v>6</v>
      </c>
      <c r="C196" s="409">
        <v>5740</v>
      </c>
      <c r="D196" s="1325" t="s">
        <v>12</v>
      </c>
      <c r="E196" s="1325">
        <v>400</v>
      </c>
      <c r="F196" s="1325">
        <v>36</v>
      </c>
      <c r="G196" s="71">
        <f t="shared" si="25"/>
        <v>0.40715135999999991</v>
      </c>
      <c r="H196" s="21" t="s">
        <v>185</v>
      </c>
      <c r="J196" s="28">
        <v>29</v>
      </c>
      <c r="K196" s="29"/>
      <c r="L196" s="29">
        <v>3.2</v>
      </c>
      <c r="M196" s="29">
        <v>7</v>
      </c>
      <c r="N196" s="24">
        <v>400</v>
      </c>
      <c r="O196" s="29"/>
      <c r="P196" s="30">
        <v>4</v>
      </c>
      <c r="Q196" s="31">
        <f t="shared" si="26"/>
        <v>3.5839999999999997E-2</v>
      </c>
      <c r="R196" s="34"/>
    </row>
    <row r="197" spans="2:18" ht="15" customHeight="1" x14ac:dyDescent="0.25">
      <c r="B197" s="69">
        <v>7</v>
      </c>
      <c r="C197" s="409">
        <v>5716</v>
      </c>
      <c r="D197" s="1325" t="s">
        <v>12</v>
      </c>
      <c r="E197" s="1325">
        <v>400</v>
      </c>
      <c r="F197" s="1325">
        <v>40</v>
      </c>
      <c r="G197" s="71">
        <f t="shared" si="25"/>
        <v>0.50265599999999988</v>
      </c>
      <c r="H197" s="21" t="s">
        <v>185</v>
      </c>
      <c r="J197" s="28">
        <v>30</v>
      </c>
      <c r="K197" s="29"/>
      <c r="L197" s="29">
        <v>4.2</v>
      </c>
      <c r="M197" s="29">
        <v>10</v>
      </c>
      <c r="N197" s="24">
        <v>300</v>
      </c>
      <c r="O197" s="29"/>
      <c r="P197" s="30">
        <v>4</v>
      </c>
      <c r="Q197" s="31">
        <f t="shared" si="26"/>
        <v>5.04E-2</v>
      </c>
      <c r="R197" s="34"/>
    </row>
    <row r="198" spans="2:18" ht="15" customHeight="1" x14ac:dyDescent="0.25">
      <c r="B198" s="69">
        <v>8</v>
      </c>
      <c r="C198" s="409">
        <v>5713</v>
      </c>
      <c r="D198" s="1325" t="s">
        <v>12</v>
      </c>
      <c r="E198" s="1325">
        <v>400</v>
      </c>
      <c r="F198" s="1325">
        <v>55</v>
      </c>
      <c r="G198" s="71">
        <f t="shared" si="25"/>
        <v>0.95033400000000001</v>
      </c>
      <c r="H198" s="21" t="s">
        <v>185</v>
      </c>
      <c r="J198" s="28">
        <v>31</v>
      </c>
      <c r="K198" s="29"/>
      <c r="L198" s="29">
        <v>3.2</v>
      </c>
      <c r="M198" s="29">
        <v>11</v>
      </c>
      <c r="N198" s="24">
        <v>400</v>
      </c>
      <c r="O198" s="29"/>
      <c r="P198" s="30">
        <v>1</v>
      </c>
      <c r="Q198" s="31">
        <f t="shared" si="26"/>
        <v>1.4080000000000002E-2</v>
      </c>
      <c r="R198" s="34"/>
    </row>
    <row r="199" spans="2:18" ht="15" customHeight="1" x14ac:dyDescent="0.25">
      <c r="B199" s="69">
        <v>9</v>
      </c>
      <c r="C199" s="409">
        <v>5703</v>
      </c>
      <c r="D199" s="1325" t="s">
        <v>12</v>
      </c>
      <c r="E199" s="1325">
        <v>400</v>
      </c>
      <c r="F199" s="1325">
        <v>58</v>
      </c>
      <c r="G199" s="71">
        <f t="shared" si="25"/>
        <v>1.0568342399999999</v>
      </c>
      <c r="H199" s="21" t="s">
        <v>185</v>
      </c>
      <c r="J199" s="28">
        <v>32</v>
      </c>
      <c r="K199" s="29"/>
      <c r="L199" s="29">
        <v>3.2</v>
      </c>
      <c r="M199" s="29">
        <v>13</v>
      </c>
      <c r="N199" s="24">
        <v>300</v>
      </c>
      <c r="O199" s="29"/>
      <c r="P199" s="30">
        <v>1</v>
      </c>
      <c r="Q199" s="31">
        <f t="shared" si="26"/>
        <v>1.248E-2</v>
      </c>
      <c r="R199" s="34"/>
    </row>
    <row r="200" spans="2:18" ht="15" customHeight="1" x14ac:dyDescent="0.25">
      <c r="B200" s="69">
        <v>10</v>
      </c>
      <c r="C200" s="409">
        <v>5734</v>
      </c>
      <c r="D200" s="1325" t="s">
        <v>12</v>
      </c>
      <c r="E200" s="1325">
        <v>400</v>
      </c>
      <c r="F200" s="1325">
        <v>40</v>
      </c>
      <c r="G200" s="71">
        <f t="shared" si="25"/>
        <v>0.50265599999999988</v>
      </c>
      <c r="H200" s="21" t="s">
        <v>185</v>
      </c>
      <c r="J200" s="28">
        <v>33</v>
      </c>
      <c r="K200" s="29"/>
      <c r="L200" s="29">
        <v>2.2000000000000002</v>
      </c>
      <c r="M200" s="29">
        <v>18</v>
      </c>
      <c r="N200" s="24">
        <v>400</v>
      </c>
      <c r="O200" s="29"/>
      <c r="P200" s="30">
        <v>4</v>
      </c>
      <c r="Q200" s="31">
        <f t="shared" si="26"/>
        <v>6.336E-2</v>
      </c>
      <c r="R200" s="34"/>
    </row>
    <row r="201" spans="2:18" ht="15" customHeight="1" x14ac:dyDescent="0.25">
      <c r="B201" s="69">
        <v>11</v>
      </c>
      <c r="C201" s="409">
        <v>5721</v>
      </c>
      <c r="D201" s="1325" t="s">
        <v>12</v>
      </c>
      <c r="E201" s="1325">
        <v>400</v>
      </c>
      <c r="F201" s="1325">
        <v>53</v>
      </c>
      <c r="G201" s="71">
        <f t="shared" si="25"/>
        <v>0.88247543999999989</v>
      </c>
      <c r="H201" s="21" t="s">
        <v>185</v>
      </c>
      <c r="J201" s="28">
        <v>34</v>
      </c>
      <c r="K201" s="29"/>
      <c r="L201" s="29">
        <v>2.2000000000000002</v>
      </c>
      <c r="M201" s="29">
        <v>20</v>
      </c>
      <c r="N201" s="24">
        <v>400</v>
      </c>
      <c r="O201" s="29"/>
      <c r="P201" s="30">
        <v>11</v>
      </c>
      <c r="Q201" s="31">
        <f t="shared" si="26"/>
        <v>0.19359999999999999</v>
      </c>
      <c r="R201" s="34"/>
    </row>
    <row r="202" spans="2:18" ht="15" customHeight="1" x14ac:dyDescent="0.25">
      <c r="B202" s="69">
        <v>12</v>
      </c>
      <c r="C202" s="409">
        <v>5733</v>
      </c>
      <c r="D202" s="1325" t="s">
        <v>12</v>
      </c>
      <c r="E202" s="1325">
        <v>400</v>
      </c>
      <c r="F202" s="1325">
        <v>46</v>
      </c>
      <c r="G202" s="71">
        <f t="shared" si="25"/>
        <v>0.66476255999999989</v>
      </c>
      <c r="H202" s="21" t="s">
        <v>15</v>
      </c>
      <c r="J202" s="28">
        <v>35</v>
      </c>
      <c r="K202" s="29"/>
      <c r="L202" s="29">
        <v>2.2000000000000002</v>
      </c>
      <c r="M202" s="29">
        <v>13</v>
      </c>
      <c r="N202" s="24">
        <v>400</v>
      </c>
      <c r="O202" s="29"/>
      <c r="P202" s="30">
        <v>2</v>
      </c>
      <c r="Q202" s="31">
        <f t="shared" si="26"/>
        <v>2.2880000000000001E-2</v>
      </c>
      <c r="R202" s="34"/>
    </row>
    <row r="203" spans="2:18" ht="15" customHeight="1" x14ac:dyDescent="0.25">
      <c r="B203" s="69">
        <v>1</v>
      </c>
      <c r="C203" s="409">
        <v>5761</v>
      </c>
      <c r="D203" s="1325" t="s">
        <v>12</v>
      </c>
      <c r="E203" s="1325">
        <v>400</v>
      </c>
      <c r="F203" s="1325">
        <v>55</v>
      </c>
      <c r="G203" s="71">
        <f t="shared" si="25"/>
        <v>0.95033400000000001</v>
      </c>
      <c r="H203" s="21" t="s">
        <v>16</v>
      </c>
      <c r="J203" s="28">
        <v>36</v>
      </c>
      <c r="K203" s="29"/>
      <c r="L203" s="29">
        <v>2.2000000000000002</v>
      </c>
      <c r="M203" s="29">
        <v>15</v>
      </c>
      <c r="N203" s="24">
        <v>400</v>
      </c>
      <c r="O203" s="29"/>
      <c r="P203" s="30">
        <v>2</v>
      </c>
      <c r="Q203" s="31">
        <f t="shared" si="26"/>
        <v>2.64E-2</v>
      </c>
      <c r="R203" s="34"/>
    </row>
    <row r="204" spans="2:18" ht="15" customHeight="1" x14ac:dyDescent="0.25">
      <c r="B204" s="69">
        <v>2</v>
      </c>
      <c r="C204" s="409">
        <v>5696</v>
      </c>
      <c r="D204" s="1325" t="s">
        <v>12</v>
      </c>
      <c r="E204" s="1325">
        <v>400</v>
      </c>
      <c r="F204" s="1325">
        <v>30</v>
      </c>
      <c r="G204" s="71">
        <f t="shared" si="25"/>
        <v>0.282744</v>
      </c>
      <c r="H204" s="21" t="s">
        <v>187</v>
      </c>
      <c r="J204" s="28">
        <v>37</v>
      </c>
      <c r="K204" s="29"/>
      <c r="L204" s="29">
        <v>4</v>
      </c>
      <c r="M204" s="52">
        <v>6</v>
      </c>
      <c r="N204" s="1312">
        <v>400</v>
      </c>
      <c r="O204" s="53"/>
      <c r="P204" s="25">
        <v>12</v>
      </c>
      <c r="Q204" s="26">
        <f t="shared" si="26"/>
        <v>0.1152</v>
      </c>
      <c r="R204" s="65"/>
    </row>
    <row r="205" spans="2:18" ht="15" customHeight="1" x14ac:dyDescent="0.25">
      <c r="B205" s="69">
        <v>3</v>
      </c>
      <c r="C205" s="409">
        <v>5717</v>
      </c>
      <c r="D205" s="1325" t="s">
        <v>12</v>
      </c>
      <c r="E205" s="1325">
        <v>400</v>
      </c>
      <c r="F205" s="1325">
        <v>34</v>
      </c>
      <c r="G205" s="71">
        <f t="shared" si="25"/>
        <v>0.36316895999999999</v>
      </c>
      <c r="H205" s="21" t="s">
        <v>187</v>
      </c>
      <c r="J205" s="28">
        <v>38</v>
      </c>
      <c r="K205" s="29"/>
      <c r="L205" s="29">
        <v>3</v>
      </c>
      <c r="M205" s="52">
        <v>5</v>
      </c>
      <c r="N205" s="1312">
        <v>400</v>
      </c>
      <c r="O205" s="53"/>
      <c r="P205" s="25">
        <v>70</v>
      </c>
      <c r="Q205" s="26">
        <f t="shared" si="26"/>
        <v>0.42</v>
      </c>
      <c r="R205" s="65"/>
    </row>
    <row r="206" spans="2:18" ht="15" customHeight="1" x14ac:dyDescent="0.25">
      <c r="B206" s="69">
        <v>4</v>
      </c>
      <c r="C206" s="409">
        <v>5715</v>
      </c>
      <c r="D206" s="1325" t="s">
        <v>12</v>
      </c>
      <c r="E206" s="1325">
        <v>400</v>
      </c>
      <c r="F206" s="1325">
        <v>37</v>
      </c>
      <c r="G206" s="71">
        <f t="shared" si="25"/>
        <v>0.43008503999999992</v>
      </c>
      <c r="H206" s="21" t="s">
        <v>187</v>
      </c>
      <c r="J206" s="28">
        <v>39</v>
      </c>
      <c r="K206" s="29"/>
      <c r="L206" s="29">
        <v>3</v>
      </c>
      <c r="M206" s="52">
        <v>5</v>
      </c>
      <c r="N206" s="1312">
        <v>300</v>
      </c>
      <c r="O206" s="53"/>
      <c r="P206" s="25">
        <v>10</v>
      </c>
      <c r="Q206" s="26">
        <f t="shared" si="26"/>
        <v>4.4999999999999998E-2</v>
      </c>
      <c r="R206" s="65"/>
    </row>
    <row r="207" spans="2:18" ht="15" customHeight="1" x14ac:dyDescent="0.25">
      <c r="B207" s="69">
        <v>5</v>
      </c>
      <c r="C207" s="409">
        <v>5708</v>
      </c>
      <c r="D207" s="1325" t="s">
        <v>12</v>
      </c>
      <c r="E207" s="1325">
        <v>400</v>
      </c>
      <c r="F207" s="1325">
        <v>37</v>
      </c>
      <c r="G207" s="71">
        <f t="shared" si="25"/>
        <v>0.43008503999999992</v>
      </c>
      <c r="H207" s="21" t="s">
        <v>187</v>
      </c>
      <c r="J207" s="28">
        <v>40</v>
      </c>
      <c r="K207" s="29"/>
      <c r="L207" s="29">
        <v>2</v>
      </c>
      <c r="M207" s="52">
        <v>3</v>
      </c>
      <c r="N207" s="1312">
        <v>400</v>
      </c>
      <c r="O207" s="53"/>
      <c r="P207" s="25">
        <v>75</v>
      </c>
      <c r="Q207" s="26">
        <f t="shared" si="26"/>
        <v>0.18</v>
      </c>
      <c r="R207" s="65"/>
    </row>
    <row r="208" spans="2:18" ht="15" customHeight="1" x14ac:dyDescent="0.25">
      <c r="B208" s="69">
        <v>6</v>
      </c>
      <c r="C208" s="409">
        <v>5705</v>
      </c>
      <c r="D208" s="1325" t="s">
        <v>12</v>
      </c>
      <c r="E208" s="1325">
        <v>400</v>
      </c>
      <c r="F208" s="1325">
        <v>44</v>
      </c>
      <c r="G208" s="71">
        <f t="shared" si="25"/>
        <v>0.60821376000000005</v>
      </c>
      <c r="H208" s="21" t="s">
        <v>187</v>
      </c>
      <c r="J208" s="855" t="s">
        <v>68</v>
      </c>
      <c r="K208" s="23" t="s">
        <v>32</v>
      </c>
      <c r="L208" s="24">
        <v>10</v>
      </c>
      <c r="M208" s="24">
        <v>25</v>
      </c>
      <c r="N208" s="24">
        <v>400</v>
      </c>
      <c r="O208" s="23"/>
      <c r="P208" s="25">
        <v>1</v>
      </c>
      <c r="Q208" s="26">
        <f t="shared" si="26"/>
        <v>0.1</v>
      </c>
      <c r="R208" s="27"/>
    </row>
    <row r="209" spans="2:19" ht="15" customHeight="1" x14ac:dyDescent="0.25">
      <c r="B209" s="69">
        <v>7</v>
      </c>
      <c r="C209" s="409">
        <v>5702</v>
      </c>
      <c r="D209" s="1325" t="s">
        <v>12</v>
      </c>
      <c r="E209" s="1325">
        <v>400</v>
      </c>
      <c r="F209" s="1325">
        <v>53</v>
      </c>
      <c r="G209" s="71">
        <f t="shared" si="25"/>
        <v>0.88247543999999989</v>
      </c>
      <c r="H209" s="21" t="s">
        <v>187</v>
      </c>
      <c r="J209" s="28">
        <v>2</v>
      </c>
      <c r="K209" s="29"/>
      <c r="L209" s="29">
        <v>15</v>
      </c>
      <c r="M209" s="29">
        <v>33</v>
      </c>
      <c r="N209" s="24">
        <v>400</v>
      </c>
      <c r="O209" s="29"/>
      <c r="P209" s="30">
        <v>1</v>
      </c>
      <c r="Q209" s="31">
        <f t="shared" si="26"/>
        <v>0.19800000000000001</v>
      </c>
      <c r="R209" s="29"/>
    </row>
    <row r="210" spans="2:19" ht="15" customHeight="1" x14ac:dyDescent="0.25">
      <c r="B210" s="69">
        <v>8</v>
      </c>
      <c r="C210" s="409">
        <v>5703</v>
      </c>
      <c r="D210" s="1325" t="s">
        <v>12</v>
      </c>
      <c r="E210" s="1325">
        <v>400</v>
      </c>
      <c r="F210" s="1325">
        <v>57</v>
      </c>
      <c r="G210" s="71">
        <f t="shared" si="25"/>
        <v>1.02070584</v>
      </c>
      <c r="H210" s="21" t="s">
        <v>187</v>
      </c>
      <c r="J210" s="28">
        <v>3</v>
      </c>
      <c r="K210" s="29"/>
      <c r="L210" s="29">
        <v>15</v>
      </c>
      <c r="M210" s="29">
        <v>20</v>
      </c>
      <c r="N210" s="24">
        <v>400</v>
      </c>
      <c r="O210" s="29"/>
      <c r="P210" s="30">
        <v>1</v>
      </c>
      <c r="Q210" s="31">
        <f t="shared" si="26"/>
        <v>0.12</v>
      </c>
      <c r="R210" s="29"/>
    </row>
    <row r="211" spans="2:19" ht="15" customHeight="1" x14ac:dyDescent="0.25">
      <c r="B211" s="69">
        <v>9</v>
      </c>
      <c r="C211" s="409">
        <v>5712</v>
      </c>
      <c r="D211" s="1325" t="s">
        <v>12</v>
      </c>
      <c r="E211" s="1325">
        <v>400</v>
      </c>
      <c r="F211" s="1325">
        <v>50</v>
      </c>
      <c r="G211" s="71">
        <f t="shared" si="25"/>
        <v>0.78539999999999988</v>
      </c>
      <c r="H211" s="21" t="s">
        <v>187</v>
      </c>
      <c r="J211" s="28">
        <v>4</v>
      </c>
      <c r="K211" s="29"/>
      <c r="L211" s="29">
        <v>10</v>
      </c>
      <c r="M211" s="29">
        <v>15</v>
      </c>
      <c r="N211" s="24">
        <v>400</v>
      </c>
      <c r="O211" s="29"/>
      <c r="P211" s="30">
        <v>1</v>
      </c>
      <c r="Q211" s="31">
        <f t="shared" si="26"/>
        <v>0.06</v>
      </c>
      <c r="R211" s="29"/>
    </row>
    <row r="212" spans="2:19" ht="15" customHeight="1" x14ac:dyDescent="0.25">
      <c r="B212" s="69">
        <v>10</v>
      </c>
      <c r="C212" s="409">
        <v>5707</v>
      </c>
      <c r="D212" s="1325" t="s">
        <v>12</v>
      </c>
      <c r="E212" s="1325">
        <v>400</v>
      </c>
      <c r="F212" s="1325">
        <v>40</v>
      </c>
      <c r="G212" s="71">
        <f t="shared" si="25"/>
        <v>0.50265599999999988</v>
      </c>
      <c r="H212" s="21" t="s">
        <v>187</v>
      </c>
      <c r="J212" s="28">
        <v>5</v>
      </c>
      <c r="K212" s="29"/>
      <c r="L212" s="29">
        <v>8</v>
      </c>
      <c r="M212" s="29">
        <v>10</v>
      </c>
      <c r="N212" s="24">
        <v>400</v>
      </c>
      <c r="O212" s="29"/>
      <c r="P212" s="30">
        <v>1</v>
      </c>
      <c r="Q212" s="31">
        <f t="shared" si="26"/>
        <v>3.2000000000000001E-2</v>
      </c>
      <c r="R212" s="34"/>
    </row>
    <row r="213" spans="2:19" ht="15" customHeight="1" x14ac:dyDescent="0.25">
      <c r="B213" s="69">
        <v>11</v>
      </c>
      <c r="C213" s="409">
        <v>5709</v>
      </c>
      <c r="D213" s="1325" t="s">
        <v>12</v>
      </c>
      <c r="E213" s="1325">
        <v>400</v>
      </c>
      <c r="F213" s="1325">
        <v>40</v>
      </c>
      <c r="G213" s="71">
        <f t="shared" si="25"/>
        <v>0.50265599999999988</v>
      </c>
      <c r="H213" s="21" t="s">
        <v>187</v>
      </c>
      <c r="I213" s="330"/>
      <c r="J213" s="28">
        <v>6</v>
      </c>
      <c r="K213" s="29"/>
      <c r="L213" s="29">
        <v>4.2</v>
      </c>
      <c r="M213" s="29">
        <v>10</v>
      </c>
      <c r="N213" s="24">
        <v>400</v>
      </c>
      <c r="O213" s="29"/>
      <c r="P213" s="30">
        <v>2</v>
      </c>
      <c r="Q213" s="31">
        <f t="shared" si="26"/>
        <v>3.3599999999999998E-2</v>
      </c>
      <c r="R213" s="29"/>
      <c r="S213" s="330"/>
    </row>
    <row r="214" spans="2:19" ht="15" customHeight="1" x14ac:dyDescent="0.25">
      <c r="B214" s="69">
        <v>12</v>
      </c>
      <c r="C214" s="409">
        <v>5730</v>
      </c>
      <c r="D214" s="1325" t="s">
        <v>12</v>
      </c>
      <c r="E214" s="1325">
        <v>400</v>
      </c>
      <c r="F214" s="1325">
        <v>46</v>
      </c>
      <c r="G214" s="71">
        <f t="shared" si="25"/>
        <v>0.66476255999999989</v>
      </c>
      <c r="H214" s="21" t="s">
        <v>187</v>
      </c>
      <c r="I214" s="330"/>
      <c r="J214" s="28">
        <v>7</v>
      </c>
      <c r="K214" s="29"/>
      <c r="L214" s="29">
        <v>2.2000000000000002</v>
      </c>
      <c r="M214" s="29">
        <v>10</v>
      </c>
      <c r="N214" s="24">
        <v>400</v>
      </c>
      <c r="O214" s="29"/>
      <c r="P214" s="30">
        <v>4</v>
      </c>
      <c r="Q214" s="31">
        <f t="shared" si="26"/>
        <v>3.5200000000000002E-2</v>
      </c>
      <c r="R214" s="34"/>
      <c r="S214" s="330"/>
    </row>
    <row r="215" spans="2:19" ht="15" customHeight="1" x14ac:dyDescent="0.25">
      <c r="B215" s="634" t="s">
        <v>235</v>
      </c>
      <c r="C215" s="409">
        <v>5743</v>
      </c>
      <c r="D215" s="406" t="s">
        <v>12</v>
      </c>
      <c r="E215" s="406">
        <v>400</v>
      </c>
      <c r="F215" s="406">
        <v>42</v>
      </c>
      <c r="G215" s="524">
        <f t="shared" si="25"/>
        <v>0.55417824000000004</v>
      </c>
      <c r="H215" s="525" t="s">
        <v>16</v>
      </c>
      <c r="J215" s="28">
        <v>8</v>
      </c>
      <c r="K215" s="29"/>
      <c r="L215" s="29">
        <v>2.2000000000000002</v>
      </c>
      <c r="M215" s="29">
        <v>12</v>
      </c>
      <c r="N215" s="24">
        <v>400</v>
      </c>
      <c r="O215" s="29"/>
      <c r="P215" s="30">
        <v>1</v>
      </c>
      <c r="Q215" s="31">
        <f t="shared" si="26"/>
        <v>1.056E-2</v>
      </c>
      <c r="R215" s="34"/>
    </row>
    <row r="216" spans="2:19" ht="15" customHeight="1" x14ac:dyDescent="0.25">
      <c r="B216" s="69">
        <v>1</v>
      </c>
      <c r="C216" s="409">
        <v>5747</v>
      </c>
      <c r="D216" s="1325" t="s">
        <v>12</v>
      </c>
      <c r="E216" s="1325">
        <v>400</v>
      </c>
      <c r="F216" s="1325">
        <v>50</v>
      </c>
      <c r="G216" s="71">
        <f t="shared" si="25"/>
        <v>0.78539999999999988</v>
      </c>
      <c r="H216" s="21" t="s">
        <v>16</v>
      </c>
      <c r="J216" s="28">
        <v>9</v>
      </c>
      <c r="K216" s="29"/>
      <c r="L216" s="29">
        <v>2.2000000000000002</v>
      </c>
      <c r="M216" s="29">
        <v>15</v>
      </c>
      <c r="N216" s="24">
        <v>400</v>
      </c>
      <c r="O216" s="29"/>
      <c r="P216" s="30">
        <v>1</v>
      </c>
      <c r="Q216" s="31">
        <f t="shared" si="26"/>
        <v>1.32E-2</v>
      </c>
      <c r="R216" s="29"/>
    </row>
    <row r="217" spans="2:19" ht="15" customHeight="1" x14ac:dyDescent="0.25">
      <c r="B217" s="69">
        <v>2</v>
      </c>
      <c r="C217" s="409">
        <v>5732</v>
      </c>
      <c r="D217" s="1325" t="s">
        <v>12</v>
      </c>
      <c r="E217" s="1325">
        <v>400</v>
      </c>
      <c r="F217" s="1325">
        <v>44</v>
      </c>
      <c r="G217" s="71">
        <f t="shared" si="25"/>
        <v>0.60821376000000005</v>
      </c>
      <c r="H217" s="21" t="s">
        <v>16</v>
      </c>
      <c r="J217" s="28">
        <v>10</v>
      </c>
      <c r="K217" s="29"/>
      <c r="L217" s="29">
        <v>3.2</v>
      </c>
      <c r="M217" s="29">
        <v>7</v>
      </c>
      <c r="N217" s="24">
        <v>400</v>
      </c>
      <c r="O217" s="29"/>
      <c r="P217" s="30">
        <v>5</v>
      </c>
      <c r="Q217" s="31">
        <f t="shared" si="26"/>
        <v>4.48E-2</v>
      </c>
      <c r="R217" s="34"/>
    </row>
    <row r="218" spans="2:19" ht="15" customHeight="1" x14ac:dyDescent="0.25">
      <c r="B218" s="1339">
        <v>46191</v>
      </c>
      <c r="C218" s="409">
        <v>5720</v>
      </c>
      <c r="D218" s="1325" t="s">
        <v>12</v>
      </c>
      <c r="E218" s="1325">
        <v>400</v>
      </c>
      <c r="F218" s="1325">
        <v>35</v>
      </c>
      <c r="G218" s="71">
        <f t="shared" si="25"/>
        <v>0.38484599999999997</v>
      </c>
      <c r="H218" s="21" t="s">
        <v>15</v>
      </c>
      <c r="J218" s="28">
        <v>11</v>
      </c>
      <c r="K218" s="29"/>
      <c r="L218" s="29">
        <v>3.2</v>
      </c>
      <c r="M218" s="29">
        <v>11</v>
      </c>
      <c r="N218" s="24">
        <v>400</v>
      </c>
      <c r="O218" s="29"/>
      <c r="P218" s="30">
        <v>4</v>
      </c>
      <c r="Q218" s="31">
        <f t="shared" si="26"/>
        <v>5.6320000000000009E-2</v>
      </c>
      <c r="R218" s="34"/>
    </row>
    <row r="219" spans="2:19" ht="15" customHeight="1" x14ac:dyDescent="0.25">
      <c r="B219" s="69">
        <v>2</v>
      </c>
      <c r="C219" s="409">
        <v>5718</v>
      </c>
      <c r="D219" s="1325" t="s">
        <v>12</v>
      </c>
      <c r="E219" s="1325">
        <v>400</v>
      </c>
      <c r="F219" s="1325">
        <v>64</v>
      </c>
      <c r="G219" s="71">
        <f t="shared" si="25"/>
        <v>1.2867993599999998</v>
      </c>
      <c r="H219" s="21" t="s">
        <v>15</v>
      </c>
      <c r="J219" s="28">
        <v>12</v>
      </c>
      <c r="K219" s="29"/>
      <c r="L219" s="29">
        <v>2.2000000000000002</v>
      </c>
      <c r="M219" s="29">
        <v>20</v>
      </c>
      <c r="N219" s="24">
        <v>400</v>
      </c>
      <c r="O219" s="29"/>
      <c r="P219" s="30">
        <v>1</v>
      </c>
      <c r="Q219" s="31">
        <f t="shared" si="26"/>
        <v>1.7600000000000001E-2</v>
      </c>
      <c r="R219" s="29"/>
    </row>
    <row r="220" spans="2:19" ht="15" customHeight="1" x14ac:dyDescent="0.25">
      <c r="B220" s="69">
        <v>3</v>
      </c>
      <c r="C220" s="409">
        <v>5512</v>
      </c>
      <c r="D220" s="1325" t="s">
        <v>12</v>
      </c>
      <c r="E220" s="1325">
        <v>400</v>
      </c>
      <c r="F220" s="1325">
        <v>41</v>
      </c>
      <c r="G220" s="71">
        <f t="shared" si="25"/>
        <v>0.52810296000000001</v>
      </c>
      <c r="H220" s="21" t="s">
        <v>15</v>
      </c>
      <c r="J220" s="28">
        <v>13</v>
      </c>
      <c r="K220" s="29"/>
      <c r="L220" s="29">
        <v>2.2000000000000002</v>
      </c>
      <c r="M220" s="29">
        <v>10</v>
      </c>
      <c r="N220" s="24">
        <v>300</v>
      </c>
      <c r="O220" s="29"/>
      <c r="P220" s="30">
        <v>3</v>
      </c>
      <c r="Q220" s="31">
        <f t="shared" si="26"/>
        <v>1.9800000000000002E-2</v>
      </c>
      <c r="R220" s="34"/>
    </row>
    <row r="221" spans="2:19" ht="15" customHeight="1" x14ac:dyDescent="0.25">
      <c r="B221" s="69">
        <v>4</v>
      </c>
      <c r="C221" s="409">
        <v>5768</v>
      </c>
      <c r="D221" s="1325" t="s">
        <v>12</v>
      </c>
      <c r="E221" s="1325">
        <v>400</v>
      </c>
      <c r="F221" s="1325">
        <v>43</v>
      </c>
      <c r="G221" s="71">
        <f t="shared" si="25"/>
        <v>0.58088183999999998</v>
      </c>
      <c r="H221" s="21" t="s">
        <v>15</v>
      </c>
      <c r="J221" s="28">
        <v>37</v>
      </c>
      <c r="K221" s="29"/>
      <c r="L221" s="29">
        <v>3</v>
      </c>
      <c r="M221" s="52">
        <v>5</v>
      </c>
      <c r="N221" s="1312">
        <v>400</v>
      </c>
      <c r="O221" s="53"/>
      <c r="P221" s="25">
        <v>10</v>
      </c>
      <c r="Q221" s="26">
        <f t="shared" si="26"/>
        <v>0.06</v>
      </c>
      <c r="R221" s="65"/>
    </row>
    <row r="222" spans="2:19" ht="15" customHeight="1" x14ac:dyDescent="0.25">
      <c r="B222" s="69">
        <v>5</v>
      </c>
      <c r="C222" s="409">
        <v>5767</v>
      </c>
      <c r="D222" s="1325" t="s">
        <v>12</v>
      </c>
      <c r="E222" s="1325">
        <v>400</v>
      </c>
      <c r="F222" s="1325">
        <v>44</v>
      </c>
      <c r="G222" s="71">
        <f t="shared" si="25"/>
        <v>0.60821376000000005</v>
      </c>
      <c r="H222" s="21" t="s">
        <v>15</v>
      </c>
      <c r="J222" s="28">
        <v>38</v>
      </c>
      <c r="K222" s="29"/>
      <c r="L222" s="29">
        <v>3</v>
      </c>
      <c r="M222" s="52">
        <v>5</v>
      </c>
      <c r="N222" s="1312">
        <v>300</v>
      </c>
      <c r="O222" s="53"/>
      <c r="P222" s="25">
        <v>10</v>
      </c>
      <c r="Q222" s="26">
        <f t="shared" si="26"/>
        <v>4.4999999999999998E-2</v>
      </c>
      <c r="R222" s="65"/>
    </row>
    <row r="223" spans="2:19" ht="15" customHeight="1" x14ac:dyDescent="0.25">
      <c r="B223" s="69">
        <v>6</v>
      </c>
      <c r="C223" s="409">
        <v>5760</v>
      </c>
      <c r="D223" s="1325" t="s">
        <v>12</v>
      </c>
      <c r="E223" s="1325">
        <v>400</v>
      </c>
      <c r="F223" s="1325">
        <v>55</v>
      </c>
      <c r="G223" s="71">
        <f t="shared" si="25"/>
        <v>0.95033400000000001</v>
      </c>
      <c r="H223" s="21" t="s">
        <v>15</v>
      </c>
      <c r="J223" s="28">
        <v>39</v>
      </c>
      <c r="K223" s="29"/>
      <c r="L223" s="29">
        <v>2</v>
      </c>
      <c r="M223" s="52">
        <v>3</v>
      </c>
      <c r="N223" s="1312">
        <v>400</v>
      </c>
      <c r="O223" s="53"/>
      <c r="P223" s="25">
        <v>25</v>
      </c>
      <c r="Q223" s="26">
        <f t="shared" si="26"/>
        <v>0.06</v>
      </c>
      <c r="R223" s="65"/>
    </row>
    <row r="224" spans="2:19" ht="15" customHeight="1" x14ac:dyDescent="0.25">
      <c r="B224" s="69">
        <v>7</v>
      </c>
      <c r="C224" s="409">
        <v>5735</v>
      </c>
      <c r="D224" s="1325" t="s">
        <v>12</v>
      </c>
      <c r="E224" s="1325">
        <v>400</v>
      </c>
      <c r="F224" s="1325">
        <v>37</v>
      </c>
      <c r="G224" s="71">
        <f t="shared" si="25"/>
        <v>0.43008503999999992</v>
      </c>
      <c r="H224" s="21" t="s">
        <v>15</v>
      </c>
      <c r="J224" s="1292">
        <v>46176</v>
      </c>
      <c r="K224" s="23" t="s">
        <v>32</v>
      </c>
      <c r="L224" s="24">
        <v>15</v>
      </c>
      <c r="M224" s="24">
        <v>18</v>
      </c>
      <c r="N224" s="24">
        <v>400</v>
      </c>
      <c r="O224" s="23"/>
      <c r="P224" s="25">
        <v>2</v>
      </c>
      <c r="Q224" s="26">
        <f t="shared" si="26"/>
        <v>0.216</v>
      </c>
      <c r="R224" s="27"/>
    </row>
    <row r="225" spans="2:35" ht="15" customHeight="1" x14ac:dyDescent="0.25">
      <c r="B225" s="69">
        <v>8</v>
      </c>
      <c r="C225" s="409">
        <v>5758</v>
      </c>
      <c r="D225" s="1325" t="s">
        <v>12</v>
      </c>
      <c r="E225" s="1325">
        <v>400</v>
      </c>
      <c r="F225" s="1325">
        <v>48</v>
      </c>
      <c r="G225" s="71">
        <f t="shared" si="25"/>
        <v>0.72382463999999991</v>
      </c>
      <c r="H225" s="21" t="s">
        <v>15</v>
      </c>
      <c r="J225" s="28">
        <v>2</v>
      </c>
      <c r="K225" s="29"/>
      <c r="L225" s="29">
        <v>5</v>
      </c>
      <c r="M225" s="29">
        <v>20</v>
      </c>
      <c r="N225" s="24">
        <v>400</v>
      </c>
      <c r="O225" s="29"/>
      <c r="P225" s="30">
        <v>2</v>
      </c>
      <c r="Q225" s="31">
        <f t="shared" si="26"/>
        <v>0.08</v>
      </c>
      <c r="R225" s="29"/>
      <c r="AC225" s="5"/>
      <c r="AD225" s="5"/>
      <c r="AE225" s="5"/>
      <c r="AF225" s="5"/>
      <c r="AG225" s="5"/>
      <c r="AH225" s="5"/>
      <c r="AI225" s="5"/>
    </row>
    <row r="226" spans="2:35" ht="15" customHeight="1" x14ac:dyDescent="0.25">
      <c r="B226" s="69">
        <v>9</v>
      </c>
      <c r="C226" s="409">
        <v>5739</v>
      </c>
      <c r="D226" s="1325" t="s">
        <v>12</v>
      </c>
      <c r="E226" s="1325">
        <v>400</v>
      </c>
      <c r="F226" s="1325">
        <v>42</v>
      </c>
      <c r="G226" s="71">
        <f t="shared" si="25"/>
        <v>0.55417824000000004</v>
      </c>
      <c r="H226" s="21" t="s">
        <v>15</v>
      </c>
      <c r="J226" s="28">
        <v>3</v>
      </c>
      <c r="K226" s="29"/>
      <c r="L226" s="29">
        <v>15</v>
      </c>
      <c r="M226" s="29">
        <v>20</v>
      </c>
      <c r="N226" s="24">
        <v>400</v>
      </c>
      <c r="O226" s="29"/>
      <c r="P226" s="30">
        <v>1</v>
      </c>
      <c r="Q226" s="31">
        <f t="shared" si="26"/>
        <v>0.12</v>
      </c>
      <c r="R226" s="29"/>
      <c r="AC226" s="5"/>
      <c r="AD226" s="5"/>
      <c r="AE226" s="5"/>
      <c r="AF226" s="5"/>
      <c r="AG226" s="5"/>
      <c r="AH226" s="5"/>
      <c r="AI226" s="5"/>
    </row>
    <row r="227" spans="2:35" ht="15" customHeight="1" x14ac:dyDescent="0.25">
      <c r="B227" s="69">
        <v>1</v>
      </c>
      <c r="C227" s="409">
        <v>5618</v>
      </c>
      <c r="D227" s="1325" t="s">
        <v>12</v>
      </c>
      <c r="E227" s="1325">
        <v>400</v>
      </c>
      <c r="F227" s="1325">
        <v>52</v>
      </c>
      <c r="G227" s="71">
        <f t="shared" si="25"/>
        <v>0.84948863999999991</v>
      </c>
      <c r="H227" s="21" t="s">
        <v>197</v>
      </c>
      <c r="J227" s="28">
        <v>4</v>
      </c>
      <c r="K227" s="29"/>
      <c r="L227" s="29">
        <v>10</v>
      </c>
      <c r="M227" s="29">
        <v>20</v>
      </c>
      <c r="N227" s="24">
        <v>400</v>
      </c>
      <c r="O227" s="29"/>
      <c r="P227" s="30">
        <v>1</v>
      </c>
      <c r="Q227" s="31">
        <f t="shared" si="26"/>
        <v>0.08</v>
      </c>
      <c r="R227" s="29"/>
    </row>
    <row r="228" spans="2:35" ht="15" customHeight="1" x14ac:dyDescent="0.25">
      <c r="B228" s="69">
        <v>2</v>
      </c>
      <c r="C228" s="409">
        <v>5480</v>
      </c>
      <c r="D228" s="1325" t="s">
        <v>12</v>
      </c>
      <c r="E228" s="1325">
        <v>400</v>
      </c>
      <c r="F228" s="1325">
        <v>40</v>
      </c>
      <c r="G228" s="71">
        <f t="shared" si="25"/>
        <v>0.50265599999999988</v>
      </c>
      <c r="H228" s="21" t="s">
        <v>197</v>
      </c>
      <c r="J228" s="28">
        <v>5</v>
      </c>
      <c r="K228" s="29"/>
      <c r="L228" s="29">
        <v>10</v>
      </c>
      <c r="M228" s="29">
        <v>18</v>
      </c>
      <c r="N228" s="24">
        <v>400</v>
      </c>
      <c r="O228" s="29"/>
      <c r="P228" s="30">
        <v>1</v>
      </c>
      <c r="Q228" s="31">
        <f t="shared" si="26"/>
        <v>7.1999999999999995E-2</v>
      </c>
      <c r="R228" s="34"/>
    </row>
    <row r="229" spans="2:35" ht="15" customHeight="1" x14ac:dyDescent="0.25">
      <c r="B229" s="69">
        <v>3</v>
      </c>
      <c r="C229" s="409">
        <v>5710</v>
      </c>
      <c r="D229" s="1325" t="s">
        <v>12</v>
      </c>
      <c r="E229" s="1325">
        <v>400</v>
      </c>
      <c r="F229" s="1325">
        <v>60</v>
      </c>
      <c r="G229" s="71">
        <f t="shared" si="25"/>
        <v>1.130976</v>
      </c>
      <c r="H229" s="21" t="s">
        <v>197</v>
      </c>
      <c r="J229" s="28">
        <v>6</v>
      </c>
      <c r="K229" s="29"/>
      <c r="L229" s="29">
        <v>10</v>
      </c>
      <c r="M229" s="29">
        <v>28</v>
      </c>
      <c r="N229" s="24">
        <v>400</v>
      </c>
      <c r="O229" s="29"/>
      <c r="P229" s="30">
        <v>1</v>
      </c>
      <c r="Q229" s="31">
        <f t="shared" si="26"/>
        <v>0.112</v>
      </c>
      <c r="R229" s="29"/>
    </row>
    <row r="230" spans="2:35" ht="15" customHeight="1" x14ac:dyDescent="0.25">
      <c r="B230" s="1339">
        <v>46193</v>
      </c>
      <c r="C230" s="409">
        <v>5781</v>
      </c>
      <c r="D230" s="1325" t="s">
        <v>12</v>
      </c>
      <c r="E230" s="1325">
        <v>400</v>
      </c>
      <c r="F230" s="1325">
        <v>44</v>
      </c>
      <c r="G230" s="497">
        <f t="shared" si="25"/>
        <v>0.60821376000000005</v>
      </c>
      <c r="H230" s="21" t="s">
        <v>16</v>
      </c>
      <c r="J230" s="28">
        <v>7</v>
      </c>
      <c r="K230" s="29"/>
      <c r="L230" s="29">
        <v>10</v>
      </c>
      <c r="M230" s="29">
        <v>30</v>
      </c>
      <c r="N230" s="24">
        <v>400</v>
      </c>
      <c r="O230" s="29"/>
      <c r="P230" s="30">
        <v>4</v>
      </c>
      <c r="Q230" s="31">
        <f t="shared" si="26"/>
        <v>0.48</v>
      </c>
      <c r="R230" s="34"/>
    </row>
    <row r="231" spans="2:35" ht="15" customHeight="1" x14ac:dyDescent="0.25">
      <c r="B231" s="69">
        <v>2</v>
      </c>
      <c r="C231" s="409">
        <v>5771</v>
      </c>
      <c r="D231" s="1325" t="s">
        <v>12</v>
      </c>
      <c r="E231" s="1325">
        <v>400</v>
      </c>
      <c r="F231" s="1325">
        <v>45</v>
      </c>
      <c r="G231" s="497">
        <f t="shared" si="25"/>
        <v>0.63617400000000002</v>
      </c>
      <c r="H231" s="21" t="s">
        <v>16</v>
      </c>
      <c r="J231" s="28">
        <v>8</v>
      </c>
      <c r="K231" s="29"/>
      <c r="L231" s="29">
        <v>15</v>
      </c>
      <c r="M231" s="29">
        <v>30</v>
      </c>
      <c r="N231" s="24">
        <v>400</v>
      </c>
      <c r="O231" s="29"/>
      <c r="P231" s="30">
        <v>2</v>
      </c>
      <c r="Q231" s="31">
        <f t="shared" si="26"/>
        <v>0.36</v>
      </c>
      <c r="R231" s="34"/>
    </row>
    <row r="232" spans="2:35" ht="15" customHeight="1" x14ac:dyDescent="0.25">
      <c r="B232" s="69">
        <v>3</v>
      </c>
      <c r="C232" s="409">
        <v>5774</v>
      </c>
      <c r="D232" s="1325" t="s">
        <v>12</v>
      </c>
      <c r="E232" s="1325">
        <v>400</v>
      </c>
      <c r="F232" s="1325">
        <v>52</v>
      </c>
      <c r="G232" s="497">
        <f t="shared" si="25"/>
        <v>0.84948863999999991</v>
      </c>
      <c r="H232" s="21" t="s">
        <v>16</v>
      </c>
      <c r="J232" s="28">
        <v>9</v>
      </c>
      <c r="K232" s="29"/>
      <c r="L232" s="29">
        <v>2.2000000000000002</v>
      </c>
      <c r="M232" s="29">
        <v>30</v>
      </c>
      <c r="N232" s="24">
        <v>400</v>
      </c>
      <c r="O232" s="29"/>
      <c r="P232" s="30">
        <v>1</v>
      </c>
      <c r="Q232" s="31">
        <f t="shared" si="26"/>
        <v>2.64E-2</v>
      </c>
      <c r="R232" s="34"/>
    </row>
    <row r="233" spans="2:35" ht="15" customHeight="1" x14ac:dyDescent="0.25">
      <c r="B233" s="69">
        <v>1</v>
      </c>
      <c r="C233" s="409">
        <v>5633</v>
      </c>
      <c r="D233" s="1325" t="s">
        <v>12</v>
      </c>
      <c r="E233" s="1325">
        <v>400</v>
      </c>
      <c r="F233" s="1325">
        <v>54</v>
      </c>
      <c r="G233" s="497">
        <f t="shared" ref="G233:G296" si="27">0.7854*E233*F233*F233/1000000</f>
        <v>0.91609055999999989</v>
      </c>
      <c r="H233" s="21" t="s">
        <v>207</v>
      </c>
      <c r="J233" s="28">
        <v>10</v>
      </c>
      <c r="K233" s="29"/>
      <c r="L233" s="29">
        <v>10</v>
      </c>
      <c r="M233" s="29">
        <v>25</v>
      </c>
      <c r="N233" s="24">
        <v>400</v>
      </c>
      <c r="O233" s="29"/>
      <c r="P233" s="30">
        <v>2</v>
      </c>
      <c r="Q233" s="31">
        <f t="shared" si="26"/>
        <v>0.2</v>
      </c>
      <c r="R233" s="34"/>
    </row>
    <row r="234" spans="2:35" ht="15" customHeight="1" x14ac:dyDescent="0.25">
      <c r="B234" s="69">
        <v>2</v>
      </c>
      <c r="C234" s="409">
        <v>5666</v>
      </c>
      <c r="D234" s="1325" t="s">
        <v>12</v>
      </c>
      <c r="E234" s="1325">
        <v>400</v>
      </c>
      <c r="F234" s="1325">
        <v>30</v>
      </c>
      <c r="G234" s="497">
        <f t="shared" si="27"/>
        <v>0.282744</v>
      </c>
      <c r="H234" s="21" t="s">
        <v>207</v>
      </c>
      <c r="J234" s="28">
        <v>11</v>
      </c>
      <c r="K234" s="29"/>
      <c r="L234" s="29">
        <v>15</v>
      </c>
      <c r="M234" s="29">
        <v>15</v>
      </c>
      <c r="N234" s="24">
        <v>400</v>
      </c>
      <c r="O234" s="29"/>
      <c r="P234" s="30">
        <v>1</v>
      </c>
      <c r="Q234" s="31">
        <f t="shared" si="26"/>
        <v>0.09</v>
      </c>
      <c r="R234" s="34"/>
    </row>
    <row r="235" spans="2:35" ht="15" customHeight="1" x14ac:dyDescent="0.25">
      <c r="B235" s="69">
        <v>3</v>
      </c>
      <c r="C235" s="409">
        <v>5579</v>
      </c>
      <c r="D235" s="1325" t="s">
        <v>12</v>
      </c>
      <c r="E235" s="1325">
        <v>400</v>
      </c>
      <c r="F235" s="1325">
        <v>48</v>
      </c>
      <c r="G235" s="497">
        <f t="shared" si="27"/>
        <v>0.72382463999999991</v>
      </c>
      <c r="H235" s="21" t="s">
        <v>207</v>
      </c>
      <c r="J235" s="28">
        <v>12</v>
      </c>
      <c r="K235" s="29"/>
      <c r="L235" s="29">
        <v>10</v>
      </c>
      <c r="M235" s="29">
        <v>15</v>
      </c>
      <c r="N235" s="24">
        <v>400</v>
      </c>
      <c r="O235" s="29"/>
      <c r="P235" s="30">
        <v>5</v>
      </c>
      <c r="Q235" s="31">
        <f t="shared" si="26"/>
        <v>0.3</v>
      </c>
      <c r="R235" s="34"/>
    </row>
    <row r="236" spans="2:35" ht="15" customHeight="1" x14ac:dyDescent="0.25">
      <c r="B236" s="69">
        <v>4</v>
      </c>
      <c r="C236" s="409">
        <v>5670</v>
      </c>
      <c r="D236" s="1325" t="s">
        <v>12</v>
      </c>
      <c r="E236" s="1325">
        <v>400</v>
      </c>
      <c r="F236" s="1325">
        <v>56</v>
      </c>
      <c r="G236" s="497">
        <f t="shared" si="27"/>
        <v>0.98520576000000004</v>
      </c>
      <c r="H236" s="21" t="s">
        <v>207</v>
      </c>
      <c r="J236" s="28">
        <v>13</v>
      </c>
      <c r="K236" s="29"/>
      <c r="L236" s="29">
        <v>8</v>
      </c>
      <c r="M236" s="29">
        <v>15</v>
      </c>
      <c r="N236" s="24">
        <v>400</v>
      </c>
      <c r="O236" s="29"/>
      <c r="P236" s="30">
        <v>2</v>
      </c>
      <c r="Q236" s="31">
        <f t="shared" si="26"/>
        <v>9.6000000000000002E-2</v>
      </c>
      <c r="R236" s="34"/>
    </row>
    <row r="237" spans="2:35" ht="15" customHeight="1" x14ac:dyDescent="0.25">
      <c r="B237" s="69">
        <v>5</v>
      </c>
      <c r="C237" s="409">
        <v>5631</v>
      </c>
      <c r="D237" s="1325" t="s">
        <v>12</v>
      </c>
      <c r="E237" s="1325">
        <v>400</v>
      </c>
      <c r="F237" s="1325">
        <v>52</v>
      </c>
      <c r="G237" s="497">
        <f t="shared" si="27"/>
        <v>0.84948863999999991</v>
      </c>
      <c r="H237" s="21" t="s">
        <v>207</v>
      </c>
      <c r="J237" s="28">
        <v>14</v>
      </c>
      <c r="K237" s="29"/>
      <c r="L237" s="29">
        <v>5</v>
      </c>
      <c r="M237" s="29">
        <v>15</v>
      </c>
      <c r="N237" s="24">
        <v>500</v>
      </c>
      <c r="O237" s="29"/>
      <c r="P237" s="30">
        <v>3</v>
      </c>
      <c r="Q237" s="31">
        <f t="shared" si="26"/>
        <v>0.1125</v>
      </c>
      <c r="R237" s="34"/>
    </row>
    <row r="238" spans="2:35" ht="15" customHeight="1" x14ac:dyDescent="0.25">
      <c r="B238" s="69">
        <v>6</v>
      </c>
      <c r="C238" s="409">
        <v>5653</v>
      </c>
      <c r="D238" s="1325" t="s">
        <v>12</v>
      </c>
      <c r="E238" s="1325">
        <v>400</v>
      </c>
      <c r="F238" s="1325">
        <v>60</v>
      </c>
      <c r="G238" s="497">
        <f t="shared" si="27"/>
        <v>1.130976</v>
      </c>
      <c r="H238" s="21" t="s">
        <v>207</v>
      </c>
      <c r="J238" s="28">
        <v>15</v>
      </c>
      <c r="K238" s="29"/>
      <c r="L238" s="29">
        <v>10</v>
      </c>
      <c r="M238" s="29">
        <v>10</v>
      </c>
      <c r="N238" s="24">
        <v>400</v>
      </c>
      <c r="O238" s="29"/>
      <c r="P238" s="30">
        <v>5</v>
      </c>
      <c r="Q238" s="31">
        <f t="shared" si="26"/>
        <v>0.2</v>
      </c>
      <c r="R238" s="34"/>
    </row>
    <row r="239" spans="2:35" ht="15" customHeight="1" x14ac:dyDescent="0.25">
      <c r="B239" s="69">
        <v>7</v>
      </c>
      <c r="C239" s="409">
        <v>5642</v>
      </c>
      <c r="D239" s="1325" t="s">
        <v>12</v>
      </c>
      <c r="E239" s="1325">
        <v>400</v>
      </c>
      <c r="F239" s="1325">
        <v>38</v>
      </c>
      <c r="G239" s="497">
        <f t="shared" si="27"/>
        <v>0.45364703999999995</v>
      </c>
      <c r="H239" s="21" t="s">
        <v>207</v>
      </c>
      <c r="J239" s="28">
        <v>16</v>
      </c>
      <c r="K239" s="29"/>
      <c r="L239" s="29">
        <v>8</v>
      </c>
      <c r="M239" s="29">
        <v>10</v>
      </c>
      <c r="N239" s="24">
        <v>400</v>
      </c>
      <c r="O239" s="29"/>
      <c r="P239" s="30">
        <v>4</v>
      </c>
      <c r="Q239" s="31">
        <f t="shared" si="26"/>
        <v>0.128</v>
      </c>
      <c r="R239" s="34"/>
    </row>
    <row r="240" spans="2:35" ht="15" customHeight="1" x14ac:dyDescent="0.25">
      <c r="B240" s="69">
        <v>8</v>
      </c>
      <c r="C240" s="409">
        <v>5613</v>
      </c>
      <c r="D240" s="1325" t="s">
        <v>12</v>
      </c>
      <c r="E240" s="1325">
        <v>400</v>
      </c>
      <c r="F240" s="1325">
        <v>47</v>
      </c>
      <c r="G240" s="497">
        <f t="shared" si="27"/>
        <v>0.69397943999999989</v>
      </c>
      <c r="H240" s="21" t="s">
        <v>207</v>
      </c>
      <c r="J240" s="28">
        <v>17</v>
      </c>
      <c r="K240" s="29"/>
      <c r="L240" s="29">
        <v>5</v>
      </c>
      <c r="M240" s="29">
        <v>10</v>
      </c>
      <c r="N240" s="24">
        <v>400</v>
      </c>
      <c r="O240" s="29"/>
      <c r="P240" s="30">
        <v>8</v>
      </c>
      <c r="Q240" s="31">
        <f t="shared" si="26"/>
        <v>0.16</v>
      </c>
      <c r="R240" s="34"/>
    </row>
    <row r="241" spans="2:27" ht="15" customHeight="1" x14ac:dyDescent="0.25">
      <c r="B241" s="69">
        <v>9</v>
      </c>
      <c r="C241" s="409">
        <v>5529</v>
      </c>
      <c r="D241" s="1325" t="s">
        <v>12</v>
      </c>
      <c r="E241" s="1325">
        <v>400</v>
      </c>
      <c r="F241" s="1325">
        <v>47</v>
      </c>
      <c r="G241" s="497">
        <f t="shared" si="27"/>
        <v>0.69397943999999989</v>
      </c>
      <c r="H241" s="21" t="s">
        <v>187</v>
      </c>
      <c r="J241" s="28">
        <v>18</v>
      </c>
      <c r="K241" s="29"/>
      <c r="L241" s="29">
        <v>5</v>
      </c>
      <c r="M241" s="29">
        <v>10</v>
      </c>
      <c r="N241" s="24">
        <v>300</v>
      </c>
      <c r="O241" s="29"/>
      <c r="P241" s="30">
        <v>1</v>
      </c>
      <c r="Q241" s="31">
        <f t="shared" si="26"/>
        <v>1.4999999999999999E-2</v>
      </c>
      <c r="R241" s="34"/>
    </row>
    <row r="242" spans="2:27" ht="15" customHeight="1" x14ac:dyDescent="0.25">
      <c r="B242" s="69">
        <v>10</v>
      </c>
      <c r="C242" s="409">
        <v>5793</v>
      </c>
      <c r="D242" s="1325" t="s">
        <v>12</v>
      </c>
      <c r="E242" s="1325">
        <v>400</v>
      </c>
      <c r="F242" s="1325">
        <v>45</v>
      </c>
      <c r="G242" s="497">
        <f t="shared" si="27"/>
        <v>0.63617400000000002</v>
      </c>
      <c r="H242" s="21" t="s">
        <v>187</v>
      </c>
      <c r="J242" s="28">
        <v>19</v>
      </c>
      <c r="K242" s="29"/>
      <c r="L242" s="29">
        <v>5</v>
      </c>
      <c r="M242" s="29">
        <v>8</v>
      </c>
      <c r="N242" s="24">
        <v>400</v>
      </c>
      <c r="O242" s="29"/>
      <c r="P242" s="30">
        <v>6</v>
      </c>
      <c r="Q242" s="31">
        <f t="shared" si="26"/>
        <v>9.6000000000000002E-2</v>
      </c>
      <c r="R242" s="34"/>
    </row>
    <row r="243" spans="2:27" ht="15" customHeight="1" x14ac:dyDescent="0.25">
      <c r="B243" s="69">
        <v>11</v>
      </c>
      <c r="C243" s="409">
        <v>5741</v>
      </c>
      <c r="D243" s="1325" t="s">
        <v>12</v>
      </c>
      <c r="E243" s="1325">
        <v>400</v>
      </c>
      <c r="F243" s="1325">
        <v>40</v>
      </c>
      <c r="G243" s="497">
        <f t="shared" si="27"/>
        <v>0.50265599999999988</v>
      </c>
      <c r="H243" s="21" t="s">
        <v>187</v>
      </c>
      <c r="J243" s="28">
        <v>20</v>
      </c>
      <c r="K243" s="29"/>
      <c r="L243" s="29">
        <v>5</v>
      </c>
      <c r="M243" s="29">
        <v>8</v>
      </c>
      <c r="N243" s="24">
        <v>300</v>
      </c>
      <c r="O243" s="29"/>
      <c r="P243" s="30">
        <v>3</v>
      </c>
      <c r="Q243" s="31">
        <f t="shared" si="26"/>
        <v>3.5999999999999997E-2</v>
      </c>
      <c r="R243" s="34"/>
    </row>
    <row r="244" spans="2:27" ht="15" customHeight="1" x14ac:dyDescent="0.25">
      <c r="B244" s="1339">
        <v>46194</v>
      </c>
      <c r="C244" s="409">
        <v>5719</v>
      </c>
      <c r="D244" s="1325" t="s">
        <v>12</v>
      </c>
      <c r="E244" s="1325">
        <v>300</v>
      </c>
      <c r="F244" s="1325">
        <v>35</v>
      </c>
      <c r="G244" s="497">
        <f t="shared" si="27"/>
        <v>0.28863450000000002</v>
      </c>
      <c r="H244" s="21" t="s">
        <v>16</v>
      </c>
      <c r="J244" s="28">
        <v>21</v>
      </c>
      <c r="K244" s="29"/>
      <c r="L244" s="29">
        <v>2.2000000000000002</v>
      </c>
      <c r="M244" s="29">
        <v>10</v>
      </c>
      <c r="N244" s="24">
        <v>400</v>
      </c>
      <c r="O244" s="29"/>
      <c r="P244" s="30">
        <v>6</v>
      </c>
      <c r="Q244" s="31">
        <f t="shared" ref="Q244:Q307" si="28">L244*M244*N244*P244/1000000</f>
        <v>5.28E-2</v>
      </c>
      <c r="R244" s="34"/>
    </row>
    <row r="245" spans="2:27" ht="15" customHeight="1" x14ac:dyDescent="0.25">
      <c r="B245" s="69">
        <v>2</v>
      </c>
      <c r="C245" s="409">
        <v>5786</v>
      </c>
      <c r="D245" s="1325" t="s">
        <v>12</v>
      </c>
      <c r="E245" s="1325">
        <v>400</v>
      </c>
      <c r="F245" s="1325">
        <v>42</v>
      </c>
      <c r="G245" s="497">
        <f t="shared" si="27"/>
        <v>0.55417824000000004</v>
      </c>
      <c r="H245" s="21" t="s">
        <v>16</v>
      </c>
      <c r="J245" s="28">
        <v>22</v>
      </c>
      <c r="K245" s="29"/>
      <c r="L245" s="29">
        <v>2.2000000000000002</v>
      </c>
      <c r="M245" s="29">
        <v>10</v>
      </c>
      <c r="N245" s="24">
        <v>300</v>
      </c>
      <c r="O245" s="29"/>
      <c r="P245" s="30">
        <v>1</v>
      </c>
      <c r="Q245" s="31">
        <f t="shared" si="28"/>
        <v>6.6E-3</v>
      </c>
      <c r="R245" s="34"/>
    </row>
    <row r="246" spans="2:27" ht="15" customHeight="1" x14ac:dyDescent="0.25">
      <c r="B246" s="69">
        <v>1</v>
      </c>
      <c r="C246" s="409">
        <v>5796</v>
      </c>
      <c r="D246" s="1325" t="s">
        <v>12</v>
      </c>
      <c r="E246" s="1325">
        <v>400</v>
      </c>
      <c r="F246" s="1325">
        <v>70</v>
      </c>
      <c r="G246" s="497">
        <f t="shared" si="27"/>
        <v>1.5393839999999999</v>
      </c>
      <c r="H246" s="21" t="s">
        <v>15</v>
      </c>
      <c r="J246" s="28">
        <v>23</v>
      </c>
      <c r="K246" s="29"/>
      <c r="L246" s="29">
        <v>2.2000000000000002</v>
      </c>
      <c r="M246" s="29">
        <v>15</v>
      </c>
      <c r="N246" s="24">
        <v>400</v>
      </c>
      <c r="O246" s="29"/>
      <c r="P246" s="30">
        <v>8</v>
      </c>
      <c r="Q246" s="31">
        <f t="shared" si="28"/>
        <v>0.1056</v>
      </c>
      <c r="R246" s="34"/>
    </row>
    <row r="247" spans="2:27" ht="15" customHeight="1" x14ac:dyDescent="0.25">
      <c r="B247" s="69">
        <v>2</v>
      </c>
      <c r="C247" s="409">
        <v>5762</v>
      </c>
      <c r="D247" s="1325" t="s">
        <v>12</v>
      </c>
      <c r="E247" s="1325">
        <v>400</v>
      </c>
      <c r="F247" s="1325">
        <v>56</v>
      </c>
      <c r="G247" s="497">
        <f t="shared" si="27"/>
        <v>0.98520576000000004</v>
      </c>
      <c r="H247" s="21" t="s">
        <v>15</v>
      </c>
      <c r="J247" s="28">
        <v>24</v>
      </c>
      <c r="K247" s="29"/>
      <c r="L247" s="29">
        <v>2.2000000000000002</v>
      </c>
      <c r="M247" s="29">
        <v>15</v>
      </c>
      <c r="N247" s="24">
        <v>300</v>
      </c>
      <c r="O247" s="29"/>
      <c r="P247" s="30">
        <v>3</v>
      </c>
      <c r="Q247" s="31">
        <f t="shared" si="28"/>
        <v>2.9700000000000001E-2</v>
      </c>
      <c r="R247" s="34"/>
    </row>
    <row r="248" spans="2:27" ht="15" customHeight="1" x14ac:dyDescent="0.25">
      <c r="B248" s="69">
        <v>3</v>
      </c>
      <c r="C248" s="409">
        <v>5782</v>
      </c>
      <c r="D248" s="1325" t="s">
        <v>12</v>
      </c>
      <c r="E248" s="1325">
        <v>400</v>
      </c>
      <c r="F248" s="1325">
        <v>55</v>
      </c>
      <c r="G248" s="497">
        <f t="shared" si="27"/>
        <v>0.95033400000000001</v>
      </c>
      <c r="H248" s="21" t="s">
        <v>15</v>
      </c>
      <c r="J248" s="28">
        <v>25</v>
      </c>
      <c r="K248" s="29"/>
      <c r="L248" s="29">
        <v>2.2000000000000002</v>
      </c>
      <c r="M248" s="29">
        <v>13</v>
      </c>
      <c r="N248" s="24">
        <v>400</v>
      </c>
      <c r="O248" s="29"/>
      <c r="P248" s="30">
        <v>1</v>
      </c>
      <c r="Q248" s="31">
        <f t="shared" si="28"/>
        <v>1.1440000000000001E-2</v>
      </c>
      <c r="R248" s="34"/>
    </row>
    <row r="249" spans="2:27" ht="15" customHeight="1" x14ac:dyDescent="0.25">
      <c r="B249" s="69">
        <v>4</v>
      </c>
      <c r="C249" s="409">
        <v>5450</v>
      </c>
      <c r="D249" s="1325" t="s">
        <v>12</v>
      </c>
      <c r="E249" s="1325">
        <v>400</v>
      </c>
      <c r="F249" s="1325">
        <v>67</v>
      </c>
      <c r="G249" s="497">
        <f t="shared" si="27"/>
        <v>1.4102642399999998</v>
      </c>
      <c r="H249" s="21" t="s">
        <v>15</v>
      </c>
      <c r="J249" s="28">
        <v>26</v>
      </c>
      <c r="K249" s="29"/>
      <c r="L249" s="29">
        <v>2.2000000000000002</v>
      </c>
      <c r="M249" s="29">
        <v>20</v>
      </c>
      <c r="N249" s="24">
        <v>400</v>
      </c>
      <c r="O249" s="29"/>
      <c r="P249" s="30">
        <v>1</v>
      </c>
      <c r="Q249" s="31">
        <f t="shared" si="28"/>
        <v>1.7600000000000001E-2</v>
      </c>
      <c r="R249" s="34"/>
    </row>
    <row r="250" spans="2:27" ht="15" customHeight="1" x14ac:dyDescent="0.25">
      <c r="B250" s="69">
        <v>5</v>
      </c>
      <c r="C250" s="409">
        <v>5788</v>
      </c>
      <c r="D250" s="1325" t="s">
        <v>12</v>
      </c>
      <c r="E250" s="1325">
        <v>400</v>
      </c>
      <c r="F250" s="1325">
        <v>61</v>
      </c>
      <c r="G250" s="497">
        <f t="shared" si="27"/>
        <v>1.1689893599999999</v>
      </c>
      <c r="H250" s="21" t="s">
        <v>15</v>
      </c>
      <c r="J250" s="28">
        <v>27</v>
      </c>
      <c r="K250" s="29"/>
      <c r="L250" s="29">
        <v>3.2</v>
      </c>
      <c r="M250" s="29">
        <v>11</v>
      </c>
      <c r="N250" s="24">
        <v>400</v>
      </c>
      <c r="O250" s="29"/>
      <c r="P250" s="30">
        <v>3</v>
      </c>
      <c r="Q250" s="31">
        <f t="shared" si="28"/>
        <v>4.2240000000000007E-2</v>
      </c>
      <c r="R250" s="34"/>
    </row>
    <row r="251" spans="2:27" ht="15" customHeight="1" x14ac:dyDescent="0.25">
      <c r="B251" s="1339">
        <v>46195</v>
      </c>
      <c r="C251" s="409">
        <v>5595</v>
      </c>
      <c r="D251" s="1325" t="s">
        <v>12</v>
      </c>
      <c r="E251" s="1325">
        <v>300</v>
      </c>
      <c r="F251" s="1325">
        <v>30</v>
      </c>
      <c r="G251" s="497">
        <f t="shared" si="27"/>
        <v>0.212058</v>
      </c>
      <c r="H251" s="21" t="s">
        <v>207</v>
      </c>
      <c r="I251" s="330"/>
      <c r="J251" s="28">
        <v>28</v>
      </c>
      <c r="K251" s="29"/>
      <c r="L251" s="29">
        <v>3.2</v>
      </c>
      <c r="M251" s="29">
        <v>13</v>
      </c>
      <c r="N251" s="24">
        <v>400</v>
      </c>
      <c r="O251" s="29"/>
      <c r="P251" s="30">
        <v>6</v>
      </c>
      <c r="Q251" s="31">
        <f t="shared" si="28"/>
        <v>9.9839999999999998E-2</v>
      </c>
      <c r="R251" s="34"/>
      <c r="S251" s="330"/>
      <c r="T251" s="816"/>
      <c r="U251" s="816"/>
      <c r="V251" s="816"/>
      <c r="W251" s="816"/>
      <c r="X251" s="816"/>
      <c r="Y251" s="816"/>
      <c r="Z251" s="816"/>
      <c r="AA251" s="816"/>
    </row>
    <row r="252" spans="2:27" ht="15" customHeight="1" x14ac:dyDescent="0.25">
      <c r="B252" s="69">
        <v>2</v>
      </c>
      <c r="C252" s="409">
        <v>5795</v>
      </c>
      <c r="D252" s="1325" t="s">
        <v>12</v>
      </c>
      <c r="E252" s="1325">
        <v>300</v>
      </c>
      <c r="F252" s="1325">
        <v>30</v>
      </c>
      <c r="G252" s="497">
        <f t="shared" si="27"/>
        <v>0.212058</v>
      </c>
      <c r="H252" s="21" t="s">
        <v>207</v>
      </c>
      <c r="I252" s="330"/>
      <c r="J252" s="28">
        <v>29</v>
      </c>
      <c r="K252" s="29"/>
      <c r="L252" s="29">
        <v>3.2</v>
      </c>
      <c r="M252" s="29">
        <v>7</v>
      </c>
      <c r="N252" s="24">
        <v>400</v>
      </c>
      <c r="O252" s="29"/>
      <c r="P252" s="30">
        <v>12</v>
      </c>
      <c r="Q252" s="31">
        <f t="shared" si="28"/>
        <v>0.10752</v>
      </c>
      <c r="R252" s="34"/>
      <c r="S252" s="330"/>
      <c r="T252" s="816"/>
      <c r="U252" s="816"/>
      <c r="V252" s="816"/>
      <c r="W252" s="816"/>
      <c r="X252" s="816"/>
      <c r="Y252" s="816"/>
      <c r="Z252" s="816"/>
      <c r="AA252" s="816"/>
    </row>
    <row r="253" spans="2:27" ht="15" customHeight="1" x14ac:dyDescent="0.25">
      <c r="B253" s="69">
        <v>3</v>
      </c>
      <c r="C253" s="409">
        <v>5585</v>
      </c>
      <c r="D253" s="1325" t="s">
        <v>12</v>
      </c>
      <c r="E253" s="1325">
        <v>400</v>
      </c>
      <c r="F253" s="1325">
        <v>48</v>
      </c>
      <c r="G253" s="497">
        <f t="shared" si="27"/>
        <v>0.72382463999999991</v>
      </c>
      <c r="H253" s="21" t="s">
        <v>207</v>
      </c>
      <c r="J253" s="28">
        <v>30</v>
      </c>
      <c r="K253" s="29"/>
      <c r="L253" s="29">
        <v>4.2</v>
      </c>
      <c r="M253" s="29">
        <v>10</v>
      </c>
      <c r="N253" s="24">
        <v>400</v>
      </c>
      <c r="O253" s="29"/>
      <c r="P253" s="30">
        <v>2</v>
      </c>
      <c r="Q253" s="31">
        <f t="shared" si="28"/>
        <v>3.3599999999999998E-2</v>
      </c>
      <c r="R253" s="34"/>
      <c r="T253" s="816"/>
      <c r="U253" s="816"/>
      <c r="V253" s="816"/>
      <c r="W253" s="816"/>
      <c r="X253" s="816"/>
      <c r="Y253" s="816"/>
      <c r="Z253" s="816"/>
      <c r="AA253" s="816"/>
    </row>
    <row r="254" spans="2:27" ht="15" customHeight="1" x14ac:dyDescent="0.25">
      <c r="B254" s="69">
        <v>4</v>
      </c>
      <c r="C254" s="409">
        <v>5662</v>
      </c>
      <c r="D254" s="1325" t="s">
        <v>12</v>
      </c>
      <c r="E254" s="1325">
        <v>400</v>
      </c>
      <c r="F254" s="1325">
        <v>52</v>
      </c>
      <c r="G254" s="497">
        <f t="shared" si="27"/>
        <v>0.84948863999999991</v>
      </c>
      <c r="H254" s="21" t="s">
        <v>207</v>
      </c>
      <c r="J254" s="28">
        <v>31</v>
      </c>
      <c r="K254" s="29"/>
      <c r="L254" s="29">
        <v>3</v>
      </c>
      <c r="M254" s="52">
        <v>5</v>
      </c>
      <c r="N254" s="1312">
        <v>400</v>
      </c>
      <c r="O254" s="53"/>
      <c r="P254" s="25">
        <v>80</v>
      </c>
      <c r="Q254" s="26">
        <f t="shared" si="28"/>
        <v>0.48</v>
      </c>
      <c r="R254" s="65"/>
      <c r="T254" s="816"/>
      <c r="U254" s="816"/>
      <c r="V254" s="816"/>
      <c r="W254" s="816"/>
      <c r="X254" s="816"/>
      <c r="Y254" s="816"/>
      <c r="Z254" s="816"/>
      <c r="AA254" s="816"/>
    </row>
    <row r="255" spans="2:27" ht="15" customHeight="1" x14ac:dyDescent="0.25">
      <c r="B255" s="69">
        <v>5</v>
      </c>
      <c r="C255" s="409">
        <v>5623</v>
      </c>
      <c r="D255" s="1325" t="s">
        <v>12</v>
      </c>
      <c r="E255" s="1325">
        <v>400</v>
      </c>
      <c r="F255" s="1325">
        <v>37</v>
      </c>
      <c r="G255" s="497">
        <f t="shared" si="27"/>
        <v>0.43008503999999992</v>
      </c>
      <c r="H255" s="21" t="s">
        <v>207</v>
      </c>
      <c r="J255" s="28">
        <v>32</v>
      </c>
      <c r="K255" s="29"/>
      <c r="L255" s="29">
        <v>3</v>
      </c>
      <c r="M255" s="52">
        <v>5</v>
      </c>
      <c r="N255" s="1312">
        <v>300</v>
      </c>
      <c r="O255" s="53"/>
      <c r="P255" s="25">
        <v>10</v>
      </c>
      <c r="Q255" s="26">
        <f t="shared" si="28"/>
        <v>4.4999999999999998E-2</v>
      </c>
      <c r="R255" s="65"/>
      <c r="T255" s="816"/>
      <c r="U255" s="816"/>
      <c r="V255" s="816"/>
      <c r="W255" s="816"/>
      <c r="X255" s="816"/>
      <c r="Y255" s="816"/>
      <c r="Z255" s="816"/>
      <c r="AA255" s="816"/>
    </row>
    <row r="256" spans="2:27" ht="15" customHeight="1" x14ac:dyDescent="0.25">
      <c r="B256" s="69">
        <v>6</v>
      </c>
      <c r="C256" s="409">
        <v>5663</v>
      </c>
      <c r="D256" s="1325" t="s">
        <v>12</v>
      </c>
      <c r="E256" s="1325">
        <v>400</v>
      </c>
      <c r="F256" s="1325">
        <v>53</v>
      </c>
      <c r="G256" s="497">
        <f t="shared" si="27"/>
        <v>0.88247543999999989</v>
      </c>
      <c r="H256" s="21" t="s">
        <v>207</v>
      </c>
      <c r="J256" s="28">
        <v>33</v>
      </c>
      <c r="K256" s="29"/>
      <c r="L256" s="29">
        <v>2</v>
      </c>
      <c r="M256" s="52">
        <v>3</v>
      </c>
      <c r="N256" s="1312">
        <v>400</v>
      </c>
      <c r="O256" s="53"/>
      <c r="P256" s="25">
        <v>50</v>
      </c>
      <c r="Q256" s="26">
        <f t="shared" si="28"/>
        <v>0.12</v>
      </c>
      <c r="R256" s="65"/>
      <c r="T256" s="816"/>
      <c r="U256" s="816"/>
      <c r="V256" s="816"/>
      <c r="W256" s="816"/>
      <c r="X256" s="816"/>
      <c r="Y256" s="816"/>
      <c r="Z256" s="816"/>
      <c r="AA256" s="816"/>
    </row>
    <row r="257" spans="2:27" ht="15" customHeight="1" x14ac:dyDescent="0.25">
      <c r="B257" s="69">
        <v>7</v>
      </c>
      <c r="C257" s="409">
        <v>5650</v>
      </c>
      <c r="D257" s="1325" t="s">
        <v>12</v>
      </c>
      <c r="E257" s="1325">
        <v>300</v>
      </c>
      <c r="F257" s="1325">
        <v>40</v>
      </c>
      <c r="G257" s="497">
        <f t="shared" si="27"/>
        <v>0.37699199999999999</v>
      </c>
      <c r="H257" s="21" t="s">
        <v>207</v>
      </c>
      <c r="J257" s="28">
        <v>34</v>
      </c>
      <c r="K257" s="29"/>
      <c r="L257" s="29">
        <v>2</v>
      </c>
      <c r="M257" s="52">
        <v>3</v>
      </c>
      <c r="N257" s="1312">
        <v>300</v>
      </c>
      <c r="O257" s="53"/>
      <c r="P257" s="25">
        <v>25</v>
      </c>
      <c r="Q257" s="26">
        <f t="shared" si="28"/>
        <v>4.4999999999999998E-2</v>
      </c>
      <c r="R257" s="65"/>
      <c r="T257" s="816"/>
      <c r="U257" s="816"/>
      <c r="V257" s="816"/>
      <c r="W257" s="816"/>
      <c r="X257" s="816"/>
      <c r="Y257" s="816"/>
      <c r="Z257" s="816"/>
      <c r="AA257" s="816"/>
    </row>
    <row r="258" spans="2:27" ht="15" customHeight="1" x14ac:dyDescent="0.25">
      <c r="B258" s="69">
        <v>8</v>
      </c>
      <c r="C258" s="409">
        <v>5621</v>
      </c>
      <c r="D258" s="1325" t="s">
        <v>12</v>
      </c>
      <c r="E258" s="1325">
        <v>400</v>
      </c>
      <c r="F258" s="1325">
        <v>57</v>
      </c>
      <c r="G258" s="497">
        <f t="shared" si="27"/>
        <v>1.02070584</v>
      </c>
      <c r="H258" s="21" t="s">
        <v>207</v>
      </c>
      <c r="J258" s="1292">
        <v>46176</v>
      </c>
      <c r="K258" s="23" t="s">
        <v>32</v>
      </c>
      <c r="L258" s="24">
        <v>15</v>
      </c>
      <c r="M258" s="24">
        <v>25</v>
      </c>
      <c r="N258" s="24">
        <v>400</v>
      </c>
      <c r="O258" s="23"/>
      <c r="P258" s="25">
        <v>14</v>
      </c>
      <c r="Q258" s="26">
        <f t="shared" si="28"/>
        <v>2.1</v>
      </c>
      <c r="R258" s="27"/>
      <c r="T258" s="816"/>
      <c r="U258" s="816"/>
      <c r="V258" s="816"/>
      <c r="W258" s="816"/>
      <c r="X258" s="816"/>
      <c r="Y258" s="816"/>
      <c r="Z258" s="816"/>
      <c r="AA258" s="816"/>
    </row>
    <row r="259" spans="2:27" ht="15" customHeight="1" x14ac:dyDescent="0.25">
      <c r="B259" s="69">
        <v>9</v>
      </c>
      <c r="C259" s="409">
        <v>5643</v>
      </c>
      <c r="D259" s="1325" t="s">
        <v>12</v>
      </c>
      <c r="E259" s="1325">
        <v>400</v>
      </c>
      <c r="F259" s="1325">
        <v>40</v>
      </c>
      <c r="G259" s="497">
        <f t="shared" si="27"/>
        <v>0.50265599999999988</v>
      </c>
      <c r="H259" s="21" t="s">
        <v>207</v>
      </c>
      <c r="J259" s="28">
        <v>2</v>
      </c>
      <c r="K259" s="29"/>
      <c r="L259" s="29">
        <v>15</v>
      </c>
      <c r="M259" s="29">
        <v>20</v>
      </c>
      <c r="N259" s="24">
        <v>400</v>
      </c>
      <c r="O259" s="29"/>
      <c r="P259" s="30">
        <v>2</v>
      </c>
      <c r="Q259" s="31">
        <f t="shared" si="28"/>
        <v>0.24</v>
      </c>
      <c r="R259" s="29"/>
    </row>
    <row r="260" spans="2:27" ht="15" customHeight="1" x14ac:dyDescent="0.25">
      <c r="B260" s="69">
        <v>10</v>
      </c>
      <c r="C260" s="409">
        <v>5624</v>
      </c>
      <c r="D260" s="1325" t="s">
        <v>12</v>
      </c>
      <c r="E260" s="1325">
        <v>300</v>
      </c>
      <c r="F260" s="1325">
        <v>45</v>
      </c>
      <c r="G260" s="497">
        <f t="shared" si="27"/>
        <v>0.47713050000000001</v>
      </c>
      <c r="H260" s="21" t="s">
        <v>207</v>
      </c>
      <c r="J260" s="28">
        <v>3</v>
      </c>
      <c r="K260" s="29"/>
      <c r="L260" s="29">
        <v>15</v>
      </c>
      <c r="M260" s="29">
        <v>18</v>
      </c>
      <c r="N260" s="24">
        <v>400</v>
      </c>
      <c r="O260" s="29"/>
      <c r="P260" s="30">
        <v>1</v>
      </c>
      <c r="Q260" s="31">
        <f t="shared" si="28"/>
        <v>0.108</v>
      </c>
      <c r="R260" s="29"/>
    </row>
    <row r="261" spans="2:27" ht="15" customHeight="1" x14ac:dyDescent="0.25">
      <c r="B261" s="69">
        <v>11</v>
      </c>
      <c r="C261" s="409">
        <v>5655</v>
      </c>
      <c r="D261" s="1325" t="s">
        <v>12</v>
      </c>
      <c r="E261" s="1325">
        <v>400</v>
      </c>
      <c r="F261" s="1325">
        <v>47</v>
      </c>
      <c r="G261" s="497">
        <f t="shared" si="27"/>
        <v>0.69397943999999989</v>
      </c>
      <c r="H261" s="21" t="s">
        <v>207</v>
      </c>
      <c r="J261" s="28">
        <v>4</v>
      </c>
      <c r="K261" s="29"/>
      <c r="L261" s="29">
        <v>15</v>
      </c>
      <c r="M261" s="29">
        <v>15</v>
      </c>
      <c r="N261" s="24">
        <v>400</v>
      </c>
      <c r="O261" s="29"/>
      <c r="P261" s="30">
        <v>1</v>
      </c>
      <c r="Q261" s="31">
        <f t="shared" si="28"/>
        <v>0.09</v>
      </c>
      <c r="R261" s="29"/>
    </row>
    <row r="262" spans="2:27" ht="15" customHeight="1" x14ac:dyDescent="0.25">
      <c r="B262" s="69">
        <v>12</v>
      </c>
      <c r="C262" s="409">
        <v>5802</v>
      </c>
      <c r="D262" s="1325" t="s">
        <v>12</v>
      </c>
      <c r="E262" s="1325">
        <v>400</v>
      </c>
      <c r="F262" s="1325">
        <v>45</v>
      </c>
      <c r="G262" s="497">
        <f t="shared" si="27"/>
        <v>0.63617400000000002</v>
      </c>
      <c r="H262" s="21" t="s">
        <v>207</v>
      </c>
      <c r="J262" s="28">
        <v>5</v>
      </c>
      <c r="K262" s="29"/>
      <c r="L262" s="29">
        <v>10</v>
      </c>
      <c r="M262" s="29">
        <v>25</v>
      </c>
      <c r="N262" s="24">
        <v>400</v>
      </c>
      <c r="O262" s="29"/>
      <c r="P262" s="30">
        <v>3</v>
      </c>
      <c r="Q262" s="31">
        <f t="shared" si="28"/>
        <v>0.3</v>
      </c>
      <c r="R262" s="34"/>
    </row>
    <row r="263" spans="2:27" ht="15" customHeight="1" x14ac:dyDescent="0.25">
      <c r="B263" s="69">
        <v>13</v>
      </c>
      <c r="C263" s="409">
        <v>5611</v>
      </c>
      <c r="D263" s="1325" t="s">
        <v>12</v>
      </c>
      <c r="E263" s="1325">
        <v>400</v>
      </c>
      <c r="F263" s="1325">
        <v>40</v>
      </c>
      <c r="G263" s="497">
        <f t="shared" si="27"/>
        <v>0.50265599999999988</v>
      </c>
      <c r="H263" s="21" t="s">
        <v>207</v>
      </c>
      <c r="J263" s="28">
        <v>6</v>
      </c>
      <c r="K263" s="29"/>
      <c r="L263" s="29">
        <v>10</v>
      </c>
      <c r="M263" s="29">
        <v>20</v>
      </c>
      <c r="N263" s="24">
        <v>400</v>
      </c>
      <c r="O263" s="29"/>
      <c r="P263" s="30">
        <v>1</v>
      </c>
      <c r="Q263" s="31">
        <f t="shared" si="28"/>
        <v>0.08</v>
      </c>
      <c r="R263" s="29"/>
    </row>
    <row r="264" spans="2:27" ht="15" customHeight="1" x14ac:dyDescent="0.25">
      <c r="B264" s="69">
        <v>14</v>
      </c>
      <c r="C264" s="409">
        <v>5605</v>
      </c>
      <c r="D264" s="1325" t="s">
        <v>12</v>
      </c>
      <c r="E264" s="1325">
        <v>400</v>
      </c>
      <c r="F264" s="1325">
        <v>37</v>
      </c>
      <c r="G264" s="497">
        <f t="shared" si="27"/>
        <v>0.43008503999999992</v>
      </c>
      <c r="H264" s="21" t="s">
        <v>207</v>
      </c>
      <c r="J264" s="28">
        <v>7</v>
      </c>
      <c r="K264" s="29"/>
      <c r="L264" s="29">
        <v>10</v>
      </c>
      <c r="M264" s="29">
        <v>18</v>
      </c>
      <c r="N264" s="24">
        <v>400</v>
      </c>
      <c r="O264" s="29"/>
      <c r="P264" s="30">
        <v>2</v>
      </c>
      <c r="Q264" s="31">
        <f t="shared" si="28"/>
        <v>0.14399999999999999</v>
      </c>
      <c r="R264" s="34"/>
    </row>
    <row r="265" spans="2:27" ht="15" customHeight="1" x14ac:dyDescent="0.25">
      <c r="B265" s="69">
        <v>15</v>
      </c>
      <c r="C265" s="409">
        <v>5598</v>
      </c>
      <c r="D265" s="1325" t="s">
        <v>12</v>
      </c>
      <c r="E265" s="1325">
        <v>400</v>
      </c>
      <c r="F265" s="1325">
        <v>46</v>
      </c>
      <c r="G265" s="497">
        <f t="shared" si="27"/>
        <v>0.66476255999999989</v>
      </c>
      <c r="H265" s="21" t="s">
        <v>207</v>
      </c>
      <c r="J265" s="28">
        <v>8</v>
      </c>
      <c r="K265" s="29"/>
      <c r="L265" s="29">
        <v>10</v>
      </c>
      <c r="M265" s="29">
        <v>15</v>
      </c>
      <c r="N265" s="24">
        <v>400</v>
      </c>
      <c r="O265" s="29"/>
      <c r="P265" s="30">
        <v>3</v>
      </c>
      <c r="Q265" s="31">
        <f t="shared" si="28"/>
        <v>0.18</v>
      </c>
      <c r="R265" s="34"/>
    </row>
    <row r="266" spans="2:27" ht="15" customHeight="1" x14ac:dyDescent="0.25">
      <c r="B266" s="69">
        <v>16</v>
      </c>
      <c r="C266" s="409">
        <v>5599</v>
      </c>
      <c r="D266" s="1325" t="s">
        <v>12</v>
      </c>
      <c r="E266" s="1325">
        <v>400</v>
      </c>
      <c r="F266" s="1325">
        <v>40</v>
      </c>
      <c r="G266" s="497">
        <f t="shared" si="27"/>
        <v>0.50265599999999988</v>
      </c>
      <c r="H266" s="21" t="s">
        <v>207</v>
      </c>
      <c r="J266" s="28">
        <v>9</v>
      </c>
      <c r="K266" s="29"/>
      <c r="L266" s="29">
        <v>10</v>
      </c>
      <c r="M266" s="29">
        <v>10</v>
      </c>
      <c r="N266" s="24">
        <v>400</v>
      </c>
      <c r="O266" s="29"/>
      <c r="P266" s="30">
        <v>5</v>
      </c>
      <c r="Q266" s="31">
        <f t="shared" si="28"/>
        <v>0.2</v>
      </c>
      <c r="R266" s="34"/>
    </row>
    <row r="267" spans="2:27" ht="15" customHeight="1" x14ac:dyDescent="0.25">
      <c r="B267" s="69">
        <v>17</v>
      </c>
      <c r="C267" s="409">
        <v>5584</v>
      </c>
      <c r="D267" s="1325" t="s">
        <v>12</v>
      </c>
      <c r="E267" s="1325">
        <v>400</v>
      </c>
      <c r="F267" s="1325">
        <v>40</v>
      </c>
      <c r="G267" s="497">
        <f t="shared" si="27"/>
        <v>0.50265599999999988</v>
      </c>
      <c r="H267" s="21" t="s">
        <v>207</v>
      </c>
      <c r="J267" s="28">
        <v>10</v>
      </c>
      <c r="K267" s="29"/>
      <c r="L267" s="29">
        <v>8</v>
      </c>
      <c r="M267" s="29">
        <v>25</v>
      </c>
      <c r="N267" s="24">
        <v>400</v>
      </c>
      <c r="O267" s="29"/>
      <c r="P267" s="30">
        <v>2</v>
      </c>
      <c r="Q267" s="31">
        <f t="shared" si="28"/>
        <v>0.16</v>
      </c>
      <c r="R267" s="34"/>
    </row>
    <row r="268" spans="2:27" ht="15" customHeight="1" x14ac:dyDescent="0.25">
      <c r="B268" s="69">
        <v>18</v>
      </c>
      <c r="C268" s="409">
        <v>5571</v>
      </c>
      <c r="D268" s="1325" t="s">
        <v>12</v>
      </c>
      <c r="E268" s="1325">
        <v>400</v>
      </c>
      <c r="F268" s="1325">
        <v>40</v>
      </c>
      <c r="G268" s="497">
        <f t="shared" si="27"/>
        <v>0.50265599999999988</v>
      </c>
      <c r="H268" s="21" t="s">
        <v>207</v>
      </c>
      <c r="J268" s="28">
        <v>11</v>
      </c>
      <c r="K268" s="29"/>
      <c r="L268" s="29">
        <v>8</v>
      </c>
      <c r="M268" s="29">
        <v>18</v>
      </c>
      <c r="N268" s="24">
        <v>400</v>
      </c>
      <c r="O268" s="29"/>
      <c r="P268" s="30">
        <v>1</v>
      </c>
      <c r="Q268" s="31">
        <f t="shared" si="28"/>
        <v>5.7599999999999998E-2</v>
      </c>
      <c r="R268" s="34"/>
    </row>
    <row r="269" spans="2:27" ht="15" customHeight="1" x14ac:dyDescent="0.25">
      <c r="B269" s="69">
        <v>19</v>
      </c>
      <c r="C269" s="409">
        <v>5573</v>
      </c>
      <c r="D269" s="1325" t="s">
        <v>12</v>
      </c>
      <c r="E269" s="1325">
        <v>400</v>
      </c>
      <c r="F269" s="1325">
        <v>39</v>
      </c>
      <c r="G269" s="497">
        <f t="shared" si="27"/>
        <v>0.47783735999999993</v>
      </c>
      <c r="H269" s="21" t="s">
        <v>207</v>
      </c>
      <c r="J269" s="28">
        <v>12</v>
      </c>
      <c r="K269" s="29"/>
      <c r="L269" s="29">
        <v>8</v>
      </c>
      <c r="M269" s="29">
        <v>15</v>
      </c>
      <c r="N269" s="24">
        <v>400</v>
      </c>
      <c r="O269" s="29"/>
      <c r="P269" s="30">
        <v>1</v>
      </c>
      <c r="Q269" s="31">
        <f t="shared" si="28"/>
        <v>4.8000000000000001E-2</v>
      </c>
      <c r="R269" s="34"/>
    </row>
    <row r="270" spans="2:27" ht="15" customHeight="1" x14ac:dyDescent="0.25">
      <c r="B270" s="69">
        <v>20</v>
      </c>
      <c r="C270" s="409">
        <v>5594</v>
      </c>
      <c r="D270" s="1325" t="s">
        <v>12</v>
      </c>
      <c r="E270" s="1325">
        <v>400</v>
      </c>
      <c r="F270" s="1325">
        <v>37</v>
      </c>
      <c r="G270" s="497">
        <f t="shared" si="27"/>
        <v>0.43008503999999992</v>
      </c>
      <c r="H270" s="21" t="s">
        <v>207</v>
      </c>
      <c r="J270" s="28">
        <v>13</v>
      </c>
      <c r="K270" s="29"/>
      <c r="L270" s="29">
        <v>5</v>
      </c>
      <c r="M270" s="29">
        <v>15</v>
      </c>
      <c r="N270" s="24">
        <v>400</v>
      </c>
      <c r="O270" s="29"/>
      <c r="P270" s="30">
        <v>3</v>
      </c>
      <c r="Q270" s="31">
        <f t="shared" si="28"/>
        <v>0.09</v>
      </c>
      <c r="R270" s="34"/>
    </row>
    <row r="271" spans="2:27" ht="15" customHeight="1" x14ac:dyDescent="0.25">
      <c r="B271" s="69">
        <v>21</v>
      </c>
      <c r="C271" s="409">
        <v>5580</v>
      </c>
      <c r="D271" s="1325" t="s">
        <v>12</v>
      </c>
      <c r="E271" s="1325">
        <v>400</v>
      </c>
      <c r="F271" s="1325">
        <v>44</v>
      </c>
      <c r="G271" s="497">
        <f t="shared" si="27"/>
        <v>0.60821376000000005</v>
      </c>
      <c r="H271" s="21" t="s">
        <v>207</v>
      </c>
      <c r="J271" s="28">
        <v>14</v>
      </c>
      <c r="K271" s="29"/>
      <c r="L271" s="29">
        <v>2.2000000000000002</v>
      </c>
      <c r="M271" s="29">
        <v>25</v>
      </c>
      <c r="N271" s="24">
        <v>400</v>
      </c>
      <c r="O271" s="29"/>
      <c r="P271" s="30">
        <v>1</v>
      </c>
      <c r="Q271" s="31">
        <f t="shared" si="28"/>
        <v>2.2000000000000002E-2</v>
      </c>
      <c r="R271" s="34"/>
    </row>
    <row r="272" spans="2:27" ht="15" customHeight="1" x14ac:dyDescent="0.25">
      <c r="B272" s="69">
        <v>22</v>
      </c>
      <c r="C272" s="409">
        <v>5610</v>
      </c>
      <c r="D272" s="1325" t="s">
        <v>12</v>
      </c>
      <c r="E272" s="1325">
        <v>400</v>
      </c>
      <c r="F272" s="1325">
        <v>44</v>
      </c>
      <c r="G272" s="497">
        <f t="shared" si="27"/>
        <v>0.60821376000000005</v>
      </c>
      <c r="H272" s="21" t="s">
        <v>207</v>
      </c>
      <c r="J272" s="28">
        <v>15</v>
      </c>
      <c r="K272" s="29"/>
      <c r="L272" s="29">
        <v>2.2000000000000002</v>
      </c>
      <c r="M272" s="29">
        <v>20</v>
      </c>
      <c r="N272" s="24">
        <v>400</v>
      </c>
      <c r="O272" s="29"/>
      <c r="P272" s="30">
        <v>2</v>
      </c>
      <c r="Q272" s="31">
        <f t="shared" si="28"/>
        <v>3.5200000000000002E-2</v>
      </c>
      <c r="R272" s="34"/>
    </row>
    <row r="273" spans="2:35" ht="15" customHeight="1" x14ac:dyDescent="0.25">
      <c r="B273" s="69">
        <v>23</v>
      </c>
      <c r="C273" s="409">
        <v>5587</v>
      </c>
      <c r="D273" s="1325" t="s">
        <v>12</v>
      </c>
      <c r="E273" s="1325">
        <v>400</v>
      </c>
      <c r="F273" s="1325">
        <v>40</v>
      </c>
      <c r="G273" s="497">
        <f t="shared" si="27"/>
        <v>0.50265599999999988</v>
      </c>
      <c r="H273" s="21" t="s">
        <v>207</v>
      </c>
      <c r="J273" s="28">
        <v>16</v>
      </c>
      <c r="K273" s="29"/>
      <c r="L273" s="29">
        <v>2.2000000000000002</v>
      </c>
      <c r="M273" s="29">
        <v>18</v>
      </c>
      <c r="N273" s="24">
        <v>400</v>
      </c>
      <c r="O273" s="29"/>
      <c r="P273" s="30">
        <v>11</v>
      </c>
      <c r="Q273" s="31">
        <f t="shared" si="28"/>
        <v>0.17424000000000001</v>
      </c>
      <c r="R273" s="34"/>
    </row>
    <row r="274" spans="2:35" ht="15" customHeight="1" x14ac:dyDescent="0.25">
      <c r="B274" s="69">
        <v>24</v>
      </c>
      <c r="C274" s="409">
        <v>5790</v>
      </c>
      <c r="D274" s="1325" t="s">
        <v>12</v>
      </c>
      <c r="E274" s="1325">
        <v>400</v>
      </c>
      <c r="F274" s="1325">
        <v>38</v>
      </c>
      <c r="G274" s="497">
        <f t="shared" si="27"/>
        <v>0.45364703999999995</v>
      </c>
      <c r="H274" s="21" t="s">
        <v>15</v>
      </c>
      <c r="J274" s="28">
        <v>17</v>
      </c>
      <c r="K274" s="29"/>
      <c r="L274" s="29">
        <v>1.7</v>
      </c>
      <c r="M274" s="29">
        <v>18</v>
      </c>
      <c r="N274" s="24">
        <v>400</v>
      </c>
      <c r="O274" s="29"/>
      <c r="P274" s="30">
        <v>3</v>
      </c>
      <c r="Q274" s="31">
        <f t="shared" si="28"/>
        <v>3.6720000000000003E-2</v>
      </c>
      <c r="R274" s="34"/>
      <c r="AC274" s="5"/>
      <c r="AD274" s="5"/>
      <c r="AE274" s="5"/>
      <c r="AF274" s="5"/>
      <c r="AG274" s="5"/>
      <c r="AH274" s="5"/>
      <c r="AI274" s="5"/>
    </row>
    <row r="275" spans="2:35" ht="15" customHeight="1" x14ac:dyDescent="0.25">
      <c r="B275" s="69">
        <v>25</v>
      </c>
      <c r="C275" s="409">
        <v>5690</v>
      </c>
      <c r="D275" s="1325" t="s">
        <v>12</v>
      </c>
      <c r="E275" s="1325">
        <v>400</v>
      </c>
      <c r="F275" s="1325">
        <v>36</v>
      </c>
      <c r="G275" s="497">
        <f t="shared" si="27"/>
        <v>0.40715135999999991</v>
      </c>
      <c r="H275" s="21" t="s">
        <v>15</v>
      </c>
      <c r="J275" s="28">
        <v>18</v>
      </c>
      <c r="K275" s="29"/>
      <c r="L275" s="29">
        <v>2.2000000000000002</v>
      </c>
      <c r="M275" s="29">
        <v>15</v>
      </c>
      <c r="N275" s="24">
        <v>400</v>
      </c>
      <c r="O275" s="29"/>
      <c r="P275" s="30">
        <v>10</v>
      </c>
      <c r="Q275" s="31">
        <f t="shared" si="28"/>
        <v>0.13200000000000001</v>
      </c>
      <c r="R275" s="34"/>
      <c r="AC275" s="5"/>
      <c r="AD275" s="5"/>
      <c r="AE275" s="5"/>
      <c r="AF275" s="5"/>
      <c r="AG275" s="5"/>
      <c r="AH275" s="5"/>
      <c r="AI275" s="5"/>
    </row>
    <row r="276" spans="2:35" ht="15" customHeight="1" x14ac:dyDescent="0.25">
      <c r="B276" s="69">
        <v>1</v>
      </c>
      <c r="C276" s="409">
        <v>5710</v>
      </c>
      <c r="D276" s="1325" t="s">
        <v>12</v>
      </c>
      <c r="E276" s="1325">
        <v>400</v>
      </c>
      <c r="F276" s="1325">
        <v>45</v>
      </c>
      <c r="G276" s="497">
        <f t="shared" si="27"/>
        <v>0.63617400000000002</v>
      </c>
      <c r="H276" s="21" t="s">
        <v>187</v>
      </c>
      <c r="J276" s="28">
        <v>19</v>
      </c>
      <c r="K276" s="29"/>
      <c r="L276" s="29">
        <v>1.7</v>
      </c>
      <c r="M276" s="29">
        <v>15</v>
      </c>
      <c r="N276" s="24">
        <v>400</v>
      </c>
      <c r="O276" s="29"/>
      <c r="P276" s="30">
        <v>1</v>
      </c>
      <c r="Q276" s="31">
        <f t="shared" si="28"/>
        <v>1.0200000000000001E-2</v>
      </c>
      <c r="R276" s="34"/>
    </row>
    <row r="277" spans="2:35" ht="15" customHeight="1" x14ac:dyDescent="0.25">
      <c r="B277" s="69">
        <v>2</v>
      </c>
      <c r="C277" s="409">
        <v>5664</v>
      </c>
      <c r="D277" s="1325" t="s">
        <v>12</v>
      </c>
      <c r="E277" s="1325">
        <v>400</v>
      </c>
      <c r="F277" s="1325">
        <v>40</v>
      </c>
      <c r="G277" s="497">
        <f t="shared" si="27"/>
        <v>0.50265599999999988</v>
      </c>
      <c r="H277" s="21" t="s">
        <v>207</v>
      </c>
      <c r="J277" s="28">
        <v>20</v>
      </c>
      <c r="K277" s="29"/>
      <c r="L277" s="29">
        <v>5</v>
      </c>
      <c r="M277" s="29">
        <v>10</v>
      </c>
      <c r="N277" s="24">
        <v>400</v>
      </c>
      <c r="O277" s="29"/>
      <c r="P277" s="30">
        <v>16</v>
      </c>
      <c r="Q277" s="31">
        <f t="shared" si="28"/>
        <v>0.32</v>
      </c>
      <c r="R277" s="34"/>
    </row>
    <row r="278" spans="2:35" ht="15" customHeight="1" x14ac:dyDescent="0.25">
      <c r="B278" s="69">
        <v>3</v>
      </c>
      <c r="C278" s="409">
        <v>5665</v>
      </c>
      <c r="D278" s="1325" t="s">
        <v>12</v>
      </c>
      <c r="E278" s="1325">
        <v>400</v>
      </c>
      <c r="F278" s="1325">
        <v>50</v>
      </c>
      <c r="G278" s="497">
        <f t="shared" si="27"/>
        <v>0.78539999999999988</v>
      </c>
      <c r="H278" s="21" t="s">
        <v>207</v>
      </c>
      <c r="J278" s="28">
        <v>21</v>
      </c>
      <c r="K278" s="29"/>
      <c r="L278" s="29">
        <v>4.2</v>
      </c>
      <c r="M278" s="29">
        <v>7</v>
      </c>
      <c r="N278" s="24">
        <v>400</v>
      </c>
      <c r="O278" s="29"/>
      <c r="P278" s="30">
        <v>20</v>
      </c>
      <c r="Q278" s="31">
        <f t="shared" si="28"/>
        <v>0.23519999999999999</v>
      </c>
      <c r="R278" s="34"/>
    </row>
    <row r="279" spans="2:35" ht="15" customHeight="1" x14ac:dyDescent="0.25">
      <c r="B279" s="69">
        <v>4</v>
      </c>
      <c r="C279" s="409">
        <v>5658</v>
      </c>
      <c r="D279" s="1325" t="s">
        <v>12</v>
      </c>
      <c r="E279" s="1325">
        <v>400</v>
      </c>
      <c r="F279" s="1325">
        <v>40</v>
      </c>
      <c r="G279" s="497">
        <f t="shared" si="27"/>
        <v>0.50265599999999988</v>
      </c>
      <c r="H279" s="21" t="s">
        <v>207</v>
      </c>
      <c r="J279" s="28">
        <v>22</v>
      </c>
      <c r="K279" s="29"/>
      <c r="L279" s="29">
        <v>2.2000000000000002</v>
      </c>
      <c r="M279" s="29">
        <v>10</v>
      </c>
      <c r="N279" s="24">
        <v>400</v>
      </c>
      <c r="O279" s="29"/>
      <c r="P279" s="30">
        <v>7</v>
      </c>
      <c r="Q279" s="31">
        <f t="shared" si="28"/>
        <v>6.1600000000000002E-2</v>
      </c>
      <c r="R279" s="34"/>
    </row>
    <row r="280" spans="2:35" ht="15" customHeight="1" x14ac:dyDescent="0.25">
      <c r="B280" s="69">
        <v>5</v>
      </c>
      <c r="C280" s="409">
        <v>5638</v>
      </c>
      <c r="D280" s="1325" t="s">
        <v>12</v>
      </c>
      <c r="E280" s="1325">
        <v>400</v>
      </c>
      <c r="F280" s="1325">
        <v>30</v>
      </c>
      <c r="G280" s="497">
        <f t="shared" si="27"/>
        <v>0.282744</v>
      </c>
      <c r="H280" s="21" t="s">
        <v>207</v>
      </c>
      <c r="J280" s="28">
        <v>23</v>
      </c>
      <c r="K280" s="29"/>
      <c r="L280" s="29">
        <v>1.7</v>
      </c>
      <c r="M280" s="29">
        <v>10</v>
      </c>
      <c r="N280" s="24">
        <v>400</v>
      </c>
      <c r="O280" s="29"/>
      <c r="P280" s="30">
        <v>7</v>
      </c>
      <c r="Q280" s="31">
        <f t="shared" si="28"/>
        <v>4.7600000000000003E-2</v>
      </c>
      <c r="R280" s="34"/>
    </row>
    <row r="281" spans="2:35" ht="15" customHeight="1" x14ac:dyDescent="0.25">
      <c r="B281" s="69">
        <v>6</v>
      </c>
      <c r="C281" s="409">
        <v>5632</v>
      </c>
      <c r="D281" s="1325" t="s">
        <v>12</v>
      </c>
      <c r="E281" s="1325">
        <v>400</v>
      </c>
      <c r="F281" s="1325">
        <v>30</v>
      </c>
      <c r="G281" s="497">
        <f t="shared" si="27"/>
        <v>0.282744</v>
      </c>
      <c r="H281" s="21" t="s">
        <v>207</v>
      </c>
      <c r="J281" s="28">
        <v>24</v>
      </c>
      <c r="K281" s="29"/>
      <c r="L281" s="29">
        <v>1.7</v>
      </c>
      <c r="M281" s="29">
        <v>10</v>
      </c>
      <c r="N281" s="24">
        <v>300</v>
      </c>
      <c r="O281" s="29"/>
      <c r="P281" s="30">
        <v>5</v>
      </c>
      <c r="Q281" s="31">
        <f t="shared" si="28"/>
        <v>2.5499999999999998E-2</v>
      </c>
      <c r="R281" s="34"/>
    </row>
    <row r="282" spans="2:35" ht="15" customHeight="1" x14ac:dyDescent="0.25">
      <c r="B282" s="69">
        <v>7</v>
      </c>
      <c r="C282" s="409">
        <v>5622</v>
      </c>
      <c r="D282" s="1325" t="s">
        <v>12</v>
      </c>
      <c r="E282" s="1325">
        <v>400</v>
      </c>
      <c r="F282" s="1325">
        <v>50</v>
      </c>
      <c r="G282" s="497">
        <f t="shared" si="27"/>
        <v>0.78539999999999988</v>
      </c>
      <c r="H282" s="21" t="s">
        <v>207</v>
      </c>
      <c r="J282" s="28">
        <v>25</v>
      </c>
      <c r="K282" s="29"/>
      <c r="L282" s="29">
        <v>1.7</v>
      </c>
      <c r="M282" s="29">
        <v>10</v>
      </c>
      <c r="N282" s="24">
        <v>250</v>
      </c>
      <c r="O282" s="29"/>
      <c r="P282" s="30">
        <v>4</v>
      </c>
      <c r="Q282" s="31">
        <f t="shared" si="28"/>
        <v>1.7000000000000001E-2</v>
      </c>
      <c r="R282" s="34"/>
    </row>
    <row r="283" spans="2:35" ht="15" customHeight="1" x14ac:dyDescent="0.25">
      <c r="B283" s="69">
        <v>8</v>
      </c>
      <c r="C283" s="409">
        <v>5619</v>
      </c>
      <c r="D283" s="1325" t="s">
        <v>12</v>
      </c>
      <c r="E283" s="1325">
        <v>400</v>
      </c>
      <c r="F283" s="1325">
        <v>40</v>
      </c>
      <c r="G283" s="497">
        <f t="shared" si="27"/>
        <v>0.50265599999999988</v>
      </c>
      <c r="H283" s="21" t="s">
        <v>207</v>
      </c>
      <c r="J283" s="28">
        <v>26</v>
      </c>
      <c r="K283" s="29"/>
      <c r="L283" s="29">
        <v>2.2000000000000002</v>
      </c>
      <c r="M283" s="29">
        <v>10</v>
      </c>
      <c r="N283" s="24">
        <v>250</v>
      </c>
      <c r="O283" s="29"/>
      <c r="P283" s="30">
        <v>1</v>
      </c>
      <c r="Q283" s="31">
        <f t="shared" si="28"/>
        <v>5.4999999999999997E-3</v>
      </c>
      <c r="R283" s="34"/>
    </row>
    <row r="284" spans="2:35" ht="15" customHeight="1" x14ac:dyDescent="0.25">
      <c r="B284" s="69">
        <v>9</v>
      </c>
      <c r="C284" s="409">
        <v>5695</v>
      </c>
      <c r="D284" s="1325" t="s">
        <v>12</v>
      </c>
      <c r="E284" s="1325">
        <v>400</v>
      </c>
      <c r="F284" s="1325">
        <v>50</v>
      </c>
      <c r="G284" s="497">
        <f t="shared" si="27"/>
        <v>0.78539999999999988</v>
      </c>
      <c r="H284" s="21" t="s">
        <v>207</v>
      </c>
      <c r="J284" s="28">
        <v>27</v>
      </c>
      <c r="K284" s="29"/>
      <c r="L284" s="29">
        <v>3</v>
      </c>
      <c r="M284" s="52">
        <v>5</v>
      </c>
      <c r="N284" s="1312">
        <v>400</v>
      </c>
      <c r="O284" s="53"/>
      <c r="P284" s="25">
        <v>100</v>
      </c>
      <c r="Q284" s="26">
        <f t="shared" si="28"/>
        <v>0.6</v>
      </c>
      <c r="R284" s="65"/>
    </row>
    <row r="285" spans="2:35" ht="15" customHeight="1" x14ac:dyDescent="0.25">
      <c r="B285" s="69">
        <v>10</v>
      </c>
      <c r="C285" s="409">
        <v>5748</v>
      </c>
      <c r="D285" s="1325" t="s">
        <v>12</v>
      </c>
      <c r="E285" s="1325">
        <v>400</v>
      </c>
      <c r="F285" s="1325">
        <v>47</v>
      </c>
      <c r="G285" s="497">
        <f t="shared" si="27"/>
        <v>0.69397943999999989</v>
      </c>
      <c r="H285" s="21" t="s">
        <v>207</v>
      </c>
      <c r="J285" s="28">
        <v>28</v>
      </c>
      <c r="K285" s="29"/>
      <c r="L285" s="29">
        <v>2</v>
      </c>
      <c r="M285" s="52">
        <v>3</v>
      </c>
      <c r="N285" s="1312">
        <v>400</v>
      </c>
      <c r="O285" s="53"/>
      <c r="P285" s="25">
        <v>75</v>
      </c>
      <c r="Q285" s="26">
        <f t="shared" si="28"/>
        <v>0.18</v>
      </c>
      <c r="R285" s="65"/>
    </row>
    <row r="286" spans="2:35" ht="15" customHeight="1" x14ac:dyDescent="0.25">
      <c r="B286" s="69">
        <v>11</v>
      </c>
      <c r="C286" s="409">
        <v>5744</v>
      </c>
      <c r="D286" s="1325" t="s">
        <v>12</v>
      </c>
      <c r="E286" s="1325">
        <v>400</v>
      </c>
      <c r="F286" s="1325">
        <v>40</v>
      </c>
      <c r="G286" s="497">
        <f t="shared" si="27"/>
        <v>0.50265599999999988</v>
      </c>
      <c r="H286" s="21" t="s">
        <v>207</v>
      </c>
      <c r="J286" s="1292">
        <v>46176</v>
      </c>
      <c r="K286" s="23" t="s">
        <v>32</v>
      </c>
      <c r="L286" s="24">
        <v>15</v>
      </c>
      <c r="M286" s="24">
        <v>25</v>
      </c>
      <c r="N286" s="24">
        <v>400</v>
      </c>
      <c r="O286" s="23"/>
      <c r="P286" s="25">
        <v>2</v>
      </c>
      <c r="Q286" s="26">
        <f t="shared" si="28"/>
        <v>0.3</v>
      </c>
      <c r="R286" s="27"/>
    </row>
    <row r="287" spans="2:35" ht="15" customHeight="1" x14ac:dyDescent="0.25">
      <c r="B287" s="69">
        <v>12</v>
      </c>
      <c r="C287" s="409">
        <v>5682</v>
      </c>
      <c r="D287" s="1325" t="s">
        <v>12</v>
      </c>
      <c r="E287" s="1325">
        <v>400</v>
      </c>
      <c r="F287" s="1325">
        <v>45</v>
      </c>
      <c r="G287" s="497">
        <f t="shared" si="27"/>
        <v>0.63617400000000002</v>
      </c>
      <c r="H287" s="21" t="s">
        <v>207</v>
      </c>
      <c r="J287" s="28">
        <v>2</v>
      </c>
      <c r="K287" s="29"/>
      <c r="L287" s="29">
        <v>10</v>
      </c>
      <c r="M287" s="29">
        <v>25</v>
      </c>
      <c r="N287" s="24">
        <v>400</v>
      </c>
      <c r="O287" s="29"/>
      <c r="P287" s="30">
        <v>5</v>
      </c>
      <c r="Q287" s="31">
        <f t="shared" si="28"/>
        <v>0.5</v>
      </c>
      <c r="R287" s="29"/>
    </row>
    <row r="288" spans="2:35" ht="15" customHeight="1" x14ac:dyDescent="0.25">
      <c r="B288" s="69">
        <v>13</v>
      </c>
      <c r="C288" s="409">
        <v>5791</v>
      </c>
      <c r="D288" s="1325" t="s">
        <v>12</v>
      </c>
      <c r="E288" s="1325">
        <v>400</v>
      </c>
      <c r="F288" s="1325">
        <v>52</v>
      </c>
      <c r="G288" s="497">
        <f t="shared" si="27"/>
        <v>0.84948863999999991</v>
      </c>
      <c r="H288" s="21" t="s">
        <v>207</v>
      </c>
      <c r="J288" s="28">
        <v>3</v>
      </c>
      <c r="K288" s="29"/>
      <c r="L288" s="29">
        <v>8</v>
      </c>
      <c r="M288" s="29">
        <v>25</v>
      </c>
      <c r="N288" s="24">
        <v>400</v>
      </c>
      <c r="O288" s="29"/>
      <c r="P288" s="30">
        <v>2</v>
      </c>
      <c r="Q288" s="31">
        <f t="shared" si="28"/>
        <v>0.16</v>
      </c>
      <c r="R288" s="29"/>
    </row>
    <row r="289" spans="2:35" ht="15" customHeight="1" x14ac:dyDescent="0.25">
      <c r="B289" s="69">
        <v>14</v>
      </c>
      <c r="C289" s="409">
        <v>5692</v>
      </c>
      <c r="D289" s="1325" t="s">
        <v>12</v>
      </c>
      <c r="E289" s="1325">
        <v>400</v>
      </c>
      <c r="F289" s="1325">
        <v>53</v>
      </c>
      <c r="G289" s="497">
        <f t="shared" si="27"/>
        <v>0.88247543999999989</v>
      </c>
      <c r="H289" s="21" t="s">
        <v>207</v>
      </c>
      <c r="J289" s="28">
        <v>4</v>
      </c>
      <c r="K289" s="29"/>
      <c r="L289" s="29">
        <v>10</v>
      </c>
      <c r="M289" s="29">
        <v>23</v>
      </c>
      <c r="N289" s="24">
        <v>400</v>
      </c>
      <c r="O289" s="29"/>
      <c r="P289" s="30">
        <v>1</v>
      </c>
      <c r="Q289" s="31">
        <f t="shared" si="28"/>
        <v>9.1999999999999998E-2</v>
      </c>
      <c r="R289" s="29"/>
    </row>
    <row r="290" spans="2:35" ht="15" customHeight="1" x14ac:dyDescent="0.25">
      <c r="B290" s="69">
        <v>15</v>
      </c>
      <c r="C290" s="409">
        <v>5684</v>
      </c>
      <c r="D290" s="1325" t="s">
        <v>12</v>
      </c>
      <c r="E290" s="1325">
        <v>400</v>
      </c>
      <c r="F290" s="1325">
        <v>60</v>
      </c>
      <c r="G290" s="497">
        <f t="shared" si="27"/>
        <v>1.130976</v>
      </c>
      <c r="H290" s="21" t="s">
        <v>207</v>
      </c>
      <c r="J290" s="28">
        <v>5</v>
      </c>
      <c r="K290" s="29"/>
      <c r="L290" s="29">
        <v>8</v>
      </c>
      <c r="M290" s="29">
        <v>23</v>
      </c>
      <c r="N290" s="24">
        <v>400</v>
      </c>
      <c r="O290" s="29"/>
      <c r="P290" s="30">
        <v>2</v>
      </c>
      <c r="Q290" s="31">
        <f t="shared" si="28"/>
        <v>0.1472</v>
      </c>
      <c r="R290" s="34"/>
    </row>
    <row r="291" spans="2:35" ht="15" customHeight="1" x14ac:dyDescent="0.25">
      <c r="B291" s="69">
        <v>16</v>
      </c>
      <c r="C291" s="409">
        <v>5707</v>
      </c>
      <c r="D291" s="1325" t="s">
        <v>12</v>
      </c>
      <c r="E291" s="1325">
        <v>400</v>
      </c>
      <c r="F291" s="1325">
        <v>40</v>
      </c>
      <c r="G291" s="497">
        <f t="shared" si="27"/>
        <v>0.50265599999999988</v>
      </c>
      <c r="H291" s="21" t="s">
        <v>207</v>
      </c>
      <c r="J291" s="28">
        <v>6</v>
      </c>
      <c r="K291" s="29"/>
      <c r="L291" s="29">
        <v>1.7</v>
      </c>
      <c r="M291" s="29">
        <v>25</v>
      </c>
      <c r="N291" s="24">
        <v>400</v>
      </c>
      <c r="O291" s="29"/>
      <c r="P291" s="30">
        <v>2</v>
      </c>
      <c r="Q291" s="31">
        <f t="shared" si="28"/>
        <v>3.4000000000000002E-2</v>
      </c>
      <c r="R291" s="29"/>
    </row>
    <row r="292" spans="2:35" ht="15" customHeight="1" x14ac:dyDescent="0.25">
      <c r="B292" s="69">
        <v>17</v>
      </c>
      <c r="C292" s="409">
        <v>5685</v>
      </c>
      <c r="D292" s="1325" t="s">
        <v>12</v>
      </c>
      <c r="E292" s="1325">
        <v>400</v>
      </c>
      <c r="F292" s="1325">
        <v>40</v>
      </c>
      <c r="G292" s="497">
        <f t="shared" si="27"/>
        <v>0.50265599999999988</v>
      </c>
      <c r="H292" s="21" t="s">
        <v>207</v>
      </c>
      <c r="J292" s="28">
        <v>7</v>
      </c>
      <c r="K292" s="29"/>
      <c r="L292" s="29">
        <v>10</v>
      </c>
      <c r="M292" s="29">
        <v>18</v>
      </c>
      <c r="N292" s="24">
        <v>400</v>
      </c>
      <c r="O292" s="29"/>
      <c r="P292" s="30">
        <v>2</v>
      </c>
      <c r="Q292" s="31">
        <f t="shared" si="28"/>
        <v>0.14399999999999999</v>
      </c>
      <c r="R292" s="34"/>
    </row>
    <row r="293" spans="2:35" ht="15" customHeight="1" x14ac:dyDescent="0.25">
      <c r="B293" s="69">
        <v>18</v>
      </c>
      <c r="C293" s="409">
        <v>5765</v>
      </c>
      <c r="D293" s="1325" t="s">
        <v>12</v>
      </c>
      <c r="E293" s="1325">
        <v>400</v>
      </c>
      <c r="F293" s="1325">
        <v>54</v>
      </c>
      <c r="G293" s="497">
        <f t="shared" si="27"/>
        <v>0.91609055999999989</v>
      </c>
      <c r="H293" s="21" t="s">
        <v>207</v>
      </c>
      <c r="J293" s="28">
        <v>8</v>
      </c>
      <c r="K293" s="29"/>
      <c r="L293" s="29">
        <v>2.2000000000000002</v>
      </c>
      <c r="M293" s="29">
        <v>18</v>
      </c>
      <c r="N293" s="24">
        <v>400</v>
      </c>
      <c r="O293" s="29"/>
      <c r="P293" s="30">
        <v>1</v>
      </c>
      <c r="Q293" s="31">
        <f t="shared" si="28"/>
        <v>1.584E-2</v>
      </c>
      <c r="R293" s="34"/>
    </row>
    <row r="294" spans="2:35" ht="15" customHeight="1" x14ac:dyDescent="0.25">
      <c r="B294" s="1339">
        <v>46196</v>
      </c>
      <c r="C294" s="409">
        <v>5629</v>
      </c>
      <c r="D294" s="1325" t="s">
        <v>12</v>
      </c>
      <c r="E294" s="1325">
        <v>400</v>
      </c>
      <c r="F294" s="1325">
        <v>43</v>
      </c>
      <c r="G294" s="497">
        <f t="shared" si="27"/>
        <v>0.58088183999999998</v>
      </c>
      <c r="H294" s="21" t="s">
        <v>16</v>
      </c>
      <c r="J294" s="28">
        <v>9</v>
      </c>
      <c r="K294" s="29"/>
      <c r="L294" s="29">
        <v>10</v>
      </c>
      <c r="M294" s="29">
        <v>15</v>
      </c>
      <c r="N294" s="24">
        <v>400</v>
      </c>
      <c r="O294" s="29"/>
      <c r="P294" s="30">
        <v>1</v>
      </c>
      <c r="Q294" s="31">
        <f t="shared" si="28"/>
        <v>0.06</v>
      </c>
      <c r="R294" s="34"/>
    </row>
    <row r="295" spans="2:35" ht="15" customHeight="1" x14ac:dyDescent="0.25">
      <c r="B295" s="69">
        <v>2</v>
      </c>
      <c r="C295" s="409">
        <v>5803</v>
      </c>
      <c r="D295" s="1325" t="s">
        <v>12</v>
      </c>
      <c r="E295" s="1325">
        <v>400</v>
      </c>
      <c r="F295" s="1325">
        <v>57</v>
      </c>
      <c r="G295" s="497">
        <f t="shared" si="27"/>
        <v>1.02070584</v>
      </c>
      <c r="H295" s="21" t="s">
        <v>16</v>
      </c>
      <c r="J295" s="28">
        <v>10</v>
      </c>
      <c r="K295" s="29"/>
      <c r="L295" s="29">
        <v>10</v>
      </c>
      <c r="M295" s="29">
        <v>13</v>
      </c>
      <c r="N295" s="24">
        <v>400</v>
      </c>
      <c r="O295" s="29"/>
      <c r="P295" s="30">
        <v>1</v>
      </c>
      <c r="Q295" s="31">
        <f t="shared" si="28"/>
        <v>5.1999999999999998E-2</v>
      </c>
      <c r="R295" s="34"/>
    </row>
    <row r="296" spans="2:35" ht="15" customHeight="1" x14ac:dyDescent="0.25">
      <c r="B296" s="69">
        <v>3</v>
      </c>
      <c r="C296" s="409">
        <v>5659</v>
      </c>
      <c r="D296" s="1325" t="s">
        <v>12</v>
      </c>
      <c r="E296" s="1325">
        <v>400</v>
      </c>
      <c r="F296" s="1325">
        <v>60</v>
      </c>
      <c r="G296" s="497">
        <f t="shared" si="27"/>
        <v>1.130976</v>
      </c>
      <c r="H296" s="21" t="s">
        <v>16</v>
      </c>
      <c r="J296" s="28">
        <v>11</v>
      </c>
      <c r="K296" s="29"/>
      <c r="L296" s="29">
        <v>8</v>
      </c>
      <c r="M296" s="29">
        <v>10</v>
      </c>
      <c r="N296" s="24">
        <v>400</v>
      </c>
      <c r="O296" s="29"/>
      <c r="P296" s="30">
        <v>9</v>
      </c>
      <c r="Q296" s="31">
        <f t="shared" si="28"/>
        <v>0.28799999999999998</v>
      </c>
      <c r="R296" s="34"/>
    </row>
    <row r="297" spans="2:35" ht="15" customHeight="1" x14ac:dyDescent="0.25">
      <c r="B297" s="69">
        <v>4</v>
      </c>
      <c r="C297" s="409">
        <v>5785</v>
      </c>
      <c r="D297" s="1325" t="s">
        <v>12</v>
      </c>
      <c r="E297" s="1325">
        <v>400</v>
      </c>
      <c r="F297" s="1325">
        <v>53</v>
      </c>
      <c r="G297" s="497">
        <f t="shared" ref="G297:G360" si="29">0.7854*E297*F297*F297/1000000</f>
        <v>0.88247543999999989</v>
      </c>
      <c r="H297" s="21" t="s">
        <v>16</v>
      </c>
      <c r="J297" s="28">
        <v>12</v>
      </c>
      <c r="K297" s="29"/>
      <c r="L297" s="29">
        <v>4.2</v>
      </c>
      <c r="M297" s="29">
        <v>10</v>
      </c>
      <c r="N297" s="24">
        <v>400</v>
      </c>
      <c r="O297" s="29"/>
      <c r="P297" s="30">
        <v>15</v>
      </c>
      <c r="Q297" s="31">
        <f t="shared" si="28"/>
        <v>0.252</v>
      </c>
      <c r="R297" s="34"/>
    </row>
    <row r="298" spans="2:35" ht="15" customHeight="1" x14ac:dyDescent="0.25">
      <c r="B298" s="69">
        <v>5</v>
      </c>
      <c r="C298" s="409">
        <v>5798</v>
      </c>
      <c r="D298" s="1325" t="s">
        <v>12</v>
      </c>
      <c r="E298" s="1325">
        <v>400</v>
      </c>
      <c r="F298" s="1325">
        <v>50</v>
      </c>
      <c r="G298" s="497">
        <f t="shared" si="29"/>
        <v>0.78539999999999988</v>
      </c>
      <c r="H298" s="21" t="s">
        <v>16</v>
      </c>
      <c r="J298" s="28">
        <v>13</v>
      </c>
      <c r="K298" s="29"/>
      <c r="L298" s="29">
        <v>2.2000000000000002</v>
      </c>
      <c r="M298" s="29">
        <v>10</v>
      </c>
      <c r="N298" s="24">
        <v>400</v>
      </c>
      <c r="O298" s="29"/>
      <c r="P298" s="30">
        <v>11</v>
      </c>
      <c r="Q298" s="31">
        <f t="shared" si="28"/>
        <v>9.6799999999999997E-2</v>
      </c>
      <c r="R298" s="34"/>
    </row>
    <row r="299" spans="2:35" ht="15" customHeight="1" x14ac:dyDescent="0.25">
      <c r="B299" s="69">
        <v>6</v>
      </c>
      <c r="C299" s="409">
        <v>5639</v>
      </c>
      <c r="D299" s="1325" t="s">
        <v>12</v>
      </c>
      <c r="E299" s="1325">
        <v>400</v>
      </c>
      <c r="F299" s="1325">
        <v>42</v>
      </c>
      <c r="G299" s="497">
        <f t="shared" si="29"/>
        <v>0.55417824000000004</v>
      </c>
      <c r="H299" s="21" t="s">
        <v>159</v>
      </c>
      <c r="J299" s="28">
        <v>14</v>
      </c>
      <c r="K299" s="29"/>
      <c r="L299" s="29">
        <v>1.7</v>
      </c>
      <c r="M299" s="29">
        <v>10</v>
      </c>
      <c r="N299" s="24">
        <v>400</v>
      </c>
      <c r="O299" s="29"/>
      <c r="P299" s="30">
        <v>3</v>
      </c>
      <c r="Q299" s="31">
        <f t="shared" si="28"/>
        <v>2.0400000000000001E-2</v>
      </c>
      <c r="R299" s="34"/>
      <c r="AC299" s="5"/>
      <c r="AD299" s="5"/>
      <c r="AE299" s="5"/>
      <c r="AF299" s="5"/>
      <c r="AG299" s="5"/>
      <c r="AH299" s="5"/>
      <c r="AI299" s="5"/>
    </row>
    <row r="300" spans="2:35" ht="15" customHeight="1" x14ac:dyDescent="0.25">
      <c r="B300" s="69">
        <v>7</v>
      </c>
      <c r="C300" s="409">
        <v>5625</v>
      </c>
      <c r="D300" s="1325" t="s">
        <v>12</v>
      </c>
      <c r="E300" s="1325">
        <v>400</v>
      </c>
      <c r="F300" s="1325">
        <v>53</v>
      </c>
      <c r="G300" s="497">
        <f t="shared" si="29"/>
        <v>0.88247543999999989</v>
      </c>
      <c r="H300" s="21" t="s">
        <v>159</v>
      </c>
      <c r="I300" s="330"/>
      <c r="J300" s="28">
        <v>15</v>
      </c>
      <c r="K300" s="29"/>
      <c r="L300" s="29">
        <v>5</v>
      </c>
      <c r="M300" s="29">
        <v>8</v>
      </c>
      <c r="N300" s="24">
        <v>400</v>
      </c>
      <c r="O300" s="29"/>
      <c r="P300" s="30">
        <v>6</v>
      </c>
      <c r="Q300" s="31">
        <f t="shared" si="28"/>
        <v>9.6000000000000002E-2</v>
      </c>
      <c r="R300" s="34"/>
      <c r="S300" s="330"/>
      <c r="AC300" s="5"/>
      <c r="AD300" s="5"/>
      <c r="AE300" s="5"/>
      <c r="AF300" s="5"/>
      <c r="AG300" s="5"/>
      <c r="AH300" s="5"/>
      <c r="AI300" s="5"/>
    </row>
    <row r="301" spans="2:35" ht="15" customHeight="1" x14ac:dyDescent="0.25">
      <c r="B301" s="69">
        <v>8</v>
      </c>
      <c r="C301" s="409">
        <v>5577</v>
      </c>
      <c r="D301" s="1325" t="s">
        <v>12</v>
      </c>
      <c r="E301" s="1325">
        <v>400</v>
      </c>
      <c r="F301" s="1325">
        <v>43</v>
      </c>
      <c r="G301" s="497">
        <f t="shared" si="29"/>
        <v>0.58088183999999998</v>
      </c>
      <c r="H301" s="21" t="s">
        <v>159</v>
      </c>
      <c r="I301" s="330"/>
      <c r="J301" s="28">
        <v>16</v>
      </c>
      <c r="K301" s="29"/>
      <c r="L301" s="29">
        <v>4.2</v>
      </c>
      <c r="M301" s="29">
        <v>7</v>
      </c>
      <c r="N301" s="24">
        <v>400</v>
      </c>
      <c r="O301" s="29"/>
      <c r="P301" s="30">
        <v>56</v>
      </c>
      <c r="Q301" s="31">
        <f t="shared" si="28"/>
        <v>0.65856000000000003</v>
      </c>
      <c r="R301" s="34"/>
      <c r="S301" s="330"/>
    </row>
    <row r="302" spans="2:35" ht="15" customHeight="1" x14ac:dyDescent="0.25">
      <c r="B302" s="69">
        <v>9</v>
      </c>
      <c r="C302" s="409">
        <v>5589</v>
      </c>
      <c r="D302" s="1325" t="s">
        <v>12</v>
      </c>
      <c r="E302" s="1325">
        <v>400</v>
      </c>
      <c r="F302" s="1325">
        <v>42</v>
      </c>
      <c r="G302" s="497">
        <f t="shared" si="29"/>
        <v>0.55417824000000004</v>
      </c>
      <c r="H302" s="21" t="s">
        <v>159</v>
      </c>
      <c r="J302" s="28">
        <v>17</v>
      </c>
      <c r="K302" s="29"/>
      <c r="L302" s="29">
        <v>3.2</v>
      </c>
      <c r="M302" s="29">
        <v>7</v>
      </c>
      <c r="N302" s="24">
        <v>400</v>
      </c>
      <c r="O302" s="29"/>
      <c r="P302" s="30">
        <v>1</v>
      </c>
      <c r="Q302" s="31">
        <f t="shared" si="28"/>
        <v>8.9599999999999992E-3</v>
      </c>
      <c r="R302" s="34"/>
    </row>
    <row r="303" spans="2:35" ht="15" customHeight="1" x14ac:dyDescent="0.25">
      <c r="B303" s="69">
        <v>10</v>
      </c>
      <c r="C303" s="409">
        <v>5572</v>
      </c>
      <c r="D303" s="1325" t="s">
        <v>12</v>
      </c>
      <c r="E303" s="1325">
        <v>400</v>
      </c>
      <c r="F303" s="1325">
        <v>41</v>
      </c>
      <c r="G303" s="497">
        <f t="shared" si="29"/>
        <v>0.52810296000000001</v>
      </c>
      <c r="H303" s="21" t="s">
        <v>159</v>
      </c>
      <c r="J303" s="28">
        <v>18</v>
      </c>
      <c r="K303" s="29"/>
      <c r="L303" s="29">
        <v>3</v>
      </c>
      <c r="M303" s="52">
        <v>5</v>
      </c>
      <c r="N303" s="1312">
        <v>400</v>
      </c>
      <c r="O303" s="53"/>
      <c r="P303" s="25">
        <v>30</v>
      </c>
      <c r="Q303" s="26">
        <f t="shared" si="28"/>
        <v>0.18</v>
      </c>
      <c r="R303" s="65"/>
    </row>
    <row r="304" spans="2:35" ht="15" customHeight="1" x14ac:dyDescent="0.25">
      <c r="B304" s="69">
        <v>11</v>
      </c>
      <c r="C304" s="409">
        <v>5634</v>
      </c>
      <c r="D304" s="1325" t="s">
        <v>12</v>
      </c>
      <c r="E304" s="1325">
        <v>400</v>
      </c>
      <c r="F304" s="1325">
        <v>43</v>
      </c>
      <c r="G304" s="497">
        <f t="shared" si="29"/>
        <v>0.58088183999999998</v>
      </c>
      <c r="H304" s="21" t="s">
        <v>159</v>
      </c>
      <c r="J304" s="28">
        <v>19</v>
      </c>
      <c r="K304" s="29"/>
      <c r="L304" s="29">
        <v>2</v>
      </c>
      <c r="M304" s="52">
        <v>3</v>
      </c>
      <c r="N304" s="1312">
        <v>400</v>
      </c>
      <c r="O304" s="53"/>
      <c r="P304" s="25">
        <v>100</v>
      </c>
      <c r="Q304" s="26">
        <f t="shared" si="28"/>
        <v>0.24</v>
      </c>
      <c r="R304" s="65"/>
    </row>
    <row r="305" spans="2:18" ht="15" customHeight="1" x14ac:dyDescent="0.25">
      <c r="B305" s="69">
        <v>12</v>
      </c>
      <c r="C305" s="409">
        <v>5799</v>
      </c>
      <c r="D305" s="1325" t="s">
        <v>12</v>
      </c>
      <c r="E305" s="1325">
        <v>400</v>
      </c>
      <c r="F305" s="1325">
        <v>40</v>
      </c>
      <c r="G305" s="497">
        <f t="shared" si="29"/>
        <v>0.50265599999999988</v>
      </c>
      <c r="H305" s="21" t="s">
        <v>159</v>
      </c>
      <c r="J305" s="28">
        <v>20</v>
      </c>
      <c r="K305" s="29"/>
      <c r="L305" s="29">
        <v>3</v>
      </c>
      <c r="M305" s="52">
        <v>5</v>
      </c>
      <c r="N305" s="1312">
        <v>300</v>
      </c>
      <c r="O305" s="53"/>
      <c r="P305" s="25">
        <v>10</v>
      </c>
      <c r="Q305" s="26">
        <f t="shared" si="28"/>
        <v>4.4999999999999998E-2</v>
      </c>
      <c r="R305" s="65"/>
    </row>
    <row r="306" spans="2:18" ht="15" customHeight="1" x14ac:dyDescent="0.25">
      <c r="B306" s="69">
        <v>13</v>
      </c>
      <c r="C306" s="409">
        <v>5592</v>
      </c>
      <c r="D306" s="1325" t="s">
        <v>12</v>
      </c>
      <c r="E306" s="1325">
        <v>400</v>
      </c>
      <c r="F306" s="1325">
        <v>44</v>
      </c>
      <c r="G306" s="497">
        <f t="shared" si="29"/>
        <v>0.60821376000000005</v>
      </c>
      <c r="H306" s="21" t="s">
        <v>159</v>
      </c>
      <c r="J306" s="1292">
        <v>46177</v>
      </c>
      <c r="K306" s="23" t="s">
        <v>32</v>
      </c>
      <c r="L306" s="24">
        <v>10</v>
      </c>
      <c r="M306" s="24">
        <v>30</v>
      </c>
      <c r="N306" s="24">
        <v>400</v>
      </c>
      <c r="O306" s="23"/>
      <c r="P306" s="25">
        <v>3</v>
      </c>
      <c r="Q306" s="26">
        <f t="shared" si="28"/>
        <v>0.36</v>
      </c>
      <c r="R306" s="27"/>
    </row>
    <row r="307" spans="2:18" ht="15" customHeight="1" x14ac:dyDescent="0.25">
      <c r="B307" s="69">
        <v>1</v>
      </c>
      <c r="C307" s="409">
        <v>5654</v>
      </c>
      <c r="D307" s="1325" t="s">
        <v>12</v>
      </c>
      <c r="E307" s="1325">
        <v>300</v>
      </c>
      <c r="F307" s="1325">
        <v>38</v>
      </c>
      <c r="G307" s="497">
        <f t="shared" si="29"/>
        <v>0.34023527999999997</v>
      </c>
      <c r="H307" s="21" t="s">
        <v>15</v>
      </c>
      <c r="J307" s="28">
        <v>2</v>
      </c>
      <c r="K307" s="29"/>
      <c r="L307" s="29">
        <v>8</v>
      </c>
      <c r="M307" s="29">
        <v>30</v>
      </c>
      <c r="N307" s="24">
        <v>400</v>
      </c>
      <c r="O307" s="29"/>
      <c r="P307" s="30">
        <v>1</v>
      </c>
      <c r="Q307" s="31">
        <f t="shared" si="28"/>
        <v>9.6000000000000002E-2</v>
      </c>
      <c r="R307" s="29"/>
    </row>
    <row r="308" spans="2:18" ht="15" customHeight="1" x14ac:dyDescent="0.25">
      <c r="B308" s="69">
        <v>2</v>
      </c>
      <c r="C308" s="409">
        <v>5574</v>
      </c>
      <c r="D308" s="1325" t="s">
        <v>12</v>
      </c>
      <c r="E308" s="1325">
        <v>400</v>
      </c>
      <c r="F308" s="1325">
        <v>51</v>
      </c>
      <c r="G308" s="497">
        <f t="shared" si="29"/>
        <v>0.81713015999999994</v>
      </c>
      <c r="H308" s="21" t="s">
        <v>15</v>
      </c>
      <c r="J308" s="28">
        <v>3</v>
      </c>
      <c r="K308" s="29"/>
      <c r="L308" s="29">
        <v>10</v>
      </c>
      <c r="M308" s="29">
        <v>25</v>
      </c>
      <c r="N308" s="24">
        <v>400</v>
      </c>
      <c r="O308" s="29"/>
      <c r="P308" s="30">
        <v>11</v>
      </c>
      <c r="Q308" s="31">
        <f t="shared" ref="Q308:Q371" si="30">L308*M308*N308*P308/1000000</f>
        <v>1.1000000000000001</v>
      </c>
      <c r="R308" s="29"/>
    </row>
    <row r="309" spans="2:18" ht="15" customHeight="1" x14ac:dyDescent="0.25">
      <c r="B309" s="69">
        <v>3</v>
      </c>
      <c r="C309" s="409">
        <v>5581</v>
      </c>
      <c r="D309" s="1325" t="s">
        <v>12</v>
      </c>
      <c r="E309" s="1325">
        <v>400</v>
      </c>
      <c r="F309" s="1325">
        <v>69</v>
      </c>
      <c r="G309" s="497">
        <f t="shared" si="29"/>
        <v>1.4957157599999997</v>
      </c>
      <c r="H309" s="21" t="s">
        <v>15</v>
      </c>
      <c r="J309" s="28">
        <v>4</v>
      </c>
      <c r="K309" s="29"/>
      <c r="L309" s="29">
        <v>8</v>
      </c>
      <c r="M309" s="29">
        <v>25</v>
      </c>
      <c r="N309" s="24">
        <v>400</v>
      </c>
      <c r="O309" s="29"/>
      <c r="P309" s="30">
        <v>1</v>
      </c>
      <c r="Q309" s="31">
        <f t="shared" si="30"/>
        <v>0.08</v>
      </c>
      <c r="R309" s="29"/>
    </row>
    <row r="310" spans="2:18" ht="15" customHeight="1" x14ac:dyDescent="0.25">
      <c r="B310" s="69">
        <v>4</v>
      </c>
      <c r="C310" s="409">
        <v>5601</v>
      </c>
      <c r="D310" s="1325" t="s">
        <v>12</v>
      </c>
      <c r="E310" s="1325">
        <v>400</v>
      </c>
      <c r="F310" s="1325">
        <v>54</v>
      </c>
      <c r="G310" s="497">
        <f t="shared" si="29"/>
        <v>0.91609055999999989</v>
      </c>
      <c r="H310" s="21" t="s">
        <v>15</v>
      </c>
      <c r="J310" s="28">
        <v>5</v>
      </c>
      <c r="K310" s="29"/>
      <c r="L310" s="29">
        <v>10</v>
      </c>
      <c r="M310" s="29">
        <v>20</v>
      </c>
      <c r="N310" s="24">
        <v>400</v>
      </c>
      <c r="O310" s="29"/>
      <c r="P310" s="30">
        <v>8</v>
      </c>
      <c r="Q310" s="31">
        <f t="shared" si="30"/>
        <v>0.64</v>
      </c>
      <c r="R310" s="34"/>
    </row>
    <row r="311" spans="2:18" ht="15" customHeight="1" x14ac:dyDescent="0.25">
      <c r="B311" s="69">
        <v>5</v>
      </c>
      <c r="C311" s="409">
        <v>5596</v>
      </c>
      <c r="D311" s="1325" t="s">
        <v>12</v>
      </c>
      <c r="E311" s="1325">
        <v>400</v>
      </c>
      <c r="F311" s="1325">
        <v>63</v>
      </c>
      <c r="G311" s="497">
        <f t="shared" si="29"/>
        <v>1.2469010399999998</v>
      </c>
      <c r="H311" s="21" t="s">
        <v>15</v>
      </c>
      <c r="J311" s="28">
        <v>6</v>
      </c>
      <c r="K311" s="29"/>
      <c r="L311" s="29">
        <v>15</v>
      </c>
      <c r="M311" s="29">
        <v>20</v>
      </c>
      <c r="N311" s="24">
        <v>400</v>
      </c>
      <c r="O311" s="29"/>
      <c r="P311" s="30">
        <v>3</v>
      </c>
      <c r="Q311" s="31">
        <f t="shared" si="30"/>
        <v>0.36</v>
      </c>
      <c r="R311" s="29"/>
    </row>
    <row r="312" spans="2:18" ht="15" customHeight="1" x14ac:dyDescent="0.25">
      <c r="B312" s="69">
        <v>1</v>
      </c>
      <c r="C312" s="409">
        <v>5648</v>
      </c>
      <c r="D312" s="1325" t="s">
        <v>12</v>
      </c>
      <c r="E312" s="1325">
        <v>400</v>
      </c>
      <c r="F312" s="409">
        <v>43</v>
      </c>
      <c r="G312" s="497">
        <f t="shared" si="29"/>
        <v>0.58088183999999998</v>
      </c>
      <c r="H312" s="21" t="s">
        <v>15</v>
      </c>
      <c r="J312" s="28">
        <v>7</v>
      </c>
      <c r="K312" s="29"/>
      <c r="L312" s="29">
        <v>10</v>
      </c>
      <c r="M312" s="29">
        <v>18</v>
      </c>
      <c r="N312" s="24">
        <v>400</v>
      </c>
      <c r="O312" s="29"/>
      <c r="P312" s="30">
        <v>1</v>
      </c>
      <c r="Q312" s="31">
        <f t="shared" si="30"/>
        <v>7.1999999999999995E-2</v>
      </c>
      <c r="R312" s="34"/>
    </row>
    <row r="313" spans="2:18" ht="15" customHeight="1" x14ac:dyDescent="0.25">
      <c r="B313" s="69">
        <v>2</v>
      </c>
      <c r="C313" s="409">
        <v>5628</v>
      </c>
      <c r="D313" s="1325" t="s">
        <v>12</v>
      </c>
      <c r="E313" s="1325">
        <v>400</v>
      </c>
      <c r="F313" s="409">
        <v>50</v>
      </c>
      <c r="G313" s="497">
        <f t="shared" si="29"/>
        <v>0.78539999999999988</v>
      </c>
      <c r="H313" s="21" t="s">
        <v>159</v>
      </c>
      <c r="J313" s="28">
        <v>8</v>
      </c>
      <c r="K313" s="29"/>
      <c r="L313" s="29">
        <v>15</v>
      </c>
      <c r="M313" s="29">
        <v>18</v>
      </c>
      <c r="N313" s="24">
        <v>400</v>
      </c>
      <c r="O313" s="29"/>
      <c r="P313" s="30">
        <v>1</v>
      </c>
      <c r="Q313" s="31">
        <f t="shared" si="30"/>
        <v>0.108</v>
      </c>
      <c r="R313" s="34"/>
    </row>
    <row r="314" spans="2:18" ht="15" customHeight="1" x14ac:dyDescent="0.25">
      <c r="B314" s="69">
        <v>3</v>
      </c>
      <c r="C314" s="409">
        <v>5778</v>
      </c>
      <c r="D314" s="1325" t="s">
        <v>12</v>
      </c>
      <c r="E314" s="1325">
        <v>400</v>
      </c>
      <c r="F314" s="409">
        <v>45</v>
      </c>
      <c r="G314" s="497">
        <f t="shared" si="29"/>
        <v>0.63617400000000002</v>
      </c>
      <c r="H314" s="21" t="s">
        <v>15</v>
      </c>
      <c r="J314" s="28">
        <v>9</v>
      </c>
      <c r="K314" s="29"/>
      <c r="L314" s="29">
        <v>10</v>
      </c>
      <c r="M314" s="29">
        <v>15</v>
      </c>
      <c r="N314" s="24">
        <v>400</v>
      </c>
      <c r="O314" s="29"/>
      <c r="P314" s="30">
        <v>6</v>
      </c>
      <c r="Q314" s="31">
        <f t="shared" si="30"/>
        <v>0.36</v>
      </c>
      <c r="R314" s="34"/>
    </row>
    <row r="315" spans="2:18" ht="15" customHeight="1" x14ac:dyDescent="0.25">
      <c r="B315" s="69">
        <v>4</v>
      </c>
      <c r="C315" s="409">
        <v>5557</v>
      </c>
      <c r="D315" s="1325" t="s">
        <v>12</v>
      </c>
      <c r="E315" s="1325">
        <v>400</v>
      </c>
      <c r="F315" s="409">
        <v>38</v>
      </c>
      <c r="G315" s="497">
        <f t="shared" si="29"/>
        <v>0.45364703999999995</v>
      </c>
      <c r="H315" s="21" t="s">
        <v>15</v>
      </c>
      <c r="J315" s="28">
        <v>10</v>
      </c>
      <c r="K315" s="29"/>
      <c r="L315" s="29">
        <v>5</v>
      </c>
      <c r="M315" s="29">
        <v>15</v>
      </c>
      <c r="N315" s="24">
        <v>400</v>
      </c>
      <c r="O315" s="29"/>
      <c r="P315" s="30">
        <v>7</v>
      </c>
      <c r="Q315" s="31">
        <f t="shared" si="30"/>
        <v>0.21</v>
      </c>
      <c r="R315" s="34"/>
    </row>
    <row r="316" spans="2:18" ht="15" customHeight="1" x14ac:dyDescent="0.25">
      <c r="B316" s="69">
        <v>5</v>
      </c>
      <c r="C316" s="409">
        <v>5738</v>
      </c>
      <c r="D316" s="1325" t="s">
        <v>12</v>
      </c>
      <c r="E316" s="1325">
        <v>400</v>
      </c>
      <c r="F316" s="409">
        <v>40</v>
      </c>
      <c r="G316" s="497">
        <f t="shared" si="29"/>
        <v>0.50265599999999988</v>
      </c>
      <c r="H316" s="21" t="s">
        <v>15</v>
      </c>
      <c r="J316" s="28">
        <v>11</v>
      </c>
      <c r="K316" s="29"/>
      <c r="L316" s="29">
        <v>15</v>
      </c>
      <c r="M316" s="29">
        <v>15</v>
      </c>
      <c r="N316" s="24">
        <v>400</v>
      </c>
      <c r="O316" s="29"/>
      <c r="P316" s="30">
        <v>2</v>
      </c>
      <c r="Q316" s="31">
        <f t="shared" si="30"/>
        <v>0.18</v>
      </c>
      <c r="R316" s="34"/>
    </row>
    <row r="317" spans="2:18" ht="15" customHeight="1" x14ac:dyDescent="0.25">
      <c r="B317" s="69">
        <v>6</v>
      </c>
      <c r="C317" s="409">
        <v>5780</v>
      </c>
      <c r="D317" s="1325" t="s">
        <v>12</v>
      </c>
      <c r="E317" s="1325">
        <v>400</v>
      </c>
      <c r="F317" s="409">
        <v>52</v>
      </c>
      <c r="G317" s="497">
        <f t="shared" si="29"/>
        <v>0.84948863999999991</v>
      </c>
      <c r="H317" s="21" t="s">
        <v>15</v>
      </c>
      <c r="J317" s="28">
        <v>12</v>
      </c>
      <c r="K317" s="29"/>
      <c r="L317" s="29">
        <v>2.2000000000000002</v>
      </c>
      <c r="M317" s="29">
        <v>18</v>
      </c>
      <c r="N317" s="24">
        <v>400</v>
      </c>
      <c r="O317" s="29"/>
      <c r="P317" s="30">
        <v>3</v>
      </c>
      <c r="Q317" s="31">
        <f t="shared" si="30"/>
        <v>4.752E-2</v>
      </c>
      <c r="R317" s="34"/>
    </row>
    <row r="318" spans="2:18" ht="15" customHeight="1" x14ac:dyDescent="0.25">
      <c r="B318" s="69">
        <v>7</v>
      </c>
      <c r="C318" s="409">
        <v>5784</v>
      </c>
      <c r="D318" s="1325" t="s">
        <v>12</v>
      </c>
      <c r="E318" s="1325">
        <v>400</v>
      </c>
      <c r="F318" s="409">
        <v>46</v>
      </c>
      <c r="G318" s="497">
        <f t="shared" si="29"/>
        <v>0.66476255999999989</v>
      </c>
      <c r="H318" s="21" t="s">
        <v>207</v>
      </c>
      <c r="J318" s="28">
        <v>13</v>
      </c>
      <c r="K318" s="29"/>
      <c r="L318" s="29">
        <v>2.2000000000000002</v>
      </c>
      <c r="M318" s="29">
        <v>20</v>
      </c>
      <c r="N318" s="24">
        <v>400</v>
      </c>
      <c r="O318" s="29"/>
      <c r="P318" s="30">
        <v>7</v>
      </c>
      <c r="Q318" s="31">
        <f t="shared" si="30"/>
        <v>0.1232</v>
      </c>
      <c r="R318" s="34"/>
    </row>
    <row r="319" spans="2:18" ht="15" customHeight="1" x14ac:dyDescent="0.25">
      <c r="B319" s="69">
        <v>8</v>
      </c>
      <c r="C319" s="409">
        <v>5656</v>
      </c>
      <c r="D319" s="1325" t="s">
        <v>12</v>
      </c>
      <c r="E319" s="1325">
        <v>400</v>
      </c>
      <c r="F319" s="409">
        <v>40</v>
      </c>
      <c r="G319" s="497">
        <f t="shared" si="29"/>
        <v>0.50265599999999988</v>
      </c>
      <c r="H319" s="21" t="s">
        <v>207</v>
      </c>
      <c r="J319" s="28">
        <v>14</v>
      </c>
      <c r="K319" s="29"/>
      <c r="L319" s="29">
        <v>1.7</v>
      </c>
      <c r="M319" s="29">
        <v>20</v>
      </c>
      <c r="N319" s="24">
        <v>400</v>
      </c>
      <c r="O319" s="29"/>
      <c r="P319" s="30">
        <v>1</v>
      </c>
      <c r="Q319" s="31">
        <f t="shared" si="30"/>
        <v>1.3599999999999999E-2</v>
      </c>
      <c r="R319" s="34"/>
    </row>
    <row r="320" spans="2:18" ht="15" customHeight="1" x14ac:dyDescent="0.25">
      <c r="B320" s="69">
        <v>9</v>
      </c>
      <c r="C320" s="409">
        <v>5787</v>
      </c>
      <c r="D320" s="1325" t="s">
        <v>12</v>
      </c>
      <c r="E320" s="1325">
        <v>400</v>
      </c>
      <c r="F320" s="409">
        <v>45</v>
      </c>
      <c r="G320" s="497">
        <f t="shared" si="29"/>
        <v>0.63617400000000002</v>
      </c>
      <c r="H320" s="21" t="s">
        <v>207</v>
      </c>
      <c r="J320" s="28">
        <v>15</v>
      </c>
      <c r="K320" s="29"/>
      <c r="L320" s="29">
        <v>2.2000000000000002</v>
      </c>
      <c r="M320" s="29">
        <v>25</v>
      </c>
      <c r="N320" s="24">
        <v>400</v>
      </c>
      <c r="O320" s="29"/>
      <c r="P320" s="30">
        <v>3</v>
      </c>
      <c r="Q320" s="31">
        <f t="shared" si="30"/>
        <v>6.6000000000000017E-2</v>
      </c>
      <c r="R320" s="34"/>
    </row>
    <row r="321" spans="2:19" ht="15" customHeight="1" x14ac:dyDescent="0.25">
      <c r="B321" s="69">
        <v>10</v>
      </c>
      <c r="C321" s="409">
        <v>5687</v>
      </c>
      <c r="D321" s="1325" t="s">
        <v>12</v>
      </c>
      <c r="E321" s="1325">
        <v>400</v>
      </c>
      <c r="F321" s="409">
        <v>37</v>
      </c>
      <c r="G321" s="497">
        <f t="shared" si="29"/>
        <v>0.43008503999999992</v>
      </c>
      <c r="H321" s="21" t="s">
        <v>207</v>
      </c>
      <c r="J321" s="28">
        <v>16</v>
      </c>
      <c r="K321" s="29"/>
      <c r="L321" s="29">
        <v>10</v>
      </c>
      <c r="M321" s="29">
        <v>13</v>
      </c>
      <c r="N321" s="24">
        <v>400</v>
      </c>
      <c r="O321" s="29"/>
      <c r="P321" s="30">
        <v>2</v>
      </c>
      <c r="Q321" s="31">
        <f t="shared" si="30"/>
        <v>0.104</v>
      </c>
      <c r="R321" s="34"/>
    </row>
    <row r="322" spans="2:19" ht="15" customHeight="1" x14ac:dyDescent="0.25">
      <c r="B322" s="69">
        <v>11</v>
      </c>
      <c r="C322" s="409">
        <v>5710</v>
      </c>
      <c r="D322" s="1325" t="s">
        <v>12</v>
      </c>
      <c r="E322" s="1325">
        <v>400</v>
      </c>
      <c r="F322" s="409">
        <v>56</v>
      </c>
      <c r="G322" s="497">
        <f t="shared" si="29"/>
        <v>0.98520576000000004</v>
      </c>
      <c r="H322" s="21" t="s">
        <v>207</v>
      </c>
      <c r="J322" s="28">
        <v>17</v>
      </c>
      <c r="K322" s="29"/>
      <c r="L322" s="29">
        <v>8</v>
      </c>
      <c r="M322" s="29">
        <v>13</v>
      </c>
      <c r="N322" s="24">
        <v>400</v>
      </c>
      <c r="O322" s="29"/>
      <c r="P322" s="30">
        <v>1</v>
      </c>
      <c r="Q322" s="31">
        <f t="shared" si="30"/>
        <v>4.1599999999999998E-2</v>
      </c>
      <c r="R322" s="34"/>
    </row>
    <row r="323" spans="2:19" ht="15" customHeight="1" x14ac:dyDescent="0.25">
      <c r="B323" s="69">
        <v>12</v>
      </c>
      <c r="C323" s="409">
        <v>5727</v>
      </c>
      <c r="D323" s="1325" t="s">
        <v>12</v>
      </c>
      <c r="E323" s="1325">
        <v>400</v>
      </c>
      <c r="F323" s="409">
        <v>31</v>
      </c>
      <c r="G323" s="497">
        <f t="shared" si="29"/>
        <v>0.30190775999999997</v>
      </c>
      <c r="H323" s="21" t="s">
        <v>15</v>
      </c>
      <c r="J323" s="28">
        <v>18</v>
      </c>
      <c r="K323" s="29"/>
      <c r="L323" s="29">
        <v>2.2000000000000002</v>
      </c>
      <c r="M323" s="29">
        <v>15</v>
      </c>
      <c r="N323" s="24">
        <v>400</v>
      </c>
      <c r="O323" s="29"/>
      <c r="P323" s="30">
        <v>4</v>
      </c>
      <c r="Q323" s="31">
        <f t="shared" si="30"/>
        <v>5.28E-2</v>
      </c>
      <c r="R323" s="34"/>
    </row>
    <row r="324" spans="2:19" ht="15" customHeight="1" x14ac:dyDescent="0.25">
      <c r="B324" s="69">
        <v>13</v>
      </c>
      <c r="C324" s="409">
        <v>5722</v>
      </c>
      <c r="D324" s="1325" t="s">
        <v>12</v>
      </c>
      <c r="E324" s="1325">
        <v>400</v>
      </c>
      <c r="F324" s="409">
        <v>46</v>
      </c>
      <c r="G324" s="497">
        <f t="shared" si="29"/>
        <v>0.66476255999999989</v>
      </c>
      <c r="H324" s="21" t="s">
        <v>15</v>
      </c>
      <c r="J324" s="28">
        <v>19</v>
      </c>
      <c r="K324" s="29"/>
      <c r="L324" s="29">
        <v>1.7</v>
      </c>
      <c r="M324" s="29">
        <v>15</v>
      </c>
      <c r="N324" s="24">
        <v>400</v>
      </c>
      <c r="O324" s="29"/>
      <c r="P324" s="30">
        <v>5</v>
      </c>
      <c r="Q324" s="31">
        <f t="shared" si="30"/>
        <v>5.0999999999999997E-2</v>
      </c>
      <c r="R324" s="34"/>
    </row>
    <row r="325" spans="2:19" ht="15" customHeight="1" x14ac:dyDescent="0.25">
      <c r="B325" s="69">
        <v>14</v>
      </c>
      <c r="C325" s="409">
        <v>5627</v>
      </c>
      <c r="D325" s="1325" t="s">
        <v>12</v>
      </c>
      <c r="E325" s="1325">
        <v>400</v>
      </c>
      <c r="F325" s="409">
        <v>45</v>
      </c>
      <c r="G325" s="497">
        <f t="shared" si="29"/>
        <v>0.63617400000000002</v>
      </c>
      <c r="H325" s="21" t="s">
        <v>207</v>
      </c>
      <c r="I325" s="330"/>
      <c r="J325" s="28">
        <v>20</v>
      </c>
      <c r="K325" s="29"/>
      <c r="L325" s="29">
        <v>10</v>
      </c>
      <c r="M325" s="29">
        <v>10</v>
      </c>
      <c r="N325" s="24">
        <v>400</v>
      </c>
      <c r="O325" s="29"/>
      <c r="P325" s="30">
        <v>2</v>
      </c>
      <c r="Q325" s="31">
        <f t="shared" si="30"/>
        <v>0.08</v>
      </c>
      <c r="R325" s="34"/>
      <c r="S325" s="330"/>
    </row>
    <row r="326" spans="2:19" ht="15" customHeight="1" x14ac:dyDescent="0.25">
      <c r="B326" s="1339">
        <v>46197</v>
      </c>
      <c r="C326" s="409">
        <v>5570</v>
      </c>
      <c r="D326" s="1325" t="s">
        <v>12</v>
      </c>
      <c r="E326" s="1325">
        <v>400</v>
      </c>
      <c r="F326" s="1325">
        <v>52</v>
      </c>
      <c r="G326" s="497">
        <f t="shared" si="29"/>
        <v>0.84948863999999991</v>
      </c>
      <c r="H326" s="21" t="s">
        <v>164</v>
      </c>
      <c r="I326" s="330"/>
      <c r="J326" s="28">
        <v>21</v>
      </c>
      <c r="K326" s="29"/>
      <c r="L326" s="29">
        <v>5</v>
      </c>
      <c r="M326" s="29">
        <v>10</v>
      </c>
      <c r="N326" s="24">
        <v>400</v>
      </c>
      <c r="O326" s="29"/>
      <c r="P326" s="30">
        <v>11</v>
      </c>
      <c r="Q326" s="31">
        <f t="shared" si="30"/>
        <v>0.22</v>
      </c>
      <c r="R326" s="34"/>
      <c r="S326" s="330"/>
    </row>
    <row r="327" spans="2:19" ht="15" customHeight="1" x14ac:dyDescent="0.25">
      <c r="B327" s="1339">
        <v>46198</v>
      </c>
      <c r="C327" s="409">
        <v>5606</v>
      </c>
      <c r="D327" s="1325" t="s">
        <v>12</v>
      </c>
      <c r="E327" s="1325">
        <v>400</v>
      </c>
      <c r="F327" s="1325">
        <v>47</v>
      </c>
      <c r="G327" s="497">
        <f t="shared" si="29"/>
        <v>0.69397943999999989</v>
      </c>
      <c r="H327" s="21" t="s">
        <v>185</v>
      </c>
      <c r="J327" s="28">
        <v>22</v>
      </c>
      <c r="K327" s="29"/>
      <c r="L327" s="29">
        <v>5</v>
      </c>
      <c r="M327" s="29">
        <v>8</v>
      </c>
      <c r="N327" s="24">
        <v>400</v>
      </c>
      <c r="O327" s="29"/>
      <c r="P327" s="30">
        <v>2</v>
      </c>
      <c r="Q327" s="31">
        <f t="shared" si="30"/>
        <v>3.2000000000000001E-2</v>
      </c>
      <c r="R327" s="34"/>
    </row>
    <row r="328" spans="2:19" ht="15" customHeight="1" x14ac:dyDescent="0.25">
      <c r="B328" s="69">
        <v>2</v>
      </c>
      <c r="C328" s="409">
        <v>5612</v>
      </c>
      <c r="D328" s="1325" t="s">
        <v>12</v>
      </c>
      <c r="E328" s="1325">
        <v>400</v>
      </c>
      <c r="F328" s="1325">
        <v>30</v>
      </c>
      <c r="G328" s="497">
        <f t="shared" si="29"/>
        <v>0.282744</v>
      </c>
      <c r="H328" s="21" t="s">
        <v>185</v>
      </c>
      <c r="J328" s="28">
        <v>23</v>
      </c>
      <c r="K328" s="29"/>
      <c r="L328" s="29">
        <v>4.2</v>
      </c>
      <c r="M328" s="29">
        <v>10</v>
      </c>
      <c r="N328" s="24">
        <v>400</v>
      </c>
      <c r="O328" s="29"/>
      <c r="P328" s="30">
        <v>18</v>
      </c>
      <c r="Q328" s="31">
        <f t="shared" si="30"/>
        <v>0.3024</v>
      </c>
      <c r="R328" s="34"/>
    </row>
    <row r="329" spans="2:19" ht="15" customHeight="1" x14ac:dyDescent="0.25">
      <c r="B329" s="69">
        <v>3</v>
      </c>
      <c r="C329" s="409">
        <v>5603</v>
      </c>
      <c r="D329" s="1325" t="s">
        <v>12</v>
      </c>
      <c r="E329" s="1325">
        <v>400</v>
      </c>
      <c r="F329" s="1325">
        <v>40</v>
      </c>
      <c r="G329" s="497">
        <f t="shared" si="29"/>
        <v>0.50265599999999988</v>
      </c>
      <c r="H329" s="21" t="s">
        <v>185</v>
      </c>
      <c r="J329" s="28">
        <v>24</v>
      </c>
      <c r="K329" s="29"/>
      <c r="L329" s="29">
        <v>4.2</v>
      </c>
      <c r="M329" s="29">
        <v>7</v>
      </c>
      <c r="N329" s="24">
        <v>400</v>
      </c>
      <c r="O329" s="29"/>
      <c r="P329" s="30">
        <v>46</v>
      </c>
      <c r="Q329" s="31">
        <f t="shared" si="30"/>
        <v>0.54096</v>
      </c>
      <c r="R329" s="34"/>
    </row>
    <row r="330" spans="2:19" ht="15" customHeight="1" x14ac:dyDescent="0.25">
      <c r="B330" s="69">
        <v>4</v>
      </c>
      <c r="C330" s="409">
        <v>5711</v>
      </c>
      <c r="D330" s="1325" t="s">
        <v>12</v>
      </c>
      <c r="E330" s="1325">
        <v>400</v>
      </c>
      <c r="F330" s="1325">
        <v>38</v>
      </c>
      <c r="G330" s="497">
        <f t="shared" si="29"/>
        <v>0.45364703999999995</v>
      </c>
      <c r="H330" s="21" t="s">
        <v>185</v>
      </c>
      <c r="J330" s="28">
        <v>25</v>
      </c>
      <c r="K330" s="29"/>
      <c r="L330" s="29">
        <v>2.2000000000000002</v>
      </c>
      <c r="M330" s="29">
        <v>10</v>
      </c>
      <c r="N330" s="24">
        <v>400</v>
      </c>
      <c r="O330" s="29"/>
      <c r="P330" s="30">
        <v>11</v>
      </c>
      <c r="Q330" s="31">
        <f t="shared" si="30"/>
        <v>9.6799999999999997E-2</v>
      </c>
      <c r="R330" s="34"/>
    </row>
    <row r="331" spans="2:19" ht="15" customHeight="1" x14ac:dyDescent="0.25">
      <c r="B331" s="69">
        <v>5</v>
      </c>
      <c r="C331" s="409">
        <v>5797</v>
      </c>
      <c r="D331" s="1325" t="s">
        <v>12</v>
      </c>
      <c r="E331" s="1325">
        <v>400</v>
      </c>
      <c r="F331" s="1325">
        <v>50</v>
      </c>
      <c r="G331" s="497">
        <f t="shared" si="29"/>
        <v>0.78539999999999988</v>
      </c>
      <c r="H331" s="21" t="s">
        <v>185</v>
      </c>
      <c r="J331" s="28">
        <v>26</v>
      </c>
      <c r="K331" s="29"/>
      <c r="L331" s="29">
        <v>1.7</v>
      </c>
      <c r="M331" s="29">
        <v>10</v>
      </c>
      <c r="N331" s="24">
        <v>400</v>
      </c>
      <c r="O331" s="29"/>
      <c r="P331" s="30">
        <v>15</v>
      </c>
      <c r="Q331" s="31">
        <f t="shared" si="30"/>
        <v>0.10199999999999999</v>
      </c>
      <c r="R331" s="34"/>
    </row>
    <row r="332" spans="2:19" ht="15" customHeight="1" x14ac:dyDescent="0.25">
      <c r="B332" s="69">
        <v>6</v>
      </c>
      <c r="C332" s="409">
        <v>5709</v>
      </c>
      <c r="D332" s="1325" t="s">
        <v>12</v>
      </c>
      <c r="E332" s="1325">
        <v>400</v>
      </c>
      <c r="F332" s="1325">
        <v>30</v>
      </c>
      <c r="G332" s="497">
        <f t="shared" si="29"/>
        <v>0.282744</v>
      </c>
      <c r="H332" s="21" t="s">
        <v>185</v>
      </c>
      <c r="J332" s="28">
        <v>27</v>
      </c>
      <c r="K332" s="29"/>
      <c r="L332" s="29">
        <v>4.2</v>
      </c>
      <c r="M332" s="29">
        <v>7</v>
      </c>
      <c r="N332" s="24">
        <v>300</v>
      </c>
      <c r="O332" s="29"/>
      <c r="P332" s="30">
        <v>1</v>
      </c>
      <c r="Q332" s="31">
        <f t="shared" si="30"/>
        <v>8.8199999999999997E-3</v>
      </c>
      <c r="R332" s="34"/>
    </row>
    <row r="333" spans="2:19" ht="15" customHeight="1" x14ac:dyDescent="0.25">
      <c r="B333" s="69">
        <v>7</v>
      </c>
      <c r="C333" s="409">
        <v>5674</v>
      </c>
      <c r="D333" s="1325" t="s">
        <v>12</v>
      </c>
      <c r="E333" s="1325">
        <v>400</v>
      </c>
      <c r="F333" s="1325">
        <v>45</v>
      </c>
      <c r="G333" s="497">
        <f t="shared" si="29"/>
        <v>0.63617400000000002</v>
      </c>
      <c r="H333" s="21" t="s">
        <v>185</v>
      </c>
      <c r="J333" s="28">
        <v>28</v>
      </c>
      <c r="K333" s="29"/>
      <c r="L333" s="29">
        <v>2.2000000000000002</v>
      </c>
      <c r="M333" s="29">
        <v>10</v>
      </c>
      <c r="N333" s="24">
        <v>300</v>
      </c>
      <c r="O333" s="29"/>
      <c r="P333" s="30">
        <v>1</v>
      </c>
      <c r="Q333" s="31">
        <f t="shared" si="30"/>
        <v>6.6E-3</v>
      </c>
      <c r="R333" s="34"/>
    </row>
    <row r="334" spans="2:19" ht="15" customHeight="1" x14ac:dyDescent="0.25">
      <c r="B334" s="1339">
        <v>46199</v>
      </c>
      <c r="C334" s="409">
        <v>5818</v>
      </c>
      <c r="D334" s="1325" t="s">
        <v>12</v>
      </c>
      <c r="E334" s="1325">
        <v>400</v>
      </c>
      <c r="F334" s="1325">
        <v>46</v>
      </c>
      <c r="G334" s="497">
        <f t="shared" si="29"/>
        <v>0.66476255999999989</v>
      </c>
      <c r="H334" s="21" t="s">
        <v>16</v>
      </c>
      <c r="J334" s="28">
        <v>29</v>
      </c>
      <c r="K334" s="29"/>
      <c r="L334" s="29">
        <v>1.7</v>
      </c>
      <c r="M334" s="29">
        <v>15</v>
      </c>
      <c r="N334" s="24">
        <v>300</v>
      </c>
      <c r="O334" s="29"/>
      <c r="P334" s="30">
        <v>3</v>
      </c>
      <c r="Q334" s="31">
        <f t="shared" si="30"/>
        <v>2.2950000000000002E-2</v>
      </c>
      <c r="R334" s="34"/>
    </row>
    <row r="335" spans="2:19" ht="15" customHeight="1" x14ac:dyDescent="0.25">
      <c r="B335" s="1339">
        <v>46200</v>
      </c>
      <c r="C335" s="409">
        <v>5821</v>
      </c>
      <c r="D335" s="409" t="s">
        <v>12</v>
      </c>
      <c r="E335" s="409">
        <v>400</v>
      </c>
      <c r="F335" s="409">
        <v>57</v>
      </c>
      <c r="G335" s="497">
        <f t="shared" si="29"/>
        <v>1.02070584</v>
      </c>
      <c r="H335" s="616" t="s">
        <v>207</v>
      </c>
      <c r="J335" s="28">
        <v>30</v>
      </c>
      <c r="K335" s="29"/>
      <c r="L335" s="29">
        <v>1.7</v>
      </c>
      <c r="M335" s="29">
        <v>10</v>
      </c>
      <c r="N335" s="24">
        <v>250</v>
      </c>
      <c r="O335" s="29"/>
      <c r="P335" s="30">
        <v>6</v>
      </c>
      <c r="Q335" s="31">
        <f t="shared" si="30"/>
        <v>2.5499999999999998E-2</v>
      </c>
      <c r="R335" s="34"/>
    </row>
    <row r="336" spans="2:19" ht="15" customHeight="1" x14ac:dyDescent="0.25">
      <c r="B336" s="69">
        <v>2</v>
      </c>
      <c r="C336" s="409">
        <v>5575</v>
      </c>
      <c r="D336" s="409" t="s">
        <v>12</v>
      </c>
      <c r="E336" s="409">
        <v>400</v>
      </c>
      <c r="F336" s="409">
        <v>52</v>
      </c>
      <c r="G336" s="497">
        <f t="shared" si="29"/>
        <v>0.84948863999999991</v>
      </c>
      <c r="H336" s="616" t="s">
        <v>207</v>
      </c>
      <c r="J336" s="28">
        <v>31</v>
      </c>
      <c r="K336" s="29"/>
      <c r="L336" s="29">
        <v>1.7</v>
      </c>
      <c r="M336" s="29">
        <v>10</v>
      </c>
      <c r="N336" s="24">
        <v>300</v>
      </c>
      <c r="O336" s="29"/>
      <c r="P336" s="30">
        <v>4</v>
      </c>
      <c r="Q336" s="31">
        <f t="shared" si="30"/>
        <v>2.0400000000000001E-2</v>
      </c>
      <c r="R336" s="34"/>
    </row>
    <row r="337" spans="2:35" ht="15" customHeight="1" x14ac:dyDescent="0.25">
      <c r="B337" s="69">
        <v>3</v>
      </c>
      <c r="C337" s="409">
        <v>5819</v>
      </c>
      <c r="D337" s="409" t="s">
        <v>12</v>
      </c>
      <c r="E337" s="409">
        <v>300</v>
      </c>
      <c r="F337" s="409">
        <v>30</v>
      </c>
      <c r="G337" s="497">
        <f t="shared" si="29"/>
        <v>0.212058</v>
      </c>
      <c r="H337" s="616" t="s">
        <v>207</v>
      </c>
      <c r="J337" s="28">
        <v>32</v>
      </c>
      <c r="K337" s="29"/>
      <c r="L337" s="29">
        <v>1.7</v>
      </c>
      <c r="M337" s="29">
        <v>18</v>
      </c>
      <c r="N337" s="24">
        <v>300</v>
      </c>
      <c r="O337" s="29"/>
      <c r="P337" s="30">
        <v>1</v>
      </c>
      <c r="Q337" s="31">
        <f t="shared" si="30"/>
        <v>9.1800000000000007E-3</v>
      </c>
      <c r="R337" s="34"/>
    </row>
    <row r="338" spans="2:35" ht="15" customHeight="1" x14ac:dyDescent="0.25">
      <c r="B338" s="69">
        <v>4</v>
      </c>
      <c r="C338" s="409">
        <v>5812</v>
      </c>
      <c r="D338" s="409" t="s">
        <v>12</v>
      </c>
      <c r="E338" s="409">
        <v>400</v>
      </c>
      <c r="F338" s="409">
        <v>45</v>
      </c>
      <c r="G338" s="497">
        <f t="shared" si="29"/>
        <v>0.63617400000000002</v>
      </c>
      <c r="H338" s="616" t="s">
        <v>207</v>
      </c>
      <c r="J338" s="28">
        <v>33</v>
      </c>
      <c r="K338" s="29"/>
      <c r="L338" s="29">
        <v>3</v>
      </c>
      <c r="M338" s="52">
        <v>5</v>
      </c>
      <c r="N338" s="1312">
        <v>400</v>
      </c>
      <c r="O338" s="53"/>
      <c r="P338" s="25">
        <v>130</v>
      </c>
      <c r="Q338" s="26">
        <f t="shared" si="30"/>
        <v>0.78</v>
      </c>
      <c r="R338" s="65"/>
    </row>
    <row r="339" spans="2:35" ht="15" customHeight="1" x14ac:dyDescent="0.25">
      <c r="B339" s="69">
        <v>5</v>
      </c>
      <c r="C339" s="409">
        <v>5590</v>
      </c>
      <c r="D339" s="409" t="s">
        <v>12</v>
      </c>
      <c r="E339" s="409">
        <v>400</v>
      </c>
      <c r="F339" s="409">
        <v>30</v>
      </c>
      <c r="G339" s="497">
        <f t="shared" si="29"/>
        <v>0.282744</v>
      </c>
      <c r="H339" s="616" t="s">
        <v>207</v>
      </c>
      <c r="J339" s="28">
        <v>34</v>
      </c>
      <c r="K339" s="29"/>
      <c r="L339" s="29">
        <v>2</v>
      </c>
      <c r="M339" s="52">
        <v>3</v>
      </c>
      <c r="N339" s="1312">
        <v>400</v>
      </c>
      <c r="O339" s="53"/>
      <c r="P339" s="25">
        <v>150</v>
      </c>
      <c r="Q339" s="26">
        <f t="shared" si="30"/>
        <v>0.36</v>
      </c>
      <c r="R339" s="65"/>
    </row>
    <row r="340" spans="2:35" ht="15" customHeight="1" x14ac:dyDescent="0.25">
      <c r="B340" s="69">
        <v>6</v>
      </c>
      <c r="C340" s="409">
        <v>5588</v>
      </c>
      <c r="D340" s="409" t="s">
        <v>12</v>
      </c>
      <c r="E340" s="409">
        <v>400</v>
      </c>
      <c r="F340" s="409">
        <v>58</v>
      </c>
      <c r="G340" s="497">
        <f t="shared" si="29"/>
        <v>1.0568342399999999</v>
      </c>
      <c r="H340" s="616" t="s">
        <v>207</v>
      </c>
      <c r="J340" s="1292">
        <v>46179</v>
      </c>
      <c r="K340" s="23" t="s">
        <v>32</v>
      </c>
      <c r="L340" s="24">
        <v>15</v>
      </c>
      <c r="M340" s="24">
        <v>30</v>
      </c>
      <c r="N340" s="24">
        <v>400</v>
      </c>
      <c r="O340" s="23"/>
      <c r="P340" s="25">
        <v>3</v>
      </c>
      <c r="Q340" s="26">
        <f t="shared" si="30"/>
        <v>0.54</v>
      </c>
      <c r="R340" s="27"/>
    </row>
    <row r="341" spans="2:35" ht="15" customHeight="1" x14ac:dyDescent="0.25">
      <c r="B341" s="69">
        <v>7</v>
      </c>
      <c r="C341" s="409">
        <v>5824</v>
      </c>
      <c r="D341" s="409" t="s">
        <v>12</v>
      </c>
      <c r="E341" s="409">
        <v>400</v>
      </c>
      <c r="F341" s="409">
        <v>40</v>
      </c>
      <c r="G341" s="497">
        <f t="shared" si="29"/>
        <v>0.50265599999999988</v>
      </c>
      <c r="H341" s="616" t="s">
        <v>207</v>
      </c>
      <c r="J341" s="28">
        <v>2</v>
      </c>
      <c r="K341" s="29"/>
      <c r="L341" s="29">
        <v>10</v>
      </c>
      <c r="M341" s="29">
        <v>30</v>
      </c>
      <c r="N341" s="24">
        <v>400</v>
      </c>
      <c r="O341" s="29"/>
      <c r="P341" s="30">
        <v>3</v>
      </c>
      <c r="Q341" s="31">
        <f t="shared" si="30"/>
        <v>0.36</v>
      </c>
      <c r="R341" s="29"/>
    </row>
    <row r="342" spans="2:35" ht="15" customHeight="1" x14ac:dyDescent="0.25">
      <c r="B342" s="1339">
        <v>46201</v>
      </c>
      <c r="C342" s="409">
        <v>5779</v>
      </c>
      <c r="D342" s="409" t="s">
        <v>12</v>
      </c>
      <c r="E342" s="409">
        <v>400</v>
      </c>
      <c r="F342" s="409">
        <v>48</v>
      </c>
      <c r="G342" s="497">
        <f t="shared" si="29"/>
        <v>0.72382463999999991</v>
      </c>
      <c r="H342" s="616" t="s">
        <v>207</v>
      </c>
      <c r="J342" s="28">
        <v>3</v>
      </c>
      <c r="K342" s="29"/>
      <c r="L342" s="29">
        <v>15</v>
      </c>
      <c r="M342" s="29">
        <v>25</v>
      </c>
      <c r="N342" s="24">
        <v>400</v>
      </c>
      <c r="O342" s="29"/>
      <c r="P342" s="30">
        <v>2</v>
      </c>
      <c r="Q342" s="31">
        <f t="shared" si="30"/>
        <v>0.3</v>
      </c>
      <c r="R342" s="29"/>
      <c r="AC342" s="5"/>
      <c r="AD342" s="5"/>
      <c r="AE342" s="5"/>
      <c r="AF342" s="5"/>
      <c r="AG342" s="5"/>
      <c r="AH342" s="5"/>
      <c r="AI342" s="5"/>
    </row>
    <row r="343" spans="2:35" ht="15" customHeight="1" x14ac:dyDescent="0.25">
      <c r="B343" s="623">
        <v>2</v>
      </c>
      <c r="C343" s="409">
        <v>5649</v>
      </c>
      <c r="D343" s="409" t="s">
        <v>12</v>
      </c>
      <c r="E343" s="409">
        <v>400</v>
      </c>
      <c r="F343" s="409">
        <v>50</v>
      </c>
      <c r="G343" s="497">
        <f t="shared" si="29"/>
        <v>0.78539999999999988</v>
      </c>
      <c r="H343" s="616" t="s">
        <v>207</v>
      </c>
      <c r="J343" s="28">
        <v>4</v>
      </c>
      <c r="K343" s="29"/>
      <c r="L343" s="29">
        <v>10</v>
      </c>
      <c r="M343" s="29">
        <v>25</v>
      </c>
      <c r="N343" s="24">
        <v>400</v>
      </c>
      <c r="O343" s="29"/>
      <c r="P343" s="30">
        <v>8</v>
      </c>
      <c r="Q343" s="31">
        <f t="shared" si="30"/>
        <v>0.8</v>
      </c>
      <c r="R343" s="29"/>
      <c r="AC343" s="5"/>
      <c r="AD343" s="5"/>
      <c r="AE343" s="5"/>
      <c r="AF343" s="5"/>
      <c r="AG343" s="5"/>
      <c r="AH343" s="5"/>
      <c r="AI343" s="5"/>
    </row>
    <row r="344" spans="2:35" ht="15" customHeight="1" x14ac:dyDescent="0.25">
      <c r="B344" s="623">
        <v>3</v>
      </c>
      <c r="C344" s="409">
        <v>5731</v>
      </c>
      <c r="D344" s="409" t="s">
        <v>12</v>
      </c>
      <c r="E344" s="409">
        <v>400</v>
      </c>
      <c r="F344" s="409">
        <v>60</v>
      </c>
      <c r="G344" s="497">
        <f t="shared" si="29"/>
        <v>1.130976</v>
      </c>
      <c r="H344" s="616" t="s">
        <v>207</v>
      </c>
      <c r="J344" s="28">
        <v>5</v>
      </c>
      <c r="K344" s="29"/>
      <c r="L344" s="29">
        <v>8</v>
      </c>
      <c r="M344" s="29">
        <v>25</v>
      </c>
      <c r="N344" s="24">
        <v>400</v>
      </c>
      <c r="O344" s="29"/>
      <c r="P344" s="30">
        <v>2</v>
      </c>
      <c r="Q344" s="31">
        <f t="shared" si="30"/>
        <v>0.16</v>
      </c>
      <c r="R344" s="34"/>
    </row>
    <row r="345" spans="2:35" ht="15" customHeight="1" x14ac:dyDescent="0.25">
      <c r="B345" s="623">
        <v>4</v>
      </c>
      <c r="C345" s="409">
        <v>5661</v>
      </c>
      <c r="D345" s="409" t="s">
        <v>12</v>
      </c>
      <c r="E345" s="409">
        <v>400</v>
      </c>
      <c r="F345" s="409">
        <v>50</v>
      </c>
      <c r="G345" s="497">
        <f t="shared" si="29"/>
        <v>0.78539999999999988</v>
      </c>
      <c r="H345" s="616" t="s">
        <v>207</v>
      </c>
      <c r="J345" s="28">
        <v>6</v>
      </c>
      <c r="K345" s="29"/>
      <c r="L345" s="29">
        <v>2.2000000000000002</v>
      </c>
      <c r="M345" s="29">
        <v>25</v>
      </c>
      <c r="N345" s="24">
        <v>400</v>
      </c>
      <c r="O345" s="29"/>
      <c r="P345" s="30">
        <v>3</v>
      </c>
      <c r="Q345" s="31">
        <f t="shared" si="30"/>
        <v>6.6000000000000017E-2</v>
      </c>
      <c r="R345" s="29"/>
    </row>
    <row r="346" spans="2:35" ht="15" customHeight="1" x14ac:dyDescent="0.25">
      <c r="B346" s="623">
        <v>5</v>
      </c>
      <c r="C346" s="409">
        <v>5604</v>
      </c>
      <c r="D346" s="409" t="s">
        <v>12</v>
      </c>
      <c r="E346" s="409">
        <v>400</v>
      </c>
      <c r="F346" s="409">
        <v>50</v>
      </c>
      <c r="G346" s="497">
        <f t="shared" si="29"/>
        <v>0.78539999999999988</v>
      </c>
      <c r="H346" s="616" t="s">
        <v>207</v>
      </c>
      <c r="J346" s="28">
        <v>7</v>
      </c>
      <c r="K346" s="29"/>
      <c r="L346" s="29">
        <v>15</v>
      </c>
      <c r="M346" s="29">
        <v>20</v>
      </c>
      <c r="N346" s="24">
        <v>400</v>
      </c>
      <c r="O346" s="29"/>
      <c r="P346" s="30">
        <v>5</v>
      </c>
      <c r="Q346" s="31">
        <f t="shared" si="30"/>
        <v>0.6</v>
      </c>
      <c r="R346" s="34"/>
    </row>
    <row r="347" spans="2:35" ht="15" customHeight="1" x14ac:dyDescent="0.25">
      <c r="B347" s="623">
        <v>6</v>
      </c>
      <c r="C347" s="409">
        <v>5602</v>
      </c>
      <c r="D347" s="409" t="s">
        <v>12</v>
      </c>
      <c r="E347" s="409">
        <v>400</v>
      </c>
      <c r="F347" s="409">
        <v>50</v>
      </c>
      <c r="G347" s="497">
        <f t="shared" si="29"/>
        <v>0.78539999999999988</v>
      </c>
      <c r="H347" s="616" t="s">
        <v>207</v>
      </c>
      <c r="J347" s="28">
        <v>8</v>
      </c>
      <c r="K347" s="29"/>
      <c r="L347" s="29">
        <v>10</v>
      </c>
      <c r="M347" s="29">
        <v>20</v>
      </c>
      <c r="N347" s="24">
        <v>400</v>
      </c>
      <c r="O347" s="29"/>
      <c r="P347" s="30">
        <v>7</v>
      </c>
      <c r="Q347" s="31">
        <f t="shared" si="30"/>
        <v>0.56000000000000005</v>
      </c>
      <c r="R347" s="34"/>
    </row>
    <row r="348" spans="2:35" ht="15" customHeight="1" x14ac:dyDescent="0.25">
      <c r="B348" s="623">
        <v>7</v>
      </c>
      <c r="C348" s="409">
        <v>5686</v>
      </c>
      <c r="D348" s="409" t="s">
        <v>12</v>
      </c>
      <c r="E348" s="409">
        <v>400</v>
      </c>
      <c r="F348" s="409">
        <v>44</v>
      </c>
      <c r="G348" s="497">
        <f t="shared" si="29"/>
        <v>0.60821376000000005</v>
      </c>
      <c r="H348" s="616" t="s">
        <v>207</v>
      </c>
      <c r="J348" s="28">
        <v>9</v>
      </c>
      <c r="K348" s="29"/>
      <c r="L348" s="29">
        <v>8</v>
      </c>
      <c r="M348" s="29">
        <v>20</v>
      </c>
      <c r="N348" s="24">
        <v>400</v>
      </c>
      <c r="O348" s="29"/>
      <c r="P348" s="30">
        <v>2</v>
      </c>
      <c r="Q348" s="31">
        <f t="shared" si="30"/>
        <v>0.128</v>
      </c>
      <c r="R348" s="34"/>
    </row>
    <row r="349" spans="2:35" ht="15" customHeight="1" x14ac:dyDescent="0.25">
      <c r="B349" s="623">
        <v>8</v>
      </c>
      <c r="C349" s="409">
        <v>5773</v>
      </c>
      <c r="D349" s="409" t="s">
        <v>12</v>
      </c>
      <c r="E349" s="409">
        <v>400</v>
      </c>
      <c r="F349" s="409">
        <v>50</v>
      </c>
      <c r="G349" s="497">
        <f t="shared" si="29"/>
        <v>0.78539999999999988</v>
      </c>
      <c r="H349" s="616" t="s">
        <v>207</v>
      </c>
      <c r="J349" s="28">
        <v>10</v>
      </c>
      <c r="K349" s="29"/>
      <c r="L349" s="29">
        <v>8</v>
      </c>
      <c r="M349" s="29">
        <v>18</v>
      </c>
      <c r="N349" s="24">
        <v>400</v>
      </c>
      <c r="O349" s="29"/>
      <c r="P349" s="30">
        <v>2</v>
      </c>
      <c r="Q349" s="31">
        <f t="shared" si="30"/>
        <v>0.1152</v>
      </c>
      <c r="R349" s="34"/>
    </row>
    <row r="350" spans="2:35" ht="15" customHeight="1" x14ac:dyDescent="0.25">
      <c r="B350" s="623">
        <v>9</v>
      </c>
      <c r="C350" s="409">
        <v>5586</v>
      </c>
      <c r="D350" s="409" t="s">
        <v>12</v>
      </c>
      <c r="E350" s="409">
        <v>400</v>
      </c>
      <c r="F350" s="409">
        <v>40</v>
      </c>
      <c r="G350" s="497">
        <f t="shared" si="29"/>
        <v>0.50265599999999988</v>
      </c>
      <c r="H350" s="616" t="s">
        <v>207</v>
      </c>
      <c r="J350" s="28">
        <v>11</v>
      </c>
      <c r="K350" s="29"/>
      <c r="L350" s="29">
        <v>15</v>
      </c>
      <c r="M350" s="29">
        <v>18</v>
      </c>
      <c r="N350" s="24">
        <v>400</v>
      </c>
      <c r="O350" s="29"/>
      <c r="P350" s="30">
        <v>1</v>
      </c>
      <c r="Q350" s="31">
        <f t="shared" si="30"/>
        <v>0.108</v>
      </c>
      <c r="R350" s="34"/>
    </row>
    <row r="351" spans="2:35" ht="15" customHeight="1" x14ac:dyDescent="0.25">
      <c r="B351" s="623">
        <v>10</v>
      </c>
      <c r="C351" s="409">
        <v>5804</v>
      </c>
      <c r="D351" s="409" t="s">
        <v>12</v>
      </c>
      <c r="E351" s="409">
        <v>400</v>
      </c>
      <c r="F351" s="409">
        <v>30</v>
      </c>
      <c r="G351" s="497">
        <f t="shared" si="29"/>
        <v>0.282744</v>
      </c>
      <c r="H351" s="616" t="s">
        <v>207</v>
      </c>
      <c r="J351" s="28">
        <v>12</v>
      </c>
      <c r="K351" s="29"/>
      <c r="L351" s="29">
        <v>10</v>
      </c>
      <c r="M351" s="29">
        <v>18</v>
      </c>
      <c r="N351" s="24">
        <v>400</v>
      </c>
      <c r="O351" s="29"/>
      <c r="P351" s="30">
        <v>1</v>
      </c>
      <c r="Q351" s="31">
        <f t="shared" si="30"/>
        <v>7.1999999999999995E-2</v>
      </c>
      <c r="R351" s="34"/>
    </row>
    <row r="352" spans="2:35" ht="15" customHeight="1" x14ac:dyDescent="0.25">
      <c r="B352" s="623">
        <v>11</v>
      </c>
      <c r="C352" s="409">
        <v>5597</v>
      </c>
      <c r="D352" s="409" t="s">
        <v>12</v>
      </c>
      <c r="E352" s="409">
        <v>400</v>
      </c>
      <c r="F352" s="409">
        <v>38</v>
      </c>
      <c r="G352" s="497">
        <f t="shared" si="29"/>
        <v>0.45364703999999995</v>
      </c>
      <c r="H352" s="616" t="s">
        <v>207</v>
      </c>
      <c r="J352" s="28">
        <v>13</v>
      </c>
      <c r="K352" s="29"/>
      <c r="L352" s="29">
        <v>10</v>
      </c>
      <c r="M352" s="29">
        <v>15</v>
      </c>
      <c r="N352" s="24">
        <v>400</v>
      </c>
      <c r="O352" s="29"/>
      <c r="P352" s="30">
        <v>5</v>
      </c>
      <c r="Q352" s="31">
        <f t="shared" si="30"/>
        <v>0.3</v>
      </c>
      <c r="R352" s="34"/>
    </row>
    <row r="353" spans="2:19" ht="15" customHeight="1" x14ac:dyDescent="0.25">
      <c r="B353" s="623">
        <v>12</v>
      </c>
      <c r="C353" s="409">
        <v>5609</v>
      </c>
      <c r="D353" s="409" t="s">
        <v>12</v>
      </c>
      <c r="E353" s="409">
        <v>400</v>
      </c>
      <c r="F353" s="409">
        <v>30</v>
      </c>
      <c r="G353" s="497">
        <f t="shared" si="29"/>
        <v>0.282744</v>
      </c>
      <c r="H353" s="616" t="s">
        <v>207</v>
      </c>
      <c r="J353" s="28">
        <v>14</v>
      </c>
      <c r="K353" s="29"/>
      <c r="L353" s="29">
        <v>15</v>
      </c>
      <c r="M353" s="29">
        <v>13</v>
      </c>
      <c r="N353" s="24">
        <v>400</v>
      </c>
      <c r="O353" s="29"/>
      <c r="P353" s="30">
        <v>1</v>
      </c>
      <c r="Q353" s="31">
        <f t="shared" si="30"/>
        <v>7.8E-2</v>
      </c>
      <c r="R353" s="34"/>
    </row>
    <row r="354" spans="2:19" ht="15" customHeight="1" x14ac:dyDescent="0.25">
      <c r="B354" s="623">
        <v>13</v>
      </c>
      <c r="C354" s="409">
        <v>5783</v>
      </c>
      <c r="D354" s="409" t="s">
        <v>12</v>
      </c>
      <c r="E354" s="409">
        <v>400</v>
      </c>
      <c r="F354" s="409">
        <v>45</v>
      </c>
      <c r="G354" s="497">
        <f t="shared" si="29"/>
        <v>0.63617400000000002</v>
      </c>
      <c r="H354" s="616" t="s">
        <v>207</v>
      </c>
      <c r="J354" s="28">
        <v>15</v>
      </c>
      <c r="K354" s="29"/>
      <c r="L354" s="29">
        <v>15</v>
      </c>
      <c r="M354" s="29">
        <v>15</v>
      </c>
      <c r="N354" s="24">
        <v>400</v>
      </c>
      <c r="O354" s="29"/>
      <c r="P354" s="30">
        <v>3</v>
      </c>
      <c r="Q354" s="31">
        <f t="shared" si="30"/>
        <v>0.27</v>
      </c>
      <c r="R354" s="34"/>
    </row>
    <row r="355" spans="2:19" ht="15" customHeight="1" x14ac:dyDescent="0.25">
      <c r="B355" s="623">
        <v>14</v>
      </c>
      <c r="C355" s="409">
        <v>5583</v>
      </c>
      <c r="D355" s="409" t="s">
        <v>12</v>
      </c>
      <c r="E355" s="409">
        <v>400</v>
      </c>
      <c r="F355" s="409">
        <v>45</v>
      </c>
      <c r="G355" s="497">
        <f t="shared" si="29"/>
        <v>0.63617400000000002</v>
      </c>
      <c r="H355" s="616" t="s">
        <v>207</v>
      </c>
      <c r="J355" s="28">
        <v>16</v>
      </c>
      <c r="K355" s="29"/>
      <c r="L355" s="29">
        <v>8</v>
      </c>
      <c r="M355" s="29">
        <v>15</v>
      </c>
      <c r="N355" s="24">
        <v>400</v>
      </c>
      <c r="O355" s="29"/>
      <c r="P355" s="30">
        <v>2</v>
      </c>
      <c r="Q355" s="31">
        <f t="shared" si="30"/>
        <v>9.6000000000000002E-2</v>
      </c>
      <c r="R355" s="34"/>
    </row>
    <row r="356" spans="2:19" ht="15" customHeight="1" x14ac:dyDescent="0.25">
      <c r="B356" s="623">
        <v>15</v>
      </c>
      <c r="C356" s="409">
        <v>5608</v>
      </c>
      <c r="D356" s="409" t="s">
        <v>12</v>
      </c>
      <c r="E356" s="409">
        <v>400</v>
      </c>
      <c r="F356" s="409">
        <v>42</v>
      </c>
      <c r="G356" s="497">
        <f t="shared" si="29"/>
        <v>0.55417824000000004</v>
      </c>
      <c r="H356" s="616" t="s">
        <v>207</v>
      </c>
      <c r="J356" s="28">
        <v>17</v>
      </c>
      <c r="K356" s="29"/>
      <c r="L356" s="29">
        <v>5</v>
      </c>
      <c r="M356" s="29">
        <v>15</v>
      </c>
      <c r="N356" s="24">
        <v>400</v>
      </c>
      <c r="O356" s="29"/>
      <c r="P356" s="30">
        <v>4</v>
      </c>
      <c r="Q356" s="31">
        <f t="shared" si="30"/>
        <v>0.12</v>
      </c>
      <c r="R356" s="34"/>
    </row>
    <row r="357" spans="2:19" ht="15" customHeight="1" x14ac:dyDescent="0.25">
      <c r="B357" s="623">
        <v>16</v>
      </c>
      <c r="C357" s="409">
        <v>5578</v>
      </c>
      <c r="D357" s="409" t="s">
        <v>12</v>
      </c>
      <c r="E357" s="409">
        <v>400</v>
      </c>
      <c r="F357" s="409">
        <v>46</v>
      </c>
      <c r="G357" s="497">
        <f t="shared" si="29"/>
        <v>0.66476255999999989</v>
      </c>
      <c r="H357" s="616" t="s">
        <v>207</v>
      </c>
      <c r="J357" s="28">
        <v>18</v>
      </c>
      <c r="K357" s="29"/>
      <c r="L357" s="29">
        <v>10</v>
      </c>
      <c r="M357" s="29">
        <v>13</v>
      </c>
      <c r="N357" s="24">
        <v>400</v>
      </c>
      <c r="O357" s="29"/>
      <c r="P357" s="30">
        <v>1</v>
      </c>
      <c r="Q357" s="31">
        <f t="shared" si="30"/>
        <v>5.1999999999999998E-2</v>
      </c>
      <c r="R357" s="34"/>
    </row>
    <row r="358" spans="2:19" ht="15" customHeight="1" x14ac:dyDescent="0.25">
      <c r="B358" s="623">
        <v>17</v>
      </c>
      <c r="C358" s="409">
        <v>5676</v>
      </c>
      <c r="D358" s="409" t="s">
        <v>12</v>
      </c>
      <c r="E358" s="409">
        <v>400</v>
      </c>
      <c r="F358" s="409">
        <v>38</v>
      </c>
      <c r="G358" s="497">
        <f t="shared" si="29"/>
        <v>0.45364703999999995</v>
      </c>
      <c r="H358" s="616" t="s">
        <v>207</v>
      </c>
      <c r="J358" s="28">
        <v>19</v>
      </c>
      <c r="K358" s="29"/>
      <c r="L358" s="29">
        <v>10</v>
      </c>
      <c r="M358" s="29">
        <v>10</v>
      </c>
      <c r="N358" s="24">
        <v>400</v>
      </c>
      <c r="O358" s="29"/>
      <c r="P358" s="30">
        <v>3</v>
      </c>
      <c r="Q358" s="31">
        <f t="shared" si="30"/>
        <v>0.12</v>
      </c>
      <c r="R358" s="34"/>
    </row>
    <row r="359" spans="2:19" ht="15" customHeight="1" x14ac:dyDescent="0.25">
      <c r="B359" s="623">
        <v>18</v>
      </c>
      <c r="C359" s="409">
        <v>5576</v>
      </c>
      <c r="D359" s="409" t="s">
        <v>12</v>
      </c>
      <c r="E359" s="409">
        <v>400</v>
      </c>
      <c r="F359" s="409">
        <v>42</v>
      </c>
      <c r="G359" s="497">
        <f t="shared" si="29"/>
        <v>0.55417824000000004</v>
      </c>
      <c r="H359" s="616" t="s">
        <v>207</v>
      </c>
      <c r="J359" s="28">
        <v>20</v>
      </c>
      <c r="K359" s="29"/>
      <c r="L359" s="29">
        <v>8</v>
      </c>
      <c r="M359" s="29">
        <v>10</v>
      </c>
      <c r="N359" s="24">
        <v>400</v>
      </c>
      <c r="O359" s="29"/>
      <c r="P359" s="30">
        <v>3</v>
      </c>
      <c r="Q359" s="31">
        <f t="shared" si="30"/>
        <v>9.6000000000000002E-2</v>
      </c>
      <c r="R359" s="34"/>
    </row>
    <row r="360" spans="2:19" ht="15" customHeight="1" x14ac:dyDescent="0.25">
      <c r="B360" s="623">
        <v>19</v>
      </c>
      <c r="C360" s="409">
        <v>5600</v>
      </c>
      <c r="D360" s="409" t="s">
        <v>12</v>
      </c>
      <c r="E360" s="409">
        <v>400</v>
      </c>
      <c r="F360" s="409">
        <v>40</v>
      </c>
      <c r="G360" s="497">
        <f t="shared" si="29"/>
        <v>0.50265599999999988</v>
      </c>
      <c r="H360" s="616" t="s">
        <v>207</v>
      </c>
      <c r="J360" s="28">
        <v>21</v>
      </c>
      <c r="K360" s="29"/>
      <c r="L360" s="29">
        <v>2.2000000000000002</v>
      </c>
      <c r="M360" s="29">
        <v>20</v>
      </c>
      <c r="N360" s="24">
        <v>400</v>
      </c>
      <c r="O360" s="29"/>
      <c r="P360" s="30">
        <v>3</v>
      </c>
      <c r="Q360" s="31">
        <f t="shared" si="30"/>
        <v>5.28E-2</v>
      </c>
      <c r="R360" s="34"/>
    </row>
    <row r="361" spans="2:19" ht="15" customHeight="1" x14ac:dyDescent="0.25">
      <c r="B361" s="623">
        <v>20</v>
      </c>
      <c r="C361" s="409">
        <v>5603</v>
      </c>
      <c r="D361" s="409" t="s">
        <v>12</v>
      </c>
      <c r="E361" s="409">
        <v>400</v>
      </c>
      <c r="F361" s="409">
        <v>40</v>
      </c>
      <c r="G361" s="497">
        <f t="shared" ref="G361:G400" si="31">0.7854*E361*F361*F361/1000000</f>
        <v>0.50265599999999988</v>
      </c>
      <c r="H361" s="616" t="s">
        <v>207</v>
      </c>
      <c r="J361" s="28">
        <v>22</v>
      </c>
      <c r="K361" s="29"/>
      <c r="L361" s="29">
        <v>1.7</v>
      </c>
      <c r="M361" s="29">
        <v>20</v>
      </c>
      <c r="N361" s="24">
        <v>400</v>
      </c>
      <c r="O361" s="29"/>
      <c r="P361" s="30">
        <v>1</v>
      </c>
      <c r="Q361" s="31">
        <f t="shared" si="30"/>
        <v>1.3599999999999999E-2</v>
      </c>
      <c r="R361" s="34"/>
    </row>
    <row r="362" spans="2:19" ht="15" customHeight="1" x14ac:dyDescent="0.25">
      <c r="B362" s="623">
        <v>1</v>
      </c>
      <c r="C362" s="409">
        <v>5829</v>
      </c>
      <c r="D362" s="409" t="s">
        <v>12</v>
      </c>
      <c r="E362" s="409">
        <v>400</v>
      </c>
      <c r="F362" s="409">
        <v>54</v>
      </c>
      <c r="G362" s="497">
        <f t="shared" si="31"/>
        <v>0.91609055999999989</v>
      </c>
      <c r="H362" s="616" t="s">
        <v>207</v>
      </c>
      <c r="J362" s="28">
        <v>23</v>
      </c>
      <c r="K362" s="29"/>
      <c r="L362" s="29">
        <v>2.2000000000000002</v>
      </c>
      <c r="M362" s="29">
        <v>18</v>
      </c>
      <c r="N362" s="24">
        <v>400</v>
      </c>
      <c r="O362" s="29"/>
      <c r="P362" s="30">
        <v>5</v>
      </c>
      <c r="Q362" s="31">
        <f t="shared" si="30"/>
        <v>7.9200000000000007E-2</v>
      </c>
      <c r="R362" s="34"/>
    </row>
    <row r="363" spans="2:19" ht="15" customHeight="1" x14ac:dyDescent="0.25">
      <c r="B363" s="623">
        <v>2</v>
      </c>
      <c r="C363" s="409">
        <v>5644</v>
      </c>
      <c r="D363" s="409" t="s">
        <v>12</v>
      </c>
      <c r="E363" s="409">
        <v>400</v>
      </c>
      <c r="F363" s="409">
        <v>50</v>
      </c>
      <c r="G363" s="497">
        <f t="shared" si="31"/>
        <v>0.78539999999999988</v>
      </c>
      <c r="H363" s="616" t="s">
        <v>207</v>
      </c>
      <c r="J363" s="28">
        <v>24</v>
      </c>
      <c r="K363" s="29"/>
      <c r="L363" s="29">
        <v>1.7</v>
      </c>
      <c r="M363" s="29">
        <v>18</v>
      </c>
      <c r="N363" s="24">
        <v>400</v>
      </c>
      <c r="O363" s="29"/>
      <c r="P363" s="30">
        <v>2</v>
      </c>
      <c r="Q363" s="31">
        <f t="shared" si="30"/>
        <v>2.4479999999999998E-2</v>
      </c>
      <c r="R363" s="34"/>
    </row>
    <row r="364" spans="2:19" ht="15" customHeight="1" x14ac:dyDescent="0.25">
      <c r="B364" s="623">
        <v>3</v>
      </c>
      <c r="C364" s="409">
        <v>5823</v>
      </c>
      <c r="D364" s="409" t="s">
        <v>12</v>
      </c>
      <c r="E364" s="409">
        <v>300</v>
      </c>
      <c r="F364" s="409">
        <v>25</v>
      </c>
      <c r="G364" s="497">
        <f t="shared" si="31"/>
        <v>0.14726249999999999</v>
      </c>
      <c r="H364" s="616" t="s">
        <v>207</v>
      </c>
      <c r="J364" s="28">
        <v>25</v>
      </c>
      <c r="K364" s="29"/>
      <c r="L364" s="29">
        <v>2.2000000000000002</v>
      </c>
      <c r="M364" s="29">
        <v>15</v>
      </c>
      <c r="N364" s="24">
        <v>400</v>
      </c>
      <c r="O364" s="29"/>
      <c r="P364" s="30">
        <v>7</v>
      </c>
      <c r="Q364" s="31">
        <f t="shared" si="30"/>
        <v>9.2399999999999996E-2</v>
      </c>
      <c r="R364" s="34"/>
    </row>
    <row r="365" spans="2:19" ht="15" customHeight="1" x14ac:dyDescent="0.25">
      <c r="B365" s="623">
        <v>4</v>
      </c>
      <c r="C365" s="409">
        <v>1</v>
      </c>
      <c r="D365" s="409" t="s">
        <v>12</v>
      </c>
      <c r="E365" s="409">
        <v>400</v>
      </c>
      <c r="F365" s="409">
        <v>44</v>
      </c>
      <c r="G365" s="497">
        <f t="shared" si="31"/>
        <v>0.60821376000000005</v>
      </c>
      <c r="H365" s="616" t="s">
        <v>207</v>
      </c>
      <c r="J365" s="28">
        <v>26</v>
      </c>
      <c r="K365" s="29"/>
      <c r="L365" s="29">
        <v>1.7</v>
      </c>
      <c r="M365" s="29">
        <v>15</v>
      </c>
      <c r="N365" s="24">
        <v>400</v>
      </c>
      <c r="O365" s="29"/>
      <c r="P365" s="30">
        <v>8</v>
      </c>
      <c r="Q365" s="31">
        <f t="shared" si="30"/>
        <v>8.1600000000000006E-2</v>
      </c>
      <c r="R365" s="34"/>
    </row>
    <row r="366" spans="2:19" ht="15" customHeight="1" x14ac:dyDescent="0.25">
      <c r="B366" s="623">
        <v>5</v>
      </c>
      <c r="C366" s="409">
        <v>2</v>
      </c>
      <c r="D366" s="409" t="s">
        <v>12</v>
      </c>
      <c r="E366" s="409">
        <v>400</v>
      </c>
      <c r="F366" s="409">
        <v>58</v>
      </c>
      <c r="G366" s="497">
        <f t="shared" si="31"/>
        <v>1.0568342399999999</v>
      </c>
      <c r="H366" s="616" t="s">
        <v>207</v>
      </c>
      <c r="J366" s="28">
        <v>27</v>
      </c>
      <c r="K366" s="29"/>
      <c r="L366" s="29">
        <v>4.2</v>
      </c>
      <c r="M366" s="29">
        <v>10</v>
      </c>
      <c r="N366" s="24">
        <v>400</v>
      </c>
      <c r="O366" s="29"/>
      <c r="P366" s="30">
        <v>35</v>
      </c>
      <c r="Q366" s="31">
        <f t="shared" si="30"/>
        <v>0.58799999999999997</v>
      </c>
      <c r="R366" s="34"/>
    </row>
    <row r="367" spans="2:19" ht="15" customHeight="1" x14ac:dyDescent="0.25">
      <c r="B367" s="623">
        <v>6</v>
      </c>
      <c r="C367" s="409">
        <v>3</v>
      </c>
      <c r="D367" s="409" t="s">
        <v>12</v>
      </c>
      <c r="E367" s="409">
        <v>400</v>
      </c>
      <c r="F367" s="409">
        <v>40</v>
      </c>
      <c r="G367" s="497">
        <f t="shared" si="31"/>
        <v>0.50265599999999988</v>
      </c>
      <c r="H367" s="616" t="s">
        <v>207</v>
      </c>
      <c r="J367" s="28">
        <v>28</v>
      </c>
      <c r="K367" s="29"/>
      <c r="L367" s="29">
        <v>3.2</v>
      </c>
      <c r="M367" s="29">
        <v>11</v>
      </c>
      <c r="N367" s="24">
        <v>400</v>
      </c>
      <c r="O367" s="29"/>
      <c r="P367" s="30">
        <v>2</v>
      </c>
      <c r="Q367" s="31">
        <f t="shared" si="30"/>
        <v>2.8160000000000004E-2</v>
      </c>
      <c r="R367" s="34"/>
    </row>
    <row r="368" spans="2:19" ht="15" customHeight="1" x14ac:dyDescent="0.25">
      <c r="B368" s="623">
        <v>7</v>
      </c>
      <c r="C368" s="409">
        <v>4</v>
      </c>
      <c r="D368" s="409" t="s">
        <v>12</v>
      </c>
      <c r="E368" s="409">
        <v>400</v>
      </c>
      <c r="F368" s="409">
        <v>36</v>
      </c>
      <c r="G368" s="497">
        <f t="shared" si="31"/>
        <v>0.40715135999999991</v>
      </c>
      <c r="H368" s="616" t="s">
        <v>207</v>
      </c>
      <c r="I368" s="330"/>
      <c r="J368" s="28">
        <v>29</v>
      </c>
      <c r="K368" s="29"/>
      <c r="L368" s="29">
        <v>4.2</v>
      </c>
      <c r="M368" s="29">
        <v>7</v>
      </c>
      <c r="N368" s="24">
        <v>400</v>
      </c>
      <c r="O368" s="29"/>
      <c r="P368" s="30">
        <v>47</v>
      </c>
      <c r="Q368" s="31">
        <f t="shared" si="30"/>
        <v>0.55271999999999999</v>
      </c>
      <c r="R368" s="34"/>
      <c r="S368" s="330"/>
    </row>
    <row r="369" spans="2:35" ht="15" customHeight="1" x14ac:dyDescent="0.25">
      <c r="B369" s="623">
        <v>8</v>
      </c>
      <c r="C369" s="409">
        <v>5</v>
      </c>
      <c r="D369" s="409" t="s">
        <v>12</v>
      </c>
      <c r="E369" s="409">
        <v>400</v>
      </c>
      <c r="F369" s="409">
        <v>36</v>
      </c>
      <c r="G369" s="497">
        <f t="shared" si="31"/>
        <v>0.40715135999999991</v>
      </c>
      <c r="H369" s="616" t="s">
        <v>207</v>
      </c>
      <c r="I369" s="330"/>
      <c r="J369" s="28">
        <v>30</v>
      </c>
      <c r="K369" s="29"/>
      <c r="L369" s="29">
        <v>3.2</v>
      </c>
      <c r="M369" s="29">
        <v>7</v>
      </c>
      <c r="N369" s="24">
        <v>400</v>
      </c>
      <c r="O369" s="29"/>
      <c r="P369" s="30">
        <v>17</v>
      </c>
      <c r="Q369" s="31">
        <f t="shared" si="30"/>
        <v>0.15232000000000001</v>
      </c>
      <c r="R369" s="34"/>
      <c r="S369" s="330"/>
    </row>
    <row r="370" spans="2:35" ht="15" customHeight="1" x14ac:dyDescent="0.25">
      <c r="B370" s="623">
        <v>9</v>
      </c>
      <c r="C370" s="409">
        <v>6</v>
      </c>
      <c r="D370" s="409" t="s">
        <v>12</v>
      </c>
      <c r="E370" s="409">
        <v>400</v>
      </c>
      <c r="F370" s="409">
        <v>45</v>
      </c>
      <c r="G370" s="497">
        <f t="shared" si="31"/>
        <v>0.63617400000000002</v>
      </c>
      <c r="H370" s="616" t="s">
        <v>207</v>
      </c>
      <c r="J370" s="28">
        <v>31</v>
      </c>
      <c r="K370" s="29"/>
      <c r="L370" s="29">
        <v>2.2000000000000002</v>
      </c>
      <c r="M370" s="29">
        <v>10</v>
      </c>
      <c r="N370" s="24">
        <v>400</v>
      </c>
      <c r="O370" s="29"/>
      <c r="P370" s="30">
        <v>20</v>
      </c>
      <c r="Q370" s="31">
        <f t="shared" si="30"/>
        <v>0.17599999999999999</v>
      </c>
      <c r="R370" s="34"/>
    </row>
    <row r="371" spans="2:35" ht="15" customHeight="1" x14ac:dyDescent="0.25">
      <c r="B371" s="623">
        <v>10</v>
      </c>
      <c r="C371" s="409">
        <v>7</v>
      </c>
      <c r="D371" s="409" t="s">
        <v>12</v>
      </c>
      <c r="E371" s="409">
        <v>400</v>
      </c>
      <c r="F371" s="409">
        <v>50</v>
      </c>
      <c r="G371" s="497">
        <f t="shared" si="31"/>
        <v>0.78539999999999988</v>
      </c>
      <c r="H371" s="616" t="s">
        <v>207</v>
      </c>
      <c r="J371" s="28">
        <v>32</v>
      </c>
      <c r="K371" s="29"/>
      <c r="L371" s="29">
        <v>1.7</v>
      </c>
      <c r="M371" s="29">
        <v>10</v>
      </c>
      <c r="N371" s="24">
        <v>400</v>
      </c>
      <c r="O371" s="29"/>
      <c r="P371" s="30">
        <v>18</v>
      </c>
      <c r="Q371" s="31">
        <f t="shared" si="30"/>
        <v>0.12239999999999999</v>
      </c>
      <c r="R371" s="34"/>
    </row>
    <row r="372" spans="2:35" ht="15" customHeight="1" x14ac:dyDescent="0.25">
      <c r="B372" s="623">
        <v>11</v>
      </c>
      <c r="C372" s="409">
        <v>8</v>
      </c>
      <c r="D372" s="409" t="s">
        <v>12</v>
      </c>
      <c r="E372" s="409">
        <v>400</v>
      </c>
      <c r="F372" s="409">
        <v>40</v>
      </c>
      <c r="G372" s="497">
        <f t="shared" si="31"/>
        <v>0.50265599999999988</v>
      </c>
      <c r="H372" s="616" t="s">
        <v>207</v>
      </c>
      <c r="J372" s="28">
        <v>33</v>
      </c>
      <c r="K372" s="29"/>
      <c r="L372" s="29">
        <v>1.7</v>
      </c>
      <c r="M372" s="29">
        <v>15</v>
      </c>
      <c r="N372" s="24">
        <v>300</v>
      </c>
      <c r="O372" s="29"/>
      <c r="P372" s="30">
        <v>1</v>
      </c>
      <c r="Q372" s="31">
        <f t="shared" ref="Q372:Q435" si="32">L372*M372*N372*P372/1000000</f>
        <v>7.6499999999999997E-3</v>
      </c>
      <c r="R372" s="34"/>
    </row>
    <row r="373" spans="2:35" ht="15" customHeight="1" x14ac:dyDescent="0.25">
      <c r="B373" s="623">
        <v>12</v>
      </c>
      <c r="C373" s="409">
        <v>9</v>
      </c>
      <c r="D373" s="409" t="s">
        <v>12</v>
      </c>
      <c r="E373" s="409">
        <v>400</v>
      </c>
      <c r="F373" s="409">
        <v>56</v>
      </c>
      <c r="G373" s="497">
        <f t="shared" si="31"/>
        <v>0.98520576000000004</v>
      </c>
      <c r="H373" s="616" t="s">
        <v>207</v>
      </c>
      <c r="J373" s="28">
        <v>34</v>
      </c>
      <c r="K373" s="29"/>
      <c r="L373" s="29">
        <v>1.7</v>
      </c>
      <c r="M373" s="29">
        <v>18</v>
      </c>
      <c r="N373" s="24">
        <v>300</v>
      </c>
      <c r="O373" s="29"/>
      <c r="P373" s="30">
        <v>1</v>
      </c>
      <c r="Q373" s="31">
        <f t="shared" si="32"/>
        <v>9.1800000000000007E-3</v>
      </c>
      <c r="R373" s="34"/>
    </row>
    <row r="374" spans="2:35" ht="15" customHeight="1" x14ac:dyDescent="0.25">
      <c r="B374" s="623">
        <v>13</v>
      </c>
      <c r="C374" s="409">
        <v>10</v>
      </c>
      <c r="D374" s="409" t="s">
        <v>12</v>
      </c>
      <c r="E374" s="409">
        <v>400</v>
      </c>
      <c r="F374" s="409">
        <v>37</v>
      </c>
      <c r="G374" s="497">
        <f t="shared" si="31"/>
        <v>0.43008503999999992</v>
      </c>
      <c r="H374" s="616" t="s">
        <v>207</v>
      </c>
      <c r="J374" s="28">
        <v>35</v>
      </c>
      <c r="K374" s="29"/>
      <c r="L374" s="29">
        <v>2.2000000000000002</v>
      </c>
      <c r="M374" s="29">
        <v>10</v>
      </c>
      <c r="N374" s="24">
        <v>300</v>
      </c>
      <c r="O374" s="29"/>
      <c r="P374" s="30">
        <v>4</v>
      </c>
      <c r="Q374" s="31">
        <f t="shared" si="32"/>
        <v>2.64E-2</v>
      </c>
      <c r="R374" s="34"/>
    </row>
    <row r="375" spans="2:35" ht="15" customHeight="1" x14ac:dyDescent="0.25">
      <c r="B375" s="623">
        <v>14</v>
      </c>
      <c r="C375" s="409">
        <v>11</v>
      </c>
      <c r="D375" s="409" t="s">
        <v>12</v>
      </c>
      <c r="E375" s="409">
        <v>400</v>
      </c>
      <c r="F375" s="409">
        <v>30</v>
      </c>
      <c r="G375" s="497">
        <f t="shared" si="31"/>
        <v>0.282744</v>
      </c>
      <c r="H375" s="616" t="s">
        <v>207</v>
      </c>
      <c r="J375" s="28">
        <v>36</v>
      </c>
      <c r="K375" s="29"/>
      <c r="L375" s="29">
        <v>1.7</v>
      </c>
      <c r="M375" s="29">
        <v>10</v>
      </c>
      <c r="N375" s="24">
        <v>300</v>
      </c>
      <c r="O375" s="29"/>
      <c r="P375" s="30">
        <v>9</v>
      </c>
      <c r="Q375" s="31">
        <f t="shared" si="32"/>
        <v>4.5900000000000003E-2</v>
      </c>
      <c r="R375" s="34"/>
    </row>
    <row r="376" spans="2:35" ht="15" customHeight="1" x14ac:dyDescent="0.25">
      <c r="B376" s="1340">
        <v>46202</v>
      </c>
      <c r="C376" s="409">
        <v>6077</v>
      </c>
      <c r="D376" s="409" t="s">
        <v>12</v>
      </c>
      <c r="E376" s="409">
        <v>400</v>
      </c>
      <c r="F376" s="409">
        <v>53</v>
      </c>
      <c r="G376" s="497">
        <f t="shared" si="31"/>
        <v>0.88247543999999989</v>
      </c>
      <c r="H376" s="616" t="s">
        <v>186</v>
      </c>
      <c r="J376" s="28">
        <v>37</v>
      </c>
      <c r="K376" s="29"/>
      <c r="L376" s="29">
        <v>4.2</v>
      </c>
      <c r="M376" s="29">
        <v>7</v>
      </c>
      <c r="N376" s="24">
        <v>300</v>
      </c>
      <c r="O376" s="29"/>
      <c r="P376" s="30">
        <v>4</v>
      </c>
      <c r="Q376" s="31">
        <f t="shared" si="32"/>
        <v>3.5279999999999999E-2</v>
      </c>
      <c r="R376" s="34"/>
    </row>
    <row r="377" spans="2:35" ht="15" customHeight="1" x14ac:dyDescent="0.25">
      <c r="B377" s="1340">
        <v>46203</v>
      </c>
      <c r="C377" s="409">
        <v>6106</v>
      </c>
      <c r="D377" s="409" t="s">
        <v>12</v>
      </c>
      <c r="E377" s="409">
        <v>400</v>
      </c>
      <c r="F377" s="409">
        <v>36</v>
      </c>
      <c r="G377" s="497">
        <f t="shared" si="31"/>
        <v>0.40715135999999991</v>
      </c>
      <c r="H377" s="616" t="s">
        <v>207</v>
      </c>
      <c r="J377" s="28">
        <v>38</v>
      </c>
      <c r="K377" s="29"/>
      <c r="L377" s="29">
        <v>4.2</v>
      </c>
      <c r="M377" s="29">
        <v>10</v>
      </c>
      <c r="N377" s="24">
        <v>300</v>
      </c>
      <c r="O377" s="29"/>
      <c r="P377" s="30">
        <v>1</v>
      </c>
      <c r="Q377" s="31">
        <f t="shared" si="32"/>
        <v>1.26E-2</v>
      </c>
      <c r="R377" s="34"/>
    </row>
    <row r="378" spans="2:35" ht="15" customHeight="1" x14ac:dyDescent="0.25">
      <c r="B378" s="623">
        <v>2</v>
      </c>
      <c r="C378" s="409">
        <v>6094</v>
      </c>
      <c r="D378" s="409" t="s">
        <v>12</v>
      </c>
      <c r="E378" s="409">
        <v>300</v>
      </c>
      <c r="F378" s="409">
        <v>38</v>
      </c>
      <c r="G378" s="497">
        <f t="shared" si="31"/>
        <v>0.34023527999999997</v>
      </c>
      <c r="H378" s="616" t="s">
        <v>207</v>
      </c>
      <c r="J378" s="28">
        <v>39</v>
      </c>
      <c r="K378" s="29"/>
      <c r="L378" s="29">
        <v>5</v>
      </c>
      <c r="M378" s="52">
        <v>7</v>
      </c>
      <c r="N378" s="1312">
        <v>400</v>
      </c>
      <c r="O378" s="53">
        <v>7</v>
      </c>
      <c r="P378" s="25">
        <v>28</v>
      </c>
      <c r="Q378" s="26">
        <f t="shared" si="32"/>
        <v>0.39200000000000002</v>
      </c>
      <c r="R378" s="65"/>
    </row>
    <row r="379" spans="2:35" ht="15" customHeight="1" x14ac:dyDescent="0.25">
      <c r="B379" s="623">
        <v>3</v>
      </c>
      <c r="C379" s="409">
        <v>6102</v>
      </c>
      <c r="D379" s="409" t="s">
        <v>12</v>
      </c>
      <c r="E379" s="409">
        <v>400</v>
      </c>
      <c r="F379" s="409">
        <v>41</v>
      </c>
      <c r="G379" s="497">
        <f t="shared" si="31"/>
        <v>0.52810296000000001</v>
      </c>
      <c r="H379" s="616" t="s">
        <v>207</v>
      </c>
      <c r="J379" s="28">
        <v>40</v>
      </c>
      <c r="K379" s="29"/>
      <c r="L379" s="29">
        <v>3</v>
      </c>
      <c r="M379" s="52">
        <v>5</v>
      </c>
      <c r="N379" s="1312">
        <v>400</v>
      </c>
      <c r="O379" s="53">
        <v>22</v>
      </c>
      <c r="P379" s="25">
        <v>220</v>
      </c>
      <c r="Q379" s="26">
        <f t="shared" si="32"/>
        <v>1.32</v>
      </c>
      <c r="R379" s="65"/>
      <c r="AC379" s="5"/>
      <c r="AD379" s="5"/>
      <c r="AE379" s="5"/>
      <c r="AF379" s="5"/>
      <c r="AG379" s="5"/>
      <c r="AH379" s="5"/>
      <c r="AI379" s="5"/>
    </row>
    <row r="380" spans="2:35" ht="15" customHeight="1" x14ac:dyDescent="0.25">
      <c r="B380" s="623">
        <v>4</v>
      </c>
      <c r="C380" s="409">
        <v>6101</v>
      </c>
      <c r="D380" s="409" t="s">
        <v>12</v>
      </c>
      <c r="E380" s="409">
        <v>400</v>
      </c>
      <c r="F380" s="409">
        <v>30</v>
      </c>
      <c r="G380" s="497">
        <f t="shared" si="31"/>
        <v>0.282744</v>
      </c>
      <c r="H380" s="616" t="s">
        <v>207</v>
      </c>
      <c r="J380" s="28">
        <v>41</v>
      </c>
      <c r="K380" s="29"/>
      <c r="L380" s="29">
        <v>2</v>
      </c>
      <c r="M380" s="52">
        <v>3</v>
      </c>
      <c r="N380" s="1312">
        <v>400</v>
      </c>
      <c r="O380" s="57">
        <v>5</v>
      </c>
      <c r="P380" s="25">
        <v>125</v>
      </c>
      <c r="Q380" s="26">
        <f t="shared" si="32"/>
        <v>0.3</v>
      </c>
      <c r="R380" s="65"/>
      <c r="AC380" s="5"/>
      <c r="AD380" s="5"/>
      <c r="AE380" s="5"/>
      <c r="AF380" s="5"/>
      <c r="AG380" s="5"/>
      <c r="AH380" s="5"/>
      <c r="AI380" s="5"/>
    </row>
    <row r="381" spans="2:35" ht="15" customHeight="1" x14ac:dyDescent="0.25">
      <c r="B381" s="623">
        <v>5</v>
      </c>
      <c r="C381" s="409">
        <v>6104</v>
      </c>
      <c r="D381" s="409" t="s">
        <v>12</v>
      </c>
      <c r="E381" s="409">
        <v>400</v>
      </c>
      <c r="F381" s="409">
        <v>37</v>
      </c>
      <c r="G381" s="497">
        <f t="shared" si="31"/>
        <v>0.43008503999999992</v>
      </c>
      <c r="H381" s="616" t="s">
        <v>207</v>
      </c>
      <c r="J381" s="1292">
        <v>46179</v>
      </c>
      <c r="K381" s="23" t="s">
        <v>32</v>
      </c>
      <c r="L381" s="24">
        <v>10</v>
      </c>
      <c r="M381" s="24">
        <v>30</v>
      </c>
      <c r="N381" s="24">
        <v>400</v>
      </c>
      <c r="O381" s="23"/>
      <c r="P381" s="25">
        <v>1</v>
      </c>
      <c r="Q381" s="26">
        <f t="shared" si="32"/>
        <v>0.12</v>
      </c>
      <c r="R381" s="27"/>
    </row>
    <row r="382" spans="2:35" ht="15" customHeight="1" x14ac:dyDescent="0.25">
      <c r="B382" s="623">
        <v>6</v>
      </c>
      <c r="C382" s="409">
        <v>6098</v>
      </c>
      <c r="D382" s="409" t="s">
        <v>12</v>
      </c>
      <c r="E382" s="409">
        <v>400</v>
      </c>
      <c r="F382" s="409">
        <v>45</v>
      </c>
      <c r="G382" s="497">
        <f t="shared" si="31"/>
        <v>0.63617400000000002</v>
      </c>
      <c r="H382" s="616" t="s">
        <v>207</v>
      </c>
      <c r="J382" s="28">
        <v>2</v>
      </c>
      <c r="K382" s="29"/>
      <c r="L382" s="29">
        <v>15</v>
      </c>
      <c r="M382" s="29">
        <v>25</v>
      </c>
      <c r="N382" s="24">
        <v>400</v>
      </c>
      <c r="O382" s="29"/>
      <c r="P382" s="30">
        <v>3</v>
      </c>
      <c r="Q382" s="31">
        <f t="shared" si="32"/>
        <v>0.45</v>
      </c>
      <c r="R382" s="29"/>
    </row>
    <row r="383" spans="2:35" ht="15" customHeight="1" x14ac:dyDescent="0.25">
      <c r="B383" s="623">
        <v>7</v>
      </c>
      <c r="C383" s="409">
        <v>6117</v>
      </c>
      <c r="D383" s="409" t="s">
        <v>12</v>
      </c>
      <c r="E383" s="409">
        <v>400</v>
      </c>
      <c r="F383" s="409">
        <v>40</v>
      </c>
      <c r="G383" s="497">
        <f t="shared" si="31"/>
        <v>0.50265599999999988</v>
      </c>
      <c r="H383" s="616" t="s">
        <v>207</v>
      </c>
      <c r="J383" s="28">
        <v>3</v>
      </c>
      <c r="K383" s="29"/>
      <c r="L383" s="29">
        <v>8</v>
      </c>
      <c r="M383" s="29">
        <v>25</v>
      </c>
      <c r="N383" s="24">
        <v>400</v>
      </c>
      <c r="O383" s="29"/>
      <c r="P383" s="30">
        <v>1</v>
      </c>
      <c r="Q383" s="31">
        <f t="shared" si="32"/>
        <v>0.08</v>
      </c>
      <c r="R383" s="29"/>
    </row>
    <row r="384" spans="2:35" ht="15" customHeight="1" x14ac:dyDescent="0.25">
      <c r="B384" s="623">
        <v>8</v>
      </c>
      <c r="C384" s="409">
        <v>6060</v>
      </c>
      <c r="D384" s="409" t="s">
        <v>12</v>
      </c>
      <c r="E384" s="409">
        <v>400</v>
      </c>
      <c r="F384" s="409">
        <v>40</v>
      </c>
      <c r="G384" s="497">
        <f t="shared" si="31"/>
        <v>0.50265599999999988</v>
      </c>
      <c r="H384" s="616" t="s">
        <v>207</v>
      </c>
      <c r="J384" s="28">
        <v>4</v>
      </c>
      <c r="K384" s="29"/>
      <c r="L384" s="29">
        <v>10</v>
      </c>
      <c r="M384" s="29">
        <v>20</v>
      </c>
      <c r="N384" s="24">
        <v>400</v>
      </c>
      <c r="O384" s="29"/>
      <c r="P384" s="30">
        <v>1</v>
      </c>
      <c r="Q384" s="31">
        <f t="shared" si="32"/>
        <v>0.08</v>
      </c>
      <c r="R384" s="29"/>
    </row>
    <row r="385" spans="2:18" ht="15" customHeight="1" x14ac:dyDescent="0.25">
      <c r="B385" s="623">
        <v>9</v>
      </c>
      <c r="C385" s="409">
        <v>6062</v>
      </c>
      <c r="D385" s="409" t="s">
        <v>12</v>
      </c>
      <c r="E385" s="409">
        <v>400</v>
      </c>
      <c r="F385" s="409">
        <v>41</v>
      </c>
      <c r="G385" s="497">
        <f t="shared" si="31"/>
        <v>0.52810296000000001</v>
      </c>
      <c r="H385" s="616" t="s">
        <v>207</v>
      </c>
      <c r="J385" s="28">
        <v>5</v>
      </c>
      <c r="K385" s="29"/>
      <c r="L385" s="29">
        <v>10</v>
      </c>
      <c r="M385" s="29">
        <v>20</v>
      </c>
      <c r="N385" s="24">
        <v>400</v>
      </c>
      <c r="O385" s="29"/>
      <c r="P385" s="30">
        <v>1</v>
      </c>
      <c r="Q385" s="31">
        <f t="shared" si="32"/>
        <v>0.08</v>
      </c>
      <c r="R385" s="34"/>
    </row>
    <row r="386" spans="2:18" ht="15" customHeight="1" x14ac:dyDescent="0.25">
      <c r="B386" s="623">
        <v>10</v>
      </c>
      <c r="C386" s="409">
        <v>6063</v>
      </c>
      <c r="D386" s="409" t="s">
        <v>12</v>
      </c>
      <c r="E386" s="409">
        <v>400</v>
      </c>
      <c r="F386" s="409">
        <v>40</v>
      </c>
      <c r="G386" s="497">
        <f t="shared" si="31"/>
        <v>0.50265599999999988</v>
      </c>
      <c r="H386" s="616" t="s">
        <v>207</v>
      </c>
      <c r="J386" s="28">
        <v>6</v>
      </c>
      <c r="K386" s="29"/>
      <c r="L386" s="29">
        <v>10</v>
      </c>
      <c r="M386" s="29">
        <v>18</v>
      </c>
      <c r="N386" s="24">
        <v>400</v>
      </c>
      <c r="O386" s="29"/>
      <c r="P386" s="30">
        <v>2</v>
      </c>
      <c r="Q386" s="31">
        <f t="shared" si="32"/>
        <v>0.14399999999999999</v>
      </c>
      <c r="R386" s="29"/>
    </row>
    <row r="387" spans="2:18" ht="15" customHeight="1" x14ac:dyDescent="0.25">
      <c r="B387" s="623">
        <v>11</v>
      </c>
      <c r="C387" s="409">
        <v>6057</v>
      </c>
      <c r="D387" s="409" t="s">
        <v>12</v>
      </c>
      <c r="E387" s="409">
        <v>400</v>
      </c>
      <c r="F387" s="409">
        <v>40</v>
      </c>
      <c r="G387" s="497">
        <f t="shared" si="31"/>
        <v>0.50265599999999988</v>
      </c>
      <c r="H387" s="616" t="s">
        <v>207</v>
      </c>
      <c r="J387" s="28">
        <v>7</v>
      </c>
      <c r="K387" s="29"/>
      <c r="L387" s="29">
        <v>2.2000000000000002</v>
      </c>
      <c r="M387" s="29">
        <v>18</v>
      </c>
      <c r="N387" s="24">
        <v>400</v>
      </c>
      <c r="O387" s="29"/>
      <c r="P387" s="30">
        <v>1</v>
      </c>
      <c r="Q387" s="31">
        <f t="shared" si="32"/>
        <v>1.584E-2</v>
      </c>
      <c r="R387" s="34"/>
    </row>
    <row r="388" spans="2:18" ht="15" customHeight="1" x14ac:dyDescent="0.25">
      <c r="B388" s="623">
        <v>12</v>
      </c>
      <c r="C388" s="409">
        <v>6055</v>
      </c>
      <c r="D388" s="409" t="s">
        <v>12</v>
      </c>
      <c r="E388" s="409">
        <v>400</v>
      </c>
      <c r="F388" s="409">
        <v>35</v>
      </c>
      <c r="G388" s="497">
        <f t="shared" si="31"/>
        <v>0.38484599999999997</v>
      </c>
      <c r="H388" s="616" t="s">
        <v>207</v>
      </c>
      <c r="J388" s="28">
        <v>8</v>
      </c>
      <c r="K388" s="29"/>
      <c r="L388" s="29">
        <v>10</v>
      </c>
      <c r="M388" s="29">
        <v>15</v>
      </c>
      <c r="N388" s="24">
        <v>400</v>
      </c>
      <c r="O388" s="29"/>
      <c r="P388" s="30">
        <v>1</v>
      </c>
      <c r="Q388" s="31">
        <f t="shared" si="32"/>
        <v>0.06</v>
      </c>
      <c r="R388" s="34"/>
    </row>
    <row r="389" spans="2:18" ht="15" customHeight="1" x14ac:dyDescent="0.25">
      <c r="B389" s="623">
        <v>13</v>
      </c>
      <c r="C389" s="409">
        <v>6059</v>
      </c>
      <c r="D389" s="409" t="s">
        <v>12</v>
      </c>
      <c r="E389" s="409">
        <v>400</v>
      </c>
      <c r="F389" s="409">
        <v>35</v>
      </c>
      <c r="G389" s="497">
        <f t="shared" si="31"/>
        <v>0.38484599999999997</v>
      </c>
      <c r="H389" s="616" t="s">
        <v>207</v>
      </c>
      <c r="J389" s="28">
        <v>9</v>
      </c>
      <c r="K389" s="29"/>
      <c r="L389" s="29">
        <v>8</v>
      </c>
      <c r="M389" s="29">
        <v>15</v>
      </c>
      <c r="N389" s="24">
        <v>400</v>
      </c>
      <c r="O389" s="29"/>
      <c r="P389" s="30">
        <v>1</v>
      </c>
      <c r="Q389" s="31">
        <f t="shared" si="32"/>
        <v>4.8000000000000001E-2</v>
      </c>
      <c r="R389" s="34"/>
    </row>
    <row r="390" spans="2:18" ht="15" customHeight="1" x14ac:dyDescent="0.25">
      <c r="B390" s="623">
        <v>14</v>
      </c>
      <c r="C390" s="409">
        <v>6068</v>
      </c>
      <c r="D390" s="409" t="s">
        <v>12</v>
      </c>
      <c r="E390" s="409">
        <v>300</v>
      </c>
      <c r="F390" s="409">
        <v>40</v>
      </c>
      <c r="G390" s="497">
        <f t="shared" si="31"/>
        <v>0.37699199999999999</v>
      </c>
      <c r="H390" s="616" t="s">
        <v>207</v>
      </c>
      <c r="J390" s="28">
        <v>10</v>
      </c>
      <c r="K390" s="29"/>
      <c r="L390" s="29">
        <v>5</v>
      </c>
      <c r="M390" s="29">
        <v>15</v>
      </c>
      <c r="N390" s="24">
        <v>400</v>
      </c>
      <c r="O390" s="29"/>
      <c r="P390" s="30">
        <v>2</v>
      </c>
      <c r="Q390" s="31">
        <f t="shared" si="32"/>
        <v>0.06</v>
      </c>
      <c r="R390" s="34"/>
    </row>
    <row r="391" spans="2:18" ht="15" customHeight="1" x14ac:dyDescent="0.25">
      <c r="B391" s="623">
        <v>15</v>
      </c>
      <c r="C391" s="409">
        <v>6100</v>
      </c>
      <c r="D391" s="409" t="s">
        <v>12</v>
      </c>
      <c r="E391" s="409">
        <v>400</v>
      </c>
      <c r="F391" s="409">
        <v>60</v>
      </c>
      <c r="G391" s="497">
        <f t="shared" si="31"/>
        <v>1.130976</v>
      </c>
      <c r="H391" s="616" t="s">
        <v>207</v>
      </c>
      <c r="J391" s="28">
        <v>11</v>
      </c>
      <c r="K391" s="29"/>
      <c r="L391" s="29">
        <v>8</v>
      </c>
      <c r="M391" s="29">
        <v>10</v>
      </c>
      <c r="N391" s="24">
        <v>400</v>
      </c>
      <c r="O391" s="29"/>
      <c r="P391" s="30">
        <v>3</v>
      </c>
      <c r="Q391" s="31">
        <f t="shared" si="32"/>
        <v>9.6000000000000002E-2</v>
      </c>
      <c r="R391" s="34"/>
    </row>
    <row r="392" spans="2:18" ht="15" customHeight="1" x14ac:dyDescent="0.25">
      <c r="B392" s="623">
        <v>16</v>
      </c>
      <c r="C392" s="409">
        <v>6040</v>
      </c>
      <c r="D392" s="409" t="s">
        <v>12</v>
      </c>
      <c r="E392" s="409">
        <v>400</v>
      </c>
      <c r="F392" s="409">
        <v>44</v>
      </c>
      <c r="G392" s="497">
        <f t="shared" si="31"/>
        <v>0.60821376000000005</v>
      </c>
      <c r="H392" s="616" t="s">
        <v>207</v>
      </c>
      <c r="J392" s="28">
        <v>12</v>
      </c>
      <c r="K392" s="29"/>
      <c r="L392" s="29">
        <v>1.7</v>
      </c>
      <c r="M392" s="29">
        <v>15</v>
      </c>
      <c r="N392" s="24">
        <v>400</v>
      </c>
      <c r="O392" s="29"/>
      <c r="P392" s="30">
        <v>2</v>
      </c>
      <c r="Q392" s="31">
        <f t="shared" si="32"/>
        <v>2.0400000000000001E-2</v>
      </c>
      <c r="R392" s="34"/>
    </row>
    <row r="393" spans="2:18" ht="15" customHeight="1" x14ac:dyDescent="0.25">
      <c r="B393" s="623">
        <v>17</v>
      </c>
      <c r="C393" s="409">
        <v>6116</v>
      </c>
      <c r="D393" s="409" t="s">
        <v>12</v>
      </c>
      <c r="E393" s="409">
        <v>400</v>
      </c>
      <c r="F393" s="409">
        <v>50</v>
      </c>
      <c r="G393" s="497">
        <f t="shared" si="31"/>
        <v>0.78539999999999988</v>
      </c>
      <c r="H393" s="616" t="s">
        <v>207</v>
      </c>
      <c r="J393" s="28">
        <v>13</v>
      </c>
      <c r="K393" s="29"/>
      <c r="L393" s="29">
        <v>4.2</v>
      </c>
      <c r="M393" s="29">
        <v>10</v>
      </c>
      <c r="N393" s="24">
        <v>400</v>
      </c>
      <c r="O393" s="29"/>
      <c r="P393" s="30">
        <v>19</v>
      </c>
      <c r="Q393" s="31">
        <f t="shared" si="32"/>
        <v>0.31919999999999998</v>
      </c>
      <c r="R393" s="34"/>
    </row>
    <row r="394" spans="2:18" ht="15" customHeight="1" x14ac:dyDescent="0.25">
      <c r="B394" s="623">
        <v>18</v>
      </c>
      <c r="C394" s="409">
        <v>5807</v>
      </c>
      <c r="D394" s="409" t="s">
        <v>12</v>
      </c>
      <c r="E394" s="409">
        <v>400</v>
      </c>
      <c r="F394" s="409">
        <v>54</v>
      </c>
      <c r="G394" s="497">
        <f t="shared" si="31"/>
        <v>0.91609055999999989</v>
      </c>
      <c r="H394" s="616" t="s">
        <v>207</v>
      </c>
      <c r="J394" s="28">
        <v>14</v>
      </c>
      <c r="K394" s="29"/>
      <c r="L394" s="29">
        <v>2.2000000000000002</v>
      </c>
      <c r="M394" s="29">
        <v>10</v>
      </c>
      <c r="N394" s="24">
        <v>400</v>
      </c>
      <c r="O394" s="29"/>
      <c r="P394" s="30">
        <v>7</v>
      </c>
      <c r="Q394" s="31">
        <f t="shared" si="32"/>
        <v>6.1600000000000002E-2</v>
      </c>
      <c r="R394" s="34"/>
    </row>
    <row r="395" spans="2:18" ht="15" customHeight="1" x14ac:dyDescent="0.25">
      <c r="B395" s="623">
        <v>19</v>
      </c>
      <c r="C395" s="409">
        <v>6082</v>
      </c>
      <c r="D395" s="409" t="s">
        <v>12</v>
      </c>
      <c r="E395" s="409">
        <v>400</v>
      </c>
      <c r="F395" s="409">
        <v>43</v>
      </c>
      <c r="G395" s="497">
        <f t="shared" si="31"/>
        <v>0.58088183999999998</v>
      </c>
      <c r="H395" s="616" t="s">
        <v>207</v>
      </c>
      <c r="J395" s="28">
        <v>15</v>
      </c>
      <c r="K395" s="29"/>
      <c r="L395" s="29">
        <v>1.7</v>
      </c>
      <c r="M395" s="29">
        <v>10</v>
      </c>
      <c r="N395" s="24">
        <v>400</v>
      </c>
      <c r="O395" s="29"/>
      <c r="P395" s="30">
        <v>6</v>
      </c>
      <c r="Q395" s="31">
        <f t="shared" si="32"/>
        <v>4.0800000000000003E-2</v>
      </c>
      <c r="R395" s="34"/>
    </row>
    <row r="396" spans="2:18" ht="15" customHeight="1" x14ac:dyDescent="0.25">
      <c r="B396" s="623">
        <v>20</v>
      </c>
      <c r="C396" s="409">
        <v>6087</v>
      </c>
      <c r="D396" s="409" t="s">
        <v>12</v>
      </c>
      <c r="E396" s="409">
        <v>400</v>
      </c>
      <c r="F396" s="409">
        <v>53</v>
      </c>
      <c r="G396" s="497">
        <f t="shared" si="31"/>
        <v>0.88247543999999989</v>
      </c>
      <c r="H396" s="616" t="s">
        <v>207</v>
      </c>
      <c r="J396" s="28">
        <v>16</v>
      </c>
      <c r="K396" s="29"/>
      <c r="L396" s="29">
        <v>5</v>
      </c>
      <c r="M396" s="29">
        <v>8</v>
      </c>
      <c r="N396" s="24">
        <v>400</v>
      </c>
      <c r="O396" s="29"/>
      <c r="P396" s="30">
        <v>4</v>
      </c>
      <c r="Q396" s="31">
        <f t="shared" si="32"/>
        <v>6.4000000000000001E-2</v>
      </c>
      <c r="R396" s="34"/>
    </row>
    <row r="397" spans="2:18" ht="15" customHeight="1" x14ac:dyDescent="0.25">
      <c r="B397" s="623">
        <v>21</v>
      </c>
      <c r="C397" s="409">
        <v>6080</v>
      </c>
      <c r="D397" s="409" t="s">
        <v>12</v>
      </c>
      <c r="E397" s="409">
        <v>400</v>
      </c>
      <c r="F397" s="409">
        <v>60</v>
      </c>
      <c r="G397" s="497">
        <f t="shared" si="31"/>
        <v>1.130976</v>
      </c>
      <c r="H397" s="616" t="s">
        <v>207</v>
      </c>
      <c r="J397" s="28">
        <v>17</v>
      </c>
      <c r="K397" s="29"/>
      <c r="L397" s="29">
        <v>3</v>
      </c>
      <c r="M397" s="52">
        <v>5</v>
      </c>
      <c r="N397" s="1312">
        <v>400</v>
      </c>
      <c r="O397" s="53">
        <v>2</v>
      </c>
      <c r="P397" s="450">
        <v>20</v>
      </c>
      <c r="Q397" s="451">
        <f t="shared" si="32"/>
        <v>0.12</v>
      </c>
      <c r="R397" s="65"/>
    </row>
    <row r="398" spans="2:18" ht="15" customHeight="1" x14ac:dyDescent="0.25">
      <c r="B398" s="623">
        <v>1</v>
      </c>
      <c r="C398" s="409">
        <v>6131</v>
      </c>
      <c r="D398" s="409" t="s">
        <v>12</v>
      </c>
      <c r="E398" s="409">
        <v>400</v>
      </c>
      <c r="F398" s="409">
        <v>30</v>
      </c>
      <c r="G398" s="497">
        <f t="shared" si="31"/>
        <v>0.282744</v>
      </c>
      <c r="H398" s="616" t="s">
        <v>207</v>
      </c>
      <c r="J398" s="28">
        <v>18</v>
      </c>
      <c r="K398" s="29"/>
      <c r="L398" s="29">
        <v>2</v>
      </c>
      <c r="M398" s="52">
        <v>3</v>
      </c>
      <c r="N398" s="1312">
        <v>400</v>
      </c>
      <c r="O398" s="53">
        <v>2</v>
      </c>
      <c r="P398" s="450">
        <v>50</v>
      </c>
      <c r="Q398" s="451">
        <f t="shared" si="32"/>
        <v>0.12</v>
      </c>
      <c r="R398" s="65"/>
    </row>
    <row r="399" spans="2:18" ht="15" customHeight="1" x14ac:dyDescent="0.25">
      <c r="B399" s="623">
        <v>2</v>
      </c>
      <c r="C399" s="409">
        <v>6086</v>
      </c>
      <c r="D399" s="409" t="s">
        <v>12</v>
      </c>
      <c r="E399" s="409">
        <v>400</v>
      </c>
      <c r="F399" s="409">
        <v>50</v>
      </c>
      <c r="G399" s="497">
        <f t="shared" si="31"/>
        <v>0.78539999999999988</v>
      </c>
      <c r="H399" s="616" t="s">
        <v>207</v>
      </c>
      <c r="J399" s="28">
        <v>19</v>
      </c>
      <c r="K399" s="29"/>
      <c r="L399" s="29">
        <v>2</v>
      </c>
      <c r="M399" s="52">
        <v>3</v>
      </c>
      <c r="N399" s="1312">
        <v>300</v>
      </c>
      <c r="O399" s="57">
        <v>1</v>
      </c>
      <c r="P399" s="450">
        <v>25</v>
      </c>
      <c r="Q399" s="451">
        <f t="shared" si="32"/>
        <v>4.4999999999999998E-2</v>
      </c>
      <c r="R399" s="65"/>
    </row>
    <row r="400" spans="2:18" ht="15" customHeight="1" x14ac:dyDescent="0.25">
      <c r="B400" s="623">
        <v>3</v>
      </c>
      <c r="C400" s="409">
        <v>6105</v>
      </c>
      <c r="D400" s="409" t="s">
        <v>12</v>
      </c>
      <c r="E400" s="409">
        <v>400</v>
      </c>
      <c r="F400" s="409">
        <v>55</v>
      </c>
      <c r="G400" s="497">
        <f t="shared" si="31"/>
        <v>0.95033400000000001</v>
      </c>
      <c r="H400" s="616" t="s">
        <v>207</v>
      </c>
      <c r="J400" s="1292">
        <v>46179</v>
      </c>
      <c r="K400" s="23" t="s">
        <v>32</v>
      </c>
      <c r="L400" s="24">
        <v>8</v>
      </c>
      <c r="M400" s="24">
        <v>20</v>
      </c>
      <c r="N400" s="24">
        <v>400</v>
      </c>
      <c r="O400" s="23"/>
      <c r="P400" s="25">
        <v>3</v>
      </c>
      <c r="Q400" s="26">
        <f t="shared" si="32"/>
        <v>0.192</v>
      </c>
      <c r="R400" s="27"/>
    </row>
    <row r="401" spans="2:19" ht="15" customHeight="1" x14ac:dyDescent="0.25">
      <c r="G401" s="74">
        <f>SUM(G41:G400)</f>
        <v>264.59906088000071</v>
      </c>
      <c r="H401" s="51"/>
      <c r="J401" s="28">
        <v>2</v>
      </c>
      <c r="K401" s="29"/>
      <c r="L401" s="29">
        <v>10</v>
      </c>
      <c r="M401" s="24">
        <v>20</v>
      </c>
      <c r="N401" s="24">
        <v>400</v>
      </c>
      <c r="O401" s="29"/>
      <c r="P401" s="30">
        <v>5</v>
      </c>
      <c r="Q401" s="31">
        <f t="shared" si="32"/>
        <v>0.4</v>
      </c>
      <c r="R401" s="29"/>
    </row>
    <row r="402" spans="2:19" ht="15" customHeight="1" x14ac:dyDescent="0.25">
      <c r="B402" s="1340">
        <v>46204</v>
      </c>
      <c r="C402" s="409">
        <v>5032</v>
      </c>
      <c r="D402" s="409" t="s">
        <v>12</v>
      </c>
      <c r="E402" s="409">
        <v>400</v>
      </c>
      <c r="F402" s="409">
        <v>50</v>
      </c>
      <c r="G402" s="497">
        <f t="shared" ref="G402:G433" si="33">0.7854*E402*F402*F402/1000000</f>
        <v>0.78539999999999988</v>
      </c>
      <c r="H402" s="616" t="s">
        <v>207</v>
      </c>
      <c r="J402" s="28">
        <v>3</v>
      </c>
      <c r="K402" s="29"/>
      <c r="L402" s="29">
        <v>15</v>
      </c>
      <c r="M402" s="24">
        <v>20</v>
      </c>
      <c r="N402" s="24">
        <v>400</v>
      </c>
      <c r="O402" s="29"/>
      <c r="P402" s="30">
        <v>7</v>
      </c>
      <c r="Q402" s="31">
        <f t="shared" si="32"/>
        <v>0.84</v>
      </c>
      <c r="R402" s="29"/>
    </row>
    <row r="403" spans="2:19" ht="15" customHeight="1" x14ac:dyDescent="0.25">
      <c r="B403" s="623">
        <v>2</v>
      </c>
      <c r="C403" s="409">
        <v>6004</v>
      </c>
      <c r="D403" s="409" t="s">
        <v>12</v>
      </c>
      <c r="E403" s="409">
        <v>400</v>
      </c>
      <c r="F403" s="409">
        <v>45</v>
      </c>
      <c r="G403" s="497">
        <f t="shared" si="33"/>
        <v>0.63617400000000002</v>
      </c>
      <c r="H403" s="616" t="s">
        <v>207</v>
      </c>
      <c r="J403" s="28">
        <v>4</v>
      </c>
      <c r="K403" s="29"/>
      <c r="L403" s="29">
        <v>10</v>
      </c>
      <c r="M403" s="24">
        <v>20</v>
      </c>
      <c r="N403" s="24">
        <v>400</v>
      </c>
      <c r="O403" s="29"/>
      <c r="P403" s="30">
        <v>6</v>
      </c>
      <c r="Q403" s="31">
        <f t="shared" si="32"/>
        <v>0.48</v>
      </c>
      <c r="R403" s="29"/>
    </row>
    <row r="404" spans="2:19" ht="15" customHeight="1" x14ac:dyDescent="0.25">
      <c r="B404" s="623">
        <v>3</v>
      </c>
      <c r="C404" s="409">
        <v>5985</v>
      </c>
      <c r="D404" s="409" t="s">
        <v>12</v>
      </c>
      <c r="E404" s="409">
        <v>400</v>
      </c>
      <c r="F404" s="409">
        <v>53</v>
      </c>
      <c r="G404" s="497">
        <f t="shared" si="33"/>
        <v>0.88247543999999989</v>
      </c>
      <c r="H404" s="616" t="s">
        <v>207</v>
      </c>
      <c r="J404" s="28">
        <v>5</v>
      </c>
      <c r="K404" s="29"/>
      <c r="L404" s="29">
        <v>15</v>
      </c>
      <c r="M404" s="24">
        <v>30</v>
      </c>
      <c r="N404" s="24">
        <v>400</v>
      </c>
      <c r="O404" s="29"/>
      <c r="P404" s="30">
        <v>3</v>
      </c>
      <c r="Q404" s="31">
        <f t="shared" si="32"/>
        <v>0.54</v>
      </c>
      <c r="R404" s="34"/>
    </row>
    <row r="405" spans="2:19" ht="15" customHeight="1" x14ac:dyDescent="0.25">
      <c r="B405" s="623">
        <v>4</v>
      </c>
      <c r="C405" s="409">
        <v>6120</v>
      </c>
      <c r="D405" s="409" t="s">
        <v>12</v>
      </c>
      <c r="E405" s="409">
        <v>400</v>
      </c>
      <c r="F405" s="409">
        <v>42</v>
      </c>
      <c r="G405" s="497">
        <f t="shared" si="33"/>
        <v>0.55417824000000004</v>
      </c>
      <c r="H405" s="616" t="s">
        <v>207</v>
      </c>
      <c r="I405" s="330"/>
      <c r="J405" s="28">
        <v>6</v>
      </c>
      <c r="K405" s="29"/>
      <c r="L405" s="29">
        <v>15</v>
      </c>
      <c r="M405" s="24">
        <v>25</v>
      </c>
      <c r="N405" s="24">
        <v>400</v>
      </c>
      <c r="O405" s="29"/>
      <c r="P405" s="30">
        <v>4</v>
      </c>
      <c r="Q405" s="31">
        <f t="shared" si="32"/>
        <v>0.6</v>
      </c>
      <c r="R405" s="29"/>
      <c r="S405" s="330"/>
    </row>
    <row r="406" spans="2:19" ht="15" customHeight="1" x14ac:dyDescent="0.25">
      <c r="B406" s="623">
        <v>5</v>
      </c>
      <c r="C406" s="409">
        <v>6072</v>
      </c>
      <c r="D406" s="409" t="s">
        <v>12</v>
      </c>
      <c r="E406" s="409">
        <v>300</v>
      </c>
      <c r="F406" s="409">
        <v>35</v>
      </c>
      <c r="G406" s="497">
        <f t="shared" si="33"/>
        <v>0.28863450000000002</v>
      </c>
      <c r="H406" s="616" t="s">
        <v>207</v>
      </c>
      <c r="I406" s="330"/>
      <c r="J406" s="28">
        <v>7</v>
      </c>
      <c r="K406" s="29"/>
      <c r="L406" s="29">
        <v>10</v>
      </c>
      <c r="M406" s="24">
        <v>25</v>
      </c>
      <c r="N406" s="24">
        <v>400</v>
      </c>
      <c r="O406" s="29"/>
      <c r="P406" s="30">
        <v>3</v>
      </c>
      <c r="Q406" s="31">
        <f t="shared" si="32"/>
        <v>0.3</v>
      </c>
      <c r="R406" s="34"/>
      <c r="S406" s="330"/>
    </row>
    <row r="407" spans="2:19" ht="15" customHeight="1" x14ac:dyDescent="0.25">
      <c r="B407" s="623">
        <v>6</v>
      </c>
      <c r="C407" s="409">
        <v>6114</v>
      </c>
      <c r="D407" s="409" t="s">
        <v>12</v>
      </c>
      <c r="E407" s="409">
        <v>400</v>
      </c>
      <c r="F407" s="409">
        <v>37</v>
      </c>
      <c r="G407" s="497">
        <f t="shared" si="33"/>
        <v>0.43008503999999992</v>
      </c>
      <c r="H407" s="616" t="s">
        <v>207</v>
      </c>
      <c r="J407" s="28">
        <v>8</v>
      </c>
      <c r="K407" s="29"/>
      <c r="L407" s="29">
        <v>10</v>
      </c>
      <c r="M407" s="24">
        <v>15</v>
      </c>
      <c r="N407" s="24">
        <v>400</v>
      </c>
      <c r="O407" s="29"/>
      <c r="P407" s="30">
        <v>7</v>
      </c>
      <c r="Q407" s="31">
        <f t="shared" si="32"/>
        <v>0.42</v>
      </c>
      <c r="R407" s="34"/>
    </row>
    <row r="408" spans="2:19" ht="15" customHeight="1" x14ac:dyDescent="0.25">
      <c r="B408" s="623">
        <v>7</v>
      </c>
      <c r="C408" s="409">
        <v>6126</v>
      </c>
      <c r="D408" s="409" t="s">
        <v>12</v>
      </c>
      <c r="E408" s="409">
        <v>400</v>
      </c>
      <c r="F408" s="409">
        <v>51</v>
      </c>
      <c r="G408" s="497">
        <f t="shared" si="33"/>
        <v>0.81713015999999994</v>
      </c>
      <c r="H408" s="616" t="s">
        <v>207</v>
      </c>
      <c r="J408" s="28">
        <v>9</v>
      </c>
      <c r="K408" s="29"/>
      <c r="L408" s="29">
        <v>8</v>
      </c>
      <c r="M408" s="24">
        <v>15</v>
      </c>
      <c r="N408" s="24">
        <v>400</v>
      </c>
      <c r="O408" s="29"/>
      <c r="P408" s="30">
        <v>2</v>
      </c>
      <c r="Q408" s="31">
        <f t="shared" si="32"/>
        <v>9.6000000000000002E-2</v>
      </c>
      <c r="R408" s="34"/>
    </row>
    <row r="409" spans="2:19" ht="15" customHeight="1" x14ac:dyDescent="0.25">
      <c r="B409" s="623">
        <v>8</v>
      </c>
      <c r="C409" s="409">
        <v>6039</v>
      </c>
      <c r="D409" s="409" t="s">
        <v>12</v>
      </c>
      <c r="E409" s="409">
        <v>400</v>
      </c>
      <c r="F409" s="409">
        <v>41</v>
      </c>
      <c r="G409" s="497">
        <f t="shared" si="33"/>
        <v>0.52810296000000001</v>
      </c>
      <c r="H409" s="616" t="s">
        <v>207</v>
      </c>
      <c r="J409" s="28">
        <v>10</v>
      </c>
      <c r="K409" s="29"/>
      <c r="L409" s="29">
        <v>15</v>
      </c>
      <c r="M409" s="24">
        <v>15</v>
      </c>
      <c r="N409" s="24">
        <v>400</v>
      </c>
      <c r="O409" s="29"/>
      <c r="P409" s="30">
        <v>1</v>
      </c>
      <c r="Q409" s="31">
        <f t="shared" si="32"/>
        <v>0.09</v>
      </c>
      <c r="R409" s="34"/>
    </row>
    <row r="410" spans="2:19" ht="15" customHeight="1" x14ac:dyDescent="0.25">
      <c r="B410" s="623">
        <v>9</v>
      </c>
      <c r="C410" s="409">
        <v>6074</v>
      </c>
      <c r="D410" s="409" t="s">
        <v>12</v>
      </c>
      <c r="E410" s="409">
        <v>400</v>
      </c>
      <c r="F410" s="409">
        <v>46</v>
      </c>
      <c r="G410" s="497">
        <f t="shared" si="33"/>
        <v>0.66476255999999989</v>
      </c>
      <c r="H410" s="616" t="s">
        <v>207</v>
      </c>
      <c r="J410" s="28">
        <v>11</v>
      </c>
      <c r="K410" s="29"/>
      <c r="L410" s="29">
        <v>10</v>
      </c>
      <c r="M410" s="24">
        <v>10</v>
      </c>
      <c r="N410" s="24">
        <v>400</v>
      </c>
      <c r="O410" s="29"/>
      <c r="P410" s="30">
        <v>1</v>
      </c>
      <c r="Q410" s="31">
        <f t="shared" si="32"/>
        <v>0.04</v>
      </c>
      <c r="R410" s="34"/>
    </row>
    <row r="411" spans="2:19" ht="15" customHeight="1" x14ac:dyDescent="0.25">
      <c r="B411" s="1340">
        <v>46205</v>
      </c>
      <c r="C411" s="409">
        <v>6002</v>
      </c>
      <c r="D411" s="409" t="s">
        <v>12</v>
      </c>
      <c r="E411" s="409">
        <v>400</v>
      </c>
      <c r="F411" s="409">
        <v>68</v>
      </c>
      <c r="G411" s="497">
        <f t="shared" si="33"/>
        <v>1.4526758399999999</v>
      </c>
      <c r="H411" s="616" t="s">
        <v>13</v>
      </c>
      <c r="J411" s="28">
        <v>12</v>
      </c>
      <c r="K411" s="29"/>
      <c r="L411" s="29">
        <v>5</v>
      </c>
      <c r="M411" s="24">
        <v>15</v>
      </c>
      <c r="N411" s="24">
        <v>400</v>
      </c>
      <c r="O411" s="29"/>
      <c r="P411" s="30">
        <v>2</v>
      </c>
      <c r="Q411" s="31">
        <f t="shared" si="32"/>
        <v>0.06</v>
      </c>
      <c r="R411" s="34"/>
    </row>
    <row r="412" spans="2:19" ht="15" customHeight="1" x14ac:dyDescent="0.25">
      <c r="B412" s="623">
        <v>2</v>
      </c>
      <c r="C412" s="409">
        <v>5822</v>
      </c>
      <c r="D412" s="409" t="s">
        <v>12</v>
      </c>
      <c r="E412" s="409">
        <v>400</v>
      </c>
      <c r="F412" s="409">
        <v>79</v>
      </c>
      <c r="G412" s="497">
        <f t="shared" si="33"/>
        <v>1.9606725599999997</v>
      </c>
      <c r="H412" s="616" t="s">
        <v>13</v>
      </c>
      <c r="J412" s="28">
        <v>13</v>
      </c>
      <c r="K412" s="29"/>
      <c r="L412" s="29">
        <v>2.2000000000000002</v>
      </c>
      <c r="M412" s="24">
        <v>20</v>
      </c>
      <c r="N412" s="24">
        <v>400</v>
      </c>
      <c r="O412" s="29"/>
      <c r="P412" s="30">
        <v>1</v>
      </c>
      <c r="Q412" s="31">
        <f t="shared" si="32"/>
        <v>1.7600000000000001E-2</v>
      </c>
      <c r="R412" s="34"/>
    </row>
    <row r="413" spans="2:19" ht="15" customHeight="1" x14ac:dyDescent="0.25">
      <c r="B413" s="623">
        <v>1</v>
      </c>
      <c r="C413" s="409">
        <v>6118</v>
      </c>
      <c r="D413" s="409" t="s">
        <v>12</v>
      </c>
      <c r="E413" s="409">
        <v>400</v>
      </c>
      <c r="F413" s="409">
        <v>72</v>
      </c>
      <c r="G413" s="497">
        <f t="shared" si="33"/>
        <v>1.6286054399999996</v>
      </c>
      <c r="H413" s="616" t="s">
        <v>13</v>
      </c>
      <c r="J413" s="28">
        <v>14</v>
      </c>
      <c r="K413" s="29"/>
      <c r="L413" s="29">
        <v>2.2000000000000002</v>
      </c>
      <c r="M413" s="24">
        <v>30</v>
      </c>
      <c r="N413" s="24">
        <v>400</v>
      </c>
      <c r="O413" s="29"/>
      <c r="P413" s="30">
        <v>4</v>
      </c>
      <c r="Q413" s="31">
        <f t="shared" si="32"/>
        <v>0.1056</v>
      </c>
      <c r="R413" s="34"/>
    </row>
    <row r="414" spans="2:19" ht="15" customHeight="1" x14ac:dyDescent="0.25">
      <c r="B414" s="623">
        <v>1</v>
      </c>
      <c r="C414" s="409">
        <v>6002</v>
      </c>
      <c r="D414" s="409" t="s">
        <v>12</v>
      </c>
      <c r="E414" s="409">
        <v>400</v>
      </c>
      <c r="F414" s="409">
        <v>68</v>
      </c>
      <c r="G414" s="497">
        <f t="shared" si="33"/>
        <v>1.4526758399999999</v>
      </c>
      <c r="H414" s="616" t="s">
        <v>13</v>
      </c>
      <c r="J414" s="28">
        <v>15</v>
      </c>
      <c r="K414" s="29"/>
      <c r="L414" s="29">
        <v>2.2000000000000002</v>
      </c>
      <c r="M414" s="24">
        <v>25</v>
      </c>
      <c r="N414" s="24">
        <v>400</v>
      </c>
      <c r="O414" s="29"/>
      <c r="P414" s="30">
        <v>3</v>
      </c>
      <c r="Q414" s="31">
        <f t="shared" si="32"/>
        <v>6.6000000000000017E-2</v>
      </c>
      <c r="R414" s="34"/>
    </row>
    <row r="415" spans="2:19" ht="15" customHeight="1" x14ac:dyDescent="0.25">
      <c r="B415" s="623">
        <v>2</v>
      </c>
      <c r="C415" s="409">
        <v>5822</v>
      </c>
      <c r="D415" s="409" t="s">
        <v>12</v>
      </c>
      <c r="E415" s="409">
        <v>400</v>
      </c>
      <c r="F415" s="409">
        <v>79</v>
      </c>
      <c r="G415" s="497">
        <f t="shared" si="33"/>
        <v>1.9606725599999997</v>
      </c>
      <c r="H415" s="616" t="s">
        <v>13</v>
      </c>
      <c r="J415" s="28">
        <v>16</v>
      </c>
      <c r="K415" s="29"/>
      <c r="L415" s="29">
        <v>4.2</v>
      </c>
      <c r="M415" s="24">
        <v>10</v>
      </c>
      <c r="N415" s="24">
        <v>400</v>
      </c>
      <c r="O415" s="29"/>
      <c r="P415" s="30">
        <v>28</v>
      </c>
      <c r="Q415" s="31">
        <f t="shared" si="32"/>
        <v>0.47039999999999998</v>
      </c>
      <c r="R415" s="34"/>
    </row>
    <row r="416" spans="2:19" ht="15" customHeight="1" x14ac:dyDescent="0.25">
      <c r="B416" s="1340">
        <v>46207</v>
      </c>
      <c r="C416" s="409">
        <v>5991</v>
      </c>
      <c r="D416" s="409" t="s">
        <v>12</v>
      </c>
      <c r="E416" s="409">
        <v>400</v>
      </c>
      <c r="F416" s="409">
        <v>40</v>
      </c>
      <c r="G416" s="497">
        <f t="shared" si="33"/>
        <v>0.50265599999999988</v>
      </c>
      <c r="H416" s="616" t="s">
        <v>13</v>
      </c>
      <c r="J416" s="28">
        <v>17</v>
      </c>
      <c r="K416" s="29"/>
      <c r="L416" s="29">
        <v>4.2</v>
      </c>
      <c r="M416" s="24">
        <v>10</v>
      </c>
      <c r="N416" s="24">
        <v>300</v>
      </c>
      <c r="O416" s="29"/>
      <c r="P416" s="30">
        <v>3</v>
      </c>
      <c r="Q416" s="31">
        <f t="shared" si="32"/>
        <v>3.78E-2</v>
      </c>
      <c r="R416" s="34"/>
    </row>
    <row r="417" spans="2:18" ht="15" customHeight="1" x14ac:dyDescent="0.25">
      <c r="B417" s="623">
        <v>2</v>
      </c>
      <c r="C417" s="409">
        <v>6000</v>
      </c>
      <c r="D417" s="409" t="s">
        <v>12</v>
      </c>
      <c r="E417" s="409">
        <v>400</v>
      </c>
      <c r="F417" s="409">
        <v>40</v>
      </c>
      <c r="G417" s="497">
        <f t="shared" si="33"/>
        <v>0.50265599999999988</v>
      </c>
      <c r="H417" s="616" t="s">
        <v>13</v>
      </c>
      <c r="J417" s="28">
        <v>18</v>
      </c>
      <c r="K417" s="29"/>
      <c r="L417" s="29">
        <v>2.2000000000000002</v>
      </c>
      <c r="M417" s="24">
        <v>10</v>
      </c>
      <c r="N417" s="24">
        <v>400</v>
      </c>
      <c r="O417" s="29"/>
      <c r="P417" s="30">
        <v>5</v>
      </c>
      <c r="Q417" s="31">
        <f t="shared" si="32"/>
        <v>4.3999999999999997E-2</v>
      </c>
      <c r="R417" s="34"/>
    </row>
    <row r="418" spans="2:18" ht="15" customHeight="1" x14ac:dyDescent="0.25">
      <c r="B418" s="623">
        <v>3</v>
      </c>
      <c r="C418" s="409">
        <v>6064</v>
      </c>
      <c r="D418" s="409" t="s">
        <v>12</v>
      </c>
      <c r="E418" s="409">
        <v>400</v>
      </c>
      <c r="F418" s="409">
        <v>35</v>
      </c>
      <c r="G418" s="497">
        <f t="shared" si="33"/>
        <v>0.38484599999999997</v>
      </c>
      <c r="H418" s="616" t="s">
        <v>13</v>
      </c>
      <c r="J418" s="28">
        <v>19</v>
      </c>
      <c r="K418" s="29"/>
      <c r="L418" s="29">
        <v>1.7</v>
      </c>
      <c r="M418" s="24">
        <v>10</v>
      </c>
      <c r="N418" s="24">
        <v>400</v>
      </c>
      <c r="O418" s="29"/>
      <c r="P418" s="30">
        <v>13</v>
      </c>
      <c r="Q418" s="31">
        <f t="shared" si="32"/>
        <v>8.8400000000000006E-2</v>
      </c>
      <c r="R418" s="34"/>
    </row>
    <row r="419" spans="2:18" ht="15" customHeight="1" x14ac:dyDescent="0.25">
      <c r="B419" s="623">
        <v>4</v>
      </c>
      <c r="C419" s="409">
        <v>6123</v>
      </c>
      <c r="D419" s="409" t="s">
        <v>12</v>
      </c>
      <c r="E419" s="409">
        <v>400</v>
      </c>
      <c r="F419" s="409">
        <v>42</v>
      </c>
      <c r="G419" s="497">
        <f t="shared" si="33"/>
        <v>0.55417824000000004</v>
      </c>
      <c r="H419" s="616" t="s">
        <v>13</v>
      </c>
      <c r="J419" s="28">
        <v>20</v>
      </c>
      <c r="K419" s="29"/>
      <c r="L419" s="29">
        <v>1.7</v>
      </c>
      <c r="M419" s="24">
        <v>13</v>
      </c>
      <c r="N419" s="24">
        <v>400</v>
      </c>
      <c r="O419" s="29"/>
      <c r="P419" s="30">
        <v>2</v>
      </c>
      <c r="Q419" s="31">
        <f t="shared" si="32"/>
        <v>1.7680000000000001E-2</v>
      </c>
      <c r="R419" s="34"/>
    </row>
    <row r="420" spans="2:18" ht="15" customHeight="1" x14ac:dyDescent="0.25">
      <c r="B420" s="623">
        <v>5</v>
      </c>
      <c r="C420" s="409">
        <v>6006</v>
      </c>
      <c r="D420" s="409" t="s">
        <v>12</v>
      </c>
      <c r="E420" s="409">
        <v>400</v>
      </c>
      <c r="F420" s="409">
        <v>40</v>
      </c>
      <c r="G420" s="497">
        <f t="shared" si="33"/>
        <v>0.50265599999999988</v>
      </c>
      <c r="H420" s="616" t="s">
        <v>13</v>
      </c>
      <c r="J420" s="28">
        <v>21</v>
      </c>
      <c r="K420" s="29"/>
      <c r="L420" s="29">
        <v>1.7</v>
      </c>
      <c r="M420" s="24">
        <v>15</v>
      </c>
      <c r="N420" s="24">
        <v>400</v>
      </c>
      <c r="O420" s="29"/>
      <c r="P420" s="30">
        <v>3</v>
      </c>
      <c r="Q420" s="31">
        <f t="shared" si="32"/>
        <v>3.0599999999999999E-2</v>
      </c>
      <c r="R420" s="34"/>
    </row>
    <row r="421" spans="2:18" ht="15" customHeight="1" x14ac:dyDescent="0.25">
      <c r="B421" s="623">
        <v>6</v>
      </c>
      <c r="C421" s="409">
        <v>6051</v>
      </c>
      <c r="D421" s="409" t="s">
        <v>12</v>
      </c>
      <c r="E421" s="409">
        <v>400</v>
      </c>
      <c r="F421" s="409">
        <v>47</v>
      </c>
      <c r="G421" s="497">
        <f t="shared" si="33"/>
        <v>0.69397943999999989</v>
      </c>
      <c r="H421" s="616" t="s">
        <v>13</v>
      </c>
      <c r="J421" s="28">
        <v>22</v>
      </c>
      <c r="K421" s="29"/>
      <c r="L421" s="29">
        <v>3.2</v>
      </c>
      <c r="M421" s="24">
        <v>13</v>
      </c>
      <c r="N421" s="24">
        <v>400</v>
      </c>
      <c r="O421" s="29"/>
      <c r="P421" s="30">
        <v>7</v>
      </c>
      <c r="Q421" s="31">
        <f t="shared" si="32"/>
        <v>0.11648</v>
      </c>
      <c r="R421" s="34"/>
    </row>
    <row r="422" spans="2:18" ht="15" customHeight="1" x14ac:dyDescent="0.25">
      <c r="B422" s="623">
        <v>7</v>
      </c>
      <c r="C422" s="409">
        <v>6079</v>
      </c>
      <c r="D422" s="409" t="s">
        <v>12</v>
      </c>
      <c r="E422" s="409">
        <v>400</v>
      </c>
      <c r="F422" s="409">
        <v>66</v>
      </c>
      <c r="G422" s="497">
        <f t="shared" si="33"/>
        <v>1.3684809599999999</v>
      </c>
      <c r="H422" s="616" t="s">
        <v>13</v>
      </c>
      <c r="J422" s="28">
        <v>23</v>
      </c>
      <c r="K422" s="29"/>
      <c r="L422" s="29">
        <v>2.2000000000000002</v>
      </c>
      <c r="M422" s="24">
        <v>15</v>
      </c>
      <c r="N422" s="24">
        <v>400</v>
      </c>
      <c r="O422" s="29"/>
      <c r="P422" s="30">
        <v>3</v>
      </c>
      <c r="Q422" s="31">
        <f t="shared" si="32"/>
        <v>3.9600000000000003E-2</v>
      </c>
      <c r="R422" s="34"/>
    </row>
    <row r="423" spans="2:18" ht="15" customHeight="1" x14ac:dyDescent="0.25">
      <c r="B423" s="623">
        <v>8</v>
      </c>
      <c r="C423" s="409">
        <v>5998</v>
      </c>
      <c r="D423" s="409" t="s">
        <v>12</v>
      </c>
      <c r="E423" s="409">
        <v>400</v>
      </c>
      <c r="F423" s="409">
        <v>78</v>
      </c>
      <c r="G423" s="497">
        <f t="shared" si="33"/>
        <v>1.9113494399999997</v>
      </c>
      <c r="H423" s="616" t="s">
        <v>13</v>
      </c>
      <c r="J423" s="28">
        <v>24</v>
      </c>
      <c r="K423" s="29"/>
      <c r="L423" s="29">
        <v>2.2000000000000002</v>
      </c>
      <c r="M423" s="24">
        <v>20</v>
      </c>
      <c r="N423" s="24">
        <v>400</v>
      </c>
      <c r="O423" s="29"/>
      <c r="P423" s="30">
        <v>10</v>
      </c>
      <c r="Q423" s="31">
        <f t="shared" si="32"/>
        <v>0.17599999999999999</v>
      </c>
      <c r="R423" s="34"/>
    </row>
    <row r="424" spans="2:18" ht="15" customHeight="1" x14ac:dyDescent="0.25">
      <c r="B424" s="623">
        <v>9</v>
      </c>
      <c r="C424" s="409">
        <v>5820</v>
      </c>
      <c r="D424" s="409" t="s">
        <v>12</v>
      </c>
      <c r="E424" s="409">
        <v>400</v>
      </c>
      <c r="F424" s="409">
        <v>56</v>
      </c>
      <c r="G424" s="497">
        <f t="shared" si="33"/>
        <v>0.98520576000000004</v>
      </c>
      <c r="H424" s="616" t="s">
        <v>13</v>
      </c>
      <c r="J424" s="28">
        <v>25</v>
      </c>
      <c r="K424" s="29"/>
      <c r="L424" s="29">
        <v>3.2</v>
      </c>
      <c r="M424" s="24">
        <v>11</v>
      </c>
      <c r="N424" s="24">
        <v>400</v>
      </c>
      <c r="O424" s="29"/>
      <c r="P424" s="30">
        <v>2</v>
      </c>
      <c r="Q424" s="31">
        <f t="shared" si="32"/>
        <v>2.8160000000000004E-2</v>
      </c>
      <c r="R424" s="34"/>
    </row>
    <row r="425" spans="2:18" ht="15" customHeight="1" x14ac:dyDescent="0.25">
      <c r="B425" s="623">
        <v>10</v>
      </c>
      <c r="C425" s="409">
        <v>5808</v>
      </c>
      <c r="D425" s="409" t="s">
        <v>12</v>
      </c>
      <c r="E425" s="409">
        <v>400</v>
      </c>
      <c r="F425" s="409">
        <v>44</v>
      </c>
      <c r="G425" s="497">
        <f t="shared" si="33"/>
        <v>0.60821376000000005</v>
      </c>
      <c r="H425" s="616" t="s">
        <v>13</v>
      </c>
      <c r="J425" s="28">
        <v>26</v>
      </c>
      <c r="K425" s="29"/>
      <c r="L425" s="29">
        <v>4.2</v>
      </c>
      <c r="M425" s="24">
        <v>7</v>
      </c>
      <c r="N425" s="24">
        <v>400</v>
      </c>
      <c r="O425" s="29"/>
      <c r="P425" s="30">
        <v>30</v>
      </c>
      <c r="Q425" s="31">
        <f t="shared" si="32"/>
        <v>0.3528</v>
      </c>
      <c r="R425" s="34"/>
    </row>
    <row r="426" spans="2:18" ht="15" customHeight="1" x14ac:dyDescent="0.25">
      <c r="B426" s="623">
        <v>11</v>
      </c>
      <c r="C426" s="409">
        <v>6045</v>
      </c>
      <c r="D426" s="409" t="s">
        <v>12</v>
      </c>
      <c r="E426" s="409">
        <v>400</v>
      </c>
      <c r="F426" s="409">
        <v>54</v>
      </c>
      <c r="G426" s="497">
        <f t="shared" si="33"/>
        <v>0.91609055999999989</v>
      </c>
      <c r="H426" s="616" t="s">
        <v>13</v>
      </c>
      <c r="J426" s="28">
        <v>27</v>
      </c>
      <c r="K426" s="29"/>
      <c r="L426" s="29">
        <v>3.2</v>
      </c>
      <c r="M426" s="24">
        <v>7</v>
      </c>
      <c r="N426" s="24">
        <v>400</v>
      </c>
      <c r="O426" s="29"/>
      <c r="P426" s="30">
        <v>14</v>
      </c>
      <c r="Q426" s="31">
        <f t="shared" si="32"/>
        <v>0.12544</v>
      </c>
      <c r="R426" s="34"/>
    </row>
    <row r="427" spans="2:18" ht="15" customHeight="1" x14ac:dyDescent="0.25">
      <c r="B427" s="623">
        <v>12</v>
      </c>
      <c r="C427" s="409">
        <v>6044</v>
      </c>
      <c r="D427" s="409" t="s">
        <v>12</v>
      </c>
      <c r="E427" s="409">
        <v>400</v>
      </c>
      <c r="F427" s="409">
        <v>50</v>
      </c>
      <c r="G427" s="497">
        <f t="shared" si="33"/>
        <v>0.78539999999999988</v>
      </c>
      <c r="H427" s="616" t="s">
        <v>13</v>
      </c>
      <c r="J427" s="28">
        <v>28</v>
      </c>
      <c r="K427" s="29"/>
      <c r="L427" s="29">
        <v>4.2</v>
      </c>
      <c r="M427" s="24">
        <v>7</v>
      </c>
      <c r="N427" s="24">
        <v>300</v>
      </c>
      <c r="O427" s="29"/>
      <c r="P427" s="30">
        <v>3</v>
      </c>
      <c r="Q427" s="31">
        <f t="shared" si="32"/>
        <v>2.6460000000000001E-2</v>
      </c>
      <c r="R427" s="34"/>
    </row>
    <row r="428" spans="2:18" ht="15" customHeight="1" x14ac:dyDescent="0.25">
      <c r="B428" s="623">
        <v>13</v>
      </c>
      <c r="C428" s="409">
        <v>6031</v>
      </c>
      <c r="D428" s="409" t="s">
        <v>12</v>
      </c>
      <c r="E428" s="409">
        <v>400</v>
      </c>
      <c r="F428" s="409">
        <v>58</v>
      </c>
      <c r="G428" s="497">
        <f t="shared" si="33"/>
        <v>1.0568342399999999</v>
      </c>
      <c r="H428" s="616" t="s">
        <v>13</v>
      </c>
      <c r="J428" s="28">
        <v>29</v>
      </c>
      <c r="K428" s="29"/>
      <c r="L428" s="29">
        <v>1.7</v>
      </c>
      <c r="M428" s="24">
        <v>10</v>
      </c>
      <c r="N428" s="24">
        <v>300</v>
      </c>
      <c r="O428" s="29"/>
      <c r="P428" s="30">
        <v>3</v>
      </c>
      <c r="Q428" s="31">
        <f t="shared" si="32"/>
        <v>1.5299999999999999E-2</v>
      </c>
      <c r="R428" s="34"/>
    </row>
    <row r="429" spans="2:18" ht="15" customHeight="1" x14ac:dyDescent="0.25">
      <c r="B429" s="623" t="s">
        <v>251</v>
      </c>
      <c r="C429" s="409">
        <v>6035</v>
      </c>
      <c r="D429" s="409" t="s">
        <v>12</v>
      </c>
      <c r="E429" s="409">
        <v>400</v>
      </c>
      <c r="F429" s="409">
        <v>58</v>
      </c>
      <c r="G429" s="497">
        <f t="shared" si="33"/>
        <v>1.0568342399999999</v>
      </c>
      <c r="H429" s="616" t="s">
        <v>186</v>
      </c>
      <c r="J429" s="28">
        <v>30</v>
      </c>
      <c r="K429" s="29"/>
      <c r="L429" s="29">
        <v>1.7</v>
      </c>
      <c r="M429" s="24">
        <v>25</v>
      </c>
      <c r="N429" s="24">
        <v>300</v>
      </c>
      <c r="O429" s="29"/>
      <c r="P429" s="30">
        <v>2</v>
      </c>
      <c r="Q429" s="31">
        <f t="shared" si="32"/>
        <v>2.5499999999999998E-2</v>
      </c>
      <c r="R429" s="34"/>
    </row>
    <row r="430" spans="2:18" ht="15" customHeight="1" x14ac:dyDescent="0.25">
      <c r="B430" s="623">
        <v>2</v>
      </c>
      <c r="C430" s="409">
        <v>3028</v>
      </c>
      <c r="D430" s="409" t="s">
        <v>12</v>
      </c>
      <c r="E430" s="409">
        <v>400</v>
      </c>
      <c r="F430" s="409">
        <v>56</v>
      </c>
      <c r="G430" s="497">
        <f t="shared" si="33"/>
        <v>0.98520576000000004</v>
      </c>
      <c r="H430" s="616" t="s">
        <v>186</v>
      </c>
      <c r="J430" s="28">
        <v>31</v>
      </c>
      <c r="K430" s="29"/>
      <c r="L430" s="29">
        <v>1.7</v>
      </c>
      <c r="M430" s="24">
        <v>30</v>
      </c>
      <c r="N430" s="24">
        <v>300</v>
      </c>
      <c r="O430" s="29"/>
      <c r="P430" s="30">
        <v>1</v>
      </c>
      <c r="Q430" s="31">
        <f t="shared" si="32"/>
        <v>1.5299999999999999E-2</v>
      </c>
      <c r="R430" s="34"/>
    </row>
    <row r="431" spans="2:18" ht="15" customHeight="1" x14ac:dyDescent="0.25">
      <c r="B431" s="623">
        <v>3</v>
      </c>
      <c r="C431" s="409">
        <v>6037</v>
      </c>
      <c r="D431" s="409" t="s">
        <v>12</v>
      </c>
      <c r="E431" s="409">
        <v>400</v>
      </c>
      <c r="F431" s="409">
        <v>46</v>
      </c>
      <c r="G431" s="497">
        <f t="shared" si="33"/>
        <v>0.66476255999999989</v>
      </c>
      <c r="H431" s="616" t="s">
        <v>186</v>
      </c>
      <c r="J431" s="28">
        <v>32</v>
      </c>
      <c r="K431" s="29"/>
      <c r="L431" s="29">
        <v>1.7</v>
      </c>
      <c r="M431" s="24">
        <v>15</v>
      </c>
      <c r="N431" s="24">
        <v>300</v>
      </c>
      <c r="O431" s="29"/>
      <c r="P431" s="30">
        <v>2</v>
      </c>
      <c r="Q431" s="31">
        <f t="shared" si="32"/>
        <v>1.5299999999999999E-2</v>
      </c>
      <c r="R431" s="34"/>
    </row>
    <row r="432" spans="2:18" ht="15" customHeight="1" x14ac:dyDescent="0.25">
      <c r="B432" s="623">
        <v>4</v>
      </c>
      <c r="C432" s="409">
        <v>6038</v>
      </c>
      <c r="D432" s="409" t="s">
        <v>12</v>
      </c>
      <c r="E432" s="409">
        <v>400</v>
      </c>
      <c r="F432" s="409">
        <v>50</v>
      </c>
      <c r="G432" s="497">
        <f t="shared" si="33"/>
        <v>0.78539999999999988</v>
      </c>
      <c r="H432" s="616" t="s">
        <v>186</v>
      </c>
      <c r="J432" s="28">
        <v>33</v>
      </c>
      <c r="K432" s="29"/>
      <c r="L432" s="29">
        <v>3</v>
      </c>
      <c r="M432" s="52">
        <v>5</v>
      </c>
      <c r="N432" s="1312">
        <v>400</v>
      </c>
      <c r="O432" s="53">
        <v>11</v>
      </c>
      <c r="P432" s="25">
        <v>110</v>
      </c>
      <c r="Q432" s="26">
        <f t="shared" si="32"/>
        <v>0.66</v>
      </c>
      <c r="R432" s="65"/>
    </row>
    <row r="433" spans="2:18" ht="15" customHeight="1" x14ac:dyDescent="0.25">
      <c r="B433" s="623">
        <v>5</v>
      </c>
      <c r="C433" s="409">
        <v>6065</v>
      </c>
      <c r="D433" s="409" t="s">
        <v>12</v>
      </c>
      <c r="E433" s="409">
        <v>400</v>
      </c>
      <c r="F433" s="409">
        <v>50</v>
      </c>
      <c r="G433" s="497">
        <f t="shared" si="33"/>
        <v>0.78539999999999988</v>
      </c>
      <c r="H433" s="616" t="s">
        <v>186</v>
      </c>
      <c r="J433" s="28">
        <v>34</v>
      </c>
      <c r="K433" s="29"/>
      <c r="L433" s="29">
        <v>2</v>
      </c>
      <c r="M433" s="52">
        <v>3</v>
      </c>
      <c r="N433" s="1312">
        <v>400</v>
      </c>
      <c r="O433" s="57">
        <v>6</v>
      </c>
      <c r="P433" s="25">
        <v>150</v>
      </c>
      <c r="Q433" s="26">
        <f t="shared" si="32"/>
        <v>0.36</v>
      </c>
      <c r="R433" s="65"/>
    </row>
    <row r="434" spans="2:18" ht="15" customHeight="1" x14ac:dyDescent="0.25">
      <c r="B434" s="623">
        <v>6</v>
      </c>
      <c r="C434" s="409">
        <v>6125</v>
      </c>
      <c r="D434" s="409" t="s">
        <v>12</v>
      </c>
      <c r="E434" s="409">
        <v>400</v>
      </c>
      <c r="F434" s="409">
        <v>53</v>
      </c>
      <c r="G434" s="497">
        <f t="shared" ref="G434:G465" si="34">0.7854*E434*F434*F434/1000000</f>
        <v>0.88247543999999989</v>
      </c>
      <c r="H434" s="616" t="s">
        <v>186</v>
      </c>
      <c r="J434" s="1292">
        <v>46180</v>
      </c>
      <c r="K434" s="23" t="s">
        <v>32</v>
      </c>
      <c r="L434" s="24">
        <v>10</v>
      </c>
      <c r="M434" s="24">
        <v>30</v>
      </c>
      <c r="N434" s="24">
        <v>400</v>
      </c>
      <c r="O434" s="23"/>
      <c r="P434" s="25">
        <v>2</v>
      </c>
      <c r="Q434" s="26">
        <f t="shared" si="32"/>
        <v>0.24</v>
      </c>
      <c r="R434" s="27"/>
    </row>
    <row r="435" spans="2:18" ht="15" customHeight="1" x14ac:dyDescent="0.25">
      <c r="B435" s="623">
        <v>7</v>
      </c>
      <c r="C435" s="409">
        <v>6096</v>
      </c>
      <c r="D435" s="409" t="s">
        <v>12</v>
      </c>
      <c r="E435" s="409">
        <v>400</v>
      </c>
      <c r="F435" s="409">
        <v>64</v>
      </c>
      <c r="G435" s="497">
        <f t="shared" si="34"/>
        <v>1.2867993599999998</v>
      </c>
      <c r="H435" s="616" t="s">
        <v>186</v>
      </c>
      <c r="J435" s="28">
        <v>2</v>
      </c>
      <c r="K435" s="29"/>
      <c r="L435" s="29">
        <v>10</v>
      </c>
      <c r="M435" s="24">
        <v>25</v>
      </c>
      <c r="N435" s="24">
        <v>400</v>
      </c>
      <c r="O435" s="29"/>
      <c r="P435" s="30">
        <v>2</v>
      </c>
      <c r="Q435" s="31">
        <f t="shared" si="32"/>
        <v>0.2</v>
      </c>
      <c r="R435" s="29"/>
    </row>
    <row r="436" spans="2:18" ht="15" customHeight="1" x14ac:dyDescent="0.25">
      <c r="B436" s="623">
        <v>8</v>
      </c>
      <c r="C436" s="409">
        <v>6147</v>
      </c>
      <c r="D436" s="409" t="s">
        <v>12</v>
      </c>
      <c r="E436" s="409">
        <v>400</v>
      </c>
      <c r="F436" s="409">
        <v>50</v>
      </c>
      <c r="G436" s="497">
        <f t="shared" si="34"/>
        <v>0.78539999999999988</v>
      </c>
      <c r="H436" s="616" t="s">
        <v>186</v>
      </c>
      <c r="J436" s="28">
        <v>3</v>
      </c>
      <c r="K436" s="29"/>
      <c r="L436" s="29">
        <v>10</v>
      </c>
      <c r="M436" s="24">
        <v>20</v>
      </c>
      <c r="N436" s="24">
        <v>400</v>
      </c>
      <c r="O436" s="29"/>
      <c r="P436" s="30">
        <v>3</v>
      </c>
      <c r="Q436" s="31">
        <f t="shared" ref="Q436:Q499" si="35">L436*M436*N436*P436/1000000</f>
        <v>0.24</v>
      </c>
      <c r="R436" s="29"/>
    </row>
    <row r="437" spans="2:18" ht="15" customHeight="1" x14ac:dyDescent="0.25">
      <c r="B437" s="623">
        <v>9</v>
      </c>
      <c r="C437" s="409">
        <v>6109</v>
      </c>
      <c r="D437" s="409" t="s">
        <v>12</v>
      </c>
      <c r="E437" s="409">
        <v>400</v>
      </c>
      <c r="F437" s="409">
        <v>48</v>
      </c>
      <c r="G437" s="497">
        <f t="shared" si="34"/>
        <v>0.72382463999999991</v>
      </c>
      <c r="H437" s="616" t="s">
        <v>186</v>
      </c>
      <c r="J437" s="28">
        <v>4</v>
      </c>
      <c r="K437" s="29"/>
      <c r="L437" s="29">
        <v>15</v>
      </c>
      <c r="M437" s="24">
        <v>20</v>
      </c>
      <c r="N437" s="24">
        <v>400</v>
      </c>
      <c r="O437" s="29"/>
      <c r="P437" s="30">
        <v>3</v>
      </c>
      <c r="Q437" s="31">
        <f t="shared" si="35"/>
        <v>0.36</v>
      </c>
      <c r="R437" s="29"/>
    </row>
    <row r="438" spans="2:18" ht="15" customHeight="1" x14ac:dyDescent="0.25">
      <c r="B438" s="623">
        <v>10</v>
      </c>
      <c r="C438" s="409">
        <v>6090</v>
      </c>
      <c r="D438" s="409" t="s">
        <v>12</v>
      </c>
      <c r="E438" s="409">
        <v>400</v>
      </c>
      <c r="F438" s="409">
        <v>64</v>
      </c>
      <c r="G438" s="497">
        <f t="shared" si="34"/>
        <v>1.2867993599999998</v>
      </c>
      <c r="H438" s="616" t="s">
        <v>186</v>
      </c>
      <c r="J438" s="28">
        <v>5</v>
      </c>
      <c r="K438" s="29"/>
      <c r="L438" s="29">
        <v>10</v>
      </c>
      <c r="M438" s="24">
        <v>15</v>
      </c>
      <c r="N438" s="24">
        <v>400</v>
      </c>
      <c r="O438" s="29"/>
      <c r="P438" s="30">
        <v>1</v>
      </c>
      <c r="Q438" s="31">
        <f t="shared" si="35"/>
        <v>0.06</v>
      </c>
      <c r="R438" s="34"/>
    </row>
    <row r="439" spans="2:18" ht="15" customHeight="1" x14ac:dyDescent="0.25">
      <c r="B439" s="623">
        <v>11</v>
      </c>
      <c r="C439" s="409">
        <v>6137</v>
      </c>
      <c r="D439" s="409" t="s">
        <v>12</v>
      </c>
      <c r="E439" s="409">
        <v>400</v>
      </c>
      <c r="F439" s="409">
        <v>50</v>
      </c>
      <c r="G439" s="497">
        <f t="shared" si="34"/>
        <v>0.78539999999999988</v>
      </c>
      <c r="H439" s="616" t="s">
        <v>186</v>
      </c>
      <c r="J439" s="28">
        <v>6</v>
      </c>
      <c r="K439" s="29"/>
      <c r="L439" s="29">
        <v>5</v>
      </c>
      <c r="M439" s="24">
        <v>15</v>
      </c>
      <c r="N439" s="24">
        <v>400</v>
      </c>
      <c r="O439" s="29"/>
      <c r="P439" s="30">
        <v>2</v>
      </c>
      <c r="Q439" s="31">
        <f t="shared" si="35"/>
        <v>0.06</v>
      </c>
      <c r="R439" s="29"/>
    </row>
    <row r="440" spans="2:18" ht="15" customHeight="1" x14ac:dyDescent="0.25">
      <c r="B440" s="1340">
        <v>46209</v>
      </c>
      <c r="C440" s="409">
        <v>6010</v>
      </c>
      <c r="D440" s="409" t="s">
        <v>12</v>
      </c>
      <c r="E440" s="409">
        <v>400</v>
      </c>
      <c r="F440" s="409">
        <v>40</v>
      </c>
      <c r="G440" s="497">
        <f t="shared" si="34"/>
        <v>0.50265599999999988</v>
      </c>
      <c r="H440" s="616" t="s">
        <v>252</v>
      </c>
      <c r="J440" s="28">
        <v>7</v>
      </c>
      <c r="K440" s="29"/>
      <c r="L440" s="29">
        <v>2.2000000000000002</v>
      </c>
      <c r="M440" s="24">
        <v>20</v>
      </c>
      <c r="N440" s="24">
        <v>400</v>
      </c>
      <c r="O440" s="29"/>
      <c r="P440" s="30">
        <v>1</v>
      </c>
      <c r="Q440" s="31">
        <f t="shared" si="35"/>
        <v>1.7600000000000001E-2</v>
      </c>
      <c r="R440" s="34"/>
    </row>
    <row r="441" spans="2:18" ht="15" customHeight="1" x14ac:dyDescent="0.25">
      <c r="B441" s="623">
        <v>2</v>
      </c>
      <c r="C441" s="409">
        <v>6032</v>
      </c>
      <c r="D441" s="409" t="s">
        <v>12</v>
      </c>
      <c r="E441" s="409">
        <v>400</v>
      </c>
      <c r="F441" s="409">
        <v>52</v>
      </c>
      <c r="G441" s="497">
        <f t="shared" si="34"/>
        <v>0.84948863999999991</v>
      </c>
      <c r="H441" s="616" t="s">
        <v>252</v>
      </c>
      <c r="J441" s="28">
        <v>8</v>
      </c>
      <c r="K441" s="29"/>
      <c r="L441" s="29">
        <v>2.2000000000000002</v>
      </c>
      <c r="M441" s="24">
        <v>15</v>
      </c>
      <c r="N441" s="24">
        <v>400</v>
      </c>
      <c r="O441" s="29"/>
      <c r="P441" s="30">
        <v>1</v>
      </c>
      <c r="Q441" s="31">
        <f t="shared" si="35"/>
        <v>1.32E-2</v>
      </c>
      <c r="R441" s="34"/>
    </row>
    <row r="442" spans="2:18" ht="15" customHeight="1" x14ac:dyDescent="0.25">
      <c r="B442" s="623">
        <v>3</v>
      </c>
      <c r="C442" s="409">
        <v>6127</v>
      </c>
      <c r="D442" s="409" t="s">
        <v>12</v>
      </c>
      <c r="E442" s="409">
        <v>400</v>
      </c>
      <c r="F442" s="409">
        <v>60</v>
      </c>
      <c r="G442" s="497">
        <f t="shared" si="34"/>
        <v>1.130976</v>
      </c>
      <c r="H442" s="616" t="s">
        <v>252</v>
      </c>
      <c r="J442" s="28">
        <v>9</v>
      </c>
      <c r="K442" s="29"/>
      <c r="L442" s="29">
        <v>5</v>
      </c>
      <c r="M442" s="24">
        <v>8</v>
      </c>
      <c r="N442" s="24">
        <v>400</v>
      </c>
      <c r="O442" s="29"/>
      <c r="P442" s="30">
        <v>5</v>
      </c>
      <c r="Q442" s="31">
        <f t="shared" si="35"/>
        <v>0.08</v>
      </c>
      <c r="R442" s="34"/>
    </row>
    <row r="443" spans="2:18" ht="15" customHeight="1" x14ac:dyDescent="0.25">
      <c r="B443" s="623">
        <v>4</v>
      </c>
      <c r="C443" s="409">
        <v>6027</v>
      </c>
      <c r="D443" s="409" t="s">
        <v>12</v>
      </c>
      <c r="E443" s="409">
        <v>400</v>
      </c>
      <c r="F443" s="409">
        <v>50</v>
      </c>
      <c r="G443" s="497">
        <f t="shared" si="34"/>
        <v>0.78539999999999988</v>
      </c>
      <c r="H443" s="616" t="s">
        <v>252</v>
      </c>
      <c r="J443" s="28">
        <v>10</v>
      </c>
      <c r="K443" s="29"/>
      <c r="L443" s="29">
        <v>1.7</v>
      </c>
      <c r="M443" s="24">
        <v>15</v>
      </c>
      <c r="N443" s="24">
        <v>400</v>
      </c>
      <c r="O443" s="29"/>
      <c r="P443" s="30">
        <v>1</v>
      </c>
      <c r="Q443" s="31">
        <f t="shared" si="35"/>
        <v>1.0200000000000001E-2</v>
      </c>
      <c r="R443" s="34"/>
    </row>
    <row r="444" spans="2:18" ht="15" customHeight="1" x14ac:dyDescent="0.25">
      <c r="B444" s="623">
        <v>5</v>
      </c>
      <c r="C444" s="409">
        <v>6046</v>
      </c>
      <c r="D444" s="409" t="s">
        <v>12</v>
      </c>
      <c r="E444" s="409">
        <v>400</v>
      </c>
      <c r="F444" s="409">
        <v>46</v>
      </c>
      <c r="G444" s="497">
        <f t="shared" si="34"/>
        <v>0.66476255999999989</v>
      </c>
      <c r="H444" s="616" t="s">
        <v>252</v>
      </c>
      <c r="J444" s="28">
        <v>11</v>
      </c>
      <c r="K444" s="29"/>
      <c r="L444" s="29">
        <v>10</v>
      </c>
      <c r="M444" s="24">
        <v>10</v>
      </c>
      <c r="N444" s="24">
        <v>400</v>
      </c>
      <c r="O444" s="29"/>
      <c r="P444" s="30">
        <v>1</v>
      </c>
      <c r="Q444" s="31">
        <f t="shared" si="35"/>
        <v>0.04</v>
      </c>
      <c r="R444" s="34"/>
    </row>
    <row r="445" spans="2:18" ht="15" customHeight="1" x14ac:dyDescent="0.25">
      <c r="B445" s="623">
        <v>6</v>
      </c>
      <c r="C445" s="409">
        <v>6029</v>
      </c>
      <c r="D445" s="409" t="s">
        <v>12</v>
      </c>
      <c r="E445" s="409">
        <v>400</v>
      </c>
      <c r="F445" s="409">
        <v>42</v>
      </c>
      <c r="G445" s="497">
        <f t="shared" si="34"/>
        <v>0.55417824000000004</v>
      </c>
      <c r="H445" s="616" t="s">
        <v>252</v>
      </c>
      <c r="J445" s="28">
        <v>12</v>
      </c>
      <c r="K445" s="29"/>
      <c r="L445" s="29">
        <v>5</v>
      </c>
      <c r="M445" s="24">
        <v>10</v>
      </c>
      <c r="N445" s="24">
        <v>400</v>
      </c>
      <c r="O445" s="29"/>
      <c r="P445" s="30">
        <v>8</v>
      </c>
      <c r="Q445" s="31">
        <f t="shared" si="35"/>
        <v>0.16</v>
      </c>
      <c r="R445" s="34"/>
    </row>
    <row r="446" spans="2:18" ht="15" customHeight="1" x14ac:dyDescent="0.25">
      <c r="B446" s="623">
        <v>7</v>
      </c>
      <c r="C446" s="409">
        <v>6021</v>
      </c>
      <c r="D446" s="409" t="s">
        <v>12</v>
      </c>
      <c r="E446" s="409">
        <v>400</v>
      </c>
      <c r="F446" s="409">
        <v>41</v>
      </c>
      <c r="G446" s="497">
        <f t="shared" si="34"/>
        <v>0.52810296000000001</v>
      </c>
      <c r="H446" s="616" t="s">
        <v>252</v>
      </c>
      <c r="J446" s="28">
        <v>13</v>
      </c>
      <c r="K446" s="29"/>
      <c r="L446" s="29">
        <v>4.2</v>
      </c>
      <c r="M446" s="24">
        <v>10</v>
      </c>
      <c r="N446" s="24">
        <v>400</v>
      </c>
      <c r="O446" s="29"/>
      <c r="P446" s="30">
        <v>2</v>
      </c>
      <c r="Q446" s="31">
        <f t="shared" si="35"/>
        <v>3.3599999999999998E-2</v>
      </c>
      <c r="R446" s="34"/>
    </row>
    <row r="447" spans="2:18" ht="15" customHeight="1" x14ac:dyDescent="0.25">
      <c r="B447" s="623">
        <v>8</v>
      </c>
      <c r="C447" s="409">
        <v>6048</v>
      </c>
      <c r="D447" s="409" t="s">
        <v>12</v>
      </c>
      <c r="E447" s="409">
        <v>400</v>
      </c>
      <c r="F447" s="409">
        <v>43</v>
      </c>
      <c r="G447" s="497">
        <f t="shared" si="34"/>
        <v>0.58088183999999998</v>
      </c>
      <c r="H447" s="616" t="s">
        <v>252</v>
      </c>
      <c r="J447" s="28">
        <v>14</v>
      </c>
      <c r="K447" s="29"/>
      <c r="L447" s="29">
        <v>1.7</v>
      </c>
      <c r="M447" s="24">
        <v>10</v>
      </c>
      <c r="N447" s="24">
        <v>400</v>
      </c>
      <c r="O447" s="29"/>
      <c r="P447" s="30">
        <v>4</v>
      </c>
      <c r="Q447" s="31">
        <f t="shared" si="35"/>
        <v>2.7199999999999998E-2</v>
      </c>
      <c r="R447" s="34"/>
    </row>
    <row r="448" spans="2:18" ht="15" customHeight="1" x14ac:dyDescent="0.25">
      <c r="B448" s="623">
        <v>9</v>
      </c>
      <c r="C448" s="409">
        <v>5153</v>
      </c>
      <c r="D448" s="409" t="s">
        <v>12</v>
      </c>
      <c r="E448" s="409">
        <v>400</v>
      </c>
      <c r="F448" s="409">
        <v>40</v>
      </c>
      <c r="G448" s="497">
        <f t="shared" si="34"/>
        <v>0.50265599999999988</v>
      </c>
      <c r="H448" s="616" t="s">
        <v>252</v>
      </c>
      <c r="J448" s="28">
        <v>15</v>
      </c>
      <c r="K448" s="29"/>
      <c r="L448" s="29">
        <v>2.2000000000000002</v>
      </c>
      <c r="M448" s="24">
        <v>10</v>
      </c>
      <c r="N448" s="24">
        <v>400</v>
      </c>
      <c r="O448" s="29"/>
      <c r="P448" s="30">
        <v>4</v>
      </c>
      <c r="Q448" s="31">
        <f t="shared" si="35"/>
        <v>3.5200000000000002E-2</v>
      </c>
      <c r="R448" s="34"/>
    </row>
    <row r="449" spans="2:35" ht="15" customHeight="1" x14ac:dyDescent="0.25">
      <c r="B449" s="623">
        <v>10</v>
      </c>
      <c r="C449" s="409">
        <v>6150</v>
      </c>
      <c r="D449" s="409" t="s">
        <v>12</v>
      </c>
      <c r="E449" s="409">
        <v>400</v>
      </c>
      <c r="F449" s="409">
        <v>39</v>
      </c>
      <c r="G449" s="497">
        <f t="shared" si="34"/>
        <v>0.47783735999999993</v>
      </c>
      <c r="H449" s="616" t="s">
        <v>252</v>
      </c>
      <c r="J449" s="28">
        <v>16</v>
      </c>
      <c r="K449" s="29"/>
      <c r="L449" s="29">
        <v>4.2</v>
      </c>
      <c r="M449" s="24">
        <v>7</v>
      </c>
      <c r="N449" s="24">
        <v>400</v>
      </c>
      <c r="O449" s="29"/>
      <c r="P449" s="30">
        <v>8</v>
      </c>
      <c r="Q449" s="31">
        <f t="shared" si="35"/>
        <v>9.4079999999999997E-2</v>
      </c>
      <c r="R449" s="34"/>
    </row>
    <row r="450" spans="2:35" ht="15" customHeight="1" x14ac:dyDescent="0.25">
      <c r="B450" s="623">
        <v>11</v>
      </c>
      <c r="C450" s="409">
        <v>5809</v>
      </c>
      <c r="D450" s="409" t="s">
        <v>12</v>
      </c>
      <c r="E450" s="409">
        <v>400</v>
      </c>
      <c r="F450" s="409">
        <v>52</v>
      </c>
      <c r="G450" s="497">
        <f t="shared" si="34"/>
        <v>0.84948863999999991</v>
      </c>
      <c r="H450" s="616" t="s">
        <v>13</v>
      </c>
      <c r="J450" s="28">
        <v>17</v>
      </c>
      <c r="K450" s="29"/>
      <c r="L450" s="29">
        <v>3.2</v>
      </c>
      <c r="M450" s="24">
        <v>7</v>
      </c>
      <c r="N450" s="24">
        <v>400</v>
      </c>
      <c r="O450" s="29"/>
      <c r="P450" s="30">
        <v>1</v>
      </c>
      <c r="Q450" s="31">
        <f t="shared" si="35"/>
        <v>8.9599999999999992E-3</v>
      </c>
      <c r="R450" s="34"/>
    </row>
    <row r="451" spans="2:35" ht="15" customHeight="1" x14ac:dyDescent="0.25">
      <c r="B451" s="623">
        <v>1</v>
      </c>
      <c r="C451" s="409">
        <v>5830</v>
      </c>
      <c r="D451" s="409" t="s">
        <v>12</v>
      </c>
      <c r="E451" s="409">
        <v>400</v>
      </c>
      <c r="F451" s="409">
        <v>32</v>
      </c>
      <c r="G451" s="497">
        <f t="shared" si="34"/>
        <v>0.32169983999999996</v>
      </c>
      <c r="H451" s="616" t="s">
        <v>186</v>
      </c>
      <c r="J451" s="28">
        <v>18</v>
      </c>
      <c r="K451" s="29"/>
      <c r="L451" s="29">
        <v>4.2</v>
      </c>
      <c r="M451" s="24">
        <v>7</v>
      </c>
      <c r="N451" s="24">
        <v>200</v>
      </c>
      <c r="O451" s="29"/>
      <c r="P451" s="30">
        <v>2</v>
      </c>
      <c r="Q451" s="31">
        <f t="shared" si="35"/>
        <v>1.176E-2</v>
      </c>
      <c r="R451" s="34"/>
      <c r="AC451" s="444"/>
      <c r="AD451" s="444"/>
      <c r="AE451" s="444"/>
      <c r="AF451" s="444"/>
      <c r="AG451" s="444"/>
      <c r="AH451" s="444"/>
      <c r="AI451" s="444"/>
    </row>
    <row r="452" spans="2:35" ht="15" customHeight="1" x14ac:dyDescent="0.25">
      <c r="B452" s="623">
        <v>2</v>
      </c>
      <c r="C452" s="409">
        <v>5981</v>
      </c>
      <c r="D452" s="409" t="s">
        <v>12</v>
      </c>
      <c r="E452" s="409">
        <v>400</v>
      </c>
      <c r="F452" s="409">
        <v>51</v>
      </c>
      <c r="G452" s="497">
        <f t="shared" si="34"/>
        <v>0.81713015999999994</v>
      </c>
      <c r="H452" s="616" t="s">
        <v>186</v>
      </c>
      <c r="J452" s="28">
        <v>19</v>
      </c>
      <c r="K452" s="29"/>
      <c r="L452" s="29">
        <v>3</v>
      </c>
      <c r="M452" s="52">
        <v>5</v>
      </c>
      <c r="N452" s="1312">
        <v>400</v>
      </c>
      <c r="O452" s="53">
        <v>3</v>
      </c>
      <c r="P452" s="25">
        <v>30</v>
      </c>
      <c r="Q452" s="26">
        <f t="shared" si="35"/>
        <v>0.18</v>
      </c>
      <c r="R452" s="65"/>
      <c r="AC452" s="444"/>
      <c r="AD452" s="444"/>
      <c r="AE452" s="444"/>
      <c r="AF452" s="444"/>
      <c r="AG452" s="444"/>
      <c r="AH452" s="444"/>
      <c r="AI452" s="444"/>
    </row>
    <row r="453" spans="2:35" ht="15" customHeight="1" x14ac:dyDescent="0.25">
      <c r="B453" s="623">
        <v>3</v>
      </c>
      <c r="C453" s="409">
        <v>6024</v>
      </c>
      <c r="D453" s="409" t="s">
        <v>12</v>
      </c>
      <c r="E453" s="409">
        <v>300</v>
      </c>
      <c r="F453" s="409">
        <v>35</v>
      </c>
      <c r="G453" s="497">
        <f t="shared" si="34"/>
        <v>0.28863450000000002</v>
      </c>
      <c r="H453" s="616" t="s">
        <v>186</v>
      </c>
      <c r="J453" s="28">
        <v>20</v>
      </c>
      <c r="K453" s="29"/>
      <c r="L453" s="29">
        <v>2</v>
      </c>
      <c r="M453" s="52">
        <v>3</v>
      </c>
      <c r="N453" s="1312">
        <v>400</v>
      </c>
      <c r="O453" s="57">
        <v>1</v>
      </c>
      <c r="P453" s="25">
        <v>25</v>
      </c>
      <c r="Q453" s="26">
        <f t="shared" si="35"/>
        <v>0.06</v>
      </c>
      <c r="R453" s="65"/>
    </row>
    <row r="454" spans="2:35" ht="15" customHeight="1" x14ac:dyDescent="0.25">
      <c r="B454" s="623">
        <v>4</v>
      </c>
      <c r="C454" s="409">
        <v>5814</v>
      </c>
      <c r="D454" s="409" t="s">
        <v>12</v>
      </c>
      <c r="E454" s="409">
        <v>400</v>
      </c>
      <c r="F454" s="409">
        <v>33</v>
      </c>
      <c r="G454" s="497">
        <f t="shared" si="34"/>
        <v>0.34212023999999996</v>
      </c>
      <c r="H454" s="616" t="s">
        <v>186</v>
      </c>
      <c r="J454" s="1292">
        <v>46181</v>
      </c>
      <c r="K454" s="23" t="s">
        <v>32</v>
      </c>
      <c r="L454" s="24">
        <v>13</v>
      </c>
      <c r="M454" s="24">
        <v>30</v>
      </c>
      <c r="N454" s="24">
        <v>400</v>
      </c>
      <c r="O454" s="23"/>
      <c r="P454" s="25">
        <v>1</v>
      </c>
      <c r="Q454" s="26">
        <f t="shared" si="35"/>
        <v>0.156</v>
      </c>
      <c r="R454" s="27"/>
    </row>
    <row r="455" spans="2:35" ht="15" customHeight="1" x14ac:dyDescent="0.25">
      <c r="B455" s="623">
        <v>5</v>
      </c>
      <c r="C455" s="409">
        <v>6022</v>
      </c>
      <c r="D455" s="409" t="s">
        <v>12</v>
      </c>
      <c r="E455" s="409">
        <v>400</v>
      </c>
      <c r="F455" s="409">
        <v>45</v>
      </c>
      <c r="G455" s="497">
        <f t="shared" si="34"/>
        <v>0.63617400000000002</v>
      </c>
      <c r="H455" s="616" t="s">
        <v>186</v>
      </c>
      <c r="J455" s="28">
        <v>2</v>
      </c>
      <c r="K455" s="29"/>
      <c r="L455" s="29">
        <v>10</v>
      </c>
      <c r="M455" s="24">
        <v>30</v>
      </c>
      <c r="N455" s="24">
        <v>400</v>
      </c>
      <c r="O455" s="29"/>
      <c r="P455" s="30">
        <v>1</v>
      </c>
      <c r="Q455" s="31">
        <f t="shared" si="35"/>
        <v>0.12</v>
      </c>
      <c r="R455" s="29"/>
    </row>
    <row r="456" spans="2:35" ht="15" customHeight="1" x14ac:dyDescent="0.25">
      <c r="B456" s="623">
        <v>6</v>
      </c>
      <c r="C456" s="409">
        <v>6146</v>
      </c>
      <c r="D456" s="409" t="s">
        <v>12</v>
      </c>
      <c r="E456" s="409">
        <v>400</v>
      </c>
      <c r="F456" s="409">
        <v>40</v>
      </c>
      <c r="G456" s="497">
        <f t="shared" si="34"/>
        <v>0.50265599999999988</v>
      </c>
      <c r="H456" s="616" t="s">
        <v>186</v>
      </c>
      <c r="J456" s="28">
        <v>3</v>
      </c>
      <c r="K456" s="29"/>
      <c r="L456" s="29">
        <v>10</v>
      </c>
      <c r="M456" s="24">
        <v>25</v>
      </c>
      <c r="N456" s="24">
        <v>400</v>
      </c>
      <c r="O456" s="29"/>
      <c r="P456" s="30">
        <v>1</v>
      </c>
      <c r="Q456" s="31">
        <f t="shared" si="35"/>
        <v>0.1</v>
      </c>
      <c r="R456" s="29"/>
    </row>
    <row r="457" spans="2:35" ht="15" customHeight="1" x14ac:dyDescent="0.25">
      <c r="B457" s="623">
        <v>7</v>
      </c>
      <c r="C457" s="409">
        <v>6151</v>
      </c>
      <c r="D457" s="409" t="s">
        <v>12</v>
      </c>
      <c r="E457" s="409">
        <v>400</v>
      </c>
      <c r="F457" s="409">
        <v>40</v>
      </c>
      <c r="G457" s="497">
        <f t="shared" si="34"/>
        <v>0.50265599999999988</v>
      </c>
      <c r="H457" s="616" t="s">
        <v>186</v>
      </c>
      <c r="J457" s="28">
        <v>4</v>
      </c>
      <c r="K457" s="29"/>
      <c r="L457" s="29">
        <v>15</v>
      </c>
      <c r="M457" s="24">
        <v>23</v>
      </c>
      <c r="N457" s="24">
        <v>400</v>
      </c>
      <c r="O457" s="29"/>
      <c r="P457" s="30">
        <v>2</v>
      </c>
      <c r="Q457" s="31">
        <f t="shared" si="35"/>
        <v>0.27600000000000002</v>
      </c>
      <c r="R457" s="29"/>
    </row>
    <row r="458" spans="2:35" ht="15" customHeight="1" x14ac:dyDescent="0.25">
      <c r="B458" s="623">
        <v>8</v>
      </c>
      <c r="C458" s="409">
        <v>6107</v>
      </c>
      <c r="D458" s="409" t="s">
        <v>12</v>
      </c>
      <c r="E458" s="409">
        <v>400</v>
      </c>
      <c r="F458" s="409">
        <v>45</v>
      </c>
      <c r="G458" s="497">
        <f t="shared" si="34"/>
        <v>0.63617400000000002</v>
      </c>
      <c r="H458" s="616" t="s">
        <v>186</v>
      </c>
      <c r="J458" s="28">
        <v>5</v>
      </c>
      <c r="K458" s="29"/>
      <c r="L458" s="29">
        <v>13</v>
      </c>
      <c r="M458" s="24">
        <v>23</v>
      </c>
      <c r="N458" s="24">
        <v>400</v>
      </c>
      <c r="O458" s="29"/>
      <c r="P458" s="30">
        <v>2</v>
      </c>
      <c r="Q458" s="31">
        <f t="shared" si="35"/>
        <v>0.2392</v>
      </c>
      <c r="R458" s="34"/>
    </row>
    <row r="459" spans="2:35" ht="15" customHeight="1" x14ac:dyDescent="0.25">
      <c r="B459" s="623">
        <v>9</v>
      </c>
      <c r="C459" s="409">
        <v>6061</v>
      </c>
      <c r="D459" s="409" t="s">
        <v>12</v>
      </c>
      <c r="E459" s="409">
        <v>400</v>
      </c>
      <c r="F459" s="409">
        <v>40</v>
      </c>
      <c r="G459" s="497">
        <f t="shared" si="34"/>
        <v>0.50265599999999988</v>
      </c>
      <c r="H459" s="616" t="s">
        <v>186</v>
      </c>
      <c r="J459" s="28">
        <v>6</v>
      </c>
      <c r="K459" s="29"/>
      <c r="L459" s="29">
        <v>10</v>
      </c>
      <c r="M459" s="24">
        <v>20</v>
      </c>
      <c r="N459" s="24">
        <v>400</v>
      </c>
      <c r="O459" s="29"/>
      <c r="P459" s="30">
        <v>2</v>
      </c>
      <c r="Q459" s="31">
        <f t="shared" si="35"/>
        <v>0.16</v>
      </c>
      <c r="R459" s="29"/>
    </row>
    <row r="460" spans="2:35" ht="15" customHeight="1" x14ac:dyDescent="0.25">
      <c r="B460" s="1340">
        <v>46212</v>
      </c>
      <c r="C460" s="409">
        <v>6088</v>
      </c>
      <c r="D460" s="409" t="s">
        <v>12</v>
      </c>
      <c r="E460" s="409">
        <v>400</v>
      </c>
      <c r="F460" s="409">
        <v>46</v>
      </c>
      <c r="G460" s="497">
        <f t="shared" si="34"/>
        <v>0.66476255999999989</v>
      </c>
      <c r="H460" s="616" t="s">
        <v>186</v>
      </c>
      <c r="J460" s="28">
        <v>7</v>
      </c>
      <c r="K460" s="29"/>
      <c r="L460" s="29">
        <v>15</v>
      </c>
      <c r="M460" s="24">
        <v>18</v>
      </c>
      <c r="N460" s="24">
        <v>400</v>
      </c>
      <c r="O460" s="29"/>
      <c r="P460" s="30">
        <v>1</v>
      </c>
      <c r="Q460" s="31">
        <f t="shared" si="35"/>
        <v>0.108</v>
      </c>
      <c r="R460" s="34"/>
    </row>
    <row r="461" spans="2:35" ht="15" customHeight="1" x14ac:dyDescent="0.25">
      <c r="B461" s="623">
        <v>2</v>
      </c>
      <c r="C461" s="409">
        <v>6149</v>
      </c>
      <c r="D461" s="409" t="s">
        <v>12</v>
      </c>
      <c r="E461" s="409">
        <v>400</v>
      </c>
      <c r="F461" s="409">
        <v>46</v>
      </c>
      <c r="G461" s="497">
        <f t="shared" si="34"/>
        <v>0.66476255999999989</v>
      </c>
      <c r="H461" s="616" t="s">
        <v>186</v>
      </c>
      <c r="J461" s="28">
        <v>8</v>
      </c>
      <c r="K461" s="29"/>
      <c r="L461" s="29">
        <v>13</v>
      </c>
      <c r="M461" s="24">
        <v>15</v>
      </c>
      <c r="N461" s="24">
        <v>400</v>
      </c>
      <c r="O461" s="29"/>
      <c r="P461" s="30">
        <v>1</v>
      </c>
      <c r="Q461" s="31">
        <f t="shared" si="35"/>
        <v>7.8E-2</v>
      </c>
      <c r="R461" s="34"/>
    </row>
    <row r="462" spans="2:35" ht="15" customHeight="1" x14ac:dyDescent="0.25">
      <c r="B462" s="623">
        <v>3</v>
      </c>
      <c r="C462" s="409">
        <v>6144</v>
      </c>
      <c r="D462" s="409" t="s">
        <v>12</v>
      </c>
      <c r="E462" s="409">
        <v>400</v>
      </c>
      <c r="F462" s="409">
        <v>40</v>
      </c>
      <c r="G462" s="497">
        <f t="shared" si="34"/>
        <v>0.50265599999999988</v>
      </c>
      <c r="H462" s="616" t="s">
        <v>186</v>
      </c>
      <c r="J462" s="28">
        <v>9</v>
      </c>
      <c r="K462" s="29"/>
      <c r="L462" s="29">
        <v>10</v>
      </c>
      <c r="M462" s="24">
        <v>13</v>
      </c>
      <c r="N462" s="24">
        <v>400</v>
      </c>
      <c r="O462" s="29"/>
      <c r="P462" s="30">
        <v>1</v>
      </c>
      <c r="Q462" s="31">
        <f t="shared" si="35"/>
        <v>5.1999999999999998E-2</v>
      </c>
      <c r="R462" s="34"/>
    </row>
    <row r="463" spans="2:35" ht="15" customHeight="1" x14ac:dyDescent="0.25">
      <c r="B463" s="1340">
        <v>46214</v>
      </c>
      <c r="C463" s="409">
        <v>5971</v>
      </c>
      <c r="D463" s="409" t="s">
        <v>12</v>
      </c>
      <c r="E463" s="409">
        <v>400</v>
      </c>
      <c r="F463" s="409">
        <v>47</v>
      </c>
      <c r="G463" s="497">
        <f t="shared" si="34"/>
        <v>0.69397943999999989</v>
      </c>
      <c r="H463" s="616" t="s">
        <v>17</v>
      </c>
      <c r="J463" s="28">
        <v>10</v>
      </c>
      <c r="K463" s="29"/>
      <c r="L463" s="29">
        <v>5</v>
      </c>
      <c r="M463" s="24">
        <v>15</v>
      </c>
      <c r="N463" s="24">
        <v>400</v>
      </c>
      <c r="O463" s="29"/>
      <c r="P463" s="30">
        <v>3</v>
      </c>
      <c r="Q463" s="31">
        <f t="shared" si="35"/>
        <v>0.09</v>
      </c>
      <c r="R463" s="34"/>
    </row>
    <row r="464" spans="2:35" ht="15" customHeight="1" x14ac:dyDescent="0.25">
      <c r="B464" s="623">
        <v>2</v>
      </c>
      <c r="C464" s="409">
        <v>5956</v>
      </c>
      <c r="D464" s="409" t="s">
        <v>12</v>
      </c>
      <c r="E464" s="409">
        <v>400</v>
      </c>
      <c r="F464" s="409">
        <v>50</v>
      </c>
      <c r="G464" s="497">
        <f t="shared" si="34"/>
        <v>0.78539999999999988</v>
      </c>
      <c r="H464" s="616" t="s">
        <v>17</v>
      </c>
      <c r="J464" s="28">
        <v>11</v>
      </c>
      <c r="K464" s="29"/>
      <c r="L464" s="29">
        <v>3.2</v>
      </c>
      <c r="M464" s="24">
        <v>13</v>
      </c>
      <c r="N464" s="24">
        <v>400</v>
      </c>
      <c r="O464" s="29"/>
      <c r="P464" s="30">
        <v>1</v>
      </c>
      <c r="Q464" s="31">
        <f t="shared" si="35"/>
        <v>1.6639999999999999E-2</v>
      </c>
      <c r="R464" s="34"/>
    </row>
    <row r="465" spans="2:18" ht="15" customHeight="1" x14ac:dyDescent="0.25">
      <c r="B465" s="623">
        <v>3</v>
      </c>
      <c r="C465" s="409">
        <v>5958</v>
      </c>
      <c r="D465" s="409" t="s">
        <v>12</v>
      </c>
      <c r="E465" s="409">
        <v>400</v>
      </c>
      <c r="F465" s="409">
        <v>52</v>
      </c>
      <c r="G465" s="497">
        <f t="shared" si="34"/>
        <v>0.84948863999999991</v>
      </c>
      <c r="H465" s="616" t="s">
        <v>17</v>
      </c>
      <c r="J465" s="28">
        <v>12</v>
      </c>
      <c r="K465" s="29"/>
      <c r="L465" s="29">
        <v>2.2000000000000002</v>
      </c>
      <c r="M465" s="24">
        <v>15</v>
      </c>
      <c r="N465" s="24">
        <v>400</v>
      </c>
      <c r="O465" s="29"/>
      <c r="P465" s="30">
        <v>1</v>
      </c>
      <c r="Q465" s="31">
        <f t="shared" si="35"/>
        <v>1.32E-2</v>
      </c>
      <c r="R465" s="34"/>
    </row>
    <row r="466" spans="2:18" ht="15" customHeight="1" x14ac:dyDescent="0.25">
      <c r="B466" s="623">
        <v>4</v>
      </c>
      <c r="C466" s="409">
        <v>5965</v>
      </c>
      <c r="D466" s="409" t="s">
        <v>12</v>
      </c>
      <c r="E466" s="409">
        <v>400</v>
      </c>
      <c r="F466" s="409">
        <v>56</v>
      </c>
      <c r="G466" s="497">
        <f t="shared" ref="G466:G497" si="36">0.7854*E466*F466*F466/1000000</f>
        <v>0.98520576000000004</v>
      </c>
      <c r="H466" s="616" t="s">
        <v>17</v>
      </c>
      <c r="J466" s="28">
        <v>13</v>
      </c>
      <c r="K466" s="29"/>
      <c r="L466" s="29">
        <v>1.7</v>
      </c>
      <c r="M466" s="24">
        <v>15</v>
      </c>
      <c r="N466" s="24">
        <v>400</v>
      </c>
      <c r="O466" s="29"/>
      <c r="P466" s="30">
        <v>1</v>
      </c>
      <c r="Q466" s="31">
        <f t="shared" si="35"/>
        <v>1.0200000000000001E-2</v>
      </c>
      <c r="R466" s="34"/>
    </row>
    <row r="467" spans="2:18" ht="15" customHeight="1" x14ac:dyDescent="0.25">
      <c r="B467" s="623">
        <v>5</v>
      </c>
      <c r="C467" s="409">
        <v>5969</v>
      </c>
      <c r="D467" s="409" t="s">
        <v>12</v>
      </c>
      <c r="E467" s="409">
        <v>400</v>
      </c>
      <c r="F467" s="409">
        <v>45</v>
      </c>
      <c r="G467" s="497">
        <f t="shared" si="36"/>
        <v>0.63617400000000002</v>
      </c>
      <c r="H467" s="616" t="s">
        <v>17</v>
      </c>
      <c r="J467" s="28">
        <v>14</v>
      </c>
      <c r="K467" s="29"/>
      <c r="L467" s="29">
        <v>4.2</v>
      </c>
      <c r="M467" s="24">
        <v>10</v>
      </c>
      <c r="N467" s="24">
        <v>400</v>
      </c>
      <c r="O467" s="29"/>
      <c r="P467" s="30">
        <v>3</v>
      </c>
      <c r="Q467" s="31">
        <f t="shared" si="35"/>
        <v>5.04E-2</v>
      </c>
      <c r="R467" s="34"/>
    </row>
    <row r="468" spans="2:18" ht="15" customHeight="1" x14ac:dyDescent="0.25">
      <c r="B468" s="623">
        <v>1</v>
      </c>
      <c r="C468" s="409">
        <v>5966</v>
      </c>
      <c r="D468" s="409" t="s">
        <v>12</v>
      </c>
      <c r="E468" s="409">
        <v>400</v>
      </c>
      <c r="F468" s="409">
        <v>44</v>
      </c>
      <c r="G468" s="497">
        <f t="shared" si="36"/>
        <v>0.60821376000000005</v>
      </c>
      <c r="H468" s="616" t="s">
        <v>267</v>
      </c>
      <c r="J468" s="28">
        <v>15</v>
      </c>
      <c r="K468" s="29"/>
      <c r="L468" s="29">
        <v>5</v>
      </c>
      <c r="M468" s="24">
        <v>10</v>
      </c>
      <c r="N468" s="24">
        <v>400</v>
      </c>
      <c r="O468" s="29"/>
      <c r="P468" s="30">
        <v>4</v>
      </c>
      <c r="Q468" s="31">
        <f t="shared" si="35"/>
        <v>0.08</v>
      </c>
      <c r="R468" s="34"/>
    </row>
    <row r="469" spans="2:18" ht="15" customHeight="1" x14ac:dyDescent="0.25">
      <c r="B469" s="623">
        <v>2</v>
      </c>
      <c r="C469" s="409">
        <v>5955</v>
      </c>
      <c r="D469" s="409" t="s">
        <v>12</v>
      </c>
      <c r="E469" s="409">
        <v>400</v>
      </c>
      <c r="F469" s="409">
        <v>50</v>
      </c>
      <c r="G469" s="497">
        <f t="shared" si="36"/>
        <v>0.78539999999999988</v>
      </c>
      <c r="H469" s="616" t="s">
        <v>17</v>
      </c>
      <c r="J469" s="28">
        <v>16</v>
      </c>
      <c r="K469" s="29"/>
      <c r="L469" s="29">
        <v>1.7</v>
      </c>
      <c r="M469" s="24">
        <v>10</v>
      </c>
      <c r="N469" s="24">
        <v>400</v>
      </c>
      <c r="O469" s="29"/>
      <c r="P469" s="30">
        <v>2</v>
      </c>
      <c r="Q469" s="31">
        <f t="shared" si="35"/>
        <v>1.3599999999999999E-2</v>
      </c>
      <c r="R469" s="34"/>
    </row>
    <row r="470" spans="2:18" ht="15" customHeight="1" x14ac:dyDescent="0.25">
      <c r="B470" s="623">
        <v>3</v>
      </c>
      <c r="C470" s="409">
        <v>6073</v>
      </c>
      <c r="D470" s="409" t="s">
        <v>12</v>
      </c>
      <c r="E470" s="409">
        <v>400</v>
      </c>
      <c r="F470" s="409">
        <v>50</v>
      </c>
      <c r="G470" s="497">
        <f t="shared" si="36"/>
        <v>0.78539999999999988</v>
      </c>
      <c r="H470" s="616" t="s">
        <v>267</v>
      </c>
      <c r="J470" s="28">
        <v>17</v>
      </c>
      <c r="K470" s="29"/>
      <c r="L470" s="29">
        <v>2.2000000000000002</v>
      </c>
      <c r="M470" s="24">
        <v>10</v>
      </c>
      <c r="N470" s="24">
        <v>400</v>
      </c>
      <c r="O470" s="29"/>
      <c r="P470" s="30">
        <v>5</v>
      </c>
      <c r="Q470" s="31">
        <f t="shared" si="35"/>
        <v>4.3999999999999997E-2</v>
      </c>
      <c r="R470" s="34"/>
    </row>
    <row r="471" spans="2:18" ht="15" customHeight="1" x14ac:dyDescent="0.25">
      <c r="B471" s="623">
        <v>4</v>
      </c>
      <c r="C471" s="409">
        <v>5949</v>
      </c>
      <c r="D471" s="409" t="s">
        <v>12</v>
      </c>
      <c r="E471" s="409">
        <v>400</v>
      </c>
      <c r="F471" s="409">
        <v>53</v>
      </c>
      <c r="G471" s="497">
        <f t="shared" si="36"/>
        <v>0.88247543999999989</v>
      </c>
      <c r="H471" s="616" t="s">
        <v>17</v>
      </c>
      <c r="J471" s="28">
        <v>18</v>
      </c>
      <c r="K471" s="29"/>
      <c r="L471" s="29">
        <v>4.2</v>
      </c>
      <c r="M471" s="24">
        <v>7</v>
      </c>
      <c r="N471" s="24">
        <v>400</v>
      </c>
      <c r="O471" s="29"/>
      <c r="P471" s="30">
        <v>11</v>
      </c>
      <c r="Q471" s="31">
        <f t="shared" si="35"/>
        <v>0.12936</v>
      </c>
      <c r="R471" s="34"/>
    </row>
    <row r="472" spans="2:18" ht="15" customHeight="1" x14ac:dyDescent="0.25">
      <c r="B472" s="623">
        <v>5</v>
      </c>
      <c r="C472" s="409">
        <v>6142</v>
      </c>
      <c r="D472" s="409" t="s">
        <v>12</v>
      </c>
      <c r="E472" s="409">
        <v>400</v>
      </c>
      <c r="F472" s="409">
        <v>40</v>
      </c>
      <c r="G472" s="497">
        <f t="shared" si="36"/>
        <v>0.50265599999999988</v>
      </c>
      <c r="H472" s="616" t="s">
        <v>267</v>
      </c>
      <c r="J472" s="28">
        <v>19</v>
      </c>
      <c r="K472" s="29"/>
      <c r="L472" s="29">
        <v>4.2</v>
      </c>
      <c r="M472" s="24">
        <v>7</v>
      </c>
      <c r="N472" s="24">
        <v>200</v>
      </c>
      <c r="O472" s="29"/>
      <c r="P472" s="30">
        <v>1</v>
      </c>
      <c r="Q472" s="31">
        <f t="shared" si="35"/>
        <v>5.8799999999999998E-3</v>
      </c>
      <c r="R472" s="34"/>
    </row>
    <row r="473" spans="2:18" ht="15" customHeight="1" x14ac:dyDescent="0.25">
      <c r="B473" s="623">
        <v>1</v>
      </c>
      <c r="C473" s="409">
        <v>3</v>
      </c>
      <c r="D473" s="409" t="s">
        <v>12</v>
      </c>
      <c r="E473" s="409">
        <v>400</v>
      </c>
      <c r="F473" s="409">
        <v>82</v>
      </c>
      <c r="G473" s="497">
        <f t="shared" si="36"/>
        <v>2.11241184</v>
      </c>
      <c r="H473" s="616" t="s">
        <v>18</v>
      </c>
      <c r="J473" s="28">
        <v>20</v>
      </c>
      <c r="K473" s="29"/>
      <c r="L473" s="29">
        <v>1.7</v>
      </c>
      <c r="M473" s="24">
        <v>10</v>
      </c>
      <c r="N473" s="24">
        <v>200</v>
      </c>
      <c r="O473" s="29"/>
      <c r="P473" s="30">
        <v>2</v>
      </c>
      <c r="Q473" s="31">
        <f t="shared" si="35"/>
        <v>6.7999999999999996E-3</v>
      </c>
      <c r="R473" s="34"/>
    </row>
    <row r="474" spans="2:18" ht="15" customHeight="1" x14ac:dyDescent="0.25">
      <c r="B474" s="1340">
        <v>46215</v>
      </c>
      <c r="C474" s="409">
        <v>5</v>
      </c>
      <c r="D474" s="409" t="s">
        <v>12</v>
      </c>
      <c r="E474" s="409">
        <v>400</v>
      </c>
      <c r="F474" s="409">
        <v>62</v>
      </c>
      <c r="G474" s="497">
        <f t="shared" si="36"/>
        <v>1.2076310399999999</v>
      </c>
      <c r="H474" s="616" t="s">
        <v>18</v>
      </c>
      <c r="J474" s="28">
        <v>21</v>
      </c>
      <c r="K474" s="29"/>
      <c r="L474" s="29">
        <v>3</v>
      </c>
      <c r="M474" s="52">
        <v>5</v>
      </c>
      <c r="N474" s="1312">
        <v>400</v>
      </c>
      <c r="O474" s="53">
        <v>1</v>
      </c>
      <c r="P474" s="25">
        <v>10</v>
      </c>
      <c r="Q474" s="26">
        <f t="shared" si="35"/>
        <v>0.06</v>
      </c>
      <c r="R474" s="65"/>
    </row>
    <row r="475" spans="2:18" ht="15" customHeight="1" x14ac:dyDescent="0.25">
      <c r="B475" s="623">
        <v>2</v>
      </c>
      <c r="C475" s="409">
        <v>1</v>
      </c>
      <c r="D475" s="409" t="s">
        <v>12</v>
      </c>
      <c r="E475" s="409">
        <v>400</v>
      </c>
      <c r="F475" s="409">
        <v>55</v>
      </c>
      <c r="G475" s="497">
        <f t="shared" si="36"/>
        <v>0.95033400000000001</v>
      </c>
      <c r="H475" s="616" t="s">
        <v>18</v>
      </c>
      <c r="J475" s="28">
        <v>22</v>
      </c>
      <c r="K475" s="29"/>
      <c r="L475" s="29">
        <v>2</v>
      </c>
      <c r="M475" s="52">
        <v>3</v>
      </c>
      <c r="N475" s="1312">
        <v>400</v>
      </c>
      <c r="O475" s="57">
        <v>1</v>
      </c>
      <c r="P475" s="454">
        <v>25</v>
      </c>
      <c r="Q475" s="296">
        <f t="shared" si="35"/>
        <v>0.06</v>
      </c>
      <c r="R475" s="65"/>
    </row>
    <row r="476" spans="2:18" ht="15" customHeight="1" x14ac:dyDescent="0.25">
      <c r="B476" s="623">
        <v>3</v>
      </c>
      <c r="C476" s="409">
        <v>5967</v>
      </c>
      <c r="D476" s="409" t="s">
        <v>12</v>
      </c>
      <c r="E476" s="409">
        <v>400</v>
      </c>
      <c r="F476" s="409">
        <v>52</v>
      </c>
      <c r="G476" s="497">
        <f t="shared" si="36"/>
        <v>0.84948863999999991</v>
      </c>
      <c r="H476" s="616" t="s">
        <v>186</v>
      </c>
      <c r="J476" s="1292">
        <v>46181</v>
      </c>
      <c r="K476" s="23" t="s">
        <v>32</v>
      </c>
      <c r="L476" s="24">
        <v>15</v>
      </c>
      <c r="M476" s="24">
        <v>33</v>
      </c>
      <c r="N476" s="24">
        <v>400</v>
      </c>
      <c r="O476" s="23"/>
      <c r="P476" s="25">
        <v>2</v>
      </c>
      <c r="Q476" s="26">
        <f t="shared" si="35"/>
        <v>0.39600000000000002</v>
      </c>
      <c r="R476" s="27"/>
    </row>
    <row r="477" spans="2:18" ht="15" customHeight="1" x14ac:dyDescent="0.25">
      <c r="B477" s="623">
        <v>4</v>
      </c>
      <c r="C477" s="409">
        <v>6005</v>
      </c>
      <c r="D477" s="409" t="s">
        <v>12</v>
      </c>
      <c r="E477" s="409">
        <v>400</v>
      </c>
      <c r="F477" s="409">
        <v>60</v>
      </c>
      <c r="G477" s="497">
        <f t="shared" si="36"/>
        <v>1.130976</v>
      </c>
      <c r="H477" s="616" t="s">
        <v>185</v>
      </c>
      <c r="J477" s="28">
        <v>2</v>
      </c>
      <c r="K477" s="29"/>
      <c r="L477" s="29">
        <v>10</v>
      </c>
      <c r="M477" s="24">
        <v>33</v>
      </c>
      <c r="N477" s="24">
        <v>400</v>
      </c>
      <c r="O477" s="29"/>
      <c r="P477" s="30">
        <v>1</v>
      </c>
      <c r="Q477" s="31">
        <f t="shared" si="35"/>
        <v>0.13200000000000001</v>
      </c>
      <c r="R477" s="29"/>
    </row>
    <row r="478" spans="2:18" ht="15" customHeight="1" x14ac:dyDescent="0.25">
      <c r="B478" s="623">
        <v>5</v>
      </c>
      <c r="C478" s="409">
        <v>6019</v>
      </c>
      <c r="D478" s="409" t="s">
        <v>12</v>
      </c>
      <c r="E478" s="409">
        <v>400</v>
      </c>
      <c r="F478" s="409">
        <v>56</v>
      </c>
      <c r="G478" s="497">
        <f t="shared" si="36"/>
        <v>0.98520576000000004</v>
      </c>
      <c r="H478" s="616" t="s">
        <v>185</v>
      </c>
      <c r="J478" s="28">
        <v>3</v>
      </c>
      <c r="K478" s="29"/>
      <c r="L478" s="29">
        <v>8</v>
      </c>
      <c r="M478" s="24">
        <v>33</v>
      </c>
      <c r="N478" s="24">
        <v>400</v>
      </c>
      <c r="O478" s="29"/>
      <c r="P478" s="30">
        <v>1</v>
      </c>
      <c r="Q478" s="31">
        <f t="shared" si="35"/>
        <v>0.1056</v>
      </c>
      <c r="R478" s="29"/>
    </row>
    <row r="479" spans="2:18" ht="15" customHeight="1" x14ac:dyDescent="0.25">
      <c r="B479" s="623">
        <v>6</v>
      </c>
      <c r="C479" s="409">
        <v>5984</v>
      </c>
      <c r="D479" s="409" t="s">
        <v>12</v>
      </c>
      <c r="E479" s="409">
        <v>400</v>
      </c>
      <c r="F479" s="409">
        <v>46</v>
      </c>
      <c r="G479" s="497">
        <f t="shared" si="36"/>
        <v>0.66476255999999989</v>
      </c>
      <c r="H479" s="616" t="s">
        <v>185</v>
      </c>
      <c r="I479" s="330"/>
      <c r="J479" s="28">
        <v>4</v>
      </c>
      <c r="K479" s="29"/>
      <c r="L479" s="29">
        <v>15</v>
      </c>
      <c r="M479" s="24">
        <v>30</v>
      </c>
      <c r="N479" s="24">
        <v>400</v>
      </c>
      <c r="O479" s="29"/>
      <c r="P479" s="30">
        <v>4</v>
      </c>
      <c r="Q479" s="31">
        <f t="shared" si="35"/>
        <v>0.72</v>
      </c>
      <c r="R479" s="29"/>
    </row>
    <row r="480" spans="2:18" ht="15" customHeight="1" x14ac:dyDescent="0.25">
      <c r="B480" s="623">
        <v>7</v>
      </c>
      <c r="C480" s="409">
        <v>6016</v>
      </c>
      <c r="D480" s="409" t="s">
        <v>12</v>
      </c>
      <c r="E480" s="409">
        <v>400</v>
      </c>
      <c r="F480" s="409">
        <v>65</v>
      </c>
      <c r="G480" s="497">
        <f t="shared" si="36"/>
        <v>1.3273259999999998</v>
      </c>
      <c r="H480" s="616" t="s">
        <v>185</v>
      </c>
      <c r="I480" s="330"/>
      <c r="J480" s="28">
        <v>5</v>
      </c>
      <c r="K480" s="29"/>
      <c r="L480" s="29">
        <v>13</v>
      </c>
      <c r="M480" s="24">
        <v>30</v>
      </c>
      <c r="N480" s="24">
        <v>400</v>
      </c>
      <c r="O480" s="29"/>
      <c r="P480" s="30">
        <v>1</v>
      </c>
      <c r="Q480" s="31">
        <f t="shared" si="35"/>
        <v>0.156</v>
      </c>
      <c r="R480" s="34"/>
    </row>
    <row r="481" spans="2:18" ht="15" customHeight="1" x14ac:dyDescent="0.25">
      <c r="B481" s="623">
        <v>8</v>
      </c>
      <c r="C481" s="409">
        <v>6056</v>
      </c>
      <c r="D481" s="409" t="s">
        <v>12</v>
      </c>
      <c r="E481" s="409">
        <v>400</v>
      </c>
      <c r="F481" s="409">
        <v>49</v>
      </c>
      <c r="G481" s="497">
        <f t="shared" si="36"/>
        <v>0.75429815999999994</v>
      </c>
      <c r="H481" s="616" t="s">
        <v>185</v>
      </c>
      <c r="J481" s="28">
        <v>6</v>
      </c>
      <c r="K481" s="29"/>
      <c r="L481" s="29">
        <v>10</v>
      </c>
      <c r="M481" s="24">
        <v>30</v>
      </c>
      <c r="N481" s="24">
        <v>400</v>
      </c>
      <c r="O481" s="29"/>
      <c r="P481" s="30">
        <v>3</v>
      </c>
      <c r="Q481" s="31">
        <f t="shared" si="35"/>
        <v>0.36</v>
      </c>
      <c r="R481" s="29"/>
    </row>
    <row r="482" spans="2:18" ht="15" customHeight="1" x14ac:dyDescent="0.25">
      <c r="B482" s="1340">
        <v>46216</v>
      </c>
      <c r="C482" s="409">
        <v>6093</v>
      </c>
      <c r="D482" s="409" t="s">
        <v>12</v>
      </c>
      <c r="E482" s="409">
        <v>400</v>
      </c>
      <c r="F482" s="409">
        <v>58</v>
      </c>
      <c r="G482" s="497">
        <f t="shared" si="36"/>
        <v>1.0568342399999999</v>
      </c>
      <c r="H482" s="616" t="s">
        <v>17</v>
      </c>
      <c r="J482" s="28">
        <v>7</v>
      </c>
      <c r="K482" s="29"/>
      <c r="L482" s="29">
        <v>2.2000000000000002</v>
      </c>
      <c r="M482" s="24">
        <v>30</v>
      </c>
      <c r="N482" s="24">
        <v>400</v>
      </c>
      <c r="O482" s="29"/>
      <c r="P482" s="30">
        <v>1</v>
      </c>
      <c r="Q482" s="31">
        <f t="shared" si="35"/>
        <v>2.64E-2</v>
      </c>
      <c r="R482" s="34"/>
    </row>
    <row r="483" spans="2:18" ht="15" customHeight="1" x14ac:dyDescent="0.25">
      <c r="B483" s="623">
        <v>2</v>
      </c>
      <c r="C483" s="409">
        <v>5943</v>
      </c>
      <c r="D483" s="409" t="s">
        <v>12</v>
      </c>
      <c r="E483" s="409">
        <v>400</v>
      </c>
      <c r="F483" s="409">
        <v>56</v>
      </c>
      <c r="G483" s="497">
        <f t="shared" si="36"/>
        <v>0.98520576000000004</v>
      </c>
      <c r="H483" s="616" t="s">
        <v>16</v>
      </c>
      <c r="J483" s="28">
        <v>8</v>
      </c>
      <c r="K483" s="29"/>
      <c r="L483" s="29">
        <v>15</v>
      </c>
      <c r="M483" s="24">
        <v>25</v>
      </c>
      <c r="N483" s="24">
        <v>400</v>
      </c>
      <c r="O483" s="29"/>
      <c r="P483" s="30">
        <v>3</v>
      </c>
      <c r="Q483" s="31">
        <f t="shared" si="35"/>
        <v>0.45</v>
      </c>
      <c r="R483" s="34"/>
    </row>
    <row r="484" spans="2:18" ht="15" customHeight="1" x14ac:dyDescent="0.25">
      <c r="B484" s="623">
        <v>3</v>
      </c>
      <c r="C484" s="409">
        <v>5952</v>
      </c>
      <c r="D484" s="409" t="s">
        <v>12</v>
      </c>
      <c r="E484" s="409">
        <v>400</v>
      </c>
      <c r="F484" s="409">
        <v>61</v>
      </c>
      <c r="G484" s="497">
        <f t="shared" si="36"/>
        <v>1.1689893599999999</v>
      </c>
      <c r="H484" s="616" t="s">
        <v>16</v>
      </c>
      <c r="J484" s="28">
        <v>9</v>
      </c>
      <c r="K484" s="29"/>
      <c r="L484" s="29">
        <v>13</v>
      </c>
      <c r="M484" s="24">
        <v>25</v>
      </c>
      <c r="N484" s="24">
        <v>400</v>
      </c>
      <c r="O484" s="29"/>
      <c r="P484" s="30">
        <v>2</v>
      </c>
      <c r="Q484" s="31">
        <f t="shared" si="35"/>
        <v>0.26</v>
      </c>
      <c r="R484" s="34"/>
    </row>
    <row r="485" spans="2:18" ht="15" customHeight="1" x14ac:dyDescent="0.25">
      <c r="B485" s="623">
        <v>4</v>
      </c>
      <c r="C485" s="409">
        <v>5900</v>
      </c>
      <c r="D485" s="409" t="s">
        <v>12</v>
      </c>
      <c r="E485" s="409">
        <v>400</v>
      </c>
      <c r="F485" s="409">
        <v>62</v>
      </c>
      <c r="G485" s="497">
        <f t="shared" si="36"/>
        <v>1.2076310399999999</v>
      </c>
      <c r="H485" s="616" t="s">
        <v>207</v>
      </c>
      <c r="J485" s="28">
        <v>10</v>
      </c>
      <c r="K485" s="29"/>
      <c r="L485" s="29">
        <v>10</v>
      </c>
      <c r="M485" s="24">
        <v>25</v>
      </c>
      <c r="N485" s="24">
        <v>400</v>
      </c>
      <c r="O485" s="29"/>
      <c r="P485" s="30">
        <v>1</v>
      </c>
      <c r="Q485" s="31">
        <f t="shared" si="35"/>
        <v>0.1</v>
      </c>
      <c r="R485" s="34"/>
    </row>
    <row r="486" spans="2:18" ht="15" customHeight="1" x14ac:dyDescent="0.25">
      <c r="B486" s="623">
        <v>5</v>
      </c>
      <c r="C486" s="409">
        <v>5907</v>
      </c>
      <c r="D486" s="409" t="s">
        <v>12</v>
      </c>
      <c r="E486" s="409">
        <v>400</v>
      </c>
      <c r="F486" s="409">
        <v>63</v>
      </c>
      <c r="G486" s="497">
        <f t="shared" si="36"/>
        <v>1.2469010399999998</v>
      </c>
      <c r="H486" s="616" t="s">
        <v>207</v>
      </c>
      <c r="J486" s="28">
        <v>11</v>
      </c>
      <c r="K486" s="29"/>
      <c r="L486" s="29">
        <v>8</v>
      </c>
      <c r="M486" s="24">
        <v>25</v>
      </c>
      <c r="N486" s="24">
        <v>400</v>
      </c>
      <c r="O486" s="29"/>
      <c r="P486" s="30">
        <v>1</v>
      </c>
      <c r="Q486" s="31">
        <f t="shared" si="35"/>
        <v>0.08</v>
      </c>
      <c r="R486" s="34"/>
    </row>
    <row r="487" spans="2:18" ht="15" customHeight="1" x14ac:dyDescent="0.25">
      <c r="B487" s="623">
        <v>6</v>
      </c>
      <c r="C487" s="409">
        <v>5920</v>
      </c>
      <c r="D487" s="409" t="s">
        <v>12</v>
      </c>
      <c r="E487" s="409">
        <v>400</v>
      </c>
      <c r="F487" s="409">
        <v>50</v>
      </c>
      <c r="G487" s="497">
        <f t="shared" si="36"/>
        <v>0.78539999999999988</v>
      </c>
      <c r="H487" s="616" t="s">
        <v>207</v>
      </c>
      <c r="J487" s="28">
        <v>12</v>
      </c>
      <c r="K487" s="29"/>
      <c r="L487" s="29">
        <v>1.7</v>
      </c>
      <c r="M487" s="24">
        <v>25</v>
      </c>
      <c r="N487" s="24">
        <v>400</v>
      </c>
      <c r="O487" s="29"/>
      <c r="P487" s="30">
        <v>1</v>
      </c>
      <c r="Q487" s="31">
        <f t="shared" si="35"/>
        <v>1.7000000000000001E-2</v>
      </c>
      <c r="R487" s="34"/>
    </row>
    <row r="488" spans="2:18" ht="15" customHeight="1" x14ac:dyDescent="0.25">
      <c r="B488" s="623">
        <v>7</v>
      </c>
      <c r="C488" s="409">
        <v>5918</v>
      </c>
      <c r="D488" s="409" t="s">
        <v>12</v>
      </c>
      <c r="E488" s="409">
        <v>400</v>
      </c>
      <c r="F488" s="409">
        <v>50</v>
      </c>
      <c r="G488" s="497">
        <f t="shared" si="36"/>
        <v>0.78539999999999988</v>
      </c>
      <c r="H488" s="616" t="s">
        <v>207</v>
      </c>
      <c r="J488" s="28">
        <v>13</v>
      </c>
      <c r="K488" s="29"/>
      <c r="L488" s="29">
        <v>15</v>
      </c>
      <c r="M488" s="24">
        <v>20</v>
      </c>
      <c r="N488" s="24">
        <v>400</v>
      </c>
      <c r="O488" s="29"/>
      <c r="P488" s="30">
        <v>1</v>
      </c>
      <c r="Q488" s="31">
        <f t="shared" si="35"/>
        <v>0.12</v>
      </c>
      <c r="R488" s="34"/>
    </row>
    <row r="489" spans="2:18" ht="15" customHeight="1" x14ac:dyDescent="0.25">
      <c r="B489" s="623">
        <v>8</v>
      </c>
      <c r="C489" s="409">
        <v>5897</v>
      </c>
      <c r="D489" s="409" t="s">
        <v>12</v>
      </c>
      <c r="E489" s="409">
        <v>400</v>
      </c>
      <c r="F489" s="409">
        <v>59</v>
      </c>
      <c r="G489" s="497">
        <f t="shared" si="36"/>
        <v>1.09359096</v>
      </c>
      <c r="H489" s="616" t="s">
        <v>207</v>
      </c>
      <c r="J489" s="28">
        <v>14</v>
      </c>
      <c r="K489" s="29"/>
      <c r="L489" s="29">
        <v>10</v>
      </c>
      <c r="M489" s="24">
        <v>20</v>
      </c>
      <c r="N489" s="24">
        <v>400</v>
      </c>
      <c r="O489" s="29"/>
      <c r="P489" s="30">
        <v>3</v>
      </c>
      <c r="Q489" s="31">
        <f t="shared" si="35"/>
        <v>0.24</v>
      </c>
      <c r="R489" s="34"/>
    </row>
    <row r="490" spans="2:18" ht="15" customHeight="1" x14ac:dyDescent="0.25">
      <c r="B490" s="623">
        <v>9</v>
      </c>
      <c r="C490" s="409">
        <v>5901</v>
      </c>
      <c r="D490" s="409" t="s">
        <v>12</v>
      </c>
      <c r="E490" s="409">
        <v>400</v>
      </c>
      <c r="F490" s="409">
        <v>53</v>
      </c>
      <c r="G490" s="497">
        <f t="shared" si="36"/>
        <v>0.88247543999999989</v>
      </c>
      <c r="H490" s="616" t="s">
        <v>207</v>
      </c>
      <c r="J490" s="28">
        <v>15</v>
      </c>
      <c r="K490" s="29"/>
      <c r="L490" s="29">
        <v>8</v>
      </c>
      <c r="M490" s="24">
        <v>20</v>
      </c>
      <c r="N490" s="24">
        <v>400</v>
      </c>
      <c r="O490" s="29"/>
      <c r="P490" s="30">
        <v>1</v>
      </c>
      <c r="Q490" s="31">
        <f t="shared" si="35"/>
        <v>6.4000000000000001E-2</v>
      </c>
      <c r="R490" s="34"/>
    </row>
    <row r="491" spans="2:18" ht="15" customHeight="1" x14ac:dyDescent="0.25">
      <c r="B491" s="1340">
        <v>46217</v>
      </c>
      <c r="C491" s="409">
        <v>5931</v>
      </c>
      <c r="D491" s="409" t="s">
        <v>12</v>
      </c>
      <c r="E491" s="409">
        <v>400</v>
      </c>
      <c r="F491" s="409">
        <v>37</v>
      </c>
      <c r="G491" s="497">
        <f t="shared" si="36"/>
        <v>0.43008503999999992</v>
      </c>
      <c r="H491" s="616" t="s">
        <v>252</v>
      </c>
      <c r="J491" s="28">
        <v>16</v>
      </c>
      <c r="K491" s="29"/>
      <c r="L491" s="29">
        <v>2.2000000000000002</v>
      </c>
      <c r="M491" s="24">
        <v>20</v>
      </c>
      <c r="N491" s="24">
        <v>400</v>
      </c>
      <c r="O491" s="29"/>
      <c r="P491" s="30">
        <v>3</v>
      </c>
      <c r="Q491" s="31">
        <f t="shared" si="35"/>
        <v>5.28E-2</v>
      </c>
      <c r="R491" s="34"/>
    </row>
    <row r="492" spans="2:18" ht="15" customHeight="1" x14ac:dyDescent="0.25">
      <c r="B492" s="623">
        <v>2</v>
      </c>
      <c r="C492" s="409">
        <v>5934</v>
      </c>
      <c r="D492" s="409" t="s">
        <v>12</v>
      </c>
      <c r="E492" s="409">
        <v>400</v>
      </c>
      <c r="F492" s="409">
        <v>40</v>
      </c>
      <c r="G492" s="497">
        <f t="shared" si="36"/>
        <v>0.50265599999999988</v>
      </c>
      <c r="H492" s="616" t="s">
        <v>252</v>
      </c>
      <c r="J492" s="28">
        <v>17</v>
      </c>
      <c r="K492" s="29"/>
      <c r="L492" s="29">
        <v>10</v>
      </c>
      <c r="M492" s="24">
        <v>18</v>
      </c>
      <c r="N492" s="24">
        <v>400</v>
      </c>
      <c r="O492" s="29"/>
      <c r="P492" s="30">
        <v>2</v>
      </c>
      <c r="Q492" s="31">
        <f t="shared" si="35"/>
        <v>0.14399999999999999</v>
      </c>
      <c r="R492" s="34"/>
    </row>
    <row r="493" spans="2:18" ht="15" customHeight="1" x14ac:dyDescent="0.25">
      <c r="B493" s="623">
        <v>3</v>
      </c>
      <c r="C493" s="409">
        <v>5982</v>
      </c>
      <c r="D493" s="409" t="s">
        <v>12</v>
      </c>
      <c r="E493" s="409">
        <v>400</v>
      </c>
      <c r="F493" s="409">
        <v>50</v>
      </c>
      <c r="G493" s="497">
        <f t="shared" si="36"/>
        <v>0.78539999999999988</v>
      </c>
      <c r="H493" s="616" t="s">
        <v>252</v>
      </c>
      <c r="J493" s="28">
        <v>18</v>
      </c>
      <c r="K493" s="29"/>
      <c r="L493" s="29">
        <v>8</v>
      </c>
      <c r="M493" s="24">
        <v>18</v>
      </c>
      <c r="N493" s="24">
        <v>400</v>
      </c>
      <c r="O493" s="29"/>
      <c r="P493" s="30">
        <v>1</v>
      </c>
      <c r="Q493" s="31">
        <f t="shared" si="35"/>
        <v>5.7599999999999998E-2</v>
      </c>
      <c r="R493" s="34"/>
    </row>
    <row r="494" spans="2:18" ht="15" customHeight="1" x14ac:dyDescent="0.25">
      <c r="B494" s="623">
        <v>4</v>
      </c>
      <c r="C494" s="409">
        <v>5951</v>
      </c>
      <c r="D494" s="409" t="s">
        <v>12</v>
      </c>
      <c r="E494" s="409">
        <v>400</v>
      </c>
      <c r="F494" s="409">
        <v>46</v>
      </c>
      <c r="G494" s="497">
        <f t="shared" si="36"/>
        <v>0.66476255999999989</v>
      </c>
      <c r="H494" s="616" t="s">
        <v>252</v>
      </c>
      <c r="J494" s="28">
        <v>19</v>
      </c>
      <c r="K494" s="29"/>
      <c r="L494" s="29">
        <v>2.2000000000000002</v>
      </c>
      <c r="M494" s="24">
        <v>18</v>
      </c>
      <c r="N494" s="24">
        <v>400</v>
      </c>
      <c r="O494" s="29"/>
      <c r="P494" s="30">
        <v>1</v>
      </c>
      <c r="Q494" s="31">
        <f t="shared" si="35"/>
        <v>1.584E-2</v>
      </c>
      <c r="R494" s="34"/>
    </row>
    <row r="495" spans="2:18" ht="15" customHeight="1" x14ac:dyDescent="0.25">
      <c r="B495" s="623">
        <v>5</v>
      </c>
      <c r="C495" s="409">
        <v>5988</v>
      </c>
      <c r="D495" s="409" t="s">
        <v>12</v>
      </c>
      <c r="E495" s="409">
        <v>400</v>
      </c>
      <c r="F495" s="409">
        <v>40</v>
      </c>
      <c r="G495" s="497">
        <f t="shared" si="36"/>
        <v>0.50265599999999988</v>
      </c>
      <c r="H495" s="616" t="s">
        <v>252</v>
      </c>
      <c r="J495" s="28">
        <v>20</v>
      </c>
      <c r="K495" s="29"/>
      <c r="L495" s="29">
        <v>15</v>
      </c>
      <c r="M495" s="24">
        <v>15</v>
      </c>
      <c r="N495" s="24">
        <v>400</v>
      </c>
      <c r="O495" s="29"/>
      <c r="P495" s="30">
        <v>1</v>
      </c>
      <c r="Q495" s="31">
        <f t="shared" si="35"/>
        <v>0.09</v>
      </c>
      <c r="R495" s="34"/>
    </row>
    <row r="496" spans="2:18" ht="15" customHeight="1" x14ac:dyDescent="0.25">
      <c r="B496" s="1340">
        <v>46218</v>
      </c>
      <c r="C496" s="409">
        <v>5917</v>
      </c>
      <c r="D496" s="409" t="s">
        <v>12</v>
      </c>
      <c r="E496" s="409">
        <v>400</v>
      </c>
      <c r="F496" s="409">
        <v>43</v>
      </c>
      <c r="G496" s="497">
        <f t="shared" si="36"/>
        <v>0.58088183999999998</v>
      </c>
      <c r="H496" s="616" t="s">
        <v>16</v>
      </c>
      <c r="J496" s="28">
        <v>21</v>
      </c>
      <c r="K496" s="29"/>
      <c r="L496" s="29">
        <v>13</v>
      </c>
      <c r="M496" s="24">
        <v>15</v>
      </c>
      <c r="N496" s="24">
        <v>400</v>
      </c>
      <c r="O496" s="29"/>
      <c r="P496" s="30">
        <v>1</v>
      </c>
      <c r="Q496" s="31">
        <f t="shared" si="35"/>
        <v>7.8E-2</v>
      </c>
      <c r="R496" s="34"/>
    </row>
    <row r="497" spans="2:18" ht="15" customHeight="1" x14ac:dyDescent="0.25">
      <c r="B497" s="623">
        <v>2</v>
      </c>
      <c r="C497" s="409">
        <v>5936</v>
      </c>
      <c r="D497" s="409" t="s">
        <v>12</v>
      </c>
      <c r="E497" s="409">
        <v>400</v>
      </c>
      <c r="F497" s="409">
        <v>48</v>
      </c>
      <c r="G497" s="497">
        <f t="shared" si="36"/>
        <v>0.72382463999999991</v>
      </c>
      <c r="H497" s="616" t="s">
        <v>16</v>
      </c>
      <c r="J497" s="28">
        <v>22</v>
      </c>
      <c r="K497" s="29"/>
      <c r="L497" s="29">
        <v>8</v>
      </c>
      <c r="M497" s="24">
        <v>15</v>
      </c>
      <c r="N497" s="24">
        <v>400</v>
      </c>
      <c r="O497" s="29"/>
      <c r="P497" s="30">
        <v>2</v>
      </c>
      <c r="Q497" s="31">
        <f t="shared" si="35"/>
        <v>9.6000000000000002E-2</v>
      </c>
      <c r="R497" s="34"/>
    </row>
    <row r="498" spans="2:18" ht="15" customHeight="1" x14ac:dyDescent="0.25">
      <c r="B498" s="1340">
        <v>46219</v>
      </c>
      <c r="C498" s="409">
        <v>5919</v>
      </c>
      <c r="D498" s="409" t="s">
        <v>12</v>
      </c>
      <c r="E498" s="409">
        <v>400</v>
      </c>
      <c r="F498" s="409">
        <v>51</v>
      </c>
      <c r="G498" s="497">
        <f t="shared" ref="G498:G521" si="37">0.7854*E498*F498*F498/1000000</f>
        <v>0.81713015999999994</v>
      </c>
      <c r="H498" s="616" t="s">
        <v>16</v>
      </c>
      <c r="J498" s="28">
        <v>23</v>
      </c>
      <c r="K498" s="29"/>
      <c r="L498" s="29">
        <v>5</v>
      </c>
      <c r="M498" s="24">
        <v>15</v>
      </c>
      <c r="N498" s="24">
        <v>400</v>
      </c>
      <c r="O498" s="29"/>
      <c r="P498" s="30">
        <v>4</v>
      </c>
      <c r="Q498" s="31">
        <f t="shared" si="35"/>
        <v>0.12</v>
      </c>
      <c r="R498" s="34"/>
    </row>
    <row r="499" spans="2:18" ht="15" customHeight="1" x14ac:dyDescent="0.25">
      <c r="B499" s="623">
        <v>2</v>
      </c>
      <c r="C499" s="409">
        <v>5938</v>
      </c>
      <c r="D499" s="409" t="s">
        <v>12</v>
      </c>
      <c r="E499" s="409">
        <v>400</v>
      </c>
      <c r="F499" s="409">
        <v>50</v>
      </c>
      <c r="G499" s="497">
        <f t="shared" si="37"/>
        <v>0.78539999999999988</v>
      </c>
      <c r="H499" s="616" t="s">
        <v>16</v>
      </c>
      <c r="J499" s="28">
        <v>24</v>
      </c>
      <c r="K499" s="29"/>
      <c r="L499" s="29">
        <v>2.2000000000000002</v>
      </c>
      <c r="M499" s="24">
        <v>15</v>
      </c>
      <c r="N499" s="24">
        <v>400</v>
      </c>
      <c r="O499" s="29"/>
      <c r="P499" s="30">
        <v>7</v>
      </c>
      <c r="Q499" s="31">
        <f t="shared" si="35"/>
        <v>9.2399999999999996E-2</v>
      </c>
      <c r="R499" s="34"/>
    </row>
    <row r="500" spans="2:18" ht="15" customHeight="1" x14ac:dyDescent="0.25">
      <c r="B500" s="623">
        <v>3</v>
      </c>
      <c r="C500" s="409">
        <v>5914</v>
      </c>
      <c r="D500" s="409" t="s">
        <v>12</v>
      </c>
      <c r="E500" s="409">
        <v>400</v>
      </c>
      <c r="F500" s="409">
        <v>62</v>
      </c>
      <c r="G500" s="497">
        <f t="shared" si="37"/>
        <v>1.2076310399999999</v>
      </c>
      <c r="H500" s="616" t="s">
        <v>16</v>
      </c>
      <c r="J500" s="28">
        <v>25</v>
      </c>
      <c r="K500" s="29"/>
      <c r="L500" s="29">
        <v>5</v>
      </c>
      <c r="M500" s="24">
        <v>8</v>
      </c>
      <c r="N500" s="24">
        <v>400</v>
      </c>
      <c r="O500" s="29"/>
      <c r="P500" s="30">
        <v>7</v>
      </c>
      <c r="Q500" s="31">
        <f t="shared" ref="Q500:Q563" si="38">L500*M500*N500*P500/1000000</f>
        <v>0.112</v>
      </c>
      <c r="R500" s="34"/>
    </row>
    <row r="501" spans="2:18" ht="15" customHeight="1" x14ac:dyDescent="0.25">
      <c r="B501" s="1340">
        <v>46225</v>
      </c>
      <c r="C501" s="409">
        <v>6172</v>
      </c>
      <c r="D501" s="409" t="s">
        <v>12</v>
      </c>
      <c r="E501" s="409">
        <v>400</v>
      </c>
      <c r="F501" s="409">
        <v>48</v>
      </c>
      <c r="G501" s="497">
        <f t="shared" si="37"/>
        <v>0.72382463999999991</v>
      </c>
      <c r="H501" s="616" t="s">
        <v>15</v>
      </c>
      <c r="J501" s="28">
        <v>26</v>
      </c>
      <c r="K501" s="29"/>
      <c r="L501" s="29">
        <v>13</v>
      </c>
      <c r="M501" s="24">
        <v>13</v>
      </c>
      <c r="N501" s="24">
        <v>400</v>
      </c>
      <c r="O501" s="29"/>
      <c r="P501" s="30">
        <v>1</v>
      </c>
      <c r="Q501" s="31">
        <f t="shared" si="38"/>
        <v>6.7599999999999993E-2</v>
      </c>
      <c r="R501" s="34"/>
    </row>
    <row r="502" spans="2:18" ht="15" customHeight="1" x14ac:dyDescent="0.25">
      <c r="B502" s="623">
        <v>2</v>
      </c>
      <c r="C502" s="409">
        <v>6174</v>
      </c>
      <c r="D502" s="409" t="s">
        <v>12</v>
      </c>
      <c r="E502" s="409">
        <v>400</v>
      </c>
      <c r="F502" s="409">
        <v>57</v>
      </c>
      <c r="G502" s="497">
        <f t="shared" si="37"/>
        <v>1.02070584</v>
      </c>
      <c r="H502" s="616" t="s">
        <v>15</v>
      </c>
      <c r="J502" s="28">
        <v>27</v>
      </c>
      <c r="K502" s="29"/>
      <c r="L502" s="29">
        <v>10</v>
      </c>
      <c r="M502" s="24">
        <v>13</v>
      </c>
      <c r="N502" s="24">
        <v>400</v>
      </c>
      <c r="O502" s="29"/>
      <c r="P502" s="30">
        <v>1</v>
      </c>
      <c r="Q502" s="31">
        <f t="shared" si="38"/>
        <v>5.1999999999999998E-2</v>
      </c>
      <c r="R502" s="34"/>
    </row>
    <row r="503" spans="2:18" ht="15" customHeight="1" x14ac:dyDescent="0.25">
      <c r="B503" s="623">
        <v>3</v>
      </c>
      <c r="C503" s="409">
        <v>6173</v>
      </c>
      <c r="D503" s="409" t="s">
        <v>12</v>
      </c>
      <c r="E503" s="409">
        <v>400</v>
      </c>
      <c r="F503" s="409">
        <v>54</v>
      </c>
      <c r="G503" s="497">
        <f t="shared" si="37"/>
        <v>0.91609055999999989</v>
      </c>
      <c r="H503" s="616" t="s">
        <v>15</v>
      </c>
      <c r="J503" s="28">
        <v>28</v>
      </c>
      <c r="K503" s="29"/>
      <c r="L503" s="29">
        <v>5</v>
      </c>
      <c r="M503" s="24">
        <v>15</v>
      </c>
      <c r="N503" s="24">
        <v>400</v>
      </c>
      <c r="O503" s="29"/>
      <c r="P503" s="30">
        <v>3</v>
      </c>
      <c r="Q503" s="31">
        <f t="shared" si="38"/>
        <v>0.09</v>
      </c>
      <c r="R503" s="34"/>
    </row>
    <row r="504" spans="2:18" ht="15" customHeight="1" x14ac:dyDescent="0.25">
      <c r="B504" s="623">
        <v>4</v>
      </c>
      <c r="C504" s="409">
        <v>6180</v>
      </c>
      <c r="D504" s="409" t="s">
        <v>12</v>
      </c>
      <c r="E504" s="409">
        <v>400</v>
      </c>
      <c r="F504" s="409">
        <v>47</v>
      </c>
      <c r="G504" s="497">
        <f t="shared" si="37"/>
        <v>0.69397943999999989</v>
      </c>
      <c r="H504" s="616" t="s">
        <v>15</v>
      </c>
      <c r="J504" s="28">
        <v>29</v>
      </c>
      <c r="K504" s="29"/>
      <c r="L504" s="29">
        <v>10</v>
      </c>
      <c r="M504" s="24">
        <v>10</v>
      </c>
      <c r="N504" s="24">
        <v>400</v>
      </c>
      <c r="O504" s="29"/>
      <c r="P504" s="30">
        <v>1</v>
      </c>
      <c r="Q504" s="31">
        <f t="shared" si="38"/>
        <v>0.04</v>
      </c>
      <c r="R504" s="34"/>
    </row>
    <row r="505" spans="2:18" ht="15" customHeight="1" x14ac:dyDescent="0.25">
      <c r="B505" s="623">
        <v>5</v>
      </c>
      <c r="C505" s="409">
        <v>6230</v>
      </c>
      <c r="D505" s="409" t="s">
        <v>12</v>
      </c>
      <c r="E505" s="409">
        <v>400</v>
      </c>
      <c r="F505" s="409">
        <v>59</v>
      </c>
      <c r="G505" s="497">
        <f t="shared" si="37"/>
        <v>1.09359096</v>
      </c>
      <c r="H505" s="616" t="s">
        <v>15</v>
      </c>
      <c r="J505" s="28">
        <v>30</v>
      </c>
      <c r="K505" s="29"/>
      <c r="L505" s="29">
        <v>4.2</v>
      </c>
      <c r="M505" s="24">
        <v>7</v>
      </c>
      <c r="N505" s="24">
        <v>400</v>
      </c>
      <c r="O505" s="29"/>
      <c r="P505" s="30">
        <v>16</v>
      </c>
      <c r="Q505" s="31">
        <f t="shared" si="38"/>
        <v>0.18815999999999999</v>
      </c>
      <c r="R505" s="34"/>
    </row>
    <row r="506" spans="2:18" ht="15" customHeight="1" x14ac:dyDescent="0.25">
      <c r="B506" s="623">
        <v>6</v>
      </c>
      <c r="C506" s="409">
        <v>6170</v>
      </c>
      <c r="D506" s="409" t="s">
        <v>12</v>
      </c>
      <c r="E506" s="409">
        <v>400</v>
      </c>
      <c r="F506" s="409">
        <v>38</v>
      </c>
      <c r="G506" s="497">
        <f t="shared" si="37"/>
        <v>0.45364703999999995</v>
      </c>
      <c r="H506" s="616" t="s">
        <v>15</v>
      </c>
      <c r="J506" s="28">
        <v>31</v>
      </c>
      <c r="K506" s="29"/>
      <c r="L506" s="29">
        <v>3.2</v>
      </c>
      <c r="M506" s="24">
        <v>7</v>
      </c>
      <c r="N506" s="24">
        <v>400</v>
      </c>
      <c r="O506" s="29"/>
      <c r="P506" s="30">
        <v>11</v>
      </c>
      <c r="Q506" s="31">
        <f t="shared" si="38"/>
        <v>9.8559999999999995E-2</v>
      </c>
      <c r="R506" s="34"/>
    </row>
    <row r="507" spans="2:18" ht="15" customHeight="1" x14ac:dyDescent="0.25">
      <c r="B507" s="623">
        <v>7</v>
      </c>
      <c r="C507" s="409">
        <v>6162</v>
      </c>
      <c r="D507" s="409" t="s">
        <v>12</v>
      </c>
      <c r="E507" s="409">
        <v>400</v>
      </c>
      <c r="F507" s="409">
        <v>43</v>
      </c>
      <c r="G507" s="497">
        <f t="shared" si="37"/>
        <v>0.58088183999999998</v>
      </c>
      <c r="H507" s="616" t="s">
        <v>15</v>
      </c>
      <c r="J507" s="28">
        <v>32</v>
      </c>
      <c r="K507" s="29"/>
      <c r="L507" s="29">
        <v>4.2</v>
      </c>
      <c r="M507" s="24">
        <v>10</v>
      </c>
      <c r="N507" s="24">
        <v>400</v>
      </c>
      <c r="O507" s="29"/>
      <c r="P507" s="30">
        <v>9</v>
      </c>
      <c r="Q507" s="31">
        <f t="shared" si="38"/>
        <v>0.1512</v>
      </c>
      <c r="R507" s="34"/>
    </row>
    <row r="508" spans="2:18" ht="15" customHeight="1" x14ac:dyDescent="0.25">
      <c r="B508" s="623">
        <v>8</v>
      </c>
      <c r="C508" s="409">
        <v>6166</v>
      </c>
      <c r="D508" s="409" t="s">
        <v>12</v>
      </c>
      <c r="E508" s="409">
        <v>400</v>
      </c>
      <c r="F508" s="409">
        <v>31</v>
      </c>
      <c r="G508" s="497">
        <f t="shared" si="37"/>
        <v>0.30190775999999997</v>
      </c>
      <c r="H508" s="616" t="s">
        <v>15</v>
      </c>
      <c r="J508" s="28">
        <v>33</v>
      </c>
      <c r="K508" s="29"/>
      <c r="L508" s="29">
        <v>4.2</v>
      </c>
      <c r="M508" s="24">
        <v>10</v>
      </c>
      <c r="N508" s="24">
        <v>300</v>
      </c>
      <c r="O508" s="29"/>
      <c r="P508" s="30">
        <v>1</v>
      </c>
      <c r="Q508" s="31">
        <f t="shared" si="38"/>
        <v>1.26E-2</v>
      </c>
      <c r="R508" s="34"/>
    </row>
    <row r="509" spans="2:18" ht="15" customHeight="1" x14ac:dyDescent="0.25">
      <c r="B509" s="1340">
        <v>46228</v>
      </c>
      <c r="C509" s="409">
        <v>5884</v>
      </c>
      <c r="D509" s="409" t="s">
        <v>12</v>
      </c>
      <c r="E509" s="409">
        <v>400</v>
      </c>
      <c r="F509" s="409">
        <v>57</v>
      </c>
      <c r="G509" s="497">
        <f t="shared" si="37"/>
        <v>1.02070584</v>
      </c>
      <c r="H509" s="616" t="s">
        <v>15</v>
      </c>
      <c r="J509" s="28">
        <v>34</v>
      </c>
      <c r="K509" s="29"/>
      <c r="L509" s="29">
        <v>3.2</v>
      </c>
      <c r="M509" s="24">
        <v>11</v>
      </c>
      <c r="N509" s="24">
        <v>400</v>
      </c>
      <c r="O509" s="29"/>
      <c r="P509" s="30">
        <v>2</v>
      </c>
      <c r="Q509" s="31">
        <f t="shared" si="38"/>
        <v>2.8160000000000004E-2</v>
      </c>
      <c r="R509" s="34"/>
    </row>
    <row r="510" spans="2:18" ht="15" customHeight="1" x14ac:dyDescent="0.25">
      <c r="B510" s="623">
        <v>2</v>
      </c>
      <c r="C510" s="409">
        <v>6187</v>
      </c>
      <c r="D510" s="409" t="s">
        <v>12</v>
      </c>
      <c r="E510" s="409">
        <v>400</v>
      </c>
      <c r="F510" s="409">
        <v>52</v>
      </c>
      <c r="G510" s="497">
        <f t="shared" si="37"/>
        <v>0.84948863999999991</v>
      </c>
      <c r="H510" s="616" t="s">
        <v>15</v>
      </c>
      <c r="J510" s="28">
        <v>35</v>
      </c>
      <c r="K510" s="29"/>
      <c r="L510" s="29">
        <v>2.2000000000000002</v>
      </c>
      <c r="M510" s="24">
        <v>10</v>
      </c>
      <c r="N510" s="24">
        <v>400</v>
      </c>
      <c r="O510" s="29"/>
      <c r="P510" s="30">
        <v>5</v>
      </c>
      <c r="Q510" s="31">
        <f t="shared" si="38"/>
        <v>4.3999999999999997E-2</v>
      </c>
      <c r="R510" s="34"/>
    </row>
    <row r="511" spans="2:18" ht="15" customHeight="1" x14ac:dyDescent="0.25">
      <c r="B511" s="623">
        <v>3</v>
      </c>
      <c r="C511" s="409">
        <v>6189</v>
      </c>
      <c r="D511" s="409" t="s">
        <v>12</v>
      </c>
      <c r="E511" s="409">
        <v>400</v>
      </c>
      <c r="F511" s="409">
        <v>56</v>
      </c>
      <c r="G511" s="497">
        <f t="shared" si="37"/>
        <v>0.98520576000000004</v>
      </c>
      <c r="H511" s="616" t="s">
        <v>15</v>
      </c>
      <c r="J511" s="28">
        <v>36</v>
      </c>
      <c r="K511" s="29"/>
      <c r="L511" s="29">
        <v>1.7</v>
      </c>
      <c r="M511" s="24">
        <v>10</v>
      </c>
      <c r="N511" s="24">
        <v>400</v>
      </c>
      <c r="O511" s="29"/>
      <c r="P511" s="30">
        <v>5</v>
      </c>
      <c r="Q511" s="31">
        <f t="shared" si="38"/>
        <v>3.4000000000000002E-2</v>
      </c>
      <c r="R511" s="34"/>
    </row>
    <row r="512" spans="2:18" ht="15" customHeight="1" x14ac:dyDescent="0.25">
      <c r="B512" s="623">
        <v>4</v>
      </c>
      <c r="C512" s="409">
        <v>6284</v>
      </c>
      <c r="D512" s="409" t="s">
        <v>12</v>
      </c>
      <c r="E512" s="409">
        <v>400</v>
      </c>
      <c r="F512" s="409">
        <v>47</v>
      </c>
      <c r="G512" s="497">
        <f t="shared" si="37"/>
        <v>0.69397943999999989</v>
      </c>
      <c r="H512" s="616" t="s">
        <v>15</v>
      </c>
      <c r="J512" s="28">
        <v>37</v>
      </c>
      <c r="K512" s="29"/>
      <c r="L512" s="29">
        <v>2.2000000000000002</v>
      </c>
      <c r="M512" s="24">
        <v>15</v>
      </c>
      <c r="N512" s="24">
        <v>400</v>
      </c>
      <c r="O512" s="29"/>
      <c r="P512" s="30">
        <v>3</v>
      </c>
      <c r="Q512" s="31">
        <f t="shared" si="38"/>
        <v>3.9600000000000003E-2</v>
      </c>
      <c r="R512" s="34"/>
    </row>
    <row r="513" spans="2:18" ht="15" customHeight="1" x14ac:dyDescent="0.25">
      <c r="B513" s="623">
        <v>5</v>
      </c>
      <c r="C513" s="409">
        <v>6272</v>
      </c>
      <c r="D513" s="409" t="s">
        <v>12</v>
      </c>
      <c r="E513" s="409">
        <v>400</v>
      </c>
      <c r="F513" s="409">
        <v>52</v>
      </c>
      <c r="G513" s="497">
        <f t="shared" si="37"/>
        <v>0.84948863999999991</v>
      </c>
      <c r="H513" s="616" t="s">
        <v>15</v>
      </c>
      <c r="J513" s="28">
        <v>38</v>
      </c>
      <c r="K513" s="29"/>
      <c r="L513" s="29">
        <v>3.2</v>
      </c>
      <c r="M513" s="24">
        <v>7</v>
      </c>
      <c r="N513" s="24">
        <v>300</v>
      </c>
      <c r="O513" s="29"/>
      <c r="P513" s="30">
        <v>1</v>
      </c>
      <c r="Q513" s="31">
        <f t="shared" si="38"/>
        <v>6.7200000000000011E-3</v>
      </c>
      <c r="R513" s="34"/>
    </row>
    <row r="514" spans="2:18" ht="15" customHeight="1" x14ac:dyDescent="0.25">
      <c r="B514" s="623">
        <v>6</v>
      </c>
      <c r="C514" s="409">
        <v>6279</v>
      </c>
      <c r="D514" s="409" t="s">
        <v>12</v>
      </c>
      <c r="E514" s="409">
        <v>400</v>
      </c>
      <c r="F514" s="409">
        <v>57</v>
      </c>
      <c r="G514" s="497">
        <f t="shared" si="37"/>
        <v>1.02070584</v>
      </c>
      <c r="H514" s="616" t="s">
        <v>13</v>
      </c>
      <c r="J514" s="28">
        <v>39</v>
      </c>
      <c r="K514" s="29"/>
      <c r="L514" s="29">
        <v>2.2000000000000002</v>
      </c>
      <c r="M514" s="24">
        <v>13</v>
      </c>
      <c r="N514" s="24">
        <v>300</v>
      </c>
      <c r="O514" s="29"/>
      <c r="P514" s="30">
        <v>1</v>
      </c>
      <c r="Q514" s="31">
        <f t="shared" si="38"/>
        <v>8.5800000000000008E-3</v>
      </c>
      <c r="R514" s="34"/>
    </row>
    <row r="515" spans="2:18" ht="15" customHeight="1" x14ac:dyDescent="0.25">
      <c r="B515" s="1340">
        <v>46231</v>
      </c>
      <c r="C515" s="409">
        <v>5866</v>
      </c>
      <c r="D515" s="409" t="s">
        <v>12</v>
      </c>
      <c r="E515" s="409">
        <v>400</v>
      </c>
      <c r="F515" s="409">
        <v>48</v>
      </c>
      <c r="G515" s="497">
        <f t="shared" si="37"/>
        <v>0.72382463999999991</v>
      </c>
      <c r="H515" s="616" t="s">
        <v>15</v>
      </c>
      <c r="J515" s="28">
        <v>40</v>
      </c>
      <c r="K515" s="29"/>
      <c r="L515" s="29">
        <v>2.2000000000000002</v>
      </c>
      <c r="M515" s="24">
        <v>30</v>
      </c>
      <c r="N515" s="24">
        <v>300</v>
      </c>
      <c r="O515" s="29"/>
      <c r="P515" s="30">
        <v>1</v>
      </c>
      <c r="Q515" s="31">
        <f t="shared" si="38"/>
        <v>1.9800000000000002E-2</v>
      </c>
      <c r="R515" s="34"/>
    </row>
    <row r="516" spans="2:18" ht="15" customHeight="1" x14ac:dyDescent="0.25">
      <c r="B516" s="623">
        <v>2</v>
      </c>
      <c r="C516" s="409">
        <v>5843</v>
      </c>
      <c r="D516" s="409" t="s">
        <v>12</v>
      </c>
      <c r="E516" s="409">
        <v>400</v>
      </c>
      <c r="F516" s="409">
        <v>70</v>
      </c>
      <c r="G516" s="497">
        <f t="shared" si="37"/>
        <v>1.5393839999999999</v>
      </c>
      <c r="H516" s="616" t="s">
        <v>15</v>
      </c>
      <c r="J516" s="28">
        <v>41</v>
      </c>
      <c r="K516" s="29"/>
      <c r="L516" s="29">
        <v>2.2000000000000002</v>
      </c>
      <c r="M516" s="24">
        <v>25</v>
      </c>
      <c r="N516" s="24">
        <v>300</v>
      </c>
      <c r="O516" s="29"/>
      <c r="P516" s="30">
        <v>1</v>
      </c>
      <c r="Q516" s="31">
        <f t="shared" si="38"/>
        <v>1.6500000000000004E-2</v>
      </c>
      <c r="R516" s="34"/>
    </row>
    <row r="517" spans="2:18" ht="15" customHeight="1" x14ac:dyDescent="0.25">
      <c r="B517" s="623">
        <v>3</v>
      </c>
      <c r="C517" s="409">
        <v>6449</v>
      </c>
      <c r="D517" s="409" t="s">
        <v>12</v>
      </c>
      <c r="E517" s="409">
        <v>400</v>
      </c>
      <c r="F517" s="409">
        <v>53</v>
      </c>
      <c r="G517" s="497">
        <f t="shared" si="37"/>
        <v>0.88247543999999989</v>
      </c>
      <c r="H517" s="616" t="s">
        <v>207</v>
      </c>
      <c r="J517" s="28">
        <v>42</v>
      </c>
      <c r="K517" s="29"/>
      <c r="L517" s="29">
        <v>1.7</v>
      </c>
      <c r="M517" s="24">
        <v>10</v>
      </c>
      <c r="N517" s="24">
        <v>300</v>
      </c>
      <c r="O517" s="29"/>
      <c r="P517" s="30">
        <v>5</v>
      </c>
      <c r="Q517" s="31">
        <f t="shared" si="38"/>
        <v>2.5499999999999998E-2</v>
      </c>
      <c r="R517" s="34"/>
    </row>
    <row r="518" spans="2:18" ht="15" customHeight="1" x14ac:dyDescent="0.25">
      <c r="B518" s="1340">
        <v>46232</v>
      </c>
      <c r="C518" s="409">
        <v>5882</v>
      </c>
      <c r="D518" s="409" t="s">
        <v>12</v>
      </c>
      <c r="E518" s="409">
        <v>400</v>
      </c>
      <c r="F518" s="409">
        <v>74</v>
      </c>
      <c r="G518" s="497">
        <f t="shared" si="37"/>
        <v>1.7203401599999997</v>
      </c>
      <c r="H518" s="616" t="s">
        <v>15</v>
      </c>
      <c r="J518" s="28">
        <v>43</v>
      </c>
      <c r="K518" s="29"/>
      <c r="L518" s="29">
        <v>3</v>
      </c>
      <c r="M518" s="52">
        <v>5</v>
      </c>
      <c r="N518" s="1312">
        <v>400</v>
      </c>
      <c r="O518" s="53">
        <v>8</v>
      </c>
      <c r="P518" s="25">
        <v>80</v>
      </c>
      <c r="Q518" s="26">
        <f t="shared" si="38"/>
        <v>0.48</v>
      </c>
      <c r="R518" s="65"/>
    </row>
    <row r="519" spans="2:18" ht="15" customHeight="1" x14ac:dyDescent="0.25">
      <c r="B519" s="623">
        <v>2</v>
      </c>
      <c r="C519" s="409">
        <v>5887</v>
      </c>
      <c r="D519" s="409" t="s">
        <v>12</v>
      </c>
      <c r="E519" s="409">
        <v>400</v>
      </c>
      <c r="F519" s="409">
        <v>28</v>
      </c>
      <c r="G519" s="497">
        <f t="shared" si="37"/>
        <v>0.24630144000000001</v>
      </c>
      <c r="H519" s="616" t="s">
        <v>15</v>
      </c>
      <c r="J519" s="28">
        <v>44</v>
      </c>
      <c r="K519" s="29"/>
      <c r="L519" s="29">
        <v>2</v>
      </c>
      <c r="M519" s="52">
        <v>3</v>
      </c>
      <c r="N519" s="1312">
        <v>400</v>
      </c>
      <c r="O519" s="57">
        <v>4</v>
      </c>
      <c r="P519" s="454">
        <v>100</v>
      </c>
      <c r="Q519" s="296">
        <f t="shared" si="38"/>
        <v>0.24</v>
      </c>
      <c r="R519" s="65"/>
    </row>
    <row r="520" spans="2:18" ht="15" customHeight="1" x14ac:dyDescent="0.25">
      <c r="B520" s="623">
        <v>3</v>
      </c>
      <c r="C520" s="409">
        <v>6424</v>
      </c>
      <c r="D520" s="409" t="s">
        <v>12</v>
      </c>
      <c r="E520" s="409">
        <v>400</v>
      </c>
      <c r="F520" s="409">
        <v>48</v>
      </c>
      <c r="G520" s="497">
        <f t="shared" si="37"/>
        <v>0.72382463999999991</v>
      </c>
      <c r="H520" s="616" t="s">
        <v>207</v>
      </c>
      <c r="J520" s="1292">
        <v>46181</v>
      </c>
      <c r="K520" s="23" t="s">
        <v>32</v>
      </c>
      <c r="L520" s="24">
        <v>15</v>
      </c>
      <c r="M520" s="24">
        <v>30</v>
      </c>
      <c r="N520" s="24">
        <v>400</v>
      </c>
      <c r="O520" s="23"/>
      <c r="P520" s="25">
        <v>1</v>
      </c>
      <c r="Q520" s="26">
        <f t="shared" si="38"/>
        <v>0.18</v>
      </c>
      <c r="R520" s="27"/>
    </row>
    <row r="521" spans="2:18" ht="15" customHeight="1" x14ac:dyDescent="0.25">
      <c r="B521" s="1340">
        <v>46233</v>
      </c>
      <c r="C521" s="409">
        <v>6430</v>
      </c>
      <c r="D521" s="409" t="s">
        <v>12</v>
      </c>
      <c r="E521" s="409">
        <v>400</v>
      </c>
      <c r="F521" s="409">
        <v>60</v>
      </c>
      <c r="G521" s="497">
        <f t="shared" si="37"/>
        <v>1.130976</v>
      </c>
      <c r="H521" s="616" t="s">
        <v>207</v>
      </c>
      <c r="J521" s="28">
        <v>2</v>
      </c>
      <c r="K521" s="29"/>
      <c r="L521" s="29">
        <v>10</v>
      </c>
      <c r="M521" s="24">
        <v>30</v>
      </c>
      <c r="N521" s="24">
        <v>400</v>
      </c>
      <c r="O521" s="29"/>
      <c r="P521" s="30">
        <v>1</v>
      </c>
      <c r="Q521" s="31">
        <f t="shared" si="38"/>
        <v>0.12</v>
      </c>
      <c r="R521" s="29"/>
    </row>
    <row r="522" spans="2:18" ht="15" customHeight="1" x14ac:dyDescent="0.25">
      <c r="G522" s="74">
        <f>SUM(G402:G521)</f>
        <v>100.53261372000003</v>
      </c>
      <c r="H522" s="51"/>
      <c r="J522" s="28">
        <v>3</v>
      </c>
      <c r="K522" s="29"/>
      <c r="L522" s="29">
        <v>13</v>
      </c>
      <c r="M522" s="24">
        <v>25</v>
      </c>
      <c r="N522" s="24">
        <v>400</v>
      </c>
      <c r="O522" s="29"/>
      <c r="P522" s="30">
        <v>2</v>
      </c>
      <c r="Q522" s="31">
        <f t="shared" si="38"/>
        <v>0.26</v>
      </c>
      <c r="R522" s="29"/>
    </row>
    <row r="523" spans="2:18" ht="15" customHeight="1" x14ac:dyDescent="0.25">
      <c r="B523" s="1340">
        <v>46237</v>
      </c>
      <c r="C523" s="409">
        <v>6509</v>
      </c>
      <c r="D523" s="409" t="s">
        <v>12</v>
      </c>
      <c r="E523" s="409">
        <v>400</v>
      </c>
      <c r="F523" s="409">
        <v>45</v>
      </c>
      <c r="G523" s="497">
        <f t="shared" ref="G523:G586" si="39">0.7854*E523*F523*F523/1000000</f>
        <v>0.63617400000000002</v>
      </c>
      <c r="H523" s="616" t="s">
        <v>207</v>
      </c>
      <c r="J523" s="28">
        <v>4</v>
      </c>
      <c r="K523" s="29"/>
      <c r="L523" s="29">
        <v>10</v>
      </c>
      <c r="M523" s="24">
        <v>25</v>
      </c>
      <c r="N523" s="24">
        <v>400</v>
      </c>
      <c r="O523" s="29"/>
      <c r="P523" s="30">
        <v>1</v>
      </c>
      <c r="Q523" s="31">
        <f t="shared" si="38"/>
        <v>0.1</v>
      </c>
      <c r="R523" s="29"/>
    </row>
    <row r="524" spans="2:18" ht="15" customHeight="1" x14ac:dyDescent="0.25">
      <c r="B524" s="623">
        <v>2</v>
      </c>
      <c r="C524" s="409">
        <v>6508</v>
      </c>
      <c r="D524" s="409" t="s">
        <v>12</v>
      </c>
      <c r="E524" s="409">
        <v>300</v>
      </c>
      <c r="F524" s="409">
        <v>40</v>
      </c>
      <c r="G524" s="497">
        <f t="shared" si="39"/>
        <v>0.37699199999999999</v>
      </c>
      <c r="H524" s="616" t="s">
        <v>207</v>
      </c>
      <c r="J524" s="28">
        <v>5</v>
      </c>
      <c r="K524" s="29"/>
      <c r="L524" s="29">
        <v>13</v>
      </c>
      <c r="M524" s="24">
        <v>23</v>
      </c>
      <c r="N524" s="24">
        <v>400</v>
      </c>
      <c r="O524" s="29"/>
      <c r="P524" s="30">
        <v>1</v>
      </c>
      <c r="Q524" s="31">
        <f t="shared" si="38"/>
        <v>0.1196</v>
      </c>
      <c r="R524" s="34"/>
    </row>
    <row r="525" spans="2:18" ht="15" customHeight="1" x14ac:dyDescent="0.25">
      <c r="B525" s="623">
        <v>3</v>
      </c>
      <c r="C525" s="409">
        <v>6597</v>
      </c>
      <c r="D525" s="409" t="s">
        <v>12</v>
      </c>
      <c r="E525" s="409">
        <v>400</v>
      </c>
      <c r="F525" s="409">
        <v>55</v>
      </c>
      <c r="G525" s="497">
        <f t="shared" si="39"/>
        <v>0.95033400000000001</v>
      </c>
      <c r="H525" s="616" t="s">
        <v>337</v>
      </c>
      <c r="J525" s="28">
        <v>6</v>
      </c>
      <c r="K525" s="29"/>
      <c r="L525" s="29">
        <v>10</v>
      </c>
      <c r="M525" s="24">
        <v>23</v>
      </c>
      <c r="N525" s="24">
        <v>400</v>
      </c>
      <c r="O525" s="29"/>
      <c r="P525" s="30">
        <v>4</v>
      </c>
      <c r="Q525" s="31">
        <f t="shared" si="38"/>
        <v>0.36799999999999999</v>
      </c>
      <c r="R525" s="29"/>
    </row>
    <row r="526" spans="2:18" ht="15" customHeight="1" x14ac:dyDescent="0.25">
      <c r="B526" s="623">
        <v>4</v>
      </c>
      <c r="C526" s="409">
        <v>5906</v>
      </c>
      <c r="D526" s="409" t="s">
        <v>12</v>
      </c>
      <c r="E526" s="409">
        <v>400</v>
      </c>
      <c r="F526" s="409">
        <v>33</v>
      </c>
      <c r="G526" s="497">
        <f t="shared" si="39"/>
        <v>0.34212023999999996</v>
      </c>
      <c r="H526" s="616" t="s">
        <v>15</v>
      </c>
      <c r="J526" s="28">
        <v>7</v>
      </c>
      <c r="K526" s="29"/>
      <c r="L526" s="29">
        <v>13</v>
      </c>
      <c r="M526" s="24">
        <v>20</v>
      </c>
      <c r="N526" s="24">
        <v>400</v>
      </c>
      <c r="O526" s="29"/>
      <c r="P526" s="30">
        <v>4</v>
      </c>
      <c r="Q526" s="31">
        <f t="shared" si="38"/>
        <v>0.41599999999999998</v>
      </c>
      <c r="R526" s="34"/>
    </row>
    <row r="527" spans="2:18" ht="15" customHeight="1" x14ac:dyDescent="0.25">
      <c r="B527" s="1340">
        <v>46238</v>
      </c>
      <c r="C527" s="409">
        <v>6540</v>
      </c>
      <c r="D527" s="409" t="s">
        <v>12</v>
      </c>
      <c r="E527" s="409">
        <v>400</v>
      </c>
      <c r="F527" s="409">
        <v>67</v>
      </c>
      <c r="G527" s="497">
        <f t="shared" si="39"/>
        <v>1.4102642399999998</v>
      </c>
      <c r="H527" s="616" t="s">
        <v>337</v>
      </c>
      <c r="J527" s="28">
        <v>8</v>
      </c>
      <c r="K527" s="29"/>
      <c r="L527" s="29">
        <v>13</v>
      </c>
      <c r="M527" s="24">
        <v>18</v>
      </c>
      <c r="N527" s="24">
        <v>400</v>
      </c>
      <c r="O527" s="29"/>
      <c r="P527" s="30">
        <v>1</v>
      </c>
      <c r="Q527" s="31">
        <f t="shared" si="38"/>
        <v>9.3600000000000003E-2</v>
      </c>
      <c r="R527" s="34"/>
    </row>
    <row r="528" spans="2:18" ht="15" customHeight="1" x14ac:dyDescent="0.25">
      <c r="B528" s="623">
        <v>2</v>
      </c>
      <c r="C528" s="409">
        <v>6599</v>
      </c>
      <c r="D528" s="409" t="s">
        <v>12</v>
      </c>
      <c r="E528" s="409">
        <v>400</v>
      </c>
      <c r="F528" s="409">
        <v>43</v>
      </c>
      <c r="G528" s="497">
        <f t="shared" si="39"/>
        <v>0.58088183999999998</v>
      </c>
      <c r="H528" s="616" t="s">
        <v>337</v>
      </c>
      <c r="J528" s="28">
        <v>9</v>
      </c>
      <c r="K528" s="29"/>
      <c r="L528" s="29">
        <v>15</v>
      </c>
      <c r="M528" s="24">
        <v>15</v>
      </c>
      <c r="N528" s="24">
        <v>400</v>
      </c>
      <c r="O528" s="29"/>
      <c r="P528" s="30">
        <v>1</v>
      </c>
      <c r="Q528" s="31">
        <f t="shared" si="38"/>
        <v>0.09</v>
      </c>
      <c r="R528" s="34"/>
    </row>
    <row r="529" spans="2:18" ht="15" customHeight="1" x14ac:dyDescent="0.25">
      <c r="B529" s="623">
        <v>3</v>
      </c>
      <c r="C529" s="409">
        <v>6527</v>
      </c>
      <c r="D529" s="409" t="s">
        <v>12</v>
      </c>
      <c r="E529" s="409">
        <v>400</v>
      </c>
      <c r="F529" s="409">
        <v>30</v>
      </c>
      <c r="G529" s="497">
        <f t="shared" si="39"/>
        <v>0.282744</v>
      </c>
      <c r="H529" s="616" t="s">
        <v>337</v>
      </c>
      <c r="J529" s="28">
        <v>10</v>
      </c>
      <c r="K529" s="29"/>
      <c r="L529" s="29">
        <v>13</v>
      </c>
      <c r="M529" s="24">
        <v>15</v>
      </c>
      <c r="N529" s="24">
        <v>400</v>
      </c>
      <c r="O529" s="29"/>
      <c r="P529" s="30">
        <v>1</v>
      </c>
      <c r="Q529" s="31">
        <f t="shared" si="38"/>
        <v>7.8E-2</v>
      </c>
      <c r="R529" s="34"/>
    </row>
    <row r="530" spans="2:18" ht="15" customHeight="1" x14ac:dyDescent="0.25">
      <c r="B530" s="623">
        <v>4</v>
      </c>
      <c r="C530" s="409">
        <v>6521</v>
      </c>
      <c r="D530" s="409" t="s">
        <v>12</v>
      </c>
      <c r="E530" s="409">
        <v>400</v>
      </c>
      <c r="F530" s="409">
        <v>40</v>
      </c>
      <c r="G530" s="497">
        <f t="shared" si="39"/>
        <v>0.50265599999999988</v>
      </c>
      <c r="H530" s="616" t="s">
        <v>337</v>
      </c>
      <c r="I530" s="330"/>
      <c r="J530" s="28">
        <v>11</v>
      </c>
      <c r="K530" s="29"/>
      <c r="L530" s="29">
        <v>8</v>
      </c>
      <c r="M530" s="24">
        <v>15</v>
      </c>
      <c r="N530" s="24">
        <v>400</v>
      </c>
      <c r="O530" s="29"/>
      <c r="P530" s="30">
        <v>2</v>
      </c>
      <c r="Q530" s="31">
        <f t="shared" si="38"/>
        <v>9.6000000000000002E-2</v>
      </c>
      <c r="R530" s="34"/>
    </row>
    <row r="531" spans="2:18" ht="15" customHeight="1" x14ac:dyDescent="0.25">
      <c r="B531" s="623">
        <v>5</v>
      </c>
      <c r="C531" s="409">
        <v>6554</v>
      </c>
      <c r="D531" s="409" t="s">
        <v>12</v>
      </c>
      <c r="E531" s="409">
        <v>400</v>
      </c>
      <c r="F531" s="409">
        <v>48</v>
      </c>
      <c r="G531" s="497">
        <f t="shared" si="39"/>
        <v>0.72382463999999991</v>
      </c>
      <c r="H531" s="616" t="s">
        <v>337</v>
      </c>
      <c r="I531" s="330"/>
      <c r="J531" s="28">
        <v>12</v>
      </c>
      <c r="K531" s="29"/>
      <c r="L531" s="29">
        <v>8</v>
      </c>
      <c r="M531" s="24">
        <v>13</v>
      </c>
      <c r="N531" s="24">
        <v>400</v>
      </c>
      <c r="O531" s="29"/>
      <c r="P531" s="30">
        <v>1</v>
      </c>
      <c r="Q531" s="31">
        <f t="shared" si="38"/>
        <v>4.1599999999999998E-2</v>
      </c>
      <c r="R531" s="34"/>
    </row>
    <row r="532" spans="2:18" ht="15" customHeight="1" x14ac:dyDescent="0.25">
      <c r="B532" s="623">
        <v>6</v>
      </c>
      <c r="C532" s="409">
        <v>6607</v>
      </c>
      <c r="D532" s="409" t="s">
        <v>12</v>
      </c>
      <c r="E532" s="409">
        <v>400</v>
      </c>
      <c r="F532" s="409">
        <v>60</v>
      </c>
      <c r="G532" s="497">
        <f t="shared" si="39"/>
        <v>1.130976</v>
      </c>
      <c r="H532" s="616" t="s">
        <v>337</v>
      </c>
      <c r="J532" s="28">
        <v>13</v>
      </c>
      <c r="K532" s="29"/>
      <c r="L532" s="29">
        <v>8</v>
      </c>
      <c r="M532" s="24">
        <v>10</v>
      </c>
      <c r="N532" s="24">
        <v>400</v>
      </c>
      <c r="O532" s="29"/>
      <c r="P532" s="30">
        <v>3</v>
      </c>
      <c r="Q532" s="31">
        <f t="shared" si="38"/>
        <v>9.6000000000000002E-2</v>
      </c>
      <c r="R532" s="34"/>
    </row>
    <row r="533" spans="2:18" ht="15" customHeight="1" x14ac:dyDescent="0.25">
      <c r="B533" s="623">
        <v>7</v>
      </c>
      <c r="C533" s="409">
        <v>6503</v>
      </c>
      <c r="D533" s="409" t="s">
        <v>12</v>
      </c>
      <c r="E533" s="409">
        <v>400</v>
      </c>
      <c r="F533" s="409">
        <v>30</v>
      </c>
      <c r="G533" s="497">
        <f t="shared" si="39"/>
        <v>0.282744</v>
      </c>
      <c r="H533" s="616" t="s">
        <v>185</v>
      </c>
      <c r="J533" s="28">
        <v>14</v>
      </c>
      <c r="K533" s="29"/>
      <c r="L533" s="29">
        <v>8</v>
      </c>
      <c r="M533" s="24">
        <v>23</v>
      </c>
      <c r="N533" s="24">
        <v>400</v>
      </c>
      <c r="O533" s="29"/>
      <c r="P533" s="30">
        <v>1</v>
      </c>
      <c r="Q533" s="31">
        <f t="shared" si="38"/>
        <v>7.3599999999999999E-2</v>
      </c>
      <c r="R533" s="34"/>
    </row>
    <row r="534" spans="2:18" ht="15" customHeight="1" x14ac:dyDescent="0.25">
      <c r="B534" s="623">
        <v>8</v>
      </c>
      <c r="C534" s="409">
        <v>6480</v>
      </c>
      <c r="D534" s="409" t="s">
        <v>12</v>
      </c>
      <c r="E534" s="409">
        <v>400</v>
      </c>
      <c r="F534" s="409">
        <v>35</v>
      </c>
      <c r="G534" s="497">
        <f t="shared" si="39"/>
        <v>0.38484599999999997</v>
      </c>
      <c r="H534" s="616" t="s">
        <v>185</v>
      </c>
      <c r="J534" s="28">
        <v>15</v>
      </c>
      <c r="K534" s="29"/>
      <c r="L534" s="29">
        <v>15</v>
      </c>
      <c r="M534" s="24">
        <v>25</v>
      </c>
      <c r="N534" s="24">
        <v>400</v>
      </c>
      <c r="O534" s="29"/>
      <c r="P534" s="30">
        <v>1</v>
      </c>
      <c r="Q534" s="31">
        <f t="shared" si="38"/>
        <v>0.15</v>
      </c>
      <c r="R534" s="34"/>
    </row>
    <row r="535" spans="2:18" ht="15" customHeight="1" x14ac:dyDescent="0.25">
      <c r="B535" s="623">
        <v>9</v>
      </c>
      <c r="C535" s="409">
        <v>6511</v>
      </c>
      <c r="D535" s="409" t="s">
        <v>12</v>
      </c>
      <c r="E535" s="409">
        <v>400</v>
      </c>
      <c r="F535" s="409">
        <v>50</v>
      </c>
      <c r="G535" s="497">
        <f t="shared" si="39"/>
        <v>0.78539999999999988</v>
      </c>
      <c r="H535" s="616" t="s">
        <v>207</v>
      </c>
      <c r="J535" s="28">
        <v>16</v>
      </c>
      <c r="K535" s="29"/>
      <c r="L535" s="29">
        <v>8</v>
      </c>
      <c r="M535" s="24">
        <v>5</v>
      </c>
      <c r="N535" s="24">
        <v>400</v>
      </c>
      <c r="O535" s="29"/>
      <c r="P535" s="30">
        <v>18</v>
      </c>
      <c r="Q535" s="31">
        <f t="shared" si="38"/>
        <v>0.28799999999999998</v>
      </c>
      <c r="R535" s="34"/>
    </row>
    <row r="536" spans="2:18" ht="15" customHeight="1" x14ac:dyDescent="0.25">
      <c r="B536" s="623">
        <v>10</v>
      </c>
      <c r="C536" s="409">
        <v>6487</v>
      </c>
      <c r="D536" s="409" t="s">
        <v>12</v>
      </c>
      <c r="E536" s="409">
        <v>400</v>
      </c>
      <c r="F536" s="409">
        <v>53</v>
      </c>
      <c r="G536" s="497">
        <f t="shared" si="39"/>
        <v>0.88247543999999989</v>
      </c>
      <c r="H536" s="616" t="s">
        <v>207</v>
      </c>
      <c r="J536" s="28">
        <v>17</v>
      </c>
      <c r="K536" s="29"/>
      <c r="L536" s="29">
        <v>2.2000000000000002</v>
      </c>
      <c r="M536" s="24">
        <v>20</v>
      </c>
      <c r="N536" s="24">
        <v>400</v>
      </c>
      <c r="O536" s="29"/>
      <c r="P536" s="30">
        <v>3</v>
      </c>
      <c r="Q536" s="31">
        <f t="shared" si="38"/>
        <v>5.28E-2</v>
      </c>
      <c r="R536" s="34"/>
    </row>
    <row r="537" spans="2:18" ht="15" customHeight="1" x14ac:dyDescent="0.25">
      <c r="B537" s="1340">
        <v>46239</v>
      </c>
      <c r="C537" s="409">
        <v>6608</v>
      </c>
      <c r="D537" s="409" t="s">
        <v>12</v>
      </c>
      <c r="E537" s="409">
        <v>400</v>
      </c>
      <c r="F537" s="409">
        <v>47</v>
      </c>
      <c r="G537" s="497">
        <f t="shared" si="39"/>
        <v>0.69397943999999989</v>
      </c>
      <c r="H537" s="616" t="s">
        <v>337</v>
      </c>
      <c r="J537" s="28">
        <v>18</v>
      </c>
      <c r="K537" s="29"/>
      <c r="L537" s="29">
        <v>2.2000000000000002</v>
      </c>
      <c r="M537" s="24">
        <v>15</v>
      </c>
      <c r="N537" s="24">
        <v>400</v>
      </c>
      <c r="O537" s="29"/>
      <c r="P537" s="30">
        <v>8</v>
      </c>
      <c r="Q537" s="31">
        <f t="shared" si="38"/>
        <v>0.1056</v>
      </c>
      <c r="R537" s="34"/>
    </row>
    <row r="538" spans="2:18" ht="15" customHeight="1" x14ac:dyDescent="0.25">
      <c r="B538" s="623">
        <v>2</v>
      </c>
      <c r="C538" s="409">
        <v>6374</v>
      </c>
      <c r="D538" s="409" t="s">
        <v>12</v>
      </c>
      <c r="E538" s="409">
        <v>400</v>
      </c>
      <c r="F538" s="409">
        <v>50</v>
      </c>
      <c r="G538" s="497">
        <f t="shared" si="39"/>
        <v>0.78539999999999988</v>
      </c>
      <c r="H538" s="616" t="s">
        <v>13</v>
      </c>
      <c r="J538" s="28">
        <v>19</v>
      </c>
      <c r="K538" s="29"/>
      <c r="L538" s="29">
        <v>3.2</v>
      </c>
      <c r="M538" s="24">
        <v>13</v>
      </c>
      <c r="N538" s="24">
        <v>400</v>
      </c>
      <c r="O538" s="29"/>
      <c r="P538" s="30">
        <v>12</v>
      </c>
      <c r="Q538" s="31">
        <f t="shared" si="38"/>
        <v>0.19968</v>
      </c>
      <c r="R538" s="34"/>
    </row>
    <row r="539" spans="2:18" ht="15" customHeight="1" x14ac:dyDescent="0.25">
      <c r="B539" s="623">
        <v>3</v>
      </c>
      <c r="C539" s="409">
        <v>6356</v>
      </c>
      <c r="D539" s="409" t="s">
        <v>12</v>
      </c>
      <c r="E539" s="409">
        <v>400</v>
      </c>
      <c r="F539" s="409">
        <v>42</v>
      </c>
      <c r="G539" s="497">
        <f t="shared" si="39"/>
        <v>0.55417824000000004</v>
      </c>
      <c r="H539" s="616" t="s">
        <v>13</v>
      </c>
      <c r="J539" s="28">
        <v>20</v>
      </c>
      <c r="K539" s="29"/>
      <c r="L539" s="29">
        <v>1.7</v>
      </c>
      <c r="M539" s="24">
        <v>15</v>
      </c>
      <c r="N539" s="24">
        <v>400</v>
      </c>
      <c r="O539" s="29"/>
      <c r="P539" s="30">
        <v>5</v>
      </c>
      <c r="Q539" s="31">
        <f t="shared" si="38"/>
        <v>5.0999999999999997E-2</v>
      </c>
      <c r="R539" s="34"/>
    </row>
    <row r="540" spans="2:18" ht="15" customHeight="1" x14ac:dyDescent="0.25">
      <c r="B540" s="1340">
        <v>46240</v>
      </c>
      <c r="C540" s="409">
        <v>6404</v>
      </c>
      <c r="D540" s="409" t="s">
        <v>12</v>
      </c>
      <c r="E540" s="409">
        <v>400</v>
      </c>
      <c r="F540" s="409">
        <v>51</v>
      </c>
      <c r="G540" s="497">
        <f t="shared" si="39"/>
        <v>0.81713015999999994</v>
      </c>
      <c r="H540" s="616" t="s">
        <v>13</v>
      </c>
      <c r="J540" s="28">
        <v>21</v>
      </c>
      <c r="K540" s="29"/>
      <c r="L540" s="29">
        <v>1.7</v>
      </c>
      <c r="M540" s="24">
        <v>10</v>
      </c>
      <c r="N540" s="24">
        <v>400</v>
      </c>
      <c r="O540" s="29"/>
      <c r="P540" s="30">
        <v>7</v>
      </c>
      <c r="Q540" s="31">
        <f t="shared" si="38"/>
        <v>4.7600000000000003E-2</v>
      </c>
      <c r="R540" s="34"/>
    </row>
    <row r="541" spans="2:18" ht="15" customHeight="1" x14ac:dyDescent="0.25">
      <c r="B541" s="623">
        <v>2</v>
      </c>
      <c r="C541" s="409">
        <v>6344</v>
      </c>
      <c r="D541" s="409" t="s">
        <v>12</v>
      </c>
      <c r="E541" s="409">
        <v>400</v>
      </c>
      <c r="F541" s="409">
        <v>53</v>
      </c>
      <c r="G541" s="497">
        <f t="shared" si="39"/>
        <v>0.88247543999999989</v>
      </c>
      <c r="H541" s="616" t="s">
        <v>13</v>
      </c>
      <c r="J541" s="28">
        <v>22</v>
      </c>
      <c r="K541" s="29"/>
      <c r="L541" s="29">
        <v>2.2000000000000002</v>
      </c>
      <c r="M541" s="24">
        <v>10</v>
      </c>
      <c r="N541" s="24">
        <v>400</v>
      </c>
      <c r="O541" s="29"/>
      <c r="P541" s="30">
        <v>9</v>
      </c>
      <c r="Q541" s="31">
        <f t="shared" si="38"/>
        <v>7.9200000000000007E-2</v>
      </c>
      <c r="R541" s="34"/>
    </row>
    <row r="542" spans="2:18" ht="15" customHeight="1" x14ac:dyDescent="0.25">
      <c r="B542" s="623">
        <v>3</v>
      </c>
      <c r="C542" s="409">
        <v>6399</v>
      </c>
      <c r="D542" s="409" t="s">
        <v>12</v>
      </c>
      <c r="E542" s="409">
        <v>400</v>
      </c>
      <c r="F542" s="409">
        <v>57</v>
      </c>
      <c r="G542" s="497">
        <f t="shared" si="39"/>
        <v>1.02070584</v>
      </c>
      <c r="H542" s="616" t="s">
        <v>13</v>
      </c>
      <c r="J542" s="28">
        <v>23</v>
      </c>
      <c r="K542" s="29"/>
      <c r="L542" s="29">
        <v>3.2</v>
      </c>
      <c r="M542" s="24">
        <v>7</v>
      </c>
      <c r="N542" s="24">
        <v>400</v>
      </c>
      <c r="O542" s="29"/>
      <c r="P542" s="30">
        <v>24</v>
      </c>
      <c r="Q542" s="31">
        <f t="shared" si="38"/>
        <v>0.21504000000000001</v>
      </c>
      <c r="R542" s="34"/>
    </row>
    <row r="543" spans="2:18" ht="15" customHeight="1" x14ac:dyDescent="0.25">
      <c r="B543" s="623">
        <v>4</v>
      </c>
      <c r="C543" s="1008">
        <v>6452</v>
      </c>
      <c r="D543" s="409" t="s">
        <v>12</v>
      </c>
      <c r="E543" s="409">
        <v>400</v>
      </c>
      <c r="F543" s="409">
        <v>40</v>
      </c>
      <c r="G543" s="497">
        <f t="shared" si="39"/>
        <v>0.50265599999999988</v>
      </c>
      <c r="H543" s="616" t="s">
        <v>207</v>
      </c>
      <c r="J543" s="28">
        <v>24</v>
      </c>
      <c r="K543" s="29"/>
      <c r="L543" s="29">
        <v>3.2</v>
      </c>
      <c r="M543" s="24">
        <v>11</v>
      </c>
      <c r="N543" s="24">
        <v>400</v>
      </c>
      <c r="O543" s="29"/>
      <c r="P543" s="30">
        <v>2</v>
      </c>
      <c r="Q543" s="31">
        <f t="shared" si="38"/>
        <v>2.8160000000000004E-2</v>
      </c>
      <c r="R543" s="34"/>
    </row>
    <row r="544" spans="2:18" ht="15" customHeight="1" x14ac:dyDescent="0.25">
      <c r="B544" s="1340">
        <v>46242</v>
      </c>
      <c r="C544" s="409">
        <v>6362</v>
      </c>
      <c r="D544" s="409" t="s">
        <v>12</v>
      </c>
      <c r="E544" s="409">
        <v>400</v>
      </c>
      <c r="F544" s="409">
        <v>42</v>
      </c>
      <c r="G544" s="497">
        <f t="shared" si="39"/>
        <v>0.55417824000000004</v>
      </c>
      <c r="H544" s="616" t="s">
        <v>207</v>
      </c>
      <c r="J544" s="28">
        <v>25</v>
      </c>
      <c r="K544" s="29"/>
      <c r="L544" s="29">
        <v>4.2</v>
      </c>
      <c r="M544" s="24">
        <v>10</v>
      </c>
      <c r="N544" s="24">
        <v>400</v>
      </c>
      <c r="O544" s="29"/>
      <c r="P544" s="30">
        <v>10</v>
      </c>
      <c r="Q544" s="31">
        <f t="shared" si="38"/>
        <v>0.16800000000000001</v>
      </c>
      <c r="R544" s="34"/>
    </row>
    <row r="545" spans="2:35" ht="15" customHeight="1" x14ac:dyDescent="0.25">
      <c r="B545" s="623">
        <v>2</v>
      </c>
      <c r="C545" s="1008">
        <v>6352</v>
      </c>
      <c r="D545" s="409" t="s">
        <v>12</v>
      </c>
      <c r="E545" s="409">
        <v>400</v>
      </c>
      <c r="F545" s="409">
        <v>43</v>
      </c>
      <c r="G545" s="497">
        <f t="shared" si="39"/>
        <v>0.58088183999999998</v>
      </c>
      <c r="H545" s="616" t="s">
        <v>207</v>
      </c>
      <c r="J545" s="28">
        <v>26</v>
      </c>
      <c r="K545" s="29"/>
      <c r="L545" s="29">
        <v>1.7</v>
      </c>
      <c r="M545" s="24">
        <v>13</v>
      </c>
      <c r="N545" s="24">
        <v>300</v>
      </c>
      <c r="O545" s="29"/>
      <c r="P545" s="30">
        <v>2</v>
      </c>
      <c r="Q545" s="31">
        <f t="shared" si="38"/>
        <v>1.3259999999999997E-2</v>
      </c>
      <c r="R545" s="34"/>
      <c r="AC545" s="112"/>
      <c r="AD545" s="112"/>
      <c r="AE545" s="112"/>
      <c r="AF545" s="112"/>
      <c r="AG545" s="112"/>
      <c r="AH545" s="112"/>
      <c r="AI545" s="112"/>
    </row>
    <row r="546" spans="2:35" ht="15" customHeight="1" x14ac:dyDescent="0.25">
      <c r="B546" s="623">
        <v>3</v>
      </c>
      <c r="C546" s="409">
        <v>6298</v>
      </c>
      <c r="D546" s="409" t="s">
        <v>12</v>
      </c>
      <c r="E546" s="409">
        <v>400</v>
      </c>
      <c r="F546" s="409">
        <v>42</v>
      </c>
      <c r="G546" s="497">
        <f t="shared" si="39"/>
        <v>0.55417824000000004</v>
      </c>
      <c r="H546" s="616" t="s">
        <v>207</v>
      </c>
      <c r="J546" s="28">
        <v>27</v>
      </c>
      <c r="K546" s="29"/>
      <c r="L546" s="29">
        <v>1.7</v>
      </c>
      <c r="M546" s="24">
        <v>15</v>
      </c>
      <c r="N546" s="24">
        <v>300</v>
      </c>
      <c r="O546" s="29"/>
      <c r="P546" s="30">
        <v>1</v>
      </c>
      <c r="Q546" s="31">
        <f t="shared" si="38"/>
        <v>7.6499999999999997E-3</v>
      </c>
      <c r="R546" s="34"/>
    </row>
    <row r="547" spans="2:35" ht="15" customHeight="1" x14ac:dyDescent="0.25">
      <c r="B547" s="623">
        <v>4</v>
      </c>
      <c r="C547" s="1008">
        <v>6334</v>
      </c>
      <c r="D547" s="409" t="s">
        <v>12</v>
      </c>
      <c r="E547" s="409">
        <v>400</v>
      </c>
      <c r="F547" s="409">
        <v>42</v>
      </c>
      <c r="G547" s="497">
        <f t="shared" si="39"/>
        <v>0.55417824000000004</v>
      </c>
      <c r="H547" s="616" t="s">
        <v>207</v>
      </c>
      <c r="J547" s="28">
        <v>28</v>
      </c>
      <c r="K547" s="29"/>
      <c r="L547" s="29">
        <v>3</v>
      </c>
      <c r="M547" s="52">
        <v>5</v>
      </c>
      <c r="N547" s="1312">
        <v>400</v>
      </c>
      <c r="O547" s="53">
        <v>7</v>
      </c>
      <c r="P547" s="25">
        <v>70</v>
      </c>
      <c r="Q547" s="26">
        <f t="shared" si="38"/>
        <v>0.42</v>
      </c>
      <c r="R547" s="65"/>
    </row>
    <row r="548" spans="2:35" ht="15" customHeight="1" x14ac:dyDescent="0.25">
      <c r="B548" s="623">
        <v>5</v>
      </c>
      <c r="C548" s="1008">
        <v>6390</v>
      </c>
      <c r="D548" s="409" t="s">
        <v>12</v>
      </c>
      <c r="E548" s="409">
        <v>400</v>
      </c>
      <c r="F548" s="409">
        <v>43</v>
      </c>
      <c r="G548" s="497">
        <f t="shared" si="39"/>
        <v>0.58088183999999998</v>
      </c>
      <c r="H548" s="616" t="s">
        <v>207</v>
      </c>
      <c r="J548" s="28">
        <v>29</v>
      </c>
      <c r="K548" s="29"/>
      <c r="L548" s="29">
        <v>2</v>
      </c>
      <c r="M548" s="52">
        <v>3</v>
      </c>
      <c r="N548" s="1312">
        <v>400</v>
      </c>
      <c r="O548" s="57">
        <v>3</v>
      </c>
      <c r="P548" s="454">
        <v>75</v>
      </c>
      <c r="Q548" s="296">
        <f t="shared" si="38"/>
        <v>0.18</v>
      </c>
      <c r="R548" s="457"/>
    </row>
    <row r="549" spans="2:35" ht="15" customHeight="1" x14ac:dyDescent="0.25">
      <c r="B549" s="623">
        <v>6</v>
      </c>
      <c r="C549" s="409">
        <v>6354</v>
      </c>
      <c r="D549" s="409" t="s">
        <v>12</v>
      </c>
      <c r="E549" s="409">
        <v>400</v>
      </c>
      <c r="F549" s="409">
        <v>40</v>
      </c>
      <c r="G549" s="497">
        <f t="shared" si="39"/>
        <v>0.50265599999999988</v>
      </c>
      <c r="H549" s="616" t="s">
        <v>207</v>
      </c>
      <c r="J549" s="1292">
        <v>46182</v>
      </c>
      <c r="K549" s="23" t="s">
        <v>32</v>
      </c>
      <c r="L549" s="24">
        <v>15</v>
      </c>
      <c r="M549" s="24">
        <v>30</v>
      </c>
      <c r="N549" s="24">
        <v>400</v>
      </c>
      <c r="O549" s="23"/>
      <c r="P549" s="25">
        <v>1</v>
      </c>
      <c r="Q549" s="26">
        <f t="shared" si="38"/>
        <v>0.18</v>
      </c>
      <c r="R549" s="27"/>
    </row>
    <row r="550" spans="2:35" ht="15" customHeight="1" x14ac:dyDescent="0.25">
      <c r="B550" s="623">
        <v>7</v>
      </c>
      <c r="C550" s="409">
        <v>5874</v>
      </c>
      <c r="D550" s="409" t="s">
        <v>12</v>
      </c>
      <c r="E550" s="409">
        <v>400</v>
      </c>
      <c r="F550" s="409">
        <v>60</v>
      </c>
      <c r="G550" s="497">
        <f t="shared" si="39"/>
        <v>1.130976</v>
      </c>
      <c r="H550" s="616" t="s">
        <v>15</v>
      </c>
      <c r="J550" s="28">
        <v>2</v>
      </c>
      <c r="K550" s="29"/>
      <c r="L550" s="29">
        <v>10</v>
      </c>
      <c r="M550" s="24">
        <v>10</v>
      </c>
      <c r="N550" s="24">
        <v>400</v>
      </c>
      <c r="O550" s="29"/>
      <c r="P550" s="30">
        <v>1</v>
      </c>
      <c r="Q550" s="31">
        <f t="shared" si="38"/>
        <v>0.04</v>
      </c>
      <c r="R550" s="29"/>
    </row>
    <row r="551" spans="2:35" ht="15" customHeight="1" x14ac:dyDescent="0.25">
      <c r="B551" s="623">
        <v>8</v>
      </c>
      <c r="C551" s="409">
        <v>6450</v>
      </c>
      <c r="D551" s="409" t="s">
        <v>12</v>
      </c>
      <c r="E551" s="409">
        <v>400</v>
      </c>
      <c r="F551" s="409">
        <v>37</v>
      </c>
      <c r="G551" s="497">
        <f t="shared" si="39"/>
        <v>0.43008503999999992</v>
      </c>
      <c r="H551" s="616" t="s">
        <v>17</v>
      </c>
      <c r="J551" s="28">
        <v>3</v>
      </c>
      <c r="K551" s="29"/>
      <c r="L551" s="29">
        <v>8</v>
      </c>
      <c r="M551" s="24">
        <v>10</v>
      </c>
      <c r="N551" s="24">
        <v>400</v>
      </c>
      <c r="O551" s="29"/>
      <c r="P551" s="30">
        <v>1</v>
      </c>
      <c r="Q551" s="31">
        <f t="shared" si="38"/>
        <v>3.2000000000000001E-2</v>
      </c>
      <c r="R551" s="29"/>
    </row>
    <row r="552" spans="2:35" ht="15" customHeight="1" x14ac:dyDescent="0.25">
      <c r="B552" s="1340">
        <v>46243</v>
      </c>
      <c r="C552" s="409">
        <v>6327</v>
      </c>
      <c r="D552" s="409" t="s">
        <v>12</v>
      </c>
      <c r="E552" s="409">
        <v>400</v>
      </c>
      <c r="F552" s="409">
        <v>45</v>
      </c>
      <c r="G552" s="497">
        <f t="shared" si="39"/>
        <v>0.63617400000000002</v>
      </c>
      <c r="H552" s="616" t="s">
        <v>207</v>
      </c>
      <c r="J552" s="28">
        <v>4</v>
      </c>
      <c r="K552" s="29"/>
      <c r="L552" s="29">
        <v>13</v>
      </c>
      <c r="M552" s="24">
        <v>15</v>
      </c>
      <c r="N552" s="24">
        <v>400</v>
      </c>
      <c r="O552" s="29"/>
      <c r="P552" s="30">
        <v>1</v>
      </c>
      <c r="Q552" s="31">
        <f t="shared" si="38"/>
        <v>7.8E-2</v>
      </c>
      <c r="R552" s="29"/>
    </row>
    <row r="553" spans="2:35" ht="15" customHeight="1" x14ac:dyDescent="0.25">
      <c r="B553" s="623">
        <v>2</v>
      </c>
      <c r="C553" s="409">
        <v>6314</v>
      </c>
      <c r="D553" s="409" t="s">
        <v>12</v>
      </c>
      <c r="E553" s="409">
        <v>400</v>
      </c>
      <c r="F553" s="409">
        <v>50</v>
      </c>
      <c r="G553" s="497">
        <f t="shared" si="39"/>
        <v>0.78539999999999988</v>
      </c>
      <c r="H553" s="616" t="s">
        <v>207</v>
      </c>
      <c r="J553" s="28">
        <v>5</v>
      </c>
      <c r="K553" s="29"/>
      <c r="L553" s="29">
        <v>10</v>
      </c>
      <c r="M553" s="24">
        <v>15</v>
      </c>
      <c r="N553" s="24">
        <v>400</v>
      </c>
      <c r="O553" s="29"/>
      <c r="P553" s="30">
        <v>1</v>
      </c>
      <c r="Q553" s="31">
        <f t="shared" si="38"/>
        <v>0.06</v>
      </c>
      <c r="R553" s="34"/>
    </row>
    <row r="554" spans="2:35" ht="15" customHeight="1" x14ac:dyDescent="0.25">
      <c r="B554" s="623">
        <v>3</v>
      </c>
      <c r="C554" s="409">
        <v>6324</v>
      </c>
      <c r="D554" s="409" t="s">
        <v>12</v>
      </c>
      <c r="E554" s="409">
        <v>400</v>
      </c>
      <c r="F554" s="409">
        <v>43</v>
      </c>
      <c r="G554" s="497">
        <f t="shared" si="39"/>
        <v>0.58088183999999998</v>
      </c>
      <c r="H554" s="616" t="s">
        <v>207</v>
      </c>
      <c r="J554" s="28">
        <v>6</v>
      </c>
      <c r="K554" s="29"/>
      <c r="L554" s="29">
        <v>10</v>
      </c>
      <c r="M554" s="24">
        <v>18</v>
      </c>
      <c r="N554" s="24">
        <v>400</v>
      </c>
      <c r="O554" s="29"/>
      <c r="P554" s="30">
        <v>1</v>
      </c>
      <c r="Q554" s="31">
        <f t="shared" si="38"/>
        <v>7.1999999999999995E-2</v>
      </c>
      <c r="R554" s="29"/>
    </row>
    <row r="555" spans="2:35" ht="15" customHeight="1" x14ac:dyDescent="0.25">
      <c r="B555" s="623">
        <v>4</v>
      </c>
      <c r="C555" s="409">
        <v>6211</v>
      </c>
      <c r="D555" s="409" t="s">
        <v>12</v>
      </c>
      <c r="E555" s="409">
        <v>400</v>
      </c>
      <c r="F555" s="409">
        <v>55</v>
      </c>
      <c r="G555" s="497">
        <f t="shared" si="39"/>
        <v>0.95033400000000001</v>
      </c>
      <c r="H555" s="616" t="s">
        <v>252</v>
      </c>
      <c r="J555" s="28">
        <v>7</v>
      </c>
      <c r="K555" s="29"/>
      <c r="L555" s="29">
        <v>13</v>
      </c>
      <c r="M555" s="24">
        <v>20</v>
      </c>
      <c r="N555" s="24">
        <v>400</v>
      </c>
      <c r="O555" s="29"/>
      <c r="P555" s="30">
        <v>2</v>
      </c>
      <c r="Q555" s="31">
        <f t="shared" si="38"/>
        <v>0.20799999999999999</v>
      </c>
      <c r="R555" s="34"/>
    </row>
    <row r="556" spans="2:35" ht="15" customHeight="1" x14ac:dyDescent="0.25">
      <c r="B556" s="623">
        <v>5</v>
      </c>
      <c r="C556" s="409">
        <v>5932</v>
      </c>
      <c r="D556" s="409" t="s">
        <v>12</v>
      </c>
      <c r="E556" s="409">
        <v>400</v>
      </c>
      <c r="F556" s="409">
        <v>77</v>
      </c>
      <c r="G556" s="497">
        <f t="shared" si="39"/>
        <v>1.8626546399999997</v>
      </c>
      <c r="H556" s="616" t="s">
        <v>15</v>
      </c>
      <c r="J556" s="28">
        <v>8</v>
      </c>
      <c r="K556" s="29"/>
      <c r="L556" s="29">
        <v>10</v>
      </c>
      <c r="M556" s="24">
        <v>20</v>
      </c>
      <c r="N556" s="24">
        <v>400</v>
      </c>
      <c r="O556" s="29"/>
      <c r="P556" s="30">
        <v>1</v>
      </c>
      <c r="Q556" s="31">
        <f t="shared" si="38"/>
        <v>0.08</v>
      </c>
      <c r="R556" s="34"/>
    </row>
    <row r="557" spans="2:35" ht="15" customHeight="1" x14ac:dyDescent="0.25">
      <c r="B557" s="1340">
        <v>46244</v>
      </c>
      <c r="C557" s="409">
        <v>6255</v>
      </c>
      <c r="D557" s="409" t="s">
        <v>12</v>
      </c>
      <c r="E557" s="409">
        <v>400</v>
      </c>
      <c r="F557" s="409">
        <v>47</v>
      </c>
      <c r="G557" s="497">
        <f t="shared" si="39"/>
        <v>0.69397943999999989</v>
      </c>
      <c r="H557" s="616" t="s">
        <v>13</v>
      </c>
      <c r="J557" s="28">
        <v>9</v>
      </c>
      <c r="K557" s="29"/>
      <c r="L557" s="29">
        <v>8</v>
      </c>
      <c r="M557" s="24">
        <v>20</v>
      </c>
      <c r="N557" s="24">
        <v>400</v>
      </c>
      <c r="O557" s="29"/>
      <c r="P557" s="30">
        <v>1</v>
      </c>
      <c r="Q557" s="31">
        <f t="shared" si="38"/>
        <v>6.4000000000000001E-2</v>
      </c>
      <c r="R557" s="34"/>
    </row>
    <row r="558" spans="2:35" ht="15" customHeight="1" x14ac:dyDescent="0.25">
      <c r="B558" s="623">
        <v>2</v>
      </c>
      <c r="C558" s="409">
        <v>6263</v>
      </c>
      <c r="D558" s="409" t="s">
        <v>12</v>
      </c>
      <c r="E558" s="409">
        <v>400</v>
      </c>
      <c r="F558" s="409">
        <v>53</v>
      </c>
      <c r="G558" s="497">
        <f t="shared" si="39"/>
        <v>0.88247543999999989</v>
      </c>
      <c r="H558" s="616" t="s">
        <v>13</v>
      </c>
      <c r="J558" s="28">
        <v>10</v>
      </c>
      <c r="K558" s="29"/>
      <c r="L558" s="29">
        <v>5</v>
      </c>
      <c r="M558" s="24">
        <v>10</v>
      </c>
      <c r="N558" s="24">
        <v>400</v>
      </c>
      <c r="O558" s="29"/>
      <c r="P558" s="30">
        <v>5</v>
      </c>
      <c r="Q558" s="31">
        <f t="shared" si="38"/>
        <v>0.1</v>
      </c>
      <c r="R558" s="34"/>
    </row>
    <row r="559" spans="2:35" ht="15" customHeight="1" x14ac:dyDescent="0.25">
      <c r="B559" s="623">
        <v>3</v>
      </c>
      <c r="C559" s="409">
        <v>6295</v>
      </c>
      <c r="D559" s="409" t="s">
        <v>12</v>
      </c>
      <c r="E559" s="409">
        <v>400</v>
      </c>
      <c r="F559" s="409">
        <v>47</v>
      </c>
      <c r="G559" s="497">
        <f t="shared" si="39"/>
        <v>0.69397943999999989</v>
      </c>
      <c r="H559" s="616" t="s">
        <v>13</v>
      </c>
      <c r="J559" s="28">
        <v>11</v>
      </c>
      <c r="K559" s="29"/>
      <c r="L559" s="29">
        <v>5</v>
      </c>
      <c r="M559" s="24">
        <v>8</v>
      </c>
      <c r="N559" s="24">
        <v>400</v>
      </c>
      <c r="O559" s="29"/>
      <c r="P559" s="30">
        <v>2</v>
      </c>
      <c r="Q559" s="31">
        <f t="shared" si="38"/>
        <v>3.2000000000000001E-2</v>
      </c>
      <c r="R559" s="34"/>
    </row>
    <row r="560" spans="2:35" ht="15" customHeight="1" x14ac:dyDescent="0.25">
      <c r="B560" s="623">
        <v>4</v>
      </c>
      <c r="C560" s="409">
        <v>6349</v>
      </c>
      <c r="D560" s="409" t="s">
        <v>12</v>
      </c>
      <c r="E560" s="409">
        <v>400</v>
      </c>
      <c r="F560" s="409">
        <v>38</v>
      </c>
      <c r="G560" s="497">
        <f t="shared" si="39"/>
        <v>0.45364703999999995</v>
      </c>
      <c r="H560" s="616" t="s">
        <v>13</v>
      </c>
      <c r="J560" s="28">
        <v>12</v>
      </c>
      <c r="K560" s="29"/>
      <c r="L560" s="29">
        <v>4.2</v>
      </c>
      <c r="M560" s="24">
        <v>10</v>
      </c>
      <c r="N560" s="24">
        <v>400</v>
      </c>
      <c r="O560" s="29"/>
      <c r="P560" s="30">
        <v>2</v>
      </c>
      <c r="Q560" s="31">
        <f t="shared" si="38"/>
        <v>3.3599999999999998E-2</v>
      </c>
      <c r="R560" s="34"/>
    </row>
    <row r="561" spans="2:18" ht="15" customHeight="1" x14ac:dyDescent="0.25">
      <c r="B561" s="623">
        <v>5</v>
      </c>
      <c r="C561" s="409">
        <v>6140</v>
      </c>
      <c r="D561" s="409" t="s">
        <v>12</v>
      </c>
      <c r="E561" s="409">
        <v>400</v>
      </c>
      <c r="F561" s="409">
        <v>36</v>
      </c>
      <c r="G561" s="497">
        <f t="shared" si="39"/>
        <v>0.40715135999999991</v>
      </c>
      <c r="H561" s="616" t="s">
        <v>15</v>
      </c>
      <c r="J561" s="28">
        <v>13</v>
      </c>
      <c r="K561" s="29"/>
      <c r="L561" s="29">
        <v>4.2</v>
      </c>
      <c r="M561" s="24">
        <v>7</v>
      </c>
      <c r="N561" s="24">
        <v>400</v>
      </c>
      <c r="O561" s="29"/>
      <c r="P561" s="30">
        <v>4</v>
      </c>
      <c r="Q561" s="31">
        <f t="shared" si="38"/>
        <v>4.7039999999999998E-2</v>
      </c>
      <c r="R561" s="34"/>
    </row>
    <row r="562" spans="2:18" ht="15" customHeight="1" x14ac:dyDescent="0.25">
      <c r="B562" s="623">
        <v>6</v>
      </c>
      <c r="C562" s="409">
        <v>5847</v>
      </c>
      <c r="D562" s="409" t="s">
        <v>12</v>
      </c>
      <c r="E562" s="409">
        <v>400</v>
      </c>
      <c r="F562" s="409">
        <v>51</v>
      </c>
      <c r="G562" s="497">
        <f t="shared" si="39"/>
        <v>0.81713015999999994</v>
      </c>
      <c r="H562" s="616" t="s">
        <v>15</v>
      </c>
      <c r="J562" s="28">
        <v>14</v>
      </c>
      <c r="K562" s="29"/>
      <c r="L562" s="29">
        <v>3.2</v>
      </c>
      <c r="M562" s="24">
        <v>7</v>
      </c>
      <c r="N562" s="24">
        <v>400</v>
      </c>
      <c r="O562" s="29"/>
      <c r="P562" s="30">
        <v>8</v>
      </c>
      <c r="Q562" s="31">
        <f t="shared" si="38"/>
        <v>7.1679999999999994E-2</v>
      </c>
      <c r="R562" s="34"/>
    </row>
    <row r="563" spans="2:18" ht="15" customHeight="1" x14ac:dyDescent="0.25">
      <c r="B563" s="623">
        <v>7</v>
      </c>
      <c r="C563" s="409">
        <v>6206</v>
      </c>
      <c r="D563" s="409" t="s">
        <v>12</v>
      </c>
      <c r="E563" s="409">
        <v>400</v>
      </c>
      <c r="F563" s="409">
        <v>50</v>
      </c>
      <c r="G563" s="497">
        <f t="shared" si="39"/>
        <v>0.78539999999999988</v>
      </c>
      <c r="H563" s="616" t="s">
        <v>252</v>
      </c>
      <c r="J563" s="28">
        <v>15</v>
      </c>
      <c r="K563" s="29"/>
      <c r="L563" s="29">
        <v>2.2000000000000002</v>
      </c>
      <c r="M563" s="24">
        <v>20</v>
      </c>
      <c r="N563" s="24">
        <v>400</v>
      </c>
      <c r="O563" s="29"/>
      <c r="P563" s="30">
        <v>1</v>
      </c>
      <c r="Q563" s="31">
        <f t="shared" si="38"/>
        <v>1.7600000000000001E-2</v>
      </c>
      <c r="R563" s="34"/>
    </row>
    <row r="564" spans="2:18" ht="15" customHeight="1" x14ac:dyDescent="0.25">
      <c r="B564" s="623">
        <v>8</v>
      </c>
      <c r="C564" s="409">
        <v>6215</v>
      </c>
      <c r="D564" s="409" t="s">
        <v>12</v>
      </c>
      <c r="E564" s="409">
        <v>400</v>
      </c>
      <c r="F564" s="409">
        <v>52</v>
      </c>
      <c r="G564" s="497">
        <f t="shared" si="39"/>
        <v>0.84948863999999991</v>
      </c>
      <c r="H564" s="616" t="s">
        <v>16</v>
      </c>
      <c r="J564" s="28">
        <v>16</v>
      </c>
      <c r="K564" s="29"/>
      <c r="L564" s="29">
        <v>3.2</v>
      </c>
      <c r="M564" s="24">
        <v>13</v>
      </c>
      <c r="N564" s="24">
        <v>400</v>
      </c>
      <c r="O564" s="29"/>
      <c r="P564" s="30">
        <v>1</v>
      </c>
      <c r="Q564" s="31">
        <f t="shared" ref="Q564:Q627" si="40">L564*M564*N564*P564/1000000</f>
        <v>1.6639999999999999E-2</v>
      </c>
      <c r="R564" s="34"/>
    </row>
    <row r="565" spans="2:18" ht="15" customHeight="1" x14ac:dyDescent="0.25">
      <c r="B565" s="623">
        <v>9</v>
      </c>
      <c r="C565" s="409">
        <v>6318</v>
      </c>
      <c r="D565" s="409" t="s">
        <v>12</v>
      </c>
      <c r="E565" s="409">
        <v>400</v>
      </c>
      <c r="F565" s="409">
        <v>44</v>
      </c>
      <c r="G565" s="497">
        <f t="shared" si="39"/>
        <v>0.60821376000000005</v>
      </c>
      <c r="H565" s="616" t="s">
        <v>207</v>
      </c>
      <c r="J565" s="28">
        <v>17</v>
      </c>
      <c r="K565" s="29"/>
      <c r="L565" s="29">
        <v>2.2000000000000002</v>
      </c>
      <c r="M565" s="24">
        <v>15</v>
      </c>
      <c r="N565" s="24">
        <v>400</v>
      </c>
      <c r="O565" s="29"/>
      <c r="P565" s="30">
        <v>1</v>
      </c>
      <c r="Q565" s="31">
        <f t="shared" si="40"/>
        <v>1.32E-2</v>
      </c>
      <c r="R565" s="34"/>
    </row>
    <row r="566" spans="2:18" ht="15" customHeight="1" x14ac:dyDescent="0.25">
      <c r="B566" s="1340">
        <v>46245</v>
      </c>
      <c r="C566" s="409">
        <v>6252</v>
      </c>
      <c r="D566" s="409" t="s">
        <v>12</v>
      </c>
      <c r="E566" s="409">
        <v>400</v>
      </c>
      <c r="F566" s="409">
        <v>55</v>
      </c>
      <c r="G566" s="497">
        <f t="shared" si="39"/>
        <v>0.95033400000000001</v>
      </c>
      <c r="H566" s="616" t="s">
        <v>13</v>
      </c>
      <c r="J566" s="28">
        <v>18</v>
      </c>
      <c r="K566" s="29"/>
      <c r="L566" s="29">
        <v>2.2000000000000002</v>
      </c>
      <c r="M566" s="24">
        <v>13</v>
      </c>
      <c r="N566" s="24">
        <v>400</v>
      </c>
      <c r="O566" s="29"/>
      <c r="P566" s="30">
        <v>2</v>
      </c>
      <c r="Q566" s="31">
        <f t="shared" si="40"/>
        <v>2.2880000000000001E-2</v>
      </c>
      <c r="R566" s="34"/>
    </row>
    <row r="567" spans="2:18" ht="15" customHeight="1" x14ac:dyDescent="0.25">
      <c r="B567" s="409">
        <v>2</v>
      </c>
      <c r="C567" s="409">
        <v>6247</v>
      </c>
      <c r="D567" s="409" t="s">
        <v>12</v>
      </c>
      <c r="E567" s="409">
        <v>400</v>
      </c>
      <c r="F567" s="409">
        <v>56</v>
      </c>
      <c r="G567" s="497">
        <f t="shared" si="39"/>
        <v>0.98520576000000004</v>
      </c>
      <c r="H567" s="616" t="s">
        <v>13</v>
      </c>
      <c r="J567" s="28">
        <v>19</v>
      </c>
      <c r="K567" s="29"/>
      <c r="L567" s="29">
        <v>3.2</v>
      </c>
      <c r="M567" s="24">
        <v>11</v>
      </c>
      <c r="N567" s="24">
        <v>400</v>
      </c>
      <c r="O567" s="29"/>
      <c r="P567" s="30">
        <v>1</v>
      </c>
      <c r="Q567" s="31">
        <f t="shared" si="40"/>
        <v>1.4080000000000002E-2</v>
      </c>
      <c r="R567" s="34"/>
    </row>
    <row r="568" spans="2:18" ht="15" customHeight="1" x14ac:dyDescent="0.25">
      <c r="B568" s="409">
        <v>3</v>
      </c>
      <c r="C568" s="409">
        <v>6264</v>
      </c>
      <c r="D568" s="409" t="s">
        <v>12</v>
      </c>
      <c r="E568" s="409">
        <v>400</v>
      </c>
      <c r="F568" s="409">
        <v>50</v>
      </c>
      <c r="G568" s="497">
        <f t="shared" si="39"/>
        <v>0.78539999999999988</v>
      </c>
      <c r="H568" s="616" t="s">
        <v>13</v>
      </c>
      <c r="J568" s="28">
        <v>20</v>
      </c>
      <c r="K568" s="29"/>
      <c r="L568" s="29">
        <v>2.2000000000000002</v>
      </c>
      <c r="M568" s="24">
        <v>10</v>
      </c>
      <c r="N568" s="24">
        <v>400</v>
      </c>
      <c r="O568" s="29"/>
      <c r="P568" s="30">
        <v>1</v>
      </c>
      <c r="Q568" s="31">
        <f t="shared" si="40"/>
        <v>8.8000000000000005E-3</v>
      </c>
      <c r="R568" s="34"/>
    </row>
    <row r="569" spans="2:18" ht="15" customHeight="1" x14ac:dyDescent="0.25">
      <c r="B569" s="409">
        <v>4</v>
      </c>
      <c r="C569" s="409">
        <v>6332</v>
      </c>
      <c r="D569" s="409" t="s">
        <v>12</v>
      </c>
      <c r="E569" s="409">
        <v>400</v>
      </c>
      <c r="F569" s="409">
        <v>57</v>
      </c>
      <c r="G569" s="497">
        <f t="shared" si="39"/>
        <v>1.02070584</v>
      </c>
      <c r="H569" s="616" t="s">
        <v>13</v>
      </c>
      <c r="J569" s="28">
        <v>21</v>
      </c>
      <c r="K569" s="29"/>
      <c r="L569" s="29">
        <v>2.2000000000000002</v>
      </c>
      <c r="M569" s="24">
        <v>10</v>
      </c>
      <c r="N569" s="24">
        <v>300</v>
      </c>
      <c r="O569" s="29"/>
      <c r="P569" s="30">
        <v>3</v>
      </c>
      <c r="Q569" s="31">
        <f t="shared" si="40"/>
        <v>1.9800000000000002E-2</v>
      </c>
      <c r="R569" s="34"/>
    </row>
    <row r="570" spans="2:18" ht="15" customHeight="1" x14ac:dyDescent="0.25">
      <c r="B570" s="409">
        <v>5</v>
      </c>
      <c r="C570" s="409">
        <v>6369</v>
      </c>
      <c r="D570" s="409" t="s">
        <v>12</v>
      </c>
      <c r="E570" s="409">
        <v>400</v>
      </c>
      <c r="F570" s="409">
        <v>45</v>
      </c>
      <c r="G570" s="497">
        <f t="shared" si="39"/>
        <v>0.63617400000000002</v>
      </c>
      <c r="H570" s="616" t="s">
        <v>13</v>
      </c>
      <c r="J570" s="28">
        <v>22</v>
      </c>
      <c r="K570" s="29"/>
      <c r="L570" s="29">
        <v>10</v>
      </c>
      <c r="M570" s="24">
        <v>25</v>
      </c>
      <c r="N570" s="24">
        <v>400</v>
      </c>
      <c r="O570" s="29"/>
      <c r="P570" s="30">
        <v>1</v>
      </c>
      <c r="Q570" s="31">
        <f t="shared" si="40"/>
        <v>0.1</v>
      </c>
      <c r="R570" s="34"/>
    </row>
    <row r="571" spans="2:18" ht="15" customHeight="1" x14ac:dyDescent="0.25">
      <c r="B571" s="409">
        <v>6</v>
      </c>
      <c r="C571" s="409">
        <v>6313</v>
      </c>
      <c r="D571" s="409" t="s">
        <v>12</v>
      </c>
      <c r="E571" s="409">
        <v>400</v>
      </c>
      <c r="F571" s="409">
        <v>40</v>
      </c>
      <c r="G571" s="497">
        <f t="shared" si="39"/>
        <v>0.50265599999999988</v>
      </c>
      <c r="H571" s="616" t="s">
        <v>13</v>
      </c>
      <c r="J571" s="28">
        <v>23</v>
      </c>
      <c r="K571" s="29"/>
      <c r="L571" s="29">
        <v>2.2000000000000002</v>
      </c>
      <c r="M571" s="24">
        <v>20</v>
      </c>
      <c r="N571" s="24">
        <v>300</v>
      </c>
      <c r="O571" s="29"/>
      <c r="P571" s="30">
        <v>1</v>
      </c>
      <c r="Q571" s="31">
        <f t="shared" si="40"/>
        <v>1.32E-2</v>
      </c>
      <c r="R571" s="34"/>
    </row>
    <row r="572" spans="2:18" ht="15" customHeight="1" x14ac:dyDescent="0.25">
      <c r="B572" s="409">
        <v>7</v>
      </c>
      <c r="C572" s="409">
        <v>6465</v>
      </c>
      <c r="D572" s="409" t="s">
        <v>12</v>
      </c>
      <c r="E572" s="409">
        <v>400</v>
      </c>
      <c r="F572" s="409">
        <v>50</v>
      </c>
      <c r="G572" s="497">
        <f t="shared" si="39"/>
        <v>0.78539999999999988</v>
      </c>
      <c r="H572" s="616" t="s">
        <v>207</v>
      </c>
      <c r="I572" s="384"/>
      <c r="J572" s="28">
        <v>24</v>
      </c>
      <c r="K572" s="29"/>
      <c r="L572" s="29">
        <v>5</v>
      </c>
      <c r="M572" s="52">
        <v>7</v>
      </c>
      <c r="N572" s="1312">
        <v>400</v>
      </c>
      <c r="O572" s="53">
        <v>1</v>
      </c>
      <c r="P572" s="25">
        <v>4</v>
      </c>
      <c r="Q572" s="26">
        <f t="shared" si="40"/>
        <v>5.6000000000000001E-2</v>
      </c>
      <c r="R572" s="65"/>
    </row>
    <row r="573" spans="2:18" ht="15" customHeight="1" x14ac:dyDescent="0.25">
      <c r="B573" s="409">
        <v>8</v>
      </c>
      <c r="C573" s="409">
        <v>6469</v>
      </c>
      <c r="D573" s="409" t="s">
        <v>12</v>
      </c>
      <c r="E573" s="409">
        <v>400</v>
      </c>
      <c r="F573" s="409">
        <v>70</v>
      </c>
      <c r="G573" s="497">
        <f t="shared" si="39"/>
        <v>1.5393839999999999</v>
      </c>
      <c r="H573" s="616" t="s">
        <v>207</v>
      </c>
      <c r="I573" s="384"/>
      <c r="J573" s="28">
        <v>25</v>
      </c>
      <c r="K573" s="29"/>
      <c r="L573" s="29">
        <v>3</v>
      </c>
      <c r="M573" s="52">
        <v>5</v>
      </c>
      <c r="N573" s="1312">
        <v>400</v>
      </c>
      <c r="O573" s="53">
        <v>2</v>
      </c>
      <c r="P573" s="25">
        <v>20</v>
      </c>
      <c r="Q573" s="26">
        <f t="shared" si="40"/>
        <v>0.12</v>
      </c>
      <c r="R573" s="65"/>
    </row>
    <row r="574" spans="2:18" ht="15" customHeight="1" x14ac:dyDescent="0.25">
      <c r="B574" s="409">
        <v>9</v>
      </c>
      <c r="C574" s="409">
        <v>6299</v>
      </c>
      <c r="D574" s="409" t="s">
        <v>12</v>
      </c>
      <c r="E574" s="409">
        <v>400</v>
      </c>
      <c r="F574" s="409">
        <v>47</v>
      </c>
      <c r="G574" s="497">
        <f t="shared" si="39"/>
        <v>0.69397943999999989</v>
      </c>
      <c r="H574" s="616" t="s">
        <v>207</v>
      </c>
      <c r="I574" s="330"/>
      <c r="J574" s="28">
        <v>26</v>
      </c>
      <c r="K574" s="29"/>
      <c r="L574" s="29">
        <v>3</v>
      </c>
      <c r="M574" s="52">
        <v>5</v>
      </c>
      <c r="N574" s="1312">
        <v>300</v>
      </c>
      <c r="O574" s="53">
        <v>3</v>
      </c>
      <c r="P574" s="25">
        <v>30</v>
      </c>
      <c r="Q574" s="26">
        <f t="shared" si="40"/>
        <v>0.13500000000000001</v>
      </c>
      <c r="R574" s="65"/>
    </row>
    <row r="575" spans="2:18" ht="15" customHeight="1" x14ac:dyDescent="0.25">
      <c r="B575" s="409">
        <v>10</v>
      </c>
      <c r="C575" s="409">
        <v>6490</v>
      </c>
      <c r="D575" s="409" t="s">
        <v>12</v>
      </c>
      <c r="E575" s="409">
        <v>400</v>
      </c>
      <c r="F575" s="409">
        <v>47</v>
      </c>
      <c r="G575" s="497">
        <f t="shared" si="39"/>
        <v>0.69397943999999989</v>
      </c>
      <c r="H575" s="616" t="s">
        <v>15</v>
      </c>
      <c r="I575" s="330"/>
      <c r="J575" s="28">
        <v>27</v>
      </c>
      <c r="K575" s="29"/>
      <c r="L575" s="29">
        <v>2</v>
      </c>
      <c r="M575" s="52">
        <v>3</v>
      </c>
      <c r="N575" s="1312">
        <v>400</v>
      </c>
      <c r="O575" s="57">
        <v>2</v>
      </c>
      <c r="P575" s="25">
        <v>50</v>
      </c>
      <c r="Q575" s="26">
        <f t="shared" si="40"/>
        <v>0.12</v>
      </c>
      <c r="R575" s="65"/>
    </row>
    <row r="576" spans="2:18" ht="15" customHeight="1" x14ac:dyDescent="0.25">
      <c r="B576" s="409">
        <v>11</v>
      </c>
      <c r="C576" s="409">
        <v>6510</v>
      </c>
      <c r="D576" s="409" t="s">
        <v>12</v>
      </c>
      <c r="E576" s="409">
        <v>400</v>
      </c>
      <c r="F576" s="409">
        <v>40</v>
      </c>
      <c r="G576" s="497">
        <f t="shared" si="39"/>
        <v>0.50265599999999988</v>
      </c>
      <c r="H576" s="616" t="s">
        <v>15</v>
      </c>
      <c r="J576" s="1292">
        <v>46182</v>
      </c>
      <c r="K576" s="23" t="s">
        <v>32</v>
      </c>
      <c r="L576" s="24">
        <v>8</v>
      </c>
      <c r="M576" s="24">
        <v>25</v>
      </c>
      <c r="N576" s="24">
        <v>400</v>
      </c>
      <c r="O576" s="23"/>
      <c r="P576" s="25">
        <v>2</v>
      </c>
      <c r="Q576" s="26">
        <f t="shared" si="40"/>
        <v>0.16</v>
      </c>
      <c r="R576" s="27"/>
    </row>
    <row r="577" spans="2:18" ht="15" customHeight="1" x14ac:dyDescent="0.25">
      <c r="B577" s="409">
        <v>12</v>
      </c>
      <c r="C577" s="409">
        <v>6505</v>
      </c>
      <c r="D577" s="409" t="s">
        <v>12</v>
      </c>
      <c r="E577" s="409">
        <v>400</v>
      </c>
      <c r="F577" s="409">
        <v>53</v>
      </c>
      <c r="G577" s="497">
        <f t="shared" si="39"/>
        <v>0.88247543999999989</v>
      </c>
      <c r="H577" s="616" t="s">
        <v>15</v>
      </c>
      <c r="J577" s="28">
        <v>2</v>
      </c>
      <c r="K577" s="29"/>
      <c r="L577" s="29">
        <v>10</v>
      </c>
      <c r="M577" s="24">
        <v>23</v>
      </c>
      <c r="N577" s="24">
        <v>400</v>
      </c>
      <c r="O577" s="29"/>
      <c r="P577" s="30">
        <v>2</v>
      </c>
      <c r="Q577" s="31">
        <f t="shared" si="40"/>
        <v>0.184</v>
      </c>
      <c r="R577" s="29"/>
    </row>
    <row r="578" spans="2:18" ht="15" customHeight="1" x14ac:dyDescent="0.25">
      <c r="B578" s="409">
        <v>13</v>
      </c>
      <c r="C578" s="409">
        <v>6485</v>
      </c>
      <c r="D578" s="409" t="s">
        <v>12</v>
      </c>
      <c r="E578" s="409">
        <v>400</v>
      </c>
      <c r="F578" s="409">
        <v>46</v>
      </c>
      <c r="G578" s="497">
        <f t="shared" si="39"/>
        <v>0.66476255999999989</v>
      </c>
      <c r="H578" s="616" t="s">
        <v>15</v>
      </c>
      <c r="J578" s="28">
        <v>3</v>
      </c>
      <c r="K578" s="29"/>
      <c r="L578" s="29">
        <v>13</v>
      </c>
      <c r="M578" s="24">
        <v>20</v>
      </c>
      <c r="N578" s="24">
        <v>400</v>
      </c>
      <c r="O578" s="29"/>
      <c r="P578" s="30">
        <v>3</v>
      </c>
      <c r="Q578" s="31">
        <f t="shared" si="40"/>
        <v>0.312</v>
      </c>
      <c r="R578" s="29"/>
    </row>
    <row r="579" spans="2:18" ht="15" customHeight="1" x14ac:dyDescent="0.25">
      <c r="B579" s="409">
        <v>14</v>
      </c>
      <c r="C579" s="409">
        <v>6488</v>
      </c>
      <c r="D579" s="409" t="s">
        <v>12</v>
      </c>
      <c r="E579" s="409">
        <v>400</v>
      </c>
      <c r="F579" s="409">
        <v>70</v>
      </c>
      <c r="G579" s="497">
        <f t="shared" si="39"/>
        <v>1.5393839999999999</v>
      </c>
      <c r="H579" s="616" t="s">
        <v>15</v>
      </c>
      <c r="J579" s="28">
        <v>4</v>
      </c>
      <c r="K579" s="29"/>
      <c r="L579" s="29">
        <v>10</v>
      </c>
      <c r="M579" s="24">
        <v>20</v>
      </c>
      <c r="N579" s="24">
        <v>400</v>
      </c>
      <c r="O579" s="29"/>
      <c r="P579" s="30">
        <v>1</v>
      </c>
      <c r="Q579" s="31">
        <f t="shared" si="40"/>
        <v>0.08</v>
      </c>
      <c r="R579" s="29"/>
    </row>
    <row r="580" spans="2:18" ht="15" customHeight="1" x14ac:dyDescent="0.25">
      <c r="B580" s="409">
        <v>15</v>
      </c>
      <c r="C580" s="409">
        <v>6500</v>
      </c>
      <c r="D580" s="409" t="s">
        <v>12</v>
      </c>
      <c r="E580" s="409">
        <v>400</v>
      </c>
      <c r="F580" s="409">
        <v>48</v>
      </c>
      <c r="G580" s="497">
        <f t="shared" si="39"/>
        <v>0.72382463999999991</v>
      </c>
      <c r="H580" s="616" t="s">
        <v>15</v>
      </c>
      <c r="J580" s="28">
        <v>5</v>
      </c>
      <c r="K580" s="29"/>
      <c r="L580" s="29">
        <v>10</v>
      </c>
      <c r="M580" s="24">
        <v>25</v>
      </c>
      <c r="N580" s="24">
        <v>400</v>
      </c>
      <c r="O580" s="29"/>
      <c r="P580" s="30">
        <v>1</v>
      </c>
      <c r="Q580" s="31">
        <f t="shared" si="40"/>
        <v>0.1</v>
      </c>
      <c r="R580" s="34"/>
    </row>
    <row r="581" spans="2:18" ht="15" customHeight="1" x14ac:dyDescent="0.25">
      <c r="B581" s="409">
        <v>16</v>
      </c>
      <c r="C581" s="409">
        <v>6501</v>
      </c>
      <c r="D581" s="409" t="s">
        <v>12</v>
      </c>
      <c r="E581" s="409">
        <v>400</v>
      </c>
      <c r="F581" s="409">
        <v>52</v>
      </c>
      <c r="G581" s="497">
        <f t="shared" si="39"/>
        <v>0.84948863999999991</v>
      </c>
      <c r="H581" s="616" t="s">
        <v>15</v>
      </c>
      <c r="J581" s="28">
        <v>6</v>
      </c>
      <c r="K581" s="29"/>
      <c r="L581" s="29">
        <v>8</v>
      </c>
      <c r="M581" s="24">
        <v>23</v>
      </c>
      <c r="N581" s="24">
        <v>400</v>
      </c>
      <c r="O581" s="29"/>
      <c r="P581" s="30">
        <v>1</v>
      </c>
      <c r="Q581" s="31">
        <f t="shared" si="40"/>
        <v>7.3599999999999999E-2</v>
      </c>
      <c r="R581" s="29"/>
    </row>
    <row r="582" spans="2:18" ht="15" customHeight="1" x14ac:dyDescent="0.25">
      <c r="B582" s="409">
        <v>17</v>
      </c>
      <c r="C582" s="409">
        <v>6494</v>
      </c>
      <c r="D582" s="409" t="s">
        <v>12</v>
      </c>
      <c r="E582" s="409">
        <v>400</v>
      </c>
      <c r="F582" s="409">
        <v>51</v>
      </c>
      <c r="G582" s="497">
        <f t="shared" si="39"/>
        <v>0.81713015999999994</v>
      </c>
      <c r="H582" s="616" t="s">
        <v>15</v>
      </c>
      <c r="J582" s="28">
        <v>7</v>
      </c>
      <c r="K582" s="29"/>
      <c r="L582" s="29">
        <v>8</v>
      </c>
      <c r="M582" s="24">
        <v>18</v>
      </c>
      <c r="N582" s="24">
        <v>400</v>
      </c>
      <c r="O582" s="29"/>
      <c r="P582" s="30">
        <v>1</v>
      </c>
      <c r="Q582" s="31">
        <f t="shared" si="40"/>
        <v>5.7599999999999998E-2</v>
      </c>
      <c r="R582" s="34"/>
    </row>
    <row r="583" spans="2:18" ht="15" customHeight="1" x14ac:dyDescent="0.25">
      <c r="B583" s="1340">
        <v>46246</v>
      </c>
      <c r="C583" s="409">
        <v>6249</v>
      </c>
      <c r="D583" s="409" t="s">
        <v>12</v>
      </c>
      <c r="E583" s="409">
        <v>400</v>
      </c>
      <c r="F583" s="409">
        <v>47</v>
      </c>
      <c r="G583" s="497">
        <f t="shared" si="39"/>
        <v>0.69397943999999989</v>
      </c>
      <c r="H583" s="616" t="s">
        <v>13</v>
      </c>
      <c r="J583" s="28">
        <v>8</v>
      </c>
      <c r="K583" s="29"/>
      <c r="L583" s="29">
        <v>13</v>
      </c>
      <c r="M583" s="24">
        <v>18</v>
      </c>
      <c r="N583" s="24">
        <v>400</v>
      </c>
      <c r="O583" s="29"/>
      <c r="P583" s="30">
        <v>1</v>
      </c>
      <c r="Q583" s="31">
        <f t="shared" si="40"/>
        <v>9.3600000000000003E-2</v>
      </c>
      <c r="R583" s="34"/>
    </row>
    <row r="584" spans="2:18" ht="15" customHeight="1" x14ac:dyDescent="0.25">
      <c r="B584" s="409">
        <v>2</v>
      </c>
      <c r="C584" s="409">
        <v>6276</v>
      </c>
      <c r="D584" s="409" t="s">
        <v>12</v>
      </c>
      <c r="E584" s="409">
        <v>400</v>
      </c>
      <c r="F584" s="409">
        <v>50</v>
      </c>
      <c r="G584" s="497">
        <f t="shared" si="39"/>
        <v>0.78539999999999988</v>
      </c>
      <c r="H584" s="616" t="s">
        <v>13</v>
      </c>
      <c r="J584" s="28">
        <v>9</v>
      </c>
      <c r="K584" s="29"/>
      <c r="L584" s="29">
        <v>10</v>
      </c>
      <c r="M584" s="24">
        <v>13</v>
      </c>
      <c r="N584" s="24">
        <v>400</v>
      </c>
      <c r="O584" s="29"/>
      <c r="P584" s="30">
        <v>2</v>
      </c>
      <c r="Q584" s="31">
        <f t="shared" si="40"/>
        <v>0.104</v>
      </c>
      <c r="R584" s="34"/>
    </row>
    <row r="585" spans="2:18" ht="15" customHeight="1" x14ac:dyDescent="0.25">
      <c r="B585" s="409">
        <v>3</v>
      </c>
      <c r="C585" s="409">
        <v>6216</v>
      </c>
      <c r="D585" s="409" t="s">
        <v>12</v>
      </c>
      <c r="E585" s="409">
        <v>400</v>
      </c>
      <c r="F585" s="409">
        <v>52</v>
      </c>
      <c r="G585" s="497">
        <f t="shared" si="39"/>
        <v>0.84948863999999991</v>
      </c>
      <c r="H585" s="616" t="s">
        <v>13</v>
      </c>
      <c r="J585" s="28">
        <v>10</v>
      </c>
      <c r="K585" s="29"/>
      <c r="L585" s="29">
        <v>8</v>
      </c>
      <c r="M585" s="24">
        <v>13</v>
      </c>
      <c r="N585" s="24">
        <v>400</v>
      </c>
      <c r="O585" s="29"/>
      <c r="P585" s="30">
        <v>1</v>
      </c>
      <c r="Q585" s="31">
        <f t="shared" si="40"/>
        <v>4.1599999999999998E-2</v>
      </c>
      <c r="R585" s="34"/>
    </row>
    <row r="586" spans="2:18" ht="15" customHeight="1" x14ac:dyDescent="0.25">
      <c r="B586" s="409">
        <v>4</v>
      </c>
      <c r="C586" s="409">
        <v>6301</v>
      </c>
      <c r="D586" s="409" t="s">
        <v>12</v>
      </c>
      <c r="E586" s="409">
        <v>400</v>
      </c>
      <c r="F586" s="409">
        <v>44</v>
      </c>
      <c r="G586" s="497">
        <f t="shared" si="39"/>
        <v>0.60821376000000005</v>
      </c>
      <c r="H586" s="616" t="s">
        <v>13</v>
      </c>
      <c r="J586" s="28">
        <v>11</v>
      </c>
      <c r="K586" s="29"/>
      <c r="L586" s="29">
        <v>10</v>
      </c>
      <c r="M586" s="24">
        <v>33</v>
      </c>
      <c r="N586" s="24">
        <v>400</v>
      </c>
      <c r="O586" s="29"/>
      <c r="P586" s="30">
        <v>1</v>
      </c>
      <c r="Q586" s="31">
        <f t="shared" si="40"/>
        <v>0.13200000000000001</v>
      </c>
      <c r="R586" s="34"/>
    </row>
    <row r="587" spans="2:18" ht="15" customHeight="1" x14ac:dyDescent="0.25">
      <c r="B587" s="409">
        <v>5</v>
      </c>
      <c r="C587" s="409">
        <v>5846</v>
      </c>
      <c r="D587" s="409" t="s">
        <v>12</v>
      </c>
      <c r="E587" s="409">
        <v>400</v>
      </c>
      <c r="F587" s="409">
        <v>41</v>
      </c>
      <c r="G587" s="497">
        <f t="shared" ref="G587:G650" si="41">0.7854*E587*F587*F587/1000000</f>
        <v>0.52810296000000001</v>
      </c>
      <c r="H587" s="616" t="s">
        <v>15</v>
      </c>
      <c r="J587" s="28">
        <v>12</v>
      </c>
      <c r="K587" s="29"/>
      <c r="L587" s="29">
        <v>8</v>
      </c>
      <c r="M587" s="24">
        <v>10</v>
      </c>
      <c r="N587" s="24">
        <v>400</v>
      </c>
      <c r="O587" s="29"/>
      <c r="P587" s="30">
        <v>1</v>
      </c>
      <c r="Q587" s="31">
        <f t="shared" si="40"/>
        <v>3.2000000000000001E-2</v>
      </c>
      <c r="R587" s="34"/>
    </row>
    <row r="588" spans="2:18" ht="15" customHeight="1" x14ac:dyDescent="0.25">
      <c r="B588" s="409">
        <v>6</v>
      </c>
      <c r="C588" s="409">
        <v>5840</v>
      </c>
      <c r="D588" s="409" t="s">
        <v>12</v>
      </c>
      <c r="E588" s="409">
        <v>400</v>
      </c>
      <c r="F588" s="409">
        <v>46</v>
      </c>
      <c r="G588" s="497">
        <f t="shared" si="41"/>
        <v>0.66476255999999989</v>
      </c>
      <c r="H588" s="616" t="s">
        <v>15</v>
      </c>
      <c r="J588" s="28">
        <v>13</v>
      </c>
      <c r="K588" s="29"/>
      <c r="L588" s="29">
        <v>2.2000000000000002</v>
      </c>
      <c r="M588" s="24">
        <v>25</v>
      </c>
      <c r="N588" s="24">
        <v>400</v>
      </c>
      <c r="O588" s="29"/>
      <c r="P588" s="30">
        <v>1</v>
      </c>
      <c r="Q588" s="31">
        <f t="shared" si="40"/>
        <v>2.2000000000000002E-2</v>
      </c>
      <c r="R588" s="34"/>
    </row>
    <row r="589" spans="2:18" ht="15" customHeight="1" x14ac:dyDescent="0.25">
      <c r="B589" s="409">
        <v>7</v>
      </c>
      <c r="C589" s="409">
        <v>5836</v>
      </c>
      <c r="D589" s="409" t="s">
        <v>12</v>
      </c>
      <c r="E589" s="409">
        <v>400</v>
      </c>
      <c r="F589" s="409">
        <v>48</v>
      </c>
      <c r="G589" s="497">
        <f t="shared" si="41"/>
        <v>0.72382463999999991</v>
      </c>
      <c r="H589" s="616" t="s">
        <v>15</v>
      </c>
      <c r="J589" s="28">
        <v>14</v>
      </c>
      <c r="K589" s="29"/>
      <c r="L589" s="29">
        <v>1.7</v>
      </c>
      <c r="M589" s="24">
        <v>15</v>
      </c>
      <c r="N589" s="24">
        <v>400</v>
      </c>
      <c r="O589" s="29"/>
      <c r="P589" s="30">
        <v>5</v>
      </c>
      <c r="Q589" s="31">
        <f t="shared" si="40"/>
        <v>5.0999999999999997E-2</v>
      </c>
      <c r="R589" s="34"/>
    </row>
    <row r="590" spans="2:18" ht="15" customHeight="1" x14ac:dyDescent="0.25">
      <c r="B590" s="409">
        <v>8</v>
      </c>
      <c r="C590" s="409">
        <v>5854</v>
      </c>
      <c r="D590" s="409" t="s">
        <v>12</v>
      </c>
      <c r="E590" s="409">
        <v>400</v>
      </c>
      <c r="F590" s="409">
        <v>36</v>
      </c>
      <c r="G590" s="497">
        <f t="shared" si="41"/>
        <v>0.40715135999999991</v>
      </c>
      <c r="H590" s="616" t="s">
        <v>15</v>
      </c>
      <c r="J590" s="28">
        <v>15</v>
      </c>
      <c r="K590" s="29"/>
      <c r="L590" s="29">
        <v>2.2000000000000002</v>
      </c>
      <c r="M590" s="24">
        <v>15</v>
      </c>
      <c r="N590" s="24">
        <v>400</v>
      </c>
      <c r="O590" s="29"/>
      <c r="P590" s="30">
        <v>3</v>
      </c>
      <c r="Q590" s="31">
        <f t="shared" si="40"/>
        <v>3.9600000000000003E-2</v>
      </c>
      <c r="R590" s="34"/>
    </row>
    <row r="591" spans="2:18" ht="15" customHeight="1" x14ac:dyDescent="0.25">
      <c r="B591" s="409">
        <v>9</v>
      </c>
      <c r="C591" s="409">
        <v>5841</v>
      </c>
      <c r="D591" s="409" t="s">
        <v>12</v>
      </c>
      <c r="E591" s="409">
        <v>400</v>
      </c>
      <c r="F591" s="409">
        <v>59</v>
      </c>
      <c r="G591" s="497">
        <f t="shared" si="41"/>
        <v>1.09359096</v>
      </c>
      <c r="H591" s="616" t="s">
        <v>15</v>
      </c>
      <c r="J591" s="28">
        <v>16</v>
      </c>
      <c r="K591" s="29"/>
      <c r="L591" s="29">
        <v>2.2000000000000002</v>
      </c>
      <c r="M591" s="24">
        <v>13</v>
      </c>
      <c r="N591" s="24">
        <v>400</v>
      </c>
      <c r="O591" s="29"/>
      <c r="P591" s="30">
        <v>3</v>
      </c>
      <c r="Q591" s="31">
        <f t="shared" si="40"/>
        <v>3.4320000000000003E-2</v>
      </c>
      <c r="R591" s="34"/>
    </row>
    <row r="592" spans="2:18" ht="15" customHeight="1" x14ac:dyDescent="0.25">
      <c r="B592" s="409">
        <v>10</v>
      </c>
      <c r="C592" s="409">
        <v>5842</v>
      </c>
      <c r="D592" s="409" t="s">
        <v>12</v>
      </c>
      <c r="E592" s="409">
        <v>400</v>
      </c>
      <c r="F592" s="409">
        <v>46</v>
      </c>
      <c r="G592" s="497">
        <f t="shared" si="41"/>
        <v>0.66476255999999989</v>
      </c>
      <c r="H592" s="616" t="s">
        <v>15</v>
      </c>
      <c r="J592" s="28">
        <v>17</v>
      </c>
      <c r="K592" s="29"/>
      <c r="L592" s="29">
        <v>2.2000000000000002</v>
      </c>
      <c r="M592" s="24">
        <v>20</v>
      </c>
      <c r="N592" s="24">
        <v>400</v>
      </c>
      <c r="O592" s="29"/>
      <c r="P592" s="30">
        <v>1</v>
      </c>
      <c r="Q592" s="31">
        <f t="shared" si="40"/>
        <v>1.7600000000000001E-2</v>
      </c>
      <c r="R592" s="34"/>
    </row>
    <row r="593" spans="2:18" ht="15" customHeight="1" x14ac:dyDescent="0.25">
      <c r="B593" s="409">
        <v>11</v>
      </c>
      <c r="C593" s="409">
        <v>5883</v>
      </c>
      <c r="D593" s="409" t="s">
        <v>12</v>
      </c>
      <c r="E593" s="409">
        <v>400</v>
      </c>
      <c r="F593" s="409">
        <v>50</v>
      </c>
      <c r="G593" s="497">
        <f t="shared" si="41"/>
        <v>0.78539999999999988</v>
      </c>
      <c r="H593" s="616" t="s">
        <v>15</v>
      </c>
      <c r="J593" s="28">
        <v>18</v>
      </c>
      <c r="K593" s="29"/>
      <c r="L593" s="29">
        <v>2.2000000000000002</v>
      </c>
      <c r="M593" s="24">
        <v>10</v>
      </c>
      <c r="N593" s="24">
        <v>400</v>
      </c>
      <c r="O593" s="29"/>
      <c r="P593" s="30">
        <v>9</v>
      </c>
      <c r="Q593" s="31">
        <f t="shared" si="40"/>
        <v>7.9200000000000007E-2</v>
      </c>
      <c r="R593" s="34"/>
    </row>
    <row r="594" spans="2:18" ht="15" customHeight="1" x14ac:dyDescent="0.25">
      <c r="B594" s="409">
        <v>12</v>
      </c>
      <c r="C594" s="409">
        <v>5888</v>
      </c>
      <c r="D594" s="409" t="s">
        <v>12</v>
      </c>
      <c r="E594" s="409">
        <v>400</v>
      </c>
      <c r="F594" s="409">
        <v>49</v>
      </c>
      <c r="G594" s="497">
        <f t="shared" si="41"/>
        <v>0.75429815999999994</v>
      </c>
      <c r="H594" s="616" t="s">
        <v>15</v>
      </c>
      <c r="J594" s="28">
        <v>19</v>
      </c>
      <c r="K594" s="29"/>
      <c r="L594" s="29">
        <v>1.7</v>
      </c>
      <c r="M594" s="24">
        <v>10</v>
      </c>
      <c r="N594" s="24">
        <v>400</v>
      </c>
      <c r="O594" s="29"/>
      <c r="P594" s="30">
        <v>7</v>
      </c>
      <c r="Q594" s="31">
        <f t="shared" si="40"/>
        <v>4.7600000000000003E-2</v>
      </c>
      <c r="R594" s="34"/>
    </row>
    <row r="595" spans="2:18" ht="15" customHeight="1" x14ac:dyDescent="0.25">
      <c r="B595" s="409">
        <v>13</v>
      </c>
      <c r="C595" s="409">
        <v>5835</v>
      </c>
      <c r="D595" s="409" t="s">
        <v>12</v>
      </c>
      <c r="E595" s="409">
        <v>400</v>
      </c>
      <c r="F595" s="409">
        <v>38</v>
      </c>
      <c r="G595" s="497">
        <f t="shared" si="41"/>
        <v>0.45364703999999995</v>
      </c>
      <c r="H595" s="616" t="s">
        <v>15</v>
      </c>
      <c r="J595" s="28">
        <v>20</v>
      </c>
      <c r="K595" s="29"/>
      <c r="L595" s="29">
        <v>5</v>
      </c>
      <c r="M595" s="24">
        <v>10</v>
      </c>
      <c r="N595" s="24">
        <v>400</v>
      </c>
      <c r="O595" s="29"/>
      <c r="P595" s="30">
        <v>13</v>
      </c>
      <c r="Q595" s="31">
        <f t="shared" si="40"/>
        <v>0.26</v>
      </c>
      <c r="R595" s="34"/>
    </row>
    <row r="596" spans="2:18" ht="15" customHeight="1" x14ac:dyDescent="0.25">
      <c r="B596" s="409">
        <v>14</v>
      </c>
      <c r="C596" s="409">
        <v>6495</v>
      </c>
      <c r="D596" s="409" t="s">
        <v>12</v>
      </c>
      <c r="E596" s="409">
        <v>400</v>
      </c>
      <c r="F596" s="409">
        <v>43</v>
      </c>
      <c r="G596" s="497">
        <f t="shared" si="41"/>
        <v>0.58088183999999998</v>
      </c>
      <c r="H596" s="616" t="s">
        <v>15</v>
      </c>
      <c r="J596" s="28">
        <v>21</v>
      </c>
      <c r="K596" s="29"/>
      <c r="L596" s="29">
        <v>1.7</v>
      </c>
      <c r="M596" s="24">
        <v>10</v>
      </c>
      <c r="N596" s="24">
        <v>300</v>
      </c>
      <c r="O596" s="29"/>
      <c r="P596" s="30">
        <v>5</v>
      </c>
      <c r="Q596" s="31">
        <f t="shared" si="40"/>
        <v>2.5499999999999998E-2</v>
      </c>
      <c r="R596" s="34"/>
    </row>
    <row r="597" spans="2:18" ht="15" customHeight="1" x14ac:dyDescent="0.25">
      <c r="B597" s="409">
        <v>15</v>
      </c>
      <c r="C597" s="409">
        <v>6473</v>
      </c>
      <c r="D597" s="409" t="s">
        <v>12</v>
      </c>
      <c r="E597" s="409">
        <v>400</v>
      </c>
      <c r="F597" s="409">
        <v>53</v>
      </c>
      <c r="G597" s="497">
        <f t="shared" si="41"/>
        <v>0.88247543999999989</v>
      </c>
      <c r="H597" s="616" t="s">
        <v>15</v>
      </c>
      <c r="J597" s="28">
        <v>22</v>
      </c>
      <c r="K597" s="29"/>
      <c r="L597" s="29">
        <v>5</v>
      </c>
      <c r="M597" s="52">
        <v>7</v>
      </c>
      <c r="N597" s="1312">
        <v>400</v>
      </c>
      <c r="O597" s="53">
        <v>6</v>
      </c>
      <c r="P597" s="25">
        <v>24</v>
      </c>
      <c r="Q597" s="26">
        <f t="shared" si="40"/>
        <v>0.33600000000000002</v>
      </c>
      <c r="R597" s="65"/>
    </row>
    <row r="598" spans="2:18" ht="15" customHeight="1" x14ac:dyDescent="0.25">
      <c r="B598" s="409">
        <v>16</v>
      </c>
      <c r="C598" s="409">
        <v>6486</v>
      </c>
      <c r="D598" s="409" t="s">
        <v>12</v>
      </c>
      <c r="E598" s="409">
        <v>400</v>
      </c>
      <c r="F598" s="409">
        <v>41</v>
      </c>
      <c r="G598" s="497">
        <f t="shared" si="41"/>
        <v>0.52810296000000001</v>
      </c>
      <c r="H598" s="616" t="s">
        <v>15</v>
      </c>
      <c r="J598" s="28">
        <v>23</v>
      </c>
      <c r="K598" s="29"/>
      <c r="L598" s="29">
        <v>4</v>
      </c>
      <c r="M598" s="52">
        <v>6</v>
      </c>
      <c r="N598" s="1312">
        <v>400</v>
      </c>
      <c r="O598" s="53">
        <v>1</v>
      </c>
      <c r="P598" s="25">
        <v>6</v>
      </c>
      <c r="Q598" s="26">
        <f t="shared" si="40"/>
        <v>5.7599999999999998E-2</v>
      </c>
      <c r="R598" s="65"/>
    </row>
    <row r="599" spans="2:18" ht="15" customHeight="1" x14ac:dyDescent="0.25">
      <c r="B599" s="409">
        <v>17</v>
      </c>
      <c r="C599" s="409">
        <v>6347</v>
      </c>
      <c r="D599" s="409" t="s">
        <v>12</v>
      </c>
      <c r="E599" s="409">
        <v>400</v>
      </c>
      <c r="F599" s="409">
        <v>46</v>
      </c>
      <c r="G599" s="497">
        <f t="shared" si="41"/>
        <v>0.66476255999999989</v>
      </c>
      <c r="H599" s="616" t="s">
        <v>207</v>
      </c>
      <c r="J599" s="28">
        <v>24</v>
      </c>
      <c r="K599" s="29"/>
      <c r="L599" s="29">
        <v>3</v>
      </c>
      <c r="M599" s="52">
        <v>5</v>
      </c>
      <c r="N599" s="1312">
        <v>400</v>
      </c>
      <c r="O599" s="53">
        <v>6</v>
      </c>
      <c r="P599" s="25">
        <v>60</v>
      </c>
      <c r="Q599" s="26">
        <f t="shared" si="40"/>
        <v>0.36</v>
      </c>
      <c r="R599" s="65"/>
    </row>
    <row r="600" spans="2:18" ht="15" customHeight="1" x14ac:dyDescent="0.25">
      <c r="B600" s="409">
        <v>18</v>
      </c>
      <c r="C600" s="409">
        <v>6409</v>
      </c>
      <c r="D600" s="409" t="s">
        <v>12</v>
      </c>
      <c r="E600" s="409">
        <v>400</v>
      </c>
      <c r="F600" s="409">
        <v>40</v>
      </c>
      <c r="G600" s="497">
        <f t="shared" si="41"/>
        <v>0.50265599999999988</v>
      </c>
      <c r="H600" s="616" t="s">
        <v>207</v>
      </c>
      <c r="J600" s="28">
        <v>25</v>
      </c>
      <c r="K600" s="29"/>
      <c r="L600" s="29">
        <v>2</v>
      </c>
      <c r="M600" s="52">
        <v>3</v>
      </c>
      <c r="N600" s="1312">
        <v>400</v>
      </c>
      <c r="O600" s="57">
        <v>2</v>
      </c>
      <c r="P600" s="25">
        <v>50</v>
      </c>
      <c r="Q600" s="26">
        <f t="shared" si="40"/>
        <v>0.12</v>
      </c>
      <c r="R600" s="65"/>
    </row>
    <row r="601" spans="2:18" ht="15" customHeight="1" x14ac:dyDescent="0.25">
      <c r="B601" s="409">
        <v>19</v>
      </c>
      <c r="C601" s="409">
        <v>6303</v>
      </c>
      <c r="D601" s="409" t="s">
        <v>12</v>
      </c>
      <c r="E601" s="409">
        <v>400</v>
      </c>
      <c r="F601" s="409">
        <v>50</v>
      </c>
      <c r="G601" s="497">
        <f t="shared" si="41"/>
        <v>0.78539999999999988</v>
      </c>
      <c r="H601" s="616" t="s">
        <v>207</v>
      </c>
      <c r="J601" s="1292">
        <v>46185</v>
      </c>
      <c r="K601" s="23" t="s">
        <v>32</v>
      </c>
      <c r="L601" s="24">
        <v>8</v>
      </c>
      <c r="M601" s="24">
        <v>33</v>
      </c>
      <c r="N601" s="24">
        <v>400</v>
      </c>
      <c r="O601" s="23"/>
      <c r="P601" s="25">
        <v>1</v>
      </c>
      <c r="Q601" s="26">
        <f t="shared" si="40"/>
        <v>0.1056</v>
      </c>
      <c r="R601" s="27"/>
    </row>
    <row r="602" spans="2:18" ht="15" customHeight="1" x14ac:dyDescent="0.25">
      <c r="B602" s="409">
        <v>20</v>
      </c>
      <c r="C602" s="409">
        <v>6386</v>
      </c>
      <c r="D602" s="409" t="s">
        <v>12</v>
      </c>
      <c r="E602" s="409">
        <v>400</v>
      </c>
      <c r="F602" s="409">
        <v>73</v>
      </c>
      <c r="G602" s="497">
        <f t="shared" si="41"/>
        <v>1.6741586399999997</v>
      </c>
      <c r="H602" s="616" t="s">
        <v>207</v>
      </c>
      <c r="J602" s="28">
        <v>2</v>
      </c>
      <c r="K602" s="29"/>
      <c r="L602" s="29">
        <v>13</v>
      </c>
      <c r="M602" s="24">
        <v>30</v>
      </c>
      <c r="N602" s="24">
        <v>400</v>
      </c>
      <c r="O602" s="29"/>
      <c r="P602" s="30">
        <v>1</v>
      </c>
      <c r="Q602" s="26">
        <f t="shared" si="40"/>
        <v>0.156</v>
      </c>
      <c r="R602" s="29"/>
    </row>
    <row r="603" spans="2:18" ht="15" customHeight="1" x14ac:dyDescent="0.25">
      <c r="B603" s="409">
        <v>21</v>
      </c>
      <c r="C603" s="409">
        <v>6384</v>
      </c>
      <c r="D603" s="409" t="s">
        <v>12</v>
      </c>
      <c r="E603" s="409">
        <v>400</v>
      </c>
      <c r="F603" s="409">
        <v>38</v>
      </c>
      <c r="G603" s="497">
        <f t="shared" si="41"/>
        <v>0.45364703999999995</v>
      </c>
      <c r="H603" s="616" t="s">
        <v>207</v>
      </c>
      <c r="J603" s="28">
        <v>3</v>
      </c>
      <c r="K603" s="29"/>
      <c r="L603" s="29">
        <v>10</v>
      </c>
      <c r="M603" s="24">
        <v>30</v>
      </c>
      <c r="N603" s="24">
        <v>400</v>
      </c>
      <c r="O603" s="29"/>
      <c r="P603" s="25">
        <v>1</v>
      </c>
      <c r="Q603" s="26">
        <f t="shared" si="40"/>
        <v>0.12</v>
      </c>
      <c r="R603" s="29"/>
    </row>
    <row r="604" spans="2:18" ht="15" customHeight="1" x14ac:dyDescent="0.25">
      <c r="B604" s="409">
        <v>22</v>
      </c>
      <c r="C604" s="409">
        <v>6398</v>
      </c>
      <c r="D604" s="409" t="s">
        <v>12</v>
      </c>
      <c r="E604" s="409">
        <v>400</v>
      </c>
      <c r="F604" s="409">
        <v>55</v>
      </c>
      <c r="G604" s="497">
        <f t="shared" si="41"/>
        <v>0.95033400000000001</v>
      </c>
      <c r="H604" s="616" t="s">
        <v>207</v>
      </c>
      <c r="J604" s="28">
        <v>4</v>
      </c>
      <c r="K604" s="29"/>
      <c r="L604" s="29">
        <v>8</v>
      </c>
      <c r="M604" s="24">
        <v>30</v>
      </c>
      <c r="N604" s="24">
        <v>400</v>
      </c>
      <c r="O604" s="29"/>
      <c r="P604" s="30">
        <v>1</v>
      </c>
      <c r="Q604" s="26">
        <f t="shared" si="40"/>
        <v>9.6000000000000002E-2</v>
      </c>
      <c r="R604" s="29"/>
    </row>
    <row r="605" spans="2:18" ht="15" customHeight="1" x14ac:dyDescent="0.25">
      <c r="B605" s="409">
        <v>23</v>
      </c>
      <c r="C605" s="409">
        <v>6405</v>
      </c>
      <c r="D605" s="409" t="s">
        <v>12</v>
      </c>
      <c r="E605" s="409">
        <v>400</v>
      </c>
      <c r="F605" s="409">
        <v>53</v>
      </c>
      <c r="G605" s="497">
        <f t="shared" si="41"/>
        <v>0.88247543999999989</v>
      </c>
      <c r="H605" s="616" t="s">
        <v>207</v>
      </c>
      <c r="J605" s="28">
        <v>5</v>
      </c>
      <c r="K605" s="29"/>
      <c r="L605" s="29">
        <v>8</v>
      </c>
      <c r="M605" s="24">
        <v>28</v>
      </c>
      <c r="N605" s="24">
        <v>400</v>
      </c>
      <c r="O605" s="29"/>
      <c r="P605" s="25">
        <v>1</v>
      </c>
      <c r="Q605" s="26">
        <f t="shared" si="40"/>
        <v>8.9599999999999999E-2</v>
      </c>
      <c r="R605" s="34"/>
    </row>
    <row r="606" spans="2:18" ht="15" customHeight="1" x14ac:dyDescent="0.25">
      <c r="B606" s="409">
        <v>24</v>
      </c>
      <c r="C606" s="409">
        <v>6389</v>
      </c>
      <c r="D606" s="409" t="s">
        <v>12</v>
      </c>
      <c r="E606" s="409">
        <v>400</v>
      </c>
      <c r="F606" s="409">
        <v>43</v>
      </c>
      <c r="G606" s="497">
        <f t="shared" si="41"/>
        <v>0.58088183999999998</v>
      </c>
      <c r="H606" s="616" t="s">
        <v>207</v>
      </c>
      <c r="J606" s="28">
        <v>6</v>
      </c>
      <c r="K606" s="29"/>
      <c r="L606" s="29">
        <v>13</v>
      </c>
      <c r="M606" s="24">
        <v>28</v>
      </c>
      <c r="N606" s="24">
        <v>400</v>
      </c>
      <c r="O606" s="29"/>
      <c r="P606" s="30">
        <v>1</v>
      </c>
      <c r="Q606" s="26">
        <f t="shared" si="40"/>
        <v>0.14560000000000001</v>
      </c>
      <c r="R606" s="29"/>
    </row>
    <row r="607" spans="2:18" ht="15" customHeight="1" x14ac:dyDescent="0.25">
      <c r="B607" s="409">
        <v>25</v>
      </c>
      <c r="C607" s="409">
        <v>6364</v>
      </c>
      <c r="D607" s="409" t="s">
        <v>12</v>
      </c>
      <c r="E607" s="409">
        <v>400</v>
      </c>
      <c r="F607" s="409">
        <v>48</v>
      </c>
      <c r="G607" s="497">
        <f t="shared" si="41"/>
        <v>0.72382463999999991</v>
      </c>
      <c r="H607" s="616" t="s">
        <v>185</v>
      </c>
      <c r="J607" s="28">
        <v>7</v>
      </c>
      <c r="K607" s="29"/>
      <c r="L607" s="29">
        <v>8</v>
      </c>
      <c r="M607" s="24">
        <v>25</v>
      </c>
      <c r="N607" s="24">
        <v>400</v>
      </c>
      <c r="O607" s="29"/>
      <c r="P607" s="30">
        <v>4</v>
      </c>
      <c r="Q607" s="26">
        <f t="shared" si="40"/>
        <v>0.32</v>
      </c>
      <c r="R607" s="34"/>
    </row>
    <row r="608" spans="2:18" ht="15" customHeight="1" x14ac:dyDescent="0.25">
      <c r="B608" s="1341">
        <v>46247</v>
      </c>
      <c r="C608" s="409">
        <v>5865</v>
      </c>
      <c r="D608" s="409" t="s">
        <v>12</v>
      </c>
      <c r="E608" s="409">
        <v>400</v>
      </c>
      <c r="F608" s="409">
        <v>44</v>
      </c>
      <c r="G608" s="497">
        <f t="shared" si="41"/>
        <v>0.60821376000000005</v>
      </c>
      <c r="H608" s="616" t="s">
        <v>15</v>
      </c>
      <c r="J608" s="28">
        <v>8</v>
      </c>
      <c r="K608" s="29"/>
      <c r="L608" s="29">
        <v>10</v>
      </c>
      <c r="M608" s="24">
        <v>23</v>
      </c>
      <c r="N608" s="24">
        <v>400</v>
      </c>
      <c r="O608" s="29"/>
      <c r="P608" s="30">
        <v>5</v>
      </c>
      <c r="Q608" s="26">
        <f t="shared" si="40"/>
        <v>0.46</v>
      </c>
      <c r="R608" s="34"/>
    </row>
    <row r="609" spans="2:18" ht="15" customHeight="1" x14ac:dyDescent="0.25">
      <c r="B609" s="409">
        <v>2</v>
      </c>
      <c r="C609" s="409">
        <v>6201</v>
      </c>
      <c r="D609" s="409" t="s">
        <v>12</v>
      </c>
      <c r="E609" s="409">
        <v>400</v>
      </c>
      <c r="F609" s="409">
        <v>39</v>
      </c>
      <c r="G609" s="497">
        <f t="shared" si="41"/>
        <v>0.47783735999999993</v>
      </c>
      <c r="H609" s="616" t="s">
        <v>16</v>
      </c>
      <c r="J609" s="28">
        <v>9</v>
      </c>
      <c r="K609" s="29"/>
      <c r="L609" s="29">
        <v>15</v>
      </c>
      <c r="M609" s="24">
        <v>23</v>
      </c>
      <c r="N609" s="24">
        <v>400</v>
      </c>
      <c r="O609" s="29"/>
      <c r="P609" s="30">
        <v>1</v>
      </c>
      <c r="Q609" s="26">
        <f t="shared" si="40"/>
        <v>0.13800000000000001</v>
      </c>
      <c r="R609" s="34"/>
    </row>
    <row r="610" spans="2:18" ht="15" customHeight="1" x14ac:dyDescent="0.25">
      <c r="B610" s="409">
        <v>3</v>
      </c>
      <c r="C610" s="409">
        <v>6181</v>
      </c>
      <c r="D610" s="409" t="s">
        <v>12</v>
      </c>
      <c r="E610" s="409">
        <v>400</v>
      </c>
      <c r="F610" s="409">
        <v>41</v>
      </c>
      <c r="G610" s="497">
        <f t="shared" si="41"/>
        <v>0.52810296000000001</v>
      </c>
      <c r="H610" s="616" t="s">
        <v>16</v>
      </c>
      <c r="J610" s="28">
        <v>10</v>
      </c>
      <c r="K610" s="29"/>
      <c r="L610" s="29">
        <v>4.5</v>
      </c>
      <c r="M610" s="24">
        <v>23</v>
      </c>
      <c r="N610" s="24">
        <v>400</v>
      </c>
      <c r="O610" s="29"/>
      <c r="P610" s="30">
        <v>1</v>
      </c>
      <c r="Q610" s="26">
        <f t="shared" si="40"/>
        <v>4.1399999999999999E-2</v>
      </c>
      <c r="R610" s="34"/>
    </row>
    <row r="611" spans="2:18" ht="15" customHeight="1" x14ac:dyDescent="0.25">
      <c r="B611" s="409">
        <v>4</v>
      </c>
      <c r="C611" s="409">
        <v>6425</v>
      </c>
      <c r="D611" s="409" t="s">
        <v>12</v>
      </c>
      <c r="E611" s="409">
        <v>400</v>
      </c>
      <c r="F611" s="409">
        <v>50</v>
      </c>
      <c r="G611" s="497">
        <f t="shared" si="41"/>
        <v>0.78539999999999988</v>
      </c>
      <c r="H611" s="616" t="s">
        <v>207</v>
      </c>
      <c r="J611" s="28">
        <v>11</v>
      </c>
      <c r="K611" s="29"/>
      <c r="L611" s="29">
        <v>3.5</v>
      </c>
      <c r="M611" s="24">
        <v>23</v>
      </c>
      <c r="N611" s="24">
        <v>400</v>
      </c>
      <c r="O611" s="29"/>
      <c r="P611" s="30">
        <v>1</v>
      </c>
      <c r="Q611" s="26">
        <f t="shared" si="40"/>
        <v>3.2199999999999999E-2</v>
      </c>
      <c r="R611" s="34"/>
    </row>
    <row r="612" spans="2:18" ht="15" customHeight="1" x14ac:dyDescent="0.25">
      <c r="B612" s="409">
        <v>5</v>
      </c>
      <c r="C612" s="409">
        <v>6435</v>
      </c>
      <c r="D612" s="409" t="s">
        <v>12</v>
      </c>
      <c r="E612" s="409">
        <v>400</v>
      </c>
      <c r="F612" s="409">
        <v>41</v>
      </c>
      <c r="G612" s="497">
        <f t="shared" si="41"/>
        <v>0.52810296000000001</v>
      </c>
      <c r="H612" s="616" t="s">
        <v>13</v>
      </c>
      <c r="J612" s="28">
        <v>12</v>
      </c>
      <c r="K612" s="29"/>
      <c r="L612" s="29">
        <v>8</v>
      </c>
      <c r="M612" s="24">
        <v>23</v>
      </c>
      <c r="N612" s="24">
        <v>400</v>
      </c>
      <c r="O612" s="29"/>
      <c r="P612" s="30">
        <v>1</v>
      </c>
      <c r="Q612" s="26">
        <f t="shared" si="40"/>
        <v>7.3599999999999999E-2</v>
      </c>
      <c r="R612" s="34"/>
    </row>
    <row r="613" spans="2:18" ht="15" customHeight="1" x14ac:dyDescent="0.25">
      <c r="B613" s="409">
        <v>6</v>
      </c>
      <c r="C613" s="409">
        <v>6439</v>
      </c>
      <c r="D613" s="409" t="s">
        <v>12</v>
      </c>
      <c r="E613" s="409">
        <v>400</v>
      </c>
      <c r="F613" s="409">
        <v>52</v>
      </c>
      <c r="G613" s="497">
        <f t="shared" si="41"/>
        <v>0.84948863999999991</v>
      </c>
      <c r="H613" s="616" t="s">
        <v>185</v>
      </c>
      <c r="J613" s="28">
        <v>13</v>
      </c>
      <c r="K613" s="29"/>
      <c r="L613" s="29">
        <v>15</v>
      </c>
      <c r="M613" s="24">
        <v>20</v>
      </c>
      <c r="N613" s="24">
        <v>400</v>
      </c>
      <c r="O613" s="29"/>
      <c r="P613" s="30">
        <v>1</v>
      </c>
      <c r="Q613" s="26">
        <f t="shared" si="40"/>
        <v>0.12</v>
      </c>
      <c r="R613" s="34"/>
    </row>
    <row r="614" spans="2:18" ht="15" customHeight="1" x14ac:dyDescent="0.25">
      <c r="B614" s="409">
        <v>7</v>
      </c>
      <c r="C614" s="409">
        <v>6361</v>
      </c>
      <c r="D614" s="409" t="s">
        <v>12</v>
      </c>
      <c r="E614" s="409">
        <v>400</v>
      </c>
      <c r="F614" s="409">
        <v>50</v>
      </c>
      <c r="G614" s="497">
        <f t="shared" si="41"/>
        <v>0.78539999999999988</v>
      </c>
      <c r="H614" s="616" t="s">
        <v>185</v>
      </c>
      <c r="J614" s="28">
        <v>14</v>
      </c>
      <c r="K614" s="29"/>
      <c r="L614" s="29">
        <v>8</v>
      </c>
      <c r="M614" s="24">
        <v>20</v>
      </c>
      <c r="N614" s="24">
        <v>400</v>
      </c>
      <c r="O614" s="29"/>
      <c r="P614" s="30">
        <v>4</v>
      </c>
      <c r="Q614" s="26">
        <f t="shared" si="40"/>
        <v>0.25600000000000001</v>
      </c>
      <c r="R614" s="34"/>
    </row>
    <row r="615" spans="2:18" ht="15" customHeight="1" x14ac:dyDescent="0.25">
      <c r="B615" s="409">
        <v>8</v>
      </c>
      <c r="C615" s="409">
        <v>6305</v>
      </c>
      <c r="D615" s="409" t="s">
        <v>12</v>
      </c>
      <c r="E615" s="409">
        <v>400</v>
      </c>
      <c r="F615" s="409">
        <v>55</v>
      </c>
      <c r="G615" s="497">
        <f t="shared" si="41"/>
        <v>0.95033400000000001</v>
      </c>
      <c r="H615" s="616" t="s">
        <v>185</v>
      </c>
      <c r="J615" s="28">
        <v>15</v>
      </c>
      <c r="K615" s="29"/>
      <c r="L615" s="29">
        <v>4.5</v>
      </c>
      <c r="M615" s="24">
        <v>20</v>
      </c>
      <c r="N615" s="24">
        <v>400</v>
      </c>
      <c r="O615" s="29"/>
      <c r="P615" s="30">
        <v>3</v>
      </c>
      <c r="Q615" s="26">
        <f t="shared" si="40"/>
        <v>0.108</v>
      </c>
      <c r="R615" s="34"/>
    </row>
    <row r="616" spans="2:18" ht="15" customHeight="1" x14ac:dyDescent="0.25">
      <c r="B616" s="409">
        <v>9</v>
      </c>
      <c r="C616" s="409">
        <v>6458</v>
      </c>
      <c r="D616" s="409" t="s">
        <v>12</v>
      </c>
      <c r="E616" s="409">
        <v>400</v>
      </c>
      <c r="F616" s="409">
        <v>63</v>
      </c>
      <c r="G616" s="497">
        <f t="shared" si="41"/>
        <v>1.2469010399999998</v>
      </c>
      <c r="H616" s="616" t="s">
        <v>207</v>
      </c>
      <c r="J616" s="28">
        <v>16</v>
      </c>
      <c r="K616" s="29"/>
      <c r="L616" s="29">
        <v>3.5</v>
      </c>
      <c r="M616" s="24">
        <v>20</v>
      </c>
      <c r="N616" s="24">
        <v>400</v>
      </c>
      <c r="O616" s="29"/>
      <c r="P616" s="30">
        <v>2</v>
      </c>
      <c r="Q616" s="26">
        <f t="shared" si="40"/>
        <v>5.6000000000000001E-2</v>
      </c>
      <c r="R616" s="34"/>
    </row>
    <row r="617" spans="2:18" ht="15" customHeight="1" x14ac:dyDescent="0.25">
      <c r="B617" s="409">
        <v>10</v>
      </c>
      <c r="C617" s="409">
        <v>6533</v>
      </c>
      <c r="D617" s="409" t="s">
        <v>12</v>
      </c>
      <c r="E617" s="409">
        <v>400</v>
      </c>
      <c r="F617" s="409">
        <v>34</v>
      </c>
      <c r="G617" s="497">
        <f t="shared" si="41"/>
        <v>0.36316895999999999</v>
      </c>
      <c r="H617" s="616" t="s">
        <v>185</v>
      </c>
      <c r="J617" s="28">
        <v>17</v>
      </c>
      <c r="K617" s="29"/>
      <c r="L617" s="29">
        <v>10</v>
      </c>
      <c r="M617" s="24">
        <v>18</v>
      </c>
      <c r="N617" s="24">
        <v>400</v>
      </c>
      <c r="O617" s="29"/>
      <c r="P617" s="30">
        <v>2</v>
      </c>
      <c r="Q617" s="26">
        <f t="shared" si="40"/>
        <v>0.14399999999999999</v>
      </c>
      <c r="R617" s="34"/>
    </row>
    <row r="618" spans="2:18" ht="15" customHeight="1" x14ac:dyDescent="0.25">
      <c r="B618" s="409">
        <v>11</v>
      </c>
      <c r="C618" s="409">
        <v>6537</v>
      </c>
      <c r="D618" s="409" t="s">
        <v>12</v>
      </c>
      <c r="E618" s="409">
        <v>400</v>
      </c>
      <c r="F618" s="409">
        <v>44</v>
      </c>
      <c r="G618" s="497">
        <f t="shared" si="41"/>
        <v>0.60821376000000005</v>
      </c>
      <c r="H618" s="616" t="s">
        <v>185</v>
      </c>
      <c r="J618" s="28">
        <v>18</v>
      </c>
      <c r="K618" s="29"/>
      <c r="L618" s="29">
        <v>8</v>
      </c>
      <c r="M618" s="24">
        <v>18</v>
      </c>
      <c r="N618" s="24">
        <v>400</v>
      </c>
      <c r="O618" s="29"/>
      <c r="P618" s="30">
        <v>2</v>
      </c>
      <c r="Q618" s="26">
        <f t="shared" si="40"/>
        <v>0.1152</v>
      </c>
      <c r="R618" s="34"/>
    </row>
    <row r="619" spans="2:18" ht="15" customHeight="1" x14ac:dyDescent="0.25">
      <c r="B619" s="409">
        <v>12</v>
      </c>
      <c r="C619" s="409">
        <v>6526</v>
      </c>
      <c r="D619" s="409" t="s">
        <v>12</v>
      </c>
      <c r="E619" s="409">
        <v>400</v>
      </c>
      <c r="F619" s="409">
        <v>37</v>
      </c>
      <c r="G619" s="497">
        <f t="shared" si="41"/>
        <v>0.43008503999999992</v>
      </c>
      <c r="H619" s="616" t="s">
        <v>185</v>
      </c>
      <c r="J619" s="28">
        <v>19</v>
      </c>
      <c r="K619" s="29"/>
      <c r="L619" s="29">
        <v>13</v>
      </c>
      <c r="M619" s="24">
        <v>18</v>
      </c>
      <c r="N619" s="24">
        <v>400</v>
      </c>
      <c r="O619" s="29"/>
      <c r="P619" s="30">
        <v>1</v>
      </c>
      <c r="Q619" s="26">
        <f t="shared" si="40"/>
        <v>9.3600000000000003E-2</v>
      </c>
      <c r="R619" s="34"/>
    </row>
    <row r="620" spans="2:18" ht="15" customHeight="1" x14ac:dyDescent="0.25">
      <c r="B620" s="409">
        <v>13</v>
      </c>
      <c r="C620" s="409">
        <v>6590</v>
      </c>
      <c r="D620" s="409" t="s">
        <v>12</v>
      </c>
      <c r="E620" s="409">
        <v>400</v>
      </c>
      <c r="F620" s="409">
        <v>43</v>
      </c>
      <c r="G620" s="497">
        <f t="shared" si="41"/>
        <v>0.58088183999999998</v>
      </c>
      <c r="H620" s="616" t="s">
        <v>391</v>
      </c>
      <c r="J620" s="28">
        <v>20</v>
      </c>
      <c r="K620" s="29"/>
      <c r="L620" s="29">
        <v>3.5</v>
      </c>
      <c r="M620" s="24">
        <v>18</v>
      </c>
      <c r="N620" s="24">
        <v>400</v>
      </c>
      <c r="O620" s="29"/>
      <c r="P620" s="30">
        <v>3</v>
      </c>
      <c r="Q620" s="26">
        <f t="shared" si="40"/>
        <v>7.5600000000000001E-2</v>
      </c>
      <c r="R620" s="34"/>
    </row>
    <row r="621" spans="2:18" ht="15" customHeight="1" x14ac:dyDescent="0.25">
      <c r="B621" s="409">
        <v>14</v>
      </c>
      <c r="C621" s="1008">
        <v>6613</v>
      </c>
      <c r="D621" s="409" t="s">
        <v>12</v>
      </c>
      <c r="E621" s="409">
        <v>400</v>
      </c>
      <c r="F621" s="409">
        <v>30</v>
      </c>
      <c r="G621" s="497">
        <f t="shared" si="41"/>
        <v>0.282744</v>
      </c>
      <c r="H621" s="616" t="s">
        <v>391</v>
      </c>
      <c r="J621" s="28">
        <v>21</v>
      </c>
      <c r="K621" s="29"/>
      <c r="L621" s="29">
        <v>13</v>
      </c>
      <c r="M621" s="24">
        <v>15</v>
      </c>
      <c r="N621" s="24">
        <v>400</v>
      </c>
      <c r="O621" s="29"/>
      <c r="P621" s="30">
        <v>2</v>
      </c>
      <c r="Q621" s="26">
        <f t="shared" si="40"/>
        <v>0.156</v>
      </c>
      <c r="R621" s="34"/>
    </row>
    <row r="622" spans="2:18" ht="15" customHeight="1" x14ac:dyDescent="0.25">
      <c r="B622" s="409">
        <v>15</v>
      </c>
      <c r="C622" s="409">
        <v>6534</v>
      </c>
      <c r="D622" s="409" t="s">
        <v>12</v>
      </c>
      <c r="E622" s="409">
        <v>400</v>
      </c>
      <c r="F622" s="409">
        <v>45</v>
      </c>
      <c r="G622" s="497">
        <f t="shared" si="41"/>
        <v>0.63617400000000002</v>
      </c>
      <c r="H622" s="616" t="s">
        <v>13</v>
      </c>
      <c r="J622" s="28">
        <v>22</v>
      </c>
      <c r="K622" s="29"/>
      <c r="L622" s="29">
        <v>8</v>
      </c>
      <c r="M622" s="24">
        <v>15</v>
      </c>
      <c r="N622" s="24">
        <v>400</v>
      </c>
      <c r="O622" s="29"/>
      <c r="P622" s="30">
        <v>1</v>
      </c>
      <c r="Q622" s="26">
        <f t="shared" si="40"/>
        <v>4.8000000000000001E-2</v>
      </c>
      <c r="R622" s="34"/>
    </row>
    <row r="623" spans="2:18" ht="15" customHeight="1" x14ac:dyDescent="0.25">
      <c r="B623" s="409">
        <v>16</v>
      </c>
      <c r="C623" s="409">
        <v>6565</v>
      </c>
      <c r="D623" s="409" t="s">
        <v>12</v>
      </c>
      <c r="E623" s="409">
        <v>400</v>
      </c>
      <c r="F623" s="409">
        <v>45</v>
      </c>
      <c r="G623" s="497">
        <f t="shared" si="41"/>
        <v>0.63617400000000002</v>
      </c>
      <c r="H623" s="616" t="s">
        <v>13</v>
      </c>
      <c r="J623" s="28">
        <v>23</v>
      </c>
      <c r="K623" s="29"/>
      <c r="L623" s="29">
        <v>4.5</v>
      </c>
      <c r="M623" s="24">
        <v>15</v>
      </c>
      <c r="N623" s="24">
        <v>400</v>
      </c>
      <c r="O623" s="29"/>
      <c r="P623" s="30">
        <v>3</v>
      </c>
      <c r="Q623" s="26">
        <f t="shared" si="40"/>
        <v>8.1000000000000003E-2</v>
      </c>
      <c r="R623" s="34"/>
    </row>
    <row r="624" spans="2:18" ht="15" customHeight="1" x14ac:dyDescent="0.25">
      <c r="B624" s="409">
        <v>17</v>
      </c>
      <c r="C624" s="409">
        <v>6550</v>
      </c>
      <c r="D624" s="409" t="s">
        <v>12</v>
      </c>
      <c r="E624" s="409">
        <v>400</v>
      </c>
      <c r="F624" s="409">
        <v>45</v>
      </c>
      <c r="G624" s="497">
        <f t="shared" si="41"/>
        <v>0.63617400000000002</v>
      </c>
      <c r="H624" s="616" t="s">
        <v>13</v>
      </c>
      <c r="J624" s="28">
        <v>24</v>
      </c>
      <c r="K624" s="29"/>
      <c r="L624" s="29">
        <v>3.5</v>
      </c>
      <c r="M624" s="24">
        <v>15</v>
      </c>
      <c r="N624" s="24">
        <v>400</v>
      </c>
      <c r="O624" s="29"/>
      <c r="P624" s="30">
        <v>1</v>
      </c>
      <c r="Q624" s="26">
        <f t="shared" si="40"/>
        <v>2.1000000000000001E-2</v>
      </c>
      <c r="R624" s="34"/>
    </row>
    <row r="625" spans="2:18" ht="15" customHeight="1" x14ac:dyDescent="0.25">
      <c r="B625" s="1341">
        <v>46249</v>
      </c>
      <c r="C625" s="409">
        <v>5856</v>
      </c>
      <c r="D625" s="409" t="s">
        <v>12</v>
      </c>
      <c r="E625" s="409">
        <v>400</v>
      </c>
      <c r="F625" s="409">
        <v>41</v>
      </c>
      <c r="G625" s="497">
        <f t="shared" si="41"/>
        <v>0.52810296000000001</v>
      </c>
      <c r="H625" s="616" t="s">
        <v>15</v>
      </c>
      <c r="J625" s="28">
        <v>25</v>
      </c>
      <c r="K625" s="29"/>
      <c r="L625" s="29">
        <v>8</v>
      </c>
      <c r="M625" s="24">
        <v>13</v>
      </c>
      <c r="N625" s="24">
        <v>400</v>
      </c>
      <c r="O625" s="29"/>
      <c r="P625" s="30">
        <v>2</v>
      </c>
      <c r="Q625" s="26">
        <f t="shared" si="40"/>
        <v>8.3199999999999996E-2</v>
      </c>
      <c r="R625" s="34"/>
    </row>
    <row r="626" spans="2:18" ht="15" customHeight="1" x14ac:dyDescent="0.25">
      <c r="B626" s="409">
        <v>2</v>
      </c>
      <c r="C626" s="409">
        <v>6217</v>
      </c>
      <c r="D626" s="409" t="s">
        <v>12</v>
      </c>
      <c r="E626" s="409">
        <v>400</v>
      </c>
      <c r="F626" s="409">
        <v>50</v>
      </c>
      <c r="G626" s="497">
        <f t="shared" si="41"/>
        <v>0.78539999999999988</v>
      </c>
      <c r="H626" s="616" t="s">
        <v>13</v>
      </c>
      <c r="J626" s="28">
        <v>26</v>
      </c>
      <c r="K626" s="29"/>
      <c r="L626" s="29">
        <v>3.5</v>
      </c>
      <c r="M626" s="24">
        <v>13</v>
      </c>
      <c r="N626" s="24">
        <v>400</v>
      </c>
      <c r="O626" s="29"/>
      <c r="P626" s="30">
        <v>4</v>
      </c>
      <c r="Q626" s="26">
        <f t="shared" si="40"/>
        <v>7.2800000000000004E-2</v>
      </c>
      <c r="R626" s="34"/>
    </row>
    <row r="627" spans="2:18" ht="15" customHeight="1" x14ac:dyDescent="0.25">
      <c r="B627" s="409">
        <v>3</v>
      </c>
      <c r="C627" s="409">
        <v>6254</v>
      </c>
      <c r="D627" s="409" t="s">
        <v>12</v>
      </c>
      <c r="E627" s="409">
        <v>400</v>
      </c>
      <c r="F627" s="409">
        <v>45</v>
      </c>
      <c r="G627" s="497">
        <f t="shared" si="41"/>
        <v>0.63617400000000002</v>
      </c>
      <c r="H627" s="616" t="s">
        <v>13</v>
      </c>
      <c r="J627" s="28">
        <v>27</v>
      </c>
      <c r="K627" s="29"/>
      <c r="L627" s="29">
        <v>4.5</v>
      </c>
      <c r="M627" s="24">
        <v>13</v>
      </c>
      <c r="N627" s="24">
        <v>400</v>
      </c>
      <c r="O627" s="29"/>
      <c r="P627" s="30">
        <v>8</v>
      </c>
      <c r="Q627" s="26">
        <f t="shared" si="40"/>
        <v>0.18720000000000001</v>
      </c>
      <c r="R627" s="34"/>
    </row>
    <row r="628" spans="2:18" ht="15" customHeight="1" x14ac:dyDescent="0.25">
      <c r="B628" s="409">
        <v>4</v>
      </c>
      <c r="C628" s="409">
        <v>6289</v>
      </c>
      <c r="D628" s="409" t="s">
        <v>12</v>
      </c>
      <c r="E628" s="409">
        <v>400</v>
      </c>
      <c r="F628" s="409">
        <v>43</v>
      </c>
      <c r="G628" s="497">
        <f t="shared" si="41"/>
        <v>0.58088183999999998</v>
      </c>
      <c r="H628" s="616" t="s">
        <v>13</v>
      </c>
      <c r="J628" s="28">
        <v>28</v>
      </c>
      <c r="K628" s="29"/>
      <c r="L628" s="29">
        <v>2.2000000000000002</v>
      </c>
      <c r="M628" s="24">
        <v>23</v>
      </c>
      <c r="N628" s="24">
        <v>400</v>
      </c>
      <c r="O628" s="29"/>
      <c r="P628" s="30">
        <v>1</v>
      </c>
      <c r="Q628" s="26">
        <f t="shared" ref="Q628:Q691" si="42">L628*M628*N628*P628/1000000</f>
        <v>2.0240000000000001E-2</v>
      </c>
      <c r="R628" s="34"/>
    </row>
    <row r="629" spans="2:18" ht="15" customHeight="1" x14ac:dyDescent="0.25">
      <c r="B629" s="409">
        <v>5</v>
      </c>
      <c r="C629" s="409">
        <v>6401</v>
      </c>
      <c r="D629" s="409" t="s">
        <v>12</v>
      </c>
      <c r="E629" s="409">
        <v>400</v>
      </c>
      <c r="F629" s="409">
        <v>50</v>
      </c>
      <c r="G629" s="497">
        <f t="shared" si="41"/>
        <v>0.78539999999999988</v>
      </c>
      <c r="H629" s="616" t="s">
        <v>207</v>
      </c>
      <c r="J629" s="28">
        <v>29</v>
      </c>
      <c r="K629" s="29"/>
      <c r="L629" s="29">
        <v>2.2000000000000002</v>
      </c>
      <c r="M629" s="24">
        <v>15</v>
      </c>
      <c r="N629" s="24">
        <v>400</v>
      </c>
      <c r="O629" s="29"/>
      <c r="P629" s="30">
        <v>2</v>
      </c>
      <c r="Q629" s="26">
        <f t="shared" si="42"/>
        <v>2.64E-2</v>
      </c>
      <c r="R629" s="34"/>
    </row>
    <row r="630" spans="2:18" ht="15" customHeight="1" x14ac:dyDescent="0.25">
      <c r="B630" s="409">
        <v>6</v>
      </c>
      <c r="C630" s="1008">
        <v>6519</v>
      </c>
      <c r="D630" s="409" t="s">
        <v>12</v>
      </c>
      <c r="E630" s="409">
        <v>400</v>
      </c>
      <c r="F630" s="409">
        <v>55</v>
      </c>
      <c r="G630" s="497">
        <f t="shared" si="41"/>
        <v>0.95033400000000001</v>
      </c>
      <c r="H630" s="616" t="s">
        <v>389</v>
      </c>
      <c r="J630" s="28">
        <v>30</v>
      </c>
      <c r="K630" s="29"/>
      <c r="L630" s="29">
        <v>2.2000000000000002</v>
      </c>
      <c r="M630" s="24">
        <v>13</v>
      </c>
      <c r="N630" s="24">
        <v>400</v>
      </c>
      <c r="O630" s="29"/>
      <c r="P630" s="30">
        <v>3</v>
      </c>
      <c r="Q630" s="26">
        <f t="shared" si="42"/>
        <v>3.4320000000000003E-2</v>
      </c>
      <c r="R630" s="34"/>
    </row>
    <row r="631" spans="2:18" ht="15" customHeight="1" x14ac:dyDescent="0.25">
      <c r="B631" s="409">
        <v>7</v>
      </c>
      <c r="C631" s="409">
        <v>6552</v>
      </c>
      <c r="D631" s="409" t="s">
        <v>12</v>
      </c>
      <c r="E631" s="409">
        <v>400</v>
      </c>
      <c r="F631" s="409">
        <v>60</v>
      </c>
      <c r="G631" s="497">
        <f t="shared" si="41"/>
        <v>1.130976</v>
      </c>
      <c r="H631" s="616" t="s">
        <v>391</v>
      </c>
      <c r="J631" s="28">
        <v>31</v>
      </c>
      <c r="K631" s="29"/>
      <c r="L631" s="29">
        <v>1.7</v>
      </c>
      <c r="M631" s="24">
        <v>15</v>
      </c>
      <c r="N631" s="24">
        <v>400</v>
      </c>
      <c r="O631" s="29"/>
      <c r="P631" s="30">
        <v>1</v>
      </c>
      <c r="Q631" s="26">
        <f t="shared" si="42"/>
        <v>1.0200000000000001E-2</v>
      </c>
      <c r="R631" s="34"/>
    </row>
    <row r="632" spans="2:18" ht="15" customHeight="1" x14ac:dyDescent="0.25">
      <c r="B632" s="409">
        <v>8</v>
      </c>
      <c r="C632" s="409">
        <v>6563</v>
      </c>
      <c r="D632" s="409" t="s">
        <v>12</v>
      </c>
      <c r="E632" s="409">
        <v>400</v>
      </c>
      <c r="F632" s="409">
        <v>57</v>
      </c>
      <c r="G632" s="497">
        <f t="shared" si="41"/>
        <v>1.02070584</v>
      </c>
      <c r="H632" s="616" t="s">
        <v>391</v>
      </c>
      <c r="J632" s="28">
        <v>32</v>
      </c>
      <c r="K632" s="29"/>
      <c r="L632" s="29">
        <v>3.2</v>
      </c>
      <c r="M632" s="24">
        <v>7</v>
      </c>
      <c r="N632" s="24">
        <v>200</v>
      </c>
      <c r="O632" s="29"/>
      <c r="P632" s="30">
        <v>3</v>
      </c>
      <c r="Q632" s="26">
        <f t="shared" si="42"/>
        <v>1.3440000000000001E-2</v>
      </c>
      <c r="R632" s="34"/>
    </row>
    <row r="633" spans="2:18" ht="15" customHeight="1" x14ac:dyDescent="0.25">
      <c r="B633" s="409">
        <v>9</v>
      </c>
      <c r="C633" s="409">
        <v>6588</v>
      </c>
      <c r="D633" s="409" t="s">
        <v>12</v>
      </c>
      <c r="E633" s="409">
        <v>400</v>
      </c>
      <c r="F633" s="409">
        <v>60</v>
      </c>
      <c r="G633" s="497">
        <f t="shared" si="41"/>
        <v>1.130976</v>
      </c>
      <c r="H633" s="616" t="s">
        <v>391</v>
      </c>
      <c r="J633" s="28">
        <v>33</v>
      </c>
      <c r="K633" s="29"/>
      <c r="L633" s="29">
        <v>4.2</v>
      </c>
      <c r="M633" s="24">
        <v>7</v>
      </c>
      <c r="N633" s="24">
        <v>200</v>
      </c>
      <c r="O633" s="29"/>
      <c r="P633" s="30">
        <v>1</v>
      </c>
      <c r="Q633" s="26">
        <f t="shared" si="42"/>
        <v>5.8799999999999998E-3</v>
      </c>
      <c r="R633" s="34"/>
    </row>
    <row r="634" spans="2:18" ht="15" customHeight="1" x14ac:dyDescent="0.25">
      <c r="B634" s="409">
        <v>10</v>
      </c>
      <c r="C634" s="409">
        <v>6517</v>
      </c>
      <c r="D634" s="409" t="s">
        <v>12</v>
      </c>
      <c r="E634" s="409">
        <v>400</v>
      </c>
      <c r="F634" s="409">
        <v>25</v>
      </c>
      <c r="G634" s="497">
        <f t="shared" si="41"/>
        <v>0.19634999999999997</v>
      </c>
      <c r="H634" s="616" t="s">
        <v>391</v>
      </c>
      <c r="J634" s="28">
        <v>34</v>
      </c>
      <c r="K634" s="29"/>
      <c r="L634" s="29">
        <v>8</v>
      </c>
      <c r="M634" s="24">
        <v>10</v>
      </c>
      <c r="N634" s="24">
        <v>400</v>
      </c>
      <c r="O634" s="29"/>
      <c r="P634" s="30">
        <v>2</v>
      </c>
      <c r="Q634" s="26">
        <f t="shared" si="42"/>
        <v>6.4000000000000001E-2</v>
      </c>
      <c r="R634" s="34"/>
    </row>
    <row r="635" spans="2:18" ht="15" customHeight="1" x14ac:dyDescent="0.25">
      <c r="B635" s="409">
        <v>11</v>
      </c>
      <c r="C635" s="409">
        <v>6571</v>
      </c>
      <c r="D635" s="409" t="s">
        <v>12</v>
      </c>
      <c r="E635" s="409">
        <v>400</v>
      </c>
      <c r="F635" s="409">
        <v>34</v>
      </c>
      <c r="G635" s="497">
        <f t="shared" si="41"/>
        <v>0.36316895999999999</v>
      </c>
      <c r="H635" s="616" t="s">
        <v>391</v>
      </c>
      <c r="J635" s="28">
        <v>35</v>
      </c>
      <c r="K635" s="29"/>
      <c r="L635" s="29">
        <v>10</v>
      </c>
      <c r="M635" s="24">
        <v>10</v>
      </c>
      <c r="N635" s="24">
        <v>400</v>
      </c>
      <c r="O635" s="29"/>
      <c r="P635" s="30">
        <v>2</v>
      </c>
      <c r="Q635" s="26">
        <f t="shared" si="42"/>
        <v>0.08</v>
      </c>
      <c r="R635" s="34"/>
    </row>
    <row r="636" spans="2:18" ht="15" customHeight="1" x14ac:dyDescent="0.25">
      <c r="B636" s="409">
        <v>12</v>
      </c>
      <c r="C636" s="409">
        <v>6530</v>
      </c>
      <c r="D636" s="409" t="s">
        <v>12</v>
      </c>
      <c r="E636" s="409">
        <v>400</v>
      </c>
      <c r="F636" s="409">
        <v>48</v>
      </c>
      <c r="G636" s="497">
        <f t="shared" si="41"/>
        <v>0.72382463999999991</v>
      </c>
      <c r="H636" s="616" t="s">
        <v>391</v>
      </c>
      <c r="J636" s="28">
        <v>36</v>
      </c>
      <c r="K636" s="29"/>
      <c r="L636" s="29">
        <v>10</v>
      </c>
      <c r="M636" s="24">
        <v>13</v>
      </c>
      <c r="N636" s="24">
        <v>400</v>
      </c>
      <c r="O636" s="29"/>
      <c r="P636" s="30">
        <v>1</v>
      </c>
      <c r="Q636" s="26">
        <f t="shared" si="42"/>
        <v>5.1999999999999998E-2</v>
      </c>
      <c r="R636" s="34"/>
    </row>
    <row r="637" spans="2:18" ht="15" customHeight="1" x14ac:dyDescent="0.25">
      <c r="B637" s="409">
        <v>13</v>
      </c>
      <c r="C637" s="409">
        <v>6696</v>
      </c>
      <c r="D637" s="409" t="s">
        <v>12</v>
      </c>
      <c r="E637" s="409">
        <v>400</v>
      </c>
      <c r="F637" s="409">
        <v>46</v>
      </c>
      <c r="G637" s="497">
        <f t="shared" si="41"/>
        <v>0.66476255999999989</v>
      </c>
      <c r="H637" s="616" t="s">
        <v>13</v>
      </c>
      <c r="J637" s="28">
        <v>37</v>
      </c>
      <c r="K637" s="29"/>
      <c r="L637" s="29">
        <v>3.5</v>
      </c>
      <c r="M637" s="24">
        <v>10</v>
      </c>
      <c r="N637" s="24">
        <v>400</v>
      </c>
      <c r="O637" s="29"/>
      <c r="P637" s="30">
        <v>9</v>
      </c>
      <c r="Q637" s="26">
        <f t="shared" si="42"/>
        <v>0.126</v>
      </c>
      <c r="R637" s="34"/>
    </row>
    <row r="638" spans="2:18" ht="15" customHeight="1" x14ac:dyDescent="0.25">
      <c r="B638" s="409">
        <v>14</v>
      </c>
      <c r="C638" s="1008">
        <v>6705</v>
      </c>
      <c r="D638" s="409" t="s">
        <v>12</v>
      </c>
      <c r="E638" s="409">
        <v>400</v>
      </c>
      <c r="F638" s="409">
        <v>40</v>
      </c>
      <c r="G638" s="497">
        <f t="shared" si="41"/>
        <v>0.50265599999999988</v>
      </c>
      <c r="H638" s="616" t="s">
        <v>13</v>
      </c>
      <c r="J638" s="28">
        <v>38</v>
      </c>
      <c r="K638" s="29"/>
      <c r="L638" s="29">
        <v>2.2000000000000002</v>
      </c>
      <c r="M638" s="24">
        <v>10</v>
      </c>
      <c r="N638" s="24">
        <v>400</v>
      </c>
      <c r="O638" s="29"/>
      <c r="P638" s="30">
        <v>15</v>
      </c>
      <c r="Q638" s="26">
        <f t="shared" si="42"/>
        <v>0.13200000000000001</v>
      </c>
      <c r="R638" s="34"/>
    </row>
    <row r="639" spans="2:18" ht="15" customHeight="1" x14ac:dyDescent="0.25">
      <c r="B639" s="409">
        <v>15</v>
      </c>
      <c r="C639" s="409">
        <v>6745</v>
      </c>
      <c r="D639" s="409" t="s">
        <v>12</v>
      </c>
      <c r="E639" s="409">
        <v>400</v>
      </c>
      <c r="F639" s="409">
        <v>40</v>
      </c>
      <c r="G639" s="497">
        <f t="shared" si="41"/>
        <v>0.50265599999999988</v>
      </c>
      <c r="H639" s="616" t="s">
        <v>13</v>
      </c>
      <c r="J639" s="28">
        <v>39</v>
      </c>
      <c r="K639" s="29"/>
      <c r="L639" s="29">
        <v>1.7</v>
      </c>
      <c r="M639" s="24">
        <v>10</v>
      </c>
      <c r="N639" s="24">
        <v>400</v>
      </c>
      <c r="O639" s="29"/>
      <c r="P639" s="30">
        <v>20</v>
      </c>
      <c r="Q639" s="26">
        <f t="shared" si="42"/>
        <v>0.13600000000000001</v>
      </c>
      <c r="R639" s="34"/>
    </row>
    <row r="640" spans="2:18" ht="15" customHeight="1" x14ac:dyDescent="0.25">
      <c r="B640" s="409">
        <v>16</v>
      </c>
      <c r="C640" s="409">
        <v>6682</v>
      </c>
      <c r="D640" s="409" t="s">
        <v>12</v>
      </c>
      <c r="E640" s="409">
        <v>400</v>
      </c>
      <c r="F640" s="409">
        <v>42</v>
      </c>
      <c r="G640" s="497">
        <f t="shared" si="41"/>
        <v>0.55417824000000004</v>
      </c>
      <c r="H640" s="616" t="s">
        <v>13</v>
      </c>
      <c r="J640" s="28">
        <v>40</v>
      </c>
      <c r="K640" s="29"/>
      <c r="L640" s="29">
        <v>4.5</v>
      </c>
      <c r="M640" s="24">
        <v>10</v>
      </c>
      <c r="N640" s="24">
        <v>400</v>
      </c>
      <c r="O640" s="29"/>
      <c r="P640" s="30">
        <v>11</v>
      </c>
      <c r="Q640" s="26">
        <f t="shared" si="42"/>
        <v>0.19800000000000001</v>
      </c>
      <c r="R640" s="34"/>
    </row>
    <row r="641" spans="2:18" ht="15" customHeight="1" x14ac:dyDescent="0.25">
      <c r="B641" s="409">
        <v>17</v>
      </c>
      <c r="C641" s="409">
        <v>6693</v>
      </c>
      <c r="D641" s="409" t="s">
        <v>12</v>
      </c>
      <c r="E641" s="409">
        <v>400</v>
      </c>
      <c r="F641" s="409">
        <v>40</v>
      </c>
      <c r="G641" s="497">
        <f t="shared" si="41"/>
        <v>0.50265599999999988</v>
      </c>
      <c r="H641" s="616" t="s">
        <v>13</v>
      </c>
      <c r="J641" s="28">
        <v>41</v>
      </c>
      <c r="K641" s="29"/>
      <c r="L641" s="29">
        <v>1.7</v>
      </c>
      <c r="M641" s="24">
        <v>10</v>
      </c>
      <c r="N641" s="24">
        <v>300</v>
      </c>
      <c r="O641" s="29"/>
      <c r="P641" s="30">
        <v>5</v>
      </c>
      <c r="Q641" s="26">
        <f t="shared" si="42"/>
        <v>2.5499999999999998E-2</v>
      </c>
      <c r="R641" s="34"/>
    </row>
    <row r="642" spans="2:18" ht="15" customHeight="1" x14ac:dyDescent="0.25">
      <c r="B642" s="1341">
        <v>46250</v>
      </c>
      <c r="C642" s="409">
        <v>6135</v>
      </c>
      <c r="D642" s="409" t="s">
        <v>12</v>
      </c>
      <c r="E642" s="409">
        <v>400</v>
      </c>
      <c r="F642" s="409">
        <v>45</v>
      </c>
      <c r="G642" s="497">
        <f t="shared" si="41"/>
        <v>0.63617400000000002</v>
      </c>
      <c r="H642" s="616" t="s">
        <v>15</v>
      </c>
      <c r="J642" s="28">
        <v>42</v>
      </c>
      <c r="K642" s="29"/>
      <c r="L642" s="29">
        <v>1.7</v>
      </c>
      <c r="M642" s="24">
        <v>13</v>
      </c>
      <c r="N642" s="24">
        <v>300</v>
      </c>
      <c r="O642" s="29"/>
      <c r="P642" s="30">
        <v>2</v>
      </c>
      <c r="Q642" s="26">
        <f t="shared" si="42"/>
        <v>1.3259999999999997E-2</v>
      </c>
      <c r="R642" s="34"/>
    </row>
    <row r="643" spans="2:18" ht="15" customHeight="1" x14ac:dyDescent="0.25">
      <c r="B643" s="409">
        <v>2</v>
      </c>
      <c r="C643" s="409">
        <v>5898</v>
      </c>
      <c r="D643" s="409" t="s">
        <v>12</v>
      </c>
      <c r="E643" s="409">
        <v>400</v>
      </c>
      <c r="F643" s="409">
        <v>41</v>
      </c>
      <c r="G643" s="497">
        <f t="shared" si="41"/>
        <v>0.52810296000000001</v>
      </c>
      <c r="H643" s="616" t="s">
        <v>15</v>
      </c>
      <c r="J643" s="1311">
        <v>43</v>
      </c>
      <c r="K643" s="476"/>
      <c r="L643" s="476">
        <v>5</v>
      </c>
      <c r="M643" s="477">
        <v>7</v>
      </c>
      <c r="N643" s="409">
        <v>400</v>
      </c>
      <c r="O643" s="478">
        <v>10</v>
      </c>
      <c r="P643" s="450">
        <v>40</v>
      </c>
      <c r="Q643" s="451">
        <f t="shared" si="42"/>
        <v>0.56000000000000005</v>
      </c>
      <c r="R643" s="479"/>
    </row>
    <row r="644" spans="2:18" ht="15" customHeight="1" x14ac:dyDescent="0.25">
      <c r="B644" s="409">
        <v>3</v>
      </c>
      <c r="C644" s="409">
        <v>6152</v>
      </c>
      <c r="D644" s="409" t="s">
        <v>12</v>
      </c>
      <c r="E644" s="409">
        <v>400</v>
      </c>
      <c r="F644" s="409">
        <v>48</v>
      </c>
      <c r="G644" s="497">
        <f t="shared" si="41"/>
        <v>0.72382463999999991</v>
      </c>
      <c r="H644" s="616" t="s">
        <v>15</v>
      </c>
      <c r="J644" s="1311">
        <v>44</v>
      </c>
      <c r="K644" s="476"/>
      <c r="L644" s="476">
        <v>4</v>
      </c>
      <c r="M644" s="477">
        <v>6</v>
      </c>
      <c r="N644" s="409">
        <v>400</v>
      </c>
      <c r="O644" s="478">
        <v>4</v>
      </c>
      <c r="P644" s="450">
        <v>24</v>
      </c>
      <c r="Q644" s="451">
        <f t="shared" si="42"/>
        <v>0.23039999999999999</v>
      </c>
      <c r="R644" s="479"/>
    </row>
    <row r="645" spans="2:18" ht="15" customHeight="1" x14ac:dyDescent="0.25">
      <c r="B645" s="409">
        <v>4</v>
      </c>
      <c r="C645" s="409">
        <v>5868</v>
      </c>
      <c r="D645" s="409" t="s">
        <v>12</v>
      </c>
      <c r="E645" s="409">
        <v>400</v>
      </c>
      <c r="F645" s="409">
        <v>43</v>
      </c>
      <c r="G645" s="497">
        <f t="shared" si="41"/>
        <v>0.58088183999999998</v>
      </c>
      <c r="H645" s="616" t="s">
        <v>15</v>
      </c>
      <c r="J645" s="1311">
        <v>45</v>
      </c>
      <c r="K645" s="476"/>
      <c r="L645" s="476">
        <v>3</v>
      </c>
      <c r="M645" s="477">
        <v>5</v>
      </c>
      <c r="N645" s="409">
        <v>400</v>
      </c>
      <c r="O645" s="478">
        <v>5</v>
      </c>
      <c r="P645" s="450">
        <v>50</v>
      </c>
      <c r="Q645" s="451">
        <f t="shared" si="42"/>
        <v>0.3</v>
      </c>
      <c r="R645" s="479"/>
    </row>
    <row r="646" spans="2:18" ht="15" customHeight="1" x14ac:dyDescent="0.25">
      <c r="B646" s="409">
        <v>5</v>
      </c>
      <c r="C646" s="409">
        <v>5863</v>
      </c>
      <c r="D646" s="409" t="s">
        <v>12</v>
      </c>
      <c r="E646" s="409">
        <v>400</v>
      </c>
      <c r="F646" s="409">
        <v>51</v>
      </c>
      <c r="G646" s="497">
        <f t="shared" si="41"/>
        <v>0.81713015999999994</v>
      </c>
      <c r="H646" s="616" t="s">
        <v>15</v>
      </c>
      <c r="J646" s="1311">
        <v>46</v>
      </c>
      <c r="K646" s="476"/>
      <c r="L646" s="476">
        <v>2</v>
      </c>
      <c r="M646" s="477">
        <v>3</v>
      </c>
      <c r="N646" s="409">
        <v>400</v>
      </c>
      <c r="O646" s="480">
        <v>6</v>
      </c>
      <c r="P646" s="450">
        <v>150</v>
      </c>
      <c r="Q646" s="451">
        <f t="shared" si="42"/>
        <v>0.36</v>
      </c>
      <c r="R646" s="479"/>
    </row>
    <row r="647" spans="2:18" ht="15" customHeight="1" x14ac:dyDescent="0.25">
      <c r="B647" s="409">
        <v>6</v>
      </c>
      <c r="C647" s="409">
        <v>5852</v>
      </c>
      <c r="D647" s="409" t="s">
        <v>12</v>
      </c>
      <c r="E647" s="409">
        <v>400</v>
      </c>
      <c r="F647" s="409">
        <v>41</v>
      </c>
      <c r="G647" s="497">
        <f t="shared" si="41"/>
        <v>0.52810296000000001</v>
      </c>
      <c r="H647" s="616" t="s">
        <v>15</v>
      </c>
      <c r="J647" s="1292">
        <v>46185</v>
      </c>
      <c r="K647" s="23" t="s">
        <v>32</v>
      </c>
      <c r="L647" s="24">
        <v>10</v>
      </c>
      <c r="M647" s="24">
        <v>25</v>
      </c>
      <c r="N647" s="24">
        <v>400</v>
      </c>
      <c r="O647" s="23"/>
      <c r="P647" s="25">
        <v>2</v>
      </c>
      <c r="Q647" s="26">
        <f t="shared" si="42"/>
        <v>0.2</v>
      </c>
      <c r="R647" s="27"/>
    </row>
    <row r="648" spans="2:18" ht="15" customHeight="1" x14ac:dyDescent="0.25">
      <c r="B648" s="409">
        <v>7</v>
      </c>
      <c r="C648" s="409">
        <v>6214</v>
      </c>
      <c r="D648" s="409" t="s">
        <v>12</v>
      </c>
      <c r="E648" s="409">
        <v>400</v>
      </c>
      <c r="F648" s="409">
        <v>60</v>
      </c>
      <c r="G648" s="497">
        <f t="shared" si="41"/>
        <v>1.130976</v>
      </c>
      <c r="H648" s="616" t="s">
        <v>207</v>
      </c>
      <c r="J648" s="28">
        <v>2</v>
      </c>
      <c r="K648" s="29"/>
      <c r="L648" s="29">
        <v>8</v>
      </c>
      <c r="M648" s="24">
        <v>25</v>
      </c>
      <c r="N648" s="24">
        <v>400</v>
      </c>
      <c r="O648" s="29"/>
      <c r="P648" s="30">
        <v>1</v>
      </c>
      <c r="Q648" s="26">
        <f t="shared" si="42"/>
        <v>0.08</v>
      </c>
      <c r="R648" s="29"/>
    </row>
    <row r="649" spans="2:18" ht="15" customHeight="1" x14ac:dyDescent="0.25">
      <c r="B649" s="409">
        <v>1</v>
      </c>
      <c r="C649" s="409">
        <v>6598</v>
      </c>
      <c r="D649" s="409" t="s">
        <v>12</v>
      </c>
      <c r="E649" s="409">
        <v>400</v>
      </c>
      <c r="F649" s="409">
        <v>49</v>
      </c>
      <c r="G649" s="497">
        <f t="shared" si="41"/>
        <v>0.75429815999999994</v>
      </c>
      <c r="H649" s="616" t="s">
        <v>391</v>
      </c>
      <c r="J649" s="28">
        <v>3</v>
      </c>
      <c r="K649" s="29"/>
      <c r="L649" s="29">
        <v>10</v>
      </c>
      <c r="M649" s="24">
        <v>20</v>
      </c>
      <c r="N649" s="24">
        <v>400</v>
      </c>
      <c r="O649" s="29"/>
      <c r="P649" s="25">
        <v>4</v>
      </c>
      <c r="Q649" s="26">
        <f t="shared" si="42"/>
        <v>0.32</v>
      </c>
      <c r="R649" s="29"/>
    </row>
    <row r="650" spans="2:18" ht="15" customHeight="1" x14ac:dyDescent="0.25">
      <c r="B650" s="409">
        <v>2</v>
      </c>
      <c r="C650" s="409">
        <v>6596</v>
      </c>
      <c r="D650" s="409" t="s">
        <v>12</v>
      </c>
      <c r="E650" s="409">
        <v>400</v>
      </c>
      <c r="F650" s="409">
        <v>61</v>
      </c>
      <c r="G650" s="497">
        <f t="shared" si="41"/>
        <v>1.1689893599999999</v>
      </c>
      <c r="H650" s="616" t="s">
        <v>391</v>
      </c>
      <c r="J650" s="28">
        <v>4</v>
      </c>
      <c r="K650" s="29"/>
      <c r="L650" s="29">
        <v>10</v>
      </c>
      <c r="M650" s="24">
        <v>18</v>
      </c>
      <c r="N650" s="24">
        <v>400</v>
      </c>
      <c r="O650" s="29"/>
      <c r="P650" s="30">
        <v>2</v>
      </c>
      <c r="Q650" s="26">
        <f t="shared" si="42"/>
        <v>0.14399999999999999</v>
      </c>
      <c r="R650" s="29"/>
    </row>
    <row r="651" spans="2:18" ht="15" customHeight="1" x14ac:dyDescent="0.25">
      <c r="B651" s="409">
        <v>3</v>
      </c>
      <c r="C651" s="409">
        <v>5857</v>
      </c>
      <c r="D651" s="409" t="s">
        <v>12</v>
      </c>
      <c r="E651" s="409">
        <v>400</v>
      </c>
      <c r="F651" s="409">
        <v>54</v>
      </c>
      <c r="G651" s="497">
        <f t="shared" ref="G651:G714" si="43">0.7854*E651*F651*F651/1000000</f>
        <v>0.91609055999999989</v>
      </c>
      <c r="H651" s="616" t="s">
        <v>15</v>
      </c>
      <c r="J651" s="28">
        <v>5</v>
      </c>
      <c r="K651" s="29"/>
      <c r="L651" s="29">
        <v>10</v>
      </c>
      <c r="M651" s="24">
        <v>15</v>
      </c>
      <c r="N651" s="24">
        <v>400</v>
      </c>
      <c r="O651" s="29"/>
      <c r="P651" s="25">
        <v>1</v>
      </c>
      <c r="Q651" s="26">
        <f t="shared" si="42"/>
        <v>0.06</v>
      </c>
      <c r="R651" s="34"/>
    </row>
    <row r="652" spans="2:18" ht="15" customHeight="1" x14ac:dyDescent="0.25">
      <c r="B652" s="409">
        <v>4</v>
      </c>
      <c r="C652" s="409">
        <v>6561</v>
      </c>
      <c r="D652" s="409" t="s">
        <v>12</v>
      </c>
      <c r="E652" s="409">
        <v>400</v>
      </c>
      <c r="F652" s="409">
        <v>50</v>
      </c>
      <c r="G652" s="497">
        <f t="shared" si="43"/>
        <v>0.78539999999999988</v>
      </c>
      <c r="H652" s="616" t="s">
        <v>391</v>
      </c>
      <c r="J652" s="28">
        <v>6</v>
      </c>
      <c r="K652" s="29"/>
      <c r="L652" s="29">
        <v>8</v>
      </c>
      <c r="M652" s="24">
        <v>20</v>
      </c>
      <c r="N652" s="24">
        <v>400</v>
      </c>
      <c r="O652" s="29"/>
      <c r="P652" s="30">
        <v>1</v>
      </c>
      <c r="Q652" s="26">
        <f t="shared" si="42"/>
        <v>6.4000000000000001E-2</v>
      </c>
      <c r="R652" s="29"/>
    </row>
    <row r="653" spans="2:18" ht="15" customHeight="1" x14ac:dyDescent="0.25">
      <c r="B653" s="409">
        <v>5</v>
      </c>
      <c r="C653" s="409">
        <v>6499</v>
      </c>
      <c r="D653" s="409" t="s">
        <v>12</v>
      </c>
      <c r="E653" s="409">
        <v>400</v>
      </c>
      <c r="F653" s="409">
        <v>41</v>
      </c>
      <c r="G653" s="497">
        <f t="shared" si="43"/>
        <v>0.52810296000000001</v>
      </c>
      <c r="H653" s="616" t="s">
        <v>185</v>
      </c>
      <c r="J653" s="28">
        <v>7</v>
      </c>
      <c r="K653" s="29"/>
      <c r="L653" s="29">
        <v>15</v>
      </c>
      <c r="M653" s="24">
        <v>18</v>
      </c>
      <c r="N653" s="24">
        <v>400</v>
      </c>
      <c r="O653" s="29"/>
      <c r="P653" s="30">
        <v>1</v>
      </c>
      <c r="Q653" s="26">
        <f t="shared" si="42"/>
        <v>0.108</v>
      </c>
      <c r="R653" s="34"/>
    </row>
    <row r="654" spans="2:18" ht="15" customHeight="1" x14ac:dyDescent="0.25">
      <c r="B654" s="409">
        <v>6</v>
      </c>
      <c r="C654" s="409">
        <v>6656</v>
      </c>
      <c r="D654" s="409" t="s">
        <v>12</v>
      </c>
      <c r="E654" s="409">
        <v>400</v>
      </c>
      <c r="F654" s="409">
        <v>63</v>
      </c>
      <c r="G654" s="497">
        <f t="shared" si="43"/>
        <v>1.2469010399999998</v>
      </c>
      <c r="H654" s="616" t="s">
        <v>207</v>
      </c>
      <c r="J654" s="28">
        <v>8</v>
      </c>
      <c r="K654" s="29"/>
      <c r="L654" s="29">
        <v>15</v>
      </c>
      <c r="M654" s="24">
        <v>20</v>
      </c>
      <c r="N654" s="24">
        <v>400</v>
      </c>
      <c r="O654" s="29"/>
      <c r="P654" s="30">
        <v>1</v>
      </c>
      <c r="Q654" s="26">
        <f t="shared" si="42"/>
        <v>0.12</v>
      </c>
      <c r="R654" s="34"/>
    </row>
    <row r="655" spans="2:18" ht="15" customHeight="1" x14ac:dyDescent="0.25">
      <c r="B655" s="409">
        <v>7</v>
      </c>
      <c r="C655" s="409">
        <v>6650</v>
      </c>
      <c r="D655" s="409" t="s">
        <v>12</v>
      </c>
      <c r="E655" s="409">
        <v>400</v>
      </c>
      <c r="F655" s="409">
        <v>60</v>
      </c>
      <c r="G655" s="497">
        <f t="shared" si="43"/>
        <v>1.130976</v>
      </c>
      <c r="H655" s="616" t="s">
        <v>207</v>
      </c>
      <c r="J655" s="28">
        <v>9</v>
      </c>
      <c r="K655" s="29"/>
      <c r="L655" s="29">
        <v>15</v>
      </c>
      <c r="M655" s="24">
        <v>15</v>
      </c>
      <c r="N655" s="24">
        <v>400</v>
      </c>
      <c r="O655" s="29"/>
      <c r="P655" s="30">
        <v>1</v>
      </c>
      <c r="Q655" s="26">
        <f t="shared" si="42"/>
        <v>0.09</v>
      </c>
      <c r="R655" s="34"/>
    </row>
    <row r="656" spans="2:18" ht="15" customHeight="1" x14ac:dyDescent="0.25">
      <c r="B656" s="409">
        <v>8</v>
      </c>
      <c r="C656" s="409">
        <v>6652</v>
      </c>
      <c r="D656" s="409" t="s">
        <v>12</v>
      </c>
      <c r="E656" s="409">
        <v>400</v>
      </c>
      <c r="F656" s="409">
        <v>43</v>
      </c>
      <c r="G656" s="497">
        <f t="shared" si="43"/>
        <v>0.58088183999999998</v>
      </c>
      <c r="H656" s="616" t="s">
        <v>207</v>
      </c>
      <c r="J656" s="28">
        <v>10</v>
      </c>
      <c r="K656" s="29"/>
      <c r="L656" s="29">
        <v>13</v>
      </c>
      <c r="M656" s="24">
        <v>15</v>
      </c>
      <c r="N656" s="24">
        <v>400</v>
      </c>
      <c r="O656" s="29"/>
      <c r="P656" s="30">
        <v>1</v>
      </c>
      <c r="Q656" s="26">
        <f t="shared" si="42"/>
        <v>7.8E-2</v>
      </c>
      <c r="R656" s="34"/>
    </row>
    <row r="657" spans="2:18" ht="15" customHeight="1" x14ac:dyDescent="0.25">
      <c r="B657" s="409">
        <v>9</v>
      </c>
      <c r="C657" s="1008">
        <v>6638</v>
      </c>
      <c r="D657" s="409" t="s">
        <v>12</v>
      </c>
      <c r="E657" s="409">
        <v>400</v>
      </c>
      <c r="F657" s="409">
        <v>48</v>
      </c>
      <c r="G657" s="497">
        <f t="shared" si="43"/>
        <v>0.72382463999999991</v>
      </c>
      <c r="H657" s="616" t="s">
        <v>207</v>
      </c>
      <c r="J657" s="28">
        <v>11</v>
      </c>
      <c r="K657" s="29"/>
      <c r="L657" s="29">
        <v>1.7</v>
      </c>
      <c r="M657" s="24">
        <v>15</v>
      </c>
      <c r="N657" s="24">
        <v>300</v>
      </c>
      <c r="O657" s="29"/>
      <c r="P657" s="30">
        <v>2</v>
      </c>
      <c r="Q657" s="26">
        <f t="shared" si="42"/>
        <v>1.5299999999999999E-2</v>
      </c>
      <c r="R657" s="34"/>
    </row>
    <row r="658" spans="2:18" ht="15" customHeight="1" x14ac:dyDescent="0.25">
      <c r="B658" s="1340">
        <v>46251</v>
      </c>
      <c r="C658" s="409">
        <v>5899</v>
      </c>
      <c r="D658" s="409" t="s">
        <v>12</v>
      </c>
      <c r="E658" s="409">
        <v>400</v>
      </c>
      <c r="F658" s="409">
        <v>67</v>
      </c>
      <c r="G658" s="497">
        <f t="shared" si="43"/>
        <v>1.4102642399999998</v>
      </c>
      <c r="H658" s="616" t="s">
        <v>15</v>
      </c>
      <c r="J658" s="28">
        <v>12</v>
      </c>
      <c r="K658" s="29"/>
      <c r="L658" s="29">
        <v>3.5</v>
      </c>
      <c r="M658" s="24">
        <v>10</v>
      </c>
      <c r="N658" s="24">
        <v>300</v>
      </c>
      <c r="O658" s="29"/>
      <c r="P658" s="30">
        <v>1</v>
      </c>
      <c r="Q658" s="26">
        <f t="shared" si="42"/>
        <v>1.0500000000000001E-2</v>
      </c>
      <c r="R658" s="34"/>
    </row>
    <row r="659" spans="2:18" ht="15" customHeight="1" x14ac:dyDescent="0.25">
      <c r="B659" s="1209">
        <v>2</v>
      </c>
      <c r="C659" s="409">
        <v>5893</v>
      </c>
      <c r="D659" s="409" t="s">
        <v>12</v>
      </c>
      <c r="E659" s="409">
        <v>400</v>
      </c>
      <c r="F659" s="409">
        <v>65</v>
      </c>
      <c r="G659" s="497">
        <f t="shared" si="43"/>
        <v>1.3273259999999998</v>
      </c>
      <c r="H659" s="616" t="s">
        <v>13</v>
      </c>
      <c r="J659" s="28">
        <v>13</v>
      </c>
      <c r="K659" s="29"/>
      <c r="L659" s="29">
        <v>1.7</v>
      </c>
      <c r="M659" s="24">
        <v>20</v>
      </c>
      <c r="N659" s="24">
        <v>300</v>
      </c>
      <c r="O659" s="29"/>
      <c r="P659" s="30">
        <v>1</v>
      </c>
      <c r="Q659" s="26">
        <f t="shared" si="42"/>
        <v>1.0200000000000001E-2</v>
      </c>
      <c r="R659" s="34"/>
    </row>
    <row r="660" spans="2:18" ht="15" customHeight="1" x14ac:dyDescent="0.25">
      <c r="B660" s="1209">
        <v>3</v>
      </c>
      <c r="C660" s="409">
        <v>6119</v>
      </c>
      <c r="D660" s="409" t="s">
        <v>12</v>
      </c>
      <c r="E660" s="409">
        <v>400</v>
      </c>
      <c r="F660" s="409">
        <v>40</v>
      </c>
      <c r="G660" s="497">
        <f t="shared" si="43"/>
        <v>0.50265599999999988</v>
      </c>
      <c r="H660" s="616" t="s">
        <v>15</v>
      </c>
      <c r="J660" s="28">
        <v>14</v>
      </c>
      <c r="K660" s="29"/>
      <c r="L660" s="29">
        <v>4.5</v>
      </c>
      <c r="M660" s="24">
        <v>15</v>
      </c>
      <c r="N660" s="24">
        <v>400</v>
      </c>
      <c r="O660" s="29"/>
      <c r="P660" s="30">
        <v>3</v>
      </c>
      <c r="Q660" s="26">
        <f t="shared" si="42"/>
        <v>8.1000000000000003E-2</v>
      </c>
      <c r="R660" s="34"/>
    </row>
    <row r="661" spans="2:18" ht="15" customHeight="1" x14ac:dyDescent="0.25">
      <c r="B661" s="1209">
        <v>4</v>
      </c>
      <c r="C661" s="409">
        <v>6225</v>
      </c>
      <c r="D661" s="409" t="s">
        <v>12</v>
      </c>
      <c r="E661" s="409">
        <v>400</v>
      </c>
      <c r="F661" s="409">
        <v>40</v>
      </c>
      <c r="G661" s="497">
        <f t="shared" si="43"/>
        <v>0.50265599999999988</v>
      </c>
      <c r="H661" s="616" t="s">
        <v>207</v>
      </c>
      <c r="J661" s="28">
        <v>15</v>
      </c>
      <c r="K661" s="29"/>
      <c r="L661" s="29">
        <v>4.5</v>
      </c>
      <c r="M661" s="24">
        <v>20</v>
      </c>
      <c r="N661" s="24">
        <v>400</v>
      </c>
      <c r="O661" s="29"/>
      <c r="P661" s="30">
        <v>2</v>
      </c>
      <c r="Q661" s="26">
        <f t="shared" si="42"/>
        <v>7.1999999999999995E-2</v>
      </c>
      <c r="R661" s="34"/>
    </row>
    <row r="662" spans="2:18" ht="15" customHeight="1" x14ac:dyDescent="0.25">
      <c r="B662" s="1209">
        <v>5</v>
      </c>
      <c r="C662" s="409">
        <v>6020</v>
      </c>
      <c r="D662" s="409" t="s">
        <v>12</v>
      </c>
      <c r="E662" s="409">
        <v>400</v>
      </c>
      <c r="F662" s="409">
        <v>40</v>
      </c>
      <c r="G662" s="497">
        <f t="shared" si="43"/>
        <v>0.50265599999999988</v>
      </c>
      <c r="H662" s="616" t="s">
        <v>15</v>
      </c>
      <c r="J662" s="28">
        <v>16</v>
      </c>
      <c r="K662" s="29"/>
      <c r="L662" s="29">
        <v>1.7</v>
      </c>
      <c r="M662" s="24">
        <v>20</v>
      </c>
      <c r="N662" s="24">
        <v>400</v>
      </c>
      <c r="O662" s="29"/>
      <c r="P662" s="30">
        <v>1</v>
      </c>
      <c r="Q662" s="26">
        <f t="shared" si="42"/>
        <v>1.3599999999999999E-2</v>
      </c>
      <c r="R662" s="34"/>
    </row>
    <row r="663" spans="2:18" ht="15" customHeight="1" x14ac:dyDescent="0.25">
      <c r="B663" s="1209">
        <v>6</v>
      </c>
      <c r="C663" s="409">
        <v>6157</v>
      </c>
      <c r="D663" s="409" t="s">
        <v>12</v>
      </c>
      <c r="E663" s="409">
        <v>400</v>
      </c>
      <c r="F663" s="409">
        <v>43</v>
      </c>
      <c r="G663" s="497">
        <f t="shared" si="43"/>
        <v>0.58088183999999998</v>
      </c>
      <c r="H663" s="616" t="s">
        <v>207</v>
      </c>
      <c r="J663" s="28">
        <v>17</v>
      </c>
      <c r="K663" s="29"/>
      <c r="L663" s="29">
        <v>1.7</v>
      </c>
      <c r="M663" s="24">
        <v>15</v>
      </c>
      <c r="N663" s="24">
        <v>400</v>
      </c>
      <c r="O663" s="29"/>
      <c r="P663" s="30">
        <v>2</v>
      </c>
      <c r="Q663" s="26">
        <f t="shared" si="42"/>
        <v>2.0400000000000001E-2</v>
      </c>
      <c r="R663" s="34"/>
    </row>
    <row r="664" spans="2:18" ht="15" customHeight="1" x14ac:dyDescent="0.25">
      <c r="B664" s="1209">
        <v>1</v>
      </c>
      <c r="C664" s="409">
        <v>6657</v>
      </c>
      <c r="D664" s="409" t="s">
        <v>12</v>
      </c>
      <c r="E664" s="409">
        <v>400</v>
      </c>
      <c r="F664" s="409">
        <v>52</v>
      </c>
      <c r="G664" s="497">
        <f t="shared" si="43"/>
        <v>0.84948863999999991</v>
      </c>
      <c r="H664" s="616" t="s">
        <v>207</v>
      </c>
      <c r="J664" s="28">
        <v>18</v>
      </c>
      <c r="K664" s="29"/>
      <c r="L664" s="29">
        <v>3.5</v>
      </c>
      <c r="M664" s="24">
        <v>13</v>
      </c>
      <c r="N664" s="24">
        <v>400</v>
      </c>
      <c r="O664" s="29"/>
      <c r="P664" s="30">
        <v>2</v>
      </c>
      <c r="Q664" s="26">
        <f t="shared" si="42"/>
        <v>3.6400000000000002E-2</v>
      </c>
      <c r="R664" s="34"/>
    </row>
    <row r="665" spans="2:18" ht="15" customHeight="1" x14ac:dyDescent="0.25">
      <c r="B665" s="1209">
        <v>2</v>
      </c>
      <c r="C665" s="409">
        <v>6669</v>
      </c>
      <c r="D665" s="409" t="s">
        <v>12</v>
      </c>
      <c r="E665" s="409">
        <v>400</v>
      </c>
      <c r="F665" s="409">
        <v>50</v>
      </c>
      <c r="G665" s="497">
        <f t="shared" si="43"/>
        <v>0.78539999999999988</v>
      </c>
      <c r="H665" s="616" t="s">
        <v>207</v>
      </c>
      <c r="J665" s="28">
        <v>19</v>
      </c>
      <c r="K665" s="29"/>
      <c r="L665" s="29">
        <v>4.5</v>
      </c>
      <c r="M665" s="24">
        <v>10</v>
      </c>
      <c r="N665" s="24">
        <v>400</v>
      </c>
      <c r="O665" s="29"/>
      <c r="P665" s="30">
        <v>8</v>
      </c>
      <c r="Q665" s="26">
        <f t="shared" si="42"/>
        <v>0.14399999999999999</v>
      </c>
      <c r="R665" s="34"/>
    </row>
    <row r="666" spans="2:18" ht="15" customHeight="1" x14ac:dyDescent="0.25">
      <c r="B666" s="1209">
        <v>3</v>
      </c>
      <c r="C666" s="409">
        <v>6732</v>
      </c>
      <c r="D666" s="409" t="s">
        <v>12</v>
      </c>
      <c r="E666" s="409">
        <v>400</v>
      </c>
      <c r="F666" s="409">
        <v>60</v>
      </c>
      <c r="G666" s="497">
        <f t="shared" si="43"/>
        <v>1.130976</v>
      </c>
      <c r="H666" s="616" t="s">
        <v>207</v>
      </c>
      <c r="J666" s="28">
        <v>20</v>
      </c>
      <c r="K666" s="29"/>
      <c r="L666" s="29">
        <v>1.7</v>
      </c>
      <c r="M666" s="24">
        <v>13</v>
      </c>
      <c r="N666" s="24">
        <v>400</v>
      </c>
      <c r="O666" s="29"/>
      <c r="P666" s="30">
        <v>2</v>
      </c>
      <c r="Q666" s="26">
        <f t="shared" si="42"/>
        <v>1.7680000000000001E-2</v>
      </c>
      <c r="R666" s="34"/>
    </row>
    <row r="667" spans="2:18" ht="15" customHeight="1" x14ac:dyDescent="0.25">
      <c r="B667" s="1209">
        <v>4</v>
      </c>
      <c r="C667" s="409">
        <v>6728</v>
      </c>
      <c r="D667" s="409" t="s">
        <v>12</v>
      </c>
      <c r="E667" s="409">
        <v>400</v>
      </c>
      <c r="F667" s="409">
        <v>35</v>
      </c>
      <c r="G667" s="497">
        <f t="shared" si="43"/>
        <v>0.38484599999999997</v>
      </c>
      <c r="H667" s="616" t="s">
        <v>207</v>
      </c>
      <c r="J667" s="28">
        <v>21</v>
      </c>
      <c r="K667" s="29"/>
      <c r="L667" s="29">
        <v>3.5</v>
      </c>
      <c r="M667" s="24">
        <v>10</v>
      </c>
      <c r="N667" s="24">
        <v>400</v>
      </c>
      <c r="O667" s="29"/>
      <c r="P667" s="30">
        <v>7</v>
      </c>
      <c r="Q667" s="26">
        <f t="shared" si="42"/>
        <v>9.8000000000000004E-2</v>
      </c>
      <c r="R667" s="34"/>
    </row>
    <row r="668" spans="2:18" ht="15" customHeight="1" x14ac:dyDescent="0.25">
      <c r="B668" s="1209">
        <v>5</v>
      </c>
      <c r="C668" s="409">
        <v>6720</v>
      </c>
      <c r="D668" s="409" t="s">
        <v>12</v>
      </c>
      <c r="E668" s="409">
        <v>300</v>
      </c>
      <c r="F668" s="409">
        <v>40</v>
      </c>
      <c r="G668" s="497">
        <f t="shared" si="43"/>
        <v>0.37699199999999999</v>
      </c>
      <c r="H668" s="616" t="s">
        <v>207</v>
      </c>
      <c r="J668" s="28">
        <v>22</v>
      </c>
      <c r="K668" s="29"/>
      <c r="L668" s="29">
        <v>1.7</v>
      </c>
      <c r="M668" s="24">
        <v>10</v>
      </c>
      <c r="N668" s="24">
        <v>400</v>
      </c>
      <c r="O668" s="29"/>
      <c r="P668" s="30">
        <v>4</v>
      </c>
      <c r="Q668" s="26">
        <f t="shared" si="42"/>
        <v>2.7199999999999998E-2</v>
      </c>
      <c r="R668" s="34"/>
    </row>
    <row r="669" spans="2:18" ht="15" customHeight="1" x14ac:dyDescent="0.25">
      <c r="B669" s="1209">
        <v>6</v>
      </c>
      <c r="C669" s="409">
        <v>6639</v>
      </c>
      <c r="D669" s="409" t="s">
        <v>12</v>
      </c>
      <c r="E669" s="409">
        <v>400</v>
      </c>
      <c r="F669" s="409">
        <v>51</v>
      </c>
      <c r="G669" s="497">
        <f t="shared" si="43"/>
        <v>0.81713015999999994</v>
      </c>
      <c r="H669" s="616" t="s">
        <v>207</v>
      </c>
      <c r="J669" s="28">
        <v>23</v>
      </c>
      <c r="K669" s="29"/>
      <c r="L669" s="29">
        <v>1.7</v>
      </c>
      <c r="M669" s="24">
        <v>10</v>
      </c>
      <c r="N669" s="24">
        <v>300</v>
      </c>
      <c r="O669" s="29"/>
      <c r="P669" s="30">
        <v>4</v>
      </c>
      <c r="Q669" s="26">
        <f t="shared" si="42"/>
        <v>2.0400000000000001E-2</v>
      </c>
      <c r="R669" s="34"/>
    </row>
    <row r="670" spans="2:18" ht="15" customHeight="1" x14ac:dyDescent="0.25">
      <c r="B670" s="1209">
        <v>7</v>
      </c>
      <c r="C670" s="409">
        <v>6647</v>
      </c>
      <c r="D670" s="409" t="s">
        <v>12</v>
      </c>
      <c r="E670" s="409">
        <v>400</v>
      </c>
      <c r="F670" s="409">
        <v>51</v>
      </c>
      <c r="G670" s="497">
        <f t="shared" si="43"/>
        <v>0.81713015999999994</v>
      </c>
      <c r="H670" s="616" t="s">
        <v>207</v>
      </c>
      <c r="J670" s="1311">
        <v>24</v>
      </c>
      <c r="K670" s="476"/>
      <c r="L670" s="476">
        <v>5</v>
      </c>
      <c r="M670" s="477">
        <v>7</v>
      </c>
      <c r="N670" s="409">
        <v>400</v>
      </c>
      <c r="O670" s="478">
        <v>2</v>
      </c>
      <c r="P670" s="450">
        <v>8</v>
      </c>
      <c r="Q670" s="451">
        <f t="shared" si="42"/>
        <v>0.112</v>
      </c>
      <c r="R670" s="479"/>
    </row>
    <row r="671" spans="2:18" ht="15" customHeight="1" x14ac:dyDescent="0.25">
      <c r="B671" s="1209">
        <v>8</v>
      </c>
      <c r="C671" s="409">
        <v>6729</v>
      </c>
      <c r="D671" s="409" t="s">
        <v>12</v>
      </c>
      <c r="E671" s="409">
        <v>400</v>
      </c>
      <c r="F671" s="409">
        <v>58</v>
      </c>
      <c r="G671" s="497">
        <f t="shared" si="43"/>
        <v>1.0568342399999999</v>
      </c>
      <c r="H671" s="616" t="s">
        <v>207</v>
      </c>
      <c r="J671" s="1311">
        <v>25</v>
      </c>
      <c r="K671" s="476"/>
      <c r="L671" s="476">
        <v>4</v>
      </c>
      <c r="M671" s="477">
        <v>6</v>
      </c>
      <c r="N671" s="409">
        <v>400</v>
      </c>
      <c r="O671" s="478">
        <v>1</v>
      </c>
      <c r="P671" s="450">
        <v>6</v>
      </c>
      <c r="Q671" s="451">
        <f t="shared" si="42"/>
        <v>5.7599999999999998E-2</v>
      </c>
      <c r="R671" s="479"/>
    </row>
    <row r="672" spans="2:18" ht="15" customHeight="1" x14ac:dyDescent="0.25">
      <c r="B672" s="1340">
        <v>46252</v>
      </c>
      <c r="C672" s="409">
        <v>6210</v>
      </c>
      <c r="D672" s="409" t="s">
        <v>12</v>
      </c>
      <c r="E672" s="409">
        <v>400</v>
      </c>
      <c r="F672" s="409">
        <v>60</v>
      </c>
      <c r="G672" s="497">
        <f t="shared" si="43"/>
        <v>1.130976</v>
      </c>
      <c r="H672" s="616" t="s">
        <v>13</v>
      </c>
      <c r="J672" s="1311">
        <v>26</v>
      </c>
      <c r="K672" s="476"/>
      <c r="L672" s="476">
        <v>3</v>
      </c>
      <c r="M672" s="477">
        <v>5</v>
      </c>
      <c r="N672" s="409">
        <v>400</v>
      </c>
      <c r="O672" s="478">
        <v>3</v>
      </c>
      <c r="P672" s="450">
        <v>30</v>
      </c>
      <c r="Q672" s="451">
        <f t="shared" si="42"/>
        <v>0.18</v>
      </c>
      <c r="R672" s="479"/>
    </row>
    <row r="673" spans="2:18" ht="15" customHeight="1" x14ac:dyDescent="0.25">
      <c r="B673" s="1209">
        <v>2</v>
      </c>
      <c r="C673" s="409">
        <v>6156</v>
      </c>
      <c r="D673" s="409" t="s">
        <v>12</v>
      </c>
      <c r="E673" s="409">
        <v>400</v>
      </c>
      <c r="F673" s="409">
        <v>57</v>
      </c>
      <c r="G673" s="497">
        <f t="shared" si="43"/>
        <v>1.02070584</v>
      </c>
      <c r="H673" s="616" t="s">
        <v>13</v>
      </c>
      <c r="J673" s="1311">
        <v>27</v>
      </c>
      <c r="K673" s="476"/>
      <c r="L673" s="476">
        <v>2</v>
      </c>
      <c r="M673" s="477">
        <v>3</v>
      </c>
      <c r="N673" s="409">
        <v>400</v>
      </c>
      <c r="O673" s="480">
        <v>2</v>
      </c>
      <c r="P673" s="450">
        <v>50</v>
      </c>
      <c r="Q673" s="451">
        <f t="shared" si="42"/>
        <v>0.12</v>
      </c>
      <c r="R673" s="479"/>
    </row>
    <row r="674" spans="2:18" ht="15" customHeight="1" x14ac:dyDescent="0.25">
      <c r="B674" s="1209">
        <v>3</v>
      </c>
      <c r="C674" s="409">
        <v>6014</v>
      </c>
      <c r="D674" s="409" t="s">
        <v>12</v>
      </c>
      <c r="E674" s="409">
        <v>400</v>
      </c>
      <c r="F674" s="409">
        <v>66</v>
      </c>
      <c r="G674" s="497">
        <f t="shared" si="43"/>
        <v>1.3684809599999999</v>
      </c>
      <c r="H674" s="616" t="s">
        <v>13</v>
      </c>
      <c r="J674" s="1292">
        <v>46186</v>
      </c>
      <c r="K674" s="23" t="s">
        <v>32</v>
      </c>
      <c r="L674" s="24">
        <v>15</v>
      </c>
      <c r="M674" s="24">
        <v>30</v>
      </c>
      <c r="N674" s="24">
        <v>400</v>
      </c>
      <c r="O674" s="23"/>
      <c r="P674" s="25">
        <v>4</v>
      </c>
      <c r="Q674" s="26">
        <f t="shared" si="42"/>
        <v>0.72</v>
      </c>
      <c r="R674" s="27"/>
    </row>
    <row r="675" spans="2:18" ht="15" customHeight="1" x14ac:dyDescent="0.25">
      <c r="B675" s="1209">
        <v>4</v>
      </c>
      <c r="C675" s="409">
        <v>6236</v>
      </c>
      <c r="D675" s="409" t="s">
        <v>12</v>
      </c>
      <c r="E675" s="409">
        <v>400</v>
      </c>
      <c r="F675" s="409">
        <v>62</v>
      </c>
      <c r="G675" s="497">
        <f t="shared" si="43"/>
        <v>1.2076310399999999</v>
      </c>
      <c r="H675" s="616" t="s">
        <v>207</v>
      </c>
      <c r="J675" s="28">
        <v>2</v>
      </c>
      <c r="K675" s="29"/>
      <c r="L675" s="29">
        <v>13</v>
      </c>
      <c r="M675" s="24">
        <v>30</v>
      </c>
      <c r="N675" s="24">
        <v>400</v>
      </c>
      <c r="O675" s="29"/>
      <c r="P675" s="30">
        <v>3</v>
      </c>
      <c r="Q675" s="26">
        <f t="shared" si="42"/>
        <v>0.46800000000000003</v>
      </c>
      <c r="R675" s="29"/>
    </row>
    <row r="676" spans="2:18" ht="15" customHeight="1" x14ac:dyDescent="0.25">
      <c r="B676" s="1209">
        <v>5</v>
      </c>
      <c r="C676" s="409">
        <v>6205</v>
      </c>
      <c r="D676" s="409" t="s">
        <v>12</v>
      </c>
      <c r="E676" s="409">
        <v>400</v>
      </c>
      <c r="F676" s="409">
        <v>45</v>
      </c>
      <c r="G676" s="497">
        <f t="shared" si="43"/>
        <v>0.63617400000000002</v>
      </c>
      <c r="H676" s="616" t="s">
        <v>207</v>
      </c>
      <c r="J676" s="28">
        <v>3</v>
      </c>
      <c r="K676" s="29"/>
      <c r="L676" s="29">
        <v>10</v>
      </c>
      <c r="M676" s="24">
        <v>30</v>
      </c>
      <c r="N676" s="24">
        <v>400</v>
      </c>
      <c r="O676" s="29"/>
      <c r="P676" s="25">
        <v>1</v>
      </c>
      <c r="Q676" s="26">
        <f t="shared" si="42"/>
        <v>0.12</v>
      </c>
      <c r="R676" s="29"/>
    </row>
    <row r="677" spans="2:18" ht="15" customHeight="1" x14ac:dyDescent="0.25">
      <c r="B677" s="1209">
        <v>6</v>
      </c>
      <c r="C677" s="409">
        <v>5890</v>
      </c>
      <c r="D677" s="409" t="s">
        <v>12</v>
      </c>
      <c r="E677" s="409">
        <v>400</v>
      </c>
      <c r="F677" s="409">
        <v>40</v>
      </c>
      <c r="G677" s="497">
        <f t="shared" si="43"/>
        <v>0.50265599999999988</v>
      </c>
      <c r="H677" s="616" t="s">
        <v>207</v>
      </c>
      <c r="J677" s="28">
        <v>4</v>
      </c>
      <c r="K677" s="29"/>
      <c r="L677" s="29">
        <v>4.5</v>
      </c>
      <c r="M677" s="24">
        <v>25</v>
      </c>
      <c r="N677" s="24">
        <v>400</v>
      </c>
      <c r="O677" s="29"/>
      <c r="P677" s="30">
        <v>1</v>
      </c>
      <c r="Q677" s="26">
        <f t="shared" si="42"/>
        <v>4.4999999999999998E-2</v>
      </c>
      <c r="R677" s="29"/>
    </row>
    <row r="678" spans="2:18" ht="15" customHeight="1" x14ac:dyDescent="0.25">
      <c r="B678" s="1209">
        <v>7</v>
      </c>
      <c r="C678" s="409">
        <v>5961</v>
      </c>
      <c r="D678" s="409" t="s">
        <v>12</v>
      </c>
      <c r="E678" s="409">
        <v>400</v>
      </c>
      <c r="F678" s="409">
        <v>80</v>
      </c>
      <c r="G678" s="497">
        <f t="shared" si="43"/>
        <v>2.0106239999999995</v>
      </c>
      <c r="H678" s="616" t="s">
        <v>15</v>
      </c>
      <c r="J678" s="28">
        <v>5</v>
      </c>
      <c r="K678" s="29"/>
      <c r="L678" s="29">
        <v>15</v>
      </c>
      <c r="M678" s="24">
        <v>23</v>
      </c>
      <c r="N678" s="24">
        <v>400</v>
      </c>
      <c r="O678" s="29"/>
      <c r="P678" s="25">
        <v>2</v>
      </c>
      <c r="Q678" s="26">
        <f t="shared" si="42"/>
        <v>0.27600000000000002</v>
      </c>
      <c r="R678" s="34"/>
    </row>
    <row r="679" spans="2:18" ht="15" customHeight="1" x14ac:dyDescent="0.25">
      <c r="B679" s="1209">
        <v>1</v>
      </c>
      <c r="C679" s="409">
        <v>6645</v>
      </c>
      <c r="D679" s="409" t="s">
        <v>12</v>
      </c>
      <c r="E679" s="409">
        <v>400</v>
      </c>
      <c r="F679" s="409">
        <v>41</v>
      </c>
      <c r="G679" s="497">
        <f t="shared" si="43"/>
        <v>0.52810296000000001</v>
      </c>
      <c r="H679" s="616" t="s">
        <v>185</v>
      </c>
      <c r="J679" s="28">
        <v>6</v>
      </c>
      <c r="K679" s="29"/>
      <c r="L679" s="29">
        <v>13</v>
      </c>
      <c r="M679" s="24">
        <v>23</v>
      </c>
      <c r="N679" s="24">
        <v>400</v>
      </c>
      <c r="O679" s="29"/>
      <c r="P679" s="30">
        <v>1</v>
      </c>
      <c r="Q679" s="26">
        <f t="shared" si="42"/>
        <v>0.1196</v>
      </c>
      <c r="R679" s="29"/>
    </row>
    <row r="680" spans="2:18" ht="15" customHeight="1" x14ac:dyDescent="0.25">
      <c r="B680" s="1209">
        <v>2</v>
      </c>
      <c r="C680" s="409">
        <v>6727</v>
      </c>
      <c r="D680" s="409" t="s">
        <v>12</v>
      </c>
      <c r="E680" s="409">
        <v>400</v>
      </c>
      <c r="F680" s="409">
        <v>44</v>
      </c>
      <c r="G680" s="497">
        <f t="shared" si="43"/>
        <v>0.60821376000000005</v>
      </c>
      <c r="H680" s="616" t="s">
        <v>164</v>
      </c>
      <c r="J680" s="28">
        <v>7</v>
      </c>
      <c r="K680" s="29"/>
      <c r="L680" s="29">
        <v>1.7</v>
      </c>
      <c r="M680" s="24">
        <v>23</v>
      </c>
      <c r="N680" s="24">
        <v>400</v>
      </c>
      <c r="O680" s="29"/>
      <c r="P680" s="30">
        <v>1</v>
      </c>
      <c r="Q680" s="26">
        <f t="shared" si="42"/>
        <v>1.5640000000000001E-2</v>
      </c>
      <c r="R680" s="34"/>
    </row>
    <row r="681" spans="2:18" ht="15" customHeight="1" x14ac:dyDescent="0.25">
      <c r="B681" s="1209">
        <v>3</v>
      </c>
      <c r="C681" s="409">
        <v>6734</v>
      </c>
      <c r="D681" s="409" t="s">
        <v>12</v>
      </c>
      <c r="E681" s="409">
        <v>400</v>
      </c>
      <c r="F681" s="409">
        <v>42</v>
      </c>
      <c r="G681" s="497">
        <f t="shared" si="43"/>
        <v>0.55417824000000004</v>
      </c>
      <c r="H681" s="616" t="s">
        <v>207</v>
      </c>
      <c r="J681" s="28">
        <v>8</v>
      </c>
      <c r="K681" s="29"/>
      <c r="L681" s="29">
        <v>10</v>
      </c>
      <c r="M681" s="24">
        <v>23</v>
      </c>
      <c r="N681" s="24">
        <v>400</v>
      </c>
      <c r="O681" s="29"/>
      <c r="P681" s="30">
        <v>1</v>
      </c>
      <c r="Q681" s="26">
        <f t="shared" si="42"/>
        <v>9.1999999999999998E-2</v>
      </c>
      <c r="R681" s="34"/>
    </row>
    <row r="682" spans="2:18" ht="15" customHeight="1" x14ac:dyDescent="0.25">
      <c r="B682" s="1209">
        <v>4</v>
      </c>
      <c r="C682" s="409">
        <v>6746</v>
      </c>
      <c r="D682" s="409" t="s">
        <v>12</v>
      </c>
      <c r="E682" s="409">
        <v>400</v>
      </c>
      <c r="F682" s="409">
        <v>38</v>
      </c>
      <c r="G682" s="497">
        <f t="shared" si="43"/>
        <v>0.45364703999999995</v>
      </c>
      <c r="H682" s="616" t="s">
        <v>207</v>
      </c>
      <c r="J682" s="28">
        <v>9</v>
      </c>
      <c r="K682" s="29"/>
      <c r="L682" s="29">
        <v>4.5</v>
      </c>
      <c r="M682" s="24">
        <v>23</v>
      </c>
      <c r="N682" s="24">
        <v>400</v>
      </c>
      <c r="O682" s="29"/>
      <c r="P682" s="30">
        <v>1</v>
      </c>
      <c r="Q682" s="26">
        <f t="shared" si="42"/>
        <v>4.1399999999999999E-2</v>
      </c>
      <c r="R682" s="34"/>
    </row>
    <row r="683" spans="2:18" ht="15" customHeight="1" x14ac:dyDescent="0.25">
      <c r="B683" s="1209">
        <v>5</v>
      </c>
      <c r="C683" s="409">
        <v>6523</v>
      </c>
      <c r="D683" s="409" t="s">
        <v>12</v>
      </c>
      <c r="E683" s="409">
        <v>400</v>
      </c>
      <c r="F683" s="409">
        <v>40</v>
      </c>
      <c r="G683" s="497">
        <f t="shared" si="43"/>
        <v>0.50265599999999988</v>
      </c>
      <c r="H683" s="616" t="s">
        <v>207</v>
      </c>
      <c r="J683" s="28">
        <v>10</v>
      </c>
      <c r="K683" s="29"/>
      <c r="L683" s="29">
        <v>10</v>
      </c>
      <c r="M683" s="24">
        <v>20</v>
      </c>
      <c r="N683" s="24">
        <v>400</v>
      </c>
      <c r="O683" s="29"/>
      <c r="P683" s="30">
        <v>3</v>
      </c>
      <c r="Q683" s="26">
        <f t="shared" si="42"/>
        <v>0.24</v>
      </c>
      <c r="R683" s="34"/>
    </row>
    <row r="684" spans="2:18" ht="15" customHeight="1" x14ac:dyDescent="0.25">
      <c r="B684" s="1209">
        <v>6</v>
      </c>
      <c r="C684" s="409">
        <v>6699</v>
      </c>
      <c r="D684" s="409" t="s">
        <v>12</v>
      </c>
      <c r="E684" s="409">
        <v>400</v>
      </c>
      <c r="F684" s="409">
        <v>35</v>
      </c>
      <c r="G684" s="497">
        <f t="shared" si="43"/>
        <v>0.38484599999999997</v>
      </c>
      <c r="H684" s="616" t="s">
        <v>207</v>
      </c>
      <c r="J684" s="28">
        <v>11</v>
      </c>
      <c r="K684" s="29"/>
      <c r="L684" s="29">
        <v>2.2000000000000002</v>
      </c>
      <c r="M684" s="24">
        <v>20</v>
      </c>
      <c r="N684" s="24">
        <v>400</v>
      </c>
      <c r="O684" s="29"/>
      <c r="P684" s="30">
        <v>3</v>
      </c>
      <c r="Q684" s="26">
        <f t="shared" si="42"/>
        <v>5.28E-2</v>
      </c>
      <c r="R684" s="34"/>
    </row>
    <row r="685" spans="2:18" ht="15" customHeight="1" x14ac:dyDescent="0.25">
      <c r="B685" s="1209">
        <v>7</v>
      </c>
      <c r="C685" s="409">
        <v>6637</v>
      </c>
      <c r="D685" s="409" t="s">
        <v>12</v>
      </c>
      <c r="E685" s="409">
        <v>400</v>
      </c>
      <c r="F685" s="409">
        <v>47</v>
      </c>
      <c r="G685" s="497">
        <f t="shared" si="43"/>
        <v>0.69397943999999989</v>
      </c>
      <c r="H685" s="616" t="s">
        <v>17</v>
      </c>
      <c r="J685" s="28">
        <v>12</v>
      </c>
      <c r="K685" s="29"/>
      <c r="L685" s="29">
        <v>13</v>
      </c>
      <c r="M685" s="24">
        <v>20</v>
      </c>
      <c r="N685" s="24">
        <v>400</v>
      </c>
      <c r="O685" s="29"/>
      <c r="P685" s="30">
        <v>2</v>
      </c>
      <c r="Q685" s="26">
        <f t="shared" si="42"/>
        <v>0.20799999999999999</v>
      </c>
      <c r="R685" s="34"/>
    </row>
    <row r="686" spans="2:18" ht="15" customHeight="1" x14ac:dyDescent="0.25">
      <c r="B686" s="1209">
        <v>8</v>
      </c>
      <c r="C686" s="409">
        <v>6670</v>
      </c>
      <c r="D686" s="409" t="s">
        <v>12</v>
      </c>
      <c r="E686" s="409">
        <v>400</v>
      </c>
      <c r="F686" s="409">
        <v>43</v>
      </c>
      <c r="G686" s="497">
        <f t="shared" si="43"/>
        <v>0.58088183999999998</v>
      </c>
      <c r="H686" s="616" t="s">
        <v>17</v>
      </c>
      <c r="J686" s="28">
        <v>13</v>
      </c>
      <c r="K686" s="29"/>
      <c r="L686" s="29">
        <v>2.2000000000000002</v>
      </c>
      <c r="M686" s="24">
        <v>18</v>
      </c>
      <c r="N686" s="24">
        <v>400</v>
      </c>
      <c r="O686" s="29"/>
      <c r="P686" s="30">
        <v>2</v>
      </c>
      <c r="Q686" s="26">
        <f t="shared" si="42"/>
        <v>3.168E-2</v>
      </c>
      <c r="R686" s="34"/>
    </row>
    <row r="687" spans="2:18" ht="15" customHeight="1" x14ac:dyDescent="0.25">
      <c r="B687" s="1209">
        <v>9</v>
      </c>
      <c r="C687" s="409">
        <v>6739</v>
      </c>
      <c r="D687" s="409" t="s">
        <v>12</v>
      </c>
      <c r="E687" s="409">
        <v>400</v>
      </c>
      <c r="F687" s="409">
        <v>60</v>
      </c>
      <c r="G687" s="497">
        <f t="shared" si="43"/>
        <v>1.130976</v>
      </c>
      <c r="H687" s="616" t="s">
        <v>207</v>
      </c>
      <c r="J687" s="28">
        <v>14</v>
      </c>
      <c r="K687" s="29"/>
      <c r="L687" s="29">
        <v>15</v>
      </c>
      <c r="M687" s="24">
        <v>20</v>
      </c>
      <c r="N687" s="24">
        <v>400</v>
      </c>
      <c r="O687" s="29"/>
      <c r="P687" s="30">
        <v>3</v>
      </c>
      <c r="Q687" s="26">
        <f t="shared" si="42"/>
        <v>0.36</v>
      </c>
      <c r="R687" s="34"/>
    </row>
    <row r="688" spans="2:18" ht="15" customHeight="1" x14ac:dyDescent="0.25">
      <c r="B688" s="1209">
        <v>10</v>
      </c>
      <c r="C688" s="409">
        <v>6661</v>
      </c>
      <c r="D688" s="409" t="s">
        <v>12</v>
      </c>
      <c r="E688" s="409">
        <v>400</v>
      </c>
      <c r="F688" s="409">
        <v>40</v>
      </c>
      <c r="G688" s="497">
        <f t="shared" si="43"/>
        <v>0.50265599999999988</v>
      </c>
      <c r="H688" s="616" t="s">
        <v>207</v>
      </c>
      <c r="J688" s="28">
        <v>15</v>
      </c>
      <c r="K688" s="29"/>
      <c r="L688" s="29">
        <v>15</v>
      </c>
      <c r="M688" s="24">
        <v>18</v>
      </c>
      <c r="N688" s="24">
        <v>400</v>
      </c>
      <c r="O688" s="29"/>
      <c r="P688" s="30">
        <v>1</v>
      </c>
      <c r="Q688" s="26">
        <f t="shared" si="42"/>
        <v>0.108</v>
      </c>
      <c r="R688" s="34"/>
    </row>
    <row r="689" spans="2:18" ht="15" customHeight="1" x14ac:dyDescent="0.25">
      <c r="B689" s="1209">
        <v>11</v>
      </c>
      <c r="C689" s="409">
        <v>6628</v>
      </c>
      <c r="D689" s="409" t="s">
        <v>12</v>
      </c>
      <c r="E689" s="409">
        <v>400</v>
      </c>
      <c r="F689" s="409">
        <v>34</v>
      </c>
      <c r="G689" s="497">
        <f t="shared" si="43"/>
        <v>0.36316895999999999</v>
      </c>
      <c r="H689" s="616" t="s">
        <v>207</v>
      </c>
      <c r="J689" s="28">
        <v>16</v>
      </c>
      <c r="K689" s="29"/>
      <c r="L689" s="29">
        <v>8</v>
      </c>
      <c r="M689" s="24">
        <v>18</v>
      </c>
      <c r="N689" s="24">
        <v>400</v>
      </c>
      <c r="O689" s="29"/>
      <c r="P689" s="30">
        <v>1</v>
      </c>
      <c r="Q689" s="26">
        <f t="shared" si="42"/>
        <v>5.7599999999999998E-2</v>
      </c>
      <c r="R689" s="34"/>
    </row>
    <row r="690" spans="2:18" ht="15" customHeight="1" x14ac:dyDescent="0.25">
      <c r="B690" s="1209">
        <v>12</v>
      </c>
      <c r="C690" s="409">
        <v>6730</v>
      </c>
      <c r="D690" s="409" t="s">
        <v>12</v>
      </c>
      <c r="E690" s="409">
        <v>400</v>
      </c>
      <c r="F690" s="409">
        <v>44</v>
      </c>
      <c r="G690" s="497">
        <f t="shared" si="43"/>
        <v>0.60821376000000005</v>
      </c>
      <c r="H690" s="616" t="s">
        <v>207</v>
      </c>
      <c r="J690" s="28">
        <v>17</v>
      </c>
      <c r="K690" s="29"/>
      <c r="L690" s="29">
        <v>4.5</v>
      </c>
      <c r="M690" s="24">
        <v>18</v>
      </c>
      <c r="N690" s="24">
        <v>400</v>
      </c>
      <c r="O690" s="29"/>
      <c r="P690" s="30">
        <v>3</v>
      </c>
      <c r="Q690" s="26">
        <f t="shared" si="42"/>
        <v>9.7199999999999995E-2</v>
      </c>
      <c r="R690" s="34"/>
    </row>
    <row r="691" spans="2:18" ht="15" customHeight="1" x14ac:dyDescent="0.25">
      <c r="B691" s="1209">
        <v>13</v>
      </c>
      <c r="C691" s="409">
        <v>6752</v>
      </c>
      <c r="D691" s="409" t="s">
        <v>12</v>
      </c>
      <c r="E691" s="409">
        <v>400</v>
      </c>
      <c r="F691" s="409">
        <v>47</v>
      </c>
      <c r="G691" s="497">
        <f t="shared" si="43"/>
        <v>0.69397943999999989</v>
      </c>
      <c r="H691" s="616" t="s">
        <v>207</v>
      </c>
      <c r="J691" s="28">
        <v>18</v>
      </c>
      <c r="K691" s="29"/>
      <c r="L691" s="29">
        <v>10</v>
      </c>
      <c r="M691" s="24">
        <v>15</v>
      </c>
      <c r="N691" s="24">
        <v>350</v>
      </c>
      <c r="O691" s="29"/>
      <c r="P691" s="30">
        <v>1</v>
      </c>
      <c r="Q691" s="26">
        <f t="shared" si="42"/>
        <v>5.2499999999999998E-2</v>
      </c>
      <c r="R691" s="34"/>
    </row>
    <row r="692" spans="2:18" ht="15" customHeight="1" x14ac:dyDescent="0.25">
      <c r="B692" s="1209">
        <v>14</v>
      </c>
      <c r="C692" s="409">
        <v>6664</v>
      </c>
      <c r="D692" s="409" t="s">
        <v>12</v>
      </c>
      <c r="E692" s="409">
        <v>400</v>
      </c>
      <c r="F692" s="409">
        <v>41</v>
      </c>
      <c r="G692" s="497">
        <f t="shared" si="43"/>
        <v>0.52810296000000001</v>
      </c>
      <c r="H692" s="616" t="s">
        <v>207</v>
      </c>
      <c r="J692" s="28">
        <v>19</v>
      </c>
      <c r="K692" s="29"/>
      <c r="L692" s="29">
        <v>10</v>
      </c>
      <c r="M692" s="24">
        <v>15</v>
      </c>
      <c r="N692" s="24">
        <v>300</v>
      </c>
      <c r="O692" s="29"/>
      <c r="P692" s="30">
        <v>1</v>
      </c>
      <c r="Q692" s="26">
        <f t="shared" ref="Q692:Q755" si="44">L692*M692*N692*P692/1000000</f>
        <v>4.4999999999999998E-2</v>
      </c>
      <c r="R692" s="34"/>
    </row>
    <row r="693" spans="2:18" ht="15" customHeight="1" x14ac:dyDescent="0.25">
      <c r="B693" s="1209">
        <v>15</v>
      </c>
      <c r="C693" s="409">
        <v>6755</v>
      </c>
      <c r="D693" s="409" t="s">
        <v>12</v>
      </c>
      <c r="E693" s="409">
        <v>400</v>
      </c>
      <c r="F693" s="409">
        <v>44</v>
      </c>
      <c r="G693" s="497">
        <f t="shared" si="43"/>
        <v>0.60821376000000005</v>
      </c>
      <c r="H693" s="616" t="s">
        <v>207</v>
      </c>
      <c r="J693" s="28">
        <v>20</v>
      </c>
      <c r="K693" s="29"/>
      <c r="L693" s="29">
        <v>5</v>
      </c>
      <c r="M693" s="24">
        <v>15</v>
      </c>
      <c r="N693" s="24">
        <v>350</v>
      </c>
      <c r="O693" s="29"/>
      <c r="P693" s="30">
        <v>1</v>
      </c>
      <c r="Q693" s="26">
        <f t="shared" si="44"/>
        <v>2.6249999999999999E-2</v>
      </c>
      <c r="R693" s="34"/>
    </row>
    <row r="694" spans="2:18" ht="15" customHeight="1" x14ac:dyDescent="0.25">
      <c r="B694" s="1209">
        <v>16</v>
      </c>
      <c r="C694" s="409">
        <v>6754</v>
      </c>
      <c r="D694" s="409" t="s">
        <v>12</v>
      </c>
      <c r="E694" s="409">
        <v>400</v>
      </c>
      <c r="F694" s="409">
        <v>43</v>
      </c>
      <c r="G694" s="497">
        <f t="shared" si="43"/>
        <v>0.58088183999999998</v>
      </c>
      <c r="H694" s="616" t="s">
        <v>207</v>
      </c>
      <c r="J694" s="28">
        <v>21</v>
      </c>
      <c r="K694" s="29"/>
      <c r="L694" s="29">
        <v>4.5</v>
      </c>
      <c r="M694" s="24">
        <v>10</v>
      </c>
      <c r="N694" s="24">
        <v>350</v>
      </c>
      <c r="O694" s="29"/>
      <c r="P694" s="30">
        <v>3</v>
      </c>
      <c r="Q694" s="26">
        <f t="shared" si="44"/>
        <v>4.725E-2</v>
      </c>
      <c r="R694" s="34"/>
    </row>
    <row r="695" spans="2:18" ht="15" customHeight="1" x14ac:dyDescent="0.25">
      <c r="B695" s="1209">
        <v>17</v>
      </c>
      <c r="C695" s="409">
        <v>6753</v>
      </c>
      <c r="D695" s="409" t="s">
        <v>12</v>
      </c>
      <c r="E695" s="409">
        <v>400</v>
      </c>
      <c r="F695" s="409">
        <v>35</v>
      </c>
      <c r="G695" s="497">
        <f t="shared" si="43"/>
        <v>0.38484599999999997</v>
      </c>
      <c r="H695" s="616" t="s">
        <v>207</v>
      </c>
      <c r="J695" s="28">
        <v>22</v>
      </c>
      <c r="K695" s="29"/>
      <c r="L695" s="29">
        <v>10</v>
      </c>
      <c r="M695" s="24">
        <v>13</v>
      </c>
      <c r="N695" s="24">
        <v>350</v>
      </c>
      <c r="O695" s="29"/>
      <c r="P695" s="30">
        <v>1</v>
      </c>
      <c r="Q695" s="26">
        <f t="shared" si="44"/>
        <v>4.5499999999999999E-2</v>
      </c>
      <c r="R695" s="34"/>
    </row>
    <row r="696" spans="2:18" ht="15" customHeight="1" x14ac:dyDescent="0.25">
      <c r="B696" s="1209">
        <v>18</v>
      </c>
      <c r="C696" s="1008">
        <v>6619</v>
      </c>
      <c r="D696" s="409" t="s">
        <v>12</v>
      </c>
      <c r="E696" s="409">
        <v>400</v>
      </c>
      <c r="F696" s="409">
        <v>30</v>
      </c>
      <c r="G696" s="497">
        <f t="shared" si="43"/>
        <v>0.282744</v>
      </c>
      <c r="H696" s="616" t="s">
        <v>207</v>
      </c>
      <c r="J696" s="28">
        <v>23</v>
      </c>
      <c r="K696" s="29"/>
      <c r="L696" s="29">
        <v>4.5</v>
      </c>
      <c r="M696" s="24">
        <v>20</v>
      </c>
      <c r="N696" s="24">
        <v>400</v>
      </c>
      <c r="O696" s="29"/>
      <c r="P696" s="30">
        <v>2</v>
      </c>
      <c r="Q696" s="26">
        <f t="shared" si="44"/>
        <v>7.1999999999999995E-2</v>
      </c>
      <c r="R696" s="34"/>
    </row>
    <row r="697" spans="2:18" ht="15" customHeight="1" x14ac:dyDescent="0.25">
      <c r="B697" s="1209">
        <v>19</v>
      </c>
      <c r="C697" s="409">
        <v>6708</v>
      </c>
      <c r="D697" s="409" t="s">
        <v>12</v>
      </c>
      <c r="E697" s="409">
        <v>400</v>
      </c>
      <c r="F697" s="409">
        <v>81</v>
      </c>
      <c r="G697" s="497">
        <f t="shared" si="43"/>
        <v>2.0612037600000002</v>
      </c>
      <c r="H697" s="616" t="s">
        <v>17</v>
      </c>
      <c r="J697" s="28">
        <v>24</v>
      </c>
      <c r="K697" s="29"/>
      <c r="L697" s="29">
        <v>15</v>
      </c>
      <c r="M697" s="24">
        <v>15</v>
      </c>
      <c r="N697" s="24">
        <v>400</v>
      </c>
      <c r="O697" s="29"/>
      <c r="P697" s="30">
        <v>2</v>
      </c>
      <c r="Q697" s="26">
        <f t="shared" si="44"/>
        <v>0.18</v>
      </c>
      <c r="R697" s="34"/>
    </row>
    <row r="698" spans="2:18" ht="15" customHeight="1" x14ac:dyDescent="0.25">
      <c r="B698" s="1209">
        <v>20</v>
      </c>
      <c r="C698" s="409">
        <v>6733</v>
      </c>
      <c r="D698" s="409" t="s">
        <v>12</v>
      </c>
      <c r="E698" s="409">
        <v>400</v>
      </c>
      <c r="F698" s="409">
        <v>41</v>
      </c>
      <c r="G698" s="497">
        <f t="shared" si="43"/>
        <v>0.52810296000000001</v>
      </c>
      <c r="H698" s="616" t="s">
        <v>185</v>
      </c>
      <c r="J698" s="28">
        <v>25</v>
      </c>
      <c r="K698" s="29"/>
      <c r="L698" s="29">
        <v>5</v>
      </c>
      <c r="M698" s="24">
        <v>15</v>
      </c>
      <c r="N698" s="24">
        <v>400</v>
      </c>
      <c r="O698" s="29"/>
      <c r="P698" s="30">
        <v>6</v>
      </c>
      <c r="Q698" s="26">
        <f t="shared" si="44"/>
        <v>0.18</v>
      </c>
      <c r="R698" s="34"/>
    </row>
    <row r="699" spans="2:18" ht="15" customHeight="1" x14ac:dyDescent="0.25">
      <c r="B699" s="1209">
        <v>21</v>
      </c>
      <c r="C699" s="409">
        <v>6644</v>
      </c>
      <c r="D699" s="409" t="s">
        <v>12</v>
      </c>
      <c r="E699" s="409">
        <v>400</v>
      </c>
      <c r="F699" s="409">
        <v>50</v>
      </c>
      <c r="G699" s="497">
        <f t="shared" si="43"/>
        <v>0.78539999999999988</v>
      </c>
      <c r="H699" s="616" t="s">
        <v>207</v>
      </c>
      <c r="J699" s="28">
        <v>26</v>
      </c>
      <c r="K699" s="29"/>
      <c r="L699" s="29">
        <v>10</v>
      </c>
      <c r="M699" s="24">
        <v>13</v>
      </c>
      <c r="N699" s="24">
        <v>400</v>
      </c>
      <c r="O699" s="29"/>
      <c r="P699" s="30">
        <v>2</v>
      </c>
      <c r="Q699" s="26">
        <f t="shared" si="44"/>
        <v>0.104</v>
      </c>
      <c r="R699" s="34"/>
    </row>
    <row r="700" spans="2:18" ht="15" customHeight="1" x14ac:dyDescent="0.25">
      <c r="B700" s="1340">
        <v>46253</v>
      </c>
      <c r="C700" s="409">
        <v>6233</v>
      </c>
      <c r="D700" s="409" t="s">
        <v>12</v>
      </c>
      <c r="E700" s="409">
        <v>400</v>
      </c>
      <c r="F700" s="409">
        <v>55</v>
      </c>
      <c r="G700" s="497">
        <f t="shared" si="43"/>
        <v>0.95033400000000001</v>
      </c>
      <c r="H700" s="616" t="s">
        <v>207</v>
      </c>
      <c r="J700" s="28">
        <v>27</v>
      </c>
      <c r="K700" s="29"/>
      <c r="L700" s="29">
        <v>10</v>
      </c>
      <c r="M700" s="24">
        <v>15</v>
      </c>
      <c r="N700" s="24">
        <v>400</v>
      </c>
      <c r="O700" s="29"/>
      <c r="P700" s="30">
        <v>4</v>
      </c>
      <c r="Q700" s="26">
        <f t="shared" si="44"/>
        <v>0.24</v>
      </c>
      <c r="R700" s="34"/>
    </row>
    <row r="701" spans="2:18" ht="15" customHeight="1" x14ac:dyDescent="0.25">
      <c r="B701" s="1209">
        <v>2</v>
      </c>
      <c r="C701" s="409">
        <v>6128</v>
      </c>
      <c r="D701" s="409" t="s">
        <v>12</v>
      </c>
      <c r="E701" s="409">
        <v>400</v>
      </c>
      <c r="F701" s="409">
        <v>60</v>
      </c>
      <c r="G701" s="497">
        <f t="shared" si="43"/>
        <v>1.130976</v>
      </c>
      <c r="H701" s="616" t="s">
        <v>207</v>
      </c>
      <c r="J701" s="28">
        <v>28</v>
      </c>
      <c r="K701" s="29"/>
      <c r="L701" s="29">
        <v>1.7</v>
      </c>
      <c r="M701" s="24">
        <v>15</v>
      </c>
      <c r="N701" s="24">
        <v>400</v>
      </c>
      <c r="O701" s="29"/>
      <c r="P701" s="30">
        <v>4</v>
      </c>
      <c r="Q701" s="26">
        <f t="shared" si="44"/>
        <v>4.0800000000000003E-2</v>
      </c>
      <c r="R701" s="34"/>
    </row>
    <row r="702" spans="2:18" ht="15" customHeight="1" x14ac:dyDescent="0.25">
      <c r="B702" s="1209">
        <v>3</v>
      </c>
      <c r="C702" s="409">
        <v>6231</v>
      </c>
      <c r="D702" s="409" t="s">
        <v>12</v>
      </c>
      <c r="E702" s="409">
        <v>400</v>
      </c>
      <c r="F702" s="409">
        <v>47</v>
      </c>
      <c r="G702" s="497">
        <f t="shared" si="43"/>
        <v>0.69397943999999989</v>
      </c>
      <c r="H702" s="616" t="s">
        <v>207</v>
      </c>
      <c r="J702" s="28">
        <v>29</v>
      </c>
      <c r="K702" s="29"/>
      <c r="L702" s="29">
        <v>5</v>
      </c>
      <c r="M702" s="24">
        <v>13</v>
      </c>
      <c r="N702" s="24">
        <v>400</v>
      </c>
      <c r="O702" s="29"/>
      <c r="P702" s="30">
        <v>2</v>
      </c>
      <c r="Q702" s="26">
        <f t="shared" si="44"/>
        <v>5.1999999999999998E-2</v>
      </c>
      <c r="R702" s="34"/>
    </row>
    <row r="703" spans="2:18" ht="15" customHeight="1" x14ac:dyDescent="0.25">
      <c r="B703" s="1209">
        <v>4</v>
      </c>
      <c r="C703" s="409">
        <v>6238</v>
      </c>
      <c r="D703" s="409" t="s">
        <v>12</v>
      </c>
      <c r="E703" s="409">
        <v>400</v>
      </c>
      <c r="F703" s="409">
        <v>50</v>
      </c>
      <c r="G703" s="497">
        <f t="shared" si="43"/>
        <v>0.78539999999999988</v>
      </c>
      <c r="H703" s="616" t="s">
        <v>207</v>
      </c>
      <c r="J703" s="28">
        <v>30</v>
      </c>
      <c r="K703" s="29"/>
      <c r="L703" s="29">
        <v>2.2000000000000002</v>
      </c>
      <c r="M703" s="24">
        <v>15</v>
      </c>
      <c r="N703" s="24">
        <v>400</v>
      </c>
      <c r="O703" s="29"/>
      <c r="P703" s="30">
        <v>1</v>
      </c>
      <c r="Q703" s="26">
        <f t="shared" si="44"/>
        <v>1.32E-2</v>
      </c>
      <c r="R703" s="34"/>
    </row>
    <row r="704" spans="2:18" ht="15" customHeight="1" x14ac:dyDescent="0.25">
      <c r="B704" s="1209">
        <v>5</v>
      </c>
      <c r="C704" s="409">
        <v>6161</v>
      </c>
      <c r="D704" s="409" t="s">
        <v>12</v>
      </c>
      <c r="E704" s="409">
        <v>400</v>
      </c>
      <c r="F704" s="409">
        <v>40</v>
      </c>
      <c r="G704" s="497">
        <f t="shared" si="43"/>
        <v>0.50265599999999988</v>
      </c>
      <c r="H704" s="616" t="s">
        <v>207</v>
      </c>
      <c r="J704" s="28">
        <v>31</v>
      </c>
      <c r="K704" s="29"/>
      <c r="L704" s="29">
        <v>5</v>
      </c>
      <c r="M704" s="24">
        <v>10</v>
      </c>
      <c r="N704" s="24">
        <v>400</v>
      </c>
      <c r="O704" s="29"/>
      <c r="P704" s="30">
        <v>22</v>
      </c>
      <c r="Q704" s="26">
        <f t="shared" si="44"/>
        <v>0.44</v>
      </c>
      <c r="R704" s="34"/>
    </row>
    <row r="705" spans="2:18" ht="15" customHeight="1" x14ac:dyDescent="0.25">
      <c r="B705" s="1209">
        <v>1</v>
      </c>
      <c r="C705" s="409">
        <v>6625</v>
      </c>
      <c r="D705" s="409" t="s">
        <v>12</v>
      </c>
      <c r="E705" s="409">
        <v>400</v>
      </c>
      <c r="F705" s="409">
        <v>47</v>
      </c>
      <c r="G705" s="497">
        <f t="shared" si="43"/>
        <v>0.69397943999999989</v>
      </c>
      <c r="H705" s="616" t="s">
        <v>185</v>
      </c>
      <c r="J705" s="28">
        <v>32</v>
      </c>
      <c r="K705" s="29"/>
      <c r="L705" s="29">
        <v>4.5</v>
      </c>
      <c r="M705" s="24">
        <v>10</v>
      </c>
      <c r="N705" s="24">
        <v>400</v>
      </c>
      <c r="O705" s="29"/>
      <c r="P705" s="30">
        <v>4</v>
      </c>
      <c r="Q705" s="26">
        <f t="shared" si="44"/>
        <v>7.1999999999999995E-2</v>
      </c>
      <c r="R705" s="34"/>
    </row>
    <row r="706" spans="2:18" ht="15" customHeight="1" x14ac:dyDescent="0.25">
      <c r="B706" s="1209">
        <v>2</v>
      </c>
      <c r="C706" s="409">
        <v>6643</v>
      </c>
      <c r="D706" s="409" t="s">
        <v>12</v>
      </c>
      <c r="E706" s="409">
        <v>400</v>
      </c>
      <c r="F706" s="409">
        <v>51</v>
      </c>
      <c r="G706" s="497">
        <f t="shared" si="43"/>
        <v>0.81713015999999994</v>
      </c>
      <c r="H706" s="616" t="s">
        <v>185</v>
      </c>
      <c r="J706" s="28">
        <v>33</v>
      </c>
      <c r="K706" s="29"/>
      <c r="L706" s="29">
        <v>10</v>
      </c>
      <c r="M706" s="29">
        <v>10</v>
      </c>
      <c r="N706" s="24">
        <v>400</v>
      </c>
      <c r="O706" s="29"/>
      <c r="P706" s="29">
        <v>3</v>
      </c>
      <c r="Q706" s="482">
        <f t="shared" si="44"/>
        <v>0.12</v>
      </c>
    </row>
    <row r="707" spans="2:18" ht="15" customHeight="1" x14ac:dyDescent="0.25">
      <c r="B707" s="1209">
        <v>3</v>
      </c>
      <c r="C707" s="409">
        <v>6681</v>
      </c>
      <c r="D707" s="409" t="s">
        <v>12</v>
      </c>
      <c r="E707" s="409">
        <v>400</v>
      </c>
      <c r="F707" s="409">
        <v>62</v>
      </c>
      <c r="G707" s="497">
        <f t="shared" si="43"/>
        <v>1.2076310399999999</v>
      </c>
      <c r="H707" s="616" t="s">
        <v>16</v>
      </c>
      <c r="J707" s="28">
        <v>34</v>
      </c>
      <c r="K707" s="29"/>
      <c r="L707" s="29">
        <v>8</v>
      </c>
      <c r="M707" s="24">
        <v>10</v>
      </c>
      <c r="N707" s="24">
        <v>400</v>
      </c>
      <c r="O707" s="29"/>
      <c r="P707" s="30">
        <v>4</v>
      </c>
      <c r="Q707" s="26">
        <f t="shared" si="44"/>
        <v>0.128</v>
      </c>
      <c r="R707" s="34"/>
    </row>
    <row r="708" spans="2:18" ht="15" customHeight="1" x14ac:dyDescent="0.25">
      <c r="B708" s="1209">
        <v>4</v>
      </c>
      <c r="C708" s="409">
        <v>6633</v>
      </c>
      <c r="D708" s="409" t="s">
        <v>12</v>
      </c>
      <c r="E708" s="409">
        <v>400</v>
      </c>
      <c r="F708" s="409">
        <v>37</v>
      </c>
      <c r="G708" s="497">
        <f t="shared" si="43"/>
        <v>0.43008503999999992</v>
      </c>
      <c r="H708" s="616" t="s">
        <v>207</v>
      </c>
      <c r="J708" s="28">
        <v>35</v>
      </c>
      <c r="K708" s="29"/>
      <c r="L708" s="29">
        <v>1.7</v>
      </c>
      <c r="M708" s="24">
        <v>10</v>
      </c>
      <c r="N708" s="24">
        <v>400</v>
      </c>
      <c r="O708" s="29"/>
      <c r="P708" s="30">
        <v>24</v>
      </c>
      <c r="Q708" s="26">
        <f t="shared" si="44"/>
        <v>0.16320000000000001</v>
      </c>
      <c r="R708" s="34"/>
    </row>
    <row r="709" spans="2:18" ht="15" customHeight="1" x14ac:dyDescent="0.25">
      <c r="B709" s="1209">
        <v>5</v>
      </c>
      <c r="C709" s="409">
        <v>6690</v>
      </c>
      <c r="D709" s="409" t="s">
        <v>12</v>
      </c>
      <c r="E709" s="409">
        <v>400</v>
      </c>
      <c r="F709" s="409">
        <v>35</v>
      </c>
      <c r="G709" s="497">
        <f t="shared" si="43"/>
        <v>0.38484599999999997</v>
      </c>
      <c r="H709" s="616" t="s">
        <v>207</v>
      </c>
      <c r="J709" s="28">
        <v>36</v>
      </c>
      <c r="K709" s="29"/>
      <c r="L709" s="29">
        <v>4.2</v>
      </c>
      <c r="M709" s="24">
        <v>10</v>
      </c>
      <c r="N709" s="24">
        <v>200</v>
      </c>
      <c r="O709" s="29"/>
      <c r="P709" s="30">
        <v>2</v>
      </c>
      <c r="Q709" s="26">
        <f t="shared" si="44"/>
        <v>1.6799999999999999E-2</v>
      </c>
      <c r="R709" s="34"/>
    </row>
    <row r="710" spans="2:18" ht="15" customHeight="1" x14ac:dyDescent="0.25">
      <c r="B710" s="1209">
        <v>6</v>
      </c>
      <c r="C710" s="409">
        <v>6740</v>
      </c>
      <c r="D710" s="409" t="s">
        <v>12</v>
      </c>
      <c r="E710" s="409">
        <v>400</v>
      </c>
      <c r="F710" s="409">
        <v>33</v>
      </c>
      <c r="G710" s="497">
        <f t="shared" si="43"/>
        <v>0.34212023999999996</v>
      </c>
      <c r="H710" s="616" t="s">
        <v>207</v>
      </c>
      <c r="J710" s="28">
        <v>37</v>
      </c>
      <c r="K710" s="29"/>
      <c r="L710" s="29">
        <v>1.7</v>
      </c>
      <c r="M710" s="24">
        <v>15</v>
      </c>
      <c r="N710" s="24">
        <v>250</v>
      </c>
      <c r="O710" s="29"/>
      <c r="P710" s="30">
        <v>6</v>
      </c>
      <c r="Q710" s="26">
        <f t="shared" si="44"/>
        <v>3.8249999999999999E-2</v>
      </c>
      <c r="R710" s="34"/>
    </row>
    <row r="711" spans="2:18" ht="15" customHeight="1" x14ac:dyDescent="0.25">
      <c r="B711" s="1209">
        <v>7</v>
      </c>
      <c r="C711" s="409">
        <v>6702</v>
      </c>
      <c r="D711" s="409" t="s">
        <v>12</v>
      </c>
      <c r="E711" s="409">
        <v>400</v>
      </c>
      <c r="F711" s="409">
        <v>30</v>
      </c>
      <c r="G711" s="497">
        <f t="shared" si="43"/>
        <v>0.282744</v>
      </c>
      <c r="H711" s="616" t="s">
        <v>207</v>
      </c>
      <c r="J711" s="28">
        <v>38</v>
      </c>
      <c r="K711" s="29"/>
      <c r="L711" s="29">
        <v>1.7</v>
      </c>
      <c r="M711" s="24">
        <v>10</v>
      </c>
      <c r="N711" s="24">
        <v>250</v>
      </c>
      <c r="O711" s="29"/>
      <c r="P711" s="30">
        <v>9</v>
      </c>
      <c r="Q711" s="26">
        <f t="shared" si="44"/>
        <v>3.8249999999999999E-2</v>
      </c>
      <c r="R711" s="34"/>
    </row>
    <row r="712" spans="2:18" ht="15" customHeight="1" x14ac:dyDescent="0.25">
      <c r="B712" s="1209">
        <v>8</v>
      </c>
      <c r="C712" s="409">
        <v>6741</v>
      </c>
      <c r="D712" s="409" t="s">
        <v>12</v>
      </c>
      <c r="E712" s="409">
        <v>400</v>
      </c>
      <c r="F712" s="409">
        <v>33</v>
      </c>
      <c r="G712" s="497">
        <f t="shared" si="43"/>
        <v>0.34212023999999996</v>
      </c>
      <c r="H712" s="616" t="s">
        <v>207</v>
      </c>
      <c r="J712" s="28">
        <v>39</v>
      </c>
      <c r="K712" s="29"/>
      <c r="L712" s="29">
        <v>1.7</v>
      </c>
      <c r="M712" s="24">
        <v>10</v>
      </c>
      <c r="N712" s="24">
        <v>300</v>
      </c>
      <c r="O712" s="29"/>
      <c r="P712" s="30">
        <v>5</v>
      </c>
      <c r="Q712" s="26">
        <f t="shared" si="44"/>
        <v>2.5499999999999998E-2</v>
      </c>
      <c r="R712" s="34"/>
    </row>
    <row r="713" spans="2:18" ht="15" customHeight="1" x14ac:dyDescent="0.25">
      <c r="B713" s="1340">
        <v>46254</v>
      </c>
      <c r="C713" s="409">
        <v>6853</v>
      </c>
      <c r="D713" s="409" t="s">
        <v>12</v>
      </c>
      <c r="E713" s="409">
        <v>400</v>
      </c>
      <c r="F713" s="409">
        <v>46</v>
      </c>
      <c r="G713" s="497">
        <f t="shared" si="43"/>
        <v>0.66476255999999989</v>
      </c>
      <c r="H713" s="616" t="s">
        <v>185</v>
      </c>
      <c r="J713" s="1311">
        <v>40</v>
      </c>
      <c r="K713" s="476"/>
      <c r="L713" s="476">
        <v>5</v>
      </c>
      <c r="M713" s="477">
        <v>7</v>
      </c>
      <c r="N713" s="409">
        <v>400</v>
      </c>
      <c r="O713" s="478">
        <v>12</v>
      </c>
      <c r="P713" s="450">
        <v>48</v>
      </c>
      <c r="Q713" s="451">
        <f t="shared" si="44"/>
        <v>0.67200000000000004</v>
      </c>
      <c r="R713" s="479"/>
    </row>
    <row r="714" spans="2:18" ht="15" customHeight="1" x14ac:dyDescent="0.25">
      <c r="B714" s="1209">
        <v>2</v>
      </c>
      <c r="C714" s="409">
        <v>6838</v>
      </c>
      <c r="D714" s="409" t="s">
        <v>12</v>
      </c>
      <c r="E714" s="409">
        <v>400</v>
      </c>
      <c r="F714" s="409">
        <v>67</v>
      </c>
      <c r="G714" s="497">
        <f t="shared" si="43"/>
        <v>1.4102642399999998</v>
      </c>
      <c r="H714" s="616" t="s">
        <v>185</v>
      </c>
      <c r="J714" s="1311">
        <v>41</v>
      </c>
      <c r="K714" s="476"/>
      <c r="L714" s="476">
        <v>4</v>
      </c>
      <c r="M714" s="477">
        <v>6</v>
      </c>
      <c r="N714" s="409">
        <v>400</v>
      </c>
      <c r="O714" s="478">
        <v>2</v>
      </c>
      <c r="P714" s="450">
        <v>12</v>
      </c>
      <c r="Q714" s="451">
        <f t="shared" si="44"/>
        <v>0.1152</v>
      </c>
      <c r="R714" s="479"/>
    </row>
    <row r="715" spans="2:18" ht="15" customHeight="1" x14ac:dyDescent="0.25">
      <c r="B715" s="1209">
        <v>3</v>
      </c>
      <c r="C715" s="409">
        <v>6840</v>
      </c>
      <c r="D715" s="409" t="s">
        <v>12</v>
      </c>
      <c r="E715" s="409">
        <v>400</v>
      </c>
      <c r="F715" s="409">
        <v>58</v>
      </c>
      <c r="G715" s="497">
        <f t="shared" ref="G715:G778" si="45">0.7854*E715*F715*F715/1000000</f>
        <v>1.0568342399999999</v>
      </c>
      <c r="H715" s="616" t="s">
        <v>172</v>
      </c>
      <c r="J715" s="1311">
        <v>42</v>
      </c>
      <c r="K715" s="476"/>
      <c r="L715" s="476">
        <v>3</v>
      </c>
      <c r="M715" s="477">
        <v>5</v>
      </c>
      <c r="N715" s="409">
        <v>400</v>
      </c>
      <c r="O715" s="478">
        <v>8</v>
      </c>
      <c r="P715" s="450">
        <v>80</v>
      </c>
      <c r="Q715" s="451">
        <f t="shared" si="44"/>
        <v>0.48</v>
      </c>
      <c r="R715" s="479"/>
    </row>
    <row r="716" spans="2:18" ht="15" customHeight="1" x14ac:dyDescent="0.25">
      <c r="B716" s="1209">
        <v>4</v>
      </c>
      <c r="C716" s="409">
        <v>6844</v>
      </c>
      <c r="D716" s="409" t="s">
        <v>12</v>
      </c>
      <c r="E716" s="409">
        <v>400</v>
      </c>
      <c r="F716" s="409">
        <v>63</v>
      </c>
      <c r="G716" s="497">
        <f t="shared" si="45"/>
        <v>1.2469010399999998</v>
      </c>
      <c r="H716" s="616" t="s">
        <v>172</v>
      </c>
      <c r="J716" s="1311">
        <v>43</v>
      </c>
      <c r="K716" s="476"/>
      <c r="L716" s="476">
        <v>2</v>
      </c>
      <c r="M716" s="477">
        <v>3</v>
      </c>
      <c r="N716" s="409">
        <v>400</v>
      </c>
      <c r="O716" s="478">
        <v>5</v>
      </c>
      <c r="P716" s="450">
        <v>125</v>
      </c>
      <c r="Q716" s="451">
        <f t="shared" si="44"/>
        <v>0.3</v>
      </c>
      <c r="R716" s="479"/>
    </row>
    <row r="717" spans="2:18" ht="15" customHeight="1" x14ac:dyDescent="0.25">
      <c r="B717" s="1209">
        <v>5</v>
      </c>
      <c r="C717" s="409">
        <v>6837</v>
      </c>
      <c r="D717" s="409" t="s">
        <v>12</v>
      </c>
      <c r="E717" s="409">
        <v>400</v>
      </c>
      <c r="F717" s="409">
        <v>70</v>
      </c>
      <c r="G717" s="497">
        <f t="shared" si="45"/>
        <v>1.5393839999999999</v>
      </c>
      <c r="H717" s="616" t="s">
        <v>172</v>
      </c>
      <c r="J717" s="1311">
        <v>44</v>
      </c>
      <c r="K717" s="476"/>
      <c r="L717" s="476">
        <v>5</v>
      </c>
      <c r="M717" s="477">
        <v>7</v>
      </c>
      <c r="N717" s="409">
        <v>300</v>
      </c>
      <c r="O717" s="478">
        <v>4</v>
      </c>
      <c r="P717" s="450">
        <v>16</v>
      </c>
      <c r="Q717" s="451">
        <f t="shared" si="44"/>
        <v>0.16800000000000001</v>
      </c>
      <c r="R717" s="479"/>
    </row>
    <row r="718" spans="2:18" ht="15" customHeight="1" x14ac:dyDescent="0.25">
      <c r="B718" s="1209">
        <v>6</v>
      </c>
      <c r="C718" s="409">
        <v>6848</v>
      </c>
      <c r="D718" s="409" t="s">
        <v>12</v>
      </c>
      <c r="E718" s="409">
        <v>400</v>
      </c>
      <c r="F718" s="409">
        <v>56</v>
      </c>
      <c r="G718" s="497">
        <f t="shared" si="45"/>
        <v>0.98520576000000004</v>
      </c>
      <c r="H718" s="616" t="s">
        <v>172</v>
      </c>
      <c r="J718" s="1311">
        <v>45</v>
      </c>
      <c r="K718" s="476"/>
      <c r="L718" s="476">
        <v>3</v>
      </c>
      <c r="M718" s="477">
        <v>5</v>
      </c>
      <c r="N718" s="409">
        <v>300</v>
      </c>
      <c r="O718" s="480">
        <v>1</v>
      </c>
      <c r="P718" s="450">
        <v>10</v>
      </c>
      <c r="Q718" s="451">
        <f t="shared" si="44"/>
        <v>4.4999999999999998E-2</v>
      </c>
      <c r="R718" s="479"/>
    </row>
    <row r="719" spans="2:18" ht="15" customHeight="1" x14ac:dyDescent="0.25">
      <c r="B719" s="1209">
        <v>7</v>
      </c>
      <c r="C719" s="409">
        <v>6797</v>
      </c>
      <c r="D719" s="409" t="s">
        <v>12</v>
      </c>
      <c r="E719" s="409">
        <v>400</v>
      </c>
      <c r="F719" s="409">
        <v>52</v>
      </c>
      <c r="G719" s="497">
        <f t="shared" si="45"/>
        <v>0.84948863999999991</v>
      </c>
      <c r="H719" s="616" t="s">
        <v>465</v>
      </c>
      <c r="J719" s="1292">
        <v>46186</v>
      </c>
      <c r="K719" s="23" t="s">
        <v>32</v>
      </c>
      <c r="L719" s="24">
        <v>15</v>
      </c>
      <c r="M719" s="24">
        <v>33</v>
      </c>
      <c r="N719" s="24">
        <v>400</v>
      </c>
      <c r="O719" s="23"/>
      <c r="P719" s="25">
        <v>5</v>
      </c>
      <c r="Q719" s="26">
        <f t="shared" si="44"/>
        <v>0.99</v>
      </c>
      <c r="R719" s="27"/>
    </row>
    <row r="720" spans="2:18" ht="15" customHeight="1" x14ac:dyDescent="0.25">
      <c r="B720" s="1209">
        <v>8</v>
      </c>
      <c r="C720" s="409">
        <v>6771</v>
      </c>
      <c r="D720" s="409" t="s">
        <v>12</v>
      </c>
      <c r="E720" s="409">
        <v>400</v>
      </c>
      <c r="F720" s="409">
        <v>73</v>
      </c>
      <c r="G720" s="497">
        <f t="shared" si="45"/>
        <v>1.6741586399999997</v>
      </c>
      <c r="H720" s="616" t="s">
        <v>465</v>
      </c>
      <c r="J720" s="28">
        <v>2</v>
      </c>
      <c r="K720" s="29"/>
      <c r="L720" s="29">
        <v>13</v>
      </c>
      <c r="M720" s="24">
        <v>28</v>
      </c>
      <c r="N720" s="24">
        <v>400</v>
      </c>
      <c r="O720" s="29"/>
      <c r="P720" s="30">
        <v>1</v>
      </c>
      <c r="Q720" s="26">
        <f t="shared" si="44"/>
        <v>0.14560000000000001</v>
      </c>
      <c r="R720" s="29"/>
    </row>
    <row r="721" spans="2:18" ht="15" customHeight="1" x14ac:dyDescent="0.25">
      <c r="B721" s="1209">
        <v>9</v>
      </c>
      <c r="C721" s="409">
        <v>6784</v>
      </c>
      <c r="D721" s="409" t="s">
        <v>12</v>
      </c>
      <c r="E721" s="409">
        <v>400</v>
      </c>
      <c r="F721" s="409">
        <v>70</v>
      </c>
      <c r="G721" s="497">
        <f t="shared" si="45"/>
        <v>1.5393839999999999</v>
      </c>
      <c r="H721" s="616" t="s">
        <v>465</v>
      </c>
      <c r="J721" s="28">
        <v>3</v>
      </c>
      <c r="K721" s="29"/>
      <c r="L721" s="29">
        <v>15</v>
      </c>
      <c r="M721" s="24">
        <v>28</v>
      </c>
      <c r="N721" s="24">
        <v>400</v>
      </c>
      <c r="O721" s="29"/>
      <c r="P721" s="25">
        <v>4</v>
      </c>
      <c r="Q721" s="26">
        <f t="shared" si="44"/>
        <v>0.67200000000000004</v>
      </c>
      <c r="R721" s="29"/>
    </row>
    <row r="722" spans="2:18" ht="15" customHeight="1" x14ac:dyDescent="0.25">
      <c r="B722" s="1209">
        <v>10</v>
      </c>
      <c r="C722" s="409">
        <v>6770</v>
      </c>
      <c r="D722" s="409" t="s">
        <v>12</v>
      </c>
      <c r="E722" s="409">
        <v>400</v>
      </c>
      <c r="F722" s="409">
        <v>80</v>
      </c>
      <c r="G722" s="497">
        <f t="shared" si="45"/>
        <v>2.0106239999999995</v>
      </c>
      <c r="H722" s="616" t="s">
        <v>465</v>
      </c>
      <c r="J722" s="28">
        <v>4</v>
      </c>
      <c r="K722" s="29"/>
      <c r="L722" s="29">
        <v>15</v>
      </c>
      <c r="M722" s="24">
        <v>30</v>
      </c>
      <c r="N722" s="24">
        <v>400</v>
      </c>
      <c r="O722" s="29"/>
      <c r="P722" s="30">
        <v>3</v>
      </c>
      <c r="Q722" s="26">
        <f t="shared" si="44"/>
        <v>0.54</v>
      </c>
      <c r="R722" s="29"/>
    </row>
    <row r="723" spans="2:18" ht="15" customHeight="1" x14ac:dyDescent="0.25">
      <c r="B723" s="1209">
        <v>11</v>
      </c>
      <c r="C723" s="409">
        <v>6779</v>
      </c>
      <c r="D723" s="409" t="s">
        <v>12</v>
      </c>
      <c r="E723" s="409">
        <v>400</v>
      </c>
      <c r="F723" s="409">
        <v>51</v>
      </c>
      <c r="G723" s="497">
        <f t="shared" si="45"/>
        <v>0.81713015999999994</v>
      </c>
      <c r="H723" s="616" t="s">
        <v>465</v>
      </c>
      <c r="J723" s="28">
        <v>5</v>
      </c>
      <c r="K723" s="29"/>
      <c r="L723" s="29">
        <v>8</v>
      </c>
      <c r="M723" s="24">
        <v>30</v>
      </c>
      <c r="N723" s="24">
        <v>400</v>
      </c>
      <c r="O723" s="29"/>
      <c r="P723" s="25">
        <v>2</v>
      </c>
      <c r="Q723" s="26">
        <f t="shared" si="44"/>
        <v>0.192</v>
      </c>
      <c r="R723" s="34"/>
    </row>
    <row r="724" spans="2:18" ht="15" customHeight="1" x14ac:dyDescent="0.25">
      <c r="B724" s="1209">
        <v>1</v>
      </c>
      <c r="C724" s="409">
        <v>5960</v>
      </c>
      <c r="D724" s="409" t="s">
        <v>12</v>
      </c>
      <c r="E724" s="409">
        <v>400</v>
      </c>
      <c r="F724" s="409">
        <v>38</v>
      </c>
      <c r="G724" s="497">
        <f t="shared" si="45"/>
        <v>0.45364703999999995</v>
      </c>
      <c r="H724" s="616" t="s">
        <v>15</v>
      </c>
      <c r="J724" s="28">
        <v>6</v>
      </c>
      <c r="K724" s="29"/>
      <c r="L724" s="29">
        <v>10</v>
      </c>
      <c r="M724" s="24">
        <v>33</v>
      </c>
      <c r="N724" s="24">
        <v>400</v>
      </c>
      <c r="O724" s="29"/>
      <c r="P724" s="30">
        <v>1</v>
      </c>
      <c r="Q724" s="26">
        <f t="shared" si="44"/>
        <v>0.13200000000000001</v>
      </c>
      <c r="R724" s="29"/>
    </row>
    <row r="725" spans="2:18" ht="15" customHeight="1" x14ac:dyDescent="0.25">
      <c r="B725" s="1209">
        <v>2</v>
      </c>
      <c r="C725" s="409">
        <v>6281</v>
      </c>
      <c r="D725" s="409" t="s">
        <v>12</v>
      </c>
      <c r="E725" s="409">
        <v>400</v>
      </c>
      <c r="F725" s="409">
        <v>45</v>
      </c>
      <c r="G725" s="497">
        <f t="shared" si="45"/>
        <v>0.63617400000000002</v>
      </c>
      <c r="H725" s="616" t="s">
        <v>207</v>
      </c>
      <c r="J725" s="28">
        <v>7</v>
      </c>
      <c r="K725" s="29"/>
      <c r="L725" s="29">
        <v>8</v>
      </c>
      <c r="M725" s="24">
        <v>28</v>
      </c>
      <c r="N725" s="24">
        <v>400</v>
      </c>
      <c r="O725" s="29"/>
      <c r="P725" s="30">
        <v>2</v>
      </c>
      <c r="Q725" s="26">
        <f t="shared" si="44"/>
        <v>0.1792</v>
      </c>
      <c r="R725" s="34"/>
    </row>
    <row r="726" spans="2:18" ht="15" customHeight="1" x14ac:dyDescent="0.25">
      <c r="B726" s="1209">
        <v>3</v>
      </c>
      <c r="C726" s="409">
        <v>5889</v>
      </c>
      <c r="D726" s="409" t="s">
        <v>12</v>
      </c>
      <c r="E726" s="409">
        <v>400</v>
      </c>
      <c r="F726" s="409">
        <v>32</v>
      </c>
      <c r="G726" s="497">
        <f t="shared" si="45"/>
        <v>0.32169983999999996</v>
      </c>
      <c r="H726" s="616" t="s">
        <v>15</v>
      </c>
      <c r="J726" s="28">
        <v>8</v>
      </c>
      <c r="K726" s="29"/>
      <c r="L726" s="29">
        <v>13</v>
      </c>
      <c r="M726" s="24">
        <v>30</v>
      </c>
      <c r="N726" s="24">
        <v>400</v>
      </c>
      <c r="O726" s="29"/>
      <c r="P726" s="30">
        <v>1</v>
      </c>
      <c r="Q726" s="26">
        <f t="shared" si="44"/>
        <v>0.156</v>
      </c>
      <c r="R726" s="29"/>
    </row>
    <row r="727" spans="2:18" ht="15" customHeight="1" x14ac:dyDescent="0.25">
      <c r="B727" s="1340">
        <v>46256</v>
      </c>
      <c r="C727" s="409">
        <v>6665</v>
      </c>
      <c r="D727" s="409" t="s">
        <v>12</v>
      </c>
      <c r="E727" s="409">
        <v>400</v>
      </c>
      <c r="F727" s="409">
        <v>50</v>
      </c>
      <c r="G727" s="497">
        <f t="shared" si="45"/>
        <v>0.78539999999999988</v>
      </c>
      <c r="H727" s="616" t="s">
        <v>164</v>
      </c>
      <c r="J727" s="28">
        <v>9</v>
      </c>
      <c r="K727" s="29"/>
      <c r="L727" s="29">
        <v>10</v>
      </c>
      <c r="M727" s="24">
        <v>28</v>
      </c>
      <c r="N727" s="24">
        <v>400</v>
      </c>
      <c r="O727" s="29"/>
      <c r="P727" s="30">
        <v>3</v>
      </c>
      <c r="Q727" s="26">
        <f t="shared" si="44"/>
        <v>0.33600000000000002</v>
      </c>
      <c r="R727" s="34"/>
    </row>
    <row r="728" spans="2:18" ht="15" customHeight="1" x14ac:dyDescent="0.25">
      <c r="B728" s="1209">
        <v>2</v>
      </c>
      <c r="C728" s="409">
        <v>6712</v>
      </c>
      <c r="D728" s="409" t="s">
        <v>12</v>
      </c>
      <c r="E728" s="409">
        <v>400</v>
      </c>
      <c r="F728" s="409">
        <v>46</v>
      </c>
      <c r="G728" s="497">
        <f t="shared" si="45"/>
        <v>0.66476255999999989</v>
      </c>
      <c r="H728" s="616" t="s">
        <v>164</v>
      </c>
      <c r="J728" s="28">
        <v>10</v>
      </c>
      <c r="K728" s="29"/>
      <c r="L728" s="29">
        <v>10</v>
      </c>
      <c r="M728" s="24">
        <v>25</v>
      </c>
      <c r="N728" s="24">
        <v>400</v>
      </c>
      <c r="O728" s="29"/>
      <c r="P728" s="30">
        <v>1</v>
      </c>
      <c r="Q728" s="26">
        <f t="shared" si="44"/>
        <v>0.1</v>
      </c>
      <c r="R728" s="29"/>
    </row>
    <row r="729" spans="2:18" ht="15" customHeight="1" x14ac:dyDescent="0.25">
      <c r="B729" s="1209">
        <v>1</v>
      </c>
      <c r="C729" s="409">
        <v>6235</v>
      </c>
      <c r="D729" s="409" t="s">
        <v>12</v>
      </c>
      <c r="E729" s="409">
        <v>400</v>
      </c>
      <c r="F729" s="409">
        <v>81</v>
      </c>
      <c r="G729" s="497">
        <f t="shared" si="45"/>
        <v>2.0612037600000002</v>
      </c>
      <c r="H729" s="616" t="s">
        <v>15</v>
      </c>
      <c r="J729" s="28">
        <v>11</v>
      </c>
      <c r="K729" s="29"/>
      <c r="L729" s="29">
        <v>8</v>
      </c>
      <c r="M729" s="24">
        <v>23</v>
      </c>
      <c r="N729" s="24">
        <v>400</v>
      </c>
      <c r="O729" s="29"/>
      <c r="P729" s="30">
        <v>2</v>
      </c>
      <c r="Q729" s="26">
        <f t="shared" si="44"/>
        <v>0.1472</v>
      </c>
      <c r="R729" s="34"/>
    </row>
    <row r="730" spans="2:18" ht="15" customHeight="1" x14ac:dyDescent="0.25">
      <c r="B730" s="1209">
        <v>2</v>
      </c>
      <c r="C730" s="409">
        <v>6033</v>
      </c>
      <c r="D730" s="409" t="s">
        <v>12</v>
      </c>
      <c r="E730" s="409">
        <v>400</v>
      </c>
      <c r="F730" s="409">
        <v>50</v>
      </c>
      <c r="G730" s="497">
        <f t="shared" si="45"/>
        <v>0.78539999999999988</v>
      </c>
      <c r="H730" s="616" t="s">
        <v>15</v>
      </c>
      <c r="J730" s="28">
        <v>12</v>
      </c>
      <c r="K730" s="29"/>
      <c r="L730" s="29">
        <v>8</v>
      </c>
      <c r="M730" s="24">
        <v>15</v>
      </c>
      <c r="N730" s="24">
        <v>400</v>
      </c>
      <c r="O730" s="29"/>
      <c r="P730" s="30">
        <v>1</v>
      </c>
      <c r="Q730" s="26">
        <f t="shared" si="44"/>
        <v>4.8000000000000001E-2</v>
      </c>
      <c r="R730" s="29"/>
    </row>
    <row r="731" spans="2:18" ht="15" customHeight="1" x14ac:dyDescent="0.25">
      <c r="B731" s="1209">
        <v>3</v>
      </c>
      <c r="C731" s="409">
        <v>5909</v>
      </c>
      <c r="D731" s="409" t="s">
        <v>12</v>
      </c>
      <c r="E731" s="409">
        <v>400</v>
      </c>
      <c r="F731" s="409">
        <v>44</v>
      </c>
      <c r="G731" s="497">
        <f t="shared" si="45"/>
        <v>0.60821376000000005</v>
      </c>
      <c r="H731" s="616" t="s">
        <v>15</v>
      </c>
      <c r="J731" s="28">
        <v>13</v>
      </c>
      <c r="K731" s="29"/>
      <c r="L731" s="29">
        <v>10</v>
      </c>
      <c r="M731" s="24">
        <v>13</v>
      </c>
      <c r="N731" s="24">
        <v>400</v>
      </c>
      <c r="O731" s="29"/>
      <c r="P731" s="30">
        <v>2</v>
      </c>
      <c r="Q731" s="26">
        <f t="shared" si="44"/>
        <v>0.104</v>
      </c>
      <c r="R731" s="34"/>
    </row>
    <row r="732" spans="2:18" ht="15" customHeight="1" x14ac:dyDescent="0.25">
      <c r="B732" s="1209">
        <v>4</v>
      </c>
      <c r="C732" s="409">
        <v>5975</v>
      </c>
      <c r="D732" s="409" t="s">
        <v>12</v>
      </c>
      <c r="E732" s="409">
        <v>400</v>
      </c>
      <c r="F732" s="409">
        <v>33</v>
      </c>
      <c r="G732" s="497">
        <f t="shared" si="45"/>
        <v>0.34212023999999996</v>
      </c>
      <c r="H732" s="616" t="s">
        <v>15</v>
      </c>
      <c r="J732" s="28">
        <v>14</v>
      </c>
      <c r="K732" s="29"/>
      <c r="L732" s="29">
        <v>8</v>
      </c>
      <c r="M732" s="24">
        <v>10</v>
      </c>
      <c r="N732" s="24">
        <v>400</v>
      </c>
      <c r="O732" s="29"/>
      <c r="P732" s="30">
        <v>3</v>
      </c>
      <c r="Q732" s="26">
        <f t="shared" si="44"/>
        <v>9.6000000000000002E-2</v>
      </c>
      <c r="R732" s="29"/>
    </row>
    <row r="733" spans="2:18" ht="15" customHeight="1" x14ac:dyDescent="0.25">
      <c r="B733" s="1209">
        <v>5</v>
      </c>
      <c r="C733" s="409">
        <v>5877</v>
      </c>
      <c r="D733" s="409" t="s">
        <v>12</v>
      </c>
      <c r="E733" s="409">
        <v>400</v>
      </c>
      <c r="F733" s="409">
        <v>42</v>
      </c>
      <c r="G733" s="497">
        <f t="shared" si="45"/>
        <v>0.55417824000000004</v>
      </c>
      <c r="H733" s="616" t="s">
        <v>15</v>
      </c>
      <c r="J733" s="28">
        <v>15</v>
      </c>
      <c r="K733" s="29"/>
      <c r="L733" s="29">
        <v>3.5</v>
      </c>
      <c r="M733" s="24">
        <v>25</v>
      </c>
      <c r="N733" s="24">
        <v>400</v>
      </c>
      <c r="O733" s="29"/>
      <c r="P733" s="30">
        <v>1</v>
      </c>
      <c r="Q733" s="26">
        <f t="shared" si="44"/>
        <v>3.5000000000000003E-2</v>
      </c>
      <c r="R733" s="34"/>
    </row>
    <row r="734" spans="2:18" ht="15" customHeight="1" x14ac:dyDescent="0.25">
      <c r="B734" s="1209">
        <v>6</v>
      </c>
      <c r="C734" s="409">
        <v>6158</v>
      </c>
      <c r="D734" s="409" t="s">
        <v>12</v>
      </c>
      <c r="E734" s="409">
        <v>400</v>
      </c>
      <c r="F734" s="409">
        <v>40</v>
      </c>
      <c r="G734" s="497">
        <f t="shared" si="45"/>
        <v>0.50265599999999988</v>
      </c>
      <c r="H734" s="616" t="s">
        <v>15</v>
      </c>
      <c r="J734" s="28">
        <v>16</v>
      </c>
      <c r="K734" s="29"/>
      <c r="L734" s="29">
        <v>3.5</v>
      </c>
      <c r="M734" s="24">
        <v>30</v>
      </c>
      <c r="N734" s="24">
        <v>400</v>
      </c>
      <c r="O734" s="29"/>
      <c r="P734" s="30">
        <v>1</v>
      </c>
      <c r="Q734" s="26">
        <f t="shared" si="44"/>
        <v>4.2000000000000003E-2</v>
      </c>
      <c r="R734" s="29"/>
    </row>
    <row r="735" spans="2:18" ht="15" customHeight="1" x14ac:dyDescent="0.25">
      <c r="B735" s="1209">
        <v>7</v>
      </c>
      <c r="C735" s="409">
        <v>5876</v>
      </c>
      <c r="D735" s="409" t="s">
        <v>12</v>
      </c>
      <c r="E735" s="409">
        <v>400</v>
      </c>
      <c r="F735" s="409">
        <v>68</v>
      </c>
      <c r="G735" s="497">
        <f t="shared" si="45"/>
        <v>1.4526758399999999</v>
      </c>
      <c r="H735" s="616" t="s">
        <v>15</v>
      </c>
      <c r="J735" s="28">
        <v>17</v>
      </c>
      <c r="K735" s="29"/>
      <c r="L735" s="29">
        <v>4.5</v>
      </c>
      <c r="M735" s="24">
        <v>23</v>
      </c>
      <c r="N735" s="24">
        <v>400</v>
      </c>
      <c r="O735" s="29"/>
      <c r="P735" s="30">
        <v>3</v>
      </c>
      <c r="Q735" s="26">
        <f t="shared" si="44"/>
        <v>0.1242</v>
      </c>
      <c r="R735" s="34"/>
    </row>
    <row r="736" spans="2:18" ht="15" customHeight="1" x14ac:dyDescent="0.25">
      <c r="B736" s="1209">
        <v>8</v>
      </c>
      <c r="C736" s="409">
        <v>5871</v>
      </c>
      <c r="D736" s="409" t="s">
        <v>12</v>
      </c>
      <c r="E736" s="409">
        <v>400</v>
      </c>
      <c r="F736" s="409">
        <v>38</v>
      </c>
      <c r="G736" s="497">
        <f t="shared" si="45"/>
        <v>0.45364703999999995</v>
      </c>
      <c r="H736" s="616" t="s">
        <v>15</v>
      </c>
      <c r="J736" s="28">
        <v>18</v>
      </c>
      <c r="K736" s="29"/>
      <c r="L736" s="29">
        <v>4.5</v>
      </c>
      <c r="M736" s="24">
        <v>20</v>
      </c>
      <c r="N736" s="24">
        <v>400</v>
      </c>
      <c r="O736" s="29"/>
      <c r="P736" s="30">
        <v>3</v>
      </c>
      <c r="Q736" s="26">
        <f t="shared" si="44"/>
        <v>0.108</v>
      </c>
      <c r="R736" s="29"/>
    </row>
    <row r="737" spans="2:35" ht="15" customHeight="1" x14ac:dyDescent="0.25">
      <c r="B737" s="1209">
        <v>1</v>
      </c>
      <c r="C737" s="409">
        <v>6634</v>
      </c>
      <c r="D737" s="409" t="s">
        <v>12</v>
      </c>
      <c r="E737" s="409">
        <v>400</v>
      </c>
      <c r="F737" s="409">
        <v>35</v>
      </c>
      <c r="G737" s="497">
        <f t="shared" si="45"/>
        <v>0.38484599999999997</v>
      </c>
      <c r="H737" s="616" t="s">
        <v>164</v>
      </c>
      <c r="J737" s="28">
        <v>19</v>
      </c>
      <c r="K737" s="29"/>
      <c r="L737" s="29">
        <v>2.2000000000000002</v>
      </c>
      <c r="M737" s="24">
        <v>23</v>
      </c>
      <c r="N737" s="24">
        <v>400</v>
      </c>
      <c r="O737" s="29"/>
      <c r="P737" s="30">
        <v>1</v>
      </c>
      <c r="Q737" s="26">
        <f t="shared" si="44"/>
        <v>2.0240000000000001E-2</v>
      </c>
      <c r="R737" s="29"/>
    </row>
    <row r="738" spans="2:35" ht="15" customHeight="1" x14ac:dyDescent="0.25">
      <c r="B738" s="1209">
        <v>2</v>
      </c>
      <c r="C738" s="409">
        <v>6737</v>
      </c>
      <c r="D738" s="409" t="s">
        <v>12</v>
      </c>
      <c r="E738" s="409">
        <v>300</v>
      </c>
      <c r="F738" s="409">
        <v>30</v>
      </c>
      <c r="G738" s="497">
        <f t="shared" si="45"/>
        <v>0.212058</v>
      </c>
      <c r="H738" s="616" t="s">
        <v>164</v>
      </c>
      <c r="J738" s="28">
        <v>20</v>
      </c>
      <c r="K738" s="29"/>
      <c r="L738" s="29">
        <v>3.5</v>
      </c>
      <c r="M738" s="24">
        <v>20</v>
      </c>
      <c r="N738" s="24">
        <v>400</v>
      </c>
      <c r="O738" s="29"/>
      <c r="P738" s="30">
        <v>4</v>
      </c>
      <c r="Q738" s="26">
        <f t="shared" si="44"/>
        <v>0.112</v>
      </c>
      <c r="R738" s="34"/>
    </row>
    <row r="739" spans="2:35" ht="15" customHeight="1" x14ac:dyDescent="0.25">
      <c r="B739" s="1209">
        <v>3</v>
      </c>
      <c r="C739" s="409">
        <v>6829</v>
      </c>
      <c r="D739" s="409" t="s">
        <v>12</v>
      </c>
      <c r="E739" s="409">
        <v>400</v>
      </c>
      <c r="F739" s="409">
        <v>46</v>
      </c>
      <c r="G739" s="497">
        <f t="shared" si="45"/>
        <v>0.66476255999999989</v>
      </c>
      <c r="H739" s="616" t="s">
        <v>207</v>
      </c>
      <c r="J739" s="28">
        <v>21</v>
      </c>
      <c r="K739" s="29"/>
      <c r="L739" s="29">
        <v>2.2000000000000002</v>
      </c>
      <c r="M739" s="24">
        <v>20</v>
      </c>
      <c r="N739" s="24">
        <v>400</v>
      </c>
      <c r="O739" s="29"/>
      <c r="P739" s="30">
        <v>1</v>
      </c>
      <c r="Q739" s="26">
        <f t="shared" si="44"/>
        <v>1.7600000000000001E-2</v>
      </c>
      <c r="R739" s="29"/>
      <c r="AC739" s="112"/>
      <c r="AD739" s="112"/>
      <c r="AE739" s="112"/>
      <c r="AF739" s="112"/>
      <c r="AG739" s="112"/>
      <c r="AH739" s="112"/>
      <c r="AI739" s="112"/>
    </row>
    <row r="740" spans="2:35" ht="15" customHeight="1" x14ac:dyDescent="0.25">
      <c r="B740" s="1209">
        <v>4</v>
      </c>
      <c r="C740" s="409">
        <v>6834</v>
      </c>
      <c r="D740" s="409" t="s">
        <v>12</v>
      </c>
      <c r="E740" s="409">
        <v>400</v>
      </c>
      <c r="F740" s="409">
        <v>39</v>
      </c>
      <c r="G740" s="497">
        <f t="shared" si="45"/>
        <v>0.47783735999999993</v>
      </c>
      <c r="H740" s="616" t="s">
        <v>185</v>
      </c>
      <c r="J740" s="28">
        <v>22</v>
      </c>
      <c r="K740" s="29"/>
      <c r="L740" s="29">
        <v>3.5</v>
      </c>
      <c r="M740" s="24">
        <v>23</v>
      </c>
      <c r="N740" s="24">
        <v>400</v>
      </c>
      <c r="O740" s="29"/>
      <c r="P740" s="30">
        <v>1</v>
      </c>
      <c r="Q740" s="26">
        <f t="shared" si="44"/>
        <v>3.2199999999999999E-2</v>
      </c>
      <c r="R740" s="34"/>
    </row>
    <row r="741" spans="2:35" ht="15" customHeight="1" x14ac:dyDescent="0.25">
      <c r="B741" s="1209">
        <v>5</v>
      </c>
      <c r="C741" s="409">
        <v>6764</v>
      </c>
      <c r="D741" s="409" t="s">
        <v>12</v>
      </c>
      <c r="E741" s="409">
        <v>400</v>
      </c>
      <c r="F741" s="409">
        <v>55</v>
      </c>
      <c r="G741" s="497">
        <f t="shared" si="45"/>
        <v>0.95033400000000001</v>
      </c>
      <c r="H741" s="616" t="s">
        <v>465</v>
      </c>
      <c r="J741" s="28">
        <v>23</v>
      </c>
      <c r="K741" s="29"/>
      <c r="L741" s="29">
        <v>4.5</v>
      </c>
      <c r="M741" s="24">
        <v>18</v>
      </c>
      <c r="N741" s="24">
        <v>400</v>
      </c>
      <c r="O741" s="29"/>
      <c r="P741" s="30">
        <v>2</v>
      </c>
      <c r="Q741" s="26">
        <f t="shared" si="44"/>
        <v>6.4799999999999996E-2</v>
      </c>
      <c r="R741" s="29"/>
    </row>
    <row r="742" spans="2:35" ht="15" customHeight="1" x14ac:dyDescent="0.25">
      <c r="B742" s="1209">
        <v>6</v>
      </c>
      <c r="C742" s="409">
        <v>6854</v>
      </c>
      <c r="D742" s="409" t="s">
        <v>12</v>
      </c>
      <c r="E742" s="409">
        <v>400</v>
      </c>
      <c r="F742" s="409">
        <v>75</v>
      </c>
      <c r="G742" s="497">
        <f t="shared" si="45"/>
        <v>1.7671499999999998</v>
      </c>
      <c r="H742" s="616" t="s">
        <v>467</v>
      </c>
      <c r="J742" s="28">
        <v>24</v>
      </c>
      <c r="K742" s="29"/>
      <c r="L742" s="29">
        <v>3.5</v>
      </c>
      <c r="M742" s="24">
        <v>18</v>
      </c>
      <c r="N742" s="24">
        <v>400</v>
      </c>
      <c r="O742" s="29"/>
      <c r="P742" s="30">
        <v>4</v>
      </c>
      <c r="Q742" s="26">
        <f t="shared" si="44"/>
        <v>0.1008</v>
      </c>
      <c r="R742" s="34"/>
    </row>
    <row r="743" spans="2:35" ht="15" customHeight="1" x14ac:dyDescent="0.25">
      <c r="B743" s="1209">
        <v>7</v>
      </c>
      <c r="C743" s="409">
        <v>6772</v>
      </c>
      <c r="D743" s="409" t="s">
        <v>12</v>
      </c>
      <c r="E743" s="409">
        <v>400</v>
      </c>
      <c r="F743" s="409">
        <v>70</v>
      </c>
      <c r="G743" s="497">
        <f t="shared" si="45"/>
        <v>1.5393839999999999</v>
      </c>
      <c r="H743" s="616" t="s">
        <v>467</v>
      </c>
      <c r="J743" s="28">
        <v>25</v>
      </c>
      <c r="K743" s="29"/>
      <c r="L743" s="29">
        <v>2.2000000000000002</v>
      </c>
      <c r="M743" s="24">
        <v>18</v>
      </c>
      <c r="N743" s="24">
        <v>400</v>
      </c>
      <c r="O743" s="29"/>
      <c r="P743" s="30">
        <v>2</v>
      </c>
      <c r="Q743" s="26">
        <f t="shared" si="44"/>
        <v>3.168E-2</v>
      </c>
      <c r="R743" s="29"/>
    </row>
    <row r="744" spans="2:35" ht="15" customHeight="1" x14ac:dyDescent="0.25">
      <c r="B744" s="1209">
        <v>8</v>
      </c>
      <c r="C744" s="409">
        <v>6766</v>
      </c>
      <c r="D744" s="409" t="s">
        <v>12</v>
      </c>
      <c r="E744" s="409">
        <v>400</v>
      </c>
      <c r="F744" s="409">
        <v>62</v>
      </c>
      <c r="G744" s="497">
        <f t="shared" si="45"/>
        <v>1.2076310399999999</v>
      </c>
      <c r="H744" s="616" t="s">
        <v>468</v>
      </c>
      <c r="J744" s="28">
        <v>26</v>
      </c>
      <c r="K744" s="29"/>
      <c r="L744" s="29">
        <v>1.7</v>
      </c>
      <c r="M744" s="24">
        <v>18</v>
      </c>
      <c r="N744" s="24">
        <v>400</v>
      </c>
      <c r="O744" s="29"/>
      <c r="P744" s="30">
        <v>1</v>
      </c>
      <c r="Q744" s="26">
        <f t="shared" si="44"/>
        <v>1.2239999999999999E-2</v>
      </c>
      <c r="R744" s="34"/>
    </row>
    <row r="745" spans="2:35" ht="15" customHeight="1" x14ac:dyDescent="0.25">
      <c r="B745" s="1340">
        <v>46257</v>
      </c>
      <c r="C745" s="409">
        <v>6411</v>
      </c>
      <c r="D745" s="409" t="s">
        <v>12</v>
      </c>
      <c r="E745" s="409">
        <v>400</v>
      </c>
      <c r="F745" s="409">
        <v>60</v>
      </c>
      <c r="G745" s="497">
        <f t="shared" si="45"/>
        <v>1.130976</v>
      </c>
      <c r="H745" s="616" t="s">
        <v>207</v>
      </c>
      <c r="J745" s="28">
        <v>27</v>
      </c>
      <c r="K745" s="29"/>
      <c r="L745" s="29">
        <v>4.5</v>
      </c>
      <c r="M745" s="24">
        <v>15</v>
      </c>
      <c r="N745" s="24">
        <v>400</v>
      </c>
      <c r="O745" s="29"/>
      <c r="P745" s="30">
        <v>3</v>
      </c>
      <c r="Q745" s="26">
        <f t="shared" si="44"/>
        <v>8.1000000000000003E-2</v>
      </c>
      <c r="R745" s="29"/>
    </row>
    <row r="746" spans="2:35" ht="15" customHeight="1" x14ac:dyDescent="0.25">
      <c r="B746" s="1209">
        <v>2</v>
      </c>
      <c r="C746" s="409">
        <v>5870</v>
      </c>
      <c r="D746" s="409" t="s">
        <v>12</v>
      </c>
      <c r="E746" s="409">
        <v>400</v>
      </c>
      <c r="F746" s="409">
        <v>64</v>
      </c>
      <c r="G746" s="497">
        <f t="shared" si="45"/>
        <v>1.2867993599999998</v>
      </c>
      <c r="H746" s="616" t="s">
        <v>15</v>
      </c>
      <c r="J746" s="28">
        <v>28</v>
      </c>
      <c r="K746" s="29"/>
      <c r="L746" s="29">
        <v>3.5</v>
      </c>
      <c r="M746" s="24">
        <v>15</v>
      </c>
      <c r="N746" s="24">
        <v>400</v>
      </c>
      <c r="O746" s="29"/>
      <c r="P746" s="30">
        <v>4</v>
      </c>
      <c r="Q746" s="26">
        <f t="shared" si="44"/>
        <v>8.4000000000000005E-2</v>
      </c>
      <c r="R746" s="34"/>
    </row>
    <row r="747" spans="2:35" ht="15" customHeight="1" x14ac:dyDescent="0.25">
      <c r="B747" s="1209">
        <v>3</v>
      </c>
      <c r="C747" s="409">
        <v>5867</v>
      </c>
      <c r="D747" s="409" t="s">
        <v>12</v>
      </c>
      <c r="E747" s="409">
        <v>400</v>
      </c>
      <c r="F747" s="409">
        <v>70</v>
      </c>
      <c r="G747" s="497">
        <f t="shared" si="45"/>
        <v>1.5393839999999999</v>
      </c>
      <c r="H747" s="616" t="s">
        <v>15</v>
      </c>
      <c r="J747" s="28">
        <v>29</v>
      </c>
      <c r="K747" s="29"/>
      <c r="L747" s="29">
        <v>1.7</v>
      </c>
      <c r="M747" s="24">
        <v>15</v>
      </c>
      <c r="N747" s="24">
        <v>400</v>
      </c>
      <c r="O747" s="29"/>
      <c r="P747" s="30">
        <v>1</v>
      </c>
      <c r="Q747" s="26">
        <f t="shared" si="44"/>
        <v>1.0200000000000001E-2</v>
      </c>
      <c r="R747" s="29"/>
    </row>
    <row r="748" spans="2:35" ht="15" customHeight="1" x14ac:dyDescent="0.25">
      <c r="B748" s="1209">
        <v>4</v>
      </c>
      <c r="C748" s="409">
        <v>6419</v>
      </c>
      <c r="D748" s="409" t="s">
        <v>12</v>
      </c>
      <c r="E748" s="409">
        <v>400</v>
      </c>
      <c r="F748" s="409">
        <v>50</v>
      </c>
      <c r="G748" s="497">
        <f t="shared" si="45"/>
        <v>0.78539999999999988</v>
      </c>
      <c r="H748" s="616" t="s">
        <v>207</v>
      </c>
      <c r="J748" s="28">
        <v>30</v>
      </c>
      <c r="K748" s="29"/>
      <c r="L748" s="29">
        <v>2.2000000000000002</v>
      </c>
      <c r="M748" s="24">
        <v>18</v>
      </c>
      <c r="N748" s="24">
        <v>400</v>
      </c>
      <c r="O748" s="29"/>
      <c r="P748" s="30">
        <v>1</v>
      </c>
      <c r="Q748" s="26">
        <f t="shared" si="44"/>
        <v>1.584E-2</v>
      </c>
      <c r="R748" s="34"/>
    </row>
    <row r="749" spans="2:35" ht="15" customHeight="1" x14ac:dyDescent="0.25">
      <c r="B749" s="1209">
        <v>5</v>
      </c>
      <c r="C749" s="409">
        <v>6141</v>
      </c>
      <c r="D749" s="409" t="s">
        <v>12</v>
      </c>
      <c r="E749" s="409">
        <v>400</v>
      </c>
      <c r="F749" s="409">
        <v>70</v>
      </c>
      <c r="G749" s="497">
        <f t="shared" si="45"/>
        <v>1.5393839999999999</v>
      </c>
      <c r="H749" s="616" t="s">
        <v>15</v>
      </c>
      <c r="J749" s="28">
        <v>31</v>
      </c>
      <c r="K749" s="29"/>
      <c r="L749" s="29">
        <v>1.7</v>
      </c>
      <c r="M749" s="24">
        <v>20</v>
      </c>
      <c r="N749" s="24">
        <v>400</v>
      </c>
      <c r="O749" s="29"/>
      <c r="P749" s="30">
        <v>1</v>
      </c>
      <c r="Q749" s="26">
        <f t="shared" si="44"/>
        <v>1.3599999999999999E-2</v>
      </c>
      <c r="R749" s="29"/>
    </row>
    <row r="750" spans="2:35" ht="15" customHeight="1" x14ac:dyDescent="0.25">
      <c r="B750" s="1209">
        <v>6</v>
      </c>
      <c r="C750" s="409">
        <v>5838</v>
      </c>
      <c r="D750" s="409" t="s">
        <v>12</v>
      </c>
      <c r="E750" s="409">
        <v>400</v>
      </c>
      <c r="F750" s="409">
        <v>40</v>
      </c>
      <c r="G750" s="497">
        <f t="shared" si="45"/>
        <v>0.50265599999999988</v>
      </c>
      <c r="H750" s="616" t="s">
        <v>15</v>
      </c>
      <c r="J750" s="28">
        <v>32</v>
      </c>
      <c r="K750" s="29"/>
      <c r="L750" s="29">
        <v>4.5</v>
      </c>
      <c r="M750" s="24">
        <v>13</v>
      </c>
      <c r="N750" s="24">
        <v>400</v>
      </c>
      <c r="O750" s="29"/>
      <c r="P750" s="30">
        <v>2</v>
      </c>
      <c r="Q750" s="26">
        <f t="shared" si="44"/>
        <v>4.6800000000000001E-2</v>
      </c>
      <c r="R750" s="34"/>
    </row>
    <row r="751" spans="2:35" ht="15" customHeight="1" x14ac:dyDescent="0.25">
      <c r="B751" s="1209">
        <v>7</v>
      </c>
      <c r="C751" s="409">
        <v>5885</v>
      </c>
      <c r="D751" s="409" t="s">
        <v>12</v>
      </c>
      <c r="E751" s="409">
        <v>400</v>
      </c>
      <c r="F751" s="409">
        <v>45</v>
      </c>
      <c r="G751" s="497">
        <f t="shared" si="45"/>
        <v>0.63617400000000002</v>
      </c>
      <c r="H751" s="616" t="s">
        <v>15</v>
      </c>
      <c r="J751" s="28">
        <v>33</v>
      </c>
      <c r="K751" s="29"/>
      <c r="L751" s="29">
        <v>3.5</v>
      </c>
      <c r="M751" s="24">
        <v>13</v>
      </c>
      <c r="N751" s="24">
        <v>400</v>
      </c>
      <c r="O751" s="29"/>
      <c r="P751" s="30">
        <v>4</v>
      </c>
      <c r="Q751" s="26">
        <f t="shared" si="44"/>
        <v>7.2800000000000004E-2</v>
      </c>
      <c r="R751" s="29"/>
    </row>
    <row r="752" spans="2:35" ht="15" customHeight="1" x14ac:dyDescent="0.25">
      <c r="B752" s="1209">
        <v>8</v>
      </c>
      <c r="C752" s="409">
        <v>6350</v>
      </c>
      <c r="D752" s="409" t="s">
        <v>12</v>
      </c>
      <c r="E752" s="409">
        <v>400</v>
      </c>
      <c r="F752" s="409">
        <v>30</v>
      </c>
      <c r="G752" s="497">
        <f t="shared" si="45"/>
        <v>0.282744</v>
      </c>
      <c r="H752" s="616" t="s">
        <v>391</v>
      </c>
      <c r="J752" s="28">
        <v>34</v>
      </c>
      <c r="K752" s="29"/>
      <c r="L752" s="29">
        <v>3.5</v>
      </c>
      <c r="M752" s="24">
        <v>10</v>
      </c>
      <c r="N752" s="24">
        <v>400</v>
      </c>
      <c r="O752" s="29"/>
      <c r="P752" s="30">
        <v>4</v>
      </c>
      <c r="Q752" s="26">
        <f t="shared" si="44"/>
        <v>5.6000000000000001E-2</v>
      </c>
      <c r="R752" s="34"/>
    </row>
    <row r="753" spans="2:18" ht="15" customHeight="1" x14ac:dyDescent="0.25">
      <c r="B753" s="1209">
        <v>1</v>
      </c>
      <c r="C753" s="409">
        <v>6756</v>
      </c>
      <c r="D753" s="409" t="s">
        <v>12</v>
      </c>
      <c r="E753" s="409">
        <v>400</v>
      </c>
      <c r="F753" s="409">
        <v>34</v>
      </c>
      <c r="G753" s="497">
        <f t="shared" si="45"/>
        <v>0.36316895999999999</v>
      </c>
      <c r="H753" s="616" t="s">
        <v>164</v>
      </c>
      <c r="J753" s="28">
        <v>35</v>
      </c>
      <c r="K753" s="29"/>
      <c r="L753" s="29">
        <v>1.7</v>
      </c>
      <c r="M753" s="24">
        <v>10</v>
      </c>
      <c r="N753" s="24">
        <v>400</v>
      </c>
      <c r="O753" s="29"/>
      <c r="P753" s="30">
        <v>13</v>
      </c>
      <c r="Q753" s="26">
        <f t="shared" si="44"/>
        <v>8.8400000000000006E-2</v>
      </c>
      <c r="R753" s="29"/>
    </row>
    <row r="754" spans="2:18" ht="15" customHeight="1" x14ac:dyDescent="0.25">
      <c r="B754" s="1209">
        <v>2</v>
      </c>
      <c r="C754" s="409">
        <v>6735</v>
      </c>
      <c r="D754" s="409" t="s">
        <v>12</v>
      </c>
      <c r="E754" s="409">
        <v>400</v>
      </c>
      <c r="F754" s="409">
        <v>55</v>
      </c>
      <c r="G754" s="497">
        <f t="shared" si="45"/>
        <v>0.95033400000000001</v>
      </c>
      <c r="H754" s="616" t="s">
        <v>164</v>
      </c>
      <c r="J754" s="28">
        <v>36</v>
      </c>
      <c r="K754" s="29"/>
      <c r="L754" s="29">
        <v>4.5</v>
      </c>
      <c r="M754" s="24">
        <v>10</v>
      </c>
      <c r="N754" s="24">
        <v>400</v>
      </c>
      <c r="O754" s="29"/>
      <c r="P754" s="30">
        <v>5</v>
      </c>
      <c r="Q754" s="26">
        <f t="shared" si="44"/>
        <v>0.09</v>
      </c>
      <c r="R754" s="34"/>
    </row>
    <row r="755" spans="2:18" ht="15" customHeight="1" x14ac:dyDescent="0.25">
      <c r="B755" s="1209">
        <v>3</v>
      </c>
      <c r="C755" s="409">
        <v>6654</v>
      </c>
      <c r="D755" s="409" t="s">
        <v>12</v>
      </c>
      <c r="E755" s="409">
        <v>400</v>
      </c>
      <c r="F755" s="409">
        <v>40</v>
      </c>
      <c r="G755" s="497">
        <f t="shared" si="45"/>
        <v>0.50265599999999988</v>
      </c>
      <c r="H755" s="616" t="s">
        <v>164</v>
      </c>
      <c r="J755" s="28">
        <v>37</v>
      </c>
      <c r="K755" s="29"/>
      <c r="L755" s="29">
        <v>3.2</v>
      </c>
      <c r="M755" s="24">
        <v>7</v>
      </c>
      <c r="N755" s="24">
        <v>200</v>
      </c>
      <c r="O755" s="29"/>
      <c r="P755" s="30">
        <v>7</v>
      </c>
      <c r="Q755" s="26">
        <f t="shared" si="44"/>
        <v>3.1359999999999999E-2</v>
      </c>
      <c r="R755" s="29"/>
    </row>
    <row r="756" spans="2:18" ht="15" customHeight="1" x14ac:dyDescent="0.25">
      <c r="B756" s="1209">
        <v>4</v>
      </c>
      <c r="C756" s="409">
        <v>6721</v>
      </c>
      <c r="D756" s="409" t="s">
        <v>12</v>
      </c>
      <c r="E756" s="409">
        <v>400</v>
      </c>
      <c r="F756" s="409">
        <v>34</v>
      </c>
      <c r="G756" s="497">
        <f t="shared" si="45"/>
        <v>0.36316895999999999</v>
      </c>
      <c r="H756" s="616" t="s">
        <v>164</v>
      </c>
      <c r="J756" s="28">
        <v>38</v>
      </c>
      <c r="K756" s="29"/>
      <c r="L756" s="29">
        <v>1.7</v>
      </c>
      <c r="M756" s="24">
        <v>13</v>
      </c>
      <c r="N756" s="24">
        <v>300</v>
      </c>
      <c r="O756" s="29"/>
      <c r="P756" s="30">
        <v>3</v>
      </c>
      <c r="Q756" s="26">
        <f t="shared" ref="Q756:Q819" si="46">L756*M756*N756*P756/1000000</f>
        <v>1.9889999999999998E-2</v>
      </c>
      <c r="R756" s="34"/>
    </row>
    <row r="757" spans="2:18" ht="15" customHeight="1" x14ac:dyDescent="0.25">
      <c r="B757" s="1209">
        <v>5</v>
      </c>
      <c r="C757" s="409">
        <v>6336</v>
      </c>
      <c r="D757" s="409" t="s">
        <v>12</v>
      </c>
      <c r="E757" s="409">
        <v>400</v>
      </c>
      <c r="F757" s="409">
        <v>46</v>
      </c>
      <c r="G757" s="497">
        <f t="shared" si="45"/>
        <v>0.66476255999999989</v>
      </c>
      <c r="H757" s="616" t="s">
        <v>207</v>
      </c>
      <c r="J757" s="28">
        <v>39</v>
      </c>
      <c r="K757" s="29"/>
      <c r="L757" s="29">
        <v>1.7</v>
      </c>
      <c r="M757" s="24">
        <v>10</v>
      </c>
      <c r="N757" s="24">
        <v>300</v>
      </c>
      <c r="O757" s="29"/>
      <c r="P757" s="30">
        <v>5</v>
      </c>
      <c r="Q757" s="26">
        <f t="shared" si="46"/>
        <v>2.5499999999999998E-2</v>
      </c>
      <c r="R757" s="29"/>
    </row>
    <row r="758" spans="2:18" ht="15" customHeight="1" x14ac:dyDescent="0.25">
      <c r="B758" s="1209">
        <v>6</v>
      </c>
      <c r="C758" s="409">
        <v>6319</v>
      </c>
      <c r="D758" s="409" t="s">
        <v>12</v>
      </c>
      <c r="E758" s="409">
        <v>400</v>
      </c>
      <c r="F758" s="409">
        <v>34</v>
      </c>
      <c r="G758" s="497">
        <f t="shared" si="45"/>
        <v>0.36316895999999999</v>
      </c>
      <c r="H758" s="616" t="s">
        <v>207</v>
      </c>
      <c r="J758" s="1311">
        <v>40</v>
      </c>
      <c r="K758" s="476"/>
      <c r="L758" s="476">
        <v>5</v>
      </c>
      <c r="M758" s="477">
        <v>7</v>
      </c>
      <c r="N758" s="409">
        <v>400</v>
      </c>
      <c r="O758" s="478">
        <v>4</v>
      </c>
      <c r="P758" s="450">
        <v>16</v>
      </c>
      <c r="Q758" s="451">
        <f t="shared" si="46"/>
        <v>0.224</v>
      </c>
      <c r="R758" s="479"/>
    </row>
    <row r="759" spans="2:18" ht="15" customHeight="1" x14ac:dyDescent="0.25">
      <c r="B759" s="1209">
        <v>7</v>
      </c>
      <c r="C759" s="409">
        <v>6757</v>
      </c>
      <c r="D759" s="409" t="s">
        <v>12</v>
      </c>
      <c r="E759" s="409">
        <v>400</v>
      </c>
      <c r="F759" s="409">
        <v>60</v>
      </c>
      <c r="G759" s="497">
        <f t="shared" si="45"/>
        <v>1.130976</v>
      </c>
      <c r="H759" s="616" t="s">
        <v>164</v>
      </c>
      <c r="J759" s="1311">
        <v>41</v>
      </c>
      <c r="K759" s="476"/>
      <c r="L759" s="476">
        <v>4</v>
      </c>
      <c r="M759" s="477">
        <v>6</v>
      </c>
      <c r="N759" s="409">
        <v>400</v>
      </c>
      <c r="O759" s="478">
        <v>3</v>
      </c>
      <c r="P759" s="450">
        <v>18</v>
      </c>
      <c r="Q759" s="451">
        <f t="shared" si="46"/>
        <v>0.17280000000000001</v>
      </c>
      <c r="R759" s="479"/>
    </row>
    <row r="760" spans="2:18" ht="15" customHeight="1" x14ac:dyDescent="0.25">
      <c r="B760" s="1209">
        <v>8</v>
      </c>
      <c r="C760" s="409">
        <v>6747</v>
      </c>
      <c r="D760" s="409" t="s">
        <v>12</v>
      </c>
      <c r="E760" s="409">
        <v>400</v>
      </c>
      <c r="F760" s="409">
        <v>40</v>
      </c>
      <c r="G760" s="497">
        <f t="shared" si="45"/>
        <v>0.50265599999999988</v>
      </c>
      <c r="H760" s="616" t="s">
        <v>164</v>
      </c>
      <c r="J760" s="1311">
        <v>42</v>
      </c>
      <c r="K760" s="476"/>
      <c r="L760" s="476">
        <v>3</v>
      </c>
      <c r="M760" s="477">
        <v>5</v>
      </c>
      <c r="N760" s="409">
        <v>400</v>
      </c>
      <c r="O760" s="478">
        <v>2</v>
      </c>
      <c r="P760" s="450">
        <v>20</v>
      </c>
      <c r="Q760" s="451">
        <f t="shared" si="46"/>
        <v>0.12</v>
      </c>
      <c r="R760" s="479"/>
    </row>
    <row r="761" spans="2:18" ht="15" customHeight="1" x14ac:dyDescent="0.25">
      <c r="B761" s="1209">
        <v>1</v>
      </c>
      <c r="C761" s="409">
        <v>6700</v>
      </c>
      <c r="D761" s="409" t="s">
        <v>12</v>
      </c>
      <c r="E761" s="409">
        <v>400</v>
      </c>
      <c r="F761" s="409">
        <v>37</v>
      </c>
      <c r="G761" s="497">
        <f t="shared" si="45"/>
        <v>0.43008503999999992</v>
      </c>
      <c r="H761" s="616" t="s">
        <v>164</v>
      </c>
      <c r="J761" s="1311">
        <v>43</v>
      </c>
      <c r="K761" s="476"/>
      <c r="L761" s="476">
        <v>2</v>
      </c>
      <c r="M761" s="477">
        <v>3</v>
      </c>
      <c r="N761" s="409">
        <v>400</v>
      </c>
      <c r="O761" s="478">
        <v>2</v>
      </c>
      <c r="P761" s="450">
        <v>50</v>
      </c>
      <c r="Q761" s="451">
        <f t="shared" si="46"/>
        <v>0.12</v>
      </c>
      <c r="R761" s="479"/>
    </row>
    <row r="762" spans="2:18" ht="15" customHeight="1" x14ac:dyDescent="0.25">
      <c r="B762" s="1209">
        <v>2</v>
      </c>
      <c r="C762" s="409">
        <v>6751</v>
      </c>
      <c r="D762" s="409" t="s">
        <v>12</v>
      </c>
      <c r="E762" s="409">
        <v>400</v>
      </c>
      <c r="F762" s="409">
        <v>45</v>
      </c>
      <c r="G762" s="497">
        <f t="shared" si="45"/>
        <v>0.63617400000000002</v>
      </c>
      <c r="H762" s="616" t="s">
        <v>164</v>
      </c>
      <c r="J762" s="1292">
        <v>46187</v>
      </c>
      <c r="K762" s="23" t="s">
        <v>32</v>
      </c>
      <c r="L762" s="24">
        <v>10</v>
      </c>
      <c r="M762" s="24">
        <v>25</v>
      </c>
      <c r="N762" s="24">
        <v>400</v>
      </c>
      <c r="O762" s="23"/>
      <c r="P762" s="25">
        <v>1</v>
      </c>
      <c r="Q762" s="26">
        <f t="shared" si="46"/>
        <v>0.1</v>
      </c>
      <c r="R762" s="27"/>
    </row>
    <row r="763" spans="2:18" ht="15" customHeight="1" x14ac:dyDescent="0.25">
      <c r="B763" s="1340">
        <v>46258</v>
      </c>
      <c r="C763" s="409">
        <v>6851</v>
      </c>
      <c r="D763" s="409" t="s">
        <v>12</v>
      </c>
      <c r="E763" s="409">
        <v>400</v>
      </c>
      <c r="F763" s="409">
        <v>61</v>
      </c>
      <c r="G763" s="497">
        <f t="shared" si="45"/>
        <v>1.1689893599999999</v>
      </c>
      <c r="H763" s="616" t="s">
        <v>185</v>
      </c>
      <c r="J763" s="28">
        <v>2</v>
      </c>
      <c r="K763" s="29"/>
      <c r="L763" s="29">
        <v>15</v>
      </c>
      <c r="M763" s="24">
        <v>20</v>
      </c>
      <c r="N763" s="24">
        <v>400</v>
      </c>
      <c r="O763" s="29"/>
      <c r="P763" s="30">
        <v>1</v>
      </c>
      <c r="Q763" s="26">
        <f t="shared" si="46"/>
        <v>0.12</v>
      </c>
      <c r="R763" s="29"/>
    </row>
    <row r="764" spans="2:18" ht="15" customHeight="1" x14ac:dyDescent="0.25">
      <c r="B764" s="1209">
        <v>2</v>
      </c>
      <c r="C764" s="409">
        <v>6857</v>
      </c>
      <c r="D764" s="409" t="s">
        <v>12</v>
      </c>
      <c r="E764" s="409">
        <v>400</v>
      </c>
      <c r="F764" s="409">
        <v>66</v>
      </c>
      <c r="G764" s="497">
        <f t="shared" si="45"/>
        <v>1.3684809599999999</v>
      </c>
      <c r="H764" s="616" t="s">
        <v>185</v>
      </c>
      <c r="J764" s="28">
        <v>3</v>
      </c>
      <c r="K764" s="29"/>
      <c r="L764" s="29">
        <v>10</v>
      </c>
      <c r="M764" s="24">
        <v>18</v>
      </c>
      <c r="N764" s="24">
        <v>400</v>
      </c>
      <c r="O764" s="29"/>
      <c r="P764" s="25">
        <v>1</v>
      </c>
      <c r="Q764" s="26">
        <f t="shared" si="46"/>
        <v>7.1999999999999995E-2</v>
      </c>
      <c r="R764" s="29"/>
    </row>
    <row r="765" spans="2:18" ht="15" customHeight="1" x14ac:dyDescent="0.25">
      <c r="B765" s="1209">
        <v>3</v>
      </c>
      <c r="C765" s="409">
        <v>6782</v>
      </c>
      <c r="D765" s="409" t="s">
        <v>12</v>
      </c>
      <c r="E765" s="409">
        <v>400</v>
      </c>
      <c r="F765" s="409">
        <v>60</v>
      </c>
      <c r="G765" s="497">
        <f t="shared" si="45"/>
        <v>1.130976</v>
      </c>
      <c r="H765" s="616" t="s">
        <v>430</v>
      </c>
      <c r="J765" s="28">
        <v>4</v>
      </c>
      <c r="K765" s="29"/>
      <c r="L765" s="29">
        <v>15</v>
      </c>
      <c r="M765" s="24">
        <v>15</v>
      </c>
      <c r="N765" s="24">
        <v>400</v>
      </c>
      <c r="O765" s="29"/>
      <c r="P765" s="30">
        <v>2</v>
      </c>
      <c r="Q765" s="26">
        <f t="shared" si="46"/>
        <v>0.18</v>
      </c>
      <c r="R765" s="29"/>
    </row>
    <row r="766" spans="2:18" ht="15" customHeight="1" x14ac:dyDescent="0.25">
      <c r="B766" s="1209">
        <v>4</v>
      </c>
      <c r="C766" s="409">
        <v>6896</v>
      </c>
      <c r="D766" s="409" t="s">
        <v>12</v>
      </c>
      <c r="E766" s="409">
        <v>400</v>
      </c>
      <c r="F766" s="409">
        <v>55</v>
      </c>
      <c r="G766" s="497">
        <f t="shared" si="45"/>
        <v>0.95033400000000001</v>
      </c>
      <c r="H766" s="616" t="s">
        <v>207</v>
      </c>
      <c r="J766" s="28">
        <v>5</v>
      </c>
      <c r="K766" s="29"/>
      <c r="L766" s="29">
        <v>1.7</v>
      </c>
      <c r="M766" s="24">
        <v>15</v>
      </c>
      <c r="N766" s="24">
        <v>400</v>
      </c>
      <c r="O766" s="29"/>
      <c r="P766" s="25">
        <v>1</v>
      </c>
      <c r="Q766" s="26">
        <f t="shared" si="46"/>
        <v>1.0200000000000001E-2</v>
      </c>
      <c r="R766" s="34"/>
    </row>
    <row r="767" spans="2:18" ht="15" customHeight="1" x14ac:dyDescent="0.25">
      <c r="B767" s="1209">
        <v>1</v>
      </c>
      <c r="C767" s="409">
        <v>6674</v>
      </c>
      <c r="D767" s="409" t="s">
        <v>12</v>
      </c>
      <c r="E767" s="409">
        <v>400</v>
      </c>
      <c r="F767" s="409">
        <v>50</v>
      </c>
      <c r="G767" s="497">
        <f t="shared" si="45"/>
        <v>0.78539999999999988</v>
      </c>
      <c r="H767" s="616" t="s">
        <v>13</v>
      </c>
      <c r="J767" s="28">
        <v>6</v>
      </c>
      <c r="K767" s="29"/>
      <c r="L767" s="29">
        <v>4.5</v>
      </c>
      <c r="M767" s="24">
        <v>10</v>
      </c>
      <c r="N767" s="24">
        <v>400</v>
      </c>
      <c r="O767" s="29"/>
      <c r="P767" s="30">
        <v>8</v>
      </c>
      <c r="Q767" s="26">
        <f t="shared" si="46"/>
        <v>0.14399999999999999</v>
      </c>
      <c r="R767" s="29"/>
    </row>
    <row r="768" spans="2:18" ht="15" customHeight="1" x14ac:dyDescent="0.25">
      <c r="B768" s="1209">
        <v>2</v>
      </c>
      <c r="C768" s="409">
        <v>5878</v>
      </c>
      <c r="D768" s="409" t="s">
        <v>12</v>
      </c>
      <c r="E768" s="409">
        <v>400</v>
      </c>
      <c r="F768" s="409">
        <v>38</v>
      </c>
      <c r="G768" s="497">
        <f t="shared" si="45"/>
        <v>0.45364703999999995</v>
      </c>
      <c r="H768" s="616" t="s">
        <v>15</v>
      </c>
      <c r="J768" s="28">
        <v>7</v>
      </c>
      <c r="K768" s="29"/>
      <c r="L768" s="29">
        <v>2.2000000000000002</v>
      </c>
      <c r="M768" s="24">
        <v>10</v>
      </c>
      <c r="N768" s="24">
        <v>400</v>
      </c>
      <c r="O768" s="29"/>
      <c r="P768" s="30">
        <v>1</v>
      </c>
      <c r="Q768" s="26">
        <f t="shared" si="46"/>
        <v>8.8000000000000005E-3</v>
      </c>
      <c r="R768" s="34"/>
    </row>
    <row r="769" spans="2:18" ht="15" customHeight="1" x14ac:dyDescent="0.25">
      <c r="B769" s="1209">
        <v>3</v>
      </c>
      <c r="C769" s="409">
        <v>5839</v>
      </c>
      <c r="D769" s="409" t="s">
        <v>12</v>
      </c>
      <c r="E769" s="409">
        <v>400</v>
      </c>
      <c r="F769" s="409">
        <v>41</v>
      </c>
      <c r="G769" s="497">
        <f t="shared" si="45"/>
        <v>0.52810296000000001</v>
      </c>
      <c r="H769" s="616" t="s">
        <v>15</v>
      </c>
      <c r="J769" s="28">
        <v>8</v>
      </c>
      <c r="K769" s="29"/>
      <c r="L769" s="29">
        <v>1.7</v>
      </c>
      <c r="M769" s="24">
        <v>10</v>
      </c>
      <c r="N769" s="24">
        <v>400</v>
      </c>
      <c r="O769" s="29"/>
      <c r="P769" s="30">
        <v>7</v>
      </c>
      <c r="Q769" s="26">
        <f t="shared" si="46"/>
        <v>4.7600000000000003E-2</v>
      </c>
      <c r="R769" s="34"/>
    </row>
    <row r="770" spans="2:18" ht="15" customHeight="1" x14ac:dyDescent="0.25">
      <c r="B770" s="1209">
        <v>1</v>
      </c>
      <c r="C770" s="409">
        <v>6842</v>
      </c>
      <c r="D770" s="409" t="s">
        <v>12</v>
      </c>
      <c r="E770" s="409">
        <v>400</v>
      </c>
      <c r="F770" s="409">
        <v>70</v>
      </c>
      <c r="G770" s="497">
        <f t="shared" si="45"/>
        <v>1.5393839999999999</v>
      </c>
      <c r="H770" s="616" t="s">
        <v>172</v>
      </c>
      <c r="J770" s="28">
        <v>9</v>
      </c>
      <c r="K770" s="29"/>
      <c r="L770" s="29">
        <v>1.7</v>
      </c>
      <c r="M770" s="24">
        <v>10</v>
      </c>
      <c r="N770" s="24">
        <v>250</v>
      </c>
      <c r="O770" s="29"/>
      <c r="P770" s="30">
        <v>1</v>
      </c>
      <c r="Q770" s="26">
        <f t="shared" si="46"/>
        <v>4.2500000000000003E-3</v>
      </c>
      <c r="R770" s="34"/>
    </row>
    <row r="771" spans="2:18" ht="15" customHeight="1" x14ac:dyDescent="0.25">
      <c r="B771" s="1209">
        <v>2</v>
      </c>
      <c r="C771" s="409">
        <v>6847</v>
      </c>
      <c r="D771" s="409" t="s">
        <v>12</v>
      </c>
      <c r="E771" s="409">
        <v>400</v>
      </c>
      <c r="F771" s="409">
        <v>62</v>
      </c>
      <c r="G771" s="497">
        <f t="shared" si="45"/>
        <v>1.2076310399999999</v>
      </c>
      <c r="H771" s="616" t="s">
        <v>172</v>
      </c>
      <c r="J771" s="1311">
        <v>10</v>
      </c>
      <c r="K771" s="476"/>
      <c r="L771" s="476">
        <v>5</v>
      </c>
      <c r="M771" s="477">
        <v>7</v>
      </c>
      <c r="N771" s="409">
        <v>400</v>
      </c>
      <c r="O771" s="478">
        <v>1</v>
      </c>
      <c r="P771" s="450">
        <v>4</v>
      </c>
      <c r="Q771" s="451">
        <f t="shared" si="46"/>
        <v>5.6000000000000001E-2</v>
      </c>
      <c r="R771" s="479"/>
    </row>
    <row r="772" spans="2:18" ht="15" customHeight="1" x14ac:dyDescent="0.25">
      <c r="B772" s="1209">
        <v>3</v>
      </c>
      <c r="C772" s="409">
        <v>6758</v>
      </c>
      <c r="D772" s="409" t="s">
        <v>12</v>
      </c>
      <c r="E772" s="409">
        <v>400</v>
      </c>
      <c r="F772" s="409">
        <v>65</v>
      </c>
      <c r="G772" s="497">
        <f t="shared" si="45"/>
        <v>1.3273259999999998</v>
      </c>
      <c r="H772" s="616" t="s">
        <v>430</v>
      </c>
      <c r="J772" s="1311">
        <v>11</v>
      </c>
      <c r="K772" s="476"/>
      <c r="L772" s="476">
        <v>3</v>
      </c>
      <c r="M772" s="477">
        <v>5</v>
      </c>
      <c r="N772" s="409">
        <v>400</v>
      </c>
      <c r="O772" s="478">
        <v>1</v>
      </c>
      <c r="P772" s="450">
        <v>10</v>
      </c>
      <c r="Q772" s="451">
        <f t="shared" si="46"/>
        <v>0.06</v>
      </c>
      <c r="R772" s="479"/>
    </row>
    <row r="773" spans="2:18" ht="15" customHeight="1" x14ac:dyDescent="0.25">
      <c r="B773" s="1209">
        <v>4</v>
      </c>
      <c r="C773" s="409">
        <v>6901</v>
      </c>
      <c r="D773" s="409" t="s">
        <v>12</v>
      </c>
      <c r="E773" s="409">
        <v>400</v>
      </c>
      <c r="F773" s="409">
        <v>43</v>
      </c>
      <c r="G773" s="497">
        <f t="shared" si="45"/>
        <v>0.58088183999999998</v>
      </c>
      <c r="H773" s="616" t="s">
        <v>207</v>
      </c>
      <c r="J773" s="1292">
        <v>46188</v>
      </c>
      <c r="K773" s="23" t="s">
        <v>32</v>
      </c>
      <c r="L773" s="24">
        <v>15</v>
      </c>
      <c r="M773" s="24">
        <v>30</v>
      </c>
      <c r="N773" s="24">
        <v>400</v>
      </c>
      <c r="O773" s="23"/>
      <c r="P773" s="25">
        <v>1</v>
      </c>
      <c r="Q773" s="26">
        <f t="shared" si="46"/>
        <v>0.18</v>
      </c>
      <c r="R773" s="27"/>
    </row>
    <row r="774" spans="2:18" ht="15" customHeight="1" x14ac:dyDescent="0.25">
      <c r="B774" s="1209">
        <v>5</v>
      </c>
      <c r="C774" s="409">
        <v>6890</v>
      </c>
      <c r="D774" s="409" t="s">
        <v>12</v>
      </c>
      <c r="E774" s="409">
        <v>400</v>
      </c>
      <c r="F774" s="409">
        <v>41</v>
      </c>
      <c r="G774" s="497">
        <f t="shared" si="45"/>
        <v>0.52810296000000001</v>
      </c>
      <c r="H774" s="616" t="s">
        <v>207</v>
      </c>
      <c r="J774" s="28">
        <v>2</v>
      </c>
      <c r="K774" s="29"/>
      <c r="L774" s="29">
        <v>10</v>
      </c>
      <c r="M774" s="24">
        <v>30</v>
      </c>
      <c r="N774" s="24">
        <v>400</v>
      </c>
      <c r="O774" s="29"/>
      <c r="P774" s="30">
        <v>1</v>
      </c>
      <c r="Q774" s="26">
        <f t="shared" si="46"/>
        <v>0.12</v>
      </c>
      <c r="R774" s="29"/>
    </row>
    <row r="775" spans="2:18" ht="15" customHeight="1" x14ac:dyDescent="0.25">
      <c r="B775" s="1209">
        <v>6</v>
      </c>
      <c r="C775" s="409">
        <v>6983</v>
      </c>
      <c r="D775" s="409" t="s">
        <v>12</v>
      </c>
      <c r="E775" s="409">
        <v>400</v>
      </c>
      <c r="F775" s="409">
        <v>46</v>
      </c>
      <c r="G775" s="497">
        <f t="shared" si="45"/>
        <v>0.66476255999999989</v>
      </c>
      <c r="H775" s="616" t="s">
        <v>207</v>
      </c>
      <c r="J775" s="28">
        <v>3</v>
      </c>
      <c r="K775" s="29"/>
      <c r="L775" s="29">
        <v>15</v>
      </c>
      <c r="M775" s="24">
        <v>25</v>
      </c>
      <c r="N775" s="24">
        <v>400</v>
      </c>
      <c r="O775" s="29"/>
      <c r="P775" s="25">
        <v>1</v>
      </c>
      <c r="Q775" s="26">
        <f t="shared" si="46"/>
        <v>0.15</v>
      </c>
      <c r="R775" s="29"/>
    </row>
    <row r="776" spans="2:18" ht="15" customHeight="1" x14ac:dyDescent="0.25">
      <c r="B776" s="1209">
        <v>7</v>
      </c>
      <c r="C776" s="409">
        <v>6909</v>
      </c>
      <c r="D776" s="409" t="s">
        <v>12</v>
      </c>
      <c r="E776" s="409">
        <v>400</v>
      </c>
      <c r="F776" s="409">
        <v>43</v>
      </c>
      <c r="G776" s="497">
        <f t="shared" si="45"/>
        <v>0.58088183999999998</v>
      </c>
      <c r="H776" s="616" t="s">
        <v>207</v>
      </c>
      <c r="J776" s="28">
        <v>4</v>
      </c>
      <c r="K776" s="29"/>
      <c r="L776" s="29">
        <v>10</v>
      </c>
      <c r="M776" s="24">
        <v>20</v>
      </c>
      <c r="N776" s="24">
        <v>400</v>
      </c>
      <c r="O776" s="29"/>
      <c r="P776" s="30">
        <v>2</v>
      </c>
      <c r="Q776" s="26">
        <f t="shared" si="46"/>
        <v>0.16</v>
      </c>
      <c r="R776" s="29"/>
    </row>
    <row r="777" spans="2:18" ht="15" customHeight="1" x14ac:dyDescent="0.25">
      <c r="B777" s="1209">
        <v>8</v>
      </c>
      <c r="C777" s="409">
        <v>6897</v>
      </c>
      <c r="D777" s="409" t="s">
        <v>12</v>
      </c>
      <c r="E777" s="409">
        <v>400</v>
      </c>
      <c r="F777" s="409">
        <v>42</v>
      </c>
      <c r="G777" s="497">
        <f t="shared" si="45"/>
        <v>0.55417824000000004</v>
      </c>
      <c r="H777" s="616" t="s">
        <v>207</v>
      </c>
      <c r="J777" s="28">
        <v>5</v>
      </c>
      <c r="K777" s="29"/>
      <c r="L777" s="29">
        <v>8</v>
      </c>
      <c r="M777" s="24">
        <v>20</v>
      </c>
      <c r="N777" s="24">
        <v>400</v>
      </c>
      <c r="O777" s="29"/>
      <c r="P777" s="25">
        <v>1</v>
      </c>
      <c r="Q777" s="26">
        <f t="shared" si="46"/>
        <v>6.4000000000000001E-2</v>
      </c>
      <c r="R777" s="34"/>
    </row>
    <row r="778" spans="2:18" ht="15" customHeight="1" x14ac:dyDescent="0.25">
      <c r="B778" s="1209">
        <v>9</v>
      </c>
      <c r="C778" s="409">
        <v>6898</v>
      </c>
      <c r="D778" s="409" t="s">
        <v>12</v>
      </c>
      <c r="E778" s="409">
        <v>400</v>
      </c>
      <c r="F778" s="409">
        <v>50</v>
      </c>
      <c r="G778" s="497">
        <f t="shared" si="45"/>
        <v>0.78539999999999988</v>
      </c>
      <c r="H778" s="616" t="s">
        <v>207</v>
      </c>
      <c r="J778" s="28">
        <v>6</v>
      </c>
      <c r="K778" s="29"/>
      <c r="L778" s="29">
        <v>13</v>
      </c>
      <c r="M778" s="24">
        <v>15</v>
      </c>
      <c r="N778" s="24">
        <v>400</v>
      </c>
      <c r="O778" s="29"/>
      <c r="P778" s="30">
        <v>1</v>
      </c>
      <c r="Q778" s="26">
        <f t="shared" si="46"/>
        <v>7.8E-2</v>
      </c>
      <c r="R778" s="29"/>
    </row>
    <row r="779" spans="2:18" ht="15" customHeight="1" x14ac:dyDescent="0.25">
      <c r="B779" s="1209">
        <v>10</v>
      </c>
      <c r="C779" s="409">
        <v>6900</v>
      </c>
      <c r="D779" s="409" t="s">
        <v>12</v>
      </c>
      <c r="E779" s="409">
        <v>400</v>
      </c>
      <c r="F779" s="409">
        <v>50</v>
      </c>
      <c r="G779" s="497">
        <f>0.7854*E779*F779*F779/1000000</f>
        <v>0.78539999999999988</v>
      </c>
      <c r="H779" s="616" t="s">
        <v>207</v>
      </c>
      <c r="J779" s="28">
        <v>7</v>
      </c>
      <c r="K779" s="29"/>
      <c r="L779" s="29">
        <v>10</v>
      </c>
      <c r="M779" s="24">
        <v>15</v>
      </c>
      <c r="N779" s="24">
        <v>400</v>
      </c>
      <c r="O779" s="29"/>
      <c r="P779" s="30">
        <v>2</v>
      </c>
      <c r="Q779" s="26">
        <f t="shared" si="46"/>
        <v>0.12</v>
      </c>
      <c r="R779" s="34"/>
    </row>
    <row r="780" spans="2:18" ht="15" customHeight="1" x14ac:dyDescent="0.25">
      <c r="B780" s="1209">
        <v>11</v>
      </c>
      <c r="C780" s="409">
        <v>6611</v>
      </c>
      <c r="D780" s="409" t="s">
        <v>12</v>
      </c>
      <c r="E780" s="409">
        <v>400</v>
      </c>
      <c r="F780" s="409">
        <v>65</v>
      </c>
      <c r="G780" s="497">
        <f>0.7854*E780*F780*F780/1000000</f>
        <v>1.3273259999999998</v>
      </c>
      <c r="H780" s="616" t="s">
        <v>430</v>
      </c>
      <c r="J780" s="28">
        <v>8</v>
      </c>
      <c r="K780" s="29"/>
      <c r="L780" s="29">
        <v>4.5</v>
      </c>
      <c r="M780" s="24">
        <v>10</v>
      </c>
      <c r="N780" s="24">
        <v>400</v>
      </c>
      <c r="O780" s="29"/>
      <c r="P780" s="30">
        <v>3</v>
      </c>
      <c r="Q780" s="26">
        <f t="shared" si="46"/>
        <v>5.3999999999999999E-2</v>
      </c>
      <c r="R780" s="29"/>
    </row>
    <row r="781" spans="2:18" ht="15" customHeight="1" x14ac:dyDescent="0.25">
      <c r="B781" s="1209">
        <v>12</v>
      </c>
      <c r="C781" s="409">
        <v>6722</v>
      </c>
      <c r="D781" s="409" t="s">
        <v>12</v>
      </c>
      <c r="E781" s="409">
        <v>400</v>
      </c>
      <c r="F781" s="409">
        <v>70</v>
      </c>
      <c r="G781" s="497">
        <f>0.7854*E781*F781*F781/1000000</f>
        <v>1.5393839999999999</v>
      </c>
      <c r="H781" s="616" t="s">
        <v>430</v>
      </c>
      <c r="J781" s="28">
        <v>9</v>
      </c>
      <c r="K781" s="29"/>
      <c r="L781" s="29">
        <v>3.5</v>
      </c>
      <c r="M781" s="24">
        <v>10</v>
      </c>
      <c r="N781" s="24">
        <v>400</v>
      </c>
      <c r="O781" s="29"/>
      <c r="P781" s="30">
        <v>1</v>
      </c>
      <c r="Q781" s="26">
        <f t="shared" si="46"/>
        <v>1.4E-2</v>
      </c>
      <c r="R781" s="34"/>
    </row>
    <row r="782" spans="2:18" ht="15" customHeight="1" x14ac:dyDescent="0.25">
      <c r="G782" s="74">
        <f>SUM(G523:G781)</f>
        <v>201.38095824000041</v>
      </c>
      <c r="H782" s="51"/>
      <c r="J782" s="28">
        <v>10</v>
      </c>
      <c r="K782" s="29"/>
      <c r="L782" s="29">
        <v>2.2000000000000002</v>
      </c>
      <c r="M782" s="24">
        <v>25</v>
      </c>
      <c r="N782" s="24">
        <v>400</v>
      </c>
      <c r="O782" s="29"/>
      <c r="P782" s="30">
        <v>1</v>
      </c>
      <c r="Q782" s="26">
        <f t="shared" si="46"/>
        <v>2.2000000000000002E-2</v>
      </c>
      <c r="R782" s="29"/>
    </row>
    <row r="783" spans="2:18" ht="15" customHeight="1" thickBot="1" x14ac:dyDescent="0.3">
      <c r="G783" s="60">
        <f>SUM(G782,G522,G401,G40)</f>
        <v>597.10521948000121</v>
      </c>
      <c r="H783" s="36">
        <f>SUM(Q4022/G783)</f>
        <v>0</v>
      </c>
      <c r="J783" s="28">
        <v>11</v>
      </c>
      <c r="K783" s="29"/>
      <c r="L783" s="29">
        <v>3.5</v>
      </c>
      <c r="M783" s="24">
        <v>20</v>
      </c>
      <c r="N783" s="24">
        <v>400</v>
      </c>
      <c r="O783" s="29"/>
      <c r="P783" s="30">
        <v>1</v>
      </c>
      <c r="Q783" s="26">
        <f t="shared" si="46"/>
        <v>2.8000000000000001E-2</v>
      </c>
      <c r="R783" s="34"/>
    </row>
    <row r="784" spans="2:18" ht="15" customHeight="1" thickTop="1" x14ac:dyDescent="0.25">
      <c r="B784" s="8" t="s">
        <v>485</v>
      </c>
      <c r="C784" s="842"/>
      <c r="D784" s="8"/>
      <c r="E784" s="8" t="s">
        <v>48</v>
      </c>
      <c r="F784" s="8"/>
      <c r="G784" s="8"/>
      <c r="H784" s="8"/>
      <c r="J784" s="28">
        <v>12</v>
      </c>
      <c r="K784" s="29"/>
      <c r="L784" s="29">
        <v>2.2000000000000002</v>
      </c>
      <c r="M784" s="24">
        <v>20</v>
      </c>
      <c r="N784" s="24">
        <v>400</v>
      </c>
      <c r="O784" s="29"/>
      <c r="P784" s="30">
        <v>1</v>
      </c>
      <c r="Q784" s="26">
        <f t="shared" si="46"/>
        <v>1.7600000000000001E-2</v>
      </c>
      <c r="R784" s="29"/>
    </row>
    <row r="785" spans="2:18" ht="15" customHeight="1" x14ac:dyDescent="0.25">
      <c r="B785" s="7" t="s">
        <v>486</v>
      </c>
      <c r="C785" s="1334">
        <f>SUM(G40)</f>
        <v>30.592586640000011</v>
      </c>
      <c r="E785" s="7">
        <f>SUM(Q115)</f>
        <v>20.760300000000004</v>
      </c>
      <c r="F785" s="1355">
        <f>SUM(E785/C785)</f>
        <v>0.67860557998243187</v>
      </c>
      <c r="J785" s="28">
        <v>13</v>
      </c>
      <c r="K785" s="29"/>
      <c r="L785" s="29">
        <v>3.5</v>
      </c>
      <c r="M785" s="24">
        <v>18</v>
      </c>
      <c r="N785" s="24">
        <v>400</v>
      </c>
      <c r="O785" s="29"/>
      <c r="P785" s="30">
        <v>1</v>
      </c>
      <c r="Q785" s="26">
        <f t="shared" si="46"/>
        <v>2.52E-2</v>
      </c>
      <c r="R785" s="34"/>
    </row>
    <row r="786" spans="2:18" ht="15" customHeight="1" x14ac:dyDescent="0.25">
      <c r="B786" s="7" t="s">
        <v>487</v>
      </c>
      <c r="C786" s="1334">
        <f>SUM(G401)-G215</f>
        <v>264.04488264000071</v>
      </c>
      <c r="E786" s="325">
        <f>SUM(Q1456)</f>
        <v>191.60625000000044</v>
      </c>
      <c r="F786" s="1355">
        <f>SUM(E786/C786)</f>
        <v>0.72565788090366734</v>
      </c>
      <c r="J786" s="28">
        <v>14</v>
      </c>
      <c r="K786" s="29"/>
      <c r="L786" s="29">
        <v>1.7</v>
      </c>
      <c r="M786" s="24">
        <v>15</v>
      </c>
      <c r="N786" s="24">
        <v>400</v>
      </c>
      <c r="O786" s="29"/>
      <c r="P786" s="30">
        <v>1</v>
      </c>
      <c r="Q786" s="26">
        <f t="shared" si="46"/>
        <v>1.0200000000000001E-2</v>
      </c>
      <c r="R786" s="29"/>
    </row>
    <row r="787" spans="2:18" ht="15" customHeight="1" x14ac:dyDescent="0.25">
      <c r="B787" s="7" t="s">
        <v>488</v>
      </c>
      <c r="C787" s="1334">
        <f>SUM(G522)</f>
        <v>100.53261372000003</v>
      </c>
      <c r="E787" s="325">
        <f>SUM(Q2052)</f>
        <v>69.407240000000044</v>
      </c>
      <c r="F787" s="1355">
        <f>SUM(E787/C787)</f>
        <v>0.69039526012235886</v>
      </c>
      <c r="J787" s="28">
        <v>15</v>
      </c>
      <c r="K787" s="29"/>
      <c r="L787" s="29">
        <v>2.2000000000000002</v>
      </c>
      <c r="M787" s="24">
        <v>10</v>
      </c>
      <c r="N787" s="24">
        <v>400</v>
      </c>
      <c r="O787" s="29"/>
      <c r="P787" s="30">
        <v>1</v>
      </c>
      <c r="Q787" s="26">
        <f t="shared" si="46"/>
        <v>8.8000000000000005E-3</v>
      </c>
      <c r="R787" s="34"/>
    </row>
    <row r="788" spans="2:18" ht="15" customHeight="1" x14ac:dyDescent="0.25">
      <c r="B788" s="7" t="s">
        <v>489</v>
      </c>
      <c r="C788" s="1334">
        <f>SUM(G782)</f>
        <v>201.38095824000041</v>
      </c>
      <c r="E788" s="325">
        <f>SUM(Q3005)</f>
        <v>144.51077500000005</v>
      </c>
      <c r="F788" s="1355">
        <f>SUM(E788/C788)</f>
        <v>0.71759900371402541</v>
      </c>
      <c r="J788" s="28">
        <v>16</v>
      </c>
      <c r="K788" s="29"/>
      <c r="L788" s="29">
        <v>1.7</v>
      </c>
      <c r="M788" s="24">
        <v>10</v>
      </c>
      <c r="N788" s="24">
        <v>400</v>
      </c>
      <c r="O788" s="29"/>
      <c r="P788" s="30">
        <v>4</v>
      </c>
      <c r="Q788" s="26">
        <f t="shared" si="46"/>
        <v>2.7199999999999998E-2</v>
      </c>
      <c r="R788" s="29"/>
    </row>
    <row r="789" spans="2:18" ht="15" customHeight="1" thickBot="1" x14ac:dyDescent="0.3">
      <c r="C789" s="1342">
        <f>SUM(C785:C788)</f>
        <v>596.55104124000115</v>
      </c>
      <c r="E789" s="328">
        <f>SUM(E785:E788)</f>
        <v>426.2845650000005</v>
      </c>
      <c r="F789" s="1357">
        <f>SUM(E789/C789)</f>
        <v>0.71458188072879425</v>
      </c>
      <c r="J789" s="1311">
        <v>17</v>
      </c>
      <c r="K789" s="476"/>
      <c r="L789" s="476">
        <v>5</v>
      </c>
      <c r="M789" s="477">
        <v>7</v>
      </c>
      <c r="N789" s="409">
        <v>400</v>
      </c>
      <c r="O789" s="478">
        <v>3</v>
      </c>
      <c r="P789" s="450">
        <v>12</v>
      </c>
      <c r="Q789" s="451">
        <f t="shared" si="46"/>
        <v>0.16800000000000001</v>
      </c>
      <c r="R789" s="479"/>
    </row>
    <row r="790" spans="2:18" ht="15" customHeight="1" thickTop="1" x14ac:dyDescent="0.25">
      <c r="F790" s="1318"/>
      <c r="J790" s="1311">
        <v>18</v>
      </c>
      <c r="K790" s="476"/>
      <c r="L790" s="476">
        <v>2</v>
      </c>
      <c r="M790" s="477">
        <v>3</v>
      </c>
      <c r="N790" s="409">
        <v>400</v>
      </c>
      <c r="O790" s="478">
        <v>1</v>
      </c>
      <c r="P790" s="450">
        <v>25</v>
      </c>
      <c r="Q790" s="451">
        <f t="shared" si="46"/>
        <v>0.06</v>
      </c>
      <c r="R790" s="479"/>
    </row>
    <row r="791" spans="2:18" ht="15" customHeight="1" x14ac:dyDescent="0.25">
      <c r="J791" s="1292">
        <v>46190</v>
      </c>
      <c r="K791" s="23" t="s">
        <v>32</v>
      </c>
      <c r="L791" s="24">
        <v>13</v>
      </c>
      <c r="M791" s="24">
        <v>30</v>
      </c>
      <c r="N791" s="24">
        <v>400</v>
      </c>
      <c r="O791" s="23"/>
      <c r="P791" s="25">
        <v>1</v>
      </c>
      <c r="Q791" s="26">
        <f t="shared" si="46"/>
        <v>0.156</v>
      </c>
      <c r="R791" s="27"/>
    </row>
    <row r="792" spans="2:18" ht="15" customHeight="1" x14ac:dyDescent="0.25">
      <c r="J792" s="28">
        <v>2</v>
      </c>
      <c r="K792" s="29"/>
      <c r="L792" s="29">
        <v>8</v>
      </c>
      <c r="M792" s="24">
        <v>30</v>
      </c>
      <c r="N792" s="24">
        <v>400</v>
      </c>
      <c r="O792" s="29"/>
      <c r="P792" s="30">
        <v>1</v>
      </c>
      <c r="Q792" s="26">
        <f t="shared" si="46"/>
        <v>9.6000000000000002E-2</v>
      </c>
      <c r="R792" s="29"/>
    </row>
    <row r="793" spans="2:18" ht="15" customHeight="1" x14ac:dyDescent="0.25">
      <c r="J793" s="28">
        <v>3</v>
      </c>
      <c r="K793" s="29"/>
      <c r="L793" s="29">
        <v>2.2000000000000002</v>
      </c>
      <c r="M793" s="24">
        <v>30</v>
      </c>
      <c r="N793" s="24">
        <v>400</v>
      </c>
      <c r="O793" s="29"/>
      <c r="P793" s="25">
        <v>1</v>
      </c>
      <c r="Q793" s="26">
        <f t="shared" si="46"/>
        <v>2.64E-2</v>
      </c>
      <c r="R793" s="29"/>
    </row>
    <row r="794" spans="2:18" ht="15" customHeight="1" x14ac:dyDescent="0.25">
      <c r="J794" s="28">
        <v>4</v>
      </c>
      <c r="K794" s="29"/>
      <c r="L794" s="29">
        <v>13</v>
      </c>
      <c r="M794" s="24">
        <v>25</v>
      </c>
      <c r="N794" s="24">
        <v>400</v>
      </c>
      <c r="O794" s="29"/>
      <c r="P794" s="30">
        <v>6</v>
      </c>
      <c r="Q794" s="26">
        <f t="shared" si="46"/>
        <v>0.78</v>
      </c>
      <c r="R794" s="29"/>
    </row>
    <row r="795" spans="2:18" ht="15" customHeight="1" x14ac:dyDescent="0.25">
      <c r="J795" s="28">
        <v>5</v>
      </c>
      <c r="K795" s="29"/>
      <c r="L795" s="29">
        <v>10</v>
      </c>
      <c r="M795" s="24">
        <v>25</v>
      </c>
      <c r="N795" s="24">
        <v>400</v>
      </c>
      <c r="O795" s="29"/>
      <c r="P795" s="25">
        <v>2</v>
      </c>
      <c r="Q795" s="26">
        <f t="shared" si="46"/>
        <v>0.2</v>
      </c>
      <c r="R795" s="34"/>
    </row>
    <row r="796" spans="2:18" ht="15" customHeight="1" x14ac:dyDescent="0.25">
      <c r="J796" s="28">
        <v>6</v>
      </c>
      <c r="K796" s="29"/>
      <c r="L796" s="29">
        <v>1.7</v>
      </c>
      <c r="M796" s="24">
        <v>25</v>
      </c>
      <c r="N796" s="24">
        <v>400</v>
      </c>
      <c r="O796" s="29"/>
      <c r="P796" s="30">
        <v>1</v>
      </c>
      <c r="Q796" s="26">
        <f t="shared" si="46"/>
        <v>1.7000000000000001E-2</v>
      </c>
      <c r="R796" s="29"/>
    </row>
    <row r="797" spans="2:18" ht="15" customHeight="1" x14ac:dyDescent="0.25">
      <c r="J797" s="28">
        <v>7</v>
      </c>
      <c r="K797" s="29"/>
      <c r="L797" s="29">
        <v>10</v>
      </c>
      <c r="M797" s="24">
        <v>23</v>
      </c>
      <c r="N797" s="24">
        <v>400</v>
      </c>
      <c r="O797" s="29"/>
      <c r="P797" s="30">
        <v>2</v>
      </c>
      <c r="Q797" s="26">
        <f t="shared" si="46"/>
        <v>0.184</v>
      </c>
      <c r="R797" s="34"/>
    </row>
    <row r="798" spans="2:18" ht="15" customHeight="1" x14ac:dyDescent="0.25">
      <c r="J798" s="28">
        <v>8</v>
      </c>
      <c r="K798" s="29"/>
      <c r="L798" s="29">
        <v>13</v>
      </c>
      <c r="M798" s="24">
        <v>20</v>
      </c>
      <c r="N798" s="24">
        <v>400</v>
      </c>
      <c r="O798" s="29"/>
      <c r="P798" s="30">
        <v>1</v>
      </c>
      <c r="Q798" s="26">
        <f t="shared" si="46"/>
        <v>0.104</v>
      </c>
      <c r="R798" s="29"/>
    </row>
    <row r="799" spans="2:18" ht="15" customHeight="1" x14ac:dyDescent="0.25">
      <c r="J799" s="28">
        <v>9</v>
      </c>
      <c r="K799" s="29"/>
      <c r="L799" s="29">
        <v>10</v>
      </c>
      <c r="M799" s="24">
        <v>20</v>
      </c>
      <c r="N799" s="24">
        <v>400</v>
      </c>
      <c r="O799" s="29"/>
      <c r="P799" s="30">
        <v>6</v>
      </c>
      <c r="Q799" s="26">
        <f t="shared" si="46"/>
        <v>0.48</v>
      </c>
      <c r="R799" s="34"/>
    </row>
    <row r="800" spans="2:18" ht="15" customHeight="1" x14ac:dyDescent="0.25">
      <c r="J800" s="28">
        <v>10</v>
      </c>
      <c r="K800" s="29"/>
      <c r="L800" s="29">
        <v>3.5</v>
      </c>
      <c r="M800" s="24">
        <v>20</v>
      </c>
      <c r="N800" s="24">
        <v>400</v>
      </c>
      <c r="O800" s="29"/>
      <c r="P800" s="30">
        <v>1</v>
      </c>
      <c r="Q800" s="26">
        <f t="shared" si="46"/>
        <v>2.8000000000000001E-2</v>
      </c>
      <c r="R800" s="29"/>
    </row>
    <row r="801" spans="10:18" ht="15" customHeight="1" x14ac:dyDescent="0.25">
      <c r="J801" s="28">
        <v>11</v>
      </c>
      <c r="K801" s="29"/>
      <c r="L801" s="29">
        <v>10</v>
      </c>
      <c r="M801" s="24">
        <v>18</v>
      </c>
      <c r="N801" s="24">
        <v>400</v>
      </c>
      <c r="O801" s="29"/>
      <c r="P801" s="30">
        <v>1</v>
      </c>
      <c r="Q801" s="26">
        <f t="shared" si="46"/>
        <v>7.1999999999999995E-2</v>
      </c>
      <c r="R801" s="34"/>
    </row>
    <row r="802" spans="10:18" ht="15" customHeight="1" x14ac:dyDescent="0.25">
      <c r="J802" s="28">
        <v>12</v>
      </c>
      <c r="K802" s="29"/>
      <c r="L802" s="29">
        <v>8</v>
      </c>
      <c r="M802" s="24">
        <v>18</v>
      </c>
      <c r="N802" s="24">
        <v>400</v>
      </c>
      <c r="O802" s="29"/>
      <c r="P802" s="30">
        <v>3</v>
      </c>
      <c r="Q802" s="26">
        <f t="shared" si="46"/>
        <v>0.17280000000000001</v>
      </c>
      <c r="R802" s="29"/>
    </row>
    <row r="803" spans="10:18" ht="15" customHeight="1" x14ac:dyDescent="0.25">
      <c r="J803" s="28">
        <v>13</v>
      </c>
      <c r="K803" s="29"/>
      <c r="L803" s="29">
        <v>4.5</v>
      </c>
      <c r="M803" s="24">
        <v>18</v>
      </c>
      <c r="N803" s="24">
        <v>400</v>
      </c>
      <c r="O803" s="29"/>
      <c r="P803" s="30">
        <v>1</v>
      </c>
      <c r="Q803" s="26">
        <f t="shared" si="46"/>
        <v>3.2399999999999998E-2</v>
      </c>
      <c r="R803" s="34"/>
    </row>
    <row r="804" spans="10:18" ht="15" customHeight="1" x14ac:dyDescent="0.25">
      <c r="J804" s="28">
        <v>14</v>
      </c>
      <c r="K804" s="29"/>
      <c r="L804" s="29">
        <v>3.5</v>
      </c>
      <c r="M804" s="24">
        <v>18</v>
      </c>
      <c r="N804" s="24">
        <v>400</v>
      </c>
      <c r="O804" s="29"/>
      <c r="P804" s="30">
        <v>1</v>
      </c>
      <c r="Q804" s="26">
        <f t="shared" si="46"/>
        <v>2.52E-2</v>
      </c>
      <c r="R804" s="29"/>
    </row>
    <row r="805" spans="10:18" ht="15" customHeight="1" x14ac:dyDescent="0.25">
      <c r="J805" s="28">
        <v>15</v>
      </c>
      <c r="K805" s="29"/>
      <c r="L805" s="29">
        <v>2.2000000000000002</v>
      </c>
      <c r="M805" s="24">
        <v>18</v>
      </c>
      <c r="N805" s="24">
        <v>400</v>
      </c>
      <c r="O805" s="29"/>
      <c r="P805" s="30">
        <v>2</v>
      </c>
      <c r="Q805" s="26">
        <f t="shared" si="46"/>
        <v>3.168E-2</v>
      </c>
      <c r="R805" s="34"/>
    </row>
    <row r="806" spans="10:18" ht="15" customHeight="1" x14ac:dyDescent="0.25">
      <c r="J806" s="28">
        <v>16</v>
      </c>
      <c r="K806" s="29"/>
      <c r="L806" s="29">
        <v>5</v>
      </c>
      <c r="M806" s="24">
        <v>10</v>
      </c>
      <c r="N806" s="24">
        <v>400</v>
      </c>
      <c r="O806" s="29"/>
      <c r="P806" s="30">
        <v>11</v>
      </c>
      <c r="Q806" s="26">
        <f t="shared" si="46"/>
        <v>0.22</v>
      </c>
      <c r="R806" s="29"/>
    </row>
    <row r="807" spans="10:18" ht="15" customHeight="1" x14ac:dyDescent="0.25">
      <c r="J807" s="28">
        <v>17</v>
      </c>
      <c r="K807" s="29"/>
      <c r="L807" s="29">
        <v>4.5</v>
      </c>
      <c r="M807" s="24">
        <v>10</v>
      </c>
      <c r="N807" s="24">
        <v>400</v>
      </c>
      <c r="O807" s="29"/>
      <c r="P807" s="30">
        <v>10</v>
      </c>
      <c r="Q807" s="26">
        <f t="shared" si="46"/>
        <v>0.18</v>
      </c>
      <c r="R807" s="34"/>
    </row>
    <row r="808" spans="10:18" ht="15" customHeight="1" x14ac:dyDescent="0.25">
      <c r="J808" s="28">
        <v>18</v>
      </c>
      <c r="K808" s="29"/>
      <c r="L808" s="29">
        <v>2.2000000000000002</v>
      </c>
      <c r="M808" s="24">
        <v>10</v>
      </c>
      <c r="N808" s="24">
        <v>400</v>
      </c>
      <c r="O808" s="29"/>
      <c r="P808" s="30">
        <v>13</v>
      </c>
      <c r="Q808" s="26">
        <f t="shared" si="46"/>
        <v>0.1144</v>
      </c>
      <c r="R808" s="29"/>
    </row>
    <row r="809" spans="10:18" ht="15" customHeight="1" x14ac:dyDescent="0.25">
      <c r="J809" s="28">
        <v>19</v>
      </c>
      <c r="K809" s="29"/>
      <c r="L809" s="29">
        <v>1.7</v>
      </c>
      <c r="M809" s="24">
        <v>10</v>
      </c>
      <c r="N809" s="24">
        <v>400</v>
      </c>
      <c r="O809" s="29"/>
      <c r="P809" s="30">
        <v>9</v>
      </c>
      <c r="Q809" s="26">
        <f t="shared" si="46"/>
        <v>6.1199999999999997E-2</v>
      </c>
      <c r="R809" s="34"/>
    </row>
    <row r="810" spans="10:18" ht="15" customHeight="1" x14ac:dyDescent="0.25">
      <c r="J810" s="28">
        <v>20</v>
      </c>
      <c r="K810" s="29"/>
      <c r="L810" s="29">
        <v>13</v>
      </c>
      <c r="M810" s="24">
        <v>15</v>
      </c>
      <c r="N810" s="24">
        <v>400</v>
      </c>
      <c r="O810" s="29"/>
      <c r="P810" s="30">
        <v>2</v>
      </c>
      <c r="Q810" s="26">
        <f t="shared" si="46"/>
        <v>0.156</v>
      </c>
      <c r="R810" s="29"/>
    </row>
    <row r="811" spans="10:18" ht="15" customHeight="1" x14ac:dyDescent="0.25">
      <c r="J811" s="28">
        <v>21</v>
      </c>
      <c r="K811" s="29"/>
      <c r="L811" s="29">
        <v>8</v>
      </c>
      <c r="M811" s="24">
        <v>15</v>
      </c>
      <c r="N811" s="24">
        <v>400</v>
      </c>
      <c r="O811" s="29"/>
      <c r="P811" s="30">
        <v>2</v>
      </c>
      <c r="Q811" s="26">
        <f t="shared" si="46"/>
        <v>9.6000000000000002E-2</v>
      </c>
      <c r="R811" s="34"/>
    </row>
    <row r="812" spans="10:18" ht="15" customHeight="1" x14ac:dyDescent="0.25">
      <c r="J812" s="28">
        <v>22</v>
      </c>
      <c r="K812" s="29"/>
      <c r="L812" s="29">
        <v>5</v>
      </c>
      <c r="M812" s="24">
        <v>15</v>
      </c>
      <c r="N812" s="24">
        <v>400</v>
      </c>
      <c r="O812" s="29"/>
      <c r="P812" s="30">
        <v>5</v>
      </c>
      <c r="Q812" s="26">
        <f t="shared" si="46"/>
        <v>0.15</v>
      </c>
      <c r="R812" s="29"/>
    </row>
    <row r="813" spans="10:18" ht="15" customHeight="1" x14ac:dyDescent="0.25">
      <c r="J813" s="28">
        <v>23</v>
      </c>
      <c r="K813" s="29"/>
      <c r="L813" s="29">
        <v>4.5</v>
      </c>
      <c r="M813" s="24">
        <v>15</v>
      </c>
      <c r="N813" s="24">
        <v>400</v>
      </c>
      <c r="O813" s="29"/>
      <c r="P813" s="30">
        <v>1</v>
      </c>
      <c r="Q813" s="26">
        <f t="shared" si="46"/>
        <v>2.7E-2</v>
      </c>
      <c r="R813" s="34"/>
    </row>
    <row r="814" spans="10:18" ht="15" customHeight="1" x14ac:dyDescent="0.25">
      <c r="J814" s="28">
        <v>24</v>
      </c>
      <c r="K814" s="29"/>
      <c r="L814" s="29">
        <v>3.5</v>
      </c>
      <c r="M814" s="24">
        <v>15</v>
      </c>
      <c r="N814" s="24">
        <v>400</v>
      </c>
      <c r="O814" s="29"/>
      <c r="P814" s="30">
        <v>1</v>
      </c>
      <c r="Q814" s="26">
        <f t="shared" si="46"/>
        <v>2.1000000000000001E-2</v>
      </c>
      <c r="R814" s="29"/>
    </row>
    <row r="815" spans="10:18" ht="15" customHeight="1" x14ac:dyDescent="0.25">
      <c r="J815" s="28">
        <v>25</v>
      </c>
      <c r="K815" s="29"/>
      <c r="L815" s="29">
        <v>2.2000000000000002</v>
      </c>
      <c r="M815" s="24">
        <v>15</v>
      </c>
      <c r="N815" s="24">
        <v>400</v>
      </c>
      <c r="O815" s="29"/>
      <c r="P815" s="30">
        <v>5</v>
      </c>
      <c r="Q815" s="26">
        <f t="shared" si="46"/>
        <v>6.6000000000000003E-2</v>
      </c>
      <c r="R815" s="34"/>
    </row>
    <row r="816" spans="10:18" ht="15" customHeight="1" x14ac:dyDescent="0.25">
      <c r="J816" s="28">
        <v>26</v>
      </c>
      <c r="K816" s="29"/>
      <c r="L816" s="29">
        <v>10</v>
      </c>
      <c r="M816" s="24">
        <v>13</v>
      </c>
      <c r="N816" s="24">
        <v>400</v>
      </c>
      <c r="O816" s="29"/>
      <c r="P816" s="30">
        <v>2</v>
      </c>
      <c r="Q816" s="26">
        <f t="shared" si="46"/>
        <v>0.104</v>
      </c>
      <c r="R816" s="34"/>
    </row>
    <row r="817" spans="10:18" ht="15" customHeight="1" x14ac:dyDescent="0.25">
      <c r="J817" s="28">
        <v>27</v>
      </c>
      <c r="K817" s="29"/>
      <c r="L817" s="29">
        <v>4.5</v>
      </c>
      <c r="M817" s="24">
        <v>13</v>
      </c>
      <c r="N817" s="24">
        <v>400</v>
      </c>
      <c r="O817" s="29"/>
      <c r="P817" s="30">
        <v>2</v>
      </c>
      <c r="Q817" s="26">
        <f t="shared" si="46"/>
        <v>4.6800000000000001E-2</v>
      </c>
      <c r="R817" s="29"/>
    </row>
    <row r="818" spans="10:18" ht="15" customHeight="1" x14ac:dyDescent="0.25">
      <c r="J818" s="28">
        <v>28</v>
      </c>
      <c r="K818" s="29"/>
      <c r="L818" s="29">
        <v>2.2000000000000002</v>
      </c>
      <c r="M818" s="24">
        <v>13</v>
      </c>
      <c r="N818" s="24">
        <v>400</v>
      </c>
      <c r="O818" s="29"/>
      <c r="P818" s="30">
        <v>7</v>
      </c>
      <c r="Q818" s="26">
        <f t="shared" si="46"/>
        <v>8.0079999999999998E-2</v>
      </c>
      <c r="R818" s="34"/>
    </row>
    <row r="819" spans="10:18" ht="15" customHeight="1" x14ac:dyDescent="0.25">
      <c r="J819" s="28">
        <v>29</v>
      </c>
      <c r="K819" s="476"/>
      <c r="L819" s="476">
        <v>5</v>
      </c>
      <c r="M819" s="477">
        <v>7</v>
      </c>
      <c r="N819" s="409">
        <v>400</v>
      </c>
      <c r="O819" s="478">
        <v>18</v>
      </c>
      <c r="P819" s="450">
        <v>72</v>
      </c>
      <c r="Q819" s="451">
        <f t="shared" si="46"/>
        <v>1.008</v>
      </c>
      <c r="R819" s="479"/>
    </row>
    <row r="820" spans="10:18" ht="15" customHeight="1" x14ac:dyDescent="0.25">
      <c r="J820" s="28">
        <v>30</v>
      </c>
      <c r="K820" s="476"/>
      <c r="L820" s="476">
        <v>3</v>
      </c>
      <c r="M820" s="477">
        <v>5</v>
      </c>
      <c r="N820" s="409">
        <v>400</v>
      </c>
      <c r="O820" s="478">
        <v>10</v>
      </c>
      <c r="P820" s="450">
        <v>100</v>
      </c>
      <c r="Q820" s="451">
        <f t="shared" ref="Q820:Q883" si="47">L820*M820*N820*P820/1000000</f>
        <v>0.6</v>
      </c>
      <c r="R820" s="479"/>
    </row>
    <row r="821" spans="10:18" ht="15" customHeight="1" x14ac:dyDescent="0.25">
      <c r="J821" s="28">
        <v>31</v>
      </c>
      <c r="K821" s="476"/>
      <c r="L821" s="476">
        <v>2</v>
      </c>
      <c r="M821" s="477">
        <v>3</v>
      </c>
      <c r="N821" s="409">
        <v>400</v>
      </c>
      <c r="O821" s="478">
        <v>6</v>
      </c>
      <c r="P821" s="450">
        <v>150</v>
      </c>
      <c r="Q821" s="451">
        <f t="shared" si="47"/>
        <v>0.36</v>
      </c>
      <c r="R821" s="479"/>
    </row>
    <row r="822" spans="10:18" ht="15" customHeight="1" x14ac:dyDescent="0.25">
      <c r="J822" s="1292">
        <v>46190</v>
      </c>
      <c r="K822" s="23" t="s">
        <v>32</v>
      </c>
      <c r="L822" s="24">
        <v>13</v>
      </c>
      <c r="M822" s="24">
        <v>25</v>
      </c>
      <c r="N822" s="24">
        <v>400</v>
      </c>
      <c r="O822" s="23"/>
      <c r="P822" s="25">
        <v>2</v>
      </c>
      <c r="Q822" s="26">
        <f t="shared" si="47"/>
        <v>0.26</v>
      </c>
      <c r="R822" s="27"/>
    </row>
    <row r="823" spans="10:18" ht="15" customHeight="1" x14ac:dyDescent="0.25">
      <c r="J823" s="28">
        <v>2</v>
      </c>
      <c r="K823" s="29"/>
      <c r="L823" s="29">
        <v>10</v>
      </c>
      <c r="M823" s="24">
        <v>25</v>
      </c>
      <c r="N823" s="24">
        <v>400</v>
      </c>
      <c r="O823" s="29"/>
      <c r="P823" s="30">
        <v>3</v>
      </c>
      <c r="Q823" s="26">
        <f t="shared" si="47"/>
        <v>0.3</v>
      </c>
      <c r="R823" s="29"/>
    </row>
    <row r="824" spans="10:18" ht="15" customHeight="1" x14ac:dyDescent="0.25">
      <c r="J824" s="28">
        <v>3</v>
      </c>
      <c r="K824" s="29"/>
      <c r="L824" s="29">
        <v>10</v>
      </c>
      <c r="M824" s="24">
        <v>20</v>
      </c>
      <c r="N824" s="24">
        <v>400</v>
      </c>
      <c r="O824" s="29"/>
      <c r="P824" s="25">
        <v>3</v>
      </c>
      <c r="Q824" s="26">
        <f t="shared" si="47"/>
        <v>0.24</v>
      </c>
      <c r="R824" s="29"/>
    </row>
    <row r="825" spans="10:18" ht="15" customHeight="1" x14ac:dyDescent="0.25">
      <c r="J825" s="28">
        <v>4</v>
      </c>
      <c r="K825" s="29"/>
      <c r="L825" s="29">
        <v>8</v>
      </c>
      <c r="M825" s="24">
        <v>20</v>
      </c>
      <c r="N825" s="24">
        <v>400</v>
      </c>
      <c r="O825" s="29"/>
      <c r="P825" s="30">
        <v>3</v>
      </c>
      <c r="Q825" s="26">
        <f t="shared" si="47"/>
        <v>0.192</v>
      </c>
      <c r="R825" s="29"/>
    </row>
    <row r="826" spans="10:18" ht="15" customHeight="1" x14ac:dyDescent="0.25">
      <c r="J826" s="28">
        <v>5</v>
      </c>
      <c r="K826" s="29"/>
      <c r="L826" s="29">
        <v>4.5</v>
      </c>
      <c r="M826" s="24">
        <v>20</v>
      </c>
      <c r="N826" s="24">
        <v>400</v>
      </c>
      <c r="O826" s="29"/>
      <c r="P826" s="25">
        <v>1</v>
      </c>
      <c r="Q826" s="26">
        <f t="shared" si="47"/>
        <v>3.5999999999999997E-2</v>
      </c>
      <c r="R826" s="34"/>
    </row>
    <row r="827" spans="10:18" ht="15" customHeight="1" x14ac:dyDescent="0.25">
      <c r="J827" s="28">
        <v>6</v>
      </c>
      <c r="K827" s="29"/>
      <c r="L827" s="29">
        <v>3.5</v>
      </c>
      <c r="M827" s="24">
        <v>20</v>
      </c>
      <c r="N827" s="24">
        <v>400</v>
      </c>
      <c r="O827" s="29"/>
      <c r="P827" s="30">
        <v>1</v>
      </c>
      <c r="Q827" s="26">
        <f t="shared" si="47"/>
        <v>2.8000000000000001E-2</v>
      </c>
      <c r="R827" s="29"/>
    </row>
    <row r="828" spans="10:18" ht="15" customHeight="1" x14ac:dyDescent="0.25">
      <c r="J828" s="28">
        <v>7</v>
      </c>
      <c r="K828" s="29"/>
      <c r="L828" s="29">
        <v>2.2000000000000002</v>
      </c>
      <c r="M828" s="24">
        <v>20</v>
      </c>
      <c r="N828" s="24">
        <v>400</v>
      </c>
      <c r="O828" s="29"/>
      <c r="P828" s="30">
        <v>2</v>
      </c>
      <c r="Q828" s="26">
        <f t="shared" si="47"/>
        <v>3.5200000000000002E-2</v>
      </c>
      <c r="R828" s="34"/>
    </row>
    <row r="829" spans="10:18" ht="15" customHeight="1" x14ac:dyDescent="0.25">
      <c r="J829" s="28">
        <v>8</v>
      </c>
      <c r="K829" s="29"/>
      <c r="L829" s="29">
        <v>10</v>
      </c>
      <c r="M829" s="24">
        <v>18</v>
      </c>
      <c r="N829" s="24">
        <v>400</v>
      </c>
      <c r="O829" s="29"/>
      <c r="P829" s="30">
        <v>2</v>
      </c>
      <c r="Q829" s="26">
        <f t="shared" si="47"/>
        <v>0.14399999999999999</v>
      </c>
      <c r="R829" s="29"/>
    </row>
    <row r="830" spans="10:18" ht="15" customHeight="1" x14ac:dyDescent="0.25">
      <c r="J830" s="28">
        <v>9</v>
      </c>
      <c r="K830" s="29"/>
      <c r="L830" s="29">
        <v>4.5</v>
      </c>
      <c r="M830" s="24">
        <v>18</v>
      </c>
      <c r="N830" s="24">
        <v>400</v>
      </c>
      <c r="O830" s="29"/>
      <c r="P830" s="30">
        <v>1</v>
      </c>
      <c r="Q830" s="26">
        <f t="shared" si="47"/>
        <v>3.2399999999999998E-2</v>
      </c>
      <c r="R830" s="34"/>
    </row>
    <row r="831" spans="10:18" ht="15" customHeight="1" x14ac:dyDescent="0.25">
      <c r="J831" s="28">
        <v>10</v>
      </c>
      <c r="K831" s="29"/>
      <c r="L831" s="29">
        <v>1.7</v>
      </c>
      <c r="M831" s="24">
        <v>20</v>
      </c>
      <c r="N831" s="24">
        <v>300</v>
      </c>
      <c r="O831" s="29"/>
      <c r="P831" s="30">
        <v>1</v>
      </c>
      <c r="Q831" s="26">
        <f t="shared" si="47"/>
        <v>1.0200000000000001E-2</v>
      </c>
      <c r="R831" s="29"/>
    </row>
    <row r="832" spans="10:18" ht="15" customHeight="1" x14ac:dyDescent="0.25">
      <c r="J832" s="28">
        <v>11</v>
      </c>
      <c r="K832" s="29"/>
      <c r="L832" s="29">
        <v>3.5</v>
      </c>
      <c r="M832" s="24">
        <v>23</v>
      </c>
      <c r="N832" s="24">
        <v>300</v>
      </c>
      <c r="O832" s="29"/>
      <c r="P832" s="30">
        <v>1</v>
      </c>
      <c r="Q832" s="26">
        <f t="shared" si="47"/>
        <v>2.4150000000000001E-2</v>
      </c>
      <c r="R832" s="34"/>
    </row>
    <row r="833" spans="10:18" ht="15" customHeight="1" x14ac:dyDescent="0.25">
      <c r="J833" s="28">
        <v>12</v>
      </c>
      <c r="K833" s="29"/>
      <c r="L833" s="29">
        <v>2.2000000000000002</v>
      </c>
      <c r="M833" s="24">
        <v>10</v>
      </c>
      <c r="N833" s="24">
        <v>300</v>
      </c>
      <c r="O833" s="29"/>
      <c r="P833" s="30">
        <v>2</v>
      </c>
      <c r="Q833" s="26">
        <f t="shared" si="47"/>
        <v>1.32E-2</v>
      </c>
      <c r="R833" s="29"/>
    </row>
    <row r="834" spans="10:18" ht="15" customHeight="1" x14ac:dyDescent="0.25">
      <c r="J834" s="28">
        <v>13</v>
      </c>
      <c r="K834" s="29"/>
      <c r="L834" s="29">
        <v>10</v>
      </c>
      <c r="M834" s="24">
        <v>15</v>
      </c>
      <c r="N834" s="24">
        <v>400</v>
      </c>
      <c r="O834" s="29"/>
      <c r="P834" s="30">
        <v>5</v>
      </c>
      <c r="Q834" s="26">
        <f t="shared" si="47"/>
        <v>0.3</v>
      </c>
      <c r="R834" s="34"/>
    </row>
    <row r="835" spans="10:18" ht="15" customHeight="1" x14ac:dyDescent="0.25">
      <c r="J835" s="28">
        <v>14</v>
      </c>
      <c r="K835" s="29"/>
      <c r="L835" s="29">
        <v>4.5</v>
      </c>
      <c r="M835" s="24">
        <v>15</v>
      </c>
      <c r="N835" s="24">
        <v>400</v>
      </c>
      <c r="O835" s="29"/>
      <c r="P835" s="30">
        <v>1</v>
      </c>
      <c r="Q835" s="26">
        <f t="shared" si="47"/>
        <v>2.7E-2</v>
      </c>
      <c r="R835" s="29"/>
    </row>
    <row r="836" spans="10:18" ht="15" customHeight="1" x14ac:dyDescent="0.25">
      <c r="J836" s="28">
        <v>15</v>
      </c>
      <c r="K836" s="29"/>
      <c r="L836" s="29">
        <v>3.5</v>
      </c>
      <c r="M836" s="24">
        <v>15</v>
      </c>
      <c r="N836" s="24">
        <v>400</v>
      </c>
      <c r="O836" s="29"/>
      <c r="P836" s="30">
        <v>1</v>
      </c>
      <c r="Q836" s="26">
        <f t="shared" si="47"/>
        <v>2.1000000000000001E-2</v>
      </c>
      <c r="R836" s="34"/>
    </row>
    <row r="837" spans="10:18" ht="15" customHeight="1" x14ac:dyDescent="0.25">
      <c r="J837" s="28">
        <v>16</v>
      </c>
      <c r="K837" s="29"/>
      <c r="L837" s="29">
        <v>2.2000000000000002</v>
      </c>
      <c r="M837" s="24">
        <v>15</v>
      </c>
      <c r="N837" s="24">
        <v>400</v>
      </c>
      <c r="O837" s="29"/>
      <c r="P837" s="30">
        <v>3</v>
      </c>
      <c r="Q837" s="26">
        <f t="shared" si="47"/>
        <v>3.9600000000000003E-2</v>
      </c>
      <c r="R837" s="29"/>
    </row>
    <row r="838" spans="10:18" ht="15" customHeight="1" x14ac:dyDescent="0.25">
      <c r="J838" s="28">
        <v>17</v>
      </c>
      <c r="K838" s="29"/>
      <c r="L838" s="29">
        <v>1.7</v>
      </c>
      <c r="M838" s="24">
        <v>15</v>
      </c>
      <c r="N838" s="24">
        <v>400</v>
      </c>
      <c r="O838" s="29"/>
      <c r="P838" s="30">
        <v>2</v>
      </c>
      <c r="Q838" s="26">
        <f t="shared" si="47"/>
        <v>2.0400000000000001E-2</v>
      </c>
      <c r="R838" s="34"/>
    </row>
    <row r="839" spans="10:18" ht="15" customHeight="1" x14ac:dyDescent="0.25">
      <c r="J839" s="28">
        <v>18</v>
      </c>
      <c r="K839" s="29"/>
      <c r="L839" s="29">
        <v>13</v>
      </c>
      <c r="M839" s="24">
        <v>13</v>
      </c>
      <c r="N839" s="24">
        <v>400</v>
      </c>
      <c r="O839" s="29"/>
      <c r="P839" s="30">
        <v>1</v>
      </c>
      <c r="Q839" s="26">
        <f t="shared" si="47"/>
        <v>6.7599999999999993E-2</v>
      </c>
      <c r="R839" s="29"/>
    </row>
    <row r="840" spans="10:18" ht="15" customHeight="1" x14ac:dyDescent="0.25">
      <c r="J840" s="28">
        <v>19</v>
      </c>
      <c r="K840" s="29"/>
      <c r="L840" s="29">
        <v>10</v>
      </c>
      <c r="M840" s="24">
        <v>13</v>
      </c>
      <c r="N840" s="24">
        <v>400</v>
      </c>
      <c r="O840" s="29"/>
      <c r="P840" s="30">
        <v>1</v>
      </c>
      <c r="Q840" s="26">
        <f t="shared" si="47"/>
        <v>5.1999999999999998E-2</v>
      </c>
      <c r="R840" s="34"/>
    </row>
    <row r="841" spans="10:18" ht="15" customHeight="1" x14ac:dyDescent="0.25">
      <c r="J841" s="28">
        <v>20</v>
      </c>
      <c r="K841" s="29"/>
      <c r="L841" s="29">
        <v>8</v>
      </c>
      <c r="M841" s="24">
        <v>13</v>
      </c>
      <c r="N841" s="24">
        <v>400</v>
      </c>
      <c r="O841" s="29"/>
      <c r="P841" s="30">
        <v>1</v>
      </c>
      <c r="Q841" s="26">
        <f t="shared" si="47"/>
        <v>4.1599999999999998E-2</v>
      </c>
      <c r="R841" s="29"/>
    </row>
    <row r="842" spans="10:18" ht="15" customHeight="1" x14ac:dyDescent="0.25">
      <c r="J842" s="28">
        <v>21</v>
      </c>
      <c r="K842" s="29"/>
      <c r="L842" s="29">
        <v>4.5</v>
      </c>
      <c r="M842" s="24">
        <v>13</v>
      </c>
      <c r="N842" s="24">
        <v>400</v>
      </c>
      <c r="O842" s="29"/>
      <c r="P842" s="30">
        <v>1</v>
      </c>
      <c r="Q842" s="26">
        <f t="shared" si="47"/>
        <v>2.3400000000000001E-2</v>
      </c>
      <c r="R842" s="34"/>
    </row>
    <row r="843" spans="10:18" ht="15" customHeight="1" x14ac:dyDescent="0.25">
      <c r="J843" s="28">
        <v>22</v>
      </c>
      <c r="K843" s="29"/>
      <c r="L843" s="29">
        <v>2.2000000000000002</v>
      </c>
      <c r="M843" s="24">
        <v>13</v>
      </c>
      <c r="N843" s="24">
        <v>400</v>
      </c>
      <c r="O843" s="29"/>
      <c r="P843" s="30">
        <v>4</v>
      </c>
      <c r="Q843" s="26">
        <f t="shared" si="47"/>
        <v>4.5760000000000002E-2</v>
      </c>
      <c r="R843" s="29"/>
    </row>
    <row r="844" spans="10:18" ht="15" customHeight="1" x14ac:dyDescent="0.25">
      <c r="J844" s="28">
        <v>23</v>
      </c>
      <c r="K844" s="29"/>
      <c r="L844" s="29">
        <v>3.5</v>
      </c>
      <c r="M844" s="24">
        <v>13</v>
      </c>
      <c r="N844" s="24">
        <v>400</v>
      </c>
      <c r="O844" s="29"/>
      <c r="P844" s="30">
        <v>1</v>
      </c>
      <c r="Q844" s="26">
        <f t="shared" si="47"/>
        <v>1.8200000000000001E-2</v>
      </c>
      <c r="R844" s="34"/>
    </row>
    <row r="845" spans="10:18" ht="15" customHeight="1" x14ac:dyDescent="0.25">
      <c r="J845" s="28">
        <v>24</v>
      </c>
      <c r="K845" s="29"/>
      <c r="L845" s="29">
        <v>1.7</v>
      </c>
      <c r="M845" s="24">
        <v>13</v>
      </c>
      <c r="N845" s="24">
        <v>400</v>
      </c>
      <c r="O845" s="29"/>
      <c r="P845" s="30">
        <v>3</v>
      </c>
      <c r="Q845" s="26">
        <f t="shared" si="47"/>
        <v>2.6519999999999998E-2</v>
      </c>
      <c r="R845" s="29"/>
    </row>
    <row r="846" spans="10:18" ht="15" customHeight="1" x14ac:dyDescent="0.25">
      <c r="J846" s="28">
        <v>25</v>
      </c>
      <c r="K846" s="29"/>
      <c r="L846" s="29">
        <v>4.5</v>
      </c>
      <c r="M846" s="24">
        <v>10</v>
      </c>
      <c r="N846" s="24">
        <v>400</v>
      </c>
      <c r="O846" s="29"/>
      <c r="P846" s="30">
        <v>18</v>
      </c>
      <c r="Q846" s="26">
        <f t="shared" si="47"/>
        <v>0.32400000000000001</v>
      </c>
      <c r="R846" s="34"/>
    </row>
    <row r="847" spans="10:18" ht="15" customHeight="1" x14ac:dyDescent="0.25">
      <c r="J847" s="28">
        <v>26</v>
      </c>
      <c r="K847" s="29"/>
      <c r="L847" s="29">
        <v>3.5</v>
      </c>
      <c r="M847" s="24">
        <v>10</v>
      </c>
      <c r="N847" s="24">
        <v>400</v>
      </c>
      <c r="O847" s="29"/>
      <c r="P847" s="30">
        <v>2</v>
      </c>
      <c r="Q847" s="26">
        <f t="shared" si="47"/>
        <v>2.8000000000000001E-2</v>
      </c>
      <c r="R847" s="34"/>
    </row>
    <row r="848" spans="10:18" ht="15" customHeight="1" x14ac:dyDescent="0.25">
      <c r="J848" s="28">
        <v>27</v>
      </c>
      <c r="K848" s="29"/>
      <c r="L848" s="29">
        <v>2.2000000000000002</v>
      </c>
      <c r="M848" s="24">
        <v>10</v>
      </c>
      <c r="N848" s="24">
        <v>400</v>
      </c>
      <c r="O848" s="29"/>
      <c r="P848" s="30">
        <v>2</v>
      </c>
      <c r="Q848" s="26">
        <f t="shared" si="47"/>
        <v>1.7600000000000001E-2</v>
      </c>
      <c r="R848" s="29"/>
    </row>
    <row r="849" spans="10:18" ht="15" customHeight="1" x14ac:dyDescent="0.25">
      <c r="J849" s="28">
        <v>28</v>
      </c>
      <c r="K849" s="29"/>
      <c r="L849" s="29">
        <v>1.7</v>
      </c>
      <c r="M849" s="24">
        <v>10</v>
      </c>
      <c r="N849" s="24">
        <v>400</v>
      </c>
      <c r="O849" s="29"/>
      <c r="P849" s="30">
        <v>5</v>
      </c>
      <c r="Q849" s="26">
        <f t="shared" si="47"/>
        <v>3.4000000000000002E-2</v>
      </c>
      <c r="R849" s="34"/>
    </row>
    <row r="850" spans="10:18" ht="15" customHeight="1" x14ac:dyDescent="0.25">
      <c r="J850" s="28">
        <v>29</v>
      </c>
      <c r="K850" s="476"/>
      <c r="L850" s="476">
        <v>5</v>
      </c>
      <c r="M850" s="477">
        <v>7</v>
      </c>
      <c r="N850" s="409">
        <v>400</v>
      </c>
      <c r="O850" s="478">
        <v>26</v>
      </c>
      <c r="P850" s="450">
        <v>104</v>
      </c>
      <c r="Q850" s="451">
        <f t="shared" si="47"/>
        <v>1.456</v>
      </c>
      <c r="R850" s="479"/>
    </row>
    <row r="851" spans="10:18" ht="15" customHeight="1" x14ac:dyDescent="0.25">
      <c r="J851" s="28">
        <v>30</v>
      </c>
      <c r="K851" s="476"/>
      <c r="L851" s="476">
        <v>3</v>
      </c>
      <c r="M851" s="477">
        <v>5</v>
      </c>
      <c r="N851" s="409">
        <v>400</v>
      </c>
      <c r="O851" s="478">
        <v>9</v>
      </c>
      <c r="P851" s="450">
        <v>90</v>
      </c>
      <c r="Q851" s="451">
        <f t="shared" si="47"/>
        <v>0.54</v>
      </c>
      <c r="R851" s="479"/>
    </row>
    <row r="852" spans="10:18" ht="15" customHeight="1" x14ac:dyDescent="0.25">
      <c r="J852" s="28">
        <v>31</v>
      </c>
      <c r="K852" s="476"/>
      <c r="L852" s="476">
        <v>3</v>
      </c>
      <c r="M852" s="477">
        <v>5</v>
      </c>
      <c r="N852" s="409">
        <v>300</v>
      </c>
      <c r="O852" s="478">
        <v>2</v>
      </c>
      <c r="P852" s="450">
        <v>20</v>
      </c>
      <c r="Q852" s="451">
        <f t="shared" si="47"/>
        <v>0.09</v>
      </c>
      <c r="R852" s="479"/>
    </row>
    <row r="853" spans="10:18" ht="15" customHeight="1" x14ac:dyDescent="0.25">
      <c r="J853" s="28">
        <v>32</v>
      </c>
      <c r="K853" s="476"/>
      <c r="L853" s="476">
        <v>2</v>
      </c>
      <c r="M853" s="477">
        <v>3</v>
      </c>
      <c r="N853" s="409">
        <v>400</v>
      </c>
      <c r="O853" s="478">
        <v>5</v>
      </c>
      <c r="P853" s="450">
        <v>125</v>
      </c>
      <c r="Q853" s="451">
        <f t="shared" si="47"/>
        <v>0.3</v>
      </c>
      <c r="R853" s="479"/>
    </row>
    <row r="854" spans="10:18" ht="15" customHeight="1" x14ac:dyDescent="0.25">
      <c r="J854" s="28">
        <v>33</v>
      </c>
      <c r="K854" s="476"/>
      <c r="L854" s="476">
        <v>2</v>
      </c>
      <c r="M854" s="477">
        <v>3</v>
      </c>
      <c r="N854" s="409">
        <v>300</v>
      </c>
      <c r="O854" s="478">
        <v>2</v>
      </c>
      <c r="P854" s="450">
        <v>50</v>
      </c>
      <c r="Q854" s="451">
        <f t="shared" si="47"/>
        <v>0.09</v>
      </c>
      <c r="R854" s="479"/>
    </row>
    <row r="855" spans="10:18" ht="15" customHeight="1" x14ac:dyDescent="0.25">
      <c r="J855" s="22">
        <v>1</v>
      </c>
      <c r="K855" s="23" t="s">
        <v>32</v>
      </c>
      <c r="L855" s="24">
        <v>4.5</v>
      </c>
      <c r="M855" s="24">
        <v>10</v>
      </c>
      <c r="N855" s="24">
        <v>400</v>
      </c>
      <c r="O855" s="23"/>
      <c r="P855" s="25">
        <v>2</v>
      </c>
      <c r="Q855" s="26">
        <f t="shared" si="47"/>
        <v>3.5999999999999997E-2</v>
      </c>
      <c r="R855" s="27"/>
    </row>
    <row r="856" spans="10:18" ht="15" customHeight="1" x14ac:dyDescent="0.25">
      <c r="J856" s="28">
        <v>2</v>
      </c>
      <c r="K856" s="29"/>
      <c r="L856" s="52">
        <v>5</v>
      </c>
      <c r="M856" s="1312">
        <v>7</v>
      </c>
      <c r="N856" s="1312">
        <v>400</v>
      </c>
      <c r="O856" s="53">
        <v>14</v>
      </c>
      <c r="P856" s="25">
        <v>56</v>
      </c>
      <c r="Q856" s="26">
        <f t="shared" si="47"/>
        <v>0.78400000000000003</v>
      </c>
      <c r="R856" s="29"/>
    </row>
    <row r="857" spans="10:18" ht="15" customHeight="1" x14ac:dyDescent="0.25">
      <c r="J857" s="28">
        <v>3</v>
      </c>
      <c r="K857" s="29"/>
      <c r="L857" s="29">
        <v>3</v>
      </c>
      <c r="M857" s="24">
        <v>5</v>
      </c>
      <c r="N857" s="24">
        <v>400</v>
      </c>
      <c r="O857" s="29">
        <v>4</v>
      </c>
      <c r="P857" s="30">
        <v>40</v>
      </c>
      <c r="Q857" s="26">
        <f t="shared" si="47"/>
        <v>0.24</v>
      </c>
      <c r="R857" s="29"/>
    </row>
    <row r="858" spans="10:18" ht="15" customHeight="1" x14ac:dyDescent="0.25">
      <c r="J858" s="28">
        <v>4</v>
      </c>
      <c r="K858" s="29"/>
      <c r="L858" s="29">
        <v>2</v>
      </c>
      <c r="M858" s="24">
        <v>3</v>
      </c>
      <c r="N858" s="24">
        <v>400</v>
      </c>
      <c r="O858" s="29">
        <v>1</v>
      </c>
      <c r="P858" s="25">
        <v>25</v>
      </c>
      <c r="Q858" s="26">
        <f t="shared" si="47"/>
        <v>0.06</v>
      </c>
      <c r="R858" s="34"/>
    </row>
    <row r="859" spans="10:18" ht="15" customHeight="1" x14ac:dyDescent="0.25">
      <c r="J859" s="1292">
        <v>46191</v>
      </c>
      <c r="K859" s="23" t="s">
        <v>32</v>
      </c>
      <c r="L859" s="24">
        <v>8</v>
      </c>
      <c r="M859" s="24">
        <v>25</v>
      </c>
      <c r="N859" s="24">
        <v>400</v>
      </c>
      <c r="O859" s="23"/>
      <c r="P859" s="25">
        <v>1</v>
      </c>
      <c r="Q859" s="26">
        <f t="shared" si="47"/>
        <v>0.08</v>
      </c>
      <c r="R859" s="27"/>
    </row>
    <row r="860" spans="10:18" ht="15" customHeight="1" x14ac:dyDescent="0.25">
      <c r="J860" s="28">
        <v>2</v>
      </c>
      <c r="K860" s="29"/>
      <c r="L860" s="29">
        <v>13</v>
      </c>
      <c r="M860" s="24">
        <v>23</v>
      </c>
      <c r="N860" s="24">
        <v>400</v>
      </c>
      <c r="O860" s="29"/>
      <c r="P860" s="30">
        <v>1</v>
      </c>
      <c r="Q860" s="26">
        <f t="shared" si="47"/>
        <v>0.1196</v>
      </c>
      <c r="R860" s="29"/>
    </row>
    <row r="861" spans="10:18" ht="15" customHeight="1" x14ac:dyDescent="0.25">
      <c r="J861" s="28">
        <v>3</v>
      </c>
      <c r="K861" s="29"/>
      <c r="L861" s="29">
        <v>10</v>
      </c>
      <c r="M861" s="24">
        <v>23</v>
      </c>
      <c r="N861" s="24">
        <v>400</v>
      </c>
      <c r="O861" s="29"/>
      <c r="P861" s="25">
        <v>3</v>
      </c>
      <c r="Q861" s="26">
        <f t="shared" si="47"/>
        <v>0.27600000000000002</v>
      </c>
      <c r="R861" s="29"/>
    </row>
    <row r="862" spans="10:18" ht="15" customHeight="1" x14ac:dyDescent="0.25">
      <c r="J862" s="28">
        <v>4</v>
      </c>
      <c r="K862" s="29"/>
      <c r="L862" s="29">
        <v>10</v>
      </c>
      <c r="M862" s="24">
        <v>20</v>
      </c>
      <c r="N862" s="24">
        <v>400</v>
      </c>
      <c r="O862" s="29"/>
      <c r="P862" s="30">
        <v>2</v>
      </c>
      <c r="Q862" s="26">
        <f t="shared" si="47"/>
        <v>0.16</v>
      </c>
      <c r="R862" s="29"/>
    </row>
    <row r="863" spans="10:18" ht="15" customHeight="1" x14ac:dyDescent="0.25">
      <c r="J863" s="28">
        <v>5</v>
      </c>
      <c r="K863" s="29"/>
      <c r="L863" s="29">
        <v>8</v>
      </c>
      <c r="M863" s="24">
        <v>20</v>
      </c>
      <c r="N863" s="24">
        <v>400</v>
      </c>
      <c r="O863" s="29"/>
      <c r="P863" s="25">
        <v>1</v>
      </c>
      <c r="Q863" s="26">
        <f t="shared" si="47"/>
        <v>6.4000000000000001E-2</v>
      </c>
      <c r="R863" s="34"/>
    </row>
    <row r="864" spans="10:18" ht="15" customHeight="1" x14ac:dyDescent="0.25">
      <c r="J864" s="28">
        <v>6</v>
      </c>
      <c r="K864" s="29"/>
      <c r="L864" s="29">
        <v>15</v>
      </c>
      <c r="M864" s="24">
        <v>20</v>
      </c>
      <c r="N864" s="24">
        <v>400</v>
      </c>
      <c r="O864" s="29"/>
      <c r="P864" s="30">
        <v>1</v>
      </c>
      <c r="Q864" s="26">
        <f t="shared" si="47"/>
        <v>0.12</v>
      </c>
      <c r="R864" s="29"/>
    </row>
    <row r="865" spans="10:18" ht="15" customHeight="1" x14ac:dyDescent="0.25">
      <c r="J865" s="28">
        <v>7</v>
      </c>
      <c r="K865" s="29"/>
      <c r="L865" s="29">
        <v>13</v>
      </c>
      <c r="M865" s="24">
        <v>18</v>
      </c>
      <c r="N865" s="24">
        <v>400</v>
      </c>
      <c r="O865" s="29"/>
      <c r="P865" s="30">
        <v>1</v>
      </c>
      <c r="Q865" s="26">
        <f t="shared" si="47"/>
        <v>9.3600000000000003E-2</v>
      </c>
      <c r="R865" s="34"/>
    </row>
    <row r="866" spans="10:18" ht="15" customHeight="1" x14ac:dyDescent="0.25">
      <c r="J866" s="28">
        <v>8</v>
      </c>
      <c r="K866" s="29"/>
      <c r="L866" s="29">
        <v>10</v>
      </c>
      <c r="M866" s="24">
        <v>18</v>
      </c>
      <c r="N866" s="24">
        <v>400</v>
      </c>
      <c r="O866" s="29"/>
      <c r="P866" s="30">
        <v>2</v>
      </c>
      <c r="Q866" s="26">
        <f t="shared" si="47"/>
        <v>0.14399999999999999</v>
      </c>
      <c r="R866" s="29"/>
    </row>
    <row r="867" spans="10:18" ht="15" customHeight="1" x14ac:dyDescent="0.25">
      <c r="J867" s="28">
        <v>9</v>
      </c>
      <c r="K867" s="29"/>
      <c r="L867" s="29">
        <v>15</v>
      </c>
      <c r="M867" s="24">
        <v>15</v>
      </c>
      <c r="N867" s="24">
        <v>400</v>
      </c>
      <c r="O867" s="29"/>
      <c r="P867" s="30">
        <v>1</v>
      </c>
      <c r="Q867" s="26">
        <f t="shared" si="47"/>
        <v>0.09</v>
      </c>
      <c r="R867" s="34"/>
    </row>
    <row r="868" spans="10:18" ht="15" customHeight="1" x14ac:dyDescent="0.25">
      <c r="J868" s="28">
        <v>10</v>
      </c>
      <c r="K868" s="29"/>
      <c r="L868" s="29">
        <v>10</v>
      </c>
      <c r="M868" s="24">
        <v>15</v>
      </c>
      <c r="N868" s="24">
        <v>400</v>
      </c>
      <c r="O868" s="29"/>
      <c r="P868" s="30">
        <v>13</v>
      </c>
      <c r="Q868" s="26">
        <f t="shared" si="47"/>
        <v>0.78</v>
      </c>
      <c r="R868" s="29"/>
    </row>
    <row r="869" spans="10:18" ht="15" customHeight="1" x14ac:dyDescent="0.25">
      <c r="J869" s="28">
        <v>11</v>
      </c>
      <c r="K869" s="29"/>
      <c r="L869" s="29">
        <v>8</v>
      </c>
      <c r="M869" s="24">
        <v>15</v>
      </c>
      <c r="N869" s="24">
        <v>400</v>
      </c>
      <c r="O869" s="29"/>
      <c r="P869" s="30">
        <v>1</v>
      </c>
      <c r="Q869" s="26">
        <f t="shared" si="47"/>
        <v>4.8000000000000001E-2</v>
      </c>
      <c r="R869" s="34"/>
    </row>
    <row r="870" spans="10:18" ht="15" customHeight="1" x14ac:dyDescent="0.25">
      <c r="J870" s="28">
        <v>12</v>
      </c>
      <c r="K870" s="29"/>
      <c r="L870" s="29">
        <v>5</v>
      </c>
      <c r="M870" s="24">
        <v>15</v>
      </c>
      <c r="N870" s="24">
        <v>400</v>
      </c>
      <c r="O870" s="29"/>
      <c r="P870" s="30">
        <v>3</v>
      </c>
      <c r="Q870" s="26">
        <f t="shared" si="47"/>
        <v>0.09</v>
      </c>
      <c r="R870" s="29"/>
    </row>
    <row r="871" spans="10:18" ht="15" customHeight="1" x14ac:dyDescent="0.25">
      <c r="J871" s="28">
        <v>13</v>
      </c>
      <c r="K871" s="29"/>
      <c r="L871" s="29">
        <v>5</v>
      </c>
      <c r="M871" s="24">
        <v>18</v>
      </c>
      <c r="N871" s="24">
        <v>400</v>
      </c>
      <c r="O871" s="29"/>
      <c r="P871" s="30">
        <v>1</v>
      </c>
      <c r="Q871" s="26">
        <f t="shared" si="47"/>
        <v>3.5999999999999997E-2</v>
      </c>
      <c r="R871" s="34"/>
    </row>
    <row r="872" spans="10:18" ht="15" customHeight="1" x14ac:dyDescent="0.25">
      <c r="J872" s="28">
        <v>14</v>
      </c>
      <c r="K872" s="29"/>
      <c r="L872" s="29">
        <v>4.5</v>
      </c>
      <c r="M872" s="24">
        <v>15</v>
      </c>
      <c r="N872" s="24">
        <v>400</v>
      </c>
      <c r="O872" s="29"/>
      <c r="P872" s="30">
        <v>2</v>
      </c>
      <c r="Q872" s="26">
        <f t="shared" si="47"/>
        <v>5.3999999999999999E-2</v>
      </c>
      <c r="R872" s="29"/>
    </row>
    <row r="873" spans="10:18" ht="15" customHeight="1" x14ac:dyDescent="0.25">
      <c r="J873" s="28">
        <v>15</v>
      </c>
      <c r="K873" s="29"/>
      <c r="L873" s="29">
        <v>2.2000000000000002</v>
      </c>
      <c r="M873" s="24">
        <v>15</v>
      </c>
      <c r="N873" s="24">
        <v>400</v>
      </c>
      <c r="O873" s="29"/>
      <c r="P873" s="30">
        <v>7</v>
      </c>
      <c r="Q873" s="26">
        <f t="shared" si="47"/>
        <v>9.2399999999999996E-2</v>
      </c>
      <c r="R873" s="34"/>
    </row>
    <row r="874" spans="10:18" ht="15" customHeight="1" x14ac:dyDescent="0.25">
      <c r="J874" s="28">
        <v>16</v>
      </c>
      <c r="K874" s="29"/>
      <c r="L874" s="29">
        <v>10</v>
      </c>
      <c r="M874" s="24">
        <v>13</v>
      </c>
      <c r="N874" s="24">
        <v>400</v>
      </c>
      <c r="O874" s="29"/>
      <c r="P874" s="30">
        <v>2</v>
      </c>
      <c r="Q874" s="26">
        <f t="shared" si="47"/>
        <v>0.104</v>
      </c>
      <c r="R874" s="29"/>
    </row>
    <row r="875" spans="10:18" ht="15" customHeight="1" x14ac:dyDescent="0.25">
      <c r="J875" s="28">
        <v>17</v>
      </c>
      <c r="K875" s="29"/>
      <c r="L875" s="29">
        <v>5</v>
      </c>
      <c r="M875" s="24">
        <v>13</v>
      </c>
      <c r="N875" s="24">
        <v>400</v>
      </c>
      <c r="O875" s="29"/>
      <c r="P875" s="30">
        <v>2</v>
      </c>
      <c r="Q875" s="26">
        <f t="shared" si="47"/>
        <v>5.1999999999999998E-2</v>
      </c>
      <c r="R875" s="34"/>
    </row>
    <row r="876" spans="10:18" ht="15" customHeight="1" x14ac:dyDescent="0.25">
      <c r="J876" s="28">
        <v>18</v>
      </c>
      <c r="K876" s="29"/>
      <c r="L876" s="29">
        <v>5</v>
      </c>
      <c r="M876" s="24">
        <v>10</v>
      </c>
      <c r="N876" s="24">
        <v>400</v>
      </c>
      <c r="O876" s="29"/>
      <c r="P876" s="30">
        <v>11</v>
      </c>
      <c r="Q876" s="26">
        <f t="shared" si="47"/>
        <v>0.22</v>
      </c>
      <c r="R876" s="29"/>
    </row>
    <row r="877" spans="10:18" ht="15" customHeight="1" x14ac:dyDescent="0.25">
      <c r="J877" s="28">
        <v>19</v>
      </c>
      <c r="K877" s="29"/>
      <c r="L877" s="29">
        <v>4.5</v>
      </c>
      <c r="M877" s="24">
        <v>10</v>
      </c>
      <c r="N877" s="24">
        <v>400</v>
      </c>
      <c r="O877" s="29"/>
      <c r="P877" s="30">
        <v>1</v>
      </c>
      <c r="Q877" s="26">
        <f t="shared" si="47"/>
        <v>1.7999999999999999E-2</v>
      </c>
      <c r="R877" s="34"/>
    </row>
    <row r="878" spans="10:18" ht="15" customHeight="1" x14ac:dyDescent="0.25">
      <c r="J878" s="28">
        <v>20</v>
      </c>
      <c r="K878" s="29"/>
      <c r="L878" s="29">
        <v>2.2000000000000002</v>
      </c>
      <c r="M878" s="24">
        <v>10</v>
      </c>
      <c r="N878" s="24">
        <v>400</v>
      </c>
      <c r="O878" s="29"/>
      <c r="P878" s="30">
        <v>11</v>
      </c>
      <c r="Q878" s="26">
        <f t="shared" si="47"/>
        <v>9.6799999999999997E-2</v>
      </c>
      <c r="R878" s="29"/>
    </row>
    <row r="879" spans="10:18" ht="15" customHeight="1" x14ac:dyDescent="0.25">
      <c r="J879" s="28">
        <v>21</v>
      </c>
      <c r="K879" s="29"/>
      <c r="L879" s="29">
        <v>1.7</v>
      </c>
      <c r="M879" s="24">
        <v>10</v>
      </c>
      <c r="N879" s="24">
        <v>400</v>
      </c>
      <c r="O879" s="29"/>
      <c r="P879" s="30">
        <v>9</v>
      </c>
      <c r="Q879" s="26">
        <f t="shared" si="47"/>
        <v>6.1199999999999997E-2</v>
      </c>
      <c r="R879" s="34"/>
    </row>
    <row r="880" spans="10:18" ht="15" customHeight="1" x14ac:dyDescent="0.25">
      <c r="J880" s="28">
        <v>22</v>
      </c>
      <c r="K880" s="29"/>
      <c r="L880" s="29">
        <v>1.7</v>
      </c>
      <c r="M880" s="24">
        <v>15</v>
      </c>
      <c r="N880" s="24">
        <v>300</v>
      </c>
      <c r="O880" s="29"/>
      <c r="P880" s="30">
        <v>2</v>
      </c>
      <c r="Q880" s="26">
        <f t="shared" si="47"/>
        <v>1.5299999999999999E-2</v>
      </c>
      <c r="R880" s="29"/>
    </row>
    <row r="881" spans="10:18" ht="15" customHeight="1" x14ac:dyDescent="0.25">
      <c r="J881" s="28">
        <v>23</v>
      </c>
      <c r="K881" s="29"/>
      <c r="L881" s="29">
        <v>1.7</v>
      </c>
      <c r="M881" s="24">
        <v>13</v>
      </c>
      <c r="N881" s="24">
        <v>300</v>
      </c>
      <c r="O881" s="29"/>
      <c r="P881" s="30">
        <v>1</v>
      </c>
      <c r="Q881" s="26">
        <f t="shared" si="47"/>
        <v>6.6299999999999987E-3</v>
      </c>
      <c r="R881" s="34"/>
    </row>
    <row r="882" spans="10:18" ht="15" customHeight="1" x14ac:dyDescent="0.25">
      <c r="J882" s="28">
        <v>24</v>
      </c>
      <c r="K882" s="29"/>
      <c r="L882" s="29">
        <v>1.7</v>
      </c>
      <c r="M882" s="24">
        <v>10</v>
      </c>
      <c r="N882" s="24">
        <v>300</v>
      </c>
      <c r="O882" s="29"/>
      <c r="P882" s="30">
        <v>12</v>
      </c>
      <c r="Q882" s="26">
        <f t="shared" si="47"/>
        <v>6.1199999999999997E-2</v>
      </c>
      <c r="R882" s="29"/>
    </row>
    <row r="883" spans="10:18" ht="15" customHeight="1" x14ac:dyDescent="0.25">
      <c r="J883" s="28">
        <v>25</v>
      </c>
      <c r="K883" s="476"/>
      <c r="L883" s="476">
        <v>5</v>
      </c>
      <c r="M883" s="477">
        <v>7</v>
      </c>
      <c r="N883" s="409">
        <v>400</v>
      </c>
      <c r="O883" s="478">
        <v>8</v>
      </c>
      <c r="P883" s="450">
        <v>32</v>
      </c>
      <c r="Q883" s="451">
        <f t="shared" si="47"/>
        <v>0.44800000000000001</v>
      </c>
      <c r="R883" s="479"/>
    </row>
    <row r="884" spans="10:18" ht="15" customHeight="1" x14ac:dyDescent="0.25">
      <c r="J884" s="28">
        <v>25</v>
      </c>
      <c r="K884" s="476"/>
      <c r="L884" s="476">
        <v>4</v>
      </c>
      <c r="M884" s="477">
        <v>6</v>
      </c>
      <c r="N884" s="409">
        <v>400</v>
      </c>
      <c r="O884" s="478">
        <v>1</v>
      </c>
      <c r="P884" s="450">
        <v>6</v>
      </c>
      <c r="Q884" s="451">
        <f t="shared" ref="Q884:Q947" si="48">L884*M884*N884*P884/1000000</f>
        <v>5.7599999999999998E-2</v>
      </c>
      <c r="R884" s="479"/>
    </row>
    <row r="885" spans="10:18" ht="15" customHeight="1" x14ac:dyDescent="0.25">
      <c r="J885" s="28">
        <v>26</v>
      </c>
      <c r="K885" s="476"/>
      <c r="L885" s="476">
        <v>3</v>
      </c>
      <c r="M885" s="477">
        <v>5</v>
      </c>
      <c r="N885" s="409">
        <v>400</v>
      </c>
      <c r="O885" s="478">
        <v>5</v>
      </c>
      <c r="P885" s="450">
        <v>50</v>
      </c>
      <c r="Q885" s="451">
        <f t="shared" si="48"/>
        <v>0.3</v>
      </c>
      <c r="R885" s="479"/>
    </row>
    <row r="886" spans="10:18" ht="15" customHeight="1" x14ac:dyDescent="0.25">
      <c r="J886" s="28">
        <v>27</v>
      </c>
      <c r="K886" s="476"/>
      <c r="L886" s="476">
        <v>3</v>
      </c>
      <c r="M886" s="477">
        <v>5</v>
      </c>
      <c r="N886" s="409">
        <v>300</v>
      </c>
      <c r="O886" s="478">
        <v>1</v>
      </c>
      <c r="P886" s="450">
        <v>10</v>
      </c>
      <c r="Q886" s="451">
        <f t="shared" si="48"/>
        <v>4.4999999999999998E-2</v>
      </c>
      <c r="R886" s="479"/>
    </row>
    <row r="887" spans="10:18" ht="15" customHeight="1" x14ac:dyDescent="0.25">
      <c r="J887" s="28">
        <v>28</v>
      </c>
      <c r="K887" s="476"/>
      <c r="L887" s="476">
        <v>2</v>
      </c>
      <c r="M887" s="477">
        <v>3</v>
      </c>
      <c r="N887" s="409">
        <v>400</v>
      </c>
      <c r="O887" s="478">
        <v>4</v>
      </c>
      <c r="P887" s="450">
        <v>100</v>
      </c>
      <c r="Q887" s="451">
        <f t="shared" si="48"/>
        <v>0.24</v>
      </c>
      <c r="R887" s="479"/>
    </row>
    <row r="888" spans="10:18" ht="15" customHeight="1" x14ac:dyDescent="0.25">
      <c r="J888" s="1292">
        <v>46191</v>
      </c>
      <c r="K888" s="23" t="s">
        <v>32</v>
      </c>
      <c r="L888" s="24">
        <v>8</v>
      </c>
      <c r="M888" s="24">
        <v>25</v>
      </c>
      <c r="N888" s="24">
        <v>400</v>
      </c>
      <c r="O888" s="23"/>
      <c r="P888" s="25">
        <v>1</v>
      </c>
      <c r="Q888" s="26">
        <f t="shared" si="48"/>
        <v>0.08</v>
      </c>
      <c r="R888" s="27"/>
    </row>
    <row r="889" spans="10:18" ht="15" customHeight="1" x14ac:dyDescent="0.25">
      <c r="J889" s="28">
        <v>2</v>
      </c>
      <c r="K889" s="29"/>
      <c r="L889" s="29">
        <v>13</v>
      </c>
      <c r="M889" s="24">
        <v>20</v>
      </c>
      <c r="N889" s="24">
        <v>400</v>
      </c>
      <c r="O889" s="29"/>
      <c r="P889" s="30">
        <v>1</v>
      </c>
      <c r="Q889" s="26">
        <f t="shared" si="48"/>
        <v>0.104</v>
      </c>
      <c r="R889" s="29"/>
    </row>
    <row r="890" spans="10:18" ht="15" customHeight="1" x14ac:dyDescent="0.25">
      <c r="J890" s="28">
        <v>3</v>
      </c>
      <c r="K890" s="29"/>
      <c r="L890" s="29">
        <v>10</v>
      </c>
      <c r="M890" s="24">
        <v>20</v>
      </c>
      <c r="N890" s="24">
        <v>400</v>
      </c>
      <c r="O890" s="29"/>
      <c r="P890" s="25">
        <v>3</v>
      </c>
      <c r="Q890" s="26">
        <f t="shared" si="48"/>
        <v>0.24</v>
      </c>
      <c r="R890" s="29"/>
    </row>
    <row r="891" spans="10:18" ht="15" customHeight="1" x14ac:dyDescent="0.25">
      <c r="J891" s="28">
        <v>4</v>
      </c>
      <c r="K891" s="29"/>
      <c r="L891" s="29">
        <v>8</v>
      </c>
      <c r="M891" s="24">
        <v>20</v>
      </c>
      <c r="N891" s="24">
        <v>400</v>
      </c>
      <c r="O891" s="29"/>
      <c r="P891" s="30">
        <v>1</v>
      </c>
      <c r="Q891" s="26">
        <f t="shared" si="48"/>
        <v>6.4000000000000001E-2</v>
      </c>
      <c r="R891" s="29"/>
    </row>
    <row r="892" spans="10:18" ht="15" customHeight="1" x14ac:dyDescent="0.25">
      <c r="J892" s="28">
        <v>5</v>
      </c>
      <c r="K892" s="29"/>
      <c r="L892" s="29">
        <v>4.5</v>
      </c>
      <c r="M892" s="24">
        <v>20</v>
      </c>
      <c r="N892" s="24">
        <v>400</v>
      </c>
      <c r="O892" s="29"/>
      <c r="P892" s="25">
        <v>3</v>
      </c>
      <c r="Q892" s="26">
        <f t="shared" si="48"/>
        <v>0.108</v>
      </c>
      <c r="R892" s="34"/>
    </row>
    <row r="893" spans="10:18" ht="15" customHeight="1" x14ac:dyDescent="0.25">
      <c r="J893" s="28">
        <v>6</v>
      </c>
      <c r="K893" s="29"/>
      <c r="L893" s="29">
        <v>2.2000000000000002</v>
      </c>
      <c r="M893" s="24">
        <v>20</v>
      </c>
      <c r="N893" s="24">
        <v>400</v>
      </c>
      <c r="O893" s="29"/>
      <c r="P893" s="30">
        <v>2</v>
      </c>
      <c r="Q893" s="26">
        <f t="shared" si="48"/>
        <v>3.5200000000000002E-2</v>
      </c>
      <c r="R893" s="29"/>
    </row>
    <row r="894" spans="10:18" ht="15" customHeight="1" x14ac:dyDescent="0.25">
      <c r="J894" s="28">
        <v>7</v>
      </c>
      <c r="K894" s="29"/>
      <c r="L894" s="29">
        <v>13</v>
      </c>
      <c r="M894" s="24">
        <v>18</v>
      </c>
      <c r="N894" s="24">
        <v>400</v>
      </c>
      <c r="O894" s="29"/>
      <c r="P894" s="30">
        <v>1</v>
      </c>
      <c r="Q894" s="26">
        <f t="shared" si="48"/>
        <v>9.3600000000000003E-2</v>
      </c>
      <c r="R894" s="34"/>
    </row>
    <row r="895" spans="10:18" ht="15" customHeight="1" x14ac:dyDescent="0.25">
      <c r="J895" s="28">
        <v>8</v>
      </c>
      <c r="K895" s="29"/>
      <c r="L895" s="29">
        <v>2.2000000000000002</v>
      </c>
      <c r="M895" s="24">
        <v>18</v>
      </c>
      <c r="N895" s="24">
        <v>400</v>
      </c>
      <c r="O895" s="29"/>
      <c r="P895" s="30">
        <v>1</v>
      </c>
      <c r="Q895" s="26">
        <f t="shared" si="48"/>
        <v>1.584E-2</v>
      </c>
      <c r="R895" s="29"/>
    </row>
    <row r="896" spans="10:18" ht="15" customHeight="1" x14ac:dyDescent="0.25">
      <c r="J896" s="28">
        <v>9</v>
      </c>
      <c r="K896" s="29"/>
      <c r="L896" s="29">
        <v>15</v>
      </c>
      <c r="M896" s="24">
        <v>15</v>
      </c>
      <c r="N896" s="24">
        <v>400</v>
      </c>
      <c r="O896" s="29"/>
      <c r="P896" s="30">
        <v>1</v>
      </c>
      <c r="Q896" s="26">
        <f t="shared" si="48"/>
        <v>0.09</v>
      </c>
      <c r="R896" s="34"/>
    </row>
    <row r="897" spans="10:18" ht="15" customHeight="1" x14ac:dyDescent="0.25">
      <c r="J897" s="28">
        <v>10</v>
      </c>
      <c r="K897" s="29"/>
      <c r="L897" s="29">
        <v>10</v>
      </c>
      <c r="M897" s="24">
        <v>15</v>
      </c>
      <c r="N897" s="24">
        <v>400</v>
      </c>
      <c r="O897" s="29"/>
      <c r="P897" s="30">
        <v>3</v>
      </c>
      <c r="Q897" s="26">
        <f t="shared" si="48"/>
        <v>0.18</v>
      </c>
      <c r="R897" s="29"/>
    </row>
    <row r="898" spans="10:18" ht="15" customHeight="1" x14ac:dyDescent="0.25">
      <c r="J898" s="28">
        <v>11</v>
      </c>
      <c r="K898" s="29"/>
      <c r="L898" s="29">
        <v>8</v>
      </c>
      <c r="M898" s="24">
        <v>15</v>
      </c>
      <c r="N898" s="24">
        <v>400</v>
      </c>
      <c r="O898" s="29"/>
      <c r="P898" s="30">
        <v>3</v>
      </c>
      <c r="Q898" s="26">
        <f t="shared" si="48"/>
        <v>0.14399999999999999</v>
      </c>
      <c r="R898" s="34"/>
    </row>
    <row r="899" spans="10:18" ht="15" customHeight="1" x14ac:dyDescent="0.25">
      <c r="J899" s="28">
        <v>12</v>
      </c>
      <c r="K899" s="29"/>
      <c r="L899" s="29">
        <v>4.5</v>
      </c>
      <c r="M899" s="24">
        <v>15</v>
      </c>
      <c r="N899" s="24">
        <v>400</v>
      </c>
      <c r="O899" s="29"/>
      <c r="P899" s="30">
        <v>2</v>
      </c>
      <c r="Q899" s="26">
        <f t="shared" si="48"/>
        <v>5.3999999999999999E-2</v>
      </c>
      <c r="R899" s="29"/>
    </row>
    <row r="900" spans="10:18" ht="15" customHeight="1" x14ac:dyDescent="0.25">
      <c r="J900" s="28">
        <v>13</v>
      </c>
      <c r="K900" s="29"/>
      <c r="L900" s="29">
        <v>1.7</v>
      </c>
      <c r="M900" s="24">
        <v>15</v>
      </c>
      <c r="N900" s="24">
        <v>400</v>
      </c>
      <c r="O900" s="29"/>
      <c r="P900" s="30">
        <v>3</v>
      </c>
      <c r="Q900" s="26">
        <f t="shared" si="48"/>
        <v>3.0599999999999999E-2</v>
      </c>
      <c r="R900" s="29"/>
    </row>
    <row r="901" spans="10:18" ht="15" customHeight="1" x14ac:dyDescent="0.25">
      <c r="J901" s="28">
        <v>14</v>
      </c>
      <c r="K901" s="29"/>
      <c r="L901" s="29">
        <v>2.2000000000000002</v>
      </c>
      <c r="M901" s="24">
        <v>15</v>
      </c>
      <c r="N901" s="24">
        <v>400</v>
      </c>
      <c r="O901" s="29"/>
      <c r="P901" s="30">
        <v>2</v>
      </c>
      <c r="Q901" s="26">
        <f t="shared" si="48"/>
        <v>2.64E-2</v>
      </c>
      <c r="R901" s="34"/>
    </row>
    <row r="902" spans="10:18" ht="15" customHeight="1" x14ac:dyDescent="0.25">
      <c r="J902" s="28">
        <v>15</v>
      </c>
      <c r="K902" s="29"/>
      <c r="L902" s="29">
        <v>10</v>
      </c>
      <c r="M902" s="24">
        <v>13</v>
      </c>
      <c r="N902" s="24">
        <v>400</v>
      </c>
      <c r="O902" s="29"/>
      <c r="P902" s="30">
        <v>1</v>
      </c>
      <c r="Q902" s="26">
        <f t="shared" si="48"/>
        <v>5.1999999999999998E-2</v>
      </c>
      <c r="R902" s="29"/>
    </row>
    <row r="903" spans="10:18" ht="15" customHeight="1" x14ac:dyDescent="0.25">
      <c r="J903" s="28">
        <v>16</v>
      </c>
      <c r="K903" s="29"/>
      <c r="L903" s="29">
        <v>8</v>
      </c>
      <c r="M903" s="24">
        <v>13</v>
      </c>
      <c r="N903" s="24">
        <v>400</v>
      </c>
      <c r="O903" s="29"/>
      <c r="P903" s="30">
        <v>1</v>
      </c>
      <c r="Q903" s="26">
        <f t="shared" si="48"/>
        <v>4.1599999999999998E-2</v>
      </c>
      <c r="R903" s="29"/>
    </row>
    <row r="904" spans="10:18" ht="15" customHeight="1" x14ac:dyDescent="0.25">
      <c r="J904" s="28">
        <v>17</v>
      </c>
      <c r="K904" s="29"/>
      <c r="L904" s="29">
        <v>2.2000000000000002</v>
      </c>
      <c r="M904" s="24">
        <v>13</v>
      </c>
      <c r="N904" s="24">
        <v>400</v>
      </c>
      <c r="O904" s="29"/>
      <c r="P904" s="30">
        <v>2</v>
      </c>
      <c r="Q904" s="26">
        <f t="shared" si="48"/>
        <v>2.2880000000000001E-2</v>
      </c>
      <c r="R904" s="34"/>
    </row>
    <row r="905" spans="10:18" ht="15" customHeight="1" x14ac:dyDescent="0.25">
      <c r="J905" s="28">
        <v>18</v>
      </c>
      <c r="K905" s="29"/>
      <c r="L905" s="29">
        <v>1.7</v>
      </c>
      <c r="M905" s="24">
        <v>13</v>
      </c>
      <c r="N905" s="24">
        <v>400</v>
      </c>
      <c r="O905" s="29"/>
      <c r="P905" s="30">
        <v>3</v>
      </c>
      <c r="Q905" s="26">
        <f t="shared" si="48"/>
        <v>2.6519999999999998E-2</v>
      </c>
      <c r="R905" s="29"/>
    </row>
    <row r="906" spans="10:18" ht="15" customHeight="1" x14ac:dyDescent="0.25">
      <c r="J906" s="28">
        <v>19</v>
      </c>
      <c r="K906" s="29"/>
      <c r="L906" s="29">
        <v>10</v>
      </c>
      <c r="M906" s="24">
        <v>10</v>
      </c>
      <c r="N906" s="24">
        <v>400</v>
      </c>
      <c r="O906" s="29"/>
      <c r="P906" s="30">
        <v>1</v>
      </c>
      <c r="Q906" s="26">
        <f t="shared" si="48"/>
        <v>0.04</v>
      </c>
      <c r="R906" s="34"/>
    </row>
    <row r="907" spans="10:18" ht="15" customHeight="1" x14ac:dyDescent="0.25">
      <c r="J907" s="28">
        <v>20</v>
      </c>
      <c r="K907" s="29"/>
      <c r="L907" s="29">
        <v>4.5</v>
      </c>
      <c r="M907" s="24">
        <v>10</v>
      </c>
      <c r="N907" s="24">
        <v>400</v>
      </c>
      <c r="O907" s="29"/>
      <c r="P907" s="30">
        <v>22</v>
      </c>
      <c r="Q907" s="26">
        <f t="shared" si="48"/>
        <v>0.39600000000000002</v>
      </c>
      <c r="R907" s="29"/>
    </row>
    <row r="908" spans="10:18" ht="15" customHeight="1" x14ac:dyDescent="0.25">
      <c r="J908" s="28">
        <v>21</v>
      </c>
      <c r="K908" s="29"/>
      <c r="L908" s="29">
        <v>3.5</v>
      </c>
      <c r="M908" s="24">
        <v>10</v>
      </c>
      <c r="N908" s="24">
        <v>400</v>
      </c>
      <c r="O908" s="29"/>
      <c r="P908" s="30">
        <v>1</v>
      </c>
      <c r="Q908" s="26">
        <f t="shared" si="48"/>
        <v>1.4E-2</v>
      </c>
      <c r="R908" s="34"/>
    </row>
    <row r="909" spans="10:18" ht="15" customHeight="1" x14ac:dyDescent="0.25">
      <c r="J909" s="28">
        <v>22</v>
      </c>
      <c r="K909" s="29"/>
      <c r="L909" s="29">
        <v>1.7</v>
      </c>
      <c r="M909" s="24">
        <v>10</v>
      </c>
      <c r="N909" s="24">
        <v>400</v>
      </c>
      <c r="O909" s="29"/>
      <c r="P909" s="30">
        <v>11</v>
      </c>
      <c r="Q909" s="26">
        <f t="shared" si="48"/>
        <v>7.4800000000000005E-2</v>
      </c>
      <c r="R909" s="29"/>
    </row>
    <row r="910" spans="10:18" ht="15" customHeight="1" x14ac:dyDescent="0.25">
      <c r="J910" s="28">
        <v>23</v>
      </c>
      <c r="K910" s="476"/>
      <c r="L910" s="476">
        <v>5</v>
      </c>
      <c r="M910" s="477">
        <v>7</v>
      </c>
      <c r="N910" s="409">
        <v>400</v>
      </c>
      <c r="O910" s="478">
        <v>21</v>
      </c>
      <c r="P910" s="450">
        <v>84</v>
      </c>
      <c r="Q910" s="451">
        <f t="shared" si="48"/>
        <v>1.1759999999999999</v>
      </c>
      <c r="R910" s="479"/>
    </row>
    <row r="911" spans="10:18" ht="15" customHeight="1" x14ac:dyDescent="0.25">
      <c r="J911" s="28">
        <v>24</v>
      </c>
      <c r="K911" s="476"/>
      <c r="L911" s="476">
        <v>3</v>
      </c>
      <c r="M911" s="477">
        <v>5</v>
      </c>
      <c r="N911" s="409">
        <v>400</v>
      </c>
      <c r="O911" s="478">
        <v>12</v>
      </c>
      <c r="P911" s="450">
        <v>120</v>
      </c>
      <c r="Q911" s="451">
        <f t="shared" si="48"/>
        <v>0.72</v>
      </c>
      <c r="R911" s="479"/>
    </row>
    <row r="912" spans="10:18" ht="15" customHeight="1" x14ac:dyDescent="0.25">
      <c r="J912" s="28">
        <v>25</v>
      </c>
      <c r="K912" s="476"/>
      <c r="L912" s="476">
        <v>2</v>
      </c>
      <c r="M912" s="477">
        <v>3</v>
      </c>
      <c r="N912" s="409">
        <v>400</v>
      </c>
      <c r="O912" s="478">
        <v>4</v>
      </c>
      <c r="P912" s="450">
        <v>100</v>
      </c>
      <c r="Q912" s="451">
        <f t="shared" si="48"/>
        <v>0.24</v>
      </c>
      <c r="R912" s="479"/>
    </row>
    <row r="913" spans="10:18" ht="15" customHeight="1" x14ac:dyDescent="0.25">
      <c r="J913" s="1292">
        <v>46193</v>
      </c>
      <c r="K913" s="23" t="s">
        <v>32</v>
      </c>
      <c r="L913" s="24">
        <v>13</v>
      </c>
      <c r="M913" s="24">
        <v>15</v>
      </c>
      <c r="N913" s="24">
        <v>400</v>
      </c>
      <c r="O913" s="23"/>
      <c r="P913" s="25">
        <v>1</v>
      </c>
      <c r="Q913" s="26">
        <f t="shared" si="48"/>
        <v>7.8E-2</v>
      </c>
      <c r="R913" s="27"/>
    </row>
    <row r="914" spans="10:18" ht="15" customHeight="1" x14ac:dyDescent="0.25">
      <c r="J914" s="28">
        <v>2</v>
      </c>
      <c r="K914" s="29"/>
      <c r="L914" s="29">
        <v>13</v>
      </c>
      <c r="M914" s="24">
        <v>10</v>
      </c>
      <c r="N914" s="24">
        <v>400</v>
      </c>
      <c r="O914" s="29"/>
      <c r="P914" s="30">
        <v>2</v>
      </c>
      <c r="Q914" s="26">
        <f t="shared" si="48"/>
        <v>0.104</v>
      </c>
      <c r="R914" s="29"/>
    </row>
    <row r="915" spans="10:18" ht="15" customHeight="1" x14ac:dyDescent="0.25">
      <c r="J915" s="28">
        <v>3</v>
      </c>
      <c r="K915" s="29"/>
      <c r="L915" s="29">
        <v>10</v>
      </c>
      <c r="M915" s="24">
        <v>15</v>
      </c>
      <c r="N915" s="24">
        <v>400</v>
      </c>
      <c r="O915" s="29"/>
      <c r="P915" s="25">
        <v>5</v>
      </c>
      <c r="Q915" s="26">
        <f t="shared" si="48"/>
        <v>0.3</v>
      </c>
      <c r="R915" s="29"/>
    </row>
    <row r="916" spans="10:18" ht="15" customHeight="1" x14ac:dyDescent="0.25">
      <c r="J916" s="28">
        <v>4</v>
      </c>
      <c r="K916" s="29"/>
      <c r="L916" s="29">
        <v>8</v>
      </c>
      <c r="M916" s="24">
        <v>15</v>
      </c>
      <c r="N916" s="24">
        <v>400</v>
      </c>
      <c r="O916" s="29"/>
      <c r="P916" s="30">
        <v>1</v>
      </c>
      <c r="Q916" s="26">
        <f t="shared" si="48"/>
        <v>4.8000000000000001E-2</v>
      </c>
      <c r="R916" s="29"/>
    </row>
    <row r="917" spans="10:18" ht="15" customHeight="1" x14ac:dyDescent="0.25">
      <c r="J917" s="28">
        <v>5</v>
      </c>
      <c r="K917" s="29"/>
      <c r="L917" s="29">
        <v>4.5</v>
      </c>
      <c r="M917" s="24">
        <v>13</v>
      </c>
      <c r="N917" s="24">
        <v>400</v>
      </c>
      <c r="O917" s="29"/>
      <c r="P917" s="25">
        <v>1</v>
      </c>
      <c r="Q917" s="26">
        <f t="shared" si="48"/>
        <v>2.3400000000000001E-2</v>
      </c>
      <c r="R917" s="34"/>
    </row>
    <row r="918" spans="10:18" ht="15" customHeight="1" x14ac:dyDescent="0.25">
      <c r="J918" s="28">
        <v>6</v>
      </c>
      <c r="K918" s="29"/>
      <c r="L918" s="29">
        <v>15</v>
      </c>
      <c r="M918" s="24">
        <v>15</v>
      </c>
      <c r="N918" s="24">
        <v>400</v>
      </c>
      <c r="O918" s="29"/>
      <c r="P918" s="30">
        <v>1</v>
      </c>
      <c r="Q918" s="26">
        <f t="shared" si="48"/>
        <v>0.09</v>
      </c>
      <c r="R918" s="29"/>
    </row>
    <row r="919" spans="10:18" ht="15" customHeight="1" x14ac:dyDescent="0.25">
      <c r="J919" s="28">
        <v>7</v>
      </c>
      <c r="K919" s="29"/>
      <c r="L919" s="29">
        <v>13</v>
      </c>
      <c r="M919" s="24">
        <v>18</v>
      </c>
      <c r="N919" s="24">
        <v>400</v>
      </c>
      <c r="O919" s="29"/>
      <c r="P919" s="30">
        <v>1</v>
      </c>
      <c r="Q919" s="26">
        <f t="shared" si="48"/>
        <v>9.3600000000000003E-2</v>
      </c>
      <c r="R919" s="34"/>
    </row>
    <row r="920" spans="10:18" ht="15" customHeight="1" x14ac:dyDescent="0.25">
      <c r="J920" s="28">
        <v>8</v>
      </c>
      <c r="K920" s="29"/>
      <c r="L920" s="29">
        <v>10</v>
      </c>
      <c r="M920" s="24">
        <v>18</v>
      </c>
      <c r="N920" s="24">
        <v>400</v>
      </c>
      <c r="O920" s="29"/>
      <c r="P920" s="30">
        <v>1</v>
      </c>
      <c r="Q920" s="26">
        <f t="shared" si="48"/>
        <v>7.1999999999999995E-2</v>
      </c>
      <c r="R920" s="29"/>
    </row>
    <row r="921" spans="10:18" ht="15" customHeight="1" x14ac:dyDescent="0.25">
      <c r="J921" s="28">
        <v>9</v>
      </c>
      <c r="K921" s="29"/>
      <c r="L921" s="29">
        <v>5</v>
      </c>
      <c r="M921" s="24">
        <v>13</v>
      </c>
      <c r="N921" s="24">
        <v>400</v>
      </c>
      <c r="O921" s="29"/>
      <c r="P921" s="30">
        <v>2</v>
      </c>
      <c r="Q921" s="26">
        <f t="shared" si="48"/>
        <v>5.1999999999999998E-2</v>
      </c>
      <c r="R921" s="34"/>
    </row>
    <row r="922" spans="10:18" ht="15" customHeight="1" x14ac:dyDescent="0.25">
      <c r="J922" s="28">
        <v>10</v>
      </c>
      <c r="K922" s="29"/>
      <c r="L922" s="29">
        <v>10</v>
      </c>
      <c r="M922" s="24">
        <v>10</v>
      </c>
      <c r="N922" s="24">
        <v>400</v>
      </c>
      <c r="O922" s="29"/>
      <c r="P922" s="30">
        <v>1</v>
      </c>
      <c r="Q922" s="26">
        <f t="shared" si="48"/>
        <v>0.04</v>
      </c>
      <c r="R922" s="29"/>
    </row>
    <row r="923" spans="10:18" ht="15" customHeight="1" x14ac:dyDescent="0.25">
      <c r="J923" s="28">
        <v>11</v>
      </c>
      <c r="K923" s="29"/>
      <c r="L923" s="29">
        <v>5</v>
      </c>
      <c r="M923" s="24">
        <v>10</v>
      </c>
      <c r="N923" s="24">
        <v>400</v>
      </c>
      <c r="O923" s="29"/>
      <c r="P923" s="30">
        <v>4</v>
      </c>
      <c r="Q923" s="26">
        <f t="shared" si="48"/>
        <v>0.08</v>
      </c>
      <c r="R923" s="34"/>
    </row>
    <row r="924" spans="10:18" ht="15" customHeight="1" x14ac:dyDescent="0.25">
      <c r="J924" s="28">
        <v>12</v>
      </c>
      <c r="K924" s="29"/>
      <c r="L924" s="29">
        <v>2.2000000000000002</v>
      </c>
      <c r="M924" s="24">
        <v>10</v>
      </c>
      <c r="N924" s="24">
        <v>400</v>
      </c>
      <c r="O924" s="29"/>
      <c r="P924" s="30">
        <v>2</v>
      </c>
      <c r="Q924" s="26">
        <f t="shared" si="48"/>
        <v>1.7600000000000001E-2</v>
      </c>
      <c r="R924" s="29"/>
    </row>
    <row r="925" spans="10:18" ht="15" customHeight="1" x14ac:dyDescent="0.25">
      <c r="J925" s="28">
        <v>13</v>
      </c>
      <c r="K925" s="29"/>
      <c r="L925" s="29">
        <v>1.7</v>
      </c>
      <c r="M925" s="24">
        <v>10</v>
      </c>
      <c r="N925" s="24">
        <v>400</v>
      </c>
      <c r="O925" s="29"/>
      <c r="P925" s="30">
        <v>5</v>
      </c>
      <c r="Q925" s="26">
        <f t="shared" si="48"/>
        <v>3.4000000000000002E-2</v>
      </c>
      <c r="R925" s="29"/>
    </row>
    <row r="926" spans="10:18" ht="15" customHeight="1" x14ac:dyDescent="0.25">
      <c r="J926" s="28">
        <v>14</v>
      </c>
      <c r="K926" s="476"/>
      <c r="L926" s="476">
        <v>5</v>
      </c>
      <c r="M926" s="477">
        <v>7</v>
      </c>
      <c r="N926" s="409">
        <v>400</v>
      </c>
      <c r="O926" s="478">
        <v>3</v>
      </c>
      <c r="P926" s="450">
        <v>12</v>
      </c>
      <c r="Q926" s="451">
        <f t="shared" si="48"/>
        <v>0.16800000000000001</v>
      </c>
      <c r="R926" s="479"/>
    </row>
    <row r="927" spans="10:18" ht="15" customHeight="1" x14ac:dyDescent="0.25">
      <c r="J927" s="28">
        <v>15</v>
      </c>
      <c r="K927" s="476"/>
      <c r="L927" s="476">
        <v>3</v>
      </c>
      <c r="M927" s="477">
        <v>5</v>
      </c>
      <c r="N927" s="409">
        <v>400</v>
      </c>
      <c r="O927" s="478">
        <v>2</v>
      </c>
      <c r="P927" s="450">
        <v>20</v>
      </c>
      <c r="Q927" s="451">
        <f t="shared" si="48"/>
        <v>0.12</v>
      </c>
      <c r="R927" s="479"/>
    </row>
    <row r="928" spans="10:18" ht="15" customHeight="1" x14ac:dyDescent="0.25">
      <c r="J928" s="28">
        <v>16</v>
      </c>
      <c r="K928" s="476"/>
      <c r="L928" s="476">
        <v>2</v>
      </c>
      <c r="M928" s="477">
        <v>3</v>
      </c>
      <c r="N928" s="409">
        <v>400</v>
      </c>
      <c r="O928" s="478">
        <v>1</v>
      </c>
      <c r="P928" s="450">
        <v>25</v>
      </c>
      <c r="Q928" s="451">
        <f t="shared" si="48"/>
        <v>0.06</v>
      </c>
      <c r="R928" s="479"/>
    </row>
    <row r="929" spans="10:18" ht="15" customHeight="1" x14ac:dyDescent="0.25">
      <c r="J929" s="1292">
        <v>46193</v>
      </c>
      <c r="K929" s="23" t="s">
        <v>32</v>
      </c>
      <c r="L929" s="24">
        <v>10</v>
      </c>
      <c r="M929" s="24">
        <v>30</v>
      </c>
      <c r="N929" s="24">
        <v>400</v>
      </c>
      <c r="O929" s="23"/>
      <c r="P929" s="25">
        <v>1</v>
      </c>
      <c r="Q929" s="26">
        <f t="shared" si="48"/>
        <v>0.12</v>
      </c>
      <c r="R929" s="27"/>
    </row>
    <row r="930" spans="10:18" ht="15" customHeight="1" x14ac:dyDescent="0.25">
      <c r="J930" s="28">
        <v>2</v>
      </c>
      <c r="K930" s="29"/>
      <c r="L930" s="29">
        <v>10</v>
      </c>
      <c r="M930" s="24">
        <v>25</v>
      </c>
      <c r="N930" s="24">
        <v>400</v>
      </c>
      <c r="O930" s="29"/>
      <c r="P930" s="30">
        <v>3</v>
      </c>
      <c r="Q930" s="26">
        <f t="shared" si="48"/>
        <v>0.3</v>
      </c>
      <c r="R930" s="29"/>
    </row>
    <row r="931" spans="10:18" ht="15" customHeight="1" x14ac:dyDescent="0.25">
      <c r="J931" s="28">
        <v>3</v>
      </c>
      <c r="K931" s="29"/>
      <c r="L931" s="29">
        <v>8</v>
      </c>
      <c r="M931" s="24">
        <v>25</v>
      </c>
      <c r="N931" s="24">
        <v>400</v>
      </c>
      <c r="O931" s="29"/>
      <c r="P931" s="25">
        <v>3</v>
      </c>
      <c r="Q931" s="26">
        <f t="shared" si="48"/>
        <v>0.24</v>
      </c>
      <c r="R931" s="29"/>
    </row>
    <row r="932" spans="10:18" ht="15" customHeight="1" x14ac:dyDescent="0.25">
      <c r="J932" s="28">
        <v>4</v>
      </c>
      <c r="K932" s="29"/>
      <c r="L932" s="29">
        <v>15</v>
      </c>
      <c r="M932" s="24">
        <v>20</v>
      </c>
      <c r="N932" s="24">
        <v>400</v>
      </c>
      <c r="O932" s="29"/>
      <c r="P932" s="30">
        <v>1</v>
      </c>
      <c r="Q932" s="26">
        <f t="shared" si="48"/>
        <v>0.12</v>
      </c>
      <c r="R932" s="29"/>
    </row>
    <row r="933" spans="10:18" ht="15" customHeight="1" x14ac:dyDescent="0.25">
      <c r="J933" s="28">
        <v>5</v>
      </c>
      <c r="K933" s="29"/>
      <c r="L933" s="29">
        <v>13</v>
      </c>
      <c r="M933" s="24">
        <v>20</v>
      </c>
      <c r="N933" s="24">
        <v>400</v>
      </c>
      <c r="O933" s="29"/>
      <c r="P933" s="25">
        <v>3</v>
      </c>
      <c r="Q933" s="26">
        <f t="shared" si="48"/>
        <v>0.312</v>
      </c>
      <c r="R933" s="34"/>
    </row>
    <row r="934" spans="10:18" ht="15" customHeight="1" x14ac:dyDescent="0.25">
      <c r="J934" s="28">
        <v>6</v>
      </c>
      <c r="K934" s="29"/>
      <c r="L934" s="29">
        <v>10</v>
      </c>
      <c r="M934" s="24">
        <v>20</v>
      </c>
      <c r="N934" s="24">
        <v>400</v>
      </c>
      <c r="O934" s="29"/>
      <c r="P934" s="30">
        <v>3</v>
      </c>
      <c r="Q934" s="26">
        <f t="shared" si="48"/>
        <v>0.24</v>
      </c>
      <c r="R934" s="29"/>
    </row>
    <row r="935" spans="10:18" ht="15" customHeight="1" x14ac:dyDescent="0.25">
      <c r="J935" s="28">
        <v>7</v>
      </c>
      <c r="K935" s="29"/>
      <c r="L935" s="29">
        <v>8</v>
      </c>
      <c r="M935" s="24">
        <v>20</v>
      </c>
      <c r="N935" s="24">
        <v>400</v>
      </c>
      <c r="O935" s="29"/>
      <c r="P935" s="30">
        <v>5</v>
      </c>
      <c r="Q935" s="26">
        <f t="shared" si="48"/>
        <v>0.32</v>
      </c>
      <c r="R935" s="34"/>
    </row>
    <row r="936" spans="10:18" ht="15" customHeight="1" x14ac:dyDescent="0.25">
      <c r="J936" s="28">
        <v>8</v>
      </c>
      <c r="K936" s="29"/>
      <c r="L936" s="29">
        <v>2.2000000000000002</v>
      </c>
      <c r="M936" s="24">
        <v>20</v>
      </c>
      <c r="N936" s="24">
        <v>400</v>
      </c>
      <c r="O936" s="29"/>
      <c r="P936" s="30">
        <v>2</v>
      </c>
      <c r="Q936" s="26">
        <f t="shared" si="48"/>
        <v>3.5200000000000002E-2</v>
      </c>
      <c r="R936" s="29"/>
    </row>
    <row r="937" spans="10:18" ht="15" customHeight="1" x14ac:dyDescent="0.25">
      <c r="J937" s="28">
        <v>9</v>
      </c>
      <c r="K937" s="29"/>
      <c r="L937" s="29">
        <v>1.7</v>
      </c>
      <c r="M937" s="24">
        <v>20</v>
      </c>
      <c r="N937" s="24">
        <v>400</v>
      </c>
      <c r="O937" s="29"/>
      <c r="P937" s="30">
        <v>1</v>
      </c>
      <c r="Q937" s="26">
        <f t="shared" si="48"/>
        <v>1.3599999999999999E-2</v>
      </c>
      <c r="R937" s="34"/>
    </row>
    <row r="938" spans="10:18" ht="15" customHeight="1" x14ac:dyDescent="0.25">
      <c r="J938" s="28">
        <v>10</v>
      </c>
      <c r="K938" s="29"/>
      <c r="L938" s="29">
        <v>15</v>
      </c>
      <c r="M938" s="24">
        <v>15</v>
      </c>
      <c r="N938" s="24">
        <v>400</v>
      </c>
      <c r="O938" s="29"/>
      <c r="P938" s="30">
        <v>3</v>
      </c>
      <c r="Q938" s="26">
        <f t="shared" si="48"/>
        <v>0.27</v>
      </c>
      <c r="R938" s="29"/>
    </row>
    <row r="939" spans="10:18" ht="15" customHeight="1" x14ac:dyDescent="0.25">
      <c r="J939" s="28">
        <v>11</v>
      </c>
      <c r="K939" s="29"/>
      <c r="L939" s="29">
        <v>8</v>
      </c>
      <c r="M939" s="24">
        <v>15</v>
      </c>
      <c r="N939" s="24">
        <v>400</v>
      </c>
      <c r="O939" s="29"/>
      <c r="P939" s="30">
        <v>1</v>
      </c>
      <c r="Q939" s="26">
        <f t="shared" si="48"/>
        <v>4.8000000000000001E-2</v>
      </c>
      <c r="R939" s="34"/>
    </row>
    <row r="940" spans="10:18" ht="15" customHeight="1" x14ac:dyDescent="0.25">
      <c r="J940" s="28">
        <v>12</v>
      </c>
      <c r="K940" s="29"/>
      <c r="L940" s="29">
        <v>4.5</v>
      </c>
      <c r="M940" s="24">
        <v>15</v>
      </c>
      <c r="N940" s="24">
        <v>400</v>
      </c>
      <c r="O940" s="29"/>
      <c r="P940" s="30">
        <v>5</v>
      </c>
      <c r="Q940" s="26">
        <f t="shared" si="48"/>
        <v>0.13500000000000001</v>
      </c>
      <c r="R940" s="29"/>
    </row>
    <row r="941" spans="10:18" ht="15" customHeight="1" x14ac:dyDescent="0.25">
      <c r="J941" s="28">
        <v>13</v>
      </c>
      <c r="K941" s="29"/>
      <c r="L941" s="29">
        <v>13</v>
      </c>
      <c r="M941" s="24">
        <v>15</v>
      </c>
      <c r="N941" s="24">
        <v>400</v>
      </c>
      <c r="O941" s="29"/>
      <c r="P941" s="30">
        <v>1</v>
      </c>
      <c r="Q941" s="26">
        <f t="shared" si="48"/>
        <v>7.8E-2</v>
      </c>
      <c r="R941" s="34"/>
    </row>
    <row r="942" spans="10:18" ht="15" customHeight="1" x14ac:dyDescent="0.25">
      <c r="J942" s="28">
        <v>14</v>
      </c>
      <c r="K942" s="29"/>
      <c r="L942" s="29">
        <v>10</v>
      </c>
      <c r="M942" s="24">
        <v>15</v>
      </c>
      <c r="N942" s="24">
        <v>400</v>
      </c>
      <c r="O942" s="29"/>
      <c r="P942" s="30">
        <v>3</v>
      </c>
      <c r="Q942" s="26">
        <f t="shared" si="48"/>
        <v>0.18</v>
      </c>
      <c r="R942" s="29"/>
    </row>
    <row r="943" spans="10:18" ht="15" customHeight="1" x14ac:dyDescent="0.25">
      <c r="J943" s="28">
        <v>15</v>
      </c>
      <c r="K943" s="29"/>
      <c r="L943" s="29">
        <v>2.2000000000000002</v>
      </c>
      <c r="M943" s="24">
        <v>15</v>
      </c>
      <c r="N943" s="24">
        <v>400</v>
      </c>
      <c r="O943" s="29"/>
      <c r="P943" s="30">
        <v>6</v>
      </c>
      <c r="Q943" s="26">
        <f t="shared" si="48"/>
        <v>7.9200000000000007E-2</v>
      </c>
      <c r="R943" s="34"/>
    </row>
    <row r="944" spans="10:18" ht="15" customHeight="1" x14ac:dyDescent="0.25">
      <c r="J944" s="28">
        <v>16</v>
      </c>
      <c r="K944" s="29"/>
      <c r="L944" s="29">
        <v>1.7</v>
      </c>
      <c r="M944" s="24">
        <v>15</v>
      </c>
      <c r="N944" s="24">
        <v>400</v>
      </c>
      <c r="O944" s="29"/>
      <c r="P944" s="30">
        <v>2</v>
      </c>
      <c r="Q944" s="26">
        <f t="shared" si="48"/>
        <v>2.0400000000000001E-2</v>
      </c>
      <c r="R944" s="29"/>
    </row>
    <row r="945" spans="10:18" ht="15" customHeight="1" x14ac:dyDescent="0.25">
      <c r="J945" s="28">
        <v>17</v>
      </c>
      <c r="K945" s="29"/>
      <c r="L945" s="29">
        <v>10</v>
      </c>
      <c r="M945" s="24">
        <v>13</v>
      </c>
      <c r="N945" s="24">
        <v>400</v>
      </c>
      <c r="O945" s="29"/>
      <c r="P945" s="30">
        <v>1</v>
      </c>
      <c r="Q945" s="26">
        <f t="shared" si="48"/>
        <v>5.1999999999999998E-2</v>
      </c>
      <c r="R945" s="34"/>
    </row>
    <row r="946" spans="10:18" ht="15" customHeight="1" x14ac:dyDescent="0.25">
      <c r="J946" s="28">
        <v>18</v>
      </c>
      <c r="K946" s="29"/>
      <c r="L946" s="29">
        <v>8</v>
      </c>
      <c r="M946" s="24">
        <v>13</v>
      </c>
      <c r="N946" s="24">
        <v>400</v>
      </c>
      <c r="O946" s="29"/>
      <c r="P946" s="30">
        <v>1</v>
      </c>
      <c r="Q946" s="26">
        <f t="shared" si="48"/>
        <v>4.1599999999999998E-2</v>
      </c>
      <c r="R946" s="29"/>
    </row>
    <row r="947" spans="10:18" ht="15" customHeight="1" x14ac:dyDescent="0.25">
      <c r="J947" s="28">
        <v>19</v>
      </c>
      <c r="K947" s="29"/>
      <c r="L947" s="29">
        <v>4.5</v>
      </c>
      <c r="M947" s="24">
        <v>13</v>
      </c>
      <c r="N947" s="24">
        <v>400</v>
      </c>
      <c r="O947" s="29"/>
      <c r="P947" s="30">
        <v>3</v>
      </c>
      <c r="Q947" s="26">
        <f t="shared" si="48"/>
        <v>7.0199999999999999E-2</v>
      </c>
      <c r="R947" s="34"/>
    </row>
    <row r="948" spans="10:18" ht="15" customHeight="1" x14ac:dyDescent="0.25">
      <c r="J948" s="28">
        <v>20</v>
      </c>
      <c r="K948" s="29"/>
      <c r="L948" s="29">
        <v>3.5</v>
      </c>
      <c r="M948" s="24">
        <v>13</v>
      </c>
      <c r="N948" s="24">
        <v>400</v>
      </c>
      <c r="O948" s="29"/>
      <c r="P948" s="30">
        <v>1</v>
      </c>
      <c r="Q948" s="26">
        <f t="shared" ref="Q948:Q1011" si="49">L948*M948*N948*P948/1000000</f>
        <v>1.8200000000000001E-2</v>
      </c>
      <c r="R948" s="29"/>
    </row>
    <row r="949" spans="10:18" ht="15" customHeight="1" x14ac:dyDescent="0.25">
      <c r="J949" s="28">
        <v>21</v>
      </c>
      <c r="K949" s="29"/>
      <c r="L949" s="29">
        <v>2.2000000000000002</v>
      </c>
      <c r="M949" s="24">
        <v>13</v>
      </c>
      <c r="N949" s="24">
        <v>400</v>
      </c>
      <c r="O949" s="29"/>
      <c r="P949" s="30">
        <v>4</v>
      </c>
      <c r="Q949" s="26">
        <f t="shared" si="49"/>
        <v>4.5760000000000002E-2</v>
      </c>
      <c r="R949" s="34"/>
    </row>
    <row r="950" spans="10:18" ht="15" customHeight="1" x14ac:dyDescent="0.25">
      <c r="J950" s="28">
        <v>22</v>
      </c>
      <c r="K950" s="29"/>
      <c r="L950" s="29">
        <v>1.7</v>
      </c>
      <c r="M950" s="24">
        <v>13</v>
      </c>
      <c r="N950" s="24">
        <v>400</v>
      </c>
      <c r="O950" s="29"/>
      <c r="P950" s="30">
        <v>1</v>
      </c>
      <c r="Q950" s="26">
        <f t="shared" si="49"/>
        <v>8.8400000000000006E-3</v>
      </c>
      <c r="R950" s="29"/>
    </row>
    <row r="951" spans="10:18" ht="15" customHeight="1" x14ac:dyDescent="0.25">
      <c r="J951" s="28">
        <v>23</v>
      </c>
      <c r="K951" s="29"/>
      <c r="L951" s="29">
        <v>10</v>
      </c>
      <c r="M951" s="24">
        <v>10</v>
      </c>
      <c r="N951" s="24">
        <v>400</v>
      </c>
      <c r="O951" s="29"/>
      <c r="P951" s="30">
        <v>1</v>
      </c>
      <c r="Q951" s="26">
        <f t="shared" si="49"/>
        <v>0.04</v>
      </c>
      <c r="R951" s="34"/>
    </row>
    <row r="952" spans="10:18" ht="15" customHeight="1" x14ac:dyDescent="0.25">
      <c r="J952" s="28">
        <v>24</v>
      </c>
      <c r="K952" s="29"/>
      <c r="L952" s="29">
        <v>4.5</v>
      </c>
      <c r="M952" s="24">
        <v>10</v>
      </c>
      <c r="N952" s="24">
        <v>400</v>
      </c>
      <c r="O952" s="29"/>
      <c r="P952" s="30">
        <v>23</v>
      </c>
      <c r="Q952" s="26">
        <f t="shared" si="49"/>
        <v>0.41399999999999998</v>
      </c>
      <c r="R952" s="29"/>
    </row>
    <row r="953" spans="10:18" ht="15" customHeight="1" x14ac:dyDescent="0.25">
      <c r="J953" s="28">
        <v>25</v>
      </c>
      <c r="K953" s="29"/>
      <c r="L953" s="29">
        <v>5</v>
      </c>
      <c r="M953" s="24">
        <v>10</v>
      </c>
      <c r="N953" s="24">
        <v>400</v>
      </c>
      <c r="O953" s="29"/>
      <c r="P953" s="30">
        <v>4</v>
      </c>
      <c r="Q953" s="26">
        <f t="shared" si="49"/>
        <v>0.08</v>
      </c>
      <c r="R953" s="34"/>
    </row>
    <row r="954" spans="10:18" ht="15" customHeight="1" x14ac:dyDescent="0.25">
      <c r="J954" s="28">
        <v>26</v>
      </c>
      <c r="K954" s="29"/>
      <c r="L954" s="29">
        <v>2.2000000000000002</v>
      </c>
      <c r="M954" s="24">
        <v>10</v>
      </c>
      <c r="N954" s="24">
        <v>400</v>
      </c>
      <c r="O954" s="29"/>
      <c r="P954" s="30">
        <v>9</v>
      </c>
      <c r="Q954" s="26">
        <f t="shared" si="49"/>
        <v>7.9200000000000007E-2</v>
      </c>
      <c r="R954" s="29"/>
    </row>
    <row r="955" spans="10:18" ht="15" customHeight="1" x14ac:dyDescent="0.25">
      <c r="J955" s="28">
        <v>27</v>
      </c>
      <c r="K955" s="29"/>
      <c r="L955" s="29">
        <v>2.2000000000000002</v>
      </c>
      <c r="M955" s="24">
        <v>20</v>
      </c>
      <c r="N955" s="24">
        <v>200</v>
      </c>
      <c r="O955" s="29"/>
      <c r="P955" s="30">
        <v>1</v>
      </c>
      <c r="Q955" s="26">
        <f t="shared" si="49"/>
        <v>8.8000000000000005E-3</v>
      </c>
      <c r="R955" s="34"/>
    </row>
    <row r="956" spans="10:18" ht="15" customHeight="1" x14ac:dyDescent="0.25">
      <c r="J956" s="28">
        <v>28</v>
      </c>
      <c r="K956" s="29"/>
      <c r="L956" s="29">
        <v>2.2000000000000002</v>
      </c>
      <c r="M956" s="24">
        <v>15</v>
      </c>
      <c r="N956" s="24">
        <v>300</v>
      </c>
      <c r="O956" s="29"/>
      <c r="P956" s="30">
        <v>2</v>
      </c>
      <c r="Q956" s="26">
        <f t="shared" si="49"/>
        <v>1.9800000000000002E-2</v>
      </c>
      <c r="R956" s="29"/>
    </row>
    <row r="957" spans="10:18" ht="15" customHeight="1" x14ac:dyDescent="0.25">
      <c r="J957" s="28">
        <v>29</v>
      </c>
      <c r="K957" s="29"/>
      <c r="L957" s="29">
        <v>4.5</v>
      </c>
      <c r="M957" s="24">
        <v>13</v>
      </c>
      <c r="N957" s="24">
        <v>300</v>
      </c>
      <c r="O957" s="29"/>
      <c r="P957" s="30">
        <v>2</v>
      </c>
      <c r="Q957" s="26">
        <f t="shared" si="49"/>
        <v>3.5099999999999999E-2</v>
      </c>
      <c r="R957" s="34"/>
    </row>
    <row r="958" spans="10:18" ht="15" customHeight="1" x14ac:dyDescent="0.25">
      <c r="J958" s="28">
        <v>30</v>
      </c>
      <c r="K958" s="29"/>
      <c r="L958" s="29">
        <v>2.2000000000000002</v>
      </c>
      <c r="M958" s="24">
        <v>13</v>
      </c>
      <c r="N958" s="24">
        <v>300</v>
      </c>
      <c r="O958" s="29"/>
      <c r="P958" s="30">
        <v>1</v>
      </c>
      <c r="Q958" s="26">
        <f t="shared" si="49"/>
        <v>8.5800000000000008E-3</v>
      </c>
      <c r="R958" s="29"/>
    </row>
    <row r="959" spans="10:18" ht="15" customHeight="1" x14ac:dyDescent="0.25">
      <c r="J959" s="28">
        <v>31</v>
      </c>
      <c r="K959" s="29"/>
      <c r="L959" s="29">
        <v>5</v>
      </c>
      <c r="M959" s="24">
        <v>10</v>
      </c>
      <c r="N959" s="24">
        <v>300</v>
      </c>
      <c r="O959" s="29"/>
      <c r="P959" s="30">
        <v>9</v>
      </c>
      <c r="Q959" s="26">
        <f t="shared" si="49"/>
        <v>0.13500000000000001</v>
      </c>
      <c r="R959" s="29"/>
    </row>
    <row r="960" spans="10:18" ht="15" customHeight="1" x14ac:dyDescent="0.25">
      <c r="J960" s="28">
        <v>32</v>
      </c>
      <c r="K960" s="29"/>
      <c r="L960" s="29">
        <v>2.2000000000000002</v>
      </c>
      <c r="M960" s="24">
        <v>10</v>
      </c>
      <c r="N960" s="24">
        <v>300</v>
      </c>
      <c r="O960" s="29"/>
      <c r="P960" s="30">
        <v>8</v>
      </c>
      <c r="Q960" s="26">
        <f t="shared" si="49"/>
        <v>5.28E-2</v>
      </c>
      <c r="R960" s="29"/>
    </row>
    <row r="961" spans="10:18" ht="15" customHeight="1" x14ac:dyDescent="0.25">
      <c r="J961" s="28">
        <v>33</v>
      </c>
      <c r="K961" s="29"/>
      <c r="L961" s="29">
        <v>1.7</v>
      </c>
      <c r="M961" s="24">
        <v>10</v>
      </c>
      <c r="N961" s="24">
        <v>300</v>
      </c>
      <c r="O961" s="29"/>
      <c r="P961" s="30">
        <v>1</v>
      </c>
      <c r="Q961" s="26">
        <f t="shared" si="49"/>
        <v>5.1000000000000004E-3</v>
      </c>
      <c r="R961" s="34"/>
    </row>
    <row r="962" spans="10:18" ht="15" customHeight="1" x14ac:dyDescent="0.25">
      <c r="J962" s="28">
        <v>34</v>
      </c>
      <c r="K962" s="29"/>
      <c r="L962" s="52">
        <v>5</v>
      </c>
      <c r="M962" s="1312">
        <v>7</v>
      </c>
      <c r="N962" s="1312">
        <v>400</v>
      </c>
      <c r="O962" s="1312">
        <v>12</v>
      </c>
      <c r="P962" s="40">
        <v>48</v>
      </c>
      <c r="Q962" s="26">
        <f t="shared" si="49"/>
        <v>0.67200000000000004</v>
      </c>
      <c r="R962" s="34"/>
    </row>
    <row r="963" spans="10:18" ht="15" customHeight="1" x14ac:dyDescent="0.25">
      <c r="J963" s="28">
        <v>35</v>
      </c>
      <c r="K963" s="29"/>
      <c r="L963" s="29">
        <v>4</v>
      </c>
      <c r="M963" s="24">
        <v>6</v>
      </c>
      <c r="N963" s="24">
        <v>400</v>
      </c>
      <c r="O963" s="27">
        <v>4</v>
      </c>
      <c r="P963" s="30">
        <v>24</v>
      </c>
      <c r="Q963" s="26">
        <f t="shared" si="49"/>
        <v>0.23039999999999999</v>
      </c>
      <c r="R963" s="29"/>
    </row>
    <row r="964" spans="10:18" ht="15" customHeight="1" x14ac:dyDescent="0.25">
      <c r="J964" s="28">
        <v>36</v>
      </c>
      <c r="K964" s="29"/>
      <c r="L964" s="29">
        <v>3</v>
      </c>
      <c r="M964" s="24">
        <v>5</v>
      </c>
      <c r="N964" s="24">
        <v>400</v>
      </c>
      <c r="O964" s="29">
        <v>9</v>
      </c>
      <c r="P964" s="30">
        <v>90</v>
      </c>
      <c r="Q964" s="26">
        <f t="shared" si="49"/>
        <v>0.54</v>
      </c>
      <c r="R964" s="29"/>
    </row>
    <row r="965" spans="10:18" ht="15" customHeight="1" x14ac:dyDescent="0.25">
      <c r="J965" s="28">
        <v>37</v>
      </c>
      <c r="K965" s="29"/>
      <c r="L965" s="29">
        <v>3</v>
      </c>
      <c r="M965" s="24">
        <v>5</v>
      </c>
      <c r="N965" s="24">
        <v>300</v>
      </c>
      <c r="O965" s="29">
        <v>1</v>
      </c>
      <c r="P965" s="30">
        <v>10</v>
      </c>
      <c r="Q965" s="26">
        <f t="shared" si="49"/>
        <v>4.4999999999999998E-2</v>
      </c>
      <c r="R965" s="29"/>
    </row>
    <row r="966" spans="10:18" ht="15" customHeight="1" x14ac:dyDescent="0.25">
      <c r="J966" s="41">
        <v>38</v>
      </c>
      <c r="K966" s="129"/>
      <c r="L966" s="129">
        <v>2</v>
      </c>
      <c r="M966" s="43">
        <v>3</v>
      </c>
      <c r="N966" s="43">
        <v>400</v>
      </c>
      <c r="O966" s="129">
        <v>4</v>
      </c>
      <c r="P966" s="30">
        <v>100</v>
      </c>
      <c r="Q966" s="26">
        <f t="shared" si="49"/>
        <v>0.24</v>
      </c>
      <c r="R966" s="34"/>
    </row>
    <row r="967" spans="10:18" ht="15" customHeight="1" x14ac:dyDescent="0.25">
      <c r="J967" s="1292">
        <v>46194</v>
      </c>
      <c r="K967" s="23" t="s">
        <v>32</v>
      </c>
      <c r="L967" s="24">
        <v>13</v>
      </c>
      <c r="M967" s="24">
        <v>13</v>
      </c>
      <c r="N967" s="24">
        <v>400</v>
      </c>
      <c r="O967" s="23"/>
      <c r="P967" s="25">
        <v>1</v>
      </c>
      <c r="Q967" s="26">
        <f t="shared" si="49"/>
        <v>6.7599999999999993E-2</v>
      </c>
      <c r="R967" s="27"/>
    </row>
    <row r="968" spans="10:18" ht="15" customHeight="1" x14ac:dyDescent="0.25">
      <c r="J968" s="28">
        <v>2</v>
      </c>
      <c r="K968" s="29"/>
      <c r="L968" s="29">
        <v>4.5</v>
      </c>
      <c r="M968" s="24">
        <v>15</v>
      </c>
      <c r="N968" s="24">
        <v>400</v>
      </c>
      <c r="O968" s="29"/>
      <c r="P968" s="30">
        <v>3</v>
      </c>
      <c r="Q968" s="26">
        <f t="shared" si="49"/>
        <v>8.1000000000000003E-2</v>
      </c>
      <c r="R968" s="29"/>
    </row>
    <row r="969" spans="10:18" ht="15" customHeight="1" x14ac:dyDescent="0.25">
      <c r="J969" s="28">
        <v>3</v>
      </c>
      <c r="K969" s="29"/>
      <c r="L969" s="29">
        <v>10</v>
      </c>
      <c r="M969" s="24">
        <v>10</v>
      </c>
      <c r="N969" s="24">
        <v>400</v>
      </c>
      <c r="O969" s="29"/>
      <c r="P969" s="25">
        <v>1</v>
      </c>
      <c r="Q969" s="26">
        <f t="shared" si="49"/>
        <v>0.04</v>
      </c>
      <c r="R969" s="29"/>
    </row>
    <row r="970" spans="10:18" ht="15" customHeight="1" x14ac:dyDescent="0.25">
      <c r="J970" s="28">
        <v>4</v>
      </c>
      <c r="K970" s="29"/>
      <c r="L970" s="29">
        <v>8</v>
      </c>
      <c r="M970" s="24">
        <v>10</v>
      </c>
      <c r="N970" s="24">
        <v>400</v>
      </c>
      <c r="O970" s="29"/>
      <c r="P970" s="30">
        <v>1</v>
      </c>
      <c r="Q970" s="26">
        <f t="shared" si="49"/>
        <v>3.2000000000000001E-2</v>
      </c>
      <c r="R970" s="29"/>
    </row>
    <row r="971" spans="10:18" ht="15" customHeight="1" x14ac:dyDescent="0.25">
      <c r="J971" s="28">
        <v>5</v>
      </c>
      <c r="K971" s="29"/>
      <c r="L971" s="29">
        <v>4.5</v>
      </c>
      <c r="M971" s="24">
        <v>10</v>
      </c>
      <c r="N971" s="24">
        <v>400</v>
      </c>
      <c r="O971" s="29"/>
      <c r="P971" s="25">
        <v>1</v>
      </c>
      <c r="Q971" s="26">
        <f t="shared" si="49"/>
        <v>1.7999999999999999E-2</v>
      </c>
      <c r="R971" s="34"/>
    </row>
    <row r="972" spans="10:18" ht="15" customHeight="1" x14ac:dyDescent="0.25">
      <c r="J972" s="28">
        <v>6</v>
      </c>
      <c r="K972" s="29"/>
      <c r="L972" s="29">
        <v>1.7</v>
      </c>
      <c r="M972" s="24">
        <v>10</v>
      </c>
      <c r="N972" s="24">
        <v>400</v>
      </c>
      <c r="O972" s="29"/>
      <c r="P972" s="30">
        <v>2</v>
      </c>
      <c r="Q972" s="26">
        <f t="shared" si="49"/>
        <v>1.3599999999999999E-2</v>
      </c>
      <c r="R972" s="29"/>
    </row>
    <row r="973" spans="10:18" ht="15" customHeight="1" x14ac:dyDescent="0.25">
      <c r="J973" s="28">
        <v>7</v>
      </c>
      <c r="K973" s="29"/>
      <c r="L973" s="29">
        <v>1.7</v>
      </c>
      <c r="M973" s="24">
        <v>10</v>
      </c>
      <c r="N973" s="24">
        <v>250</v>
      </c>
      <c r="O973" s="29"/>
      <c r="P973" s="30">
        <v>1</v>
      </c>
      <c r="Q973" s="26">
        <f t="shared" si="49"/>
        <v>4.2500000000000003E-3</v>
      </c>
      <c r="R973" s="34"/>
    </row>
    <row r="974" spans="10:18" ht="15" customHeight="1" x14ac:dyDescent="0.25">
      <c r="J974" s="28">
        <v>8</v>
      </c>
      <c r="K974" s="29"/>
      <c r="L974" s="52">
        <v>5</v>
      </c>
      <c r="M974" s="1312">
        <v>7</v>
      </c>
      <c r="N974" s="1312">
        <v>400</v>
      </c>
      <c r="O974" s="1312">
        <v>4</v>
      </c>
      <c r="P974" s="40">
        <v>24</v>
      </c>
      <c r="Q974" s="26">
        <f t="shared" si="49"/>
        <v>0.33600000000000002</v>
      </c>
      <c r="R974" s="34"/>
    </row>
    <row r="975" spans="10:18" ht="15" customHeight="1" x14ac:dyDescent="0.25">
      <c r="J975" s="28">
        <v>9</v>
      </c>
      <c r="K975" s="29"/>
      <c r="L975" s="29">
        <v>3</v>
      </c>
      <c r="M975" s="24">
        <v>5</v>
      </c>
      <c r="N975" s="24">
        <v>400</v>
      </c>
      <c r="O975" s="27">
        <v>1</v>
      </c>
      <c r="P975" s="30">
        <v>10</v>
      </c>
      <c r="Q975" s="26">
        <f t="shared" si="49"/>
        <v>0.06</v>
      </c>
      <c r="R975" s="29"/>
    </row>
    <row r="976" spans="10:18" ht="15" customHeight="1" x14ac:dyDescent="0.25">
      <c r="J976" s="28">
        <v>10</v>
      </c>
      <c r="K976" s="29"/>
      <c r="L976" s="29">
        <v>2</v>
      </c>
      <c r="M976" s="24">
        <v>3</v>
      </c>
      <c r="N976" s="24">
        <v>400</v>
      </c>
      <c r="O976" s="29">
        <v>1</v>
      </c>
      <c r="P976" s="30">
        <v>25</v>
      </c>
      <c r="Q976" s="26">
        <f t="shared" si="49"/>
        <v>0.06</v>
      </c>
      <c r="R976" s="29"/>
    </row>
    <row r="977" spans="10:18" ht="15" customHeight="1" x14ac:dyDescent="0.25">
      <c r="J977" s="1292">
        <v>46194</v>
      </c>
      <c r="K977" s="23" t="s">
        <v>32</v>
      </c>
      <c r="L977" s="24">
        <v>8</v>
      </c>
      <c r="M977" s="24">
        <v>30</v>
      </c>
      <c r="N977" s="24">
        <v>400</v>
      </c>
      <c r="O977" s="23"/>
      <c r="P977" s="25">
        <v>1</v>
      </c>
      <c r="Q977" s="26">
        <f t="shared" si="49"/>
        <v>9.6000000000000002E-2</v>
      </c>
      <c r="R977" s="27"/>
    </row>
    <row r="978" spans="10:18" ht="15" customHeight="1" x14ac:dyDescent="0.25">
      <c r="J978" s="28">
        <v>2</v>
      </c>
      <c r="K978" s="29"/>
      <c r="L978" s="29">
        <v>10</v>
      </c>
      <c r="M978" s="24">
        <v>25</v>
      </c>
      <c r="N978" s="24">
        <v>400</v>
      </c>
      <c r="O978" s="29"/>
      <c r="P978" s="30">
        <v>2</v>
      </c>
      <c r="Q978" s="26">
        <f t="shared" si="49"/>
        <v>0.2</v>
      </c>
      <c r="R978" s="29"/>
    </row>
    <row r="979" spans="10:18" ht="15" customHeight="1" x14ac:dyDescent="0.25">
      <c r="J979" s="28">
        <v>3</v>
      </c>
      <c r="K979" s="29"/>
      <c r="L979" s="29">
        <v>8</v>
      </c>
      <c r="M979" s="24">
        <v>25</v>
      </c>
      <c r="N979" s="24">
        <v>400</v>
      </c>
      <c r="O979" s="29"/>
      <c r="P979" s="25">
        <v>1</v>
      </c>
      <c r="Q979" s="26">
        <f t="shared" si="49"/>
        <v>0.08</v>
      </c>
      <c r="R979" s="29"/>
    </row>
    <row r="980" spans="10:18" ht="15" customHeight="1" x14ac:dyDescent="0.25">
      <c r="J980" s="28">
        <v>4</v>
      </c>
      <c r="K980" s="29"/>
      <c r="L980" s="29">
        <v>10</v>
      </c>
      <c r="M980" s="24">
        <v>20</v>
      </c>
      <c r="N980" s="24">
        <v>400</v>
      </c>
      <c r="O980" s="29"/>
      <c r="P980" s="30">
        <v>1</v>
      </c>
      <c r="Q980" s="26">
        <f t="shared" si="49"/>
        <v>0.08</v>
      </c>
      <c r="R980" s="29"/>
    </row>
    <row r="981" spans="10:18" ht="15" customHeight="1" x14ac:dyDescent="0.25">
      <c r="J981" s="28">
        <v>5</v>
      </c>
      <c r="K981" s="29"/>
      <c r="L981" s="29">
        <v>1.7</v>
      </c>
      <c r="M981" s="24">
        <v>20</v>
      </c>
      <c r="N981" s="24">
        <v>400</v>
      </c>
      <c r="O981" s="29"/>
      <c r="P981" s="25">
        <v>2</v>
      </c>
      <c r="Q981" s="26">
        <f t="shared" si="49"/>
        <v>2.7199999999999998E-2</v>
      </c>
      <c r="R981" s="29"/>
    </row>
    <row r="982" spans="10:18" ht="15" customHeight="1" x14ac:dyDescent="0.25">
      <c r="J982" s="28">
        <v>6</v>
      </c>
      <c r="K982" s="29"/>
      <c r="L982" s="29">
        <v>13</v>
      </c>
      <c r="M982" s="24">
        <v>18</v>
      </c>
      <c r="N982" s="24">
        <v>400</v>
      </c>
      <c r="O982" s="29"/>
      <c r="P982" s="30">
        <v>1</v>
      </c>
      <c r="Q982" s="26">
        <f t="shared" si="49"/>
        <v>9.3600000000000003E-2</v>
      </c>
      <c r="R982" s="29"/>
    </row>
    <row r="983" spans="10:18" ht="15" customHeight="1" x14ac:dyDescent="0.25">
      <c r="J983" s="28">
        <v>7</v>
      </c>
      <c r="K983" s="29"/>
      <c r="L983" s="29">
        <v>15</v>
      </c>
      <c r="M983" s="24">
        <v>15</v>
      </c>
      <c r="N983" s="24">
        <v>400</v>
      </c>
      <c r="O983" s="29"/>
      <c r="P983" s="25">
        <v>2</v>
      </c>
      <c r="Q983" s="26">
        <f t="shared" si="49"/>
        <v>0.18</v>
      </c>
      <c r="R983" s="29"/>
    </row>
    <row r="984" spans="10:18" ht="15" customHeight="1" x14ac:dyDescent="0.25">
      <c r="J984" s="28">
        <v>8</v>
      </c>
      <c r="K984" s="29"/>
      <c r="L984" s="29">
        <v>10</v>
      </c>
      <c r="M984" s="24">
        <v>15</v>
      </c>
      <c r="N984" s="24">
        <v>400</v>
      </c>
      <c r="O984" s="29"/>
      <c r="P984" s="30">
        <v>3</v>
      </c>
      <c r="Q984" s="26">
        <f t="shared" si="49"/>
        <v>0.18</v>
      </c>
      <c r="R984" s="29"/>
    </row>
    <row r="985" spans="10:18" ht="15" customHeight="1" x14ac:dyDescent="0.25">
      <c r="J985" s="28">
        <v>9</v>
      </c>
      <c r="K985" s="29"/>
      <c r="L985" s="29">
        <v>8</v>
      </c>
      <c r="M985" s="24">
        <v>15</v>
      </c>
      <c r="N985" s="24">
        <v>400</v>
      </c>
      <c r="O985" s="29"/>
      <c r="P985" s="25">
        <v>2</v>
      </c>
      <c r="Q985" s="26">
        <f t="shared" si="49"/>
        <v>9.6000000000000002E-2</v>
      </c>
      <c r="R985" s="29"/>
    </row>
    <row r="986" spans="10:18" ht="15" customHeight="1" x14ac:dyDescent="0.25">
      <c r="J986" s="28">
        <v>10</v>
      </c>
      <c r="K986" s="29"/>
      <c r="L986" s="29">
        <v>4.5</v>
      </c>
      <c r="M986" s="24">
        <v>15</v>
      </c>
      <c r="N986" s="24">
        <v>400</v>
      </c>
      <c r="O986" s="29"/>
      <c r="P986" s="30">
        <v>5</v>
      </c>
      <c r="Q986" s="26">
        <f t="shared" si="49"/>
        <v>0.13500000000000001</v>
      </c>
      <c r="R986" s="29"/>
    </row>
    <row r="987" spans="10:18" ht="15" customHeight="1" x14ac:dyDescent="0.25">
      <c r="J987" s="28">
        <v>11</v>
      </c>
      <c r="K987" s="29"/>
      <c r="L987" s="29">
        <v>1.7</v>
      </c>
      <c r="M987" s="24">
        <v>15</v>
      </c>
      <c r="N987" s="24">
        <v>400</v>
      </c>
      <c r="O987" s="29"/>
      <c r="P987" s="25">
        <v>4</v>
      </c>
      <c r="Q987" s="26">
        <f t="shared" si="49"/>
        <v>4.0800000000000003E-2</v>
      </c>
      <c r="R987" s="29"/>
    </row>
    <row r="988" spans="10:18" ht="15" customHeight="1" x14ac:dyDescent="0.25">
      <c r="J988" s="28">
        <v>12</v>
      </c>
      <c r="K988" s="29"/>
      <c r="L988" s="29">
        <v>4.5</v>
      </c>
      <c r="M988" s="24">
        <v>13</v>
      </c>
      <c r="N988" s="24">
        <v>400</v>
      </c>
      <c r="O988" s="29"/>
      <c r="P988" s="30">
        <v>5</v>
      </c>
      <c r="Q988" s="26">
        <f t="shared" si="49"/>
        <v>0.11700000000000001</v>
      </c>
      <c r="R988" s="29"/>
    </row>
    <row r="989" spans="10:18" ht="15" customHeight="1" x14ac:dyDescent="0.25">
      <c r="J989" s="28">
        <v>13</v>
      </c>
      <c r="K989" s="29"/>
      <c r="L989" s="29">
        <v>1.7</v>
      </c>
      <c r="M989" s="24">
        <v>13</v>
      </c>
      <c r="N989" s="24">
        <v>400</v>
      </c>
      <c r="O989" s="29"/>
      <c r="P989" s="25">
        <v>2</v>
      </c>
      <c r="Q989" s="26">
        <f t="shared" si="49"/>
        <v>1.7680000000000001E-2</v>
      </c>
      <c r="R989" s="29"/>
    </row>
    <row r="990" spans="10:18" ht="15" customHeight="1" x14ac:dyDescent="0.25">
      <c r="J990" s="28">
        <v>14</v>
      </c>
      <c r="K990" s="29"/>
      <c r="L990" s="29">
        <v>4.5</v>
      </c>
      <c r="M990" s="24">
        <v>10</v>
      </c>
      <c r="N990" s="24">
        <v>400</v>
      </c>
      <c r="O990" s="29"/>
      <c r="P990" s="30">
        <v>21</v>
      </c>
      <c r="Q990" s="26">
        <f t="shared" si="49"/>
        <v>0.378</v>
      </c>
      <c r="R990" s="29"/>
    </row>
    <row r="991" spans="10:18" ht="15" customHeight="1" x14ac:dyDescent="0.25">
      <c r="J991" s="28">
        <v>15</v>
      </c>
      <c r="K991" s="29"/>
      <c r="L991" s="29">
        <v>3.5</v>
      </c>
      <c r="M991" s="24">
        <v>10</v>
      </c>
      <c r="N991" s="24">
        <v>400</v>
      </c>
      <c r="O991" s="29"/>
      <c r="P991" s="25">
        <v>3</v>
      </c>
      <c r="Q991" s="26">
        <f t="shared" si="49"/>
        <v>4.2000000000000003E-2</v>
      </c>
      <c r="R991" s="29"/>
    </row>
    <row r="992" spans="10:18" ht="15" customHeight="1" x14ac:dyDescent="0.25">
      <c r="J992" s="28">
        <v>16</v>
      </c>
      <c r="K992" s="29"/>
      <c r="L992" s="29">
        <v>2.2000000000000002</v>
      </c>
      <c r="M992" s="24">
        <v>10</v>
      </c>
      <c r="N992" s="24">
        <v>400</v>
      </c>
      <c r="O992" s="29"/>
      <c r="P992" s="30">
        <v>2</v>
      </c>
      <c r="Q992" s="26">
        <f t="shared" si="49"/>
        <v>1.7600000000000001E-2</v>
      </c>
      <c r="R992" s="29"/>
    </row>
    <row r="993" spans="10:18" ht="15" customHeight="1" x14ac:dyDescent="0.25">
      <c r="J993" s="28">
        <v>17</v>
      </c>
      <c r="K993" s="29"/>
      <c r="L993" s="29">
        <v>10</v>
      </c>
      <c r="M993" s="24">
        <v>13</v>
      </c>
      <c r="N993" s="24">
        <v>400</v>
      </c>
      <c r="O993" s="29"/>
      <c r="P993" s="25">
        <v>1</v>
      </c>
      <c r="Q993" s="26">
        <f t="shared" si="49"/>
        <v>5.1999999999999998E-2</v>
      </c>
      <c r="R993" s="29"/>
    </row>
    <row r="994" spans="10:18" ht="15" customHeight="1" x14ac:dyDescent="0.25">
      <c r="J994" s="28">
        <v>18</v>
      </c>
      <c r="K994" s="29"/>
      <c r="L994" s="29">
        <v>10</v>
      </c>
      <c r="M994" s="24">
        <v>30</v>
      </c>
      <c r="N994" s="24">
        <v>400</v>
      </c>
      <c r="O994" s="29"/>
      <c r="P994" s="30">
        <v>1</v>
      </c>
      <c r="Q994" s="26">
        <f t="shared" si="49"/>
        <v>0.12</v>
      </c>
      <c r="R994" s="29"/>
    </row>
    <row r="995" spans="10:18" ht="15" customHeight="1" x14ac:dyDescent="0.25">
      <c r="J995" s="28">
        <v>19</v>
      </c>
      <c r="K995" s="29"/>
      <c r="L995" s="29">
        <v>1.7</v>
      </c>
      <c r="M995" s="24">
        <v>10</v>
      </c>
      <c r="N995" s="24">
        <v>400</v>
      </c>
      <c r="O995" s="29"/>
      <c r="P995" s="25">
        <v>9</v>
      </c>
      <c r="Q995" s="26">
        <f t="shared" si="49"/>
        <v>6.1199999999999997E-2</v>
      </c>
      <c r="R995" s="29"/>
    </row>
    <row r="996" spans="10:18" ht="15" customHeight="1" x14ac:dyDescent="0.25">
      <c r="J996" s="28">
        <v>20</v>
      </c>
      <c r="K996" s="29"/>
      <c r="L996" s="29">
        <v>13</v>
      </c>
      <c r="M996" s="24">
        <v>25</v>
      </c>
      <c r="N996" s="24">
        <v>400</v>
      </c>
      <c r="O996" s="29"/>
      <c r="P996" s="30">
        <v>3</v>
      </c>
      <c r="Q996" s="26">
        <f t="shared" si="49"/>
        <v>0.39</v>
      </c>
      <c r="R996" s="29"/>
    </row>
    <row r="997" spans="10:18" ht="15" customHeight="1" x14ac:dyDescent="0.25">
      <c r="J997" s="28">
        <v>21</v>
      </c>
      <c r="K997" s="29"/>
      <c r="L997" s="29">
        <v>2.2000000000000002</v>
      </c>
      <c r="M997" s="24">
        <v>15</v>
      </c>
      <c r="N997" s="24">
        <v>400</v>
      </c>
      <c r="O997" s="29"/>
      <c r="P997" s="25">
        <v>4</v>
      </c>
      <c r="Q997" s="26">
        <f t="shared" si="49"/>
        <v>5.28E-2</v>
      </c>
      <c r="R997" s="29"/>
    </row>
    <row r="998" spans="10:18" ht="15" customHeight="1" x14ac:dyDescent="0.25">
      <c r="J998" s="28">
        <v>22</v>
      </c>
      <c r="K998" s="29"/>
      <c r="L998" s="29">
        <v>15</v>
      </c>
      <c r="M998" s="24">
        <v>20</v>
      </c>
      <c r="N998" s="24">
        <v>400</v>
      </c>
      <c r="O998" s="29"/>
      <c r="P998" s="30">
        <v>1</v>
      </c>
      <c r="Q998" s="26">
        <f t="shared" si="49"/>
        <v>0.12</v>
      </c>
      <c r="R998" s="29"/>
    </row>
    <row r="999" spans="10:18" ht="15" customHeight="1" x14ac:dyDescent="0.25">
      <c r="J999" s="28">
        <v>23</v>
      </c>
      <c r="K999" s="29"/>
      <c r="L999" s="29">
        <v>3.5</v>
      </c>
      <c r="M999" s="24">
        <v>20</v>
      </c>
      <c r="N999" s="24">
        <v>400</v>
      </c>
      <c r="O999" s="29"/>
      <c r="P999" s="25">
        <v>1</v>
      </c>
      <c r="Q999" s="26">
        <f t="shared" si="49"/>
        <v>2.8000000000000001E-2</v>
      </c>
      <c r="R999" s="29"/>
    </row>
    <row r="1000" spans="10:18" ht="15" customHeight="1" x14ac:dyDescent="0.25">
      <c r="J1000" s="28">
        <v>24</v>
      </c>
      <c r="K1000" s="29"/>
      <c r="L1000" s="29">
        <v>13</v>
      </c>
      <c r="M1000" s="24">
        <v>30</v>
      </c>
      <c r="N1000" s="24">
        <v>400</v>
      </c>
      <c r="O1000" s="29"/>
      <c r="P1000" s="30">
        <v>1</v>
      </c>
      <c r="Q1000" s="26">
        <f t="shared" si="49"/>
        <v>0.156</v>
      </c>
      <c r="R1000" s="29"/>
    </row>
    <row r="1001" spans="10:18" ht="15" customHeight="1" x14ac:dyDescent="0.25">
      <c r="J1001" s="28">
        <v>25</v>
      </c>
      <c r="K1001" s="29"/>
      <c r="L1001" s="29">
        <v>13</v>
      </c>
      <c r="M1001" s="24">
        <v>20</v>
      </c>
      <c r="N1001" s="24">
        <v>400</v>
      </c>
      <c r="O1001" s="29"/>
      <c r="P1001" s="25">
        <v>1</v>
      </c>
      <c r="Q1001" s="26">
        <f t="shared" si="49"/>
        <v>0.104</v>
      </c>
      <c r="R1001" s="29"/>
    </row>
    <row r="1002" spans="10:18" ht="15" customHeight="1" x14ac:dyDescent="0.25">
      <c r="J1002" s="28">
        <v>26</v>
      </c>
      <c r="K1002" s="29"/>
      <c r="L1002" s="29">
        <v>4.5</v>
      </c>
      <c r="M1002" s="24">
        <v>10</v>
      </c>
      <c r="N1002" s="24">
        <v>300</v>
      </c>
      <c r="O1002" s="29"/>
      <c r="P1002" s="30">
        <v>9</v>
      </c>
      <c r="Q1002" s="26">
        <f t="shared" si="49"/>
        <v>0.1215</v>
      </c>
      <c r="R1002" s="29"/>
    </row>
    <row r="1003" spans="10:18" ht="15" customHeight="1" x14ac:dyDescent="0.25">
      <c r="J1003" s="28">
        <v>27</v>
      </c>
      <c r="K1003" s="29"/>
      <c r="L1003" s="29">
        <v>2.2000000000000002</v>
      </c>
      <c r="M1003" s="24">
        <v>10</v>
      </c>
      <c r="N1003" s="24">
        <v>300</v>
      </c>
      <c r="O1003" s="29"/>
      <c r="P1003" s="25">
        <v>2</v>
      </c>
      <c r="Q1003" s="26">
        <f t="shared" si="49"/>
        <v>1.32E-2</v>
      </c>
      <c r="R1003" s="29"/>
    </row>
    <row r="1004" spans="10:18" ht="15" customHeight="1" x14ac:dyDescent="0.25">
      <c r="J1004" s="28">
        <v>28</v>
      </c>
      <c r="K1004" s="29"/>
      <c r="L1004" s="29">
        <v>3.5</v>
      </c>
      <c r="M1004" s="24">
        <v>13</v>
      </c>
      <c r="N1004" s="24">
        <v>300</v>
      </c>
      <c r="O1004" s="29"/>
      <c r="P1004" s="30">
        <v>1</v>
      </c>
      <c r="Q1004" s="26">
        <f t="shared" si="49"/>
        <v>1.3650000000000001E-2</v>
      </c>
      <c r="R1004" s="29"/>
    </row>
    <row r="1005" spans="10:18" ht="15" customHeight="1" x14ac:dyDescent="0.25">
      <c r="J1005" s="28">
        <v>29</v>
      </c>
      <c r="K1005" s="29"/>
      <c r="L1005" s="29">
        <v>2.2000000000000002</v>
      </c>
      <c r="M1005" s="24">
        <v>13</v>
      </c>
      <c r="N1005" s="24">
        <v>300</v>
      </c>
      <c r="O1005" s="29"/>
      <c r="P1005" s="25">
        <v>1</v>
      </c>
      <c r="Q1005" s="26">
        <f t="shared" si="49"/>
        <v>8.5800000000000008E-3</v>
      </c>
      <c r="R1005" s="29"/>
    </row>
    <row r="1006" spans="10:18" ht="15" customHeight="1" x14ac:dyDescent="0.25">
      <c r="J1006" s="28">
        <v>30</v>
      </c>
      <c r="K1006" s="29"/>
      <c r="L1006" s="29">
        <v>1.7</v>
      </c>
      <c r="M1006" s="24">
        <v>25</v>
      </c>
      <c r="N1006" s="24">
        <v>300</v>
      </c>
      <c r="O1006" s="29"/>
      <c r="P1006" s="30">
        <v>1</v>
      </c>
      <c r="Q1006" s="26">
        <f t="shared" si="49"/>
        <v>1.2749999999999999E-2</v>
      </c>
      <c r="R1006" s="29"/>
    </row>
    <row r="1007" spans="10:18" ht="15" customHeight="1" x14ac:dyDescent="0.25">
      <c r="J1007" s="28">
        <v>31</v>
      </c>
      <c r="K1007" s="29"/>
      <c r="L1007" s="29">
        <v>3.5</v>
      </c>
      <c r="M1007" s="24">
        <v>10</v>
      </c>
      <c r="N1007" s="24">
        <v>300</v>
      </c>
      <c r="O1007" s="29"/>
      <c r="P1007" s="25">
        <v>1</v>
      </c>
      <c r="Q1007" s="26">
        <f t="shared" si="49"/>
        <v>1.0500000000000001E-2</v>
      </c>
      <c r="R1007" s="29"/>
    </row>
    <row r="1008" spans="10:18" ht="15" customHeight="1" x14ac:dyDescent="0.25">
      <c r="J1008" s="28">
        <v>32</v>
      </c>
      <c r="K1008" s="29"/>
      <c r="L1008" s="29">
        <v>1.7</v>
      </c>
      <c r="M1008" s="24">
        <v>10</v>
      </c>
      <c r="N1008" s="24">
        <v>300</v>
      </c>
      <c r="O1008" s="29"/>
      <c r="P1008" s="30">
        <v>14</v>
      </c>
      <c r="Q1008" s="26">
        <f t="shared" si="49"/>
        <v>7.1400000000000005E-2</v>
      </c>
      <c r="R1008" s="29"/>
    </row>
    <row r="1009" spans="10:18" ht="15" customHeight="1" x14ac:dyDescent="0.25">
      <c r="J1009" s="28">
        <v>33</v>
      </c>
      <c r="K1009" s="29"/>
      <c r="L1009" s="29">
        <v>1.7</v>
      </c>
      <c r="M1009" s="24">
        <v>15</v>
      </c>
      <c r="N1009" s="24">
        <v>300</v>
      </c>
      <c r="O1009" s="29"/>
      <c r="P1009" s="25">
        <v>1</v>
      </c>
      <c r="Q1009" s="26">
        <f t="shared" si="49"/>
        <v>7.6499999999999997E-3</v>
      </c>
      <c r="R1009" s="29"/>
    </row>
    <row r="1010" spans="10:18" ht="15" customHeight="1" x14ac:dyDescent="0.25">
      <c r="J1010" s="28">
        <v>34</v>
      </c>
      <c r="K1010" s="29"/>
      <c r="L1010" s="29">
        <v>2.2000000000000002</v>
      </c>
      <c r="M1010" s="24">
        <v>15</v>
      </c>
      <c r="N1010" s="24">
        <v>300</v>
      </c>
      <c r="O1010" s="29"/>
      <c r="P1010" s="30">
        <v>1</v>
      </c>
      <c r="Q1010" s="26">
        <f t="shared" si="49"/>
        <v>9.9000000000000008E-3</v>
      </c>
      <c r="R1010" s="29"/>
    </row>
    <row r="1011" spans="10:18" ht="15" customHeight="1" x14ac:dyDescent="0.25">
      <c r="J1011" s="28">
        <v>35</v>
      </c>
      <c r="K1011" s="29"/>
      <c r="L1011" s="29">
        <v>1.7</v>
      </c>
      <c r="M1011" s="24">
        <v>15</v>
      </c>
      <c r="N1011" s="24">
        <v>300</v>
      </c>
      <c r="O1011" s="29"/>
      <c r="P1011" s="25">
        <v>1</v>
      </c>
      <c r="Q1011" s="26">
        <f t="shared" si="49"/>
        <v>7.6499999999999997E-3</v>
      </c>
      <c r="R1011" s="29"/>
    </row>
    <row r="1012" spans="10:18" ht="15" customHeight="1" x14ac:dyDescent="0.25">
      <c r="J1012" s="28">
        <v>36</v>
      </c>
      <c r="K1012" s="29"/>
      <c r="L1012" s="52">
        <v>5</v>
      </c>
      <c r="M1012" s="1312">
        <v>7</v>
      </c>
      <c r="N1012" s="1312">
        <v>400</v>
      </c>
      <c r="O1012" s="1312">
        <v>5</v>
      </c>
      <c r="P1012" s="40">
        <v>20</v>
      </c>
      <c r="Q1012" s="26">
        <f t="shared" ref="Q1012:Q1075" si="50">L1012*M1012*N1012*P1012/1000000</f>
        <v>0.28000000000000003</v>
      </c>
      <c r="R1012" s="34"/>
    </row>
    <row r="1013" spans="10:18" ht="15" customHeight="1" x14ac:dyDescent="0.25">
      <c r="J1013" s="28">
        <v>37</v>
      </c>
      <c r="K1013" s="29"/>
      <c r="L1013" s="29">
        <v>3</v>
      </c>
      <c r="M1013" s="24">
        <v>5</v>
      </c>
      <c r="N1013" s="24">
        <v>400</v>
      </c>
      <c r="O1013" s="27">
        <v>4</v>
      </c>
      <c r="P1013" s="30">
        <v>40</v>
      </c>
      <c r="Q1013" s="26">
        <f t="shared" si="50"/>
        <v>0.24</v>
      </c>
      <c r="R1013" s="29"/>
    </row>
    <row r="1014" spans="10:18" ht="15" customHeight="1" x14ac:dyDescent="0.25">
      <c r="J1014" s="28">
        <v>38</v>
      </c>
      <c r="K1014" s="29"/>
      <c r="L1014" s="29">
        <v>2</v>
      </c>
      <c r="M1014" s="24">
        <v>3</v>
      </c>
      <c r="N1014" s="24">
        <v>400</v>
      </c>
      <c r="O1014" s="29">
        <v>4</v>
      </c>
      <c r="P1014" s="30">
        <v>100</v>
      </c>
      <c r="Q1014" s="26">
        <f t="shared" si="50"/>
        <v>0.24</v>
      </c>
      <c r="R1014" s="29"/>
    </row>
    <row r="1015" spans="10:18" ht="15" customHeight="1" x14ac:dyDescent="0.25">
      <c r="J1015" s="1292">
        <v>46195</v>
      </c>
      <c r="K1015" s="23" t="s">
        <v>32</v>
      </c>
      <c r="L1015" s="24">
        <v>13</v>
      </c>
      <c r="M1015" s="24">
        <v>30</v>
      </c>
      <c r="N1015" s="24">
        <v>400</v>
      </c>
      <c r="O1015" s="23"/>
      <c r="P1015" s="25">
        <v>1</v>
      </c>
      <c r="Q1015" s="26">
        <f t="shared" si="50"/>
        <v>0.156</v>
      </c>
      <c r="R1015" s="27"/>
    </row>
    <row r="1016" spans="10:18" ht="15" customHeight="1" x14ac:dyDescent="0.25">
      <c r="J1016" s="28">
        <v>2</v>
      </c>
      <c r="K1016" s="29"/>
      <c r="L1016" s="29">
        <v>10</v>
      </c>
      <c r="M1016" s="24">
        <v>30</v>
      </c>
      <c r="N1016" s="24">
        <v>400</v>
      </c>
      <c r="O1016" s="29"/>
      <c r="P1016" s="30">
        <v>1</v>
      </c>
      <c r="Q1016" s="26">
        <f t="shared" si="50"/>
        <v>0.12</v>
      </c>
      <c r="R1016" s="29"/>
    </row>
    <row r="1017" spans="10:18" ht="15" customHeight="1" x14ac:dyDescent="0.25">
      <c r="J1017" s="28">
        <v>3</v>
      </c>
      <c r="K1017" s="29"/>
      <c r="L1017" s="29">
        <v>15</v>
      </c>
      <c r="M1017" s="24">
        <v>25</v>
      </c>
      <c r="N1017" s="24">
        <v>400</v>
      </c>
      <c r="O1017" s="29"/>
      <c r="P1017" s="25">
        <v>2</v>
      </c>
      <c r="Q1017" s="26">
        <f t="shared" si="50"/>
        <v>0.3</v>
      </c>
      <c r="R1017" s="29"/>
    </row>
    <row r="1018" spans="10:18" ht="15" customHeight="1" x14ac:dyDescent="0.25">
      <c r="J1018" s="28">
        <v>4</v>
      </c>
      <c r="K1018" s="29"/>
      <c r="L1018" s="29">
        <v>10</v>
      </c>
      <c r="M1018" s="24">
        <v>25</v>
      </c>
      <c r="N1018" s="24">
        <v>400</v>
      </c>
      <c r="O1018" s="29"/>
      <c r="P1018" s="30">
        <v>5</v>
      </c>
      <c r="Q1018" s="26">
        <f t="shared" si="50"/>
        <v>0.5</v>
      </c>
      <c r="R1018" s="29"/>
    </row>
    <row r="1019" spans="10:18" ht="15" customHeight="1" x14ac:dyDescent="0.25">
      <c r="J1019" s="28">
        <v>5</v>
      </c>
      <c r="K1019" s="29"/>
      <c r="L1019" s="29">
        <v>13</v>
      </c>
      <c r="M1019" s="24">
        <v>23</v>
      </c>
      <c r="N1019" s="24">
        <v>400</v>
      </c>
      <c r="O1019" s="29"/>
      <c r="P1019" s="25">
        <v>2</v>
      </c>
      <c r="Q1019" s="26">
        <f t="shared" si="50"/>
        <v>0.2392</v>
      </c>
      <c r="R1019" s="29"/>
    </row>
    <row r="1020" spans="10:18" ht="15" customHeight="1" x14ac:dyDescent="0.25">
      <c r="J1020" s="28">
        <v>6</v>
      </c>
      <c r="K1020" s="29"/>
      <c r="L1020" s="29">
        <v>10</v>
      </c>
      <c r="M1020" s="24">
        <v>23</v>
      </c>
      <c r="N1020" s="24">
        <v>400</v>
      </c>
      <c r="O1020" s="29"/>
      <c r="P1020" s="30">
        <v>2</v>
      </c>
      <c r="Q1020" s="26">
        <f t="shared" si="50"/>
        <v>0.184</v>
      </c>
      <c r="R1020" s="29"/>
    </row>
    <row r="1021" spans="10:18" ht="15" customHeight="1" x14ac:dyDescent="0.25">
      <c r="J1021" s="28">
        <v>7</v>
      </c>
      <c r="K1021" s="29"/>
      <c r="L1021" s="29">
        <v>4.5</v>
      </c>
      <c r="M1021" s="24">
        <v>23</v>
      </c>
      <c r="N1021" s="24">
        <v>400</v>
      </c>
      <c r="O1021" s="29"/>
      <c r="P1021" s="25">
        <v>1</v>
      </c>
      <c r="Q1021" s="26">
        <f t="shared" si="50"/>
        <v>4.1399999999999999E-2</v>
      </c>
      <c r="R1021" s="29"/>
    </row>
    <row r="1022" spans="10:18" ht="15" customHeight="1" x14ac:dyDescent="0.25">
      <c r="J1022" s="28">
        <v>8</v>
      </c>
      <c r="K1022" s="29"/>
      <c r="L1022" s="29">
        <v>2.2000000000000002</v>
      </c>
      <c r="M1022" s="24">
        <v>23</v>
      </c>
      <c r="N1022" s="24">
        <v>400</v>
      </c>
      <c r="O1022" s="29"/>
      <c r="P1022" s="30">
        <v>1</v>
      </c>
      <c r="Q1022" s="26">
        <f t="shared" si="50"/>
        <v>2.0240000000000001E-2</v>
      </c>
      <c r="R1022" s="29"/>
    </row>
    <row r="1023" spans="10:18" ht="15" customHeight="1" x14ac:dyDescent="0.25">
      <c r="J1023" s="28">
        <v>9</v>
      </c>
      <c r="K1023" s="29"/>
      <c r="L1023" s="29">
        <v>4.5</v>
      </c>
      <c r="M1023" s="24">
        <v>25</v>
      </c>
      <c r="N1023" s="24">
        <v>400</v>
      </c>
      <c r="O1023" s="29"/>
      <c r="P1023" s="25">
        <v>1</v>
      </c>
      <c r="Q1023" s="26">
        <f t="shared" si="50"/>
        <v>4.4999999999999998E-2</v>
      </c>
      <c r="R1023" s="29"/>
    </row>
    <row r="1024" spans="10:18" ht="15" customHeight="1" x14ac:dyDescent="0.25">
      <c r="J1024" s="28">
        <v>10</v>
      </c>
      <c r="K1024" s="29"/>
      <c r="L1024" s="29">
        <v>10</v>
      </c>
      <c r="M1024" s="24">
        <v>20</v>
      </c>
      <c r="N1024" s="24">
        <v>400</v>
      </c>
      <c r="O1024" s="29"/>
      <c r="P1024" s="30">
        <v>10</v>
      </c>
      <c r="Q1024" s="26">
        <f t="shared" si="50"/>
        <v>0.8</v>
      </c>
      <c r="R1024" s="29"/>
    </row>
    <row r="1025" spans="10:18" ht="15" customHeight="1" x14ac:dyDescent="0.25">
      <c r="J1025" s="28">
        <v>11</v>
      </c>
      <c r="K1025" s="29"/>
      <c r="L1025" s="29">
        <v>8</v>
      </c>
      <c r="M1025" s="24">
        <v>20</v>
      </c>
      <c r="N1025" s="24">
        <v>400</v>
      </c>
      <c r="O1025" s="29"/>
      <c r="P1025" s="25">
        <v>1</v>
      </c>
      <c r="Q1025" s="26">
        <f t="shared" si="50"/>
        <v>6.4000000000000001E-2</v>
      </c>
      <c r="R1025" s="29"/>
    </row>
    <row r="1026" spans="10:18" ht="15" customHeight="1" x14ac:dyDescent="0.25">
      <c r="J1026" s="28">
        <v>12</v>
      </c>
      <c r="K1026" s="29"/>
      <c r="L1026" s="29">
        <v>13</v>
      </c>
      <c r="M1026" s="24">
        <v>20</v>
      </c>
      <c r="N1026" s="24">
        <v>400</v>
      </c>
      <c r="O1026" s="29"/>
      <c r="P1026" s="30">
        <v>2</v>
      </c>
      <c r="Q1026" s="26">
        <f t="shared" si="50"/>
        <v>0.20799999999999999</v>
      </c>
      <c r="R1026" s="29"/>
    </row>
    <row r="1027" spans="10:18" ht="15" customHeight="1" x14ac:dyDescent="0.25">
      <c r="J1027" s="28">
        <v>13</v>
      </c>
      <c r="K1027" s="29"/>
      <c r="L1027" s="29">
        <v>4.5</v>
      </c>
      <c r="M1027" s="24">
        <v>20</v>
      </c>
      <c r="N1027" s="24">
        <v>400</v>
      </c>
      <c r="O1027" s="29"/>
      <c r="P1027" s="25">
        <v>2</v>
      </c>
      <c r="Q1027" s="26">
        <f t="shared" si="50"/>
        <v>7.1999999999999995E-2</v>
      </c>
      <c r="R1027" s="29"/>
    </row>
    <row r="1028" spans="10:18" ht="15" customHeight="1" x14ac:dyDescent="0.25">
      <c r="J1028" s="28">
        <v>14</v>
      </c>
      <c r="K1028" s="29"/>
      <c r="L1028" s="29">
        <v>15</v>
      </c>
      <c r="M1028" s="24">
        <v>18</v>
      </c>
      <c r="N1028" s="24">
        <v>400</v>
      </c>
      <c r="O1028" s="29"/>
      <c r="P1028" s="30">
        <v>3</v>
      </c>
      <c r="Q1028" s="26">
        <f t="shared" si="50"/>
        <v>0.32400000000000001</v>
      </c>
      <c r="R1028" s="29"/>
    </row>
    <row r="1029" spans="10:18" ht="15" customHeight="1" x14ac:dyDescent="0.25">
      <c r="J1029" s="28">
        <v>15</v>
      </c>
      <c r="K1029" s="29"/>
      <c r="L1029" s="29">
        <v>13</v>
      </c>
      <c r="M1029" s="24">
        <v>18</v>
      </c>
      <c r="N1029" s="24">
        <v>400</v>
      </c>
      <c r="O1029" s="29"/>
      <c r="P1029" s="25">
        <v>1</v>
      </c>
      <c r="Q1029" s="26">
        <f t="shared" si="50"/>
        <v>9.3600000000000003E-2</v>
      </c>
      <c r="R1029" s="29"/>
    </row>
    <row r="1030" spans="10:18" ht="15" customHeight="1" x14ac:dyDescent="0.25">
      <c r="J1030" s="28">
        <v>16</v>
      </c>
      <c r="K1030" s="29"/>
      <c r="L1030" s="29">
        <v>10</v>
      </c>
      <c r="M1030" s="24">
        <v>18</v>
      </c>
      <c r="N1030" s="24">
        <v>400</v>
      </c>
      <c r="O1030" s="29"/>
      <c r="P1030" s="30">
        <v>3</v>
      </c>
      <c r="Q1030" s="26">
        <f t="shared" si="50"/>
        <v>0.216</v>
      </c>
      <c r="R1030" s="29"/>
    </row>
    <row r="1031" spans="10:18" ht="15" customHeight="1" x14ac:dyDescent="0.25">
      <c r="J1031" s="28">
        <v>17</v>
      </c>
      <c r="K1031" s="29"/>
      <c r="L1031" s="29">
        <v>2.2000000000000002</v>
      </c>
      <c r="M1031" s="24">
        <v>18</v>
      </c>
      <c r="N1031" s="24">
        <v>400</v>
      </c>
      <c r="O1031" s="29"/>
      <c r="P1031" s="25">
        <v>2</v>
      </c>
      <c r="Q1031" s="26">
        <f t="shared" si="50"/>
        <v>3.168E-2</v>
      </c>
      <c r="R1031" s="29"/>
    </row>
    <row r="1032" spans="10:18" ht="15" customHeight="1" x14ac:dyDescent="0.25">
      <c r="J1032" s="28">
        <v>18</v>
      </c>
      <c r="K1032" s="29"/>
      <c r="L1032" s="29">
        <v>15</v>
      </c>
      <c r="M1032" s="24">
        <v>15</v>
      </c>
      <c r="N1032" s="24">
        <v>400</v>
      </c>
      <c r="O1032" s="29"/>
      <c r="P1032" s="30">
        <v>2</v>
      </c>
      <c r="Q1032" s="26">
        <f t="shared" si="50"/>
        <v>0.18</v>
      </c>
      <c r="R1032" s="29"/>
    </row>
    <row r="1033" spans="10:18" ht="15" customHeight="1" x14ac:dyDescent="0.25">
      <c r="J1033" s="28">
        <v>19</v>
      </c>
      <c r="K1033" s="29"/>
      <c r="L1033" s="29">
        <v>15</v>
      </c>
      <c r="M1033" s="24">
        <v>10</v>
      </c>
      <c r="N1033" s="24">
        <v>400</v>
      </c>
      <c r="O1033" s="29"/>
      <c r="P1033" s="25">
        <v>8</v>
      </c>
      <c r="Q1033" s="26">
        <f t="shared" si="50"/>
        <v>0.48</v>
      </c>
      <c r="R1033" s="29"/>
    </row>
    <row r="1034" spans="10:18" ht="15" customHeight="1" x14ac:dyDescent="0.25">
      <c r="J1034" s="28">
        <v>20</v>
      </c>
      <c r="K1034" s="29"/>
      <c r="L1034" s="29">
        <v>15</v>
      </c>
      <c r="M1034" s="24">
        <v>8</v>
      </c>
      <c r="N1034" s="24">
        <v>400</v>
      </c>
      <c r="O1034" s="29"/>
      <c r="P1034" s="30">
        <v>4</v>
      </c>
      <c r="Q1034" s="26">
        <f t="shared" si="50"/>
        <v>0.192</v>
      </c>
      <c r="R1034" s="29"/>
    </row>
    <row r="1035" spans="10:18" ht="15" customHeight="1" x14ac:dyDescent="0.25">
      <c r="J1035" s="28">
        <v>21</v>
      </c>
      <c r="K1035" s="29"/>
      <c r="L1035" s="29">
        <v>10</v>
      </c>
      <c r="M1035" s="24">
        <v>8</v>
      </c>
      <c r="N1035" s="24">
        <v>400</v>
      </c>
      <c r="O1035" s="29"/>
      <c r="P1035" s="25">
        <v>1</v>
      </c>
      <c r="Q1035" s="26">
        <f t="shared" si="50"/>
        <v>3.2000000000000001E-2</v>
      </c>
      <c r="R1035" s="29"/>
    </row>
    <row r="1036" spans="10:18" ht="15" customHeight="1" x14ac:dyDescent="0.25">
      <c r="J1036" s="28">
        <v>22</v>
      </c>
      <c r="K1036" s="29"/>
      <c r="L1036" s="29">
        <v>13</v>
      </c>
      <c r="M1036" s="24">
        <v>8</v>
      </c>
      <c r="N1036" s="24">
        <v>400</v>
      </c>
      <c r="O1036" s="29"/>
      <c r="P1036" s="30">
        <v>1</v>
      </c>
      <c r="Q1036" s="26">
        <f t="shared" si="50"/>
        <v>4.1599999999999998E-2</v>
      </c>
      <c r="R1036" s="29"/>
    </row>
    <row r="1037" spans="10:18" ht="15" customHeight="1" x14ac:dyDescent="0.25">
      <c r="J1037" s="28">
        <v>23</v>
      </c>
      <c r="K1037" s="29"/>
      <c r="L1037" s="29">
        <v>15</v>
      </c>
      <c r="M1037" s="24">
        <v>5</v>
      </c>
      <c r="N1037" s="24">
        <v>400</v>
      </c>
      <c r="O1037" s="29"/>
      <c r="P1037" s="25">
        <v>7</v>
      </c>
      <c r="Q1037" s="26">
        <f t="shared" si="50"/>
        <v>0.21</v>
      </c>
      <c r="R1037" s="29"/>
    </row>
    <row r="1038" spans="10:18" ht="15" customHeight="1" x14ac:dyDescent="0.25">
      <c r="J1038" s="28">
        <v>24</v>
      </c>
      <c r="K1038" s="29"/>
      <c r="L1038" s="29">
        <v>4.5</v>
      </c>
      <c r="M1038" s="24">
        <v>15</v>
      </c>
      <c r="N1038" s="24">
        <v>400</v>
      </c>
      <c r="O1038" s="29"/>
      <c r="P1038" s="30">
        <v>8</v>
      </c>
      <c r="Q1038" s="26">
        <f t="shared" si="50"/>
        <v>0.216</v>
      </c>
      <c r="R1038" s="29"/>
    </row>
    <row r="1039" spans="10:18" ht="15" customHeight="1" x14ac:dyDescent="0.25">
      <c r="J1039" s="28">
        <v>25</v>
      </c>
      <c r="K1039" s="29"/>
      <c r="L1039" s="29">
        <v>2.2000000000000002</v>
      </c>
      <c r="M1039" s="24">
        <v>15</v>
      </c>
      <c r="N1039" s="24">
        <v>400</v>
      </c>
      <c r="O1039" s="29"/>
      <c r="P1039" s="25">
        <v>6</v>
      </c>
      <c r="Q1039" s="26">
        <f t="shared" si="50"/>
        <v>7.9200000000000007E-2</v>
      </c>
      <c r="R1039" s="29"/>
    </row>
    <row r="1040" spans="10:18" ht="15" customHeight="1" x14ac:dyDescent="0.25">
      <c r="J1040" s="28">
        <v>26</v>
      </c>
      <c r="K1040" s="29"/>
      <c r="L1040" s="29">
        <v>13</v>
      </c>
      <c r="M1040" s="24">
        <v>5</v>
      </c>
      <c r="N1040" s="24">
        <v>400</v>
      </c>
      <c r="O1040" s="29"/>
      <c r="P1040" s="30">
        <v>2</v>
      </c>
      <c r="Q1040" s="26">
        <f t="shared" si="50"/>
        <v>5.1999999999999998E-2</v>
      </c>
      <c r="R1040" s="29"/>
    </row>
    <row r="1041" spans="10:18" ht="15" customHeight="1" x14ac:dyDescent="0.25">
      <c r="J1041" s="28">
        <v>27</v>
      </c>
      <c r="K1041" s="29"/>
      <c r="L1041" s="29">
        <v>4.5</v>
      </c>
      <c r="M1041" s="24">
        <v>13</v>
      </c>
      <c r="N1041" s="24">
        <v>400</v>
      </c>
      <c r="O1041" s="29"/>
      <c r="P1041" s="25">
        <v>1</v>
      </c>
      <c r="Q1041" s="26">
        <f t="shared" si="50"/>
        <v>2.3400000000000001E-2</v>
      </c>
      <c r="R1041" s="29"/>
    </row>
    <row r="1042" spans="10:18" ht="15" customHeight="1" x14ac:dyDescent="0.25">
      <c r="J1042" s="28">
        <v>28</v>
      </c>
      <c r="K1042" s="29"/>
      <c r="L1042" s="29">
        <v>2.2000000000000002</v>
      </c>
      <c r="M1042" s="24">
        <v>13</v>
      </c>
      <c r="N1042" s="24">
        <v>400</v>
      </c>
      <c r="O1042" s="29"/>
      <c r="P1042" s="30">
        <v>1</v>
      </c>
      <c r="Q1042" s="26">
        <f t="shared" si="50"/>
        <v>1.1440000000000001E-2</v>
      </c>
      <c r="R1042" s="29"/>
    </row>
    <row r="1043" spans="10:18" ht="15" customHeight="1" x14ac:dyDescent="0.25">
      <c r="J1043" s="28">
        <v>29</v>
      </c>
      <c r="K1043" s="29"/>
      <c r="L1043" s="29">
        <v>10</v>
      </c>
      <c r="M1043" s="24">
        <v>10</v>
      </c>
      <c r="N1043" s="24">
        <v>400</v>
      </c>
      <c r="O1043" s="29"/>
      <c r="P1043" s="25">
        <v>4</v>
      </c>
      <c r="Q1043" s="26">
        <f t="shared" si="50"/>
        <v>0.16</v>
      </c>
      <c r="R1043" s="29"/>
    </row>
    <row r="1044" spans="10:18" ht="15" customHeight="1" x14ac:dyDescent="0.25">
      <c r="J1044" s="28">
        <v>30</v>
      </c>
      <c r="K1044" s="29"/>
      <c r="L1044" s="29">
        <v>10</v>
      </c>
      <c r="M1044" s="24">
        <v>5</v>
      </c>
      <c r="N1044" s="24">
        <v>400</v>
      </c>
      <c r="O1044" s="29"/>
      <c r="P1044" s="30">
        <v>18</v>
      </c>
      <c r="Q1044" s="26">
        <f t="shared" si="50"/>
        <v>0.36</v>
      </c>
      <c r="R1044" s="29"/>
    </row>
    <row r="1045" spans="10:18" ht="15" customHeight="1" x14ac:dyDescent="0.25">
      <c r="J1045" s="28">
        <v>31</v>
      </c>
      <c r="K1045" s="29"/>
      <c r="L1045" s="29">
        <v>4.5</v>
      </c>
      <c r="M1045" s="24">
        <v>10</v>
      </c>
      <c r="N1045" s="24">
        <v>400</v>
      </c>
      <c r="O1045" s="29"/>
      <c r="P1045" s="25">
        <v>27</v>
      </c>
      <c r="Q1045" s="26">
        <f t="shared" si="50"/>
        <v>0.48599999999999999</v>
      </c>
      <c r="R1045" s="29"/>
    </row>
    <row r="1046" spans="10:18" ht="15" customHeight="1" x14ac:dyDescent="0.25">
      <c r="J1046" s="28">
        <v>32</v>
      </c>
      <c r="K1046" s="29"/>
      <c r="L1046" s="29">
        <v>2.2000000000000002</v>
      </c>
      <c r="M1046" s="24">
        <v>10</v>
      </c>
      <c r="N1046" s="24">
        <v>400</v>
      </c>
      <c r="O1046" s="29"/>
      <c r="P1046" s="30">
        <v>39</v>
      </c>
      <c r="Q1046" s="26">
        <f t="shared" si="50"/>
        <v>0.34320000000000001</v>
      </c>
      <c r="R1046" s="29"/>
    </row>
    <row r="1047" spans="10:18" ht="15" customHeight="1" x14ac:dyDescent="0.25">
      <c r="J1047" s="28">
        <v>33</v>
      </c>
      <c r="K1047" s="29"/>
      <c r="L1047" s="29">
        <v>1.7</v>
      </c>
      <c r="M1047" s="24">
        <v>10</v>
      </c>
      <c r="N1047" s="24">
        <v>400</v>
      </c>
      <c r="O1047" s="29"/>
      <c r="P1047" s="25">
        <v>39</v>
      </c>
      <c r="Q1047" s="26">
        <f t="shared" si="50"/>
        <v>0.26519999999999999</v>
      </c>
      <c r="R1047" s="29"/>
    </row>
    <row r="1048" spans="10:18" ht="15" customHeight="1" x14ac:dyDescent="0.25">
      <c r="J1048" s="28">
        <v>34</v>
      </c>
      <c r="K1048" s="29"/>
      <c r="L1048" s="29">
        <v>1.7</v>
      </c>
      <c r="M1048" s="24">
        <v>20</v>
      </c>
      <c r="N1048" s="24">
        <v>250</v>
      </c>
      <c r="O1048" s="29"/>
      <c r="P1048" s="30">
        <v>1</v>
      </c>
      <c r="Q1048" s="26">
        <f t="shared" si="50"/>
        <v>8.5000000000000006E-3</v>
      </c>
      <c r="R1048" s="29"/>
    </row>
    <row r="1049" spans="10:18" ht="15" customHeight="1" x14ac:dyDescent="0.25">
      <c r="J1049" s="28">
        <v>35</v>
      </c>
      <c r="K1049" s="29"/>
      <c r="L1049" s="29">
        <v>1.7</v>
      </c>
      <c r="M1049" s="24">
        <v>10</v>
      </c>
      <c r="N1049" s="24">
        <v>250</v>
      </c>
      <c r="O1049" s="29"/>
      <c r="P1049" s="25">
        <v>15</v>
      </c>
      <c r="Q1049" s="26">
        <f t="shared" si="50"/>
        <v>6.3750000000000001E-2</v>
      </c>
      <c r="R1049" s="29"/>
    </row>
    <row r="1050" spans="10:18" ht="15" customHeight="1" x14ac:dyDescent="0.25">
      <c r="J1050" s="28">
        <v>36</v>
      </c>
      <c r="K1050" s="29"/>
      <c r="L1050" s="29">
        <v>4.5</v>
      </c>
      <c r="M1050" s="24">
        <v>10</v>
      </c>
      <c r="N1050" s="24">
        <v>300</v>
      </c>
      <c r="O1050" s="29"/>
      <c r="P1050" s="30">
        <v>4</v>
      </c>
      <c r="Q1050" s="26">
        <f t="shared" si="50"/>
        <v>5.3999999999999999E-2</v>
      </c>
      <c r="R1050" s="29"/>
    </row>
    <row r="1051" spans="10:18" ht="15" customHeight="1" x14ac:dyDescent="0.25">
      <c r="J1051" s="28">
        <v>37</v>
      </c>
      <c r="K1051" s="29"/>
      <c r="L1051" s="29">
        <v>1.7</v>
      </c>
      <c r="M1051" s="24">
        <v>10</v>
      </c>
      <c r="N1051" s="24">
        <v>300</v>
      </c>
      <c r="O1051" s="29"/>
      <c r="P1051" s="25">
        <v>2</v>
      </c>
      <c r="Q1051" s="26">
        <f t="shared" si="50"/>
        <v>1.0200000000000001E-2</v>
      </c>
      <c r="R1051" s="29"/>
    </row>
    <row r="1052" spans="10:18" ht="15" customHeight="1" x14ac:dyDescent="0.25">
      <c r="J1052" s="28">
        <v>38</v>
      </c>
      <c r="K1052" s="29"/>
      <c r="L1052" s="29">
        <v>4.2</v>
      </c>
      <c r="M1052" s="24">
        <v>7</v>
      </c>
      <c r="N1052" s="24">
        <v>200</v>
      </c>
      <c r="O1052" s="29"/>
      <c r="P1052" s="30">
        <v>16</v>
      </c>
      <c r="Q1052" s="26">
        <f t="shared" si="50"/>
        <v>9.4079999999999997E-2</v>
      </c>
      <c r="R1052" s="29"/>
    </row>
    <row r="1053" spans="10:18" ht="15" customHeight="1" x14ac:dyDescent="0.25">
      <c r="J1053" s="28">
        <v>36</v>
      </c>
      <c r="K1053" s="29"/>
      <c r="L1053" s="52">
        <v>5</v>
      </c>
      <c r="M1053" s="1312">
        <v>7</v>
      </c>
      <c r="N1053" s="1312">
        <v>400</v>
      </c>
      <c r="O1053" s="1312">
        <v>30</v>
      </c>
      <c r="P1053" s="40">
        <v>120</v>
      </c>
      <c r="Q1053" s="26">
        <f t="shared" si="50"/>
        <v>1.68</v>
      </c>
      <c r="R1053" s="34"/>
    </row>
    <row r="1054" spans="10:18" ht="15" customHeight="1" x14ac:dyDescent="0.25">
      <c r="J1054" s="28">
        <v>37</v>
      </c>
      <c r="K1054" s="29"/>
      <c r="L1054" s="29">
        <v>3</v>
      </c>
      <c r="M1054" s="24">
        <v>5</v>
      </c>
      <c r="N1054" s="24">
        <v>400</v>
      </c>
      <c r="O1054" s="27">
        <v>18</v>
      </c>
      <c r="P1054" s="30">
        <v>180</v>
      </c>
      <c r="Q1054" s="26">
        <f t="shared" si="50"/>
        <v>1.08</v>
      </c>
      <c r="R1054" s="29"/>
    </row>
    <row r="1055" spans="10:18" ht="15" customHeight="1" x14ac:dyDescent="0.25">
      <c r="J1055" s="28">
        <v>38</v>
      </c>
      <c r="K1055" s="29"/>
      <c r="L1055" s="29">
        <v>2</v>
      </c>
      <c r="M1055" s="24">
        <v>3</v>
      </c>
      <c r="N1055" s="24">
        <v>400</v>
      </c>
      <c r="O1055" s="29">
        <v>9</v>
      </c>
      <c r="P1055" s="30">
        <v>225</v>
      </c>
      <c r="Q1055" s="26">
        <f t="shared" si="50"/>
        <v>0.54</v>
      </c>
      <c r="R1055" s="29"/>
    </row>
    <row r="1056" spans="10:18" ht="15" customHeight="1" x14ac:dyDescent="0.25">
      <c r="J1056" s="1292">
        <v>46195</v>
      </c>
      <c r="K1056" s="23" t="s">
        <v>32</v>
      </c>
      <c r="L1056" s="24">
        <v>15</v>
      </c>
      <c r="M1056" s="24">
        <v>25</v>
      </c>
      <c r="N1056" s="24">
        <v>400</v>
      </c>
      <c r="O1056" s="23"/>
      <c r="P1056" s="25">
        <v>1</v>
      </c>
      <c r="Q1056" s="26">
        <f t="shared" si="50"/>
        <v>0.15</v>
      </c>
      <c r="R1056" s="27"/>
    </row>
    <row r="1057" spans="10:18" ht="15" customHeight="1" x14ac:dyDescent="0.25">
      <c r="J1057" s="28">
        <v>2</v>
      </c>
      <c r="K1057" s="29"/>
      <c r="L1057" s="29">
        <v>10</v>
      </c>
      <c r="M1057" s="24">
        <v>25</v>
      </c>
      <c r="N1057" s="24">
        <v>400</v>
      </c>
      <c r="O1057" s="29"/>
      <c r="P1057" s="30">
        <v>3</v>
      </c>
      <c r="Q1057" s="26">
        <f t="shared" si="50"/>
        <v>0.3</v>
      </c>
      <c r="R1057" s="29"/>
    </row>
    <row r="1058" spans="10:18" ht="15" customHeight="1" x14ac:dyDescent="0.25">
      <c r="J1058" s="28">
        <v>3</v>
      </c>
      <c r="K1058" s="29"/>
      <c r="L1058" s="29">
        <v>8</v>
      </c>
      <c r="M1058" s="24">
        <v>25</v>
      </c>
      <c r="N1058" s="24">
        <v>400</v>
      </c>
      <c r="O1058" s="29"/>
      <c r="P1058" s="25">
        <v>4</v>
      </c>
      <c r="Q1058" s="26">
        <f t="shared" si="50"/>
        <v>0.32</v>
      </c>
      <c r="R1058" s="29"/>
    </row>
    <row r="1059" spans="10:18" ht="15" customHeight="1" x14ac:dyDescent="0.25">
      <c r="J1059" s="28">
        <v>4</v>
      </c>
      <c r="K1059" s="29"/>
      <c r="L1059" s="29">
        <v>13</v>
      </c>
      <c r="M1059" s="24">
        <v>20</v>
      </c>
      <c r="N1059" s="24">
        <v>400</v>
      </c>
      <c r="O1059" s="29"/>
      <c r="P1059" s="30">
        <v>3</v>
      </c>
      <c r="Q1059" s="26">
        <f t="shared" si="50"/>
        <v>0.312</v>
      </c>
      <c r="R1059" s="29"/>
    </row>
    <row r="1060" spans="10:18" ht="15" customHeight="1" x14ac:dyDescent="0.25">
      <c r="J1060" s="28">
        <v>5</v>
      </c>
      <c r="K1060" s="29"/>
      <c r="L1060" s="29">
        <v>10</v>
      </c>
      <c r="M1060" s="24">
        <v>20</v>
      </c>
      <c r="N1060" s="24">
        <v>400</v>
      </c>
      <c r="O1060" s="29"/>
      <c r="P1060" s="25">
        <v>3</v>
      </c>
      <c r="Q1060" s="26">
        <f t="shared" si="50"/>
        <v>0.24</v>
      </c>
      <c r="R1060" s="29"/>
    </row>
    <row r="1061" spans="10:18" ht="15" customHeight="1" x14ac:dyDescent="0.25">
      <c r="J1061" s="28">
        <v>6</v>
      </c>
      <c r="K1061" s="29"/>
      <c r="L1061" s="29">
        <v>8</v>
      </c>
      <c r="M1061" s="24">
        <v>20</v>
      </c>
      <c r="N1061" s="24">
        <v>400</v>
      </c>
      <c r="O1061" s="29"/>
      <c r="P1061" s="30">
        <v>5</v>
      </c>
      <c r="Q1061" s="26">
        <f t="shared" si="50"/>
        <v>0.32</v>
      </c>
      <c r="R1061" s="29"/>
    </row>
    <row r="1062" spans="10:18" ht="15" customHeight="1" x14ac:dyDescent="0.25">
      <c r="J1062" s="28">
        <v>7</v>
      </c>
      <c r="K1062" s="29"/>
      <c r="L1062" s="29">
        <v>2.2000000000000002</v>
      </c>
      <c r="M1062" s="24">
        <v>20</v>
      </c>
      <c r="N1062" s="24">
        <v>400</v>
      </c>
      <c r="O1062" s="29"/>
      <c r="P1062" s="25">
        <v>4</v>
      </c>
      <c r="Q1062" s="26">
        <f t="shared" si="50"/>
        <v>7.0400000000000004E-2</v>
      </c>
      <c r="R1062" s="29"/>
    </row>
    <row r="1063" spans="10:18" ht="15" customHeight="1" x14ac:dyDescent="0.25">
      <c r="J1063" s="28">
        <v>8</v>
      </c>
      <c r="K1063" s="29"/>
      <c r="L1063" s="29">
        <v>15</v>
      </c>
      <c r="M1063" s="24">
        <v>18</v>
      </c>
      <c r="N1063" s="24">
        <v>400</v>
      </c>
      <c r="O1063" s="29"/>
      <c r="P1063" s="30">
        <v>3</v>
      </c>
      <c r="Q1063" s="26">
        <f t="shared" si="50"/>
        <v>0.32400000000000001</v>
      </c>
      <c r="R1063" s="29"/>
    </row>
    <row r="1064" spans="10:18" ht="15" customHeight="1" x14ac:dyDescent="0.25">
      <c r="J1064" s="28">
        <v>9</v>
      </c>
      <c r="K1064" s="29"/>
      <c r="L1064" s="29">
        <v>13</v>
      </c>
      <c r="M1064" s="24">
        <v>15</v>
      </c>
      <c r="N1064" s="24">
        <v>400</v>
      </c>
      <c r="O1064" s="29"/>
      <c r="P1064" s="25">
        <v>8</v>
      </c>
      <c r="Q1064" s="26">
        <f t="shared" si="50"/>
        <v>0.624</v>
      </c>
      <c r="R1064" s="29"/>
    </row>
    <row r="1065" spans="10:18" ht="15" customHeight="1" x14ac:dyDescent="0.25">
      <c r="J1065" s="28">
        <v>10</v>
      </c>
      <c r="K1065" s="29"/>
      <c r="L1065" s="29">
        <v>10</v>
      </c>
      <c r="M1065" s="24">
        <v>15</v>
      </c>
      <c r="N1065" s="24">
        <v>400</v>
      </c>
      <c r="O1065" s="29"/>
      <c r="P1065" s="30">
        <v>6</v>
      </c>
      <c r="Q1065" s="26">
        <f t="shared" si="50"/>
        <v>0.36</v>
      </c>
      <c r="R1065" s="29"/>
    </row>
    <row r="1066" spans="10:18" ht="15" customHeight="1" x14ac:dyDescent="0.25">
      <c r="J1066" s="28">
        <v>11</v>
      </c>
      <c r="K1066" s="29"/>
      <c r="L1066" s="29">
        <v>8</v>
      </c>
      <c r="M1066" s="24">
        <v>15</v>
      </c>
      <c r="N1066" s="24">
        <v>400</v>
      </c>
      <c r="O1066" s="29"/>
      <c r="P1066" s="25">
        <v>5</v>
      </c>
      <c r="Q1066" s="26">
        <f t="shared" si="50"/>
        <v>0.24</v>
      </c>
      <c r="R1066" s="29"/>
    </row>
    <row r="1067" spans="10:18" ht="15" customHeight="1" x14ac:dyDescent="0.25">
      <c r="J1067" s="28">
        <v>12</v>
      </c>
      <c r="K1067" s="29"/>
      <c r="L1067" s="29">
        <v>1.7</v>
      </c>
      <c r="M1067" s="24">
        <v>20</v>
      </c>
      <c r="N1067" s="24">
        <v>400</v>
      </c>
      <c r="O1067" s="29"/>
      <c r="P1067" s="30">
        <v>1</v>
      </c>
      <c r="Q1067" s="26">
        <f t="shared" si="50"/>
        <v>1.3599999999999999E-2</v>
      </c>
      <c r="R1067" s="29"/>
    </row>
    <row r="1068" spans="10:18" ht="15" customHeight="1" x14ac:dyDescent="0.25">
      <c r="J1068" s="28">
        <v>13</v>
      </c>
      <c r="K1068" s="29"/>
      <c r="L1068" s="29">
        <v>4.5</v>
      </c>
      <c r="M1068" s="24">
        <v>15</v>
      </c>
      <c r="N1068" s="24">
        <v>400</v>
      </c>
      <c r="O1068" s="29"/>
      <c r="P1068" s="25">
        <v>5</v>
      </c>
      <c r="Q1068" s="26">
        <f t="shared" si="50"/>
        <v>0.13500000000000001</v>
      </c>
      <c r="R1068" s="29"/>
    </row>
    <row r="1069" spans="10:18" ht="15" customHeight="1" x14ac:dyDescent="0.25">
      <c r="J1069" s="28">
        <v>14</v>
      </c>
      <c r="K1069" s="29"/>
      <c r="L1069" s="29">
        <v>3.5</v>
      </c>
      <c r="M1069" s="24">
        <v>15</v>
      </c>
      <c r="N1069" s="24">
        <v>400</v>
      </c>
      <c r="O1069" s="29"/>
      <c r="P1069" s="30">
        <v>2</v>
      </c>
      <c r="Q1069" s="26">
        <f t="shared" si="50"/>
        <v>4.2000000000000003E-2</v>
      </c>
      <c r="R1069" s="29"/>
    </row>
    <row r="1070" spans="10:18" ht="15" customHeight="1" x14ac:dyDescent="0.25">
      <c r="J1070" s="28">
        <v>15</v>
      </c>
      <c r="K1070" s="29"/>
      <c r="L1070" s="29">
        <v>2.2000000000000002</v>
      </c>
      <c r="M1070" s="24">
        <v>15</v>
      </c>
      <c r="N1070" s="24">
        <v>400</v>
      </c>
      <c r="O1070" s="29"/>
      <c r="P1070" s="25">
        <v>5</v>
      </c>
      <c r="Q1070" s="26">
        <f t="shared" si="50"/>
        <v>6.6000000000000003E-2</v>
      </c>
      <c r="R1070" s="29"/>
    </row>
    <row r="1071" spans="10:18" ht="15" customHeight="1" x14ac:dyDescent="0.25">
      <c r="J1071" s="28">
        <v>16</v>
      </c>
      <c r="K1071" s="29"/>
      <c r="L1071" s="29">
        <v>1.7</v>
      </c>
      <c r="M1071" s="24">
        <v>15</v>
      </c>
      <c r="N1071" s="24">
        <v>400</v>
      </c>
      <c r="O1071" s="29"/>
      <c r="P1071" s="30">
        <v>8</v>
      </c>
      <c r="Q1071" s="26">
        <f t="shared" si="50"/>
        <v>8.1600000000000006E-2</v>
      </c>
      <c r="R1071" s="29"/>
    </row>
    <row r="1072" spans="10:18" ht="15" customHeight="1" x14ac:dyDescent="0.25">
      <c r="J1072" s="28">
        <v>17</v>
      </c>
      <c r="K1072" s="29"/>
      <c r="L1072" s="29">
        <v>1.7</v>
      </c>
      <c r="M1072" s="24">
        <v>18</v>
      </c>
      <c r="N1072" s="24">
        <v>400</v>
      </c>
      <c r="O1072" s="29"/>
      <c r="P1072" s="25">
        <v>2</v>
      </c>
      <c r="Q1072" s="26">
        <f t="shared" si="50"/>
        <v>2.4479999999999998E-2</v>
      </c>
      <c r="R1072" s="29"/>
    </row>
    <row r="1073" spans="10:18" ht="15" customHeight="1" x14ac:dyDescent="0.25">
      <c r="J1073" s="28">
        <v>18</v>
      </c>
      <c r="K1073" s="29"/>
      <c r="L1073" s="29">
        <v>8</v>
      </c>
      <c r="M1073" s="24">
        <v>13</v>
      </c>
      <c r="N1073" s="24">
        <v>400</v>
      </c>
      <c r="O1073" s="29"/>
      <c r="P1073" s="30">
        <v>3</v>
      </c>
      <c r="Q1073" s="26">
        <f t="shared" si="50"/>
        <v>0.12479999999999999</v>
      </c>
      <c r="R1073" s="29"/>
    </row>
    <row r="1074" spans="10:18" ht="15" customHeight="1" x14ac:dyDescent="0.25">
      <c r="J1074" s="28">
        <v>19</v>
      </c>
      <c r="K1074" s="29"/>
      <c r="L1074" s="29">
        <v>13</v>
      </c>
      <c r="M1074" s="24">
        <v>18</v>
      </c>
      <c r="N1074" s="24">
        <v>400</v>
      </c>
      <c r="O1074" s="29"/>
      <c r="P1074" s="25">
        <v>1</v>
      </c>
      <c r="Q1074" s="26">
        <f t="shared" si="50"/>
        <v>9.3600000000000003E-2</v>
      </c>
      <c r="R1074" s="29"/>
    </row>
    <row r="1075" spans="10:18" ht="15" customHeight="1" x14ac:dyDescent="0.25">
      <c r="J1075" s="28">
        <v>20</v>
      </c>
      <c r="K1075" s="29"/>
      <c r="L1075" s="29">
        <v>3.5</v>
      </c>
      <c r="M1075" s="24">
        <v>13</v>
      </c>
      <c r="N1075" s="24">
        <v>400</v>
      </c>
      <c r="O1075" s="29"/>
      <c r="P1075" s="30">
        <v>1</v>
      </c>
      <c r="Q1075" s="26">
        <f t="shared" si="50"/>
        <v>1.8200000000000001E-2</v>
      </c>
      <c r="R1075" s="29"/>
    </row>
    <row r="1076" spans="10:18" ht="15" customHeight="1" x14ac:dyDescent="0.25">
      <c r="J1076" s="28">
        <v>21</v>
      </c>
      <c r="K1076" s="29"/>
      <c r="L1076" s="29">
        <v>15</v>
      </c>
      <c r="M1076" s="24">
        <v>15</v>
      </c>
      <c r="N1076" s="24">
        <v>400</v>
      </c>
      <c r="O1076" s="29"/>
      <c r="P1076" s="25">
        <v>1</v>
      </c>
      <c r="Q1076" s="26">
        <f t="shared" ref="Q1076:Q1139" si="51">L1076*M1076*N1076*P1076/1000000</f>
        <v>0.09</v>
      </c>
      <c r="R1076" s="29"/>
    </row>
    <row r="1077" spans="10:18" ht="15" customHeight="1" x14ac:dyDescent="0.25">
      <c r="J1077" s="28">
        <v>22</v>
      </c>
      <c r="K1077" s="29"/>
      <c r="L1077" s="29">
        <v>4.5</v>
      </c>
      <c r="M1077" s="24">
        <v>13</v>
      </c>
      <c r="N1077" s="24">
        <v>400</v>
      </c>
      <c r="O1077" s="29"/>
      <c r="P1077" s="30">
        <v>5</v>
      </c>
      <c r="Q1077" s="26">
        <f t="shared" si="51"/>
        <v>0.11700000000000001</v>
      </c>
      <c r="R1077" s="29"/>
    </row>
    <row r="1078" spans="10:18" ht="15" customHeight="1" x14ac:dyDescent="0.25">
      <c r="J1078" s="28">
        <v>23</v>
      </c>
      <c r="K1078" s="29"/>
      <c r="L1078" s="29">
        <v>2.2000000000000002</v>
      </c>
      <c r="M1078" s="24">
        <v>13</v>
      </c>
      <c r="N1078" s="24">
        <v>400</v>
      </c>
      <c r="O1078" s="29"/>
      <c r="P1078" s="25">
        <v>1</v>
      </c>
      <c r="Q1078" s="26">
        <f t="shared" si="51"/>
        <v>1.1440000000000001E-2</v>
      </c>
      <c r="R1078" s="29"/>
    </row>
    <row r="1079" spans="10:18" ht="15" customHeight="1" x14ac:dyDescent="0.25">
      <c r="J1079" s="28">
        <v>24</v>
      </c>
      <c r="K1079" s="29"/>
      <c r="L1079" s="29">
        <v>1.7</v>
      </c>
      <c r="M1079" s="24">
        <v>13</v>
      </c>
      <c r="N1079" s="24">
        <v>400</v>
      </c>
      <c r="O1079" s="29"/>
      <c r="P1079" s="30">
        <v>10</v>
      </c>
      <c r="Q1079" s="26">
        <f t="shared" si="51"/>
        <v>8.8400000000000006E-2</v>
      </c>
      <c r="R1079" s="29"/>
    </row>
    <row r="1080" spans="10:18" ht="15" customHeight="1" x14ac:dyDescent="0.25">
      <c r="J1080" s="28">
        <v>25</v>
      </c>
      <c r="K1080" s="29"/>
      <c r="L1080" s="29">
        <v>10</v>
      </c>
      <c r="M1080" s="24">
        <v>10</v>
      </c>
      <c r="N1080" s="24">
        <v>400</v>
      </c>
      <c r="O1080" s="29"/>
      <c r="P1080" s="25">
        <v>1</v>
      </c>
      <c r="Q1080" s="26">
        <f t="shared" si="51"/>
        <v>0.04</v>
      </c>
      <c r="R1080" s="29"/>
    </row>
    <row r="1081" spans="10:18" ht="15" customHeight="1" x14ac:dyDescent="0.25">
      <c r="J1081" s="28">
        <v>26</v>
      </c>
      <c r="K1081" s="29"/>
      <c r="L1081" s="29">
        <v>8</v>
      </c>
      <c r="M1081" s="24">
        <v>10</v>
      </c>
      <c r="N1081" s="24">
        <v>400</v>
      </c>
      <c r="O1081" s="29"/>
      <c r="P1081" s="30">
        <v>3</v>
      </c>
      <c r="Q1081" s="26">
        <f t="shared" si="51"/>
        <v>9.6000000000000002E-2</v>
      </c>
      <c r="R1081" s="29"/>
    </row>
    <row r="1082" spans="10:18" ht="15" customHeight="1" x14ac:dyDescent="0.25">
      <c r="J1082" s="28">
        <v>27</v>
      </c>
      <c r="K1082" s="29"/>
      <c r="L1082" s="29">
        <v>4.5</v>
      </c>
      <c r="M1082" s="24">
        <v>10</v>
      </c>
      <c r="N1082" s="24">
        <v>400</v>
      </c>
      <c r="O1082" s="29"/>
      <c r="P1082" s="25">
        <v>53</v>
      </c>
      <c r="Q1082" s="26">
        <f t="shared" si="51"/>
        <v>0.95399999999999996</v>
      </c>
      <c r="R1082" s="29"/>
    </row>
    <row r="1083" spans="10:18" ht="15" customHeight="1" x14ac:dyDescent="0.25">
      <c r="J1083" s="28">
        <v>28</v>
      </c>
      <c r="K1083" s="29"/>
      <c r="L1083" s="29">
        <v>3.5</v>
      </c>
      <c r="M1083" s="24">
        <v>10</v>
      </c>
      <c r="N1083" s="24">
        <v>400</v>
      </c>
      <c r="O1083" s="29"/>
      <c r="P1083" s="30">
        <v>8</v>
      </c>
      <c r="Q1083" s="26">
        <f t="shared" si="51"/>
        <v>0.112</v>
      </c>
      <c r="R1083" s="29"/>
    </row>
    <row r="1084" spans="10:18" ht="15" customHeight="1" x14ac:dyDescent="0.25">
      <c r="J1084" s="28">
        <v>29</v>
      </c>
      <c r="K1084" s="29"/>
      <c r="L1084" s="29">
        <v>2.2000000000000002</v>
      </c>
      <c r="M1084" s="24">
        <v>10</v>
      </c>
      <c r="N1084" s="24">
        <v>400</v>
      </c>
      <c r="O1084" s="29"/>
      <c r="P1084" s="25">
        <v>11</v>
      </c>
      <c r="Q1084" s="26">
        <f t="shared" si="51"/>
        <v>9.6799999999999997E-2</v>
      </c>
      <c r="R1084" s="29"/>
    </row>
    <row r="1085" spans="10:18" ht="15" customHeight="1" x14ac:dyDescent="0.25">
      <c r="J1085" s="28">
        <v>30</v>
      </c>
      <c r="K1085" s="29"/>
      <c r="L1085" s="29">
        <v>1.7</v>
      </c>
      <c r="M1085" s="24">
        <v>10</v>
      </c>
      <c r="N1085" s="24">
        <v>400</v>
      </c>
      <c r="O1085" s="29"/>
      <c r="P1085" s="30">
        <v>23</v>
      </c>
      <c r="Q1085" s="26">
        <f t="shared" si="51"/>
        <v>0.15640000000000001</v>
      </c>
      <c r="R1085" s="29"/>
    </row>
    <row r="1086" spans="10:18" ht="15" customHeight="1" x14ac:dyDescent="0.25">
      <c r="J1086" s="28">
        <v>31</v>
      </c>
      <c r="K1086" s="29"/>
      <c r="L1086" s="29">
        <v>10</v>
      </c>
      <c r="M1086" s="24">
        <v>13</v>
      </c>
      <c r="N1086" s="24">
        <v>400</v>
      </c>
      <c r="O1086" s="29"/>
      <c r="P1086" s="25">
        <v>2</v>
      </c>
      <c r="Q1086" s="26">
        <f t="shared" si="51"/>
        <v>0.104</v>
      </c>
      <c r="R1086" s="29"/>
    </row>
    <row r="1087" spans="10:18" ht="15" customHeight="1" x14ac:dyDescent="0.25">
      <c r="J1087" s="28">
        <v>32</v>
      </c>
      <c r="K1087" s="29"/>
      <c r="L1087" s="29">
        <v>8</v>
      </c>
      <c r="M1087" s="24">
        <v>18</v>
      </c>
      <c r="N1087" s="24">
        <v>400</v>
      </c>
      <c r="O1087" s="29"/>
      <c r="P1087" s="30">
        <v>1</v>
      </c>
      <c r="Q1087" s="26">
        <f t="shared" si="51"/>
        <v>5.7599999999999998E-2</v>
      </c>
      <c r="R1087" s="29"/>
    </row>
    <row r="1088" spans="10:18" ht="15" customHeight="1" x14ac:dyDescent="0.25">
      <c r="J1088" s="28">
        <v>33</v>
      </c>
      <c r="K1088" s="29"/>
      <c r="L1088" s="29">
        <v>4.5</v>
      </c>
      <c r="M1088" s="24">
        <v>20</v>
      </c>
      <c r="N1088" s="24">
        <v>400</v>
      </c>
      <c r="O1088" s="29"/>
      <c r="P1088" s="25">
        <v>1</v>
      </c>
      <c r="Q1088" s="26">
        <f t="shared" si="51"/>
        <v>3.5999999999999997E-2</v>
      </c>
      <c r="R1088" s="29"/>
    </row>
    <row r="1089" spans="10:18" ht="15" customHeight="1" x14ac:dyDescent="0.25">
      <c r="J1089" s="28">
        <v>34</v>
      </c>
      <c r="K1089" s="29"/>
      <c r="L1089" s="29">
        <v>1.7</v>
      </c>
      <c r="M1089" s="24">
        <v>15</v>
      </c>
      <c r="N1089" s="24">
        <v>300</v>
      </c>
      <c r="O1089" s="29"/>
      <c r="P1089" s="30">
        <v>2</v>
      </c>
      <c r="Q1089" s="26">
        <f t="shared" si="51"/>
        <v>1.5299999999999999E-2</v>
      </c>
      <c r="R1089" s="29"/>
    </row>
    <row r="1090" spans="10:18" ht="15" customHeight="1" x14ac:dyDescent="0.25">
      <c r="J1090" s="28">
        <v>35</v>
      </c>
      <c r="K1090" s="29"/>
      <c r="L1090" s="29">
        <v>1.7</v>
      </c>
      <c r="M1090" s="24">
        <v>20</v>
      </c>
      <c r="N1090" s="24">
        <v>300</v>
      </c>
      <c r="O1090" s="29"/>
      <c r="P1090" s="25">
        <v>1</v>
      </c>
      <c r="Q1090" s="26">
        <f t="shared" si="51"/>
        <v>1.0200000000000001E-2</v>
      </c>
      <c r="R1090" s="29"/>
    </row>
    <row r="1091" spans="10:18" ht="15" customHeight="1" x14ac:dyDescent="0.25">
      <c r="J1091" s="28">
        <v>36</v>
      </c>
      <c r="K1091" s="29"/>
      <c r="L1091" s="29">
        <v>1.7</v>
      </c>
      <c r="M1091" s="24">
        <v>13</v>
      </c>
      <c r="N1091" s="24">
        <v>300</v>
      </c>
      <c r="O1091" s="29"/>
      <c r="P1091" s="30">
        <v>1</v>
      </c>
      <c r="Q1091" s="26">
        <f t="shared" si="51"/>
        <v>6.6299999999999987E-3</v>
      </c>
      <c r="R1091" s="29"/>
    </row>
    <row r="1092" spans="10:18" ht="15" customHeight="1" x14ac:dyDescent="0.25">
      <c r="J1092" s="28">
        <v>37</v>
      </c>
      <c r="K1092" s="29"/>
      <c r="L1092" s="29">
        <v>1.7</v>
      </c>
      <c r="M1092" s="24">
        <v>10</v>
      </c>
      <c r="N1092" s="24">
        <v>300</v>
      </c>
      <c r="O1092" s="29"/>
      <c r="P1092" s="25">
        <v>4</v>
      </c>
      <c r="Q1092" s="26">
        <f t="shared" si="51"/>
        <v>2.0400000000000001E-2</v>
      </c>
      <c r="R1092" s="29"/>
    </row>
    <row r="1093" spans="10:18" ht="15" customHeight="1" x14ac:dyDescent="0.25">
      <c r="J1093" s="28">
        <v>38</v>
      </c>
      <c r="K1093" s="29"/>
      <c r="L1093" s="52">
        <v>5</v>
      </c>
      <c r="M1093" s="1312">
        <v>7</v>
      </c>
      <c r="N1093" s="1312">
        <v>400</v>
      </c>
      <c r="O1093" s="1312">
        <v>23</v>
      </c>
      <c r="P1093" s="40">
        <v>92</v>
      </c>
      <c r="Q1093" s="26">
        <f t="shared" si="51"/>
        <v>1.288</v>
      </c>
      <c r="R1093" s="34"/>
    </row>
    <row r="1094" spans="10:18" ht="15" customHeight="1" x14ac:dyDescent="0.25">
      <c r="J1094" s="28">
        <v>39</v>
      </c>
      <c r="K1094" s="29"/>
      <c r="L1094" s="52">
        <v>4</v>
      </c>
      <c r="M1094" s="1312">
        <v>6</v>
      </c>
      <c r="N1094" s="1312">
        <v>400</v>
      </c>
      <c r="O1094" s="1312">
        <v>3</v>
      </c>
      <c r="P1094" s="40">
        <v>18</v>
      </c>
      <c r="Q1094" s="26">
        <f t="shared" si="51"/>
        <v>0.17280000000000001</v>
      </c>
      <c r="R1094" s="34"/>
    </row>
    <row r="1095" spans="10:18" ht="15" customHeight="1" x14ac:dyDescent="0.25">
      <c r="J1095" s="28">
        <v>40</v>
      </c>
      <c r="K1095" s="29"/>
      <c r="L1095" s="29">
        <v>3</v>
      </c>
      <c r="M1095" s="24">
        <v>5</v>
      </c>
      <c r="N1095" s="24">
        <v>400</v>
      </c>
      <c r="O1095" s="27">
        <v>10</v>
      </c>
      <c r="P1095" s="30">
        <v>100</v>
      </c>
      <c r="Q1095" s="26">
        <f t="shared" si="51"/>
        <v>0.6</v>
      </c>
      <c r="R1095" s="29"/>
    </row>
    <row r="1096" spans="10:18" ht="15" customHeight="1" x14ac:dyDescent="0.25">
      <c r="J1096" s="28">
        <v>41</v>
      </c>
      <c r="K1096" s="29"/>
      <c r="L1096" s="29">
        <v>2</v>
      </c>
      <c r="M1096" s="24">
        <v>3</v>
      </c>
      <c r="N1096" s="24">
        <v>400</v>
      </c>
      <c r="O1096" s="29">
        <v>7</v>
      </c>
      <c r="P1096" s="30">
        <v>175</v>
      </c>
      <c r="Q1096" s="26">
        <f t="shared" si="51"/>
        <v>0.42</v>
      </c>
      <c r="R1096" s="29"/>
    </row>
    <row r="1097" spans="10:18" ht="15" customHeight="1" x14ac:dyDescent="0.25">
      <c r="J1097" s="1292">
        <v>46196</v>
      </c>
      <c r="K1097" s="23" t="s">
        <v>32</v>
      </c>
      <c r="L1097" s="24">
        <v>13</v>
      </c>
      <c r="M1097" s="24">
        <v>30</v>
      </c>
      <c r="N1097" s="24">
        <v>400</v>
      </c>
      <c r="O1097" s="23"/>
      <c r="P1097" s="25">
        <v>2</v>
      </c>
      <c r="Q1097" s="26">
        <f t="shared" si="51"/>
        <v>0.312</v>
      </c>
      <c r="R1097" s="27"/>
    </row>
    <row r="1098" spans="10:18" ht="15" customHeight="1" x14ac:dyDescent="0.25">
      <c r="J1098" s="28">
        <v>2</v>
      </c>
      <c r="K1098" s="29"/>
      <c r="L1098" s="29">
        <v>15</v>
      </c>
      <c r="M1098" s="24">
        <v>25</v>
      </c>
      <c r="N1098" s="24">
        <v>400</v>
      </c>
      <c r="O1098" s="29"/>
      <c r="P1098" s="30">
        <v>4</v>
      </c>
      <c r="Q1098" s="26">
        <f t="shared" si="51"/>
        <v>0.6</v>
      </c>
      <c r="R1098" s="29"/>
    </row>
    <row r="1099" spans="10:18" ht="15" customHeight="1" x14ac:dyDescent="0.25">
      <c r="J1099" s="28">
        <v>3</v>
      </c>
      <c r="K1099" s="29"/>
      <c r="L1099" s="29">
        <v>10</v>
      </c>
      <c r="M1099" s="24">
        <v>23</v>
      </c>
      <c r="N1099" s="24">
        <v>400</v>
      </c>
      <c r="O1099" s="29"/>
      <c r="P1099" s="25">
        <v>1</v>
      </c>
      <c r="Q1099" s="26">
        <f t="shared" si="51"/>
        <v>9.1999999999999998E-2</v>
      </c>
      <c r="R1099" s="29"/>
    </row>
    <row r="1100" spans="10:18" ht="15" customHeight="1" x14ac:dyDescent="0.25">
      <c r="J1100" s="28">
        <v>4</v>
      </c>
      <c r="K1100" s="29"/>
      <c r="L1100" s="29">
        <v>4.5</v>
      </c>
      <c r="M1100" s="24">
        <v>23</v>
      </c>
      <c r="N1100" s="24">
        <v>400</v>
      </c>
      <c r="O1100" s="29"/>
      <c r="P1100" s="30">
        <v>1</v>
      </c>
      <c r="Q1100" s="26">
        <f t="shared" si="51"/>
        <v>4.1399999999999999E-2</v>
      </c>
      <c r="R1100" s="29"/>
    </row>
    <row r="1101" spans="10:18" ht="15" customHeight="1" x14ac:dyDescent="0.25">
      <c r="J1101" s="28">
        <v>5</v>
      </c>
      <c r="K1101" s="29"/>
      <c r="L1101" s="29">
        <v>10</v>
      </c>
      <c r="M1101" s="24">
        <v>20</v>
      </c>
      <c r="N1101" s="24">
        <v>400</v>
      </c>
      <c r="O1101" s="29"/>
      <c r="P1101" s="25">
        <v>9</v>
      </c>
      <c r="Q1101" s="26">
        <f t="shared" si="51"/>
        <v>0.72</v>
      </c>
      <c r="R1101" s="29"/>
    </row>
    <row r="1102" spans="10:18" ht="15" customHeight="1" x14ac:dyDescent="0.25">
      <c r="J1102" s="28">
        <v>6</v>
      </c>
      <c r="K1102" s="29"/>
      <c r="L1102" s="29">
        <v>8</v>
      </c>
      <c r="M1102" s="24">
        <v>20</v>
      </c>
      <c r="N1102" s="24">
        <v>400</v>
      </c>
      <c r="O1102" s="29"/>
      <c r="P1102" s="30">
        <v>4</v>
      </c>
      <c r="Q1102" s="26">
        <f t="shared" si="51"/>
        <v>0.25600000000000001</v>
      </c>
      <c r="R1102" s="29"/>
    </row>
    <row r="1103" spans="10:18" ht="15" customHeight="1" x14ac:dyDescent="0.25">
      <c r="J1103" s="28">
        <v>7</v>
      </c>
      <c r="K1103" s="29"/>
      <c r="L1103" s="29">
        <v>4.5</v>
      </c>
      <c r="M1103" s="24">
        <v>20</v>
      </c>
      <c r="N1103" s="24">
        <v>400</v>
      </c>
      <c r="O1103" s="29"/>
      <c r="P1103" s="25">
        <v>2</v>
      </c>
      <c r="Q1103" s="26">
        <f t="shared" si="51"/>
        <v>7.1999999999999995E-2</v>
      </c>
      <c r="R1103" s="29"/>
    </row>
    <row r="1104" spans="10:18" ht="15" customHeight="1" x14ac:dyDescent="0.25">
      <c r="J1104" s="28">
        <v>8</v>
      </c>
      <c r="K1104" s="29"/>
      <c r="L1104" s="29">
        <v>1.7</v>
      </c>
      <c r="M1104" s="24">
        <v>20</v>
      </c>
      <c r="N1104" s="24">
        <v>400</v>
      </c>
      <c r="O1104" s="29"/>
      <c r="P1104" s="30">
        <v>2</v>
      </c>
      <c r="Q1104" s="26">
        <f t="shared" si="51"/>
        <v>2.7199999999999998E-2</v>
      </c>
      <c r="R1104" s="29"/>
    </row>
    <row r="1105" spans="10:18" ht="15" customHeight="1" x14ac:dyDescent="0.25">
      <c r="J1105" s="28">
        <v>9</v>
      </c>
      <c r="K1105" s="29"/>
      <c r="L1105" s="29">
        <v>10</v>
      </c>
      <c r="M1105" s="24">
        <v>18</v>
      </c>
      <c r="N1105" s="24">
        <v>400</v>
      </c>
      <c r="O1105" s="29"/>
      <c r="P1105" s="25">
        <v>1</v>
      </c>
      <c r="Q1105" s="26">
        <f t="shared" si="51"/>
        <v>7.1999999999999995E-2</v>
      </c>
      <c r="R1105" s="29"/>
    </row>
    <row r="1106" spans="10:18" ht="15" customHeight="1" x14ac:dyDescent="0.25">
      <c r="J1106" s="28">
        <v>10</v>
      </c>
      <c r="K1106" s="29"/>
      <c r="L1106" s="29">
        <v>1.7</v>
      </c>
      <c r="M1106" s="24">
        <v>18</v>
      </c>
      <c r="N1106" s="24">
        <v>400</v>
      </c>
      <c r="O1106" s="29"/>
      <c r="P1106" s="30">
        <v>1</v>
      </c>
      <c r="Q1106" s="26">
        <f t="shared" si="51"/>
        <v>1.2239999999999999E-2</v>
      </c>
      <c r="R1106" s="29"/>
    </row>
    <row r="1107" spans="10:18" ht="15" customHeight="1" x14ac:dyDescent="0.25">
      <c r="J1107" s="28">
        <v>11</v>
      </c>
      <c r="K1107" s="29"/>
      <c r="L1107" s="29">
        <v>15</v>
      </c>
      <c r="M1107" s="24">
        <v>15</v>
      </c>
      <c r="N1107" s="24">
        <v>400</v>
      </c>
      <c r="O1107" s="29"/>
      <c r="P1107" s="25">
        <v>1</v>
      </c>
      <c r="Q1107" s="26">
        <f t="shared" si="51"/>
        <v>0.09</v>
      </c>
      <c r="R1107" s="29"/>
    </row>
    <row r="1108" spans="10:18" ht="15" customHeight="1" x14ac:dyDescent="0.25">
      <c r="J1108" s="28">
        <v>12</v>
      </c>
      <c r="K1108" s="29"/>
      <c r="L1108" s="29">
        <v>15</v>
      </c>
      <c r="M1108" s="24">
        <v>10</v>
      </c>
      <c r="N1108" s="24">
        <v>400</v>
      </c>
      <c r="O1108" s="29"/>
      <c r="P1108" s="30">
        <v>3</v>
      </c>
      <c r="Q1108" s="26">
        <f t="shared" si="51"/>
        <v>0.18</v>
      </c>
      <c r="R1108" s="29"/>
    </row>
    <row r="1109" spans="10:18" ht="15" customHeight="1" x14ac:dyDescent="0.25">
      <c r="J1109" s="28">
        <v>13</v>
      </c>
      <c r="K1109" s="29"/>
      <c r="L1109" s="29">
        <v>15</v>
      </c>
      <c r="M1109" s="24">
        <v>8</v>
      </c>
      <c r="N1109" s="24">
        <v>400</v>
      </c>
      <c r="O1109" s="29"/>
      <c r="P1109" s="25">
        <v>1</v>
      </c>
      <c r="Q1109" s="26">
        <f t="shared" si="51"/>
        <v>4.8000000000000001E-2</v>
      </c>
      <c r="R1109" s="29"/>
    </row>
    <row r="1110" spans="10:18" ht="15" customHeight="1" x14ac:dyDescent="0.25">
      <c r="J1110" s="28">
        <v>14</v>
      </c>
      <c r="K1110" s="29"/>
      <c r="L1110" s="29">
        <v>3.5</v>
      </c>
      <c r="M1110" s="24">
        <v>15</v>
      </c>
      <c r="N1110" s="24">
        <v>400</v>
      </c>
      <c r="O1110" s="29"/>
      <c r="P1110" s="30">
        <v>1</v>
      </c>
      <c r="Q1110" s="26">
        <f t="shared" si="51"/>
        <v>2.1000000000000001E-2</v>
      </c>
      <c r="R1110" s="29"/>
    </row>
    <row r="1111" spans="10:18" ht="15" customHeight="1" x14ac:dyDescent="0.25">
      <c r="J1111" s="28">
        <v>15</v>
      </c>
      <c r="K1111" s="29"/>
      <c r="L1111" s="29">
        <v>4.5</v>
      </c>
      <c r="M1111" s="24">
        <v>15</v>
      </c>
      <c r="N1111" s="24">
        <v>400</v>
      </c>
      <c r="O1111" s="29"/>
      <c r="P1111" s="25">
        <v>5</v>
      </c>
      <c r="Q1111" s="26">
        <f t="shared" si="51"/>
        <v>0.13500000000000001</v>
      </c>
      <c r="R1111" s="29"/>
    </row>
    <row r="1112" spans="10:18" ht="15" customHeight="1" x14ac:dyDescent="0.25">
      <c r="J1112" s="28">
        <v>16</v>
      </c>
      <c r="K1112" s="29"/>
      <c r="L1112" s="29">
        <v>2.2000000000000002</v>
      </c>
      <c r="M1112" s="24">
        <v>15</v>
      </c>
      <c r="N1112" s="24">
        <v>400</v>
      </c>
      <c r="O1112" s="29"/>
      <c r="P1112" s="30">
        <v>6</v>
      </c>
      <c r="Q1112" s="26">
        <f t="shared" si="51"/>
        <v>7.9200000000000007E-2</v>
      </c>
      <c r="R1112" s="29"/>
    </row>
    <row r="1113" spans="10:18" ht="15" customHeight="1" x14ac:dyDescent="0.25">
      <c r="J1113" s="28">
        <v>17</v>
      </c>
      <c r="K1113" s="29"/>
      <c r="L1113" s="29">
        <v>1.7</v>
      </c>
      <c r="M1113" s="24">
        <v>15</v>
      </c>
      <c r="N1113" s="24">
        <v>400</v>
      </c>
      <c r="O1113" s="29"/>
      <c r="P1113" s="25">
        <v>1</v>
      </c>
      <c r="Q1113" s="26">
        <f t="shared" si="51"/>
        <v>1.0200000000000001E-2</v>
      </c>
      <c r="R1113" s="29"/>
    </row>
    <row r="1114" spans="10:18" ht="15" customHeight="1" x14ac:dyDescent="0.25">
      <c r="J1114" s="28">
        <v>18</v>
      </c>
      <c r="K1114" s="29"/>
      <c r="L1114" s="29">
        <v>5</v>
      </c>
      <c r="M1114" s="24">
        <v>13</v>
      </c>
      <c r="N1114" s="24">
        <v>400</v>
      </c>
      <c r="O1114" s="29"/>
      <c r="P1114" s="30">
        <v>1</v>
      </c>
      <c r="Q1114" s="26">
        <f t="shared" si="51"/>
        <v>2.5999999999999999E-2</v>
      </c>
      <c r="R1114" s="29"/>
    </row>
    <row r="1115" spans="10:18" ht="15" customHeight="1" x14ac:dyDescent="0.25">
      <c r="J1115" s="28">
        <v>19</v>
      </c>
      <c r="K1115" s="29"/>
      <c r="L1115" s="29">
        <v>4.5</v>
      </c>
      <c r="M1115" s="24">
        <v>13</v>
      </c>
      <c r="N1115" s="24">
        <v>400</v>
      </c>
      <c r="O1115" s="29"/>
      <c r="P1115" s="25">
        <v>1</v>
      </c>
      <c r="Q1115" s="26">
        <f t="shared" si="51"/>
        <v>2.3400000000000001E-2</v>
      </c>
      <c r="R1115" s="29"/>
    </row>
    <row r="1116" spans="10:18" ht="15" customHeight="1" x14ac:dyDescent="0.25">
      <c r="J1116" s="28">
        <v>20</v>
      </c>
      <c r="K1116" s="29"/>
      <c r="L1116" s="29">
        <v>10</v>
      </c>
      <c r="M1116" s="24">
        <v>25</v>
      </c>
      <c r="N1116" s="24">
        <v>400</v>
      </c>
      <c r="O1116" s="29"/>
      <c r="P1116" s="30">
        <v>1</v>
      </c>
      <c r="Q1116" s="26">
        <f t="shared" si="51"/>
        <v>0.1</v>
      </c>
      <c r="R1116" s="29"/>
    </row>
    <row r="1117" spans="10:18" ht="15" customHeight="1" x14ac:dyDescent="0.25">
      <c r="J1117" s="28">
        <v>21</v>
      </c>
      <c r="K1117" s="29"/>
      <c r="L1117" s="29">
        <v>13</v>
      </c>
      <c r="M1117" s="24">
        <v>25</v>
      </c>
      <c r="N1117" s="24">
        <v>400</v>
      </c>
      <c r="O1117" s="29"/>
      <c r="P1117" s="25">
        <v>1</v>
      </c>
      <c r="Q1117" s="26">
        <f t="shared" si="51"/>
        <v>0.13</v>
      </c>
      <c r="R1117" s="29"/>
    </row>
    <row r="1118" spans="10:18" ht="15" customHeight="1" x14ac:dyDescent="0.25">
      <c r="J1118" s="28">
        <v>22</v>
      </c>
      <c r="K1118" s="29"/>
      <c r="L1118" s="29">
        <v>10</v>
      </c>
      <c r="M1118" s="24">
        <v>10</v>
      </c>
      <c r="N1118" s="24">
        <v>400</v>
      </c>
      <c r="O1118" s="29"/>
      <c r="P1118" s="30">
        <v>3</v>
      </c>
      <c r="Q1118" s="26">
        <f t="shared" si="51"/>
        <v>0.12</v>
      </c>
      <c r="R1118" s="29"/>
    </row>
    <row r="1119" spans="10:18" ht="15" customHeight="1" x14ac:dyDescent="0.25">
      <c r="J1119" s="28">
        <v>23</v>
      </c>
      <c r="K1119" s="29"/>
      <c r="L1119" s="29">
        <v>5</v>
      </c>
      <c r="M1119" s="24">
        <v>10</v>
      </c>
      <c r="N1119" s="24">
        <v>400</v>
      </c>
      <c r="O1119" s="29"/>
      <c r="P1119" s="25">
        <v>13</v>
      </c>
      <c r="Q1119" s="26">
        <f t="shared" si="51"/>
        <v>0.26</v>
      </c>
      <c r="R1119" s="29"/>
    </row>
    <row r="1120" spans="10:18" ht="15" customHeight="1" x14ac:dyDescent="0.25">
      <c r="J1120" s="28">
        <v>24</v>
      </c>
      <c r="K1120" s="29"/>
      <c r="L1120" s="29">
        <v>4.5</v>
      </c>
      <c r="M1120" s="24">
        <v>10</v>
      </c>
      <c r="N1120" s="24">
        <v>400</v>
      </c>
      <c r="O1120" s="29"/>
      <c r="P1120" s="30">
        <v>27</v>
      </c>
      <c r="Q1120" s="26">
        <f t="shared" si="51"/>
        <v>0.48599999999999999</v>
      </c>
      <c r="R1120" s="29"/>
    </row>
    <row r="1121" spans="10:18" ht="15" customHeight="1" x14ac:dyDescent="0.25">
      <c r="J1121" s="28">
        <v>25</v>
      </c>
      <c r="K1121" s="29"/>
      <c r="L1121" s="29">
        <v>3.5</v>
      </c>
      <c r="M1121" s="24">
        <v>10</v>
      </c>
      <c r="N1121" s="24">
        <v>400</v>
      </c>
      <c r="O1121" s="29"/>
      <c r="P1121" s="25">
        <v>1</v>
      </c>
      <c r="Q1121" s="26">
        <f t="shared" si="51"/>
        <v>1.4E-2</v>
      </c>
      <c r="R1121" s="29"/>
    </row>
    <row r="1122" spans="10:18" ht="15" customHeight="1" x14ac:dyDescent="0.25">
      <c r="J1122" s="28">
        <v>26</v>
      </c>
      <c r="K1122" s="29"/>
      <c r="L1122" s="29">
        <v>2.2000000000000002</v>
      </c>
      <c r="M1122" s="24">
        <v>10</v>
      </c>
      <c r="N1122" s="24">
        <v>400</v>
      </c>
      <c r="O1122" s="29"/>
      <c r="P1122" s="30">
        <v>14</v>
      </c>
      <c r="Q1122" s="26">
        <f t="shared" si="51"/>
        <v>0.1232</v>
      </c>
      <c r="R1122" s="29"/>
    </row>
    <row r="1123" spans="10:18" ht="15" customHeight="1" x14ac:dyDescent="0.25">
      <c r="J1123" s="28">
        <v>27</v>
      </c>
      <c r="K1123" s="29"/>
      <c r="L1123" s="29">
        <v>1.7</v>
      </c>
      <c r="M1123" s="24">
        <v>10</v>
      </c>
      <c r="N1123" s="24">
        <v>400</v>
      </c>
      <c r="O1123" s="29"/>
      <c r="P1123" s="25">
        <v>16</v>
      </c>
      <c r="Q1123" s="26">
        <f t="shared" si="51"/>
        <v>0.10879999999999999</v>
      </c>
      <c r="R1123" s="29"/>
    </row>
    <row r="1124" spans="10:18" ht="15" customHeight="1" x14ac:dyDescent="0.25">
      <c r="J1124" s="28">
        <v>28</v>
      </c>
      <c r="K1124" s="29"/>
      <c r="L1124" s="29">
        <v>1.7</v>
      </c>
      <c r="M1124" s="24">
        <v>10</v>
      </c>
      <c r="N1124" s="24">
        <v>300</v>
      </c>
      <c r="O1124" s="29"/>
      <c r="P1124" s="30">
        <v>3</v>
      </c>
      <c r="Q1124" s="26">
        <f t="shared" si="51"/>
        <v>1.5299999999999999E-2</v>
      </c>
      <c r="R1124" s="29"/>
    </row>
    <row r="1125" spans="10:18" ht="15" customHeight="1" x14ac:dyDescent="0.25">
      <c r="J1125" s="28">
        <v>29</v>
      </c>
      <c r="K1125" s="29"/>
      <c r="L1125" s="29">
        <v>2.2000000000000002</v>
      </c>
      <c r="M1125" s="24">
        <v>10</v>
      </c>
      <c r="N1125" s="24">
        <v>300</v>
      </c>
      <c r="O1125" s="29"/>
      <c r="P1125" s="25">
        <v>3</v>
      </c>
      <c r="Q1125" s="26">
        <f t="shared" si="51"/>
        <v>1.9800000000000002E-2</v>
      </c>
      <c r="R1125" s="29"/>
    </row>
    <row r="1126" spans="10:18" ht="15" customHeight="1" x14ac:dyDescent="0.25">
      <c r="J1126" s="28">
        <v>30</v>
      </c>
      <c r="K1126" s="29"/>
      <c r="L1126" s="29">
        <v>4.2</v>
      </c>
      <c r="M1126" s="24">
        <v>10</v>
      </c>
      <c r="N1126" s="24">
        <v>200</v>
      </c>
      <c r="O1126" s="29"/>
      <c r="P1126" s="30">
        <v>1</v>
      </c>
      <c r="Q1126" s="26">
        <f t="shared" si="51"/>
        <v>8.3999999999999995E-3</v>
      </c>
      <c r="R1126" s="29"/>
    </row>
    <row r="1127" spans="10:18" ht="15" customHeight="1" x14ac:dyDescent="0.25">
      <c r="J1127" s="28">
        <v>31</v>
      </c>
      <c r="K1127" s="29"/>
      <c r="L1127" s="29">
        <v>13</v>
      </c>
      <c r="M1127" s="24">
        <v>23</v>
      </c>
      <c r="N1127" s="24">
        <v>400</v>
      </c>
      <c r="O1127" s="29"/>
      <c r="P1127" s="25">
        <v>1</v>
      </c>
      <c r="Q1127" s="26">
        <f t="shared" si="51"/>
        <v>0.1196</v>
      </c>
      <c r="R1127" s="29"/>
    </row>
    <row r="1128" spans="10:18" ht="15" customHeight="1" x14ac:dyDescent="0.25">
      <c r="J1128" s="28">
        <v>32</v>
      </c>
      <c r="K1128" s="29"/>
      <c r="L1128" s="29">
        <v>13</v>
      </c>
      <c r="M1128" s="24">
        <v>18</v>
      </c>
      <c r="N1128" s="24">
        <v>400</v>
      </c>
      <c r="O1128" s="29"/>
      <c r="P1128" s="30">
        <v>2</v>
      </c>
      <c r="Q1128" s="26">
        <f t="shared" si="51"/>
        <v>0.18720000000000001</v>
      </c>
      <c r="R1128" s="29"/>
    </row>
    <row r="1129" spans="10:18" ht="15" customHeight="1" x14ac:dyDescent="0.25">
      <c r="J1129" s="28">
        <v>33</v>
      </c>
      <c r="K1129" s="29"/>
      <c r="L1129" s="29">
        <v>2.2000000000000002</v>
      </c>
      <c r="M1129" s="24">
        <v>18</v>
      </c>
      <c r="N1129" s="24">
        <v>400</v>
      </c>
      <c r="O1129" s="29"/>
      <c r="P1129" s="25">
        <v>1</v>
      </c>
      <c r="Q1129" s="26">
        <f t="shared" si="51"/>
        <v>1.584E-2</v>
      </c>
      <c r="R1129" s="29"/>
    </row>
    <row r="1130" spans="10:18" ht="15" customHeight="1" x14ac:dyDescent="0.25">
      <c r="J1130" s="28">
        <v>34</v>
      </c>
      <c r="K1130" s="29"/>
      <c r="L1130" s="29">
        <v>15</v>
      </c>
      <c r="M1130" s="24">
        <v>18</v>
      </c>
      <c r="N1130" s="24">
        <v>400</v>
      </c>
      <c r="O1130" s="29"/>
      <c r="P1130" s="30">
        <v>1</v>
      </c>
      <c r="Q1130" s="26">
        <f t="shared" si="51"/>
        <v>0.108</v>
      </c>
      <c r="R1130" s="29"/>
    </row>
    <row r="1131" spans="10:18" ht="15" customHeight="1" x14ac:dyDescent="0.25">
      <c r="J1131" s="28">
        <v>35</v>
      </c>
      <c r="K1131" s="29"/>
      <c r="L1131" s="52">
        <v>5</v>
      </c>
      <c r="M1131" s="1312">
        <v>7</v>
      </c>
      <c r="N1131" s="1312">
        <v>400</v>
      </c>
      <c r="O1131" s="1312">
        <v>13</v>
      </c>
      <c r="P1131" s="40">
        <v>52</v>
      </c>
      <c r="Q1131" s="26">
        <f t="shared" si="51"/>
        <v>0.72799999999999998</v>
      </c>
      <c r="R1131" s="34"/>
    </row>
    <row r="1132" spans="10:18" ht="15" customHeight="1" x14ac:dyDescent="0.25">
      <c r="J1132" s="28">
        <v>36</v>
      </c>
      <c r="K1132" s="29"/>
      <c r="L1132" s="52">
        <v>3</v>
      </c>
      <c r="M1132" s="1312">
        <v>5</v>
      </c>
      <c r="N1132" s="1312">
        <v>400</v>
      </c>
      <c r="O1132" s="1312">
        <v>13</v>
      </c>
      <c r="P1132" s="40">
        <v>130</v>
      </c>
      <c r="Q1132" s="26">
        <f t="shared" si="51"/>
        <v>0.78</v>
      </c>
      <c r="R1132" s="34"/>
    </row>
    <row r="1133" spans="10:18" ht="15" customHeight="1" x14ac:dyDescent="0.25">
      <c r="J1133" s="28">
        <v>37</v>
      </c>
      <c r="K1133" s="29"/>
      <c r="L1133" s="29">
        <v>2</v>
      </c>
      <c r="M1133" s="24">
        <v>3</v>
      </c>
      <c r="N1133" s="24">
        <v>400</v>
      </c>
      <c r="O1133" s="27">
        <v>4</v>
      </c>
      <c r="P1133" s="30">
        <v>100</v>
      </c>
      <c r="Q1133" s="26">
        <f t="shared" si="51"/>
        <v>0.24</v>
      </c>
      <c r="R1133" s="29"/>
    </row>
    <row r="1134" spans="10:18" ht="15" customHeight="1" x14ac:dyDescent="0.25">
      <c r="J1134" s="1292">
        <v>46196</v>
      </c>
      <c r="K1134" s="23" t="s">
        <v>32</v>
      </c>
      <c r="L1134" s="24">
        <v>15</v>
      </c>
      <c r="M1134" s="24">
        <v>33</v>
      </c>
      <c r="N1134" s="24">
        <v>400</v>
      </c>
      <c r="O1134" s="23"/>
      <c r="P1134" s="25">
        <v>1</v>
      </c>
      <c r="Q1134" s="26">
        <f t="shared" si="51"/>
        <v>0.19800000000000001</v>
      </c>
      <c r="R1134" s="27"/>
    </row>
    <row r="1135" spans="10:18" ht="15" customHeight="1" x14ac:dyDescent="0.25">
      <c r="J1135" s="28">
        <v>2</v>
      </c>
      <c r="K1135" s="29"/>
      <c r="L1135" s="29">
        <v>13</v>
      </c>
      <c r="M1135" s="24">
        <v>33</v>
      </c>
      <c r="N1135" s="24">
        <v>400</v>
      </c>
      <c r="O1135" s="29"/>
      <c r="P1135" s="30">
        <v>1</v>
      </c>
      <c r="Q1135" s="26">
        <f t="shared" si="51"/>
        <v>0.1716</v>
      </c>
      <c r="R1135" s="29"/>
    </row>
    <row r="1136" spans="10:18" ht="15" customHeight="1" x14ac:dyDescent="0.25">
      <c r="J1136" s="28">
        <v>3</v>
      </c>
      <c r="K1136" s="29"/>
      <c r="L1136" s="29">
        <v>8</v>
      </c>
      <c r="M1136" s="24">
        <v>30</v>
      </c>
      <c r="N1136" s="24">
        <v>400</v>
      </c>
      <c r="O1136" s="29"/>
      <c r="P1136" s="25">
        <v>1</v>
      </c>
      <c r="Q1136" s="26">
        <f t="shared" si="51"/>
        <v>9.6000000000000002E-2</v>
      </c>
      <c r="R1136" s="29"/>
    </row>
    <row r="1137" spans="10:18" ht="15" customHeight="1" x14ac:dyDescent="0.25">
      <c r="J1137" s="28">
        <v>4</v>
      </c>
      <c r="K1137" s="29"/>
      <c r="L1137" s="29">
        <v>15</v>
      </c>
      <c r="M1137" s="24">
        <v>28</v>
      </c>
      <c r="N1137" s="24">
        <v>400</v>
      </c>
      <c r="O1137" s="29"/>
      <c r="P1137" s="30">
        <v>1</v>
      </c>
      <c r="Q1137" s="26">
        <f t="shared" si="51"/>
        <v>0.16800000000000001</v>
      </c>
      <c r="R1137" s="29"/>
    </row>
    <row r="1138" spans="10:18" ht="15" customHeight="1" x14ac:dyDescent="0.25">
      <c r="J1138" s="28">
        <v>5</v>
      </c>
      <c r="K1138" s="29"/>
      <c r="L1138" s="29">
        <v>15</v>
      </c>
      <c r="M1138" s="24">
        <v>25</v>
      </c>
      <c r="N1138" s="24">
        <v>400</v>
      </c>
      <c r="O1138" s="29"/>
      <c r="P1138" s="25">
        <v>1</v>
      </c>
      <c r="Q1138" s="26">
        <f t="shared" si="51"/>
        <v>0.15</v>
      </c>
      <c r="R1138" s="29"/>
    </row>
    <row r="1139" spans="10:18" ht="15" customHeight="1" x14ac:dyDescent="0.25">
      <c r="J1139" s="28">
        <v>6</v>
      </c>
      <c r="K1139" s="29"/>
      <c r="L1139" s="29">
        <v>13</v>
      </c>
      <c r="M1139" s="24">
        <v>25</v>
      </c>
      <c r="N1139" s="24">
        <v>400</v>
      </c>
      <c r="O1139" s="29"/>
      <c r="P1139" s="30">
        <v>2</v>
      </c>
      <c r="Q1139" s="26">
        <f t="shared" si="51"/>
        <v>0.26</v>
      </c>
      <c r="R1139" s="29"/>
    </row>
    <row r="1140" spans="10:18" ht="15" customHeight="1" x14ac:dyDescent="0.25">
      <c r="J1140" s="28">
        <v>7</v>
      </c>
      <c r="K1140" s="29"/>
      <c r="L1140" s="29">
        <v>10</v>
      </c>
      <c r="M1140" s="24">
        <v>25</v>
      </c>
      <c r="N1140" s="24">
        <v>400</v>
      </c>
      <c r="O1140" s="29"/>
      <c r="P1140" s="25">
        <v>5</v>
      </c>
      <c r="Q1140" s="26">
        <f t="shared" ref="Q1140:Q1203" si="52">L1140*M1140*N1140*P1140/1000000</f>
        <v>0.5</v>
      </c>
      <c r="R1140" s="29"/>
    </row>
    <row r="1141" spans="10:18" ht="15" customHeight="1" x14ac:dyDescent="0.25">
      <c r="J1141" s="28">
        <v>8</v>
      </c>
      <c r="K1141" s="29"/>
      <c r="L1141" s="29">
        <v>3.5</v>
      </c>
      <c r="M1141" s="24">
        <v>25</v>
      </c>
      <c r="N1141" s="24">
        <v>400</v>
      </c>
      <c r="O1141" s="29"/>
      <c r="P1141" s="30">
        <v>1</v>
      </c>
      <c r="Q1141" s="26">
        <f t="shared" si="52"/>
        <v>3.5000000000000003E-2</v>
      </c>
      <c r="R1141" s="29"/>
    </row>
    <row r="1142" spans="10:18" ht="15" customHeight="1" x14ac:dyDescent="0.25">
      <c r="J1142" s="28">
        <v>9</v>
      </c>
      <c r="K1142" s="29"/>
      <c r="L1142" s="29">
        <v>2.2000000000000002</v>
      </c>
      <c r="M1142" s="24">
        <v>25</v>
      </c>
      <c r="N1142" s="24">
        <v>400</v>
      </c>
      <c r="O1142" s="29"/>
      <c r="P1142" s="25">
        <v>1</v>
      </c>
      <c r="Q1142" s="26">
        <f t="shared" si="52"/>
        <v>2.2000000000000002E-2</v>
      </c>
      <c r="R1142" s="29"/>
    </row>
    <row r="1143" spans="10:18" ht="15" customHeight="1" x14ac:dyDescent="0.25">
      <c r="J1143" s="28">
        <v>10</v>
      </c>
      <c r="K1143" s="29"/>
      <c r="L1143" s="29">
        <v>15</v>
      </c>
      <c r="M1143" s="24">
        <v>20</v>
      </c>
      <c r="N1143" s="24">
        <v>400</v>
      </c>
      <c r="O1143" s="29"/>
      <c r="P1143" s="30">
        <v>2</v>
      </c>
      <c r="Q1143" s="26">
        <f t="shared" si="52"/>
        <v>0.24</v>
      </c>
      <c r="R1143" s="29"/>
    </row>
    <row r="1144" spans="10:18" ht="15" customHeight="1" x14ac:dyDescent="0.25">
      <c r="J1144" s="28">
        <v>11</v>
      </c>
      <c r="K1144" s="29"/>
      <c r="L1144" s="29">
        <v>3.5</v>
      </c>
      <c r="M1144" s="24">
        <v>20</v>
      </c>
      <c r="N1144" s="24">
        <v>400</v>
      </c>
      <c r="O1144" s="29"/>
      <c r="P1144" s="25">
        <v>3</v>
      </c>
      <c r="Q1144" s="26">
        <f t="shared" si="52"/>
        <v>8.4000000000000005E-2</v>
      </c>
      <c r="R1144" s="29"/>
    </row>
    <row r="1145" spans="10:18" ht="15" customHeight="1" x14ac:dyDescent="0.25">
      <c r="J1145" s="28">
        <v>12</v>
      </c>
      <c r="K1145" s="29"/>
      <c r="L1145" s="29">
        <v>2.2000000000000002</v>
      </c>
      <c r="M1145" s="24">
        <v>20</v>
      </c>
      <c r="N1145" s="24">
        <v>400</v>
      </c>
      <c r="O1145" s="29"/>
      <c r="P1145" s="30">
        <v>1</v>
      </c>
      <c r="Q1145" s="26">
        <f t="shared" si="52"/>
        <v>1.7600000000000001E-2</v>
      </c>
      <c r="R1145" s="29"/>
    </row>
    <row r="1146" spans="10:18" ht="15" customHeight="1" x14ac:dyDescent="0.25">
      <c r="J1146" s="28">
        <v>13</v>
      </c>
      <c r="K1146" s="29"/>
      <c r="L1146" s="29">
        <v>3.5</v>
      </c>
      <c r="M1146" s="24">
        <v>18</v>
      </c>
      <c r="N1146" s="24">
        <v>400</v>
      </c>
      <c r="O1146" s="29"/>
      <c r="P1146" s="25">
        <v>1</v>
      </c>
      <c r="Q1146" s="26">
        <f t="shared" si="52"/>
        <v>2.52E-2</v>
      </c>
      <c r="R1146" s="29"/>
    </row>
    <row r="1147" spans="10:18" ht="15" customHeight="1" x14ac:dyDescent="0.25">
      <c r="J1147" s="28">
        <v>14</v>
      </c>
      <c r="K1147" s="29"/>
      <c r="L1147" s="29">
        <v>1.7</v>
      </c>
      <c r="M1147" s="24">
        <v>18</v>
      </c>
      <c r="N1147" s="24">
        <v>400</v>
      </c>
      <c r="O1147" s="29"/>
      <c r="P1147" s="30">
        <v>2</v>
      </c>
      <c r="Q1147" s="26">
        <f t="shared" si="52"/>
        <v>2.4479999999999998E-2</v>
      </c>
      <c r="R1147" s="29"/>
    </row>
    <row r="1148" spans="10:18" ht="15" customHeight="1" x14ac:dyDescent="0.25">
      <c r="J1148" s="28">
        <v>15</v>
      </c>
      <c r="K1148" s="29"/>
      <c r="L1148" s="29">
        <v>10</v>
      </c>
      <c r="M1148" s="24">
        <v>15</v>
      </c>
      <c r="N1148" s="24">
        <v>400</v>
      </c>
      <c r="O1148" s="29"/>
      <c r="P1148" s="25">
        <v>1</v>
      </c>
      <c r="Q1148" s="26">
        <f t="shared" si="52"/>
        <v>0.06</v>
      </c>
      <c r="R1148" s="29"/>
    </row>
    <row r="1149" spans="10:18" ht="15" customHeight="1" x14ac:dyDescent="0.25">
      <c r="J1149" s="28">
        <v>16</v>
      </c>
      <c r="K1149" s="29"/>
      <c r="L1149" s="29">
        <v>8</v>
      </c>
      <c r="M1149" s="24">
        <v>15</v>
      </c>
      <c r="N1149" s="24">
        <v>400</v>
      </c>
      <c r="O1149" s="29"/>
      <c r="P1149" s="30">
        <v>2</v>
      </c>
      <c r="Q1149" s="26">
        <f t="shared" si="52"/>
        <v>9.6000000000000002E-2</v>
      </c>
      <c r="R1149" s="29"/>
    </row>
    <row r="1150" spans="10:18" ht="15" customHeight="1" x14ac:dyDescent="0.25">
      <c r="J1150" s="28">
        <v>17</v>
      </c>
      <c r="K1150" s="29"/>
      <c r="L1150" s="29">
        <v>4.5</v>
      </c>
      <c r="M1150" s="24">
        <v>15</v>
      </c>
      <c r="N1150" s="24">
        <v>400</v>
      </c>
      <c r="O1150" s="29"/>
      <c r="P1150" s="25">
        <v>2</v>
      </c>
      <c r="Q1150" s="26">
        <f t="shared" si="52"/>
        <v>5.3999999999999999E-2</v>
      </c>
      <c r="R1150" s="29"/>
    </row>
    <row r="1151" spans="10:18" ht="15" customHeight="1" x14ac:dyDescent="0.25">
      <c r="J1151" s="28">
        <v>18</v>
      </c>
      <c r="K1151" s="29"/>
      <c r="L1151" s="29">
        <v>3.5</v>
      </c>
      <c r="M1151" s="24">
        <v>15</v>
      </c>
      <c r="N1151" s="24">
        <v>400</v>
      </c>
      <c r="O1151" s="29"/>
      <c r="P1151" s="30">
        <v>1</v>
      </c>
      <c r="Q1151" s="26">
        <f t="shared" si="52"/>
        <v>2.1000000000000001E-2</v>
      </c>
      <c r="R1151" s="29"/>
    </row>
    <row r="1152" spans="10:18" ht="15" customHeight="1" x14ac:dyDescent="0.25">
      <c r="J1152" s="28">
        <v>19</v>
      </c>
      <c r="K1152" s="29"/>
      <c r="L1152" s="29">
        <v>2.2000000000000002</v>
      </c>
      <c r="M1152" s="24">
        <v>15</v>
      </c>
      <c r="N1152" s="24">
        <v>400</v>
      </c>
      <c r="O1152" s="29"/>
      <c r="P1152" s="25">
        <v>1</v>
      </c>
      <c r="Q1152" s="26">
        <f t="shared" si="52"/>
        <v>1.32E-2</v>
      </c>
      <c r="R1152" s="29"/>
    </row>
    <row r="1153" spans="10:18" ht="15" customHeight="1" x14ac:dyDescent="0.25">
      <c r="J1153" s="28">
        <v>20</v>
      </c>
      <c r="K1153" s="29"/>
      <c r="L1153" s="29">
        <v>1.7</v>
      </c>
      <c r="M1153" s="24">
        <v>15</v>
      </c>
      <c r="N1153" s="24">
        <v>400</v>
      </c>
      <c r="O1153" s="29"/>
      <c r="P1153" s="30">
        <v>4</v>
      </c>
      <c r="Q1153" s="26">
        <f t="shared" si="52"/>
        <v>4.0800000000000003E-2</v>
      </c>
      <c r="R1153" s="29"/>
    </row>
    <row r="1154" spans="10:18" ht="15" customHeight="1" x14ac:dyDescent="0.25">
      <c r="J1154" s="28">
        <v>21</v>
      </c>
      <c r="K1154" s="29"/>
      <c r="L1154" s="29">
        <v>4.5</v>
      </c>
      <c r="M1154" s="24">
        <v>13</v>
      </c>
      <c r="N1154" s="24">
        <v>400</v>
      </c>
      <c r="O1154" s="29"/>
      <c r="P1154" s="25">
        <v>2</v>
      </c>
      <c r="Q1154" s="26">
        <f t="shared" si="52"/>
        <v>4.6800000000000001E-2</v>
      </c>
      <c r="R1154" s="29"/>
    </row>
    <row r="1155" spans="10:18" ht="15" customHeight="1" x14ac:dyDescent="0.25">
      <c r="J1155" s="28">
        <v>22</v>
      </c>
      <c r="K1155" s="29"/>
      <c r="L1155" s="29">
        <v>1.7</v>
      </c>
      <c r="M1155" s="24">
        <v>13</v>
      </c>
      <c r="N1155" s="24">
        <v>400</v>
      </c>
      <c r="O1155" s="29"/>
      <c r="P1155" s="30">
        <v>2</v>
      </c>
      <c r="Q1155" s="26">
        <f t="shared" si="52"/>
        <v>1.7680000000000001E-2</v>
      </c>
      <c r="R1155" s="29"/>
    </row>
    <row r="1156" spans="10:18" ht="15" customHeight="1" x14ac:dyDescent="0.25">
      <c r="J1156" s="28">
        <v>23</v>
      </c>
      <c r="K1156" s="29"/>
      <c r="L1156" s="29">
        <v>8</v>
      </c>
      <c r="M1156" s="24">
        <v>10</v>
      </c>
      <c r="N1156" s="24">
        <v>400</v>
      </c>
      <c r="O1156" s="29"/>
      <c r="P1156" s="25">
        <v>2</v>
      </c>
      <c r="Q1156" s="26">
        <f t="shared" si="52"/>
        <v>6.4000000000000001E-2</v>
      </c>
      <c r="R1156" s="29"/>
    </row>
    <row r="1157" spans="10:18" ht="15" customHeight="1" x14ac:dyDescent="0.25">
      <c r="J1157" s="28">
        <v>24</v>
      </c>
      <c r="K1157" s="29"/>
      <c r="L1157" s="29">
        <v>4.5</v>
      </c>
      <c r="M1157" s="24">
        <v>10</v>
      </c>
      <c r="N1157" s="24">
        <v>400</v>
      </c>
      <c r="O1157" s="29"/>
      <c r="P1157" s="30">
        <v>9</v>
      </c>
      <c r="Q1157" s="26">
        <f t="shared" si="52"/>
        <v>0.16200000000000001</v>
      </c>
      <c r="R1157" s="29"/>
    </row>
    <row r="1158" spans="10:18" ht="15" customHeight="1" x14ac:dyDescent="0.25">
      <c r="J1158" s="28">
        <v>25</v>
      </c>
      <c r="K1158" s="29"/>
      <c r="L1158" s="29">
        <v>2.2000000000000002</v>
      </c>
      <c r="M1158" s="24">
        <v>10</v>
      </c>
      <c r="N1158" s="24">
        <v>400</v>
      </c>
      <c r="O1158" s="29"/>
      <c r="P1158" s="25">
        <v>2</v>
      </c>
      <c r="Q1158" s="26">
        <f t="shared" si="52"/>
        <v>1.7600000000000001E-2</v>
      </c>
      <c r="R1158" s="29"/>
    </row>
    <row r="1159" spans="10:18" ht="15" customHeight="1" x14ac:dyDescent="0.25">
      <c r="J1159" s="28">
        <v>26</v>
      </c>
      <c r="K1159" s="29"/>
      <c r="L1159" s="29">
        <v>3.5</v>
      </c>
      <c r="M1159" s="24">
        <v>10</v>
      </c>
      <c r="N1159" s="24">
        <v>400</v>
      </c>
      <c r="O1159" s="29"/>
      <c r="P1159" s="30">
        <v>1</v>
      </c>
      <c r="Q1159" s="26">
        <f t="shared" si="52"/>
        <v>1.4E-2</v>
      </c>
      <c r="R1159" s="29"/>
    </row>
    <row r="1160" spans="10:18" ht="15" customHeight="1" x14ac:dyDescent="0.25">
      <c r="J1160" s="28">
        <v>27</v>
      </c>
      <c r="K1160" s="29"/>
      <c r="L1160" s="29">
        <v>1.7</v>
      </c>
      <c r="M1160" s="24">
        <v>10</v>
      </c>
      <c r="N1160" s="24">
        <v>400</v>
      </c>
      <c r="O1160" s="29"/>
      <c r="P1160" s="25">
        <v>5</v>
      </c>
      <c r="Q1160" s="26">
        <f t="shared" si="52"/>
        <v>3.4000000000000002E-2</v>
      </c>
      <c r="R1160" s="29"/>
    </row>
    <row r="1161" spans="10:18" ht="15" customHeight="1" x14ac:dyDescent="0.25">
      <c r="J1161" s="28">
        <v>28</v>
      </c>
      <c r="K1161" s="29"/>
      <c r="L1161" s="29">
        <v>4.5</v>
      </c>
      <c r="M1161" s="24">
        <v>10</v>
      </c>
      <c r="N1161" s="24">
        <v>300</v>
      </c>
      <c r="O1161" s="29"/>
      <c r="P1161" s="30">
        <v>1</v>
      </c>
      <c r="Q1161" s="26">
        <f t="shared" si="52"/>
        <v>1.35E-2</v>
      </c>
      <c r="R1161" s="29"/>
    </row>
    <row r="1162" spans="10:18" ht="15" customHeight="1" x14ac:dyDescent="0.25">
      <c r="J1162" s="28">
        <v>29</v>
      </c>
      <c r="K1162" s="29"/>
      <c r="L1162" s="29">
        <v>1.7</v>
      </c>
      <c r="M1162" s="24">
        <v>25</v>
      </c>
      <c r="N1162" s="24">
        <v>300</v>
      </c>
      <c r="O1162" s="29"/>
      <c r="P1162" s="25">
        <v>2</v>
      </c>
      <c r="Q1162" s="26">
        <f t="shared" si="52"/>
        <v>2.5499999999999998E-2</v>
      </c>
      <c r="R1162" s="29"/>
    </row>
    <row r="1163" spans="10:18" ht="15" customHeight="1" x14ac:dyDescent="0.25">
      <c r="J1163" s="28">
        <v>30</v>
      </c>
      <c r="K1163" s="29"/>
      <c r="L1163" s="29">
        <v>2.2000000000000002</v>
      </c>
      <c r="M1163" s="24">
        <v>25</v>
      </c>
      <c r="N1163" s="24">
        <v>300</v>
      </c>
      <c r="O1163" s="29"/>
      <c r="P1163" s="30">
        <v>1</v>
      </c>
      <c r="Q1163" s="26">
        <f t="shared" si="52"/>
        <v>1.6500000000000004E-2</v>
      </c>
      <c r="R1163" s="29"/>
    </row>
    <row r="1164" spans="10:18" ht="15" customHeight="1" x14ac:dyDescent="0.25">
      <c r="J1164" s="28">
        <v>31</v>
      </c>
      <c r="K1164" s="29"/>
      <c r="L1164" s="29">
        <v>1.7</v>
      </c>
      <c r="M1164" s="24">
        <v>10</v>
      </c>
      <c r="N1164" s="24">
        <v>300</v>
      </c>
      <c r="O1164" s="29"/>
      <c r="P1164" s="25">
        <v>11</v>
      </c>
      <c r="Q1164" s="26">
        <f t="shared" si="52"/>
        <v>5.6099999999999997E-2</v>
      </c>
      <c r="R1164" s="29"/>
    </row>
    <row r="1165" spans="10:18" ht="15" customHeight="1" x14ac:dyDescent="0.25">
      <c r="J1165" s="28">
        <v>32</v>
      </c>
      <c r="K1165" s="29"/>
      <c r="L1165" s="52">
        <v>5</v>
      </c>
      <c r="M1165" s="1312">
        <v>7</v>
      </c>
      <c r="N1165" s="1312">
        <v>400</v>
      </c>
      <c r="O1165" s="1312">
        <v>6</v>
      </c>
      <c r="P1165" s="40">
        <v>24</v>
      </c>
      <c r="Q1165" s="26">
        <f t="shared" si="52"/>
        <v>0.33600000000000002</v>
      </c>
      <c r="R1165" s="34"/>
    </row>
    <row r="1166" spans="10:18" ht="15" customHeight="1" x14ac:dyDescent="0.25">
      <c r="J1166" s="28">
        <v>33</v>
      </c>
      <c r="K1166" s="29"/>
      <c r="L1166" s="52">
        <v>4</v>
      </c>
      <c r="M1166" s="1312">
        <v>6</v>
      </c>
      <c r="N1166" s="1312">
        <v>400</v>
      </c>
      <c r="O1166" s="1312">
        <v>1</v>
      </c>
      <c r="P1166" s="40">
        <v>6</v>
      </c>
      <c r="Q1166" s="26">
        <f t="shared" si="52"/>
        <v>5.7599999999999998E-2</v>
      </c>
      <c r="R1166" s="34"/>
    </row>
    <row r="1167" spans="10:18" ht="15" customHeight="1" x14ac:dyDescent="0.25">
      <c r="J1167" s="28">
        <v>34</v>
      </c>
      <c r="K1167" s="29"/>
      <c r="L1167" s="52">
        <v>3</v>
      </c>
      <c r="M1167" s="1312">
        <v>5</v>
      </c>
      <c r="N1167" s="1312">
        <v>400</v>
      </c>
      <c r="O1167" s="1312">
        <v>2</v>
      </c>
      <c r="P1167" s="40">
        <v>20</v>
      </c>
      <c r="Q1167" s="26">
        <f t="shared" si="52"/>
        <v>0.12</v>
      </c>
      <c r="R1167" s="34"/>
    </row>
    <row r="1168" spans="10:18" ht="15" customHeight="1" x14ac:dyDescent="0.25">
      <c r="J1168" s="28">
        <v>35</v>
      </c>
      <c r="K1168" s="29"/>
      <c r="L1168" s="29">
        <v>2</v>
      </c>
      <c r="M1168" s="24">
        <v>3</v>
      </c>
      <c r="N1168" s="24">
        <v>400</v>
      </c>
      <c r="O1168" s="27">
        <v>3</v>
      </c>
      <c r="P1168" s="30">
        <v>75</v>
      </c>
      <c r="Q1168" s="26">
        <f t="shared" si="52"/>
        <v>0.18</v>
      </c>
      <c r="R1168" s="29"/>
    </row>
    <row r="1169" spans="10:18" ht="15" customHeight="1" x14ac:dyDescent="0.25">
      <c r="J1169" s="1292">
        <v>46197</v>
      </c>
      <c r="K1169" s="23" t="s">
        <v>32</v>
      </c>
      <c r="L1169" s="24">
        <v>10</v>
      </c>
      <c r="M1169" s="24">
        <v>20</v>
      </c>
      <c r="N1169" s="24">
        <v>400</v>
      </c>
      <c r="O1169" s="23"/>
      <c r="P1169" s="25">
        <v>7</v>
      </c>
      <c r="Q1169" s="26">
        <f t="shared" si="52"/>
        <v>0.56000000000000005</v>
      </c>
      <c r="R1169" s="27"/>
    </row>
    <row r="1170" spans="10:18" ht="15" customHeight="1" x14ac:dyDescent="0.25">
      <c r="J1170" s="28">
        <v>2</v>
      </c>
      <c r="K1170" s="29"/>
      <c r="L1170" s="29">
        <v>13</v>
      </c>
      <c r="M1170" s="24">
        <v>20</v>
      </c>
      <c r="N1170" s="24">
        <v>400</v>
      </c>
      <c r="O1170" s="29"/>
      <c r="P1170" s="30">
        <v>2</v>
      </c>
      <c r="Q1170" s="26">
        <f t="shared" si="52"/>
        <v>0.20799999999999999</v>
      </c>
      <c r="R1170" s="29"/>
    </row>
    <row r="1171" spans="10:18" ht="15" customHeight="1" x14ac:dyDescent="0.25">
      <c r="J1171" s="28">
        <v>3</v>
      </c>
      <c r="K1171" s="29"/>
      <c r="L1171" s="29">
        <v>15</v>
      </c>
      <c r="M1171" s="24">
        <v>20</v>
      </c>
      <c r="N1171" s="24">
        <v>400</v>
      </c>
      <c r="O1171" s="29"/>
      <c r="P1171" s="25">
        <v>1</v>
      </c>
      <c r="Q1171" s="26">
        <f t="shared" si="52"/>
        <v>0.12</v>
      </c>
      <c r="R1171" s="29"/>
    </row>
    <row r="1172" spans="10:18" ht="15" customHeight="1" x14ac:dyDescent="0.25">
      <c r="J1172" s="28">
        <v>4</v>
      </c>
      <c r="K1172" s="29"/>
      <c r="L1172" s="29">
        <v>10</v>
      </c>
      <c r="M1172" s="24">
        <v>23</v>
      </c>
      <c r="N1172" s="24">
        <v>400</v>
      </c>
      <c r="O1172" s="29"/>
      <c r="P1172" s="30">
        <v>4</v>
      </c>
      <c r="Q1172" s="26">
        <f t="shared" si="52"/>
        <v>0.36799999999999999</v>
      </c>
      <c r="R1172" s="29"/>
    </row>
    <row r="1173" spans="10:18" ht="15" customHeight="1" x14ac:dyDescent="0.25">
      <c r="J1173" s="28">
        <v>5</v>
      </c>
      <c r="K1173" s="29"/>
      <c r="L1173" s="29">
        <v>13</v>
      </c>
      <c r="M1173" s="24">
        <v>23</v>
      </c>
      <c r="N1173" s="24">
        <v>400</v>
      </c>
      <c r="O1173" s="29"/>
      <c r="P1173" s="25">
        <v>3</v>
      </c>
      <c r="Q1173" s="26">
        <f t="shared" si="52"/>
        <v>0.35880000000000001</v>
      </c>
      <c r="R1173" s="29"/>
    </row>
    <row r="1174" spans="10:18" ht="15" customHeight="1" x14ac:dyDescent="0.25">
      <c r="J1174" s="28">
        <v>6</v>
      </c>
      <c r="K1174" s="29"/>
      <c r="L1174" s="29">
        <v>13</v>
      </c>
      <c r="M1174" s="24">
        <v>25</v>
      </c>
      <c r="N1174" s="24">
        <v>400</v>
      </c>
      <c r="O1174" s="29"/>
      <c r="P1174" s="30">
        <v>2</v>
      </c>
      <c r="Q1174" s="26">
        <f t="shared" si="52"/>
        <v>0.26</v>
      </c>
      <c r="R1174" s="29"/>
    </row>
    <row r="1175" spans="10:18" ht="15" customHeight="1" x14ac:dyDescent="0.25">
      <c r="J1175" s="28">
        <v>7</v>
      </c>
      <c r="K1175" s="29"/>
      <c r="L1175" s="29">
        <v>15</v>
      </c>
      <c r="M1175" s="24">
        <v>25</v>
      </c>
      <c r="N1175" s="24">
        <v>400</v>
      </c>
      <c r="O1175" s="29"/>
      <c r="P1175" s="25">
        <v>1</v>
      </c>
      <c r="Q1175" s="26">
        <f t="shared" si="52"/>
        <v>0.15</v>
      </c>
      <c r="R1175" s="29"/>
    </row>
    <row r="1176" spans="10:18" ht="15" customHeight="1" x14ac:dyDescent="0.25">
      <c r="J1176" s="28">
        <v>8</v>
      </c>
      <c r="K1176" s="29"/>
      <c r="L1176" s="29">
        <v>10</v>
      </c>
      <c r="M1176" s="24">
        <v>25</v>
      </c>
      <c r="N1176" s="24">
        <v>400</v>
      </c>
      <c r="O1176" s="29"/>
      <c r="P1176" s="30">
        <v>2</v>
      </c>
      <c r="Q1176" s="26">
        <f t="shared" si="52"/>
        <v>0.2</v>
      </c>
      <c r="R1176" s="29"/>
    </row>
    <row r="1177" spans="10:18" ht="15" customHeight="1" x14ac:dyDescent="0.25">
      <c r="J1177" s="28">
        <v>9</v>
      </c>
      <c r="K1177" s="29"/>
      <c r="L1177" s="29">
        <v>8</v>
      </c>
      <c r="M1177" s="24">
        <v>23</v>
      </c>
      <c r="N1177" s="24">
        <v>400</v>
      </c>
      <c r="O1177" s="29"/>
      <c r="P1177" s="25">
        <v>2</v>
      </c>
      <c r="Q1177" s="26">
        <f t="shared" si="52"/>
        <v>0.1472</v>
      </c>
      <c r="R1177" s="29"/>
    </row>
    <row r="1178" spans="10:18" ht="15" customHeight="1" x14ac:dyDescent="0.25">
      <c r="J1178" s="28">
        <v>10</v>
      </c>
      <c r="K1178" s="29"/>
      <c r="L1178" s="29">
        <v>4.5</v>
      </c>
      <c r="M1178" s="24">
        <v>20</v>
      </c>
      <c r="N1178" s="24">
        <v>400</v>
      </c>
      <c r="O1178" s="29"/>
      <c r="P1178" s="30">
        <v>4</v>
      </c>
      <c r="Q1178" s="26">
        <f t="shared" si="52"/>
        <v>0.14399999999999999</v>
      </c>
      <c r="R1178" s="29"/>
    </row>
    <row r="1179" spans="10:18" ht="15" customHeight="1" x14ac:dyDescent="0.25">
      <c r="J1179" s="28">
        <v>11</v>
      </c>
      <c r="K1179" s="29"/>
      <c r="L1179" s="29">
        <v>13</v>
      </c>
      <c r="M1179" s="24">
        <v>18</v>
      </c>
      <c r="N1179" s="24">
        <v>400</v>
      </c>
      <c r="O1179" s="29"/>
      <c r="P1179" s="25">
        <v>2</v>
      </c>
      <c r="Q1179" s="26">
        <f t="shared" si="52"/>
        <v>0.18720000000000001</v>
      </c>
      <c r="R1179" s="29"/>
    </row>
    <row r="1180" spans="10:18" ht="15" customHeight="1" x14ac:dyDescent="0.25">
      <c r="J1180" s="28">
        <v>12</v>
      </c>
      <c r="K1180" s="29"/>
      <c r="L1180" s="29">
        <v>10</v>
      </c>
      <c r="M1180" s="24">
        <v>18</v>
      </c>
      <c r="N1180" s="24">
        <v>400</v>
      </c>
      <c r="O1180" s="29"/>
      <c r="P1180" s="30">
        <v>2</v>
      </c>
      <c r="Q1180" s="26">
        <f t="shared" si="52"/>
        <v>0.14399999999999999</v>
      </c>
      <c r="R1180" s="29"/>
    </row>
    <row r="1181" spans="10:18" ht="15" customHeight="1" x14ac:dyDescent="0.25">
      <c r="J1181" s="28">
        <v>13</v>
      </c>
      <c r="K1181" s="29"/>
      <c r="L1181" s="29">
        <v>8</v>
      </c>
      <c r="M1181" s="24">
        <v>18</v>
      </c>
      <c r="N1181" s="24">
        <v>400</v>
      </c>
      <c r="O1181" s="29"/>
      <c r="P1181" s="25">
        <v>1</v>
      </c>
      <c r="Q1181" s="26">
        <f t="shared" si="52"/>
        <v>5.7599999999999998E-2</v>
      </c>
      <c r="R1181" s="29"/>
    </row>
    <row r="1182" spans="10:18" ht="15" customHeight="1" x14ac:dyDescent="0.25">
      <c r="J1182" s="28">
        <v>14</v>
      </c>
      <c r="K1182" s="29"/>
      <c r="L1182" s="29">
        <v>4.5</v>
      </c>
      <c r="M1182" s="24">
        <v>18</v>
      </c>
      <c r="N1182" s="24">
        <v>400</v>
      </c>
      <c r="O1182" s="29"/>
      <c r="P1182" s="30">
        <v>1</v>
      </c>
      <c r="Q1182" s="26">
        <f t="shared" si="52"/>
        <v>3.2399999999999998E-2</v>
      </c>
      <c r="R1182" s="29"/>
    </row>
    <row r="1183" spans="10:18" ht="15" customHeight="1" x14ac:dyDescent="0.25">
      <c r="J1183" s="28">
        <v>15</v>
      </c>
      <c r="K1183" s="29"/>
      <c r="L1183" s="29">
        <v>2.2000000000000002</v>
      </c>
      <c r="M1183" s="24">
        <v>18</v>
      </c>
      <c r="N1183" s="24">
        <v>400</v>
      </c>
      <c r="O1183" s="29"/>
      <c r="P1183" s="25">
        <v>2</v>
      </c>
      <c r="Q1183" s="26">
        <f t="shared" si="52"/>
        <v>3.168E-2</v>
      </c>
      <c r="R1183" s="29"/>
    </row>
    <row r="1184" spans="10:18" ht="15" customHeight="1" x14ac:dyDescent="0.25">
      <c r="J1184" s="28">
        <v>16</v>
      </c>
      <c r="K1184" s="29"/>
      <c r="L1184" s="29">
        <v>2.2000000000000002</v>
      </c>
      <c r="M1184" s="24">
        <v>20</v>
      </c>
      <c r="N1184" s="24">
        <v>400</v>
      </c>
      <c r="O1184" s="29"/>
      <c r="P1184" s="30">
        <v>1</v>
      </c>
      <c r="Q1184" s="26">
        <f t="shared" si="52"/>
        <v>1.7600000000000001E-2</v>
      </c>
      <c r="R1184" s="29"/>
    </row>
    <row r="1185" spans="10:18" ht="15" customHeight="1" x14ac:dyDescent="0.25">
      <c r="J1185" s="28">
        <v>17</v>
      </c>
      <c r="K1185" s="29"/>
      <c r="L1185" s="29">
        <v>1.7</v>
      </c>
      <c r="M1185" s="24">
        <v>18</v>
      </c>
      <c r="N1185" s="24">
        <v>400</v>
      </c>
      <c r="O1185" s="29"/>
      <c r="P1185" s="25">
        <v>1</v>
      </c>
      <c r="Q1185" s="26">
        <f t="shared" si="52"/>
        <v>1.2239999999999999E-2</v>
      </c>
      <c r="R1185" s="29"/>
    </row>
    <row r="1186" spans="10:18" ht="15" customHeight="1" x14ac:dyDescent="0.25">
      <c r="J1186" s="28">
        <v>18</v>
      </c>
      <c r="K1186" s="29"/>
      <c r="L1186" s="29">
        <v>4.5</v>
      </c>
      <c r="M1186" s="24">
        <v>10</v>
      </c>
      <c r="N1186" s="24">
        <v>400</v>
      </c>
      <c r="O1186" s="29"/>
      <c r="P1186" s="30">
        <v>56</v>
      </c>
      <c r="Q1186" s="26">
        <f t="shared" si="52"/>
        <v>1.008</v>
      </c>
      <c r="R1186" s="29"/>
    </row>
    <row r="1187" spans="10:18" ht="15" customHeight="1" x14ac:dyDescent="0.25">
      <c r="J1187" s="28">
        <v>19</v>
      </c>
      <c r="K1187" s="29"/>
      <c r="L1187" s="29">
        <v>15</v>
      </c>
      <c r="M1187" s="24">
        <v>15</v>
      </c>
      <c r="N1187" s="24">
        <v>400</v>
      </c>
      <c r="O1187" s="29"/>
      <c r="P1187" s="25">
        <v>1</v>
      </c>
      <c r="Q1187" s="26">
        <f t="shared" si="52"/>
        <v>0.09</v>
      </c>
      <c r="R1187" s="29"/>
    </row>
    <row r="1188" spans="10:18" ht="15" customHeight="1" x14ac:dyDescent="0.25">
      <c r="J1188" s="28">
        <v>20</v>
      </c>
      <c r="K1188" s="29"/>
      <c r="L1188" s="29">
        <v>10</v>
      </c>
      <c r="M1188" s="24">
        <v>15</v>
      </c>
      <c r="N1188" s="24">
        <v>400</v>
      </c>
      <c r="O1188" s="29"/>
      <c r="P1188" s="30">
        <v>2</v>
      </c>
      <c r="Q1188" s="26">
        <f t="shared" si="52"/>
        <v>0.12</v>
      </c>
      <c r="R1188" s="29"/>
    </row>
    <row r="1189" spans="10:18" ht="15" customHeight="1" x14ac:dyDescent="0.25">
      <c r="J1189" s="28">
        <v>21</v>
      </c>
      <c r="K1189" s="29"/>
      <c r="L1189" s="29">
        <v>4.5</v>
      </c>
      <c r="M1189" s="24">
        <v>15</v>
      </c>
      <c r="N1189" s="24">
        <v>400</v>
      </c>
      <c r="O1189" s="29"/>
      <c r="P1189" s="25">
        <v>7</v>
      </c>
      <c r="Q1189" s="26">
        <f t="shared" si="52"/>
        <v>0.189</v>
      </c>
      <c r="R1189" s="29"/>
    </row>
    <row r="1190" spans="10:18" ht="15" customHeight="1" x14ac:dyDescent="0.25">
      <c r="J1190" s="28">
        <v>22</v>
      </c>
      <c r="K1190" s="29"/>
      <c r="L1190" s="29">
        <v>2.2000000000000002</v>
      </c>
      <c r="M1190" s="24">
        <v>15</v>
      </c>
      <c r="N1190" s="24">
        <v>400</v>
      </c>
      <c r="O1190" s="29"/>
      <c r="P1190" s="30">
        <v>3</v>
      </c>
      <c r="Q1190" s="26">
        <f t="shared" si="52"/>
        <v>3.9600000000000003E-2</v>
      </c>
      <c r="R1190" s="29"/>
    </row>
    <row r="1191" spans="10:18" ht="15" customHeight="1" x14ac:dyDescent="0.25">
      <c r="J1191" s="28">
        <v>23</v>
      </c>
      <c r="K1191" s="29"/>
      <c r="L1191" s="29">
        <v>1.7</v>
      </c>
      <c r="M1191" s="24">
        <v>15</v>
      </c>
      <c r="N1191" s="24">
        <v>400</v>
      </c>
      <c r="O1191" s="29"/>
      <c r="P1191" s="25">
        <v>1</v>
      </c>
      <c r="Q1191" s="26">
        <f t="shared" si="52"/>
        <v>1.0200000000000001E-2</v>
      </c>
      <c r="R1191" s="29"/>
    </row>
    <row r="1192" spans="10:18" ht="15" customHeight="1" x14ac:dyDescent="0.25">
      <c r="J1192" s="28">
        <v>24</v>
      </c>
      <c r="K1192" s="29"/>
      <c r="L1192" s="29">
        <v>4.5</v>
      </c>
      <c r="M1192" s="24">
        <v>13</v>
      </c>
      <c r="N1192" s="24">
        <v>400</v>
      </c>
      <c r="O1192" s="29"/>
      <c r="P1192" s="30">
        <v>2</v>
      </c>
      <c r="Q1192" s="26">
        <f t="shared" si="52"/>
        <v>4.6800000000000001E-2</v>
      </c>
      <c r="R1192" s="29"/>
    </row>
    <row r="1193" spans="10:18" ht="15" customHeight="1" x14ac:dyDescent="0.25">
      <c r="J1193" s="28">
        <v>25</v>
      </c>
      <c r="K1193" s="29"/>
      <c r="L1193" s="29">
        <v>10</v>
      </c>
      <c r="M1193" s="24">
        <v>13</v>
      </c>
      <c r="N1193" s="24">
        <v>400</v>
      </c>
      <c r="O1193" s="29"/>
      <c r="P1193" s="25">
        <v>1</v>
      </c>
      <c r="Q1193" s="26">
        <f t="shared" si="52"/>
        <v>5.1999999999999998E-2</v>
      </c>
      <c r="R1193" s="29"/>
    </row>
    <row r="1194" spans="10:18" ht="15" customHeight="1" x14ac:dyDescent="0.25">
      <c r="J1194" s="28">
        <v>26</v>
      </c>
      <c r="K1194" s="29"/>
      <c r="L1194" s="29">
        <v>1.7</v>
      </c>
      <c r="M1194" s="24">
        <v>13</v>
      </c>
      <c r="N1194" s="24">
        <v>400</v>
      </c>
      <c r="O1194" s="29"/>
      <c r="P1194" s="30">
        <v>1</v>
      </c>
      <c r="Q1194" s="26">
        <f t="shared" si="52"/>
        <v>8.8400000000000006E-3</v>
      </c>
      <c r="R1194" s="29"/>
    </row>
    <row r="1195" spans="10:18" ht="15" customHeight="1" x14ac:dyDescent="0.25">
      <c r="J1195" s="28">
        <v>27</v>
      </c>
      <c r="K1195" s="29"/>
      <c r="L1195" s="29">
        <v>3.5</v>
      </c>
      <c r="M1195" s="24">
        <v>10</v>
      </c>
      <c r="N1195" s="24">
        <v>400</v>
      </c>
      <c r="O1195" s="29"/>
      <c r="P1195" s="25">
        <v>1</v>
      </c>
      <c r="Q1195" s="26">
        <f t="shared" si="52"/>
        <v>1.4E-2</v>
      </c>
      <c r="R1195" s="29"/>
    </row>
    <row r="1196" spans="10:18" ht="15" customHeight="1" x14ac:dyDescent="0.25">
      <c r="J1196" s="28">
        <v>28</v>
      </c>
      <c r="K1196" s="29"/>
      <c r="L1196" s="29">
        <v>10</v>
      </c>
      <c r="M1196" s="24">
        <v>10</v>
      </c>
      <c r="N1196" s="24">
        <v>400</v>
      </c>
      <c r="O1196" s="29"/>
      <c r="P1196" s="30">
        <v>1</v>
      </c>
      <c r="Q1196" s="26">
        <f t="shared" si="52"/>
        <v>0.04</v>
      </c>
      <c r="R1196" s="29"/>
    </row>
    <row r="1197" spans="10:18" ht="15" customHeight="1" x14ac:dyDescent="0.25">
      <c r="J1197" s="28">
        <v>29</v>
      </c>
      <c r="K1197" s="29"/>
      <c r="L1197" s="29">
        <v>2.2000000000000002</v>
      </c>
      <c r="M1197" s="24">
        <v>10</v>
      </c>
      <c r="N1197" s="24">
        <v>400</v>
      </c>
      <c r="O1197" s="29"/>
      <c r="P1197" s="25">
        <v>24</v>
      </c>
      <c r="Q1197" s="26">
        <f t="shared" si="52"/>
        <v>0.2112</v>
      </c>
      <c r="R1197" s="29"/>
    </row>
    <row r="1198" spans="10:18" ht="15" customHeight="1" x14ac:dyDescent="0.25">
      <c r="J1198" s="28">
        <v>30</v>
      </c>
      <c r="K1198" s="29"/>
      <c r="L1198" s="29">
        <v>1.7</v>
      </c>
      <c r="M1198" s="24">
        <v>10</v>
      </c>
      <c r="N1198" s="24">
        <v>400</v>
      </c>
      <c r="O1198" s="29"/>
      <c r="P1198" s="30">
        <v>22</v>
      </c>
      <c r="Q1198" s="26">
        <f t="shared" si="52"/>
        <v>0.14960000000000001</v>
      </c>
      <c r="R1198" s="29"/>
    </row>
    <row r="1199" spans="10:18" ht="15" customHeight="1" x14ac:dyDescent="0.25">
      <c r="J1199" s="28">
        <v>31</v>
      </c>
      <c r="K1199" s="29"/>
      <c r="L1199" s="29">
        <v>1.7</v>
      </c>
      <c r="M1199" s="24">
        <v>10</v>
      </c>
      <c r="N1199" s="24">
        <v>300</v>
      </c>
      <c r="O1199" s="29"/>
      <c r="P1199" s="25">
        <v>16</v>
      </c>
      <c r="Q1199" s="26">
        <f t="shared" si="52"/>
        <v>8.1600000000000006E-2</v>
      </c>
      <c r="R1199" s="29"/>
    </row>
    <row r="1200" spans="10:18" ht="15" customHeight="1" x14ac:dyDescent="0.25">
      <c r="J1200" s="28">
        <v>32</v>
      </c>
      <c r="K1200" s="29"/>
      <c r="L1200" s="29">
        <v>2.2000000000000002</v>
      </c>
      <c r="M1200" s="24">
        <v>15</v>
      </c>
      <c r="N1200" s="24">
        <v>300</v>
      </c>
      <c r="O1200" s="29"/>
      <c r="P1200" s="30">
        <v>1</v>
      </c>
      <c r="Q1200" s="26">
        <f t="shared" si="52"/>
        <v>9.9000000000000008E-3</v>
      </c>
      <c r="R1200" s="29"/>
    </row>
    <row r="1201" spans="10:18" ht="15" customHeight="1" x14ac:dyDescent="0.25">
      <c r="J1201" s="28">
        <v>33</v>
      </c>
      <c r="K1201" s="29"/>
      <c r="L1201" s="29">
        <v>1.7</v>
      </c>
      <c r="M1201" s="24">
        <v>10</v>
      </c>
      <c r="N1201" s="24">
        <v>250</v>
      </c>
      <c r="O1201" s="29"/>
      <c r="P1201" s="25">
        <v>4</v>
      </c>
      <c r="Q1201" s="26">
        <f t="shared" si="52"/>
        <v>1.7000000000000001E-2</v>
      </c>
      <c r="R1201" s="29"/>
    </row>
    <row r="1202" spans="10:18" ht="15" customHeight="1" x14ac:dyDescent="0.25">
      <c r="J1202" s="28">
        <v>34</v>
      </c>
      <c r="K1202" s="29"/>
      <c r="L1202" s="52">
        <v>5</v>
      </c>
      <c r="M1202" s="1312">
        <v>7</v>
      </c>
      <c r="N1202" s="1312">
        <v>400</v>
      </c>
      <c r="O1202" s="1312">
        <v>18</v>
      </c>
      <c r="P1202" s="40">
        <v>72</v>
      </c>
      <c r="Q1202" s="26">
        <f t="shared" si="52"/>
        <v>1.008</v>
      </c>
      <c r="R1202" s="34"/>
    </row>
    <row r="1203" spans="10:18" ht="15" customHeight="1" x14ac:dyDescent="0.25">
      <c r="J1203" s="28">
        <v>35</v>
      </c>
      <c r="K1203" s="29"/>
      <c r="L1203" s="52">
        <v>3</v>
      </c>
      <c r="M1203" s="1312">
        <v>5</v>
      </c>
      <c r="N1203" s="1312">
        <v>400</v>
      </c>
      <c r="O1203" s="1312">
        <v>13</v>
      </c>
      <c r="P1203" s="40">
        <v>130</v>
      </c>
      <c r="Q1203" s="26">
        <f t="shared" si="52"/>
        <v>0.78</v>
      </c>
      <c r="R1203" s="34"/>
    </row>
    <row r="1204" spans="10:18" ht="15" customHeight="1" x14ac:dyDescent="0.25">
      <c r="J1204" s="28">
        <v>36</v>
      </c>
      <c r="K1204" s="29"/>
      <c r="L1204" s="52">
        <v>2</v>
      </c>
      <c r="M1204" s="1312">
        <v>3</v>
      </c>
      <c r="N1204" s="1312">
        <v>400</v>
      </c>
      <c r="O1204" s="1312">
        <v>5</v>
      </c>
      <c r="P1204" s="40">
        <v>125</v>
      </c>
      <c r="Q1204" s="26">
        <f t="shared" ref="Q1204:Q1267" si="53">L1204*M1204*N1204*P1204/1000000</f>
        <v>0.3</v>
      </c>
      <c r="R1204" s="34"/>
    </row>
    <row r="1205" spans="10:18" ht="15" customHeight="1" x14ac:dyDescent="0.25">
      <c r="J1205" s="1292">
        <v>46197</v>
      </c>
      <c r="K1205" s="23" t="s">
        <v>32</v>
      </c>
      <c r="L1205" s="24">
        <v>10</v>
      </c>
      <c r="M1205" s="24">
        <v>30</v>
      </c>
      <c r="N1205" s="24">
        <v>400</v>
      </c>
      <c r="O1205" s="23"/>
      <c r="P1205" s="25">
        <v>2</v>
      </c>
      <c r="Q1205" s="26">
        <f t="shared" si="53"/>
        <v>0.24</v>
      </c>
      <c r="R1205" s="27"/>
    </row>
    <row r="1206" spans="10:18" ht="15" customHeight="1" x14ac:dyDescent="0.25">
      <c r="J1206" s="28">
        <v>2</v>
      </c>
      <c r="K1206" s="29"/>
      <c r="L1206" s="29">
        <v>8</v>
      </c>
      <c r="M1206" s="24">
        <v>28</v>
      </c>
      <c r="N1206" s="24">
        <v>400</v>
      </c>
      <c r="O1206" s="29"/>
      <c r="P1206" s="30">
        <v>1</v>
      </c>
      <c r="Q1206" s="26">
        <f t="shared" si="53"/>
        <v>8.9599999999999999E-2</v>
      </c>
      <c r="R1206" s="29"/>
    </row>
    <row r="1207" spans="10:18" ht="15" customHeight="1" x14ac:dyDescent="0.25">
      <c r="J1207" s="28">
        <v>3</v>
      </c>
      <c r="K1207" s="29"/>
      <c r="L1207" s="29">
        <v>10</v>
      </c>
      <c r="M1207" s="24">
        <v>25</v>
      </c>
      <c r="N1207" s="24">
        <v>400</v>
      </c>
      <c r="O1207" s="29"/>
      <c r="P1207" s="25">
        <v>1</v>
      </c>
      <c r="Q1207" s="26">
        <f t="shared" si="53"/>
        <v>0.1</v>
      </c>
      <c r="R1207" s="29"/>
    </row>
    <row r="1208" spans="10:18" ht="15" customHeight="1" x14ac:dyDescent="0.25">
      <c r="J1208" s="28">
        <v>4</v>
      </c>
      <c r="K1208" s="29"/>
      <c r="L1208" s="29">
        <v>4.5</v>
      </c>
      <c r="M1208" s="24">
        <v>20</v>
      </c>
      <c r="N1208" s="24">
        <v>400</v>
      </c>
      <c r="O1208" s="29"/>
      <c r="P1208" s="30">
        <v>1</v>
      </c>
      <c r="Q1208" s="26">
        <f t="shared" si="53"/>
        <v>3.5999999999999997E-2</v>
      </c>
      <c r="R1208" s="29"/>
    </row>
    <row r="1209" spans="10:18" ht="15" customHeight="1" x14ac:dyDescent="0.25">
      <c r="J1209" s="28">
        <v>5</v>
      </c>
      <c r="K1209" s="29"/>
      <c r="L1209" s="29">
        <v>3.5</v>
      </c>
      <c r="M1209" s="24">
        <v>20</v>
      </c>
      <c r="N1209" s="24">
        <v>400</v>
      </c>
      <c r="O1209" s="29"/>
      <c r="P1209" s="25">
        <v>2</v>
      </c>
      <c r="Q1209" s="26">
        <f t="shared" si="53"/>
        <v>5.6000000000000001E-2</v>
      </c>
      <c r="R1209" s="29"/>
    </row>
    <row r="1210" spans="10:18" ht="15" customHeight="1" x14ac:dyDescent="0.25">
      <c r="J1210" s="28">
        <v>6</v>
      </c>
      <c r="K1210" s="29"/>
      <c r="L1210" s="29">
        <v>2.2000000000000002</v>
      </c>
      <c r="M1210" s="24">
        <v>15</v>
      </c>
      <c r="N1210" s="24">
        <v>400</v>
      </c>
      <c r="O1210" s="29"/>
      <c r="P1210" s="30">
        <v>2</v>
      </c>
      <c r="Q1210" s="26">
        <f t="shared" si="53"/>
        <v>2.64E-2</v>
      </c>
      <c r="R1210" s="29"/>
    </row>
    <row r="1211" spans="10:18" ht="15" customHeight="1" x14ac:dyDescent="0.25">
      <c r="J1211" s="28">
        <v>7</v>
      </c>
      <c r="K1211" s="29"/>
      <c r="L1211" s="29">
        <v>1.7</v>
      </c>
      <c r="M1211" s="24">
        <v>15</v>
      </c>
      <c r="N1211" s="24">
        <v>400</v>
      </c>
      <c r="O1211" s="29"/>
      <c r="P1211" s="25">
        <v>1</v>
      </c>
      <c r="Q1211" s="26">
        <f t="shared" si="53"/>
        <v>1.0200000000000001E-2</v>
      </c>
      <c r="R1211" s="29"/>
    </row>
    <row r="1212" spans="10:18" ht="15" customHeight="1" x14ac:dyDescent="0.25">
      <c r="J1212" s="28">
        <v>8</v>
      </c>
      <c r="K1212" s="29"/>
      <c r="L1212" s="29">
        <v>2.2000000000000002</v>
      </c>
      <c r="M1212" s="24">
        <v>13</v>
      </c>
      <c r="N1212" s="24">
        <v>400</v>
      </c>
      <c r="O1212" s="29"/>
      <c r="P1212" s="30">
        <v>1</v>
      </c>
      <c r="Q1212" s="26">
        <f t="shared" si="53"/>
        <v>1.1440000000000001E-2</v>
      </c>
      <c r="R1212" s="29"/>
    </row>
    <row r="1213" spans="10:18" ht="15" customHeight="1" x14ac:dyDescent="0.25">
      <c r="J1213" s="28">
        <v>9</v>
      </c>
      <c r="K1213" s="29"/>
      <c r="L1213" s="29">
        <v>4.5</v>
      </c>
      <c r="M1213" s="24">
        <v>10</v>
      </c>
      <c r="N1213" s="24">
        <v>400</v>
      </c>
      <c r="O1213" s="29"/>
      <c r="P1213" s="25">
        <v>1</v>
      </c>
      <c r="Q1213" s="26">
        <f t="shared" si="53"/>
        <v>1.7999999999999999E-2</v>
      </c>
      <c r="R1213" s="29"/>
    </row>
    <row r="1214" spans="10:18" ht="15" customHeight="1" x14ac:dyDescent="0.25">
      <c r="J1214" s="28">
        <v>10</v>
      </c>
      <c r="K1214" s="29"/>
      <c r="L1214" s="52">
        <v>5</v>
      </c>
      <c r="M1214" s="1312">
        <v>7</v>
      </c>
      <c r="N1214" s="1312">
        <v>400</v>
      </c>
      <c r="O1214" s="1312">
        <v>1</v>
      </c>
      <c r="P1214" s="40">
        <v>4</v>
      </c>
      <c r="Q1214" s="26">
        <f t="shared" si="53"/>
        <v>5.6000000000000001E-2</v>
      </c>
      <c r="R1214" s="34"/>
    </row>
    <row r="1215" spans="10:18" ht="15" customHeight="1" x14ac:dyDescent="0.25">
      <c r="J1215" s="28">
        <v>11</v>
      </c>
      <c r="K1215" s="29"/>
      <c r="L1215" s="52">
        <v>3</v>
      </c>
      <c r="M1215" s="1312">
        <v>5</v>
      </c>
      <c r="N1215" s="1312">
        <v>400</v>
      </c>
      <c r="O1215" s="1312">
        <v>1</v>
      </c>
      <c r="P1215" s="40">
        <v>10</v>
      </c>
      <c r="Q1215" s="26">
        <f t="shared" si="53"/>
        <v>0.06</v>
      </c>
      <c r="R1215" s="34"/>
    </row>
    <row r="1216" spans="10:18" ht="15" customHeight="1" x14ac:dyDescent="0.25">
      <c r="J1216" s="1292">
        <v>46198</v>
      </c>
      <c r="K1216" s="23" t="s">
        <v>32</v>
      </c>
      <c r="L1216" s="24">
        <v>13</v>
      </c>
      <c r="M1216" s="24">
        <v>25</v>
      </c>
      <c r="N1216" s="24">
        <v>400</v>
      </c>
      <c r="O1216" s="23"/>
      <c r="P1216" s="25">
        <v>1</v>
      </c>
      <c r="Q1216" s="26">
        <f t="shared" si="53"/>
        <v>0.13</v>
      </c>
      <c r="R1216" s="27"/>
    </row>
    <row r="1217" spans="10:18" ht="15" customHeight="1" x14ac:dyDescent="0.25">
      <c r="J1217" s="28">
        <v>2</v>
      </c>
      <c r="K1217" s="29"/>
      <c r="L1217" s="29">
        <v>10</v>
      </c>
      <c r="M1217" s="24">
        <v>25</v>
      </c>
      <c r="N1217" s="24">
        <v>400</v>
      </c>
      <c r="O1217" s="29"/>
      <c r="P1217" s="30">
        <v>1</v>
      </c>
      <c r="Q1217" s="26">
        <f t="shared" si="53"/>
        <v>0.1</v>
      </c>
      <c r="R1217" s="29"/>
    </row>
    <row r="1218" spans="10:18" ht="15" customHeight="1" x14ac:dyDescent="0.25">
      <c r="J1218" s="28">
        <v>3</v>
      </c>
      <c r="K1218" s="29"/>
      <c r="L1218" s="29">
        <v>8</v>
      </c>
      <c r="M1218" s="24">
        <v>23</v>
      </c>
      <c r="N1218" s="24">
        <v>400</v>
      </c>
      <c r="O1218" s="29"/>
      <c r="P1218" s="25">
        <v>1</v>
      </c>
      <c r="Q1218" s="26">
        <f t="shared" si="53"/>
        <v>7.3599999999999999E-2</v>
      </c>
      <c r="R1218" s="29"/>
    </row>
    <row r="1219" spans="10:18" ht="15" customHeight="1" x14ac:dyDescent="0.25">
      <c r="J1219" s="28">
        <v>4</v>
      </c>
      <c r="K1219" s="29"/>
      <c r="L1219" s="29">
        <v>10</v>
      </c>
      <c r="M1219" s="24">
        <v>23</v>
      </c>
      <c r="N1219" s="24">
        <v>400</v>
      </c>
      <c r="O1219" s="29"/>
      <c r="P1219" s="30">
        <v>1</v>
      </c>
      <c r="Q1219" s="26">
        <f t="shared" si="53"/>
        <v>9.1999999999999998E-2</v>
      </c>
      <c r="R1219" s="29"/>
    </row>
    <row r="1220" spans="10:18" ht="15" customHeight="1" x14ac:dyDescent="0.25">
      <c r="J1220" s="28">
        <v>5</v>
      </c>
      <c r="K1220" s="29"/>
      <c r="L1220" s="29">
        <v>4.5</v>
      </c>
      <c r="M1220" s="24">
        <v>23</v>
      </c>
      <c r="N1220" s="24">
        <v>400</v>
      </c>
      <c r="O1220" s="29"/>
      <c r="P1220" s="25">
        <v>1</v>
      </c>
      <c r="Q1220" s="26">
        <f t="shared" si="53"/>
        <v>4.1399999999999999E-2</v>
      </c>
      <c r="R1220" s="29"/>
    </row>
    <row r="1221" spans="10:18" ht="15" customHeight="1" x14ac:dyDescent="0.25">
      <c r="J1221" s="28">
        <v>6</v>
      </c>
      <c r="K1221" s="29"/>
      <c r="L1221" s="29">
        <v>1.7</v>
      </c>
      <c r="M1221" s="24">
        <v>23</v>
      </c>
      <c r="N1221" s="24">
        <v>400</v>
      </c>
      <c r="O1221" s="29"/>
      <c r="P1221" s="30">
        <v>1</v>
      </c>
      <c r="Q1221" s="26">
        <f t="shared" si="53"/>
        <v>1.5640000000000001E-2</v>
      </c>
      <c r="R1221" s="29"/>
    </row>
    <row r="1222" spans="10:18" ht="15" customHeight="1" x14ac:dyDescent="0.25">
      <c r="J1222" s="28">
        <v>7</v>
      </c>
      <c r="K1222" s="29"/>
      <c r="L1222" s="29">
        <v>10</v>
      </c>
      <c r="M1222" s="24">
        <v>20</v>
      </c>
      <c r="N1222" s="24">
        <v>400</v>
      </c>
      <c r="O1222" s="29"/>
      <c r="P1222" s="25">
        <v>1</v>
      </c>
      <c r="Q1222" s="26">
        <f t="shared" si="53"/>
        <v>0.08</v>
      </c>
      <c r="R1222" s="29"/>
    </row>
    <row r="1223" spans="10:18" ht="15" customHeight="1" x14ac:dyDescent="0.25">
      <c r="J1223" s="28">
        <v>8</v>
      </c>
      <c r="K1223" s="29"/>
      <c r="L1223" s="29">
        <v>8</v>
      </c>
      <c r="M1223" s="24">
        <v>20</v>
      </c>
      <c r="N1223" s="24">
        <v>400</v>
      </c>
      <c r="O1223" s="29"/>
      <c r="P1223" s="30">
        <v>2</v>
      </c>
      <c r="Q1223" s="26">
        <f t="shared" si="53"/>
        <v>0.128</v>
      </c>
      <c r="R1223" s="29"/>
    </row>
    <row r="1224" spans="10:18" ht="15" customHeight="1" x14ac:dyDescent="0.25">
      <c r="J1224" s="28">
        <v>9</v>
      </c>
      <c r="K1224" s="29"/>
      <c r="L1224" s="29">
        <v>4.5</v>
      </c>
      <c r="M1224" s="24">
        <v>20</v>
      </c>
      <c r="N1224" s="24">
        <v>400</v>
      </c>
      <c r="O1224" s="29"/>
      <c r="P1224" s="25">
        <v>3</v>
      </c>
      <c r="Q1224" s="26">
        <f t="shared" si="53"/>
        <v>0.108</v>
      </c>
      <c r="R1224" s="29"/>
    </row>
    <row r="1225" spans="10:18" ht="15" customHeight="1" x14ac:dyDescent="0.25">
      <c r="J1225" s="28">
        <v>10</v>
      </c>
      <c r="K1225" s="29"/>
      <c r="L1225" s="29">
        <v>2.2000000000000002</v>
      </c>
      <c r="M1225" s="24">
        <v>20</v>
      </c>
      <c r="N1225" s="24">
        <v>400</v>
      </c>
      <c r="O1225" s="29"/>
      <c r="P1225" s="30">
        <v>2</v>
      </c>
      <c r="Q1225" s="26">
        <f t="shared" si="53"/>
        <v>3.5200000000000002E-2</v>
      </c>
      <c r="R1225" s="29"/>
    </row>
    <row r="1226" spans="10:18" ht="15" customHeight="1" x14ac:dyDescent="0.25">
      <c r="J1226" s="28">
        <v>11</v>
      </c>
      <c r="K1226" s="29"/>
      <c r="L1226" s="29">
        <v>10</v>
      </c>
      <c r="M1226" s="24">
        <v>18</v>
      </c>
      <c r="N1226" s="24">
        <v>400</v>
      </c>
      <c r="O1226" s="29"/>
      <c r="P1226" s="25">
        <v>2</v>
      </c>
      <c r="Q1226" s="26">
        <f t="shared" si="53"/>
        <v>0.14399999999999999</v>
      </c>
      <c r="R1226" s="29"/>
    </row>
    <row r="1227" spans="10:18" ht="15" customHeight="1" x14ac:dyDescent="0.25">
      <c r="J1227" s="28">
        <v>12</v>
      </c>
      <c r="K1227" s="29"/>
      <c r="L1227" s="29">
        <v>1.7</v>
      </c>
      <c r="M1227" s="24">
        <v>18</v>
      </c>
      <c r="N1227" s="24">
        <v>400</v>
      </c>
      <c r="O1227" s="29"/>
      <c r="P1227" s="30">
        <v>2</v>
      </c>
      <c r="Q1227" s="26">
        <f t="shared" si="53"/>
        <v>2.4479999999999998E-2</v>
      </c>
      <c r="R1227" s="29"/>
    </row>
    <row r="1228" spans="10:18" ht="15" customHeight="1" x14ac:dyDescent="0.25">
      <c r="J1228" s="28">
        <v>13</v>
      </c>
      <c r="K1228" s="29"/>
      <c r="L1228" s="29">
        <v>4.5</v>
      </c>
      <c r="M1228" s="24">
        <v>15</v>
      </c>
      <c r="N1228" s="24">
        <v>400</v>
      </c>
      <c r="O1228" s="29"/>
      <c r="P1228" s="25">
        <v>1</v>
      </c>
      <c r="Q1228" s="26">
        <f t="shared" si="53"/>
        <v>2.7E-2</v>
      </c>
      <c r="R1228" s="29"/>
    </row>
    <row r="1229" spans="10:18" ht="15" customHeight="1" x14ac:dyDescent="0.25">
      <c r="J1229" s="28">
        <v>14</v>
      </c>
      <c r="K1229" s="29"/>
      <c r="L1229" s="29">
        <v>2.2000000000000002</v>
      </c>
      <c r="M1229" s="24">
        <v>15</v>
      </c>
      <c r="N1229" s="24">
        <v>400</v>
      </c>
      <c r="O1229" s="29"/>
      <c r="P1229" s="30">
        <v>1</v>
      </c>
      <c r="Q1229" s="26">
        <f t="shared" si="53"/>
        <v>1.32E-2</v>
      </c>
      <c r="R1229" s="29"/>
    </row>
    <row r="1230" spans="10:18" ht="15" customHeight="1" x14ac:dyDescent="0.25">
      <c r="J1230" s="28">
        <v>15</v>
      </c>
      <c r="K1230" s="29"/>
      <c r="L1230" s="29">
        <v>1.7</v>
      </c>
      <c r="M1230" s="24">
        <v>15</v>
      </c>
      <c r="N1230" s="24">
        <v>400</v>
      </c>
      <c r="O1230" s="29"/>
      <c r="P1230" s="25">
        <v>1</v>
      </c>
      <c r="Q1230" s="26">
        <f t="shared" si="53"/>
        <v>1.0200000000000001E-2</v>
      </c>
      <c r="R1230" s="29"/>
    </row>
    <row r="1231" spans="10:18" ht="15" customHeight="1" x14ac:dyDescent="0.25">
      <c r="J1231" s="28">
        <v>16</v>
      </c>
      <c r="K1231" s="29"/>
      <c r="L1231" s="29">
        <v>1.7</v>
      </c>
      <c r="M1231" s="24">
        <v>13</v>
      </c>
      <c r="N1231" s="24">
        <v>400</v>
      </c>
      <c r="O1231" s="29"/>
      <c r="P1231" s="30">
        <v>3</v>
      </c>
      <c r="Q1231" s="26">
        <f t="shared" si="53"/>
        <v>2.6519999999999998E-2</v>
      </c>
      <c r="R1231" s="29"/>
    </row>
    <row r="1232" spans="10:18" ht="15" customHeight="1" x14ac:dyDescent="0.25">
      <c r="J1232" s="28">
        <v>17</v>
      </c>
      <c r="K1232" s="29"/>
      <c r="L1232" s="29">
        <v>10</v>
      </c>
      <c r="M1232" s="24">
        <v>10</v>
      </c>
      <c r="N1232" s="24">
        <v>400</v>
      </c>
      <c r="O1232" s="29"/>
      <c r="P1232" s="25">
        <v>1</v>
      </c>
      <c r="Q1232" s="26">
        <f t="shared" si="53"/>
        <v>0.04</v>
      </c>
      <c r="R1232" s="29"/>
    </row>
    <row r="1233" spans="10:18" ht="15" customHeight="1" x14ac:dyDescent="0.25">
      <c r="J1233" s="28">
        <v>18</v>
      </c>
      <c r="K1233" s="29"/>
      <c r="L1233" s="29">
        <v>4.5</v>
      </c>
      <c r="M1233" s="24">
        <v>10</v>
      </c>
      <c r="N1233" s="24">
        <v>400</v>
      </c>
      <c r="O1233" s="29"/>
      <c r="P1233" s="30">
        <v>19</v>
      </c>
      <c r="Q1233" s="26">
        <f t="shared" si="53"/>
        <v>0.34200000000000003</v>
      </c>
      <c r="R1233" s="29"/>
    </row>
    <row r="1234" spans="10:18" ht="15" customHeight="1" x14ac:dyDescent="0.25">
      <c r="J1234" s="28">
        <v>19</v>
      </c>
      <c r="K1234" s="29"/>
      <c r="L1234" s="29">
        <v>3.5</v>
      </c>
      <c r="M1234" s="24">
        <v>10</v>
      </c>
      <c r="N1234" s="24">
        <v>400</v>
      </c>
      <c r="O1234" s="29"/>
      <c r="P1234" s="25">
        <v>3</v>
      </c>
      <c r="Q1234" s="26">
        <f t="shared" si="53"/>
        <v>4.2000000000000003E-2</v>
      </c>
      <c r="R1234" s="29"/>
    </row>
    <row r="1235" spans="10:18" ht="15" customHeight="1" x14ac:dyDescent="0.25">
      <c r="J1235" s="28">
        <v>20</v>
      </c>
      <c r="K1235" s="29"/>
      <c r="L1235" s="29">
        <v>2.2000000000000002</v>
      </c>
      <c r="M1235" s="24">
        <v>10</v>
      </c>
      <c r="N1235" s="24">
        <v>400</v>
      </c>
      <c r="O1235" s="29"/>
      <c r="P1235" s="30">
        <v>3</v>
      </c>
      <c r="Q1235" s="26">
        <f t="shared" si="53"/>
        <v>2.64E-2</v>
      </c>
      <c r="R1235" s="29"/>
    </row>
    <row r="1236" spans="10:18" ht="15" customHeight="1" x14ac:dyDescent="0.25">
      <c r="J1236" s="28">
        <v>21</v>
      </c>
      <c r="K1236" s="29"/>
      <c r="L1236" s="29">
        <v>1.7</v>
      </c>
      <c r="M1236" s="24">
        <v>10</v>
      </c>
      <c r="N1236" s="24">
        <v>400</v>
      </c>
      <c r="O1236" s="29"/>
      <c r="P1236" s="25">
        <v>6</v>
      </c>
      <c r="Q1236" s="26">
        <f t="shared" si="53"/>
        <v>4.0800000000000003E-2</v>
      </c>
      <c r="R1236" s="29"/>
    </row>
    <row r="1237" spans="10:18" ht="15" customHeight="1" x14ac:dyDescent="0.25">
      <c r="J1237" s="28">
        <v>22</v>
      </c>
      <c r="K1237" s="29"/>
      <c r="L1237" s="29">
        <v>1.7</v>
      </c>
      <c r="M1237" s="24">
        <v>15</v>
      </c>
      <c r="N1237" s="24">
        <v>300</v>
      </c>
      <c r="O1237" s="29"/>
      <c r="P1237" s="30">
        <v>1</v>
      </c>
      <c r="Q1237" s="26">
        <f t="shared" si="53"/>
        <v>7.6499999999999997E-3</v>
      </c>
      <c r="R1237" s="29"/>
    </row>
    <row r="1238" spans="10:18" ht="15" customHeight="1" x14ac:dyDescent="0.25">
      <c r="J1238" s="28">
        <v>23</v>
      </c>
      <c r="K1238" s="29"/>
      <c r="L1238" s="29">
        <v>4.5</v>
      </c>
      <c r="M1238" s="24">
        <v>10</v>
      </c>
      <c r="N1238" s="24">
        <v>300</v>
      </c>
      <c r="O1238" s="29"/>
      <c r="P1238" s="25">
        <v>5</v>
      </c>
      <c r="Q1238" s="26">
        <f t="shared" si="53"/>
        <v>6.7500000000000004E-2</v>
      </c>
      <c r="R1238" s="29"/>
    </row>
    <row r="1239" spans="10:18" ht="15" customHeight="1" x14ac:dyDescent="0.25">
      <c r="J1239" s="28">
        <v>24</v>
      </c>
      <c r="K1239" s="29"/>
      <c r="L1239" s="29">
        <v>4.5</v>
      </c>
      <c r="M1239" s="24">
        <v>15</v>
      </c>
      <c r="N1239" s="24">
        <v>300</v>
      </c>
      <c r="O1239" s="29"/>
      <c r="P1239" s="25">
        <v>1</v>
      </c>
      <c r="Q1239" s="26">
        <f t="shared" si="53"/>
        <v>2.0250000000000001E-2</v>
      </c>
      <c r="R1239" s="29"/>
    </row>
    <row r="1240" spans="10:18" ht="15" customHeight="1" x14ac:dyDescent="0.25">
      <c r="J1240" s="28">
        <v>25</v>
      </c>
      <c r="K1240" s="29"/>
      <c r="L1240" s="29">
        <v>2.2000000000000002</v>
      </c>
      <c r="M1240" s="24">
        <v>10</v>
      </c>
      <c r="N1240" s="24">
        <v>300</v>
      </c>
      <c r="O1240" s="29"/>
      <c r="P1240" s="25">
        <v>2</v>
      </c>
      <c r="Q1240" s="26">
        <f t="shared" si="53"/>
        <v>1.32E-2</v>
      </c>
      <c r="R1240" s="29"/>
    </row>
    <row r="1241" spans="10:18" ht="15" customHeight="1" x14ac:dyDescent="0.25">
      <c r="J1241" s="28">
        <v>26</v>
      </c>
      <c r="K1241" s="29"/>
      <c r="L1241" s="29">
        <v>1.7</v>
      </c>
      <c r="M1241" s="24">
        <v>13</v>
      </c>
      <c r="N1241" s="24">
        <v>300</v>
      </c>
      <c r="O1241" s="29"/>
      <c r="P1241" s="25">
        <v>1</v>
      </c>
      <c r="Q1241" s="26">
        <f t="shared" si="53"/>
        <v>6.6299999999999987E-3</v>
      </c>
      <c r="R1241" s="29"/>
    </row>
    <row r="1242" spans="10:18" ht="15" customHeight="1" x14ac:dyDescent="0.25">
      <c r="J1242" s="28">
        <v>27</v>
      </c>
      <c r="K1242" s="29"/>
      <c r="L1242" s="29">
        <v>1.7</v>
      </c>
      <c r="M1242" s="24">
        <v>10</v>
      </c>
      <c r="N1242" s="24">
        <v>300</v>
      </c>
      <c r="O1242" s="29"/>
      <c r="P1242" s="25">
        <v>2</v>
      </c>
      <c r="Q1242" s="26">
        <f t="shared" si="53"/>
        <v>1.0200000000000001E-2</v>
      </c>
      <c r="R1242" s="29"/>
    </row>
    <row r="1243" spans="10:18" ht="15" customHeight="1" x14ac:dyDescent="0.25">
      <c r="J1243" s="28">
        <v>28</v>
      </c>
      <c r="K1243" s="29"/>
      <c r="L1243" s="52">
        <v>5</v>
      </c>
      <c r="M1243" s="1312">
        <v>7</v>
      </c>
      <c r="N1243" s="1312">
        <v>400</v>
      </c>
      <c r="O1243" s="1312">
        <v>4</v>
      </c>
      <c r="P1243" s="40">
        <v>16</v>
      </c>
      <c r="Q1243" s="26">
        <f t="shared" si="53"/>
        <v>0.224</v>
      </c>
      <c r="R1243" s="34"/>
    </row>
    <row r="1244" spans="10:18" ht="15" customHeight="1" x14ac:dyDescent="0.25">
      <c r="J1244" s="28">
        <v>29</v>
      </c>
      <c r="K1244" s="29"/>
      <c r="L1244" s="52">
        <v>4</v>
      </c>
      <c r="M1244" s="1312">
        <v>6</v>
      </c>
      <c r="N1244" s="1312">
        <v>400</v>
      </c>
      <c r="O1244" s="1312">
        <v>2</v>
      </c>
      <c r="P1244" s="40">
        <v>12</v>
      </c>
      <c r="Q1244" s="26">
        <f t="shared" si="53"/>
        <v>0.1152</v>
      </c>
      <c r="R1244" s="34"/>
    </row>
    <row r="1245" spans="10:18" ht="15" customHeight="1" x14ac:dyDescent="0.25">
      <c r="J1245" s="28">
        <v>30</v>
      </c>
      <c r="K1245" s="29"/>
      <c r="L1245" s="52">
        <v>3</v>
      </c>
      <c r="M1245" s="1312">
        <v>5</v>
      </c>
      <c r="N1245" s="1312">
        <v>400</v>
      </c>
      <c r="O1245" s="1312">
        <v>3</v>
      </c>
      <c r="P1245" s="40">
        <v>30</v>
      </c>
      <c r="Q1245" s="26">
        <f t="shared" si="53"/>
        <v>0.18</v>
      </c>
      <c r="R1245" s="34"/>
    </row>
    <row r="1246" spans="10:18" ht="15" customHeight="1" x14ac:dyDescent="0.25">
      <c r="J1246" s="28">
        <v>31</v>
      </c>
      <c r="K1246" s="29"/>
      <c r="L1246" s="52">
        <v>2</v>
      </c>
      <c r="M1246" s="1312">
        <v>3</v>
      </c>
      <c r="N1246" s="1312">
        <v>400</v>
      </c>
      <c r="O1246" s="1312">
        <v>2</v>
      </c>
      <c r="P1246" s="40">
        <v>50</v>
      </c>
      <c r="Q1246" s="26">
        <f t="shared" si="53"/>
        <v>0.12</v>
      </c>
      <c r="R1246" s="34"/>
    </row>
    <row r="1247" spans="10:18" ht="15" customHeight="1" x14ac:dyDescent="0.25">
      <c r="J1247" s="1292">
        <v>46199</v>
      </c>
      <c r="K1247" s="23" t="s">
        <v>32</v>
      </c>
      <c r="L1247" s="24">
        <v>7</v>
      </c>
      <c r="M1247" s="24">
        <v>25</v>
      </c>
      <c r="N1247" s="24">
        <v>400</v>
      </c>
      <c r="O1247" s="23"/>
      <c r="P1247" s="25">
        <v>1</v>
      </c>
      <c r="Q1247" s="26">
        <f t="shared" si="53"/>
        <v>7.0000000000000007E-2</v>
      </c>
      <c r="R1247" s="27"/>
    </row>
    <row r="1248" spans="10:18" ht="15" customHeight="1" x14ac:dyDescent="0.25">
      <c r="J1248" s="28">
        <v>2</v>
      </c>
      <c r="K1248" s="29"/>
      <c r="L1248" s="29">
        <v>7</v>
      </c>
      <c r="M1248" s="24">
        <v>23</v>
      </c>
      <c r="N1248" s="24">
        <v>400</v>
      </c>
      <c r="O1248" s="29"/>
      <c r="P1248" s="30">
        <v>1</v>
      </c>
      <c r="Q1248" s="26">
        <f t="shared" si="53"/>
        <v>6.4399999999999999E-2</v>
      </c>
      <c r="R1248" s="29"/>
    </row>
    <row r="1249" spans="10:18" ht="15" customHeight="1" x14ac:dyDescent="0.25">
      <c r="J1249" s="28">
        <v>3</v>
      </c>
      <c r="K1249" s="29"/>
      <c r="L1249" s="29">
        <v>4.5</v>
      </c>
      <c r="M1249" s="24">
        <v>20</v>
      </c>
      <c r="N1249" s="24">
        <v>400</v>
      </c>
      <c r="O1249" s="29"/>
      <c r="P1249" s="25">
        <v>1</v>
      </c>
      <c r="Q1249" s="26">
        <f t="shared" si="53"/>
        <v>3.5999999999999997E-2</v>
      </c>
      <c r="R1249" s="29"/>
    </row>
    <row r="1250" spans="10:18" ht="15" customHeight="1" x14ac:dyDescent="0.25">
      <c r="J1250" s="28">
        <v>4</v>
      </c>
      <c r="K1250" s="29"/>
      <c r="L1250" s="29">
        <v>1.7</v>
      </c>
      <c r="M1250" s="24">
        <v>15</v>
      </c>
      <c r="N1250" s="24">
        <v>400</v>
      </c>
      <c r="O1250" s="29"/>
      <c r="P1250" s="30">
        <v>1</v>
      </c>
      <c r="Q1250" s="26">
        <f t="shared" si="53"/>
        <v>1.0200000000000001E-2</v>
      </c>
      <c r="R1250" s="29"/>
    </row>
    <row r="1251" spans="10:18" ht="15" customHeight="1" x14ac:dyDescent="0.25">
      <c r="J1251" s="28">
        <v>5</v>
      </c>
      <c r="K1251" s="29"/>
      <c r="L1251" s="29">
        <v>2.2000000000000002</v>
      </c>
      <c r="M1251" s="24">
        <v>13</v>
      </c>
      <c r="N1251" s="24">
        <v>400</v>
      </c>
      <c r="O1251" s="29"/>
      <c r="P1251" s="25">
        <v>1</v>
      </c>
      <c r="Q1251" s="26">
        <f t="shared" si="53"/>
        <v>1.1440000000000001E-2</v>
      </c>
      <c r="R1251" s="29"/>
    </row>
    <row r="1252" spans="10:18" ht="15" customHeight="1" x14ac:dyDescent="0.25">
      <c r="J1252" s="28">
        <v>6</v>
      </c>
      <c r="K1252" s="29"/>
      <c r="L1252" s="29">
        <v>1.7</v>
      </c>
      <c r="M1252" s="24">
        <v>13</v>
      </c>
      <c r="N1252" s="24">
        <v>400</v>
      </c>
      <c r="O1252" s="29"/>
      <c r="P1252" s="30">
        <v>1</v>
      </c>
      <c r="Q1252" s="26">
        <f t="shared" si="53"/>
        <v>8.8400000000000006E-3</v>
      </c>
      <c r="R1252" s="29"/>
    </row>
    <row r="1253" spans="10:18" ht="15" customHeight="1" x14ac:dyDescent="0.25">
      <c r="J1253" s="28">
        <v>7</v>
      </c>
      <c r="K1253" s="29"/>
      <c r="L1253" s="29">
        <v>4.5</v>
      </c>
      <c r="M1253" s="24">
        <v>10</v>
      </c>
      <c r="N1253" s="24">
        <v>400</v>
      </c>
      <c r="O1253" s="29"/>
      <c r="P1253" s="25">
        <v>4</v>
      </c>
      <c r="Q1253" s="26">
        <f t="shared" si="53"/>
        <v>7.1999999999999995E-2</v>
      </c>
      <c r="R1253" s="29"/>
    </row>
    <row r="1254" spans="10:18" ht="15" customHeight="1" x14ac:dyDescent="0.25">
      <c r="J1254" s="28">
        <v>8</v>
      </c>
      <c r="K1254" s="29"/>
      <c r="L1254" s="29">
        <v>3.5</v>
      </c>
      <c r="M1254" s="24">
        <v>10</v>
      </c>
      <c r="N1254" s="24">
        <v>400</v>
      </c>
      <c r="O1254" s="29"/>
      <c r="P1254" s="30">
        <v>1</v>
      </c>
      <c r="Q1254" s="26">
        <f t="shared" si="53"/>
        <v>1.4E-2</v>
      </c>
      <c r="R1254" s="29"/>
    </row>
    <row r="1255" spans="10:18" ht="15" customHeight="1" x14ac:dyDescent="0.25">
      <c r="J1255" s="28">
        <v>9</v>
      </c>
      <c r="K1255" s="29"/>
      <c r="L1255" s="29">
        <v>1.7</v>
      </c>
      <c r="M1255" s="24">
        <v>10</v>
      </c>
      <c r="N1255" s="24">
        <v>400</v>
      </c>
      <c r="O1255" s="29"/>
      <c r="P1255" s="25">
        <v>2</v>
      </c>
      <c r="Q1255" s="26">
        <f t="shared" si="53"/>
        <v>1.3599999999999999E-2</v>
      </c>
      <c r="R1255" s="29"/>
    </row>
    <row r="1256" spans="10:18" ht="15" customHeight="1" x14ac:dyDescent="0.25">
      <c r="J1256" s="1311">
        <v>10</v>
      </c>
      <c r="K1256" s="476"/>
      <c r="L1256" s="477">
        <v>5</v>
      </c>
      <c r="M1256" s="409">
        <v>7</v>
      </c>
      <c r="N1256" s="409">
        <v>400</v>
      </c>
      <c r="O1256" s="409">
        <v>2</v>
      </c>
      <c r="P1256" s="617">
        <v>8</v>
      </c>
      <c r="Q1256" s="451">
        <f t="shared" si="53"/>
        <v>0.112</v>
      </c>
      <c r="R1256" s="618"/>
    </row>
    <row r="1257" spans="10:18" ht="15" customHeight="1" x14ac:dyDescent="0.25">
      <c r="J1257" s="1311">
        <v>11</v>
      </c>
      <c r="K1257" s="476"/>
      <c r="L1257" s="477">
        <v>3</v>
      </c>
      <c r="M1257" s="409">
        <v>5</v>
      </c>
      <c r="N1257" s="409">
        <v>400</v>
      </c>
      <c r="O1257" s="409">
        <v>1</v>
      </c>
      <c r="P1257" s="617">
        <v>10</v>
      </c>
      <c r="Q1257" s="451">
        <f t="shared" si="53"/>
        <v>0.06</v>
      </c>
      <c r="R1257" s="618"/>
    </row>
    <row r="1258" spans="10:18" ht="15" customHeight="1" x14ac:dyDescent="0.25">
      <c r="J1258" s="1292">
        <v>46200</v>
      </c>
      <c r="K1258" s="23" t="s">
        <v>32</v>
      </c>
      <c r="L1258" s="24">
        <v>15</v>
      </c>
      <c r="M1258" s="24">
        <v>33</v>
      </c>
      <c r="N1258" s="24">
        <v>400</v>
      </c>
      <c r="O1258" s="23"/>
      <c r="P1258" s="25">
        <v>1</v>
      </c>
      <c r="Q1258" s="26">
        <f t="shared" si="53"/>
        <v>0.19800000000000001</v>
      </c>
      <c r="R1258" s="27"/>
    </row>
    <row r="1259" spans="10:18" ht="15" customHeight="1" x14ac:dyDescent="0.25">
      <c r="J1259" s="28">
        <v>2</v>
      </c>
      <c r="K1259" s="29"/>
      <c r="L1259" s="29">
        <v>13</v>
      </c>
      <c r="M1259" s="24">
        <v>33</v>
      </c>
      <c r="N1259" s="24">
        <v>400</v>
      </c>
      <c r="O1259" s="29"/>
      <c r="P1259" s="25">
        <v>1</v>
      </c>
      <c r="Q1259" s="26">
        <f t="shared" si="53"/>
        <v>0.1716</v>
      </c>
      <c r="R1259" s="29"/>
    </row>
    <row r="1260" spans="10:18" ht="15" customHeight="1" x14ac:dyDescent="0.25">
      <c r="J1260" s="28">
        <v>3</v>
      </c>
      <c r="K1260" s="29"/>
      <c r="L1260" s="29">
        <v>10</v>
      </c>
      <c r="M1260" s="24">
        <v>33</v>
      </c>
      <c r="N1260" s="24">
        <v>400</v>
      </c>
      <c r="O1260" s="29"/>
      <c r="P1260" s="25">
        <v>1</v>
      </c>
      <c r="Q1260" s="26">
        <f t="shared" si="53"/>
        <v>0.13200000000000001</v>
      </c>
      <c r="R1260" s="29"/>
    </row>
    <row r="1261" spans="10:18" ht="15" customHeight="1" x14ac:dyDescent="0.25">
      <c r="J1261" s="28">
        <v>4</v>
      </c>
      <c r="K1261" s="29"/>
      <c r="L1261" s="29">
        <v>10</v>
      </c>
      <c r="M1261" s="24">
        <v>30</v>
      </c>
      <c r="N1261" s="24">
        <v>400</v>
      </c>
      <c r="O1261" s="29"/>
      <c r="P1261" s="25">
        <v>1</v>
      </c>
      <c r="Q1261" s="26">
        <f t="shared" si="53"/>
        <v>0.12</v>
      </c>
      <c r="R1261" s="29"/>
    </row>
    <row r="1262" spans="10:18" ht="15" customHeight="1" x14ac:dyDescent="0.25">
      <c r="J1262" s="28">
        <v>5</v>
      </c>
      <c r="K1262" s="29"/>
      <c r="L1262" s="29">
        <v>13</v>
      </c>
      <c r="M1262" s="24">
        <v>30</v>
      </c>
      <c r="N1262" s="24">
        <v>400</v>
      </c>
      <c r="O1262" s="29"/>
      <c r="P1262" s="25">
        <v>1</v>
      </c>
      <c r="Q1262" s="26">
        <f t="shared" si="53"/>
        <v>0.156</v>
      </c>
      <c r="R1262" s="29"/>
    </row>
    <row r="1263" spans="10:18" ht="15" customHeight="1" x14ac:dyDescent="0.25">
      <c r="J1263" s="28">
        <v>6</v>
      </c>
      <c r="K1263" s="29"/>
      <c r="L1263" s="29">
        <v>15</v>
      </c>
      <c r="M1263" s="24">
        <v>25</v>
      </c>
      <c r="N1263" s="24">
        <v>400</v>
      </c>
      <c r="O1263" s="29"/>
      <c r="P1263" s="25">
        <v>1</v>
      </c>
      <c r="Q1263" s="26">
        <f t="shared" si="53"/>
        <v>0.15</v>
      </c>
      <c r="R1263" s="29"/>
    </row>
    <row r="1264" spans="10:18" ht="15" customHeight="1" x14ac:dyDescent="0.25">
      <c r="J1264" s="28">
        <v>7</v>
      </c>
      <c r="K1264" s="29"/>
      <c r="L1264" s="29">
        <v>10</v>
      </c>
      <c r="M1264" s="24">
        <v>25</v>
      </c>
      <c r="N1264" s="24">
        <v>400</v>
      </c>
      <c r="O1264" s="29"/>
      <c r="P1264" s="25">
        <v>2</v>
      </c>
      <c r="Q1264" s="26">
        <f t="shared" si="53"/>
        <v>0.2</v>
      </c>
      <c r="R1264" s="29"/>
    </row>
    <row r="1265" spans="10:18" ht="15" customHeight="1" x14ac:dyDescent="0.25">
      <c r="J1265" s="28">
        <v>8</v>
      </c>
      <c r="K1265" s="29"/>
      <c r="L1265" s="29">
        <v>7</v>
      </c>
      <c r="M1265" s="24">
        <v>25</v>
      </c>
      <c r="N1265" s="24">
        <v>400</v>
      </c>
      <c r="O1265" s="29"/>
      <c r="P1265" s="30">
        <v>2</v>
      </c>
      <c r="Q1265" s="26">
        <f t="shared" si="53"/>
        <v>0.14000000000000001</v>
      </c>
      <c r="R1265" s="29"/>
    </row>
    <row r="1266" spans="10:18" ht="15" customHeight="1" x14ac:dyDescent="0.25">
      <c r="J1266" s="28">
        <v>9</v>
      </c>
      <c r="K1266" s="29"/>
      <c r="L1266" s="29">
        <v>13</v>
      </c>
      <c r="M1266" s="24">
        <v>23</v>
      </c>
      <c r="N1266" s="24">
        <v>400</v>
      </c>
      <c r="O1266" s="29"/>
      <c r="P1266" s="25">
        <v>1</v>
      </c>
      <c r="Q1266" s="26">
        <f t="shared" si="53"/>
        <v>0.1196</v>
      </c>
      <c r="R1266" s="29"/>
    </row>
    <row r="1267" spans="10:18" ht="15" customHeight="1" x14ac:dyDescent="0.25">
      <c r="J1267" s="28">
        <v>10</v>
      </c>
      <c r="K1267" s="29"/>
      <c r="L1267" s="29">
        <v>10</v>
      </c>
      <c r="M1267" s="24">
        <v>23</v>
      </c>
      <c r="N1267" s="24">
        <v>400</v>
      </c>
      <c r="O1267" s="29"/>
      <c r="P1267" s="30">
        <v>1</v>
      </c>
      <c r="Q1267" s="26">
        <f t="shared" si="53"/>
        <v>9.1999999999999998E-2</v>
      </c>
      <c r="R1267" s="29"/>
    </row>
    <row r="1268" spans="10:18" ht="15" customHeight="1" x14ac:dyDescent="0.25">
      <c r="J1268" s="28">
        <v>11</v>
      </c>
      <c r="K1268" s="29"/>
      <c r="L1268" s="29">
        <v>10</v>
      </c>
      <c r="M1268" s="24">
        <v>20</v>
      </c>
      <c r="N1268" s="24">
        <v>400</v>
      </c>
      <c r="O1268" s="29"/>
      <c r="P1268" s="25">
        <v>3</v>
      </c>
      <c r="Q1268" s="26">
        <f t="shared" ref="Q1268:Q1331" si="54">L1268*M1268*N1268*P1268/1000000</f>
        <v>0.24</v>
      </c>
      <c r="R1268" s="29"/>
    </row>
    <row r="1269" spans="10:18" ht="15" customHeight="1" x14ac:dyDescent="0.25">
      <c r="J1269" s="28">
        <v>12</v>
      </c>
      <c r="K1269" s="29"/>
      <c r="L1269" s="29">
        <v>7</v>
      </c>
      <c r="M1269" s="24">
        <v>20</v>
      </c>
      <c r="N1269" s="24">
        <v>400</v>
      </c>
      <c r="O1269" s="29"/>
      <c r="P1269" s="30">
        <v>3</v>
      </c>
      <c r="Q1269" s="26">
        <f t="shared" si="54"/>
        <v>0.16800000000000001</v>
      </c>
      <c r="R1269" s="29"/>
    </row>
    <row r="1270" spans="10:18" ht="15" customHeight="1" x14ac:dyDescent="0.25">
      <c r="J1270" s="28">
        <v>13</v>
      </c>
      <c r="K1270" s="29"/>
      <c r="L1270" s="29">
        <v>4.5</v>
      </c>
      <c r="M1270" s="24">
        <v>20</v>
      </c>
      <c r="N1270" s="24">
        <v>400</v>
      </c>
      <c r="O1270" s="29"/>
      <c r="P1270" s="25">
        <v>2</v>
      </c>
      <c r="Q1270" s="26">
        <f t="shared" si="54"/>
        <v>7.1999999999999995E-2</v>
      </c>
      <c r="R1270" s="29"/>
    </row>
    <row r="1271" spans="10:18" ht="15" customHeight="1" x14ac:dyDescent="0.25">
      <c r="J1271" s="28">
        <v>14</v>
      </c>
      <c r="K1271" s="29"/>
      <c r="L1271" s="29">
        <v>2.2000000000000002</v>
      </c>
      <c r="M1271" s="24">
        <v>20</v>
      </c>
      <c r="N1271" s="24">
        <v>400</v>
      </c>
      <c r="O1271" s="29"/>
      <c r="P1271" s="30">
        <v>2</v>
      </c>
      <c r="Q1271" s="26">
        <f t="shared" si="54"/>
        <v>3.5200000000000002E-2</v>
      </c>
      <c r="R1271" s="29"/>
    </row>
    <row r="1272" spans="10:18" ht="15" customHeight="1" x14ac:dyDescent="0.25">
      <c r="J1272" s="28">
        <v>15</v>
      </c>
      <c r="K1272" s="29"/>
      <c r="L1272" s="29">
        <v>4.5</v>
      </c>
      <c r="M1272" s="24">
        <v>10</v>
      </c>
      <c r="N1272" s="24">
        <v>400</v>
      </c>
      <c r="O1272" s="29"/>
      <c r="P1272" s="25">
        <v>5</v>
      </c>
      <c r="Q1272" s="26">
        <f t="shared" si="54"/>
        <v>0.09</v>
      </c>
      <c r="R1272" s="29"/>
    </row>
    <row r="1273" spans="10:18" ht="15" customHeight="1" x14ac:dyDescent="0.25">
      <c r="J1273" s="28">
        <v>16</v>
      </c>
      <c r="K1273" s="29"/>
      <c r="L1273" s="29">
        <v>3.5</v>
      </c>
      <c r="M1273" s="24">
        <v>10</v>
      </c>
      <c r="N1273" s="24">
        <v>400</v>
      </c>
      <c r="O1273" s="29"/>
      <c r="P1273" s="30">
        <v>3</v>
      </c>
      <c r="Q1273" s="26">
        <f t="shared" si="54"/>
        <v>4.2000000000000003E-2</v>
      </c>
      <c r="R1273" s="29"/>
    </row>
    <row r="1274" spans="10:18" ht="15" customHeight="1" x14ac:dyDescent="0.25">
      <c r="J1274" s="28">
        <v>17</v>
      </c>
      <c r="K1274" s="29"/>
      <c r="L1274" s="29">
        <v>2.2000000000000002</v>
      </c>
      <c r="M1274" s="24">
        <v>10</v>
      </c>
      <c r="N1274" s="24">
        <v>400</v>
      </c>
      <c r="O1274" s="29"/>
      <c r="P1274" s="25">
        <v>5</v>
      </c>
      <c r="Q1274" s="26">
        <f t="shared" si="54"/>
        <v>4.3999999999999997E-2</v>
      </c>
      <c r="R1274" s="29"/>
    </row>
    <row r="1275" spans="10:18" ht="15" customHeight="1" x14ac:dyDescent="0.25">
      <c r="J1275" s="28">
        <v>18</v>
      </c>
      <c r="K1275" s="29"/>
      <c r="L1275" s="29">
        <v>1.7</v>
      </c>
      <c r="M1275" s="24">
        <v>10</v>
      </c>
      <c r="N1275" s="24">
        <v>400</v>
      </c>
      <c r="O1275" s="29"/>
      <c r="P1275" s="30">
        <v>6</v>
      </c>
      <c r="Q1275" s="26">
        <f t="shared" si="54"/>
        <v>4.0800000000000003E-2</v>
      </c>
      <c r="R1275" s="29"/>
    </row>
    <row r="1276" spans="10:18" ht="15" customHeight="1" x14ac:dyDescent="0.25">
      <c r="J1276" s="28">
        <v>19</v>
      </c>
      <c r="K1276" s="29"/>
      <c r="L1276" s="29">
        <v>3.5</v>
      </c>
      <c r="M1276" s="24">
        <v>20</v>
      </c>
      <c r="N1276" s="24">
        <v>400</v>
      </c>
      <c r="O1276" s="29"/>
      <c r="P1276" s="25">
        <v>1</v>
      </c>
      <c r="Q1276" s="26">
        <f t="shared" si="54"/>
        <v>2.8000000000000001E-2</v>
      </c>
      <c r="R1276" s="29"/>
    </row>
    <row r="1277" spans="10:18" ht="15" customHeight="1" x14ac:dyDescent="0.25">
      <c r="J1277" s="28">
        <v>20</v>
      </c>
      <c r="K1277" s="29"/>
      <c r="L1277" s="29">
        <v>7</v>
      </c>
      <c r="M1277" s="24">
        <v>23</v>
      </c>
      <c r="N1277" s="24">
        <v>400</v>
      </c>
      <c r="O1277" s="29"/>
      <c r="P1277" s="30">
        <v>1</v>
      </c>
      <c r="Q1277" s="26">
        <f t="shared" si="54"/>
        <v>6.4399999999999999E-2</v>
      </c>
      <c r="R1277" s="29"/>
    </row>
    <row r="1278" spans="10:18" ht="15" customHeight="1" x14ac:dyDescent="0.25">
      <c r="J1278" s="28">
        <v>21</v>
      </c>
      <c r="K1278" s="29"/>
      <c r="L1278" s="29">
        <v>15</v>
      </c>
      <c r="M1278" s="24">
        <v>15</v>
      </c>
      <c r="N1278" s="24">
        <v>400</v>
      </c>
      <c r="O1278" s="29"/>
      <c r="P1278" s="25">
        <v>1</v>
      </c>
      <c r="Q1278" s="26">
        <f t="shared" si="54"/>
        <v>0.09</v>
      </c>
      <c r="R1278" s="29"/>
    </row>
    <row r="1279" spans="10:18" ht="15" customHeight="1" x14ac:dyDescent="0.25">
      <c r="J1279" s="28">
        <v>22</v>
      </c>
      <c r="K1279" s="29"/>
      <c r="L1279" s="29">
        <v>4.5</v>
      </c>
      <c r="M1279" s="24">
        <v>15</v>
      </c>
      <c r="N1279" s="24">
        <v>400</v>
      </c>
      <c r="O1279" s="29"/>
      <c r="P1279" s="30">
        <v>6</v>
      </c>
      <c r="Q1279" s="26">
        <f t="shared" si="54"/>
        <v>0.16200000000000001</v>
      </c>
      <c r="R1279" s="29"/>
    </row>
    <row r="1280" spans="10:18" ht="15" customHeight="1" x14ac:dyDescent="0.25">
      <c r="J1280" s="28">
        <v>23</v>
      </c>
      <c r="K1280" s="29"/>
      <c r="L1280" s="29">
        <v>4.5</v>
      </c>
      <c r="M1280" s="24">
        <v>18</v>
      </c>
      <c r="N1280" s="24">
        <v>400</v>
      </c>
      <c r="O1280" s="29"/>
      <c r="P1280" s="25">
        <v>1</v>
      </c>
      <c r="Q1280" s="26">
        <f t="shared" si="54"/>
        <v>3.2399999999999998E-2</v>
      </c>
      <c r="R1280" s="29"/>
    </row>
    <row r="1281" spans="10:18" ht="15" customHeight="1" x14ac:dyDescent="0.25">
      <c r="J1281" s="28">
        <v>24</v>
      </c>
      <c r="K1281" s="29"/>
      <c r="L1281" s="29">
        <v>3.5</v>
      </c>
      <c r="M1281" s="24">
        <v>15</v>
      </c>
      <c r="N1281" s="24">
        <v>400</v>
      </c>
      <c r="O1281" s="29"/>
      <c r="P1281" s="30">
        <v>1</v>
      </c>
      <c r="Q1281" s="26">
        <f t="shared" si="54"/>
        <v>2.1000000000000001E-2</v>
      </c>
      <c r="R1281" s="29"/>
    </row>
    <row r="1282" spans="10:18" ht="15" customHeight="1" x14ac:dyDescent="0.25">
      <c r="J1282" s="28">
        <v>25</v>
      </c>
      <c r="K1282" s="29"/>
      <c r="L1282" s="29">
        <v>2.2000000000000002</v>
      </c>
      <c r="M1282" s="24">
        <v>15</v>
      </c>
      <c r="N1282" s="24">
        <v>400</v>
      </c>
      <c r="O1282" s="29"/>
      <c r="P1282" s="25">
        <v>5</v>
      </c>
      <c r="Q1282" s="26">
        <f t="shared" si="54"/>
        <v>6.6000000000000003E-2</v>
      </c>
      <c r="R1282" s="29"/>
    </row>
    <row r="1283" spans="10:18" ht="15" customHeight="1" x14ac:dyDescent="0.25">
      <c r="J1283" s="28">
        <v>26</v>
      </c>
      <c r="K1283" s="29"/>
      <c r="L1283" s="29">
        <v>1.7</v>
      </c>
      <c r="M1283" s="24">
        <v>15</v>
      </c>
      <c r="N1283" s="24">
        <v>400</v>
      </c>
      <c r="O1283" s="29"/>
      <c r="P1283" s="30">
        <v>6</v>
      </c>
      <c r="Q1283" s="26">
        <f t="shared" si="54"/>
        <v>6.1199999999999997E-2</v>
      </c>
      <c r="R1283" s="29"/>
    </row>
    <row r="1284" spans="10:18" ht="15" customHeight="1" x14ac:dyDescent="0.25">
      <c r="J1284" s="28">
        <v>27</v>
      </c>
      <c r="K1284" s="29"/>
      <c r="L1284" s="29">
        <v>4.5</v>
      </c>
      <c r="M1284" s="24">
        <v>13</v>
      </c>
      <c r="N1284" s="24">
        <v>400</v>
      </c>
      <c r="O1284" s="29"/>
      <c r="P1284" s="25">
        <v>1</v>
      </c>
      <c r="Q1284" s="26">
        <f t="shared" si="54"/>
        <v>2.3400000000000001E-2</v>
      </c>
      <c r="R1284" s="29"/>
    </row>
    <row r="1285" spans="10:18" ht="15" customHeight="1" x14ac:dyDescent="0.25">
      <c r="J1285" s="28">
        <v>28</v>
      </c>
      <c r="K1285" s="29"/>
      <c r="L1285" s="29">
        <v>1.7</v>
      </c>
      <c r="M1285" s="24">
        <v>13</v>
      </c>
      <c r="N1285" s="24">
        <v>400</v>
      </c>
      <c r="O1285" s="29"/>
      <c r="P1285" s="30">
        <v>4</v>
      </c>
      <c r="Q1285" s="26">
        <f t="shared" si="54"/>
        <v>3.5360000000000003E-2</v>
      </c>
      <c r="R1285" s="29"/>
    </row>
    <row r="1286" spans="10:18" ht="15" customHeight="1" x14ac:dyDescent="0.25">
      <c r="J1286" s="28">
        <v>29</v>
      </c>
      <c r="K1286" s="29"/>
      <c r="L1286" s="29">
        <v>1.7</v>
      </c>
      <c r="M1286" s="24">
        <v>10</v>
      </c>
      <c r="N1286" s="24">
        <v>300</v>
      </c>
      <c r="O1286" s="29"/>
      <c r="P1286" s="25">
        <v>3</v>
      </c>
      <c r="Q1286" s="26">
        <f t="shared" si="54"/>
        <v>1.5299999999999999E-2</v>
      </c>
      <c r="R1286" s="29"/>
    </row>
    <row r="1287" spans="10:18" ht="15" customHeight="1" x14ac:dyDescent="0.25">
      <c r="J1287" s="1311">
        <v>30</v>
      </c>
      <c r="K1287" s="476"/>
      <c r="L1287" s="477">
        <v>5</v>
      </c>
      <c r="M1287" s="409">
        <v>7</v>
      </c>
      <c r="N1287" s="409">
        <v>400</v>
      </c>
      <c r="O1287" s="409">
        <v>5</v>
      </c>
      <c r="P1287" s="617">
        <v>20</v>
      </c>
      <c r="Q1287" s="451">
        <f t="shared" si="54"/>
        <v>0.28000000000000003</v>
      </c>
      <c r="R1287" s="618"/>
    </row>
    <row r="1288" spans="10:18" ht="15" customHeight="1" x14ac:dyDescent="0.25">
      <c r="J1288" s="1311">
        <v>31</v>
      </c>
      <c r="K1288" s="476"/>
      <c r="L1288" s="477">
        <v>4</v>
      </c>
      <c r="M1288" s="409">
        <v>6</v>
      </c>
      <c r="N1288" s="409">
        <v>400</v>
      </c>
      <c r="O1288" s="409">
        <v>1</v>
      </c>
      <c r="P1288" s="617">
        <v>6</v>
      </c>
      <c r="Q1288" s="451">
        <f t="shared" si="54"/>
        <v>5.7599999999999998E-2</v>
      </c>
      <c r="R1288" s="618"/>
    </row>
    <row r="1289" spans="10:18" ht="15" customHeight="1" x14ac:dyDescent="0.25">
      <c r="J1289" s="1311">
        <v>32</v>
      </c>
      <c r="K1289" s="476"/>
      <c r="L1289" s="477">
        <v>3</v>
      </c>
      <c r="M1289" s="409">
        <v>5</v>
      </c>
      <c r="N1289" s="409">
        <v>400</v>
      </c>
      <c r="O1289" s="409">
        <v>4</v>
      </c>
      <c r="P1289" s="617">
        <v>40</v>
      </c>
      <c r="Q1289" s="451">
        <f t="shared" si="54"/>
        <v>0.24</v>
      </c>
      <c r="R1289" s="618"/>
    </row>
    <row r="1290" spans="10:18" ht="15" customHeight="1" x14ac:dyDescent="0.25">
      <c r="J1290" s="1311">
        <v>33</v>
      </c>
      <c r="K1290" s="476"/>
      <c r="L1290" s="477">
        <v>2</v>
      </c>
      <c r="M1290" s="409">
        <v>3</v>
      </c>
      <c r="N1290" s="409">
        <v>400</v>
      </c>
      <c r="O1290" s="409">
        <v>2</v>
      </c>
      <c r="P1290" s="617">
        <v>50</v>
      </c>
      <c r="Q1290" s="451">
        <f t="shared" si="54"/>
        <v>0.12</v>
      </c>
      <c r="R1290" s="618"/>
    </row>
    <row r="1291" spans="10:18" ht="15" customHeight="1" x14ac:dyDescent="0.25">
      <c r="J1291" s="1292">
        <v>46201</v>
      </c>
      <c r="K1291" s="23" t="s">
        <v>32</v>
      </c>
      <c r="L1291" s="24">
        <v>13</v>
      </c>
      <c r="M1291" s="24">
        <v>30</v>
      </c>
      <c r="N1291" s="24">
        <v>400</v>
      </c>
      <c r="O1291" s="23"/>
      <c r="P1291" s="25">
        <v>2</v>
      </c>
      <c r="Q1291" s="26">
        <f t="shared" si="54"/>
        <v>0.312</v>
      </c>
      <c r="R1291" s="27"/>
    </row>
    <row r="1292" spans="10:18" ht="15" customHeight="1" x14ac:dyDescent="0.25">
      <c r="J1292" s="28">
        <v>2</v>
      </c>
      <c r="K1292" s="29"/>
      <c r="L1292" s="29">
        <v>10</v>
      </c>
      <c r="M1292" s="24">
        <v>30</v>
      </c>
      <c r="N1292" s="24">
        <v>400</v>
      </c>
      <c r="O1292" s="29"/>
      <c r="P1292" s="25">
        <v>1</v>
      </c>
      <c r="Q1292" s="26">
        <f t="shared" si="54"/>
        <v>0.12</v>
      </c>
      <c r="R1292" s="29"/>
    </row>
    <row r="1293" spans="10:18" ht="15" customHeight="1" x14ac:dyDescent="0.25">
      <c r="J1293" s="28">
        <v>3</v>
      </c>
      <c r="K1293" s="29"/>
      <c r="L1293" s="29">
        <v>13</v>
      </c>
      <c r="M1293" s="24">
        <v>25</v>
      </c>
      <c r="N1293" s="24">
        <v>400</v>
      </c>
      <c r="O1293" s="29"/>
      <c r="P1293" s="25">
        <v>1</v>
      </c>
      <c r="Q1293" s="26">
        <f t="shared" si="54"/>
        <v>0.13</v>
      </c>
      <c r="R1293" s="29"/>
    </row>
    <row r="1294" spans="10:18" ht="15" customHeight="1" x14ac:dyDescent="0.25">
      <c r="J1294" s="28">
        <v>4</v>
      </c>
      <c r="K1294" s="29"/>
      <c r="L1294" s="29">
        <v>15</v>
      </c>
      <c r="M1294" s="24">
        <v>23</v>
      </c>
      <c r="N1294" s="24">
        <v>400</v>
      </c>
      <c r="O1294" s="29"/>
      <c r="P1294" s="25">
        <v>1</v>
      </c>
      <c r="Q1294" s="26">
        <f t="shared" si="54"/>
        <v>0.13800000000000001</v>
      </c>
      <c r="R1294" s="29"/>
    </row>
    <row r="1295" spans="10:18" ht="15" customHeight="1" x14ac:dyDescent="0.25">
      <c r="J1295" s="28">
        <v>5</v>
      </c>
      <c r="K1295" s="29"/>
      <c r="L1295" s="29">
        <v>7</v>
      </c>
      <c r="M1295" s="24">
        <v>23</v>
      </c>
      <c r="N1295" s="24">
        <v>400</v>
      </c>
      <c r="O1295" s="29"/>
      <c r="P1295" s="25">
        <v>1</v>
      </c>
      <c r="Q1295" s="26">
        <f t="shared" si="54"/>
        <v>6.4399999999999999E-2</v>
      </c>
      <c r="R1295" s="29"/>
    </row>
    <row r="1296" spans="10:18" ht="15" customHeight="1" x14ac:dyDescent="0.25">
      <c r="J1296" s="28">
        <v>6</v>
      </c>
      <c r="K1296" s="29"/>
      <c r="L1296" s="29">
        <v>8</v>
      </c>
      <c r="M1296" s="24">
        <v>23</v>
      </c>
      <c r="N1296" s="24">
        <v>400</v>
      </c>
      <c r="O1296" s="29"/>
      <c r="P1296" s="25">
        <v>1</v>
      </c>
      <c r="Q1296" s="26">
        <f t="shared" si="54"/>
        <v>7.3599999999999999E-2</v>
      </c>
      <c r="R1296" s="29"/>
    </row>
    <row r="1297" spans="10:18" ht="15" customHeight="1" x14ac:dyDescent="0.25">
      <c r="J1297" s="28">
        <v>7</v>
      </c>
      <c r="K1297" s="29"/>
      <c r="L1297" s="29">
        <v>10</v>
      </c>
      <c r="M1297" s="24">
        <v>23</v>
      </c>
      <c r="N1297" s="24">
        <v>400</v>
      </c>
      <c r="O1297" s="29"/>
      <c r="P1297" s="25">
        <v>1</v>
      </c>
      <c r="Q1297" s="26">
        <f t="shared" si="54"/>
        <v>9.1999999999999998E-2</v>
      </c>
      <c r="R1297" s="29"/>
    </row>
    <row r="1298" spans="10:18" ht="15" customHeight="1" x14ac:dyDescent="0.25">
      <c r="J1298" s="28">
        <v>8</v>
      </c>
      <c r="K1298" s="29"/>
      <c r="L1298" s="29">
        <v>13</v>
      </c>
      <c r="M1298" s="24">
        <v>23</v>
      </c>
      <c r="N1298" s="24">
        <v>400</v>
      </c>
      <c r="O1298" s="29"/>
      <c r="P1298" s="30">
        <v>2</v>
      </c>
      <c r="Q1298" s="26">
        <f t="shared" si="54"/>
        <v>0.2392</v>
      </c>
      <c r="R1298" s="29"/>
    </row>
    <row r="1299" spans="10:18" ht="15" customHeight="1" x14ac:dyDescent="0.25">
      <c r="J1299" s="28">
        <v>9</v>
      </c>
      <c r="K1299" s="29"/>
      <c r="L1299" s="29">
        <v>15</v>
      </c>
      <c r="M1299" s="24">
        <v>20</v>
      </c>
      <c r="N1299" s="24">
        <v>400</v>
      </c>
      <c r="O1299" s="29"/>
      <c r="P1299" s="25">
        <v>3</v>
      </c>
      <c r="Q1299" s="26">
        <f t="shared" si="54"/>
        <v>0.36</v>
      </c>
      <c r="R1299" s="29"/>
    </row>
    <row r="1300" spans="10:18" ht="15" customHeight="1" x14ac:dyDescent="0.25">
      <c r="J1300" s="28">
        <v>10</v>
      </c>
      <c r="K1300" s="29"/>
      <c r="L1300" s="29">
        <v>10</v>
      </c>
      <c r="M1300" s="24">
        <v>20</v>
      </c>
      <c r="N1300" s="24">
        <v>400</v>
      </c>
      <c r="O1300" s="29"/>
      <c r="P1300" s="30">
        <v>13</v>
      </c>
      <c r="Q1300" s="26">
        <f t="shared" si="54"/>
        <v>1.04</v>
      </c>
      <c r="R1300" s="29"/>
    </row>
    <row r="1301" spans="10:18" ht="15" customHeight="1" x14ac:dyDescent="0.25">
      <c r="J1301" s="28">
        <v>11</v>
      </c>
      <c r="K1301" s="29"/>
      <c r="L1301" s="29">
        <v>13</v>
      </c>
      <c r="M1301" s="24">
        <v>20</v>
      </c>
      <c r="N1301" s="24">
        <v>400</v>
      </c>
      <c r="O1301" s="29"/>
      <c r="P1301" s="25">
        <v>4</v>
      </c>
      <c r="Q1301" s="26">
        <f t="shared" si="54"/>
        <v>0.41599999999999998</v>
      </c>
      <c r="R1301" s="29"/>
    </row>
    <row r="1302" spans="10:18" ht="15" customHeight="1" x14ac:dyDescent="0.25">
      <c r="J1302" s="28">
        <v>12</v>
      </c>
      <c r="K1302" s="29"/>
      <c r="L1302" s="29">
        <v>4.5</v>
      </c>
      <c r="M1302" s="24">
        <v>20</v>
      </c>
      <c r="N1302" s="24">
        <v>400</v>
      </c>
      <c r="O1302" s="29"/>
      <c r="P1302" s="30">
        <v>4</v>
      </c>
      <c r="Q1302" s="26">
        <f t="shared" si="54"/>
        <v>0.14399999999999999</v>
      </c>
      <c r="R1302" s="29"/>
    </row>
    <row r="1303" spans="10:18" ht="15" customHeight="1" x14ac:dyDescent="0.25">
      <c r="J1303" s="28">
        <v>13</v>
      </c>
      <c r="K1303" s="29"/>
      <c r="L1303" s="29">
        <v>7</v>
      </c>
      <c r="M1303" s="24">
        <v>20</v>
      </c>
      <c r="N1303" s="24">
        <v>400</v>
      </c>
      <c r="O1303" s="29"/>
      <c r="P1303" s="25">
        <v>3</v>
      </c>
      <c r="Q1303" s="26">
        <f t="shared" si="54"/>
        <v>0.16800000000000001</v>
      </c>
      <c r="R1303" s="29"/>
    </row>
    <row r="1304" spans="10:18" ht="15" customHeight="1" x14ac:dyDescent="0.25">
      <c r="J1304" s="28">
        <v>14</v>
      </c>
      <c r="K1304" s="29"/>
      <c r="L1304" s="29">
        <v>10</v>
      </c>
      <c r="M1304" s="24">
        <v>18</v>
      </c>
      <c r="N1304" s="24">
        <v>400</v>
      </c>
      <c r="O1304" s="29"/>
      <c r="P1304" s="30">
        <v>3</v>
      </c>
      <c r="Q1304" s="26">
        <f t="shared" si="54"/>
        <v>0.216</v>
      </c>
      <c r="R1304" s="29"/>
    </row>
    <row r="1305" spans="10:18" ht="15" customHeight="1" x14ac:dyDescent="0.25">
      <c r="J1305" s="28">
        <v>15</v>
      </c>
      <c r="K1305" s="29"/>
      <c r="L1305" s="29">
        <v>7</v>
      </c>
      <c r="M1305" s="24">
        <v>18</v>
      </c>
      <c r="N1305" s="24">
        <v>400</v>
      </c>
      <c r="O1305" s="29"/>
      <c r="P1305" s="25">
        <v>2</v>
      </c>
      <c r="Q1305" s="26">
        <f t="shared" si="54"/>
        <v>0.1008</v>
      </c>
      <c r="R1305" s="29"/>
    </row>
    <row r="1306" spans="10:18" ht="15" customHeight="1" x14ac:dyDescent="0.25">
      <c r="J1306" s="28">
        <v>16</v>
      </c>
      <c r="K1306" s="29"/>
      <c r="L1306" s="29">
        <v>2.2000000000000002</v>
      </c>
      <c r="M1306" s="24">
        <v>18</v>
      </c>
      <c r="N1306" s="24">
        <v>400</v>
      </c>
      <c r="O1306" s="29"/>
      <c r="P1306" s="30">
        <v>2</v>
      </c>
      <c r="Q1306" s="26">
        <f t="shared" si="54"/>
        <v>3.168E-2</v>
      </c>
      <c r="R1306" s="29"/>
    </row>
    <row r="1307" spans="10:18" ht="15" customHeight="1" x14ac:dyDescent="0.25">
      <c r="J1307" s="28">
        <v>17</v>
      </c>
      <c r="K1307" s="29"/>
      <c r="L1307" s="29">
        <v>1.7</v>
      </c>
      <c r="M1307" s="24">
        <v>18</v>
      </c>
      <c r="N1307" s="24">
        <v>400</v>
      </c>
      <c r="O1307" s="29"/>
      <c r="P1307" s="25">
        <v>2</v>
      </c>
      <c r="Q1307" s="26">
        <f t="shared" si="54"/>
        <v>2.4479999999999998E-2</v>
      </c>
      <c r="R1307" s="29"/>
    </row>
    <row r="1308" spans="10:18" ht="15" customHeight="1" x14ac:dyDescent="0.25">
      <c r="J1308" s="28">
        <v>18</v>
      </c>
      <c r="K1308" s="29"/>
      <c r="L1308" s="29">
        <v>13</v>
      </c>
      <c r="M1308" s="24">
        <v>18</v>
      </c>
      <c r="N1308" s="24">
        <v>400</v>
      </c>
      <c r="O1308" s="29"/>
      <c r="P1308" s="30">
        <v>1</v>
      </c>
      <c r="Q1308" s="26">
        <f t="shared" si="54"/>
        <v>9.3600000000000003E-2</v>
      </c>
      <c r="R1308" s="29"/>
    </row>
    <row r="1309" spans="10:18" ht="15" customHeight="1" x14ac:dyDescent="0.25">
      <c r="J1309" s="28">
        <v>19</v>
      </c>
      <c r="K1309" s="29"/>
      <c r="L1309" s="29">
        <v>15</v>
      </c>
      <c r="M1309" s="24">
        <v>15</v>
      </c>
      <c r="N1309" s="24">
        <v>400</v>
      </c>
      <c r="O1309" s="29"/>
      <c r="P1309" s="25">
        <v>1</v>
      </c>
      <c r="Q1309" s="26">
        <f t="shared" si="54"/>
        <v>0.09</v>
      </c>
      <c r="R1309" s="29"/>
    </row>
    <row r="1310" spans="10:18" ht="15" customHeight="1" x14ac:dyDescent="0.25">
      <c r="J1310" s="28">
        <v>20</v>
      </c>
      <c r="K1310" s="29"/>
      <c r="L1310" s="29">
        <v>13</v>
      </c>
      <c r="M1310" s="24">
        <v>15</v>
      </c>
      <c r="N1310" s="24">
        <v>400</v>
      </c>
      <c r="O1310" s="29"/>
      <c r="P1310" s="30">
        <v>1</v>
      </c>
      <c r="Q1310" s="26">
        <f t="shared" si="54"/>
        <v>7.8E-2</v>
      </c>
      <c r="R1310" s="29"/>
    </row>
    <row r="1311" spans="10:18" ht="15" customHeight="1" x14ac:dyDescent="0.25">
      <c r="J1311" s="28">
        <v>21</v>
      </c>
      <c r="K1311" s="29"/>
      <c r="L1311" s="29">
        <v>10</v>
      </c>
      <c r="M1311" s="24">
        <v>15</v>
      </c>
      <c r="N1311" s="24">
        <v>400</v>
      </c>
      <c r="O1311" s="29"/>
      <c r="P1311" s="25">
        <v>5</v>
      </c>
      <c r="Q1311" s="26">
        <f t="shared" si="54"/>
        <v>0.3</v>
      </c>
      <c r="R1311" s="29"/>
    </row>
    <row r="1312" spans="10:18" ht="15" customHeight="1" x14ac:dyDescent="0.25">
      <c r="J1312" s="28">
        <v>22</v>
      </c>
      <c r="K1312" s="29"/>
      <c r="L1312" s="29">
        <v>4.5</v>
      </c>
      <c r="M1312" s="24">
        <v>15</v>
      </c>
      <c r="N1312" s="24">
        <v>400</v>
      </c>
      <c r="O1312" s="29"/>
      <c r="P1312" s="30">
        <v>5</v>
      </c>
      <c r="Q1312" s="26">
        <f t="shared" si="54"/>
        <v>0.13500000000000001</v>
      </c>
      <c r="R1312" s="29"/>
    </row>
    <row r="1313" spans="10:18" ht="15" customHeight="1" x14ac:dyDescent="0.25">
      <c r="J1313" s="28">
        <v>23</v>
      </c>
      <c r="K1313" s="29"/>
      <c r="L1313" s="29">
        <v>7</v>
      </c>
      <c r="M1313" s="24">
        <v>15</v>
      </c>
      <c r="N1313" s="24">
        <v>400</v>
      </c>
      <c r="O1313" s="29"/>
      <c r="P1313" s="25">
        <v>2</v>
      </c>
      <c r="Q1313" s="26">
        <f t="shared" si="54"/>
        <v>8.4000000000000005E-2</v>
      </c>
      <c r="R1313" s="29"/>
    </row>
    <row r="1314" spans="10:18" ht="15" customHeight="1" x14ac:dyDescent="0.25">
      <c r="J1314" s="28">
        <v>24</v>
      </c>
      <c r="K1314" s="29"/>
      <c r="L1314" s="29">
        <v>2.2000000000000002</v>
      </c>
      <c r="M1314" s="24">
        <v>15</v>
      </c>
      <c r="N1314" s="24">
        <v>400</v>
      </c>
      <c r="O1314" s="29"/>
      <c r="P1314" s="30">
        <v>3</v>
      </c>
      <c r="Q1314" s="26">
        <f t="shared" si="54"/>
        <v>3.9600000000000003E-2</v>
      </c>
      <c r="R1314" s="29"/>
    </row>
    <row r="1315" spans="10:18" ht="15" customHeight="1" x14ac:dyDescent="0.25">
      <c r="J1315" s="28">
        <v>25</v>
      </c>
      <c r="K1315" s="29"/>
      <c r="L1315" s="29">
        <v>10</v>
      </c>
      <c r="M1315" s="24">
        <v>13</v>
      </c>
      <c r="N1315" s="24">
        <v>400</v>
      </c>
      <c r="O1315" s="29"/>
      <c r="P1315" s="25">
        <v>2</v>
      </c>
      <c r="Q1315" s="26">
        <f t="shared" si="54"/>
        <v>0.104</v>
      </c>
      <c r="R1315" s="29"/>
    </row>
    <row r="1316" spans="10:18" ht="15" customHeight="1" x14ac:dyDescent="0.25">
      <c r="J1316" s="28">
        <v>26</v>
      </c>
      <c r="K1316" s="29"/>
      <c r="L1316" s="29">
        <v>4.5</v>
      </c>
      <c r="M1316" s="24">
        <v>13</v>
      </c>
      <c r="N1316" s="24">
        <v>400</v>
      </c>
      <c r="O1316" s="29"/>
      <c r="P1316" s="30">
        <v>2</v>
      </c>
      <c r="Q1316" s="26">
        <f t="shared" si="54"/>
        <v>4.6800000000000001E-2</v>
      </c>
      <c r="R1316" s="29"/>
    </row>
    <row r="1317" spans="10:18" ht="15" customHeight="1" x14ac:dyDescent="0.25">
      <c r="J1317" s="28">
        <v>27</v>
      </c>
      <c r="K1317" s="29"/>
      <c r="L1317" s="29">
        <v>2.2000000000000002</v>
      </c>
      <c r="M1317" s="24">
        <v>13</v>
      </c>
      <c r="N1317" s="24">
        <v>400</v>
      </c>
      <c r="O1317" s="29"/>
      <c r="P1317" s="25">
        <v>3</v>
      </c>
      <c r="Q1317" s="26">
        <f t="shared" si="54"/>
        <v>3.4320000000000003E-2</v>
      </c>
      <c r="R1317" s="29"/>
    </row>
    <row r="1318" spans="10:18" ht="15" customHeight="1" x14ac:dyDescent="0.25">
      <c r="J1318" s="28">
        <v>28</v>
      </c>
      <c r="K1318" s="29"/>
      <c r="L1318" s="29">
        <v>1.7</v>
      </c>
      <c r="M1318" s="24">
        <v>13</v>
      </c>
      <c r="N1318" s="24">
        <v>400</v>
      </c>
      <c r="O1318" s="29"/>
      <c r="P1318" s="30">
        <v>2</v>
      </c>
      <c r="Q1318" s="26">
        <f t="shared" si="54"/>
        <v>1.7680000000000001E-2</v>
      </c>
      <c r="R1318" s="29"/>
    </row>
    <row r="1319" spans="10:18" ht="15" customHeight="1" x14ac:dyDescent="0.25">
      <c r="J1319" s="28">
        <v>29</v>
      </c>
      <c r="K1319" s="29"/>
      <c r="L1319" s="29">
        <v>10</v>
      </c>
      <c r="M1319" s="24">
        <v>10</v>
      </c>
      <c r="N1319" s="24">
        <v>400</v>
      </c>
      <c r="O1319" s="29"/>
      <c r="P1319" s="25">
        <v>2</v>
      </c>
      <c r="Q1319" s="26">
        <f t="shared" si="54"/>
        <v>0.08</v>
      </c>
      <c r="R1319" s="29"/>
    </row>
    <row r="1320" spans="10:18" ht="15" customHeight="1" x14ac:dyDescent="0.25">
      <c r="J1320" s="28">
        <v>30</v>
      </c>
      <c r="K1320" s="29"/>
      <c r="L1320" s="29">
        <v>7</v>
      </c>
      <c r="M1320" s="24">
        <v>10</v>
      </c>
      <c r="N1320" s="24">
        <v>400</v>
      </c>
      <c r="O1320" s="29"/>
      <c r="P1320" s="30">
        <v>9</v>
      </c>
      <c r="Q1320" s="26">
        <f t="shared" si="54"/>
        <v>0.252</v>
      </c>
      <c r="R1320" s="29"/>
    </row>
    <row r="1321" spans="10:18" ht="15" customHeight="1" x14ac:dyDescent="0.25">
      <c r="J1321" s="28">
        <v>31</v>
      </c>
      <c r="K1321" s="29"/>
      <c r="L1321" s="29">
        <v>4.5</v>
      </c>
      <c r="M1321" s="24">
        <v>10</v>
      </c>
      <c r="N1321" s="24">
        <v>400</v>
      </c>
      <c r="O1321" s="29"/>
      <c r="P1321" s="25">
        <v>62</v>
      </c>
      <c r="Q1321" s="26">
        <f t="shared" si="54"/>
        <v>1.1160000000000001</v>
      </c>
      <c r="R1321" s="29"/>
    </row>
    <row r="1322" spans="10:18" ht="15" customHeight="1" x14ac:dyDescent="0.25">
      <c r="J1322" s="28">
        <v>32</v>
      </c>
      <c r="K1322" s="29"/>
      <c r="L1322" s="29">
        <v>2.2000000000000002</v>
      </c>
      <c r="M1322" s="24">
        <v>10</v>
      </c>
      <c r="N1322" s="24">
        <v>400</v>
      </c>
      <c r="O1322" s="29"/>
      <c r="P1322" s="30">
        <v>27</v>
      </c>
      <c r="Q1322" s="26">
        <f t="shared" si="54"/>
        <v>0.23760000000000001</v>
      </c>
      <c r="R1322" s="29"/>
    </row>
    <row r="1323" spans="10:18" ht="15" customHeight="1" x14ac:dyDescent="0.25">
      <c r="J1323" s="28">
        <v>33</v>
      </c>
      <c r="K1323" s="29"/>
      <c r="L1323" s="29">
        <v>1.7</v>
      </c>
      <c r="M1323" s="24">
        <v>10</v>
      </c>
      <c r="N1323" s="24">
        <v>400</v>
      </c>
      <c r="O1323" s="29"/>
      <c r="P1323" s="25">
        <v>24</v>
      </c>
      <c r="Q1323" s="26">
        <f t="shared" si="54"/>
        <v>0.16320000000000001</v>
      </c>
      <c r="R1323" s="29"/>
    </row>
    <row r="1324" spans="10:18" ht="15" customHeight="1" x14ac:dyDescent="0.25">
      <c r="J1324" s="28">
        <v>34</v>
      </c>
      <c r="K1324" s="29"/>
      <c r="L1324" s="29">
        <v>1.7</v>
      </c>
      <c r="M1324" s="24">
        <v>10</v>
      </c>
      <c r="N1324" s="24">
        <v>300</v>
      </c>
      <c r="O1324" s="29"/>
      <c r="P1324" s="30">
        <v>12</v>
      </c>
      <c r="Q1324" s="26">
        <f t="shared" si="54"/>
        <v>6.1199999999999997E-2</v>
      </c>
      <c r="R1324" s="29"/>
    </row>
    <row r="1325" spans="10:18" ht="15" customHeight="1" x14ac:dyDescent="0.25">
      <c r="J1325" s="28">
        <v>35</v>
      </c>
      <c r="K1325" s="29"/>
      <c r="L1325" s="29">
        <v>1.7</v>
      </c>
      <c r="M1325" s="24">
        <v>13</v>
      </c>
      <c r="N1325" s="24">
        <v>300</v>
      </c>
      <c r="O1325" s="29"/>
      <c r="P1325" s="25">
        <v>6</v>
      </c>
      <c r="Q1325" s="26">
        <f t="shared" si="54"/>
        <v>3.9779999999999996E-2</v>
      </c>
      <c r="R1325" s="29"/>
    </row>
    <row r="1326" spans="10:18" ht="15" customHeight="1" x14ac:dyDescent="0.25">
      <c r="J1326" s="28">
        <v>36</v>
      </c>
      <c r="K1326" s="29"/>
      <c r="L1326" s="29">
        <v>4.5</v>
      </c>
      <c r="M1326" s="24">
        <v>10</v>
      </c>
      <c r="N1326" s="24">
        <v>300</v>
      </c>
      <c r="O1326" s="29"/>
      <c r="P1326" s="30">
        <v>2</v>
      </c>
      <c r="Q1326" s="26">
        <f t="shared" si="54"/>
        <v>2.7E-2</v>
      </c>
      <c r="R1326" s="29"/>
    </row>
    <row r="1327" spans="10:18" ht="15" customHeight="1" x14ac:dyDescent="0.25">
      <c r="J1327" s="1311">
        <v>37</v>
      </c>
      <c r="K1327" s="476"/>
      <c r="L1327" s="477">
        <v>5</v>
      </c>
      <c r="M1327" s="409">
        <v>7</v>
      </c>
      <c r="N1327" s="409">
        <v>400</v>
      </c>
      <c r="O1327" s="409">
        <v>16</v>
      </c>
      <c r="P1327" s="617">
        <v>64</v>
      </c>
      <c r="Q1327" s="451">
        <f t="shared" si="54"/>
        <v>0.89600000000000002</v>
      </c>
      <c r="R1327" s="618"/>
    </row>
    <row r="1328" spans="10:18" ht="15" customHeight="1" x14ac:dyDescent="0.25">
      <c r="J1328" s="1311">
        <v>38</v>
      </c>
      <c r="K1328" s="476"/>
      <c r="L1328" s="477">
        <v>3</v>
      </c>
      <c r="M1328" s="409">
        <v>5</v>
      </c>
      <c r="N1328" s="409">
        <v>400</v>
      </c>
      <c r="O1328" s="409">
        <v>13</v>
      </c>
      <c r="P1328" s="617">
        <v>130</v>
      </c>
      <c r="Q1328" s="451">
        <f t="shared" si="54"/>
        <v>0.78</v>
      </c>
      <c r="R1328" s="618"/>
    </row>
    <row r="1329" spans="10:18" ht="15" customHeight="1" x14ac:dyDescent="0.25">
      <c r="J1329" s="1311">
        <v>39</v>
      </c>
      <c r="K1329" s="476"/>
      <c r="L1329" s="477">
        <v>2</v>
      </c>
      <c r="M1329" s="409">
        <v>3</v>
      </c>
      <c r="N1329" s="409">
        <v>400</v>
      </c>
      <c r="O1329" s="409">
        <v>6</v>
      </c>
      <c r="P1329" s="617">
        <v>150</v>
      </c>
      <c r="Q1329" s="451">
        <f t="shared" si="54"/>
        <v>0.36</v>
      </c>
      <c r="R1329" s="618"/>
    </row>
    <row r="1330" spans="10:18" ht="15" customHeight="1" x14ac:dyDescent="0.25">
      <c r="J1330" s="1292">
        <v>46201</v>
      </c>
      <c r="K1330" s="23" t="s">
        <v>32</v>
      </c>
      <c r="L1330" s="24">
        <v>10</v>
      </c>
      <c r="M1330" s="24">
        <v>25</v>
      </c>
      <c r="N1330" s="24">
        <v>400</v>
      </c>
      <c r="O1330" s="23"/>
      <c r="P1330" s="25">
        <v>6</v>
      </c>
      <c r="Q1330" s="26">
        <f t="shared" si="54"/>
        <v>0.6</v>
      </c>
      <c r="R1330" s="27"/>
    </row>
    <row r="1331" spans="10:18" ht="15" customHeight="1" x14ac:dyDescent="0.25">
      <c r="J1331" s="28">
        <v>2</v>
      </c>
      <c r="K1331" s="29"/>
      <c r="L1331" s="29">
        <v>15</v>
      </c>
      <c r="M1331" s="24">
        <v>25</v>
      </c>
      <c r="N1331" s="24">
        <v>400</v>
      </c>
      <c r="O1331" s="29"/>
      <c r="P1331" s="25">
        <v>1</v>
      </c>
      <c r="Q1331" s="26">
        <f t="shared" si="54"/>
        <v>0.15</v>
      </c>
      <c r="R1331" s="29"/>
    </row>
    <row r="1332" spans="10:18" ht="15" customHeight="1" x14ac:dyDescent="0.25">
      <c r="J1332" s="28">
        <v>3</v>
      </c>
      <c r="K1332" s="29"/>
      <c r="L1332" s="29">
        <v>15</v>
      </c>
      <c r="M1332" s="24">
        <v>28</v>
      </c>
      <c r="N1332" s="24">
        <v>400</v>
      </c>
      <c r="O1332" s="29"/>
      <c r="P1332" s="25">
        <v>1</v>
      </c>
      <c r="Q1332" s="26">
        <f t="shared" ref="Q1332:Q1395" si="55">L1332*M1332*N1332*P1332/1000000</f>
        <v>0.16800000000000001</v>
      </c>
      <c r="R1332" s="29"/>
    </row>
    <row r="1333" spans="10:18" ht="15" customHeight="1" x14ac:dyDescent="0.25">
      <c r="J1333" s="28">
        <v>4</v>
      </c>
      <c r="K1333" s="29"/>
      <c r="L1333" s="29">
        <v>7</v>
      </c>
      <c r="M1333" s="24">
        <v>28</v>
      </c>
      <c r="N1333" s="24">
        <v>400</v>
      </c>
      <c r="O1333" s="29"/>
      <c r="P1333" s="25">
        <v>1</v>
      </c>
      <c r="Q1333" s="26">
        <f t="shared" si="55"/>
        <v>7.8399999999999997E-2</v>
      </c>
      <c r="R1333" s="29"/>
    </row>
    <row r="1334" spans="10:18" ht="15" customHeight="1" x14ac:dyDescent="0.25">
      <c r="J1334" s="28">
        <v>5</v>
      </c>
      <c r="K1334" s="29"/>
      <c r="L1334" s="29">
        <v>7</v>
      </c>
      <c r="M1334" s="24">
        <v>30</v>
      </c>
      <c r="N1334" s="24">
        <v>400</v>
      </c>
      <c r="O1334" s="29"/>
      <c r="P1334" s="25">
        <v>1</v>
      </c>
      <c r="Q1334" s="26">
        <f t="shared" si="55"/>
        <v>8.4000000000000005E-2</v>
      </c>
      <c r="R1334" s="29"/>
    </row>
    <row r="1335" spans="10:18" ht="15" customHeight="1" x14ac:dyDescent="0.25">
      <c r="J1335" s="28">
        <v>6</v>
      </c>
      <c r="K1335" s="29"/>
      <c r="L1335" s="29">
        <v>10</v>
      </c>
      <c r="M1335" s="24">
        <v>30</v>
      </c>
      <c r="N1335" s="24">
        <v>400</v>
      </c>
      <c r="O1335" s="29"/>
      <c r="P1335" s="25">
        <v>2</v>
      </c>
      <c r="Q1335" s="26">
        <f t="shared" si="55"/>
        <v>0.24</v>
      </c>
      <c r="R1335" s="29"/>
    </row>
    <row r="1336" spans="10:18" ht="15" customHeight="1" x14ac:dyDescent="0.25">
      <c r="J1336" s="28">
        <v>7</v>
      </c>
      <c r="K1336" s="29"/>
      <c r="L1336" s="29">
        <v>2.2000000000000002</v>
      </c>
      <c r="M1336" s="24">
        <v>28</v>
      </c>
      <c r="N1336" s="24">
        <v>400</v>
      </c>
      <c r="O1336" s="29"/>
      <c r="P1336" s="25">
        <v>1</v>
      </c>
      <c r="Q1336" s="26">
        <f t="shared" si="55"/>
        <v>2.4640000000000002E-2</v>
      </c>
      <c r="R1336" s="29"/>
    </row>
    <row r="1337" spans="10:18" ht="15" customHeight="1" x14ac:dyDescent="0.25">
      <c r="J1337" s="28">
        <v>8</v>
      </c>
      <c r="K1337" s="29"/>
      <c r="L1337" s="29">
        <v>10</v>
      </c>
      <c r="M1337" s="24">
        <v>20</v>
      </c>
      <c r="N1337" s="24">
        <v>400</v>
      </c>
      <c r="O1337" s="29"/>
      <c r="P1337" s="30">
        <v>7</v>
      </c>
      <c r="Q1337" s="26">
        <f t="shared" si="55"/>
        <v>0.56000000000000005</v>
      </c>
      <c r="R1337" s="29"/>
    </row>
    <row r="1338" spans="10:18" ht="15" customHeight="1" x14ac:dyDescent="0.25">
      <c r="J1338" s="28">
        <v>9</v>
      </c>
      <c r="K1338" s="29"/>
      <c r="L1338" s="29">
        <v>13</v>
      </c>
      <c r="M1338" s="24">
        <v>20</v>
      </c>
      <c r="N1338" s="24">
        <v>400</v>
      </c>
      <c r="O1338" s="29"/>
      <c r="P1338" s="25">
        <v>2</v>
      </c>
      <c r="Q1338" s="26">
        <f t="shared" si="55"/>
        <v>0.20799999999999999</v>
      </c>
      <c r="R1338" s="29"/>
    </row>
    <row r="1339" spans="10:18" ht="15" customHeight="1" x14ac:dyDescent="0.25">
      <c r="J1339" s="28">
        <v>10</v>
      </c>
      <c r="K1339" s="29"/>
      <c r="L1339" s="29">
        <v>15</v>
      </c>
      <c r="M1339" s="24">
        <v>10</v>
      </c>
      <c r="N1339" s="24">
        <v>400</v>
      </c>
      <c r="O1339" s="29"/>
      <c r="P1339" s="30">
        <v>5</v>
      </c>
      <c r="Q1339" s="26">
        <f t="shared" si="55"/>
        <v>0.3</v>
      </c>
      <c r="R1339" s="29"/>
    </row>
    <row r="1340" spans="10:18" ht="15" customHeight="1" x14ac:dyDescent="0.25">
      <c r="J1340" s="28">
        <v>11</v>
      </c>
      <c r="K1340" s="29"/>
      <c r="L1340" s="29">
        <v>7</v>
      </c>
      <c r="M1340" s="24">
        <v>20</v>
      </c>
      <c r="N1340" s="24">
        <v>400</v>
      </c>
      <c r="O1340" s="29"/>
      <c r="P1340" s="25">
        <v>2</v>
      </c>
      <c r="Q1340" s="26">
        <f t="shared" si="55"/>
        <v>0.112</v>
      </c>
      <c r="R1340" s="29"/>
    </row>
    <row r="1341" spans="10:18" ht="15" customHeight="1" x14ac:dyDescent="0.25">
      <c r="J1341" s="28">
        <v>12</v>
      </c>
      <c r="K1341" s="29"/>
      <c r="L1341" s="29">
        <v>3.5</v>
      </c>
      <c r="M1341" s="24">
        <v>20</v>
      </c>
      <c r="N1341" s="24">
        <v>400</v>
      </c>
      <c r="O1341" s="29"/>
      <c r="P1341" s="30">
        <v>1</v>
      </c>
      <c r="Q1341" s="26">
        <f t="shared" si="55"/>
        <v>2.8000000000000001E-2</v>
      </c>
      <c r="R1341" s="29"/>
    </row>
    <row r="1342" spans="10:18" ht="15" customHeight="1" x14ac:dyDescent="0.25">
      <c r="J1342" s="28">
        <v>13</v>
      </c>
      <c r="K1342" s="29"/>
      <c r="L1342" s="29">
        <v>2.2000000000000002</v>
      </c>
      <c r="M1342" s="24">
        <v>20</v>
      </c>
      <c r="N1342" s="24">
        <v>400</v>
      </c>
      <c r="O1342" s="29"/>
      <c r="P1342" s="25">
        <v>6</v>
      </c>
      <c r="Q1342" s="26">
        <f t="shared" si="55"/>
        <v>0.1056</v>
      </c>
      <c r="R1342" s="29"/>
    </row>
    <row r="1343" spans="10:18" ht="15" customHeight="1" x14ac:dyDescent="0.25">
      <c r="J1343" s="28">
        <v>14</v>
      </c>
      <c r="K1343" s="29"/>
      <c r="L1343" s="29">
        <v>1.7</v>
      </c>
      <c r="M1343" s="24">
        <v>20</v>
      </c>
      <c r="N1343" s="24">
        <v>400</v>
      </c>
      <c r="O1343" s="29"/>
      <c r="P1343" s="30">
        <v>5</v>
      </c>
      <c r="Q1343" s="26">
        <f t="shared" si="55"/>
        <v>6.8000000000000005E-2</v>
      </c>
      <c r="R1343" s="29"/>
    </row>
    <row r="1344" spans="10:18" ht="15" customHeight="1" x14ac:dyDescent="0.25">
      <c r="J1344" s="28">
        <v>15</v>
      </c>
      <c r="K1344" s="29"/>
      <c r="L1344" s="29">
        <v>4.5</v>
      </c>
      <c r="M1344" s="24">
        <v>20</v>
      </c>
      <c r="N1344" s="24">
        <v>400</v>
      </c>
      <c r="O1344" s="29"/>
      <c r="P1344" s="25">
        <v>1</v>
      </c>
      <c r="Q1344" s="26">
        <f t="shared" si="55"/>
        <v>3.5999999999999997E-2</v>
      </c>
      <c r="R1344" s="29"/>
    </row>
    <row r="1345" spans="10:18" ht="15" customHeight="1" x14ac:dyDescent="0.25">
      <c r="J1345" s="28">
        <v>16</v>
      </c>
      <c r="K1345" s="29"/>
      <c r="L1345" s="29">
        <v>13</v>
      </c>
      <c r="M1345" s="24">
        <v>25</v>
      </c>
      <c r="N1345" s="24">
        <v>400</v>
      </c>
      <c r="O1345" s="29"/>
      <c r="P1345" s="30">
        <v>2</v>
      </c>
      <c r="Q1345" s="26">
        <f t="shared" si="55"/>
        <v>0.26</v>
      </c>
      <c r="R1345" s="29"/>
    </row>
    <row r="1346" spans="10:18" ht="15" customHeight="1" x14ac:dyDescent="0.25">
      <c r="J1346" s="28">
        <v>17</v>
      </c>
      <c r="K1346" s="29"/>
      <c r="L1346" s="29">
        <v>4.5</v>
      </c>
      <c r="M1346" s="24">
        <v>25</v>
      </c>
      <c r="N1346" s="24">
        <v>400</v>
      </c>
      <c r="O1346" s="29"/>
      <c r="P1346" s="25">
        <v>1</v>
      </c>
      <c r="Q1346" s="26">
        <f t="shared" si="55"/>
        <v>4.4999999999999998E-2</v>
      </c>
      <c r="R1346" s="29"/>
    </row>
    <row r="1347" spans="10:18" ht="15" customHeight="1" x14ac:dyDescent="0.25">
      <c r="J1347" s="28">
        <v>18</v>
      </c>
      <c r="K1347" s="29"/>
      <c r="L1347" s="29">
        <v>3.5</v>
      </c>
      <c r="M1347" s="24">
        <v>25</v>
      </c>
      <c r="N1347" s="24">
        <v>400</v>
      </c>
      <c r="O1347" s="29"/>
      <c r="P1347" s="30">
        <v>1</v>
      </c>
      <c r="Q1347" s="26">
        <f t="shared" si="55"/>
        <v>3.5000000000000003E-2</v>
      </c>
      <c r="R1347" s="29"/>
    </row>
    <row r="1348" spans="10:18" ht="15" customHeight="1" x14ac:dyDescent="0.25">
      <c r="J1348" s="28">
        <v>19</v>
      </c>
      <c r="K1348" s="29"/>
      <c r="L1348" s="29">
        <v>2.2000000000000002</v>
      </c>
      <c r="M1348" s="24">
        <v>25</v>
      </c>
      <c r="N1348" s="24">
        <v>400</v>
      </c>
      <c r="O1348" s="29"/>
      <c r="P1348" s="25">
        <v>1</v>
      </c>
      <c r="Q1348" s="26">
        <f t="shared" si="55"/>
        <v>2.2000000000000002E-2</v>
      </c>
      <c r="R1348" s="29"/>
    </row>
    <row r="1349" spans="10:18" ht="15" customHeight="1" x14ac:dyDescent="0.25">
      <c r="J1349" s="28">
        <v>20</v>
      </c>
      <c r="K1349" s="29"/>
      <c r="L1349" s="29">
        <v>2.2000000000000002</v>
      </c>
      <c r="M1349" s="24">
        <v>30</v>
      </c>
      <c r="N1349" s="24">
        <v>400</v>
      </c>
      <c r="O1349" s="29"/>
      <c r="P1349" s="30">
        <v>1</v>
      </c>
      <c r="Q1349" s="26">
        <f t="shared" si="55"/>
        <v>2.64E-2</v>
      </c>
      <c r="R1349" s="29"/>
    </row>
    <row r="1350" spans="10:18" ht="15" customHeight="1" x14ac:dyDescent="0.25">
      <c r="J1350" s="28">
        <v>21</v>
      </c>
      <c r="K1350" s="29"/>
      <c r="L1350" s="29">
        <v>7</v>
      </c>
      <c r="M1350" s="24">
        <v>18</v>
      </c>
      <c r="N1350" s="24">
        <v>400</v>
      </c>
      <c r="O1350" s="29"/>
      <c r="P1350" s="25">
        <v>1</v>
      </c>
      <c r="Q1350" s="26">
        <f t="shared" si="55"/>
        <v>5.04E-2</v>
      </c>
      <c r="R1350" s="29"/>
    </row>
    <row r="1351" spans="10:18" ht="15" customHeight="1" x14ac:dyDescent="0.25">
      <c r="J1351" s="28">
        <v>22</v>
      </c>
      <c r="K1351" s="29"/>
      <c r="L1351" s="29">
        <v>7</v>
      </c>
      <c r="M1351" s="24">
        <v>15</v>
      </c>
      <c r="N1351" s="24">
        <v>400</v>
      </c>
      <c r="O1351" s="29"/>
      <c r="P1351" s="30">
        <v>5</v>
      </c>
      <c r="Q1351" s="26">
        <f t="shared" si="55"/>
        <v>0.21</v>
      </c>
      <c r="R1351" s="29"/>
    </row>
    <row r="1352" spans="10:18" ht="15" customHeight="1" x14ac:dyDescent="0.25">
      <c r="J1352" s="28">
        <v>23</v>
      </c>
      <c r="K1352" s="29"/>
      <c r="L1352" s="29">
        <v>10</v>
      </c>
      <c r="M1352" s="24">
        <v>10</v>
      </c>
      <c r="N1352" s="24">
        <v>400</v>
      </c>
      <c r="O1352" s="29"/>
      <c r="P1352" s="25">
        <v>1</v>
      </c>
      <c r="Q1352" s="26">
        <f t="shared" si="55"/>
        <v>0.04</v>
      </c>
      <c r="R1352" s="29"/>
    </row>
    <row r="1353" spans="10:18" ht="15" customHeight="1" x14ac:dyDescent="0.25">
      <c r="J1353" s="28">
        <v>24</v>
      </c>
      <c r="K1353" s="29"/>
      <c r="L1353" s="29">
        <v>4.5</v>
      </c>
      <c r="M1353" s="24">
        <v>15</v>
      </c>
      <c r="N1353" s="24">
        <v>400</v>
      </c>
      <c r="O1353" s="29"/>
      <c r="P1353" s="30">
        <v>4</v>
      </c>
      <c r="Q1353" s="26">
        <f t="shared" si="55"/>
        <v>0.108</v>
      </c>
      <c r="R1353" s="29"/>
    </row>
    <row r="1354" spans="10:18" ht="15" customHeight="1" x14ac:dyDescent="0.25">
      <c r="J1354" s="28">
        <v>25</v>
      </c>
      <c r="K1354" s="29"/>
      <c r="L1354" s="29">
        <v>4.5</v>
      </c>
      <c r="M1354" s="24">
        <v>13</v>
      </c>
      <c r="N1354" s="24">
        <v>400</v>
      </c>
      <c r="O1354" s="29"/>
      <c r="P1354" s="25">
        <v>6</v>
      </c>
      <c r="Q1354" s="26">
        <f t="shared" si="55"/>
        <v>0.1404</v>
      </c>
      <c r="R1354" s="29"/>
    </row>
    <row r="1355" spans="10:18" ht="15" customHeight="1" x14ac:dyDescent="0.25">
      <c r="J1355" s="28">
        <v>26</v>
      </c>
      <c r="K1355" s="29"/>
      <c r="L1355" s="29">
        <v>2.2000000000000002</v>
      </c>
      <c r="M1355" s="24">
        <v>15</v>
      </c>
      <c r="N1355" s="24">
        <v>400</v>
      </c>
      <c r="O1355" s="29"/>
      <c r="P1355" s="30">
        <v>3</v>
      </c>
      <c r="Q1355" s="26">
        <f t="shared" si="55"/>
        <v>3.9600000000000003E-2</v>
      </c>
      <c r="R1355" s="29"/>
    </row>
    <row r="1356" spans="10:18" ht="15" customHeight="1" x14ac:dyDescent="0.25">
      <c r="J1356" s="28">
        <v>27</v>
      </c>
      <c r="K1356" s="29"/>
      <c r="L1356" s="29">
        <v>1.7</v>
      </c>
      <c r="M1356" s="24">
        <v>15</v>
      </c>
      <c r="N1356" s="24">
        <v>400</v>
      </c>
      <c r="O1356" s="29"/>
      <c r="P1356" s="25">
        <v>7</v>
      </c>
      <c r="Q1356" s="26">
        <f t="shared" si="55"/>
        <v>7.1400000000000005E-2</v>
      </c>
      <c r="R1356" s="29"/>
    </row>
    <row r="1357" spans="10:18" ht="15" customHeight="1" x14ac:dyDescent="0.25">
      <c r="J1357" s="28">
        <v>28</v>
      </c>
      <c r="K1357" s="29"/>
      <c r="L1357" s="29">
        <v>2.2000000000000002</v>
      </c>
      <c r="M1357" s="24">
        <v>13</v>
      </c>
      <c r="N1357" s="24">
        <v>400</v>
      </c>
      <c r="O1357" s="29"/>
      <c r="P1357" s="30">
        <v>2</v>
      </c>
      <c r="Q1357" s="26">
        <f t="shared" si="55"/>
        <v>2.2880000000000001E-2</v>
      </c>
      <c r="R1357" s="29"/>
    </row>
    <row r="1358" spans="10:18" ht="15" customHeight="1" x14ac:dyDescent="0.25">
      <c r="J1358" s="28">
        <v>29</v>
      </c>
      <c r="K1358" s="29"/>
      <c r="L1358" s="29">
        <v>1.7</v>
      </c>
      <c r="M1358" s="24">
        <v>13</v>
      </c>
      <c r="N1358" s="24">
        <v>400</v>
      </c>
      <c r="O1358" s="29"/>
      <c r="P1358" s="25">
        <v>2</v>
      </c>
      <c r="Q1358" s="26">
        <f t="shared" si="55"/>
        <v>1.7680000000000001E-2</v>
      </c>
      <c r="R1358" s="29"/>
    </row>
    <row r="1359" spans="10:18" ht="15" customHeight="1" x14ac:dyDescent="0.25">
      <c r="J1359" s="28">
        <v>30</v>
      </c>
      <c r="K1359" s="29"/>
      <c r="L1359" s="29">
        <v>7</v>
      </c>
      <c r="M1359" s="24">
        <v>10</v>
      </c>
      <c r="N1359" s="24">
        <v>400</v>
      </c>
      <c r="O1359" s="29"/>
      <c r="P1359" s="30">
        <v>4</v>
      </c>
      <c r="Q1359" s="26">
        <f t="shared" si="55"/>
        <v>0.112</v>
      </c>
      <c r="R1359" s="29"/>
    </row>
    <row r="1360" spans="10:18" ht="15" customHeight="1" x14ac:dyDescent="0.25">
      <c r="J1360" s="28">
        <v>31</v>
      </c>
      <c r="K1360" s="29"/>
      <c r="L1360" s="29">
        <v>4.5</v>
      </c>
      <c r="M1360" s="24">
        <v>10</v>
      </c>
      <c r="N1360" s="24">
        <v>400</v>
      </c>
      <c r="O1360" s="29"/>
      <c r="P1360" s="25">
        <v>23</v>
      </c>
      <c r="Q1360" s="26">
        <f t="shared" si="55"/>
        <v>0.41399999999999998</v>
      </c>
      <c r="R1360" s="29"/>
    </row>
    <row r="1361" spans="10:18" ht="15" customHeight="1" x14ac:dyDescent="0.25">
      <c r="J1361" s="28">
        <v>32</v>
      </c>
      <c r="K1361" s="29"/>
      <c r="L1361" s="29">
        <v>3.5</v>
      </c>
      <c r="M1361" s="24">
        <v>10</v>
      </c>
      <c r="N1361" s="24">
        <v>400</v>
      </c>
      <c r="O1361" s="29"/>
      <c r="P1361" s="30">
        <v>6</v>
      </c>
      <c r="Q1361" s="26">
        <f t="shared" si="55"/>
        <v>8.4000000000000005E-2</v>
      </c>
      <c r="R1361" s="29"/>
    </row>
    <row r="1362" spans="10:18" ht="15" customHeight="1" x14ac:dyDescent="0.25">
      <c r="J1362" s="28">
        <v>33</v>
      </c>
      <c r="K1362" s="29"/>
      <c r="L1362" s="29">
        <v>1.7</v>
      </c>
      <c r="M1362" s="24">
        <v>10</v>
      </c>
      <c r="N1362" s="24">
        <v>400</v>
      </c>
      <c r="O1362" s="29"/>
      <c r="P1362" s="25">
        <v>13</v>
      </c>
      <c r="Q1362" s="26">
        <f t="shared" si="55"/>
        <v>8.8400000000000006E-2</v>
      </c>
      <c r="R1362" s="29"/>
    </row>
    <row r="1363" spans="10:18" ht="15" customHeight="1" x14ac:dyDescent="0.25">
      <c r="J1363" s="28">
        <v>34</v>
      </c>
      <c r="K1363" s="29"/>
      <c r="L1363" s="29">
        <v>2.2000000000000002</v>
      </c>
      <c r="M1363" s="24">
        <v>10</v>
      </c>
      <c r="N1363" s="24">
        <v>400</v>
      </c>
      <c r="O1363" s="29"/>
      <c r="P1363" s="30">
        <v>5</v>
      </c>
      <c r="Q1363" s="26">
        <f t="shared" si="55"/>
        <v>4.3999999999999997E-2</v>
      </c>
      <c r="R1363" s="29"/>
    </row>
    <row r="1364" spans="10:18" ht="15" customHeight="1" x14ac:dyDescent="0.25">
      <c r="J1364" s="28">
        <v>35</v>
      </c>
      <c r="K1364" s="29"/>
      <c r="L1364" s="29">
        <v>1.7</v>
      </c>
      <c r="M1364" s="24">
        <v>10</v>
      </c>
      <c r="N1364" s="24">
        <v>300</v>
      </c>
      <c r="O1364" s="29"/>
      <c r="P1364" s="25">
        <v>7</v>
      </c>
      <c r="Q1364" s="26">
        <f t="shared" si="55"/>
        <v>3.5700000000000003E-2</v>
      </c>
      <c r="R1364" s="29"/>
    </row>
    <row r="1365" spans="10:18" ht="15" customHeight="1" x14ac:dyDescent="0.25">
      <c r="J1365" s="28">
        <v>36</v>
      </c>
      <c r="K1365" s="29"/>
      <c r="L1365" s="29">
        <v>1.7</v>
      </c>
      <c r="M1365" s="24">
        <v>18</v>
      </c>
      <c r="N1365" s="24">
        <v>300</v>
      </c>
      <c r="O1365" s="29"/>
      <c r="P1365" s="30">
        <v>2</v>
      </c>
      <c r="Q1365" s="26">
        <f t="shared" si="55"/>
        <v>1.8360000000000001E-2</v>
      </c>
      <c r="R1365" s="29"/>
    </row>
    <row r="1366" spans="10:18" ht="15" customHeight="1" x14ac:dyDescent="0.25">
      <c r="J1366" s="28">
        <v>37</v>
      </c>
      <c r="K1366" s="29"/>
      <c r="L1366" s="29">
        <v>1.7</v>
      </c>
      <c r="M1366" s="24">
        <v>15</v>
      </c>
      <c r="N1366" s="24">
        <v>300</v>
      </c>
      <c r="O1366" s="29"/>
      <c r="P1366" s="25">
        <v>2</v>
      </c>
      <c r="Q1366" s="26">
        <f t="shared" si="55"/>
        <v>1.5299999999999999E-2</v>
      </c>
      <c r="R1366" s="29"/>
    </row>
    <row r="1367" spans="10:18" ht="15" customHeight="1" x14ac:dyDescent="0.25">
      <c r="J1367" s="1311">
        <v>38</v>
      </c>
      <c r="K1367" s="476"/>
      <c r="L1367" s="477">
        <v>4</v>
      </c>
      <c r="M1367" s="409">
        <v>6</v>
      </c>
      <c r="N1367" s="409">
        <v>400</v>
      </c>
      <c r="O1367" s="409">
        <v>2</v>
      </c>
      <c r="P1367" s="617">
        <v>12</v>
      </c>
      <c r="Q1367" s="451">
        <f t="shared" si="55"/>
        <v>0.1152</v>
      </c>
      <c r="R1367" s="618"/>
    </row>
    <row r="1368" spans="10:18" ht="15" customHeight="1" x14ac:dyDescent="0.25">
      <c r="J1368" s="1311">
        <v>39</v>
      </c>
      <c r="K1368" s="476"/>
      <c r="L1368" s="477">
        <v>3</v>
      </c>
      <c r="M1368" s="409">
        <v>5</v>
      </c>
      <c r="N1368" s="409">
        <v>400</v>
      </c>
      <c r="O1368" s="409">
        <v>5</v>
      </c>
      <c r="P1368" s="617">
        <v>50</v>
      </c>
      <c r="Q1368" s="451">
        <f t="shared" si="55"/>
        <v>0.3</v>
      </c>
      <c r="R1368" s="618"/>
    </row>
    <row r="1369" spans="10:18" ht="15" customHeight="1" x14ac:dyDescent="0.25">
      <c r="J1369" s="1311">
        <v>40</v>
      </c>
      <c r="K1369" s="476"/>
      <c r="L1369" s="477">
        <v>2</v>
      </c>
      <c r="M1369" s="409">
        <v>3</v>
      </c>
      <c r="N1369" s="409">
        <v>400</v>
      </c>
      <c r="O1369" s="409">
        <v>4</v>
      </c>
      <c r="P1369" s="617">
        <v>100</v>
      </c>
      <c r="Q1369" s="451">
        <f t="shared" si="55"/>
        <v>0.24</v>
      </c>
      <c r="R1369" s="618"/>
    </row>
    <row r="1370" spans="10:18" ht="15" customHeight="1" x14ac:dyDescent="0.25">
      <c r="J1370" s="1311">
        <v>41</v>
      </c>
      <c r="K1370" s="476"/>
      <c r="L1370" s="477">
        <v>5</v>
      </c>
      <c r="M1370" s="409">
        <v>7</v>
      </c>
      <c r="N1370" s="409">
        <v>400</v>
      </c>
      <c r="O1370" s="409">
        <v>12</v>
      </c>
      <c r="P1370" s="617">
        <v>48</v>
      </c>
      <c r="Q1370" s="451">
        <f t="shared" si="55"/>
        <v>0.67200000000000004</v>
      </c>
      <c r="R1370" s="618"/>
    </row>
    <row r="1371" spans="10:18" ht="15" customHeight="1" x14ac:dyDescent="0.25">
      <c r="J1371" s="1292">
        <v>46202</v>
      </c>
      <c r="K1371" s="23" t="s">
        <v>32</v>
      </c>
      <c r="L1371" s="24">
        <v>10</v>
      </c>
      <c r="M1371" s="24">
        <v>30</v>
      </c>
      <c r="N1371" s="24">
        <v>400</v>
      </c>
      <c r="O1371" s="23"/>
      <c r="P1371" s="25">
        <v>1</v>
      </c>
      <c r="Q1371" s="26">
        <f t="shared" si="55"/>
        <v>0.12</v>
      </c>
      <c r="R1371" s="27"/>
    </row>
    <row r="1372" spans="10:18" ht="15" customHeight="1" x14ac:dyDescent="0.25">
      <c r="J1372" s="28">
        <v>2</v>
      </c>
      <c r="K1372" s="29"/>
      <c r="L1372" s="29">
        <v>7</v>
      </c>
      <c r="M1372" s="24">
        <v>25</v>
      </c>
      <c r="N1372" s="24">
        <v>400</v>
      </c>
      <c r="O1372" s="29"/>
      <c r="P1372" s="25">
        <v>1</v>
      </c>
      <c r="Q1372" s="26">
        <f t="shared" si="55"/>
        <v>7.0000000000000007E-2</v>
      </c>
      <c r="R1372" s="29"/>
    </row>
    <row r="1373" spans="10:18" ht="15" customHeight="1" x14ac:dyDescent="0.25">
      <c r="J1373" s="28">
        <v>3</v>
      </c>
      <c r="K1373" s="29"/>
      <c r="L1373" s="29">
        <v>2.2000000000000002</v>
      </c>
      <c r="M1373" s="24">
        <v>25</v>
      </c>
      <c r="N1373" s="24">
        <v>400</v>
      </c>
      <c r="O1373" s="29"/>
      <c r="P1373" s="25">
        <v>1</v>
      </c>
      <c r="Q1373" s="26">
        <f t="shared" si="55"/>
        <v>2.2000000000000002E-2</v>
      </c>
      <c r="R1373" s="29"/>
    </row>
    <row r="1374" spans="10:18" ht="15" customHeight="1" x14ac:dyDescent="0.25">
      <c r="J1374" s="28">
        <v>4</v>
      </c>
      <c r="K1374" s="29"/>
      <c r="L1374" s="29">
        <v>7</v>
      </c>
      <c r="M1374" s="24">
        <v>20</v>
      </c>
      <c r="N1374" s="24">
        <v>400</v>
      </c>
      <c r="O1374" s="29"/>
      <c r="P1374" s="25">
        <v>1</v>
      </c>
      <c r="Q1374" s="26">
        <f t="shared" si="55"/>
        <v>5.6000000000000001E-2</v>
      </c>
      <c r="R1374" s="29"/>
    </row>
    <row r="1375" spans="10:18" ht="15" customHeight="1" x14ac:dyDescent="0.25">
      <c r="J1375" s="28">
        <v>5</v>
      </c>
      <c r="K1375" s="29"/>
      <c r="L1375" s="29">
        <v>1.7</v>
      </c>
      <c r="M1375" s="24">
        <v>18</v>
      </c>
      <c r="N1375" s="24">
        <v>400</v>
      </c>
      <c r="O1375" s="29"/>
      <c r="P1375" s="25">
        <v>1</v>
      </c>
      <c r="Q1375" s="26">
        <f t="shared" si="55"/>
        <v>1.2239999999999999E-2</v>
      </c>
      <c r="R1375" s="29"/>
    </row>
    <row r="1376" spans="10:18" ht="15" customHeight="1" x14ac:dyDescent="0.25">
      <c r="J1376" s="28">
        <v>6</v>
      </c>
      <c r="K1376" s="29"/>
      <c r="L1376" s="29">
        <v>13</v>
      </c>
      <c r="M1376" s="24">
        <v>15</v>
      </c>
      <c r="N1376" s="24">
        <v>400</v>
      </c>
      <c r="O1376" s="29"/>
      <c r="P1376" s="25">
        <v>1</v>
      </c>
      <c r="Q1376" s="26">
        <f t="shared" si="55"/>
        <v>7.8E-2</v>
      </c>
      <c r="R1376" s="29"/>
    </row>
    <row r="1377" spans="10:18" ht="15" customHeight="1" x14ac:dyDescent="0.25">
      <c r="J1377" s="28">
        <v>7</v>
      </c>
      <c r="K1377" s="29"/>
      <c r="L1377" s="29">
        <v>2.2000000000000002</v>
      </c>
      <c r="M1377" s="24">
        <v>15</v>
      </c>
      <c r="N1377" s="24">
        <v>400</v>
      </c>
      <c r="O1377" s="29"/>
      <c r="P1377" s="25">
        <v>1</v>
      </c>
      <c r="Q1377" s="26">
        <f t="shared" si="55"/>
        <v>1.32E-2</v>
      </c>
      <c r="R1377" s="29"/>
    </row>
    <row r="1378" spans="10:18" ht="15" customHeight="1" x14ac:dyDescent="0.25">
      <c r="J1378" s="28">
        <v>8</v>
      </c>
      <c r="K1378" s="29"/>
      <c r="L1378" s="29">
        <v>4.5</v>
      </c>
      <c r="M1378" s="24">
        <v>10</v>
      </c>
      <c r="N1378" s="24">
        <v>400</v>
      </c>
      <c r="O1378" s="29"/>
      <c r="P1378" s="30">
        <v>3</v>
      </c>
      <c r="Q1378" s="26">
        <f t="shared" si="55"/>
        <v>5.3999999999999999E-2</v>
      </c>
      <c r="R1378" s="29"/>
    </row>
    <row r="1379" spans="10:18" ht="15" customHeight="1" x14ac:dyDescent="0.25">
      <c r="J1379" s="28">
        <v>9</v>
      </c>
      <c r="K1379" s="29"/>
      <c r="L1379" s="29">
        <v>2.2000000000000002</v>
      </c>
      <c r="M1379" s="24">
        <v>10</v>
      </c>
      <c r="N1379" s="24">
        <v>400</v>
      </c>
      <c r="O1379" s="29"/>
      <c r="P1379" s="25">
        <v>3</v>
      </c>
      <c r="Q1379" s="26">
        <f t="shared" si="55"/>
        <v>2.64E-2</v>
      </c>
      <c r="R1379" s="29"/>
    </row>
    <row r="1380" spans="10:18" ht="15" customHeight="1" x14ac:dyDescent="0.25">
      <c r="J1380" s="28">
        <v>10</v>
      </c>
      <c r="K1380" s="29"/>
      <c r="L1380" s="29">
        <v>1.7</v>
      </c>
      <c r="M1380" s="24">
        <v>10</v>
      </c>
      <c r="N1380" s="24">
        <v>400</v>
      </c>
      <c r="O1380" s="29"/>
      <c r="P1380" s="30">
        <v>1</v>
      </c>
      <c r="Q1380" s="26">
        <f t="shared" si="55"/>
        <v>6.7999999999999996E-3</v>
      </c>
      <c r="R1380" s="29"/>
    </row>
    <row r="1381" spans="10:18" ht="15" customHeight="1" x14ac:dyDescent="0.25">
      <c r="J1381" s="28">
        <v>11</v>
      </c>
      <c r="K1381" s="29"/>
      <c r="L1381" s="29">
        <v>1.7</v>
      </c>
      <c r="M1381" s="24">
        <v>10</v>
      </c>
      <c r="N1381" s="24">
        <v>300</v>
      </c>
      <c r="O1381" s="29"/>
      <c r="P1381" s="25">
        <v>2</v>
      </c>
      <c r="Q1381" s="26">
        <f t="shared" si="55"/>
        <v>1.0200000000000001E-2</v>
      </c>
      <c r="R1381" s="29"/>
    </row>
    <row r="1382" spans="10:18" ht="15" customHeight="1" x14ac:dyDescent="0.25">
      <c r="J1382" s="1311">
        <v>12</v>
      </c>
      <c r="K1382" s="476"/>
      <c r="L1382" s="477">
        <v>4</v>
      </c>
      <c r="M1382" s="409">
        <v>6</v>
      </c>
      <c r="N1382" s="409">
        <v>400</v>
      </c>
      <c r="O1382" s="409">
        <v>1</v>
      </c>
      <c r="P1382" s="617">
        <v>6</v>
      </c>
      <c r="Q1382" s="451">
        <f t="shared" si="55"/>
        <v>5.7599999999999998E-2</v>
      </c>
      <c r="R1382" s="618"/>
    </row>
    <row r="1383" spans="10:18" ht="15" customHeight="1" x14ac:dyDescent="0.25">
      <c r="J1383" s="1311">
        <v>13</v>
      </c>
      <c r="K1383" s="476"/>
      <c r="L1383" s="477">
        <v>2</v>
      </c>
      <c r="M1383" s="409">
        <v>3</v>
      </c>
      <c r="N1383" s="409">
        <v>400</v>
      </c>
      <c r="O1383" s="409">
        <v>1</v>
      </c>
      <c r="P1383" s="617">
        <v>25</v>
      </c>
      <c r="Q1383" s="451">
        <f t="shared" si="55"/>
        <v>0.06</v>
      </c>
      <c r="R1383" s="618"/>
    </row>
    <row r="1384" spans="10:18" ht="15" customHeight="1" x14ac:dyDescent="0.25">
      <c r="J1384" s="1292">
        <v>46203</v>
      </c>
      <c r="K1384" s="23" t="s">
        <v>32</v>
      </c>
      <c r="L1384" s="24">
        <v>10</v>
      </c>
      <c r="M1384" s="24">
        <v>30</v>
      </c>
      <c r="N1384" s="24">
        <v>400</v>
      </c>
      <c r="O1384" s="23"/>
      <c r="P1384" s="25">
        <v>2</v>
      </c>
      <c r="Q1384" s="26">
        <f t="shared" si="55"/>
        <v>0.24</v>
      </c>
      <c r="R1384" s="27"/>
    </row>
    <row r="1385" spans="10:18" ht="15" customHeight="1" x14ac:dyDescent="0.25">
      <c r="J1385" s="28">
        <v>2</v>
      </c>
      <c r="K1385" s="29"/>
      <c r="L1385" s="29">
        <v>7</v>
      </c>
      <c r="M1385" s="24">
        <v>30</v>
      </c>
      <c r="N1385" s="24">
        <v>400</v>
      </c>
      <c r="O1385" s="29"/>
      <c r="P1385" s="25">
        <v>1</v>
      </c>
      <c r="Q1385" s="26">
        <f t="shared" si="55"/>
        <v>8.4000000000000005E-2</v>
      </c>
      <c r="R1385" s="29"/>
    </row>
    <row r="1386" spans="10:18" ht="15" customHeight="1" x14ac:dyDescent="0.25">
      <c r="J1386" s="28">
        <v>3</v>
      </c>
      <c r="K1386" s="29"/>
      <c r="L1386" s="29">
        <v>1.7</v>
      </c>
      <c r="M1386" s="24">
        <v>30</v>
      </c>
      <c r="N1386" s="24">
        <v>400</v>
      </c>
      <c r="O1386" s="29"/>
      <c r="P1386" s="25">
        <v>2</v>
      </c>
      <c r="Q1386" s="26">
        <f t="shared" si="55"/>
        <v>4.0800000000000003E-2</v>
      </c>
      <c r="R1386" s="29"/>
    </row>
    <row r="1387" spans="10:18" ht="15" customHeight="1" x14ac:dyDescent="0.25">
      <c r="J1387" s="28">
        <v>4</v>
      </c>
      <c r="K1387" s="29"/>
      <c r="L1387" s="29">
        <v>15</v>
      </c>
      <c r="M1387" s="24">
        <v>25</v>
      </c>
      <c r="N1387" s="24">
        <v>400</v>
      </c>
      <c r="O1387" s="29"/>
      <c r="P1387" s="25">
        <v>2</v>
      </c>
      <c r="Q1387" s="26">
        <f t="shared" si="55"/>
        <v>0.3</v>
      </c>
      <c r="R1387" s="29"/>
    </row>
    <row r="1388" spans="10:18" ht="15" customHeight="1" x14ac:dyDescent="0.25">
      <c r="J1388" s="28">
        <v>5</v>
      </c>
      <c r="K1388" s="29"/>
      <c r="L1388" s="29">
        <v>10</v>
      </c>
      <c r="M1388" s="24">
        <v>25</v>
      </c>
      <c r="N1388" s="24">
        <v>400</v>
      </c>
      <c r="O1388" s="29"/>
      <c r="P1388" s="25">
        <v>4</v>
      </c>
      <c r="Q1388" s="26">
        <f t="shared" si="55"/>
        <v>0.4</v>
      </c>
      <c r="R1388" s="29"/>
    </row>
    <row r="1389" spans="10:18" ht="15" customHeight="1" x14ac:dyDescent="0.25">
      <c r="J1389" s="28">
        <v>6</v>
      </c>
      <c r="K1389" s="29"/>
      <c r="L1389" s="29">
        <v>7</v>
      </c>
      <c r="M1389" s="24">
        <v>25</v>
      </c>
      <c r="N1389" s="24">
        <v>400</v>
      </c>
      <c r="O1389" s="29"/>
      <c r="P1389" s="25">
        <v>3</v>
      </c>
      <c r="Q1389" s="26">
        <f t="shared" si="55"/>
        <v>0.21</v>
      </c>
      <c r="R1389" s="29"/>
    </row>
    <row r="1390" spans="10:18" ht="15" customHeight="1" x14ac:dyDescent="0.25">
      <c r="J1390" s="28">
        <v>7</v>
      </c>
      <c r="K1390" s="29"/>
      <c r="L1390" s="29">
        <v>4.5</v>
      </c>
      <c r="M1390" s="24">
        <v>25</v>
      </c>
      <c r="N1390" s="24">
        <v>400</v>
      </c>
      <c r="O1390" s="29"/>
      <c r="P1390" s="25">
        <v>1</v>
      </c>
      <c r="Q1390" s="26">
        <f t="shared" si="55"/>
        <v>4.4999999999999998E-2</v>
      </c>
      <c r="R1390" s="29"/>
    </row>
    <row r="1391" spans="10:18" ht="15" customHeight="1" x14ac:dyDescent="0.25">
      <c r="J1391" s="28">
        <v>8</v>
      </c>
      <c r="K1391" s="29"/>
      <c r="L1391" s="29">
        <v>10</v>
      </c>
      <c r="M1391" s="24">
        <v>23</v>
      </c>
      <c r="N1391" s="24">
        <v>400</v>
      </c>
      <c r="O1391" s="29"/>
      <c r="P1391" s="25">
        <v>3</v>
      </c>
      <c r="Q1391" s="26">
        <f t="shared" si="55"/>
        <v>0.27600000000000002</v>
      </c>
      <c r="R1391" s="29"/>
    </row>
    <row r="1392" spans="10:18" ht="15" customHeight="1" x14ac:dyDescent="0.25">
      <c r="J1392" s="28">
        <v>9</v>
      </c>
      <c r="K1392" s="29"/>
      <c r="L1392" s="29">
        <v>7</v>
      </c>
      <c r="M1392" s="24">
        <v>23</v>
      </c>
      <c r="N1392" s="24">
        <v>400</v>
      </c>
      <c r="O1392" s="29"/>
      <c r="P1392" s="25">
        <v>1</v>
      </c>
      <c r="Q1392" s="26">
        <f t="shared" si="55"/>
        <v>6.4399999999999999E-2</v>
      </c>
      <c r="R1392" s="29"/>
    </row>
    <row r="1393" spans="10:18" ht="15" customHeight="1" x14ac:dyDescent="0.25">
      <c r="J1393" s="28">
        <v>10</v>
      </c>
      <c r="K1393" s="29"/>
      <c r="L1393" s="29">
        <v>10</v>
      </c>
      <c r="M1393" s="24">
        <v>20</v>
      </c>
      <c r="N1393" s="24">
        <v>400</v>
      </c>
      <c r="O1393" s="29"/>
      <c r="P1393" s="25">
        <v>5</v>
      </c>
      <c r="Q1393" s="26">
        <f t="shared" si="55"/>
        <v>0.4</v>
      </c>
      <c r="R1393" s="29"/>
    </row>
    <row r="1394" spans="10:18" ht="15" customHeight="1" x14ac:dyDescent="0.25">
      <c r="J1394" s="28">
        <v>11</v>
      </c>
      <c r="K1394" s="29"/>
      <c r="L1394" s="29">
        <v>7</v>
      </c>
      <c r="M1394" s="24">
        <v>20</v>
      </c>
      <c r="N1394" s="24">
        <v>400</v>
      </c>
      <c r="O1394" s="29"/>
      <c r="P1394" s="25">
        <v>8</v>
      </c>
      <c r="Q1394" s="26">
        <f t="shared" si="55"/>
        <v>0.44800000000000001</v>
      </c>
      <c r="R1394" s="29"/>
    </row>
    <row r="1395" spans="10:18" ht="15" customHeight="1" x14ac:dyDescent="0.25">
      <c r="J1395" s="28">
        <v>12</v>
      </c>
      <c r="K1395" s="29"/>
      <c r="L1395" s="29">
        <v>4.5</v>
      </c>
      <c r="M1395" s="24">
        <v>20</v>
      </c>
      <c r="N1395" s="24">
        <v>400</v>
      </c>
      <c r="O1395" s="29"/>
      <c r="P1395" s="25">
        <v>3</v>
      </c>
      <c r="Q1395" s="26">
        <f t="shared" si="55"/>
        <v>0.108</v>
      </c>
      <c r="R1395" s="29"/>
    </row>
    <row r="1396" spans="10:18" ht="15" customHeight="1" x14ac:dyDescent="0.25">
      <c r="J1396" s="28">
        <v>13</v>
      </c>
      <c r="K1396" s="29"/>
      <c r="L1396" s="29">
        <v>3.5</v>
      </c>
      <c r="M1396" s="24">
        <v>20</v>
      </c>
      <c r="N1396" s="24">
        <v>400</v>
      </c>
      <c r="O1396" s="29"/>
      <c r="P1396" s="25">
        <v>1</v>
      </c>
      <c r="Q1396" s="26">
        <f t="shared" ref="Q1396:Q1455" si="56">L1396*M1396*N1396*P1396/1000000</f>
        <v>2.8000000000000001E-2</v>
      </c>
      <c r="R1396" s="29"/>
    </row>
    <row r="1397" spans="10:18" ht="15" customHeight="1" x14ac:dyDescent="0.25">
      <c r="J1397" s="28">
        <v>14</v>
      </c>
      <c r="K1397" s="29"/>
      <c r="L1397" s="29">
        <v>2.2000000000000002</v>
      </c>
      <c r="M1397" s="24">
        <v>20</v>
      </c>
      <c r="N1397" s="24">
        <v>400</v>
      </c>
      <c r="O1397" s="29"/>
      <c r="P1397" s="25">
        <v>3</v>
      </c>
      <c r="Q1397" s="26">
        <f t="shared" si="56"/>
        <v>5.28E-2</v>
      </c>
      <c r="R1397" s="29"/>
    </row>
    <row r="1398" spans="10:18" ht="15" customHeight="1" x14ac:dyDescent="0.25">
      <c r="J1398" s="28">
        <v>15</v>
      </c>
      <c r="K1398" s="29"/>
      <c r="L1398" s="29">
        <v>7</v>
      </c>
      <c r="M1398" s="24">
        <v>18</v>
      </c>
      <c r="N1398" s="24">
        <v>400</v>
      </c>
      <c r="O1398" s="29"/>
      <c r="P1398" s="25">
        <v>1</v>
      </c>
      <c r="Q1398" s="26">
        <f t="shared" si="56"/>
        <v>5.04E-2</v>
      </c>
      <c r="R1398" s="29"/>
    </row>
    <row r="1399" spans="10:18" ht="15" customHeight="1" x14ac:dyDescent="0.25">
      <c r="J1399" s="28">
        <v>16</v>
      </c>
      <c r="K1399" s="29"/>
      <c r="L1399" s="29">
        <v>10</v>
      </c>
      <c r="M1399" s="24">
        <v>18</v>
      </c>
      <c r="N1399" s="24">
        <v>400</v>
      </c>
      <c r="O1399" s="29"/>
      <c r="P1399" s="25">
        <v>1</v>
      </c>
      <c r="Q1399" s="26">
        <f t="shared" si="56"/>
        <v>7.1999999999999995E-2</v>
      </c>
      <c r="R1399" s="29"/>
    </row>
    <row r="1400" spans="10:18" ht="15" customHeight="1" x14ac:dyDescent="0.25">
      <c r="J1400" s="28">
        <v>17</v>
      </c>
      <c r="K1400" s="29"/>
      <c r="L1400" s="29">
        <v>2.2000000000000002</v>
      </c>
      <c r="M1400" s="24">
        <v>18</v>
      </c>
      <c r="N1400" s="24">
        <v>400</v>
      </c>
      <c r="O1400" s="29"/>
      <c r="P1400" s="25">
        <v>2</v>
      </c>
      <c r="Q1400" s="26">
        <f t="shared" si="56"/>
        <v>3.168E-2</v>
      </c>
      <c r="R1400" s="29"/>
    </row>
    <row r="1401" spans="10:18" ht="15" customHeight="1" x14ac:dyDescent="0.25">
      <c r="J1401" s="28">
        <v>18</v>
      </c>
      <c r="K1401" s="29"/>
      <c r="L1401" s="29">
        <v>15</v>
      </c>
      <c r="M1401" s="24">
        <v>15</v>
      </c>
      <c r="N1401" s="24">
        <v>400</v>
      </c>
      <c r="O1401" s="29"/>
      <c r="P1401" s="25">
        <v>1</v>
      </c>
      <c r="Q1401" s="26">
        <f t="shared" si="56"/>
        <v>0.09</v>
      </c>
      <c r="R1401" s="29"/>
    </row>
    <row r="1402" spans="10:18" ht="15" customHeight="1" x14ac:dyDescent="0.25">
      <c r="J1402" s="28">
        <v>19</v>
      </c>
      <c r="K1402" s="29"/>
      <c r="L1402" s="29">
        <v>10</v>
      </c>
      <c r="M1402" s="24">
        <v>15</v>
      </c>
      <c r="N1402" s="24">
        <v>400</v>
      </c>
      <c r="O1402" s="29"/>
      <c r="P1402" s="25">
        <v>9</v>
      </c>
      <c r="Q1402" s="26">
        <f t="shared" si="56"/>
        <v>0.54</v>
      </c>
      <c r="R1402" s="29"/>
    </row>
    <row r="1403" spans="10:18" ht="15" customHeight="1" x14ac:dyDescent="0.25">
      <c r="J1403" s="28">
        <v>20</v>
      </c>
      <c r="K1403" s="29"/>
      <c r="L1403" s="29">
        <v>7</v>
      </c>
      <c r="M1403" s="24">
        <v>15</v>
      </c>
      <c r="N1403" s="24">
        <v>400</v>
      </c>
      <c r="O1403" s="29"/>
      <c r="P1403" s="25">
        <v>6</v>
      </c>
      <c r="Q1403" s="26">
        <f t="shared" si="56"/>
        <v>0.252</v>
      </c>
      <c r="R1403" s="29"/>
    </row>
    <row r="1404" spans="10:18" ht="15" customHeight="1" x14ac:dyDescent="0.25">
      <c r="J1404" s="28">
        <v>21</v>
      </c>
      <c r="K1404" s="29"/>
      <c r="L1404" s="29">
        <v>4.5</v>
      </c>
      <c r="M1404" s="24">
        <v>15</v>
      </c>
      <c r="N1404" s="24">
        <v>400</v>
      </c>
      <c r="O1404" s="29"/>
      <c r="P1404" s="25">
        <v>6</v>
      </c>
      <c r="Q1404" s="26">
        <f t="shared" si="56"/>
        <v>0.16200000000000001</v>
      </c>
      <c r="R1404" s="29"/>
    </row>
    <row r="1405" spans="10:18" ht="15" customHeight="1" x14ac:dyDescent="0.25">
      <c r="J1405" s="28">
        <v>22</v>
      </c>
      <c r="K1405" s="29"/>
      <c r="L1405" s="29">
        <v>4.5</v>
      </c>
      <c r="M1405" s="24">
        <v>18</v>
      </c>
      <c r="N1405" s="24">
        <v>400</v>
      </c>
      <c r="O1405" s="29"/>
      <c r="P1405" s="25">
        <v>2</v>
      </c>
      <c r="Q1405" s="26">
        <f t="shared" si="56"/>
        <v>6.4799999999999996E-2</v>
      </c>
      <c r="R1405" s="29"/>
    </row>
    <row r="1406" spans="10:18" ht="15" customHeight="1" x14ac:dyDescent="0.25">
      <c r="J1406" s="28">
        <v>23</v>
      </c>
      <c r="K1406" s="29"/>
      <c r="L1406" s="29">
        <v>2.2000000000000002</v>
      </c>
      <c r="M1406" s="24">
        <v>15</v>
      </c>
      <c r="N1406" s="24">
        <v>400</v>
      </c>
      <c r="O1406" s="29"/>
      <c r="P1406" s="25">
        <v>4</v>
      </c>
      <c r="Q1406" s="26">
        <f t="shared" si="56"/>
        <v>5.28E-2</v>
      </c>
      <c r="R1406" s="29"/>
    </row>
    <row r="1407" spans="10:18" ht="15" customHeight="1" x14ac:dyDescent="0.25">
      <c r="J1407" s="28">
        <v>24</v>
      </c>
      <c r="K1407" s="29"/>
      <c r="L1407" s="29">
        <v>1.7</v>
      </c>
      <c r="M1407" s="24">
        <v>15</v>
      </c>
      <c r="N1407" s="24">
        <v>400</v>
      </c>
      <c r="O1407" s="29"/>
      <c r="P1407" s="25">
        <v>4</v>
      </c>
      <c r="Q1407" s="26">
        <f t="shared" si="56"/>
        <v>4.0800000000000003E-2</v>
      </c>
      <c r="R1407" s="29"/>
    </row>
    <row r="1408" spans="10:18" ht="15" customHeight="1" x14ac:dyDescent="0.25">
      <c r="J1408" s="28">
        <v>25</v>
      </c>
      <c r="K1408" s="29"/>
      <c r="L1408" s="29">
        <v>4.5</v>
      </c>
      <c r="M1408" s="24">
        <v>13</v>
      </c>
      <c r="N1408" s="24">
        <v>400</v>
      </c>
      <c r="O1408" s="29"/>
      <c r="P1408" s="25">
        <v>6</v>
      </c>
      <c r="Q1408" s="26">
        <f t="shared" si="56"/>
        <v>0.1404</v>
      </c>
      <c r="R1408" s="29"/>
    </row>
    <row r="1409" spans="10:18" ht="15" customHeight="1" x14ac:dyDescent="0.25">
      <c r="J1409" s="28">
        <v>26</v>
      </c>
      <c r="K1409" s="29"/>
      <c r="L1409" s="29">
        <v>3.5</v>
      </c>
      <c r="M1409" s="24">
        <v>13</v>
      </c>
      <c r="N1409" s="24">
        <v>400</v>
      </c>
      <c r="O1409" s="29"/>
      <c r="P1409" s="25">
        <v>1</v>
      </c>
      <c r="Q1409" s="26">
        <f t="shared" si="56"/>
        <v>1.8200000000000001E-2</v>
      </c>
      <c r="R1409" s="29"/>
    </row>
    <row r="1410" spans="10:18" ht="15" customHeight="1" x14ac:dyDescent="0.25">
      <c r="J1410" s="28">
        <v>27</v>
      </c>
      <c r="K1410" s="29"/>
      <c r="L1410" s="29">
        <v>2.2000000000000002</v>
      </c>
      <c r="M1410" s="24">
        <v>13</v>
      </c>
      <c r="N1410" s="24">
        <v>400</v>
      </c>
      <c r="O1410" s="29"/>
      <c r="P1410" s="25">
        <v>4</v>
      </c>
      <c r="Q1410" s="26">
        <f t="shared" si="56"/>
        <v>4.5760000000000002E-2</v>
      </c>
      <c r="R1410" s="29"/>
    </row>
    <row r="1411" spans="10:18" ht="15" customHeight="1" x14ac:dyDescent="0.25">
      <c r="J1411" s="28">
        <v>28</v>
      </c>
      <c r="K1411" s="29"/>
      <c r="L1411" s="29">
        <v>1.7</v>
      </c>
      <c r="M1411" s="24">
        <v>13</v>
      </c>
      <c r="N1411" s="24">
        <v>400</v>
      </c>
      <c r="O1411" s="29"/>
      <c r="P1411" s="25">
        <v>10</v>
      </c>
      <c r="Q1411" s="26">
        <f t="shared" si="56"/>
        <v>8.8400000000000006E-2</v>
      </c>
      <c r="R1411" s="29"/>
    </row>
    <row r="1412" spans="10:18" ht="15" customHeight="1" x14ac:dyDescent="0.25">
      <c r="J1412" s="28">
        <v>29</v>
      </c>
      <c r="K1412" s="29"/>
      <c r="L1412" s="29">
        <v>10</v>
      </c>
      <c r="M1412" s="24">
        <v>10</v>
      </c>
      <c r="N1412" s="24">
        <v>400</v>
      </c>
      <c r="O1412" s="29"/>
      <c r="P1412" s="25">
        <v>1</v>
      </c>
      <c r="Q1412" s="26">
        <f t="shared" si="56"/>
        <v>0.04</v>
      </c>
      <c r="R1412" s="29"/>
    </row>
    <row r="1413" spans="10:18" ht="15" customHeight="1" x14ac:dyDescent="0.25">
      <c r="J1413" s="28">
        <v>30</v>
      </c>
      <c r="K1413" s="29"/>
      <c r="L1413" s="29">
        <v>4.5</v>
      </c>
      <c r="M1413" s="24">
        <v>10</v>
      </c>
      <c r="N1413" s="24">
        <v>400</v>
      </c>
      <c r="O1413" s="29"/>
      <c r="P1413" s="25">
        <v>44</v>
      </c>
      <c r="Q1413" s="26">
        <f t="shared" si="56"/>
        <v>0.79200000000000004</v>
      </c>
      <c r="R1413" s="29"/>
    </row>
    <row r="1414" spans="10:18" ht="15" customHeight="1" x14ac:dyDescent="0.25">
      <c r="J1414" s="28">
        <v>31</v>
      </c>
      <c r="K1414" s="29"/>
      <c r="L1414" s="29">
        <v>3.5</v>
      </c>
      <c r="M1414" s="24">
        <v>10</v>
      </c>
      <c r="N1414" s="24">
        <v>400</v>
      </c>
      <c r="O1414" s="29"/>
      <c r="P1414" s="25">
        <v>15</v>
      </c>
      <c r="Q1414" s="26">
        <f t="shared" si="56"/>
        <v>0.21</v>
      </c>
      <c r="R1414" s="29"/>
    </row>
    <row r="1415" spans="10:18" ht="15" customHeight="1" x14ac:dyDescent="0.25">
      <c r="J1415" s="28">
        <v>32</v>
      </c>
      <c r="K1415" s="29"/>
      <c r="L1415" s="29">
        <v>2.2000000000000002</v>
      </c>
      <c r="M1415" s="24">
        <v>10</v>
      </c>
      <c r="N1415" s="24">
        <v>400</v>
      </c>
      <c r="O1415" s="29"/>
      <c r="P1415" s="25">
        <v>17</v>
      </c>
      <c r="Q1415" s="26">
        <f t="shared" si="56"/>
        <v>0.14960000000000001</v>
      </c>
      <c r="R1415" s="29"/>
    </row>
    <row r="1416" spans="10:18" ht="15" customHeight="1" x14ac:dyDescent="0.25">
      <c r="J1416" s="28">
        <v>33</v>
      </c>
      <c r="K1416" s="29"/>
      <c r="L1416" s="29">
        <v>1.7</v>
      </c>
      <c r="M1416" s="24">
        <v>10</v>
      </c>
      <c r="N1416" s="24">
        <v>400</v>
      </c>
      <c r="O1416" s="29"/>
      <c r="P1416" s="25">
        <v>23</v>
      </c>
      <c r="Q1416" s="26">
        <f t="shared" si="56"/>
        <v>0.15640000000000001</v>
      </c>
      <c r="R1416" s="29"/>
    </row>
    <row r="1417" spans="10:18" ht="15" customHeight="1" x14ac:dyDescent="0.25">
      <c r="J1417" s="28">
        <v>34</v>
      </c>
      <c r="K1417" s="29"/>
      <c r="L1417" s="29">
        <v>7</v>
      </c>
      <c r="M1417" s="24">
        <v>10</v>
      </c>
      <c r="N1417" s="24">
        <v>400</v>
      </c>
      <c r="O1417" s="29"/>
      <c r="P1417" s="25">
        <v>1</v>
      </c>
      <c r="Q1417" s="26">
        <f t="shared" si="56"/>
        <v>2.8000000000000001E-2</v>
      </c>
      <c r="R1417" s="29"/>
    </row>
    <row r="1418" spans="10:18" ht="15" customHeight="1" x14ac:dyDescent="0.25">
      <c r="J1418" s="28">
        <v>35</v>
      </c>
      <c r="K1418" s="29"/>
      <c r="L1418" s="29">
        <v>13</v>
      </c>
      <c r="M1418" s="24">
        <v>20</v>
      </c>
      <c r="N1418" s="24">
        <v>400</v>
      </c>
      <c r="O1418" s="29"/>
      <c r="P1418" s="25">
        <v>1</v>
      </c>
      <c r="Q1418" s="26">
        <f t="shared" si="56"/>
        <v>0.104</v>
      </c>
      <c r="R1418" s="29"/>
    </row>
    <row r="1419" spans="10:18" ht="15" customHeight="1" x14ac:dyDescent="0.25">
      <c r="J1419" s="28">
        <v>36</v>
      </c>
      <c r="K1419" s="29"/>
      <c r="L1419" s="29">
        <v>3.5</v>
      </c>
      <c r="M1419" s="24">
        <v>15</v>
      </c>
      <c r="N1419" s="24">
        <v>400</v>
      </c>
      <c r="O1419" s="29"/>
      <c r="P1419" s="25">
        <v>1</v>
      </c>
      <c r="Q1419" s="26">
        <f t="shared" si="56"/>
        <v>2.1000000000000001E-2</v>
      </c>
      <c r="R1419" s="29"/>
    </row>
    <row r="1420" spans="10:18" ht="15" customHeight="1" x14ac:dyDescent="0.25">
      <c r="J1420" s="28">
        <v>37</v>
      </c>
      <c r="K1420" s="29"/>
      <c r="L1420" s="29">
        <v>1.7</v>
      </c>
      <c r="M1420" s="24">
        <v>25</v>
      </c>
      <c r="N1420" s="24">
        <v>400</v>
      </c>
      <c r="O1420" s="29"/>
      <c r="P1420" s="25">
        <v>2</v>
      </c>
      <c r="Q1420" s="26">
        <f t="shared" si="56"/>
        <v>3.4000000000000002E-2</v>
      </c>
      <c r="R1420" s="29"/>
    </row>
    <row r="1421" spans="10:18" ht="15" customHeight="1" x14ac:dyDescent="0.25">
      <c r="J1421" s="28">
        <v>38</v>
      </c>
      <c r="K1421" s="29"/>
      <c r="L1421" s="29">
        <v>13</v>
      </c>
      <c r="M1421" s="24">
        <v>30</v>
      </c>
      <c r="N1421" s="24">
        <v>400</v>
      </c>
      <c r="O1421" s="29"/>
      <c r="P1421" s="25">
        <v>1</v>
      </c>
      <c r="Q1421" s="26">
        <f t="shared" si="56"/>
        <v>0.156</v>
      </c>
      <c r="R1421" s="29"/>
    </row>
    <row r="1422" spans="10:18" ht="15" customHeight="1" x14ac:dyDescent="0.25">
      <c r="J1422" s="28">
        <v>39</v>
      </c>
      <c r="K1422" s="29"/>
      <c r="L1422" s="29">
        <v>13</v>
      </c>
      <c r="M1422" s="24">
        <v>15</v>
      </c>
      <c r="N1422" s="24">
        <v>400</v>
      </c>
      <c r="O1422" s="29"/>
      <c r="P1422" s="25">
        <v>1</v>
      </c>
      <c r="Q1422" s="26">
        <f t="shared" si="56"/>
        <v>7.8E-2</v>
      </c>
      <c r="R1422" s="29"/>
    </row>
    <row r="1423" spans="10:18" ht="15" customHeight="1" x14ac:dyDescent="0.25">
      <c r="J1423" s="28">
        <v>40</v>
      </c>
      <c r="K1423" s="29"/>
      <c r="L1423" s="29">
        <v>4.5</v>
      </c>
      <c r="M1423" s="24">
        <v>10</v>
      </c>
      <c r="N1423" s="24">
        <v>300</v>
      </c>
      <c r="O1423" s="29"/>
      <c r="P1423" s="25">
        <v>2</v>
      </c>
      <c r="Q1423" s="26">
        <f t="shared" si="56"/>
        <v>2.7E-2</v>
      </c>
      <c r="R1423" s="29"/>
    </row>
    <row r="1424" spans="10:18" ht="15" customHeight="1" x14ac:dyDescent="0.25">
      <c r="J1424" s="28">
        <v>41</v>
      </c>
      <c r="K1424" s="29"/>
      <c r="L1424" s="29">
        <v>3.5</v>
      </c>
      <c r="M1424" s="24">
        <v>10</v>
      </c>
      <c r="N1424" s="24">
        <v>300</v>
      </c>
      <c r="O1424" s="29"/>
      <c r="P1424" s="25">
        <v>2</v>
      </c>
      <c r="Q1424" s="26">
        <f t="shared" si="56"/>
        <v>2.1000000000000001E-2</v>
      </c>
      <c r="R1424" s="29"/>
    </row>
    <row r="1425" spans="10:18" ht="15" customHeight="1" x14ac:dyDescent="0.25">
      <c r="J1425" s="28">
        <v>42</v>
      </c>
      <c r="K1425" s="29"/>
      <c r="L1425" s="29">
        <v>1.7</v>
      </c>
      <c r="M1425" s="24">
        <v>10</v>
      </c>
      <c r="N1425" s="24">
        <v>300</v>
      </c>
      <c r="O1425" s="29"/>
      <c r="P1425" s="25">
        <v>1</v>
      </c>
      <c r="Q1425" s="26">
        <f t="shared" si="56"/>
        <v>5.1000000000000004E-3</v>
      </c>
      <c r="R1425" s="29"/>
    </row>
    <row r="1426" spans="10:18" ht="15" customHeight="1" x14ac:dyDescent="0.25">
      <c r="J1426" s="28">
        <v>43</v>
      </c>
      <c r="K1426" s="29"/>
      <c r="L1426" s="29">
        <v>1.7</v>
      </c>
      <c r="M1426" s="24">
        <v>20</v>
      </c>
      <c r="N1426" s="24">
        <v>300</v>
      </c>
      <c r="O1426" s="29"/>
      <c r="P1426" s="25">
        <v>1</v>
      </c>
      <c r="Q1426" s="26">
        <f t="shared" si="56"/>
        <v>1.0200000000000001E-2</v>
      </c>
      <c r="R1426" s="29"/>
    </row>
    <row r="1427" spans="10:18" ht="15" customHeight="1" x14ac:dyDescent="0.25">
      <c r="J1427" s="28">
        <v>44</v>
      </c>
      <c r="K1427" s="29"/>
      <c r="L1427" s="29">
        <v>2.2000000000000002</v>
      </c>
      <c r="M1427" s="24">
        <v>15</v>
      </c>
      <c r="N1427" s="24">
        <v>300</v>
      </c>
      <c r="O1427" s="29"/>
      <c r="P1427" s="25">
        <v>1</v>
      </c>
      <c r="Q1427" s="26">
        <f t="shared" si="56"/>
        <v>9.9000000000000008E-3</v>
      </c>
      <c r="R1427" s="29"/>
    </row>
    <row r="1428" spans="10:18" ht="15" customHeight="1" x14ac:dyDescent="0.25">
      <c r="J1428" s="28">
        <v>45</v>
      </c>
      <c r="K1428" s="29"/>
      <c r="L1428" s="29">
        <v>1.7</v>
      </c>
      <c r="M1428" s="24">
        <v>13</v>
      </c>
      <c r="N1428" s="24">
        <v>300</v>
      </c>
      <c r="O1428" s="29"/>
      <c r="P1428" s="25">
        <v>2</v>
      </c>
      <c r="Q1428" s="26">
        <f t="shared" si="56"/>
        <v>1.3259999999999997E-2</v>
      </c>
      <c r="R1428" s="29"/>
    </row>
    <row r="1429" spans="10:18" ht="15" customHeight="1" x14ac:dyDescent="0.25">
      <c r="J1429" s="28">
        <v>46</v>
      </c>
      <c r="K1429" s="29"/>
      <c r="L1429" s="29">
        <v>1.7</v>
      </c>
      <c r="M1429" s="24">
        <v>15</v>
      </c>
      <c r="N1429" s="24">
        <v>300</v>
      </c>
      <c r="O1429" s="29"/>
      <c r="P1429" s="25">
        <v>1</v>
      </c>
      <c r="Q1429" s="26">
        <f t="shared" si="56"/>
        <v>7.6499999999999997E-3</v>
      </c>
      <c r="R1429" s="29"/>
    </row>
    <row r="1430" spans="10:18" ht="15" customHeight="1" x14ac:dyDescent="0.25">
      <c r="J1430" s="28">
        <v>47</v>
      </c>
      <c r="K1430" s="29"/>
      <c r="L1430" s="29">
        <v>1.7</v>
      </c>
      <c r="M1430" s="24">
        <v>10</v>
      </c>
      <c r="N1430" s="24">
        <v>300</v>
      </c>
      <c r="O1430" s="29"/>
      <c r="P1430" s="25">
        <v>10</v>
      </c>
      <c r="Q1430" s="26">
        <f t="shared" si="56"/>
        <v>5.0999999999999997E-2</v>
      </c>
      <c r="R1430" s="29"/>
    </row>
    <row r="1431" spans="10:18" ht="15" customHeight="1" x14ac:dyDescent="0.25">
      <c r="J1431" s="1311">
        <v>48</v>
      </c>
      <c r="K1431" s="476"/>
      <c r="L1431" s="477">
        <v>5</v>
      </c>
      <c r="M1431" s="409">
        <v>7</v>
      </c>
      <c r="N1431" s="409">
        <v>400</v>
      </c>
      <c r="O1431" s="409">
        <v>8</v>
      </c>
      <c r="P1431" s="617">
        <v>32</v>
      </c>
      <c r="Q1431" s="451">
        <f t="shared" si="56"/>
        <v>0.44800000000000001</v>
      </c>
      <c r="R1431" s="618"/>
    </row>
    <row r="1432" spans="10:18" ht="15" customHeight="1" x14ac:dyDescent="0.25">
      <c r="J1432" s="1311">
        <v>49</v>
      </c>
      <c r="K1432" s="476"/>
      <c r="L1432" s="477">
        <v>4</v>
      </c>
      <c r="M1432" s="409">
        <v>6</v>
      </c>
      <c r="N1432" s="409">
        <v>400</v>
      </c>
      <c r="O1432" s="409">
        <v>13</v>
      </c>
      <c r="P1432" s="617">
        <v>78</v>
      </c>
      <c r="Q1432" s="451">
        <f t="shared" si="56"/>
        <v>0.74880000000000002</v>
      </c>
      <c r="R1432" s="618"/>
    </row>
    <row r="1433" spans="10:18" ht="15" customHeight="1" x14ac:dyDescent="0.25">
      <c r="J1433" s="1311">
        <v>50</v>
      </c>
      <c r="K1433" s="476"/>
      <c r="L1433" s="477">
        <v>3</v>
      </c>
      <c r="M1433" s="409">
        <v>5</v>
      </c>
      <c r="N1433" s="409">
        <v>400</v>
      </c>
      <c r="O1433" s="409">
        <v>13</v>
      </c>
      <c r="P1433" s="617">
        <v>130</v>
      </c>
      <c r="Q1433" s="451">
        <f t="shared" si="56"/>
        <v>0.78</v>
      </c>
      <c r="R1433" s="618"/>
    </row>
    <row r="1434" spans="10:18" ht="15" customHeight="1" x14ac:dyDescent="0.25">
      <c r="J1434" s="1311">
        <v>51</v>
      </c>
      <c r="K1434" s="476"/>
      <c r="L1434" s="477">
        <v>2</v>
      </c>
      <c r="M1434" s="409">
        <v>3</v>
      </c>
      <c r="N1434" s="409">
        <v>400</v>
      </c>
      <c r="O1434" s="409">
        <v>7</v>
      </c>
      <c r="P1434" s="617">
        <v>175</v>
      </c>
      <c r="Q1434" s="451">
        <f t="shared" si="56"/>
        <v>0.42</v>
      </c>
      <c r="R1434" s="618"/>
    </row>
    <row r="1435" spans="10:18" ht="15" customHeight="1" x14ac:dyDescent="0.25">
      <c r="J1435" s="1292">
        <v>46203</v>
      </c>
      <c r="K1435" s="23" t="s">
        <v>32</v>
      </c>
      <c r="L1435" s="24">
        <v>13</v>
      </c>
      <c r="M1435" s="24">
        <v>23</v>
      </c>
      <c r="N1435" s="24">
        <v>400</v>
      </c>
      <c r="O1435" s="23"/>
      <c r="P1435" s="25">
        <v>1</v>
      </c>
      <c r="Q1435" s="26">
        <f t="shared" si="56"/>
        <v>0.1196</v>
      </c>
      <c r="R1435" s="27"/>
    </row>
    <row r="1436" spans="10:18" ht="15" customHeight="1" x14ac:dyDescent="0.25">
      <c r="J1436" s="28">
        <v>2</v>
      </c>
      <c r="K1436" s="29"/>
      <c r="L1436" s="29">
        <v>10</v>
      </c>
      <c r="M1436" s="24">
        <v>23</v>
      </c>
      <c r="N1436" s="24">
        <v>400</v>
      </c>
      <c r="O1436" s="29"/>
      <c r="P1436" s="25">
        <v>1</v>
      </c>
      <c r="Q1436" s="26">
        <f t="shared" si="56"/>
        <v>9.1999999999999998E-2</v>
      </c>
      <c r="R1436" s="29"/>
    </row>
    <row r="1437" spans="10:18" ht="15" customHeight="1" x14ac:dyDescent="0.25">
      <c r="J1437" s="28">
        <v>3</v>
      </c>
      <c r="K1437" s="29"/>
      <c r="L1437" s="29">
        <v>4.5</v>
      </c>
      <c r="M1437" s="24">
        <v>23</v>
      </c>
      <c r="N1437" s="24">
        <v>400</v>
      </c>
      <c r="O1437" s="29"/>
      <c r="P1437" s="25">
        <v>1</v>
      </c>
      <c r="Q1437" s="26">
        <f t="shared" si="56"/>
        <v>4.1399999999999999E-2</v>
      </c>
      <c r="R1437" s="29"/>
    </row>
    <row r="1438" spans="10:18" ht="15" customHeight="1" x14ac:dyDescent="0.25">
      <c r="J1438" s="28">
        <v>4</v>
      </c>
      <c r="K1438" s="29"/>
      <c r="L1438" s="29">
        <v>7</v>
      </c>
      <c r="M1438" s="24">
        <v>20</v>
      </c>
      <c r="N1438" s="24">
        <v>400</v>
      </c>
      <c r="O1438" s="29"/>
      <c r="P1438" s="25">
        <v>1</v>
      </c>
      <c r="Q1438" s="26">
        <f t="shared" si="56"/>
        <v>5.6000000000000001E-2</v>
      </c>
      <c r="R1438" s="29"/>
    </row>
    <row r="1439" spans="10:18" ht="15" customHeight="1" x14ac:dyDescent="0.25">
      <c r="J1439" s="28">
        <v>5</v>
      </c>
      <c r="K1439" s="29"/>
      <c r="L1439" s="29">
        <v>2.2000000000000002</v>
      </c>
      <c r="M1439" s="24">
        <v>18</v>
      </c>
      <c r="N1439" s="24">
        <v>400</v>
      </c>
      <c r="O1439" s="29"/>
      <c r="P1439" s="25">
        <v>1</v>
      </c>
      <c r="Q1439" s="26">
        <f t="shared" si="56"/>
        <v>1.584E-2</v>
      </c>
      <c r="R1439" s="29"/>
    </row>
    <row r="1440" spans="10:18" ht="15" customHeight="1" x14ac:dyDescent="0.25">
      <c r="J1440" s="28">
        <v>6</v>
      </c>
      <c r="K1440" s="29"/>
      <c r="L1440" s="29">
        <v>1.7</v>
      </c>
      <c r="M1440" s="24">
        <v>13</v>
      </c>
      <c r="N1440" s="24">
        <v>400</v>
      </c>
      <c r="O1440" s="29"/>
      <c r="P1440" s="25">
        <v>2</v>
      </c>
      <c r="Q1440" s="26">
        <f t="shared" si="56"/>
        <v>1.7680000000000001E-2</v>
      </c>
      <c r="R1440" s="29"/>
    </row>
    <row r="1441" spans="10:18" ht="15" customHeight="1" x14ac:dyDescent="0.25">
      <c r="J1441" s="28">
        <v>7</v>
      </c>
      <c r="K1441" s="29"/>
      <c r="L1441" s="29">
        <v>3.5</v>
      </c>
      <c r="M1441" s="24">
        <v>15</v>
      </c>
      <c r="N1441" s="24">
        <v>400</v>
      </c>
      <c r="O1441" s="29"/>
      <c r="P1441" s="25">
        <v>3</v>
      </c>
      <c r="Q1441" s="26">
        <f t="shared" si="56"/>
        <v>6.3E-2</v>
      </c>
      <c r="R1441" s="29"/>
    </row>
    <row r="1442" spans="10:18" ht="15" customHeight="1" x14ac:dyDescent="0.25">
      <c r="J1442" s="28">
        <v>8</v>
      </c>
      <c r="K1442" s="29"/>
      <c r="L1442" s="29">
        <v>4.5</v>
      </c>
      <c r="M1442" s="24">
        <v>10</v>
      </c>
      <c r="N1442" s="24">
        <v>400</v>
      </c>
      <c r="O1442" s="29"/>
      <c r="P1442" s="25">
        <v>7</v>
      </c>
      <c r="Q1442" s="26">
        <f t="shared" si="56"/>
        <v>0.126</v>
      </c>
      <c r="R1442" s="29"/>
    </row>
    <row r="1443" spans="10:18" ht="15" customHeight="1" x14ac:dyDescent="0.25">
      <c r="J1443" s="28">
        <v>9</v>
      </c>
      <c r="K1443" s="29"/>
      <c r="L1443" s="29">
        <v>3.5</v>
      </c>
      <c r="M1443" s="24">
        <v>10</v>
      </c>
      <c r="N1443" s="24">
        <v>400</v>
      </c>
      <c r="O1443" s="29"/>
      <c r="P1443" s="25">
        <v>4</v>
      </c>
      <c r="Q1443" s="26">
        <f t="shared" si="56"/>
        <v>5.6000000000000001E-2</v>
      </c>
      <c r="R1443" s="29"/>
    </row>
    <row r="1444" spans="10:18" ht="15" customHeight="1" x14ac:dyDescent="0.25">
      <c r="J1444" s="28">
        <v>10</v>
      </c>
      <c r="K1444" s="29"/>
      <c r="L1444" s="29">
        <v>2.2000000000000002</v>
      </c>
      <c r="M1444" s="24">
        <v>10</v>
      </c>
      <c r="N1444" s="24">
        <v>400</v>
      </c>
      <c r="O1444" s="29"/>
      <c r="P1444" s="25">
        <v>1</v>
      </c>
      <c r="Q1444" s="26">
        <f t="shared" si="56"/>
        <v>8.8000000000000005E-3</v>
      </c>
      <c r="R1444" s="29"/>
    </row>
    <row r="1445" spans="10:18" ht="15" customHeight="1" x14ac:dyDescent="0.25">
      <c r="J1445" s="28">
        <v>11</v>
      </c>
      <c r="K1445" s="29"/>
      <c r="L1445" s="29">
        <v>1.7</v>
      </c>
      <c r="M1445" s="24">
        <v>10</v>
      </c>
      <c r="N1445" s="24">
        <v>400</v>
      </c>
      <c r="O1445" s="29"/>
      <c r="P1445" s="25">
        <v>2</v>
      </c>
      <c r="Q1445" s="26">
        <f t="shared" si="56"/>
        <v>1.3599999999999999E-2</v>
      </c>
      <c r="R1445" s="29"/>
    </row>
    <row r="1446" spans="10:18" ht="15" customHeight="1" x14ac:dyDescent="0.25">
      <c r="J1446" s="28">
        <v>12</v>
      </c>
      <c r="K1446" s="29"/>
      <c r="L1446" s="29">
        <v>10</v>
      </c>
      <c r="M1446" s="24">
        <v>28</v>
      </c>
      <c r="N1446" s="24">
        <v>400</v>
      </c>
      <c r="O1446" s="29"/>
      <c r="P1446" s="25">
        <v>1</v>
      </c>
      <c r="Q1446" s="26">
        <f t="shared" si="56"/>
        <v>0.112</v>
      </c>
      <c r="R1446" s="29"/>
    </row>
    <row r="1447" spans="10:18" ht="15" customHeight="1" x14ac:dyDescent="0.25">
      <c r="J1447" s="28">
        <v>13</v>
      </c>
      <c r="K1447" s="29"/>
      <c r="L1447" s="29">
        <v>10</v>
      </c>
      <c r="M1447" s="24">
        <v>25</v>
      </c>
      <c r="N1447" s="24">
        <v>400</v>
      </c>
      <c r="O1447" s="29"/>
      <c r="P1447" s="25">
        <v>1</v>
      </c>
      <c r="Q1447" s="26">
        <f t="shared" si="56"/>
        <v>0.1</v>
      </c>
      <c r="R1447" s="29"/>
    </row>
    <row r="1448" spans="10:18" ht="15" customHeight="1" x14ac:dyDescent="0.25">
      <c r="J1448" s="28">
        <v>14</v>
      </c>
      <c r="K1448" s="29"/>
      <c r="L1448" s="29">
        <v>7</v>
      </c>
      <c r="M1448" s="24">
        <v>25</v>
      </c>
      <c r="N1448" s="24">
        <v>400</v>
      </c>
      <c r="O1448" s="29"/>
      <c r="P1448" s="25">
        <v>1</v>
      </c>
      <c r="Q1448" s="26">
        <f t="shared" si="56"/>
        <v>7.0000000000000007E-2</v>
      </c>
      <c r="R1448" s="29"/>
    </row>
    <row r="1449" spans="10:18" ht="15" customHeight="1" x14ac:dyDescent="0.25">
      <c r="J1449" s="28">
        <v>15</v>
      </c>
      <c r="K1449" s="29"/>
      <c r="L1449" s="29">
        <v>3.5</v>
      </c>
      <c r="M1449" s="24">
        <v>25</v>
      </c>
      <c r="N1449" s="24">
        <v>400</v>
      </c>
      <c r="O1449" s="29"/>
      <c r="P1449" s="25">
        <v>2</v>
      </c>
      <c r="Q1449" s="26">
        <f t="shared" si="56"/>
        <v>7.0000000000000007E-2</v>
      </c>
      <c r="R1449" s="29"/>
    </row>
    <row r="1450" spans="10:18" ht="15" customHeight="1" x14ac:dyDescent="0.25">
      <c r="J1450" s="28">
        <v>16</v>
      </c>
      <c r="K1450" s="29"/>
      <c r="L1450" s="29">
        <v>3.5</v>
      </c>
      <c r="M1450" s="24">
        <v>18</v>
      </c>
      <c r="N1450" s="24">
        <v>400</v>
      </c>
      <c r="O1450" s="29"/>
      <c r="P1450" s="25">
        <v>1</v>
      </c>
      <c r="Q1450" s="26">
        <f t="shared" si="56"/>
        <v>2.52E-2</v>
      </c>
      <c r="R1450" s="29"/>
    </row>
    <row r="1451" spans="10:18" ht="15" customHeight="1" x14ac:dyDescent="0.25">
      <c r="J1451" s="28">
        <v>17</v>
      </c>
      <c r="K1451" s="29"/>
      <c r="L1451" s="29">
        <v>7</v>
      </c>
      <c r="M1451" s="24">
        <v>10</v>
      </c>
      <c r="N1451" s="24">
        <v>400</v>
      </c>
      <c r="O1451" s="29"/>
      <c r="P1451" s="25">
        <v>2</v>
      </c>
      <c r="Q1451" s="26">
        <f t="shared" si="56"/>
        <v>5.6000000000000001E-2</v>
      </c>
      <c r="R1451" s="29"/>
    </row>
    <row r="1452" spans="10:18" ht="15" customHeight="1" x14ac:dyDescent="0.25">
      <c r="J1452" s="28">
        <v>18</v>
      </c>
      <c r="K1452" s="29"/>
      <c r="L1452" s="29">
        <v>1.7</v>
      </c>
      <c r="M1452" s="24">
        <v>10</v>
      </c>
      <c r="N1452" s="24">
        <v>400</v>
      </c>
      <c r="O1452" s="29"/>
      <c r="P1452" s="25">
        <v>3</v>
      </c>
      <c r="Q1452" s="26">
        <f t="shared" si="56"/>
        <v>2.0400000000000001E-2</v>
      </c>
      <c r="R1452" s="29"/>
    </row>
    <row r="1453" spans="10:18" ht="15" customHeight="1" x14ac:dyDescent="0.25">
      <c r="J1453" s="1311">
        <v>19</v>
      </c>
      <c r="K1453" s="476"/>
      <c r="L1453" s="477">
        <v>4</v>
      </c>
      <c r="M1453" s="409">
        <v>6</v>
      </c>
      <c r="N1453" s="409">
        <v>400</v>
      </c>
      <c r="O1453" s="409">
        <v>5</v>
      </c>
      <c r="P1453" s="617">
        <v>30</v>
      </c>
      <c r="Q1453" s="451">
        <f t="shared" si="56"/>
        <v>0.28799999999999998</v>
      </c>
      <c r="R1453" s="618"/>
    </row>
    <row r="1454" spans="10:18" ht="15" customHeight="1" x14ac:dyDescent="0.25">
      <c r="J1454" s="1311">
        <v>20</v>
      </c>
      <c r="K1454" s="476"/>
      <c r="L1454" s="477">
        <v>3</v>
      </c>
      <c r="M1454" s="409">
        <v>5</v>
      </c>
      <c r="N1454" s="409">
        <v>400</v>
      </c>
      <c r="O1454" s="409">
        <v>2</v>
      </c>
      <c r="P1454" s="617">
        <v>20</v>
      </c>
      <c r="Q1454" s="451">
        <f t="shared" si="56"/>
        <v>0.12</v>
      </c>
      <c r="R1454" s="618"/>
    </row>
    <row r="1455" spans="10:18" ht="15" customHeight="1" x14ac:dyDescent="0.25">
      <c r="J1455" s="1311">
        <v>21</v>
      </c>
      <c r="K1455" s="476"/>
      <c r="L1455" s="477">
        <v>2</v>
      </c>
      <c r="M1455" s="409">
        <v>3</v>
      </c>
      <c r="N1455" s="409">
        <v>400</v>
      </c>
      <c r="O1455" s="409">
        <v>1</v>
      </c>
      <c r="P1455" s="617">
        <v>25</v>
      </c>
      <c r="Q1455" s="451">
        <f t="shared" si="56"/>
        <v>0.06</v>
      </c>
      <c r="R1455" s="618"/>
    </row>
    <row r="1456" spans="10:18" ht="15" customHeight="1" x14ac:dyDescent="0.25">
      <c r="J1456" s="409"/>
      <c r="K1456" s="409"/>
      <c r="L1456" s="409"/>
      <c r="M1456" s="409"/>
      <c r="N1456" s="409"/>
      <c r="O1456" s="1350">
        <f>SUM(O116:O1455)</f>
        <v>734</v>
      </c>
      <c r="P1456" s="1350">
        <f>SUM(P116:P1455)</f>
        <v>12930</v>
      </c>
      <c r="Q1456" s="1351">
        <f>SUM(Q116:Q1455)</f>
        <v>191.60625000000044</v>
      </c>
      <c r="R1456" s="479"/>
    </row>
    <row r="1457" spans="10:18" ht="15" customHeight="1" x14ac:dyDescent="0.25">
      <c r="J1457" s="1292">
        <v>46204</v>
      </c>
      <c r="K1457" s="23" t="s">
        <v>32</v>
      </c>
      <c r="L1457" s="24">
        <v>10</v>
      </c>
      <c r="M1457" s="24">
        <v>25</v>
      </c>
      <c r="N1457" s="24">
        <v>400</v>
      </c>
      <c r="O1457" s="23"/>
      <c r="P1457" s="25">
        <v>2</v>
      </c>
      <c r="Q1457" s="26">
        <f t="shared" ref="Q1457:Q1520" si="57">L1457*M1457*N1457*P1457/1000000</f>
        <v>0.2</v>
      </c>
      <c r="R1457" s="27"/>
    </row>
    <row r="1458" spans="10:18" ht="15" customHeight="1" x14ac:dyDescent="0.25">
      <c r="J1458" s="28">
        <v>2</v>
      </c>
      <c r="K1458" s="29"/>
      <c r="L1458" s="29">
        <v>7</v>
      </c>
      <c r="M1458" s="24">
        <v>25</v>
      </c>
      <c r="N1458" s="24">
        <v>400</v>
      </c>
      <c r="O1458" s="29"/>
      <c r="P1458" s="25">
        <v>2</v>
      </c>
      <c r="Q1458" s="26">
        <f t="shared" si="57"/>
        <v>0.14000000000000001</v>
      </c>
      <c r="R1458" s="29"/>
    </row>
    <row r="1459" spans="10:18" ht="15" customHeight="1" x14ac:dyDescent="0.25">
      <c r="J1459" s="28">
        <v>3</v>
      </c>
      <c r="K1459" s="29"/>
      <c r="L1459" s="29">
        <v>4.5</v>
      </c>
      <c r="M1459" s="24">
        <v>25</v>
      </c>
      <c r="N1459" s="24">
        <v>400</v>
      </c>
      <c r="O1459" s="29"/>
      <c r="P1459" s="25">
        <v>1</v>
      </c>
      <c r="Q1459" s="26">
        <f t="shared" si="57"/>
        <v>4.4999999999999998E-2</v>
      </c>
      <c r="R1459" s="29"/>
    </row>
    <row r="1460" spans="10:18" ht="15" customHeight="1" x14ac:dyDescent="0.25">
      <c r="J1460" s="28">
        <v>4</v>
      </c>
      <c r="K1460" s="29"/>
      <c r="L1460" s="29">
        <v>3.5</v>
      </c>
      <c r="M1460" s="24">
        <v>25</v>
      </c>
      <c r="N1460" s="24">
        <v>400</v>
      </c>
      <c r="O1460" s="29"/>
      <c r="P1460" s="25">
        <v>1</v>
      </c>
      <c r="Q1460" s="26">
        <f t="shared" si="57"/>
        <v>3.5000000000000003E-2</v>
      </c>
      <c r="R1460" s="29"/>
    </row>
    <row r="1461" spans="10:18" ht="15" customHeight="1" x14ac:dyDescent="0.25">
      <c r="J1461" s="28">
        <v>5</v>
      </c>
      <c r="K1461" s="29"/>
      <c r="L1461" s="29">
        <v>1.7</v>
      </c>
      <c r="M1461" s="24">
        <v>25</v>
      </c>
      <c r="N1461" s="24">
        <v>400</v>
      </c>
      <c r="O1461" s="29"/>
      <c r="P1461" s="25">
        <v>1</v>
      </c>
      <c r="Q1461" s="26">
        <f t="shared" si="57"/>
        <v>1.7000000000000001E-2</v>
      </c>
      <c r="R1461" s="29"/>
    </row>
    <row r="1462" spans="10:18" ht="15" customHeight="1" x14ac:dyDescent="0.25">
      <c r="J1462" s="28">
        <v>6</v>
      </c>
      <c r="K1462" s="29"/>
      <c r="L1462" s="29">
        <v>15</v>
      </c>
      <c r="M1462" s="24">
        <v>20</v>
      </c>
      <c r="N1462" s="24">
        <v>400</v>
      </c>
      <c r="O1462" s="29"/>
      <c r="P1462" s="25">
        <v>1</v>
      </c>
      <c r="Q1462" s="26">
        <f t="shared" si="57"/>
        <v>0.12</v>
      </c>
      <c r="R1462" s="29"/>
    </row>
    <row r="1463" spans="10:18" ht="15" customHeight="1" x14ac:dyDescent="0.25">
      <c r="J1463" s="28">
        <v>7</v>
      </c>
      <c r="K1463" s="29"/>
      <c r="L1463" s="29">
        <v>10</v>
      </c>
      <c r="M1463" s="24">
        <v>20</v>
      </c>
      <c r="N1463" s="24">
        <v>400</v>
      </c>
      <c r="O1463" s="29"/>
      <c r="P1463" s="25">
        <v>6</v>
      </c>
      <c r="Q1463" s="26">
        <f t="shared" si="57"/>
        <v>0.48</v>
      </c>
      <c r="R1463" s="29"/>
    </row>
    <row r="1464" spans="10:18" ht="15" customHeight="1" x14ac:dyDescent="0.25">
      <c r="J1464" s="28">
        <v>8</v>
      </c>
      <c r="K1464" s="29"/>
      <c r="L1464" s="29">
        <v>7</v>
      </c>
      <c r="M1464" s="24">
        <v>20</v>
      </c>
      <c r="N1464" s="24">
        <v>400</v>
      </c>
      <c r="O1464" s="29"/>
      <c r="P1464" s="25">
        <v>3</v>
      </c>
      <c r="Q1464" s="26">
        <f t="shared" si="57"/>
        <v>0.16800000000000001</v>
      </c>
      <c r="R1464" s="29"/>
    </row>
    <row r="1465" spans="10:18" ht="15" customHeight="1" x14ac:dyDescent="0.25">
      <c r="J1465" s="28">
        <v>9</v>
      </c>
      <c r="K1465" s="29"/>
      <c r="L1465" s="29">
        <v>4.5</v>
      </c>
      <c r="M1465" s="24">
        <v>20</v>
      </c>
      <c r="N1465" s="24">
        <v>400</v>
      </c>
      <c r="O1465" s="29"/>
      <c r="P1465" s="25">
        <v>1</v>
      </c>
      <c r="Q1465" s="26">
        <f t="shared" si="57"/>
        <v>3.5999999999999997E-2</v>
      </c>
      <c r="R1465" s="29"/>
    </row>
    <row r="1466" spans="10:18" ht="15" customHeight="1" x14ac:dyDescent="0.25">
      <c r="J1466" s="28">
        <v>10</v>
      </c>
      <c r="K1466" s="29"/>
      <c r="L1466" s="29">
        <v>7</v>
      </c>
      <c r="M1466" s="24">
        <v>15</v>
      </c>
      <c r="N1466" s="24">
        <v>400</v>
      </c>
      <c r="O1466" s="29"/>
      <c r="P1466" s="25">
        <v>1</v>
      </c>
      <c r="Q1466" s="26">
        <f t="shared" si="57"/>
        <v>4.2000000000000003E-2</v>
      </c>
      <c r="R1466" s="29"/>
    </row>
    <row r="1467" spans="10:18" ht="15" customHeight="1" x14ac:dyDescent="0.25">
      <c r="J1467" s="28">
        <v>11</v>
      </c>
      <c r="K1467" s="29"/>
      <c r="L1467" s="29">
        <v>4.5</v>
      </c>
      <c r="M1467" s="24">
        <v>15</v>
      </c>
      <c r="N1467" s="24">
        <v>400</v>
      </c>
      <c r="O1467" s="29"/>
      <c r="P1467" s="25">
        <v>3</v>
      </c>
      <c r="Q1467" s="26">
        <f t="shared" si="57"/>
        <v>8.1000000000000003E-2</v>
      </c>
      <c r="R1467" s="29"/>
    </row>
    <row r="1468" spans="10:18" ht="15" customHeight="1" x14ac:dyDescent="0.25">
      <c r="J1468" s="28">
        <v>12</v>
      </c>
      <c r="K1468" s="29"/>
      <c r="L1468" s="29">
        <v>1.7</v>
      </c>
      <c r="M1468" s="24">
        <v>13</v>
      </c>
      <c r="N1468" s="24">
        <v>400</v>
      </c>
      <c r="O1468" s="29"/>
      <c r="P1468" s="25">
        <v>1</v>
      </c>
      <c r="Q1468" s="26">
        <f t="shared" si="57"/>
        <v>8.8400000000000006E-3</v>
      </c>
      <c r="R1468" s="29"/>
    </row>
    <row r="1469" spans="10:18" ht="15" customHeight="1" x14ac:dyDescent="0.25">
      <c r="J1469" s="28">
        <v>13</v>
      </c>
      <c r="K1469" s="29"/>
      <c r="L1469" s="29">
        <v>10</v>
      </c>
      <c r="M1469" s="24">
        <v>15</v>
      </c>
      <c r="N1469" s="24">
        <v>400</v>
      </c>
      <c r="O1469" s="29"/>
      <c r="P1469" s="25">
        <v>1</v>
      </c>
      <c r="Q1469" s="26">
        <f t="shared" si="57"/>
        <v>0.06</v>
      </c>
      <c r="R1469" s="29"/>
    </row>
    <row r="1470" spans="10:18" ht="15" customHeight="1" x14ac:dyDescent="0.25">
      <c r="J1470" s="28">
        <v>14</v>
      </c>
      <c r="K1470" s="29"/>
      <c r="L1470" s="29">
        <v>4.5</v>
      </c>
      <c r="M1470" s="24">
        <v>13</v>
      </c>
      <c r="N1470" s="24">
        <v>400</v>
      </c>
      <c r="O1470" s="29"/>
      <c r="P1470" s="25">
        <v>1</v>
      </c>
      <c r="Q1470" s="26">
        <f t="shared" si="57"/>
        <v>2.3400000000000001E-2</v>
      </c>
      <c r="R1470" s="29"/>
    </row>
    <row r="1471" spans="10:18" ht="15" customHeight="1" x14ac:dyDescent="0.25">
      <c r="J1471" s="28">
        <v>15</v>
      </c>
      <c r="K1471" s="29"/>
      <c r="L1471" s="29">
        <v>4.5</v>
      </c>
      <c r="M1471" s="24">
        <v>13</v>
      </c>
      <c r="N1471" s="24">
        <v>400</v>
      </c>
      <c r="O1471" s="29"/>
      <c r="P1471" s="25">
        <v>1</v>
      </c>
      <c r="Q1471" s="26">
        <f t="shared" si="57"/>
        <v>2.3400000000000001E-2</v>
      </c>
      <c r="R1471" s="29"/>
    </row>
    <row r="1472" spans="10:18" ht="15" customHeight="1" x14ac:dyDescent="0.25">
      <c r="J1472" s="28">
        <v>16</v>
      </c>
      <c r="K1472" s="29"/>
      <c r="L1472" s="29">
        <v>3.5</v>
      </c>
      <c r="M1472" s="24">
        <v>13</v>
      </c>
      <c r="N1472" s="24">
        <v>400</v>
      </c>
      <c r="O1472" s="29"/>
      <c r="P1472" s="25">
        <v>2</v>
      </c>
      <c r="Q1472" s="26">
        <f t="shared" si="57"/>
        <v>3.6400000000000002E-2</v>
      </c>
      <c r="R1472" s="29"/>
    </row>
    <row r="1473" spans="10:18" ht="15" customHeight="1" x14ac:dyDescent="0.25">
      <c r="J1473" s="28">
        <v>17</v>
      </c>
      <c r="K1473" s="29"/>
      <c r="L1473" s="29">
        <v>1.7</v>
      </c>
      <c r="M1473" s="24">
        <v>13</v>
      </c>
      <c r="N1473" s="24">
        <v>400</v>
      </c>
      <c r="O1473" s="29"/>
      <c r="P1473" s="25">
        <v>4</v>
      </c>
      <c r="Q1473" s="26">
        <f t="shared" si="57"/>
        <v>3.5360000000000003E-2</v>
      </c>
      <c r="R1473" s="29"/>
    </row>
    <row r="1474" spans="10:18" ht="15" customHeight="1" x14ac:dyDescent="0.25">
      <c r="J1474" s="28">
        <v>18</v>
      </c>
      <c r="K1474" s="29"/>
      <c r="L1474" s="29">
        <v>2.2999999999999998</v>
      </c>
      <c r="M1474" s="24">
        <v>13</v>
      </c>
      <c r="N1474" s="24">
        <v>400</v>
      </c>
      <c r="O1474" s="29"/>
      <c r="P1474" s="25">
        <v>1</v>
      </c>
      <c r="Q1474" s="26">
        <f t="shared" si="57"/>
        <v>1.196E-2</v>
      </c>
      <c r="R1474" s="29"/>
    </row>
    <row r="1475" spans="10:18" ht="15" customHeight="1" x14ac:dyDescent="0.25">
      <c r="J1475" s="28">
        <v>19</v>
      </c>
      <c r="K1475" s="29"/>
      <c r="L1475" s="29">
        <v>3.5</v>
      </c>
      <c r="M1475" s="24">
        <v>15</v>
      </c>
      <c r="N1475" s="24">
        <v>400</v>
      </c>
      <c r="O1475" s="29"/>
      <c r="P1475" s="25">
        <v>3</v>
      </c>
      <c r="Q1475" s="26">
        <f t="shared" si="57"/>
        <v>6.3E-2</v>
      </c>
      <c r="R1475" s="29"/>
    </row>
    <row r="1476" spans="10:18" ht="15" customHeight="1" x14ac:dyDescent="0.25">
      <c r="J1476" s="28">
        <v>20</v>
      </c>
      <c r="K1476" s="29"/>
      <c r="L1476" s="29">
        <v>2.2999999999999998</v>
      </c>
      <c r="M1476" s="24">
        <v>15</v>
      </c>
      <c r="N1476" s="24">
        <v>400</v>
      </c>
      <c r="O1476" s="29"/>
      <c r="P1476" s="25">
        <v>5</v>
      </c>
      <c r="Q1476" s="26">
        <f t="shared" si="57"/>
        <v>6.9000000000000006E-2</v>
      </c>
      <c r="R1476" s="29"/>
    </row>
    <row r="1477" spans="10:18" ht="15" customHeight="1" x14ac:dyDescent="0.25">
      <c r="J1477" s="28">
        <v>21</v>
      </c>
      <c r="K1477" s="29"/>
      <c r="L1477" s="29">
        <v>3.5</v>
      </c>
      <c r="M1477" s="24">
        <v>18</v>
      </c>
      <c r="N1477" s="24">
        <v>400</v>
      </c>
      <c r="O1477" s="29"/>
      <c r="P1477" s="25">
        <v>1</v>
      </c>
      <c r="Q1477" s="26">
        <f t="shared" si="57"/>
        <v>2.52E-2</v>
      </c>
      <c r="R1477" s="29"/>
    </row>
    <row r="1478" spans="10:18" ht="15" customHeight="1" x14ac:dyDescent="0.25">
      <c r="J1478" s="28">
        <v>22</v>
      </c>
      <c r="K1478" s="29"/>
      <c r="L1478" s="29">
        <v>4.5</v>
      </c>
      <c r="M1478" s="24">
        <v>10</v>
      </c>
      <c r="N1478" s="24">
        <v>400</v>
      </c>
      <c r="O1478" s="29"/>
      <c r="P1478" s="25">
        <v>16</v>
      </c>
      <c r="Q1478" s="26">
        <f t="shared" si="57"/>
        <v>0.28799999999999998</v>
      </c>
      <c r="R1478" s="29"/>
    </row>
    <row r="1479" spans="10:18" ht="15" customHeight="1" x14ac:dyDescent="0.25">
      <c r="J1479" s="28">
        <v>23</v>
      </c>
      <c r="K1479" s="29"/>
      <c r="L1479" s="29">
        <v>3.5</v>
      </c>
      <c r="M1479" s="24">
        <v>10</v>
      </c>
      <c r="N1479" s="24">
        <v>400</v>
      </c>
      <c r="O1479" s="29"/>
      <c r="P1479" s="25">
        <v>16</v>
      </c>
      <c r="Q1479" s="26">
        <f t="shared" si="57"/>
        <v>0.224</v>
      </c>
      <c r="R1479" s="29"/>
    </row>
    <row r="1480" spans="10:18" ht="15" customHeight="1" x14ac:dyDescent="0.25">
      <c r="J1480" s="28">
        <v>24</v>
      </c>
      <c r="K1480" s="29"/>
      <c r="L1480" s="29">
        <v>2.2000000000000002</v>
      </c>
      <c r="M1480" s="24">
        <v>10</v>
      </c>
      <c r="N1480" s="24">
        <v>400</v>
      </c>
      <c r="O1480" s="29"/>
      <c r="P1480" s="25">
        <v>12</v>
      </c>
      <c r="Q1480" s="26">
        <f t="shared" si="57"/>
        <v>0.1056</v>
      </c>
      <c r="R1480" s="29"/>
    </row>
    <row r="1481" spans="10:18" ht="15" customHeight="1" x14ac:dyDescent="0.25">
      <c r="J1481" s="28">
        <v>25</v>
      </c>
      <c r="K1481" s="29"/>
      <c r="L1481" s="29">
        <v>1.7</v>
      </c>
      <c r="M1481" s="24">
        <v>10</v>
      </c>
      <c r="N1481" s="24">
        <v>400</v>
      </c>
      <c r="O1481" s="29"/>
      <c r="P1481" s="25">
        <v>6</v>
      </c>
      <c r="Q1481" s="26">
        <f t="shared" si="57"/>
        <v>4.0800000000000003E-2</v>
      </c>
      <c r="R1481" s="29"/>
    </row>
    <row r="1482" spans="10:18" ht="15" customHeight="1" x14ac:dyDescent="0.25">
      <c r="J1482" s="28">
        <v>26</v>
      </c>
      <c r="K1482" s="29"/>
      <c r="L1482" s="29">
        <v>7</v>
      </c>
      <c r="M1482" s="24">
        <v>10</v>
      </c>
      <c r="N1482" s="24">
        <v>400</v>
      </c>
      <c r="O1482" s="29"/>
      <c r="P1482" s="25">
        <v>1</v>
      </c>
      <c r="Q1482" s="26">
        <f t="shared" si="57"/>
        <v>2.8000000000000001E-2</v>
      </c>
      <c r="R1482" s="29"/>
    </row>
    <row r="1483" spans="10:18" ht="15" customHeight="1" x14ac:dyDescent="0.25">
      <c r="J1483" s="28">
        <v>27</v>
      </c>
      <c r="K1483" s="29"/>
      <c r="L1483" s="29">
        <v>1.7</v>
      </c>
      <c r="M1483" s="24">
        <v>10</v>
      </c>
      <c r="N1483" s="24">
        <v>300</v>
      </c>
      <c r="O1483" s="29"/>
      <c r="P1483" s="25">
        <v>11</v>
      </c>
      <c r="Q1483" s="26">
        <f t="shared" si="57"/>
        <v>5.6099999999999997E-2</v>
      </c>
      <c r="R1483" s="29"/>
    </row>
    <row r="1484" spans="10:18" ht="15" customHeight="1" x14ac:dyDescent="0.25">
      <c r="J1484" s="1311">
        <v>28</v>
      </c>
      <c r="K1484" s="476"/>
      <c r="L1484" s="477">
        <v>4</v>
      </c>
      <c r="M1484" s="409">
        <v>6</v>
      </c>
      <c r="N1484" s="409">
        <v>400</v>
      </c>
      <c r="O1484" s="409">
        <v>8</v>
      </c>
      <c r="P1484" s="617">
        <v>48</v>
      </c>
      <c r="Q1484" s="451">
        <f t="shared" si="57"/>
        <v>0.46079999999999999</v>
      </c>
      <c r="R1484" s="618"/>
    </row>
    <row r="1485" spans="10:18" ht="15" customHeight="1" x14ac:dyDescent="0.25">
      <c r="J1485" s="1311">
        <v>29</v>
      </c>
      <c r="K1485" s="476"/>
      <c r="L1485" s="477">
        <v>3</v>
      </c>
      <c r="M1485" s="409">
        <v>5</v>
      </c>
      <c r="N1485" s="409">
        <v>400</v>
      </c>
      <c r="O1485" s="409">
        <v>6</v>
      </c>
      <c r="P1485" s="617">
        <v>60</v>
      </c>
      <c r="Q1485" s="451">
        <f t="shared" si="57"/>
        <v>0.36</v>
      </c>
      <c r="R1485" s="618"/>
    </row>
    <row r="1486" spans="10:18" ht="15" customHeight="1" x14ac:dyDescent="0.25">
      <c r="J1486" s="1346">
        <v>30</v>
      </c>
      <c r="K1486" s="1347"/>
      <c r="L1486" s="1348">
        <v>2</v>
      </c>
      <c r="M1486" s="1349">
        <v>3</v>
      </c>
      <c r="N1486" s="1349">
        <v>400</v>
      </c>
      <c r="O1486" s="409">
        <v>4</v>
      </c>
      <c r="P1486" s="617">
        <v>100</v>
      </c>
      <c r="Q1486" s="451">
        <f t="shared" si="57"/>
        <v>0.24</v>
      </c>
      <c r="R1486" s="618"/>
    </row>
    <row r="1487" spans="10:18" ht="15" customHeight="1" x14ac:dyDescent="0.25">
      <c r="J1487" s="1292">
        <v>46205</v>
      </c>
      <c r="K1487" s="23" t="s">
        <v>32</v>
      </c>
      <c r="L1487" s="24">
        <v>13</v>
      </c>
      <c r="M1487" s="24">
        <v>33</v>
      </c>
      <c r="N1487" s="24">
        <v>400</v>
      </c>
      <c r="O1487" s="23"/>
      <c r="P1487" s="25">
        <v>1</v>
      </c>
      <c r="Q1487" s="26">
        <f t="shared" si="57"/>
        <v>0.1716</v>
      </c>
      <c r="R1487" s="27"/>
    </row>
    <row r="1488" spans="10:18" ht="15" customHeight="1" x14ac:dyDescent="0.25">
      <c r="J1488" s="28">
        <v>2</v>
      </c>
      <c r="K1488" s="29"/>
      <c r="L1488" s="29">
        <v>15</v>
      </c>
      <c r="M1488" s="24">
        <v>30</v>
      </c>
      <c r="N1488" s="24">
        <v>400</v>
      </c>
      <c r="O1488" s="29"/>
      <c r="P1488" s="25">
        <v>1</v>
      </c>
      <c r="Q1488" s="26">
        <f t="shared" si="57"/>
        <v>0.18</v>
      </c>
      <c r="R1488" s="29"/>
    </row>
    <row r="1489" spans="10:18" ht="15" customHeight="1" x14ac:dyDescent="0.25">
      <c r="J1489" s="28">
        <v>3</v>
      </c>
      <c r="K1489" s="29"/>
      <c r="L1489" s="29">
        <v>13</v>
      </c>
      <c r="M1489" s="24">
        <v>30</v>
      </c>
      <c r="N1489" s="24">
        <v>400</v>
      </c>
      <c r="O1489" s="29"/>
      <c r="P1489" s="25">
        <v>1</v>
      </c>
      <c r="Q1489" s="26">
        <f t="shared" si="57"/>
        <v>0.156</v>
      </c>
      <c r="R1489" s="29"/>
    </row>
    <row r="1490" spans="10:18" ht="15" customHeight="1" x14ac:dyDescent="0.25">
      <c r="J1490" s="28">
        <v>4</v>
      </c>
      <c r="K1490" s="29"/>
      <c r="L1490" s="29">
        <v>10</v>
      </c>
      <c r="M1490" s="24">
        <v>30</v>
      </c>
      <c r="N1490" s="24">
        <v>400</v>
      </c>
      <c r="O1490" s="29"/>
      <c r="P1490" s="25">
        <v>1</v>
      </c>
      <c r="Q1490" s="26">
        <f t="shared" si="57"/>
        <v>0.12</v>
      </c>
      <c r="R1490" s="29"/>
    </row>
    <row r="1491" spans="10:18" ht="15" customHeight="1" x14ac:dyDescent="0.25">
      <c r="J1491" s="28">
        <v>5</v>
      </c>
      <c r="K1491" s="29"/>
      <c r="L1491" s="29">
        <v>13</v>
      </c>
      <c r="M1491" s="24">
        <v>25</v>
      </c>
      <c r="N1491" s="24">
        <v>400</v>
      </c>
      <c r="O1491" s="29"/>
      <c r="P1491" s="25">
        <v>1</v>
      </c>
      <c r="Q1491" s="26">
        <f t="shared" si="57"/>
        <v>0.13</v>
      </c>
      <c r="R1491" s="29"/>
    </row>
    <row r="1492" spans="10:18" ht="15" customHeight="1" x14ac:dyDescent="0.25">
      <c r="J1492" s="28">
        <v>6</v>
      </c>
      <c r="K1492" s="29"/>
      <c r="L1492" s="29">
        <v>10</v>
      </c>
      <c r="M1492" s="24">
        <v>25</v>
      </c>
      <c r="N1492" s="24">
        <v>400</v>
      </c>
      <c r="O1492" s="29"/>
      <c r="P1492" s="25">
        <v>3</v>
      </c>
      <c r="Q1492" s="26">
        <f t="shared" si="57"/>
        <v>0.3</v>
      </c>
      <c r="R1492" s="29"/>
    </row>
    <row r="1493" spans="10:18" ht="15" customHeight="1" x14ac:dyDescent="0.25">
      <c r="J1493" s="28">
        <v>7</v>
      </c>
      <c r="K1493" s="29"/>
      <c r="L1493" s="29">
        <v>2.2000000000000002</v>
      </c>
      <c r="M1493" s="24">
        <v>25</v>
      </c>
      <c r="N1493" s="24">
        <v>400</v>
      </c>
      <c r="O1493" s="29"/>
      <c r="P1493" s="25">
        <v>1</v>
      </c>
      <c r="Q1493" s="26">
        <f t="shared" si="57"/>
        <v>2.2000000000000002E-2</v>
      </c>
      <c r="R1493" s="29"/>
    </row>
    <row r="1494" spans="10:18" ht="15" customHeight="1" x14ac:dyDescent="0.25">
      <c r="J1494" s="28">
        <v>8</v>
      </c>
      <c r="K1494" s="29"/>
      <c r="L1494" s="29">
        <v>15</v>
      </c>
      <c r="M1494" s="24">
        <v>20</v>
      </c>
      <c r="N1494" s="24">
        <v>400</v>
      </c>
      <c r="O1494" s="29"/>
      <c r="P1494" s="25">
        <v>1</v>
      </c>
      <c r="Q1494" s="26">
        <f t="shared" si="57"/>
        <v>0.12</v>
      </c>
      <c r="R1494" s="29"/>
    </row>
    <row r="1495" spans="10:18" ht="15" customHeight="1" x14ac:dyDescent="0.25">
      <c r="J1495" s="28">
        <v>9</v>
      </c>
      <c r="K1495" s="29"/>
      <c r="L1495" s="29">
        <v>10</v>
      </c>
      <c r="M1495" s="24">
        <v>20</v>
      </c>
      <c r="N1495" s="24">
        <v>400</v>
      </c>
      <c r="O1495" s="29"/>
      <c r="P1495" s="25">
        <v>1</v>
      </c>
      <c r="Q1495" s="26">
        <f t="shared" si="57"/>
        <v>0.08</v>
      </c>
      <c r="R1495" s="29"/>
    </row>
    <row r="1496" spans="10:18" ht="15" customHeight="1" x14ac:dyDescent="0.25">
      <c r="J1496" s="28">
        <v>10</v>
      </c>
      <c r="K1496" s="29"/>
      <c r="L1496" s="29">
        <v>1.7</v>
      </c>
      <c r="M1496" s="24">
        <v>20</v>
      </c>
      <c r="N1496" s="24">
        <v>400</v>
      </c>
      <c r="O1496" s="29"/>
      <c r="P1496" s="25">
        <v>1</v>
      </c>
      <c r="Q1496" s="26">
        <f t="shared" si="57"/>
        <v>1.3599999999999999E-2</v>
      </c>
      <c r="R1496" s="29"/>
    </row>
    <row r="1497" spans="10:18" ht="15" customHeight="1" x14ac:dyDescent="0.25">
      <c r="J1497" s="28">
        <v>11</v>
      </c>
      <c r="K1497" s="29"/>
      <c r="L1497" s="29">
        <v>15</v>
      </c>
      <c r="M1497" s="24">
        <v>23</v>
      </c>
      <c r="N1497" s="24">
        <v>400</v>
      </c>
      <c r="O1497" s="29"/>
      <c r="P1497" s="25">
        <v>1</v>
      </c>
      <c r="Q1497" s="26">
        <f t="shared" si="57"/>
        <v>0.13800000000000001</v>
      </c>
      <c r="R1497" s="29"/>
    </row>
    <row r="1498" spans="10:18" ht="15" customHeight="1" x14ac:dyDescent="0.25">
      <c r="J1498" s="28">
        <v>12</v>
      </c>
      <c r="K1498" s="29"/>
      <c r="L1498" s="29">
        <v>7</v>
      </c>
      <c r="M1498" s="24">
        <v>18</v>
      </c>
      <c r="N1498" s="24">
        <v>400</v>
      </c>
      <c r="O1498" s="29"/>
      <c r="P1498" s="25">
        <v>1</v>
      </c>
      <c r="Q1498" s="26">
        <f t="shared" si="57"/>
        <v>5.04E-2</v>
      </c>
      <c r="R1498" s="29"/>
    </row>
    <row r="1499" spans="10:18" ht="15" customHeight="1" x14ac:dyDescent="0.25">
      <c r="J1499" s="28">
        <v>13</v>
      </c>
      <c r="K1499" s="29"/>
      <c r="L1499" s="29">
        <v>3.5</v>
      </c>
      <c r="M1499" s="24">
        <v>18</v>
      </c>
      <c r="N1499" s="24">
        <v>400</v>
      </c>
      <c r="O1499" s="29"/>
      <c r="P1499" s="25">
        <v>1</v>
      </c>
      <c r="Q1499" s="26">
        <f t="shared" si="57"/>
        <v>2.52E-2</v>
      </c>
      <c r="R1499" s="29"/>
    </row>
    <row r="1500" spans="10:18" ht="15" customHeight="1" x14ac:dyDescent="0.25">
      <c r="J1500" s="28">
        <v>14</v>
      </c>
      <c r="K1500" s="29"/>
      <c r="L1500" s="29">
        <v>10</v>
      </c>
      <c r="M1500" s="24">
        <v>15</v>
      </c>
      <c r="N1500" s="24">
        <v>400</v>
      </c>
      <c r="O1500" s="29"/>
      <c r="P1500" s="25">
        <v>3</v>
      </c>
      <c r="Q1500" s="26">
        <f t="shared" si="57"/>
        <v>0.18</v>
      </c>
      <c r="R1500" s="29"/>
    </row>
    <row r="1501" spans="10:18" ht="15" customHeight="1" x14ac:dyDescent="0.25">
      <c r="J1501" s="28">
        <v>15</v>
      </c>
      <c r="K1501" s="29"/>
      <c r="L1501" s="29">
        <v>7</v>
      </c>
      <c r="M1501" s="24">
        <v>15</v>
      </c>
      <c r="N1501" s="24">
        <v>400</v>
      </c>
      <c r="O1501" s="29"/>
      <c r="P1501" s="25">
        <v>1</v>
      </c>
      <c r="Q1501" s="26">
        <f t="shared" si="57"/>
        <v>4.2000000000000003E-2</v>
      </c>
      <c r="R1501" s="29"/>
    </row>
    <row r="1502" spans="10:18" ht="15" customHeight="1" x14ac:dyDescent="0.25">
      <c r="J1502" s="28">
        <v>16</v>
      </c>
      <c r="K1502" s="29"/>
      <c r="L1502" s="29">
        <v>4.5</v>
      </c>
      <c r="M1502" s="24">
        <v>15</v>
      </c>
      <c r="N1502" s="24">
        <v>400</v>
      </c>
      <c r="O1502" s="29"/>
      <c r="P1502" s="25">
        <v>1</v>
      </c>
      <c r="Q1502" s="26">
        <f t="shared" si="57"/>
        <v>2.7E-2</v>
      </c>
      <c r="R1502" s="29"/>
    </row>
    <row r="1503" spans="10:18" ht="15" customHeight="1" x14ac:dyDescent="0.25">
      <c r="J1503" s="28">
        <v>17</v>
      </c>
      <c r="K1503" s="29"/>
      <c r="L1503" s="29">
        <v>1.7</v>
      </c>
      <c r="M1503" s="24">
        <v>15</v>
      </c>
      <c r="N1503" s="24">
        <v>400</v>
      </c>
      <c r="O1503" s="29"/>
      <c r="P1503" s="25">
        <v>5</v>
      </c>
      <c r="Q1503" s="26">
        <f t="shared" si="57"/>
        <v>5.0999999999999997E-2</v>
      </c>
      <c r="R1503" s="29"/>
    </row>
    <row r="1504" spans="10:18" ht="15" customHeight="1" x14ac:dyDescent="0.25">
      <c r="J1504" s="28">
        <v>18</v>
      </c>
      <c r="K1504" s="29"/>
      <c r="L1504" s="29">
        <v>4.5</v>
      </c>
      <c r="M1504" s="24">
        <v>13</v>
      </c>
      <c r="N1504" s="24">
        <v>400</v>
      </c>
      <c r="O1504" s="29"/>
      <c r="P1504" s="25">
        <v>1</v>
      </c>
      <c r="Q1504" s="26">
        <f t="shared" si="57"/>
        <v>2.3400000000000001E-2</v>
      </c>
      <c r="R1504" s="29"/>
    </row>
    <row r="1505" spans="10:18" ht="15" customHeight="1" x14ac:dyDescent="0.25">
      <c r="J1505" s="28">
        <v>19</v>
      </c>
      <c r="K1505" s="29"/>
      <c r="L1505" s="29">
        <v>2.2000000000000002</v>
      </c>
      <c r="M1505" s="24">
        <v>13</v>
      </c>
      <c r="N1505" s="24">
        <v>400</v>
      </c>
      <c r="O1505" s="29"/>
      <c r="P1505" s="25">
        <v>2</v>
      </c>
      <c r="Q1505" s="26">
        <f t="shared" si="57"/>
        <v>2.2880000000000001E-2</v>
      </c>
      <c r="R1505" s="29"/>
    </row>
    <row r="1506" spans="10:18" ht="15" customHeight="1" x14ac:dyDescent="0.25">
      <c r="J1506" s="28">
        <v>20</v>
      </c>
      <c r="K1506" s="29"/>
      <c r="L1506" s="29">
        <v>1.7</v>
      </c>
      <c r="M1506" s="24">
        <v>13</v>
      </c>
      <c r="N1506" s="24">
        <v>400</v>
      </c>
      <c r="O1506" s="29"/>
      <c r="P1506" s="25">
        <v>1</v>
      </c>
      <c r="Q1506" s="26">
        <f t="shared" si="57"/>
        <v>8.8400000000000006E-3</v>
      </c>
      <c r="R1506" s="29"/>
    </row>
    <row r="1507" spans="10:18" ht="15" customHeight="1" x14ac:dyDescent="0.25">
      <c r="J1507" s="28">
        <v>21</v>
      </c>
      <c r="K1507" s="29"/>
      <c r="L1507" s="29">
        <v>4.5</v>
      </c>
      <c r="M1507" s="24">
        <v>18</v>
      </c>
      <c r="N1507" s="24">
        <v>400</v>
      </c>
      <c r="O1507" s="29"/>
      <c r="P1507" s="25">
        <v>1</v>
      </c>
      <c r="Q1507" s="26">
        <f t="shared" si="57"/>
        <v>3.2399999999999998E-2</v>
      </c>
      <c r="R1507" s="29"/>
    </row>
    <row r="1508" spans="10:18" ht="15" customHeight="1" x14ac:dyDescent="0.25">
      <c r="J1508" s="28">
        <v>22</v>
      </c>
      <c r="K1508" s="29"/>
      <c r="L1508" s="29">
        <v>4.5</v>
      </c>
      <c r="M1508" s="24">
        <v>10</v>
      </c>
      <c r="N1508" s="24">
        <v>400</v>
      </c>
      <c r="O1508" s="29"/>
      <c r="P1508" s="25">
        <v>4</v>
      </c>
      <c r="Q1508" s="26">
        <f t="shared" si="57"/>
        <v>7.1999999999999995E-2</v>
      </c>
      <c r="R1508" s="29"/>
    </row>
    <row r="1509" spans="10:18" ht="15" customHeight="1" x14ac:dyDescent="0.25">
      <c r="J1509" s="28">
        <v>23</v>
      </c>
      <c r="K1509" s="29"/>
      <c r="L1509" s="29">
        <v>3.5</v>
      </c>
      <c r="M1509" s="24">
        <v>10</v>
      </c>
      <c r="N1509" s="24">
        <v>400</v>
      </c>
      <c r="O1509" s="29"/>
      <c r="P1509" s="25">
        <v>4</v>
      </c>
      <c r="Q1509" s="26">
        <f t="shared" si="57"/>
        <v>5.6000000000000001E-2</v>
      </c>
      <c r="R1509" s="29"/>
    </row>
    <row r="1510" spans="10:18" ht="15" customHeight="1" x14ac:dyDescent="0.25">
      <c r="J1510" s="28">
        <v>24</v>
      </c>
      <c r="K1510" s="29"/>
      <c r="L1510" s="29">
        <v>2.2000000000000002</v>
      </c>
      <c r="M1510" s="24">
        <v>10</v>
      </c>
      <c r="N1510" s="24">
        <v>400</v>
      </c>
      <c r="O1510" s="29"/>
      <c r="P1510" s="25">
        <v>1</v>
      </c>
      <c r="Q1510" s="26">
        <f t="shared" si="57"/>
        <v>8.8000000000000005E-3</v>
      </c>
      <c r="R1510" s="29"/>
    </row>
    <row r="1511" spans="10:18" ht="15" customHeight="1" x14ac:dyDescent="0.25">
      <c r="J1511" s="28">
        <v>25</v>
      </c>
      <c r="K1511" s="29"/>
      <c r="L1511" s="29">
        <v>1.7</v>
      </c>
      <c r="M1511" s="24">
        <v>10</v>
      </c>
      <c r="N1511" s="24">
        <v>400</v>
      </c>
      <c r="O1511" s="29"/>
      <c r="P1511" s="25">
        <v>4</v>
      </c>
      <c r="Q1511" s="26">
        <f t="shared" si="57"/>
        <v>2.7199999999999998E-2</v>
      </c>
      <c r="R1511" s="29"/>
    </row>
    <row r="1512" spans="10:18" ht="15" customHeight="1" x14ac:dyDescent="0.25">
      <c r="J1512" s="28">
        <v>26</v>
      </c>
      <c r="K1512" s="29"/>
      <c r="L1512" s="29">
        <v>1.7</v>
      </c>
      <c r="M1512" s="24">
        <v>10</v>
      </c>
      <c r="N1512" s="24">
        <v>300</v>
      </c>
      <c r="O1512" s="29"/>
      <c r="P1512" s="25">
        <v>7</v>
      </c>
      <c r="Q1512" s="26">
        <f t="shared" si="57"/>
        <v>3.5700000000000003E-2</v>
      </c>
      <c r="R1512" s="29"/>
    </row>
    <row r="1513" spans="10:18" ht="15" customHeight="1" x14ac:dyDescent="0.25">
      <c r="J1513" s="28">
        <v>27</v>
      </c>
      <c r="K1513" s="29"/>
      <c r="L1513" s="29">
        <v>1.7</v>
      </c>
      <c r="M1513" s="24">
        <v>13</v>
      </c>
      <c r="N1513" s="24">
        <v>300</v>
      </c>
      <c r="O1513" s="29"/>
      <c r="P1513" s="25">
        <v>1</v>
      </c>
      <c r="Q1513" s="26">
        <f t="shared" si="57"/>
        <v>6.6299999999999987E-3</v>
      </c>
      <c r="R1513" s="29"/>
    </row>
    <row r="1514" spans="10:18" ht="15" customHeight="1" x14ac:dyDescent="0.25">
      <c r="J1514" s="28">
        <v>28</v>
      </c>
      <c r="K1514" s="29"/>
      <c r="L1514" s="29">
        <v>1.7</v>
      </c>
      <c r="M1514" s="24">
        <v>15</v>
      </c>
      <c r="N1514" s="24">
        <v>300</v>
      </c>
      <c r="O1514" s="29"/>
      <c r="P1514" s="25">
        <v>3</v>
      </c>
      <c r="Q1514" s="26">
        <f t="shared" si="57"/>
        <v>2.2950000000000002E-2</v>
      </c>
      <c r="R1514" s="29"/>
    </row>
    <row r="1515" spans="10:18" ht="15" customHeight="1" x14ac:dyDescent="0.25">
      <c r="J1515" s="28">
        <v>29</v>
      </c>
      <c r="K1515" s="29"/>
      <c r="L1515" s="29">
        <v>1.7</v>
      </c>
      <c r="M1515" s="24">
        <v>20</v>
      </c>
      <c r="N1515" s="24">
        <v>300</v>
      </c>
      <c r="O1515" s="29"/>
      <c r="P1515" s="25">
        <v>1</v>
      </c>
      <c r="Q1515" s="26">
        <f t="shared" si="57"/>
        <v>1.0200000000000001E-2</v>
      </c>
      <c r="R1515" s="29"/>
    </row>
    <row r="1516" spans="10:18" ht="15" customHeight="1" x14ac:dyDescent="0.25">
      <c r="J1516" s="1311">
        <v>30</v>
      </c>
      <c r="K1516" s="476"/>
      <c r="L1516" s="477">
        <v>4</v>
      </c>
      <c r="M1516" s="409">
        <v>6</v>
      </c>
      <c r="N1516" s="409">
        <v>400</v>
      </c>
      <c r="O1516" s="409">
        <v>2</v>
      </c>
      <c r="P1516" s="617">
        <v>12</v>
      </c>
      <c r="Q1516" s="451">
        <f t="shared" si="57"/>
        <v>0.1152</v>
      </c>
      <c r="R1516" s="618"/>
    </row>
    <row r="1517" spans="10:18" ht="15" customHeight="1" x14ac:dyDescent="0.25">
      <c r="J1517" s="1311">
        <v>31</v>
      </c>
      <c r="K1517" s="476"/>
      <c r="L1517" s="477">
        <v>3</v>
      </c>
      <c r="M1517" s="409">
        <v>5</v>
      </c>
      <c r="N1517" s="409">
        <v>400</v>
      </c>
      <c r="O1517" s="409">
        <v>1</v>
      </c>
      <c r="P1517" s="617">
        <v>10</v>
      </c>
      <c r="Q1517" s="451">
        <f t="shared" si="57"/>
        <v>0.06</v>
      </c>
      <c r="R1517" s="618"/>
    </row>
    <row r="1518" spans="10:18" ht="15" customHeight="1" x14ac:dyDescent="0.25">
      <c r="J1518" s="1311">
        <v>32</v>
      </c>
      <c r="K1518" s="476"/>
      <c r="L1518" s="477">
        <v>2</v>
      </c>
      <c r="M1518" s="409">
        <v>3</v>
      </c>
      <c r="N1518" s="409">
        <v>400</v>
      </c>
      <c r="O1518" s="409">
        <v>1</v>
      </c>
      <c r="P1518" s="617">
        <v>25</v>
      </c>
      <c r="Q1518" s="451">
        <f t="shared" si="57"/>
        <v>0.06</v>
      </c>
      <c r="R1518" s="618"/>
    </row>
    <row r="1519" spans="10:18" ht="15" customHeight="1" x14ac:dyDescent="0.25">
      <c r="J1519" s="1311">
        <v>33</v>
      </c>
      <c r="K1519" s="476"/>
      <c r="L1519" s="477">
        <v>3</v>
      </c>
      <c r="M1519" s="409">
        <v>5</v>
      </c>
      <c r="N1519" s="409">
        <v>400</v>
      </c>
      <c r="O1519" s="409">
        <v>2</v>
      </c>
      <c r="P1519" s="617">
        <v>20</v>
      </c>
      <c r="Q1519" s="451">
        <f t="shared" si="57"/>
        <v>0.12</v>
      </c>
      <c r="R1519" s="618"/>
    </row>
    <row r="1520" spans="10:18" ht="15" customHeight="1" x14ac:dyDescent="0.25">
      <c r="J1520" s="1311">
        <v>34</v>
      </c>
      <c r="K1520" s="476"/>
      <c r="L1520" s="477">
        <v>2</v>
      </c>
      <c r="M1520" s="409">
        <v>3</v>
      </c>
      <c r="N1520" s="409">
        <v>300</v>
      </c>
      <c r="O1520" s="409">
        <v>2</v>
      </c>
      <c r="P1520" s="617">
        <v>50</v>
      </c>
      <c r="Q1520" s="451">
        <f t="shared" si="57"/>
        <v>0.09</v>
      </c>
      <c r="R1520" s="618"/>
    </row>
    <row r="1521" spans="10:18" ht="15" customHeight="1" x14ac:dyDescent="0.25">
      <c r="J1521" s="1292">
        <v>46205</v>
      </c>
      <c r="K1521" s="23" t="s">
        <v>32</v>
      </c>
      <c r="L1521" s="24">
        <v>15</v>
      </c>
      <c r="M1521" s="24">
        <v>30</v>
      </c>
      <c r="N1521" s="24">
        <v>400</v>
      </c>
      <c r="O1521" s="23"/>
      <c r="P1521" s="25">
        <v>2</v>
      </c>
      <c r="Q1521" s="26">
        <f t="shared" ref="Q1521:Q1584" si="58">L1521*M1521*N1521*P1521/1000000</f>
        <v>0.36</v>
      </c>
      <c r="R1521" s="27"/>
    </row>
    <row r="1522" spans="10:18" ht="15" customHeight="1" x14ac:dyDescent="0.25">
      <c r="J1522" s="28">
        <v>2</v>
      </c>
      <c r="K1522" s="29"/>
      <c r="L1522" s="29">
        <v>13</v>
      </c>
      <c r="M1522" s="24">
        <v>30</v>
      </c>
      <c r="N1522" s="24">
        <v>400</v>
      </c>
      <c r="O1522" s="29"/>
      <c r="P1522" s="25">
        <v>1</v>
      </c>
      <c r="Q1522" s="26">
        <f t="shared" si="58"/>
        <v>0.156</v>
      </c>
      <c r="R1522" s="29"/>
    </row>
    <row r="1523" spans="10:18" ht="15" customHeight="1" x14ac:dyDescent="0.25">
      <c r="J1523" s="28">
        <v>3</v>
      </c>
      <c r="K1523" s="29"/>
      <c r="L1523" s="29">
        <v>4.5</v>
      </c>
      <c r="M1523" s="24">
        <v>30</v>
      </c>
      <c r="N1523" s="24">
        <v>400</v>
      </c>
      <c r="O1523" s="29"/>
      <c r="P1523" s="25">
        <v>1</v>
      </c>
      <c r="Q1523" s="26">
        <f t="shared" si="58"/>
        <v>5.3999999999999999E-2</v>
      </c>
      <c r="R1523" s="29"/>
    </row>
    <row r="1524" spans="10:18" ht="15" customHeight="1" x14ac:dyDescent="0.25">
      <c r="J1524" s="28">
        <v>4</v>
      </c>
      <c r="K1524" s="29"/>
      <c r="L1524" s="29">
        <v>15</v>
      </c>
      <c r="M1524" s="24">
        <v>25</v>
      </c>
      <c r="N1524" s="24">
        <v>400</v>
      </c>
      <c r="O1524" s="29"/>
      <c r="P1524" s="25">
        <v>1</v>
      </c>
      <c r="Q1524" s="26">
        <f t="shared" si="58"/>
        <v>0.15</v>
      </c>
      <c r="R1524" s="29"/>
    </row>
    <row r="1525" spans="10:18" ht="15" customHeight="1" x14ac:dyDescent="0.25">
      <c r="J1525" s="28">
        <v>5</v>
      </c>
      <c r="K1525" s="29"/>
      <c r="L1525" s="29">
        <v>7</v>
      </c>
      <c r="M1525" s="24">
        <v>25</v>
      </c>
      <c r="N1525" s="24">
        <v>400</v>
      </c>
      <c r="O1525" s="29"/>
      <c r="P1525" s="25">
        <v>1</v>
      </c>
      <c r="Q1525" s="26">
        <f t="shared" si="58"/>
        <v>7.0000000000000007E-2</v>
      </c>
      <c r="R1525" s="29"/>
    </row>
    <row r="1526" spans="10:18" ht="15" customHeight="1" x14ac:dyDescent="0.25">
      <c r="J1526" s="28">
        <v>6</v>
      </c>
      <c r="K1526" s="29"/>
      <c r="L1526" s="29">
        <v>3.5</v>
      </c>
      <c r="M1526" s="24">
        <v>25</v>
      </c>
      <c r="N1526" s="24">
        <v>400</v>
      </c>
      <c r="O1526" s="29"/>
      <c r="P1526" s="25">
        <v>1</v>
      </c>
      <c r="Q1526" s="26">
        <f t="shared" si="58"/>
        <v>3.5000000000000003E-2</v>
      </c>
      <c r="R1526" s="29"/>
    </row>
    <row r="1527" spans="10:18" ht="15" customHeight="1" x14ac:dyDescent="0.25">
      <c r="J1527" s="28">
        <v>7</v>
      </c>
      <c r="K1527" s="29"/>
      <c r="L1527" s="29">
        <v>7</v>
      </c>
      <c r="M1527" s="24">
        <v>20</v>
      </c>
      <c r="N1527" s="24">
        <v>400</v>
      </c>
      <c r="O1527" s="29"/>
      <c r="P1527" s="25">
        <v>1</v>
      </c>
      <c r="Q1527" s="26">
        <f t="shared" si="58"/>
        <v>5.6000000000000001E-2</v>
      </c>
      <c r="R1527" s="29"/>
    </row>
    <row r="1528" spans="10:18" ht="15" customHeight="1" x14ac:dyDescent="0.25">
      <c r="J1528" s="28">
        <v>8</v>
      </c>
      <c r="K1528" s="29"/>
      <c r="L1528" s="29">
        <v>3.5</v>
      </c>
      <c r="M1528" s="24">
        <v>18</v>
      </c>
      <c r="N1528" s="24">
        <v>400</v>
      </c>
      <c r="O1528" s="29"/>
      <c r="P1528" s="25">
        <v>1</v>
      </c>
      <c r="Q1528" s="26">
        <f t="shared" si="58"/>
        <v>2.52E-2</v>
      </c>
      <c r="R1528" s="29"/>
    </row>
    <row r="1529" spans="10:18" ht="15" customHeight="1" x14ac:dyDescent="0.25">
      <c r="J1529" s="28">
        <v>9</v>
      </c>
      <c r="K1529" s="29"/>
      <c r="L1529" s="29">
        <v>13</v>
      </c>
      <c r="M1529" s="24">
        <v>15</v>
      </c>
      <c r="N1529" s="24">
        <v>400</v>
      </c>
      <c r="O1529" s="29"/>
      <c r="P1529" s="25">
        <v>1</v>
      </c>
      <c r="Q1529" s="26">
        <f t="shared" si="58"/>
        <v>7.8E-2</v>
      </c>
      <c r="R1529" s="29"/>
    </row>
    <row r="1530" spans="10:18" ht="15" customHeight="1" x14ac:dyDescent="0.25">
      <c r="J1530" s="28">
        <v>10</v>
      </c>
      <c r="K1530" s="29"/>
      <c r="L1530" s="29">
        <v>2.2000000000000002</v>
      </c>
      <c r="M1530" s="24">
        <v>13</v>
      </c>
      <c r="N1530" s="24">
        <v>400</v>
      </c>
      <c r="O1530" s="29"/>
      <c r="P1530" s="25">
        <v>1</v>
      </c>
      <c r="Q1530" s="26">
        <f t="shared" si="58"/>
        <v>1.1440000000000001E-2</v>
      </c>
      <c r="R1530" s="29"/>
    </row>
    <row r="1531" spans="10:18" ht="15" customHeight="1" x14ac:dyDescent="0.25">
      <c r="J1531" s="28">
        <v>11</v>
      </c>
      <c r="K1531" s="29"/>
      <c r="L1531" s="29">
        <v>10</v>
      </c>
      <c r="M1531" s="24">
        <v>13</v>
      </c>
      <c r="N1531" s="24">
        <v>400</v>
      </c>
      <c r="O1531" s="29"/>
      <c r="P1531" s="25">
        <v>2</v>
      </c>
      <c r="Q1531" s="26">
        <f t="shared" si="58"/>
        <v>0.104</v>
      </c>
      <c r="R1531" s="29"/>
    </row>
    <row r="1532" spans="10:18" ht="15" customHeight="1" x14ac:dyDescent="0.25">
      <c r="J1532" s="28">
        <v>12</v>
      </c>
      <c r="K1532" s="29"/>
      <c r="L1532" s="29">
        <v>4.5</v>
      </c>
      <c r="M1532" s="24">
        <v>10</v>
      </c>
      <c r="N1532" s="24">
        <v>400</v>
      </c>
      <c r="O1532" s="29"/>
      <c r="P1532" s="25">
        <v>2</v>
      </c>
      <c r="Q1532" s="26">
        <f t="shared" si="58"/>
        <v>3.5999999999999997E-2</v>
      </c>
      <c r="R1532" s="29"/>
    </row>
    <row r="1533" spans="10:18" ht="15" customHeight="1" x14ac:dyDescent="0.25">
      <c r="J1533" s="28">
        <v>13</v>
      </c>
      <c r="K1533" s="29"/>
      <c r="L1533" s="29">
        <v>3.5</v>
      </c>
      <c r="M1533" s="24">
        <v>10</v>
      </c>
      <c r="N1533" s="24">
        <v>400</v>
      </c>
      <c r="O1533" s="29"/>
      <c r="P1533" s="25">
        <v>3</v>
      </c>
      <c r="Q1533" s="26">
        <f t="shared" si="58"/>
        <v>4.2000000000000003E-2</v>
      </c>
      <c r="R1533" s="29"/>
    </row>
    <row r="1534" spans="10:18" ht="15" customHeight="1" x14ac:dyDescent="0.25">
      <c r="J1534" s="28">
        <v>14</v>
      </c>
      <c r="K1534" s="29"/>
      <c r="L1534" s="29">
        <v>1.7</v>
      </c>
      <c r="M1534" s="24">
        <v>10</v>
      </c>
      <c r="N1534" s="24">
        <v>400</v>
      </c>
      <c r="O1534" s="29"/>
      <c r="P1534" s="25">
        <v>1</v>
      </c>
      <c r="Q1534" s="26">
        <f t="shared" si="58"/>
        <v>6.7999999999999996E-3</v>
      </c>
      <c r="R1534" s="29"/>
    </row>
    <row r="1535" spans="10:18" ht="15" customHeight="1" x14ac:dyDescent="0.25">
      <c r="J1535" s="1311">
        <v>15</v>
      </c>
      <c r="K1535" s="476"/>
      <c r="L1535" s="477">
        <v>4</v>
      </c>
      <c r="M1535" s="409">
        <v>6</v>
      </c>
      <c r="N1535" s="409">
        <v>400</v>
      </c>
      <c r="O1535" s="409">
        <v>1</v>
      </c>
      <c r="P1535" s="617">
        <v>6</v>
      </c>
      <c r="Q1535" s="451">
        <f t="shared" si="58"/>
        <v>5.7599999999999998E-2</v>
      </c>
      <c r="R1535" s="618"/>
    </row>
    <row r="1536" spans="10:18" ht="15" customHeight="1" x14ac:dyDescent="0.25">
      <c r="J1536" s="1311">
        <v>16</v>
      </c>
      <c r="K1536" s="476"/>
      <c r="L1536" s="477">
        <v>2</v>
      </c>
      <c r="M1536" s="409">
        <v>3</v>
      </c>
      <c r="N1536" s="409">
        <v>400</v>
      </c>
      <c r="O1536" s="409">
        <v>1</v>
      </c>
      <c r="P1536" s="617">
        <v>25</v>
      </c>
      <c r="Q1536" s="451">
        <f t="shared" si="58"/>
        <v>0.06</v>
      </c>
      <c r="R1536" s="618"/>
    </row>
    <row r="1537" spans="10:18" ht="15" customHeight="1" x14ac:dyDescent="0.25">
      <c r="J1537" s="1292">
        <v>46205</v>
      </c>
      <c r="K1537" s="23" t="s">
        <v>32</v>
      </c>
      <c r="L1537" s="24">
        <v>13</v>
      </c>
      <c r="M1537" s="24">
        <v>33</v>
      </c>
      <c r="N1537" s="24">
        <v>400</v>
      </c>
      <c r="O1537" s="23"/>
      <c r="P1537" s="25">
        <v>1</v>
      </c>
      <c r="Q1537" s="26">
        <f t="shared" si="58"/>
        <v>0.1716</v>
      </c>
      <c r="R1537" s="27"/>
    </row>
    <row r="1538" spans="10:18" ht="15" customHeight="1" x14ac:dyDescent="0.25">
      <c r="J1538" s="28">
        <v>2</v>
      </c>
      <c r="K1538" s="29"/>
      <c r="L1538" s="29">
        <v>15</v>
      </c>
      <c r="M1538" s="24">
        <v>30</v>
      </c>
      <c r="N1538" s="24">
        <v>400</v>
      </c>
      <c r="O1538" s="29"/>
      <c r="P1538" s="25">
        <v>1</v>
      </c>
      <c r="Q1538" s="26">
        <f t="shared" si="58"/>
        <v>0.18</v>
      </c>
      <c r="R1538" s="29"/>
    </row>
    <row r="1539" spans="10:18" ht="15" customHeight="1" x14ac:dyDescent="0.25">
      <c r="J1539" s="28">
        <v>3</v>
      </c>
      <c r="K1539" s="29"/>
      <c r="L1539" s="29">
        <v>13</v>
      </c>
      <c r="M1539" s="24">
        <v>30</v>
      </c>
      <c r="N1539" s="24">
        <v>400</v>
      </c>
      <c r="O1539" s="29"/>
      <c r="P1539" s="25">
        <v>1</v>
      </c>
      <c r="Q1539" s="26">
        <f t="shared" si="58"/>
        <v>0.156</v>
      </c>
      <c r="R1539" s="29"/>
    </row>
    <row r="1540" spans="10:18" ht="15" customHeight="1" x14ac:dyDescent="0.25">
      <c r="J1540" s="28">
        <v>4</v>
      </c>
      <c r="K1540" s="29"/>
      <c r="L1540" s="29">
        <v>10</v>
      </c>
      <c r="M1540" s="24">
        <v>30</v>
      </c>
      <c r="N1540" s="24">
        <v>400</v>
      </c>
      <c r="O1540" s="29"/>
      <c r="P1540" s="25">
        <v>1</v>
      </c>
      <c r="Q1540" s="26">
        <f t="shared" si="58"/>
        <v>0.12</v>
      </c>
      <c r="R1540" s="29"/>
    </row>
    <row r="1541" spans="10:18" ht="15" customHeight="1" x14ac:dyDescent="0.25">
      <c r="J1541" s="28">
        <v>5</v>
      </c>
      <c r="K1541" s="29"/>
      <c r="L1541" s="29">
        <v>13</v>
      </c>
      <c r="M1541" s="24">
        <v>25</v>
      </c>
      <c r="N1541" s="24">
        <v>400</v>
      </c>
      <c r="O1541" s="29"/>
      <c r="P1541" s="25">
        <v>1</v>
      </c>
      <c r="Q1541" s="26">
        <f t="shared" si="58"/>
        <v>0.13</v>
      </c>
      <c r="R1541" s="29"/>
    </row>
    <row r="1542" spans="10:18" ht="15" customHeight="1" x14ac:dyDescent="0.25">
      <c r="J1542" s="28">
        <v>6</v>
      </c>
      <c r="K1542" s="29"/>
      <c r="L1542" s="29">
        <v>10</v>
      </c>
      <c r="M1542" s="24">
        <v>25</v>
      </c>
      <c r="N1542" s="24">
        <v>400</v>
      </c>
      <c r="O1542" s="29"/>
      <c r="P1542" s="25">
        <v>3</v>
      </c>
      <c r="Q1542" s="26">
        <f t="shared" si="58"/>
        <v>0.3</v>
      </c>
      <c r="R1542" s="29"/>
    </row>
    <row r="1543" spans="10:18" ht="15" customHeight="1" x14ac:dyDescent="0.25">
      <c r="J1543" s="28">
        <v>7</v>
      </c>
      <c r="K1543" s="29"/>
      <c r="L1543" s="29">
        <v>2.2000000000000002</v>
      </c>
      <c r="M1543" s="24">
        <v>25</v>
      </c>
      <c r="N1543" s="24">
        <v>400</v>
      </c>
      <c r="O1543" s="29"/>
      <c r="P1543" s="25">
        <v>1</v>
      </c>
      <c r="Q1543" s="26">
        <f t="shared" si="58"/>
        <v>2.2000000000000002E-2</v>
      </c>
      <c r="R1543" s="29"/>
    </row>
    <row r="1544" spans="10:18" ht="15" customHeight="1" x14ac:dyDescent="0.25">
      <c r="J1544" s="28">
        <v>8</v>
      </c>
      <c r="K1544" s="29"/>
      <c r="L1544" s="29">
        <v>15</v>
      </c>
      <c r="M1544" s="24">
        <v>20</v>
      </c>
      <c r="N1544" s="24">
        <v>400</v>
      </c>
      <c r="O1544" s="29"/>
      <c r="P1544" s="25">
        <v>1</v>
      </c>
      <c r="Q1544" s="26">
        <f t="shared" si="58"/>
        <v>0.12</v>
      </c>
      <c r="R1544" s="29"/>
    </row>
    <row r="1545" spans="10:18" ht="15" customHeight="1" x14ac:dyDescent="0.25">
      <c r="J1545" s="28">
        <v>9</v>
      </c>
      <c r="K1545" s="29"/>
      <c r="L1545" s="29">
        <v>10</v>
      </c>
      <c r="M1545" s="24">
        <v>20</v>
      </c>
      <c r="N1545" s="24">
        <v>400</v>
      </c>
      <c r="O1545" s="29"/>
      <c r="P1545" s="25">
        <v>1</v>
      </c>
      <c r="Q1545" s="26">
        <f t="shared" si="58"/>
        <v>0.08</v>
      </c>
      <c r="R1545" s="29"/>
    </row>
    <row r="1546" spans="10:18" ht="15" customHeight="1" x14ac:dyDescent="0.25">
      <c r="J1546" s="28">
        <v>10</v>
      </c>
      <c r="K1546" s="29"/>
      <c r="L1546" s="29">
        <v>1.7</v>
      </c>
      <c r="M1546" s="24">
        <v>20</v>
      </c>
      <c r="N1546" s="24">
        <v>400</v>
      </c>
      <c r="O1546" s="29"/>
      <c r="P1546" s="25">
        <v>1</v>
      </c>
      <c r="Q1546" s="26">
        <f t="shared" si="58"/>
        <v>1.3599999999999999E-2</v>
      </c>
      <c r="R1546" s="29"/>
    </row>
    <row r="1547" spans="10:18" ht="15" customHeight="1" x14ac:dyDescent="0.25">
      <c r="J1547" s="28">
        <v>11</v>
      </c>
      <c r="K1547" s="29"/>
      <c r="L1547" s="29">
        <v>15</v>
      </c>
      <c r="M1547" s="24">
        <v>23</v>
      </c>
      <c r="N1547" s="24">
        <v>400</v>
      </c>
      <c r="O1547" s="29"/>
      <c r="P1547" s="25">
        <v>1</v>
      </c>
      <c r="Q1547" s="26">
        <f t="shared" si="58"/>
        <v>0.13800000000000001</v>
      </c>
      <c r="R1547" s="29"/>
    </row>
    <row r="1548" spans="10:18" ht="15" customHeight="1" x14ac:dyDescent="0.25">
      <c r="J1548" s="28">
        <v>12</v>
      </c>
      <c r="K1548" s="29"/>
      <c r="L1548" s="29">
        <v>7</v>
      </c>
      <c r="M1548" s="24">
        <v>18</v>
      </c>
      <c r="N1548" s="24">
        <v>400</v>
      </c>
      <c r="O1548" s="29"/>
      <c r="P1548" s="25">
        <v>1</v>
      </c>
      <c r="Q1548" s="26">
        <f t="shared" si="58"/>
        <v>5.04E-2</v>
      </c>
      <c r="R1548" s="29"/>
    </row>
    <row r="1549" spans="10:18" ht="15" customHeight="1" x14ac:dyDescent="0.25">
      <c r="J1549" s="28">
        <v>13</v>
      </c>
      <c r="K1549" s="29"/>
      <c r="L1549" s="29">
        <v>3.5</v>
      </c>
      <c r="M1549" s="24">
        <v>18</v>
      </c>
      <c r="N1549" s="24">
        <v>400</v>
      </c>
      <c r="O1549" s="29"/>
      <c r="P1549" s="25">
        <v>1</v>
      </c>
      <c r="Q1549" s="26">
        <f t="shared" si="58"/>
        <v>2.52E-2</v>
      </c>
      <c r="R1549" s="29"/>
    </row>
    <row r="1550" spans="10:18" ht="15" customHeight="1" x14ac:dyDescent="0.25">
      <c r="J1550" s="28">
        <v>14</v>
      </c>
      <c r="K1550" s="29"/>
      <c r="L1550" s="29">
        <v>10</v>
      </c>
      <c r="M1550" s="24">
        <v>15</v>
      </c>
      <c r="N1550" s="24">
        <v>400</v>
      </c>
      <c r="O1550" s="29"/>
      <c r="P1550" s="25">
        <v>3</v>
      </c>
      <c r="Q1550" s="26">
        <f t="shared" si="58"/>
        <v>0.18</v>
      </c>
      <c r="R1550" s="29"/>
    </row>
    <row r="1551" spans="10:18" ht="15" customHeight="1" x14ac:dyDescent="0.25">
      <c r="J1551" s="28">
        <v>15</v>
      </c>
      <c r="K1551" s="29"/>
      <c r="L1551" s="29">
        <v>7</v>
      </c>
      <c r="M1551" s="24">
        <v>15</v>
      </c>
      <c r="N1551" s="24">
        <v>400</v>
      </c>
      <c r="O1551" s="29"/>
      <c r="P1551" s="25">
        <v>1</v>
      </c>
      <c r="Q1551" s="26">
        <f t="shared" si="58"/>
        <v>4.2000000000000003E-2</v>
      </c>
      <c r="R1551" s="29"/>
    </row>
    <row r="1552" spans="10:18" ht="15" customHeight="1" x14ac:dyDescent="0.25">
      <c r="J1552" s="28">
        <v>16</v>
      </c>
      <c r="K1552" s="29"/>
      <c r="L1552" s="29">
        <v>4.5</v>
      </c>
      <c r="M1552" s="24">
        <v>15</v>
      </c>
      <c r="N1552" s="24">
        <v>400</v>
      </c>
      <c r="O1552" s="29"/>
      <c r="P1552" s="25">
        <v>1</v>
      </c>
      <c r="Q1552" s="26">
        <f t="shared" si="58"/>
        <v>2.7E-2</v>
      </c>
      <c r="R1552" s="29"/>
    </row>
    <row r="1553" spans="10:18" ht="15" customHeight="1" x14ac:dyDescent="0.25">
      <c r="J1553" s="28">
        <v>17</v>
      </c>
      <c r="K1553" s="29"/>
      <c r="L1553" s="29">
        <v>1.7</v>
      </c>
      <c r="M1553" s="24">
        <v>15</v>
      </c>
      <c r="N1553" s="24">
        <v>400</v>
      </c>
      <c r="O1553" s="29"/>
      <c r="P1553" s="25">
        <v>5</v>
      </c>
      <c r="Q1553" s="26">
        <f t="shared" si="58"/>
        <v>5.0999999999999997E-2</v>
      </c>
      <c r="R1553" s="29"/>
    </row>
    <row r="1554" spans="10:18" ht="15" customHeight="1" x14ac:dyDescent="0.25">
      <c r="J1554" s="28">
        <v>18</v>
      </c>
      <c r="K1554" s="29"/>
      <c r="L1554" s="29">
        <v>4.5</v>
      </c>
      <c r="M1554" s="24">
        <v>13</v>
      </c>
      <c r="N1554" s="24">
        <v>400</v>
      </c>
      <c r="O1554" s="29"/>
      <c r="P1554" s="25">
        <v>1</v>
      </c>
      <c r="Q1554" s="26">
        <f t="shared" si="58"/>
        <v>2.3400000000000001E-2</v>
      </c>
      <c r="R1554" s="29"/>
    </row>
    <row r="1555" spans="10:18" ht="15" customHeight="1" x14ac:dyDescent="0.25">
      <c r="J1555" s="28">
        <v>19</v>
      </c>
      <c r="K1555" s="29"/>
      <c r="L1555" s="29">
        <v>2.2000000000000002</v>
      </c>
      <c r="M1555" s="24">
        <v>13</v>
      </c>
      <c r="N1555" s="24">
        <v>400</v>
      </c>
      <c r="O1555" s="29"/>
      <c r="P1555" s="25">
        <v>2</v>
      </c>
      <c r="Q1555" s="26">
        <f t="shared" si="58"/>
        <v>2.2880000000000001E-2</v>
      </c>
      <c r="R1555" s="29"/>
    </row>
    <row r="1556" spans="10:18" ht="15" customHeight="1" x14ac:dyDescent="0.25">
      <c r="J1556" s="28">
        <v>20</v>
      </c>
      <c r="K1556" s="29"/>
      <c r="L1556" s="29">
        <v>1.7</v>
      </c>
      <c r="M1556" s="24">
        <v>13</v>
      </c>
      <c r="N1556" s="24">
        <v>400</v>
      </c>
      <c r="O1556" s="29"/>
      <c r="P1556" s="25">
        <v>1</v>
      </c>
      <c r="Q1556" s="26">
        <f t="shared" si="58"/>
        <v>8.8400000000000006E-3</v>
      </c>
      <c r="R1556" s="29"/>
    </row>
    <row r="1557" spans="10:18" ht="15" customHeight="1" x14ac:dyDescent="0.25">
      <c r="J1557" s="28">
        <v>21</v>
      </c>
      <c r="K1557" s="29"/>
      <c r="L1557" s="29">
        <v>4.5</v>
      </c>
      <c r="M1557" s="24">
        <v>18</v>
      </c>
      <c r="N1557" s="24">
        <v>400</v>
      </c>
      <c r="O1557" s="29"/>
      <c r="P1557" s="25">
        <v>1</v>
      </c>
      <c r="Q1557" s="26">
        <f t="shared" si="58"/>
        <v>3.2399999999999998E-2</v>
      </c>
      <c r="R1557" s="29"/>
    </row>
    <row r="1558" spans="10:18" ht="15" customHeight="1" x14ac:dyDescent="0.25">
      <c r="J1558" s="28">
        <v>22</v>
      </c>
      <c r="K1558" s="29"/>
      <c r="L1558" s="29">
        <v>4.5</v>
      </c>
      <c r="M1558" s="24">
        <v>10</v>
      </c>
      <c r="N1558" s="24">
        <v>400</v>
      </c>
      <c r="O1558" s="29"/>
      <c r="P1558" s="25">
        <v>4</v>
      </c>
      <c r="Q1558" s="26">
        <f t="shared" si="58"/>
        <v>7.1999999999999995E-2</v>
      </c>
      <c r="R1558" s="29"/>
    </row>
    <row r="1559" spans="10:18" ht="15" customHeight="1" x14ac:dyDescent="0.25">
      <c r="J1559" s="28">
        <v>23</v>
      </c>
      <c r="K1559" s="29"/>
      <c r="L1559" s="29">
        <v>3.5</v>
      </c>
      <c r="M1559" s="24">
        <v>10</v>
      </c>
      <c r="N1559" s="24">
        <v>400</v>
      </c>
      <c r="O1559" s="29"/>
      <c r="P1559" s="25">
        <v>4</v>
      </c>
      <c r="Q1559" s="26">
        <f t="shared" si="58"/>
        <v>5.6000000000000001E-2</v>
      </c>
      <c r="R1559" s="29"/>
    </row>
    <row r="1560" spans="10:18" ht="15" customHeight="1" x14ac:dyDescent="0.25">
      <c r="J1560" s="28">
        <v>24</v>
      </c>
      <c r="K1560" s="29"/>
      <c r="L1560" s="29">
        <v>2.2000000000000002</v>
      </c>
      <c r="M1560" s="24">
        <v>10</v>
      </c>
      <c r="N1560" s="24">
        <v>400</v>
      </c>
      <c r="O1560" s="29"/>
      <c r="P1560" s="25">
        <v>1</v>
      </c>
      <c r="Q1560" s="26">
        <f t="shared" si="58"/>
        <v>8.8000000000000005E-3</v>
      </c>
      <c r="R1560" s="29"/>
    </row>
    <row r="1561" spans="10:18" ht="15" customHeight="1" x14ac:dyDescent="0.25">
      <c r="J1561" s="28">
        <v>25</v>
      </c>
      <c r="K1561" s="29"/>
      <c r="L1561" s="29">
        <v>1.7</v>
      </c>
      <c r="M1561" s="24">
        <v>10</v>
      </c>
      <c r="N1561" s="24">
        <v>400</v>
      </c>
      <c r="O1561" s="29"/>
      <c r="P1561" s="25">
        <v>4</v>
      </c>
      <c r="Q1561" s="26">
        <f t="shared" si="58"/>
        <v>2.7199999999999998E-2</v>
      </c>
      <c r="R1561" s="29"/>
    </row>
    <row r="1562" spans="10:18" ht="15" customHeight="1" x14ac:dyDescent="0.25">
      <c r="J1562" s="28">
        <v>26</v>
      </c>
      <c r="K1562" s="29"/>
      <c r="L1562" s="29">
        <v>1.7</v>
      </c>
      <c r="M1562" s="24">
        <v>10</v>
      </c>
      <c r="N1562" s="24">
        <v>300</v>
      </c>
      <c r="O1562" s="29"/>
      <c r="P1562" s="25">
        <v>7</v>
      </c>
      <c r="Q1562" s="26">
        <f t="shared" si="58"/>
        <v>3.5700000000000003E-2</v>
      </c>
      <c r="R1562" s="29"/>
    </row>
    <row r="1563" spans="10:18" ht="15" customHeight="1" x14ac:dyDescent="0.25">
      <c r="J1563" s="28">
        <v>27</v>
      </c>
      <c r="K1563" s="29"/>
      <c r="L1563" s="29">
        <v>1.7</v>
      </c>
      <c r="M1563" s="24">
        <v>13</v>
      </c>
      <c r="N1563" s="24">
        <v>300</v>
      </c>
      <c r="O1563" s="29"/>
      <c r="P1563" s="25">
        <v>1</v>
      </c>
      <c r="Q1563" s="26">
        <f t="shared" si="58"/>
        <v>6.6299999999999987E-3</v>
      </c>
      <c r="R1563" s="29"/>
    </row>
    <row r="1564" spans="10:18" ht="15" customHeight="1" x14ac:dyDescent="0.25">
      <c r="J1564" s="28">
        <v>28</v>
      </c>
      <c r="K1564" s="29"/>
      <c r="L1564" s="29">
        <v>1.7</v>
      </c>
      <c r="M1564" s="24">
        <v>15</v>
      </c>
      <c r="N1564" s="24">
        <v>300</v>
      </c>
      <c r="O1564" s="29"/>
      <c r="P1564" s="25">
        <v>3</v>
      </c>
      <c r="Q1564" s="26">
        <f t="shared" si="58"/>
        <v>2.2950000000000002E-2</v>
      </c>
      <c r="R1564" s="29"/>
    </row>
    <row r="1565" spans="10:18" ht="15" customHeight="1" x14ac:dyDescent="0.25">
      <c r="J1565" s="28">
        <v>29</v>
      </c>
      <c r="K1565" s="29"/>
      <c r="L1565" s="29">
        <v>1.7</v>
      </c>
      <c r="M1565" s="24">
        <v>20</v>
      </c>
      <c r="N1565" s="24">
        <v>300</v>
      </c>
      <c r="O1565" s="29"/>
      <c r="P1565" s="25">
        <v>1</v>
      </c>
      <c r="Q1565" s="26">
        <f t="shared" si="58"/>
        <v>1.0200000000000001E-2</v>
      </c>
      <c r="R1565" s="29"/>
    </row>
    <row r="1566" spans="10:18" ht="15" customHeight="1" x14ac:dyDescent="0.25">
      <c r="J1566" s="1311">
        <v>30</v>
      </c>
      <c r="K1566" s="476"/>
      <c r="L1566" s="477">
        <v>4</v>
      </c>
      <c r="M1566" s="409">
        <v>6</v>
      </c>
      <c r="N1566" s="409">
        <v>400</v>
      </c>
      <c r="O1566" s="409">
        <v>2</v>
      </c>
      <c r="P1566" s="617">
        <v>12</v>
      </c>
      <c r="Q1566" s="451">
        <f t="shared" si="58"/>
        <v>0.1152</v>
      </c>
      <c r="R1566" s="618"/>
    </row>
    <row r="1567" spans="10:18" ht="15" customHeight="1" x14ac:dyDescent="0.25">
      <c r="J1567" s="1311">
        <v>31</v>
      </c>
      <c r="K1567" s="476"/>
      <c r="L1567" s="477">
        <v>3</v>
      </c>
      <c r="M1567" s="409">
        <v>5</v>
      </c>
      <c r="N1567" s="409">
        <v>400</v>
      </c>
      <c r="O1567" s="409">
        <v>1</v>
      </c>
      <c r="P1567" s="617">
        <v>10</v>
      </c>
      <c r="Q1567" s="451">
        <f t="shared" si="58"/>
        <v>0.06</v>
      </c>
      <c r="R1567" s="618"/>
    </row>
    <row r="1568" spans="10:18" ht="15" customHeight="1" x14ac:dyDescent="0.25">
      <c r="J1568" s="1311">
        <v>32</v>
      </c>
      <c r="K1568" s="476"/>
      <c r="L1568" s="477">
        <v>2</v>
      </c>
      <c r="M1568" s="409">
        <v>3</v>
      </c>
      <c r="N1568" s="409">
        <v>400</v>
      </c>
      <c r="O1568" s="409">
        <v>1</v>
      </c>
      <c r="P1568" s="617">
        <v>25</v>
      </c>
      <c r="Q1568" s="451">
        <f t="shared" si="58"/>
        <v>0.06</v>
      </c>
      <c r="R1568" s="618"/>
    </row>
    <row r="1569" spans="10:18" ht="15" customHeight="1" x14ac:dyDescent="0.25">
      <c r="J1569" s="1311">
        <v>33</v>
      </c>
      <c r="K1569" s="476"/>
      <c r="L1569" s="477">
        <v>3</v>
      </c>
      <c r="M1569" s="409">
        <v>5</v>
      </c>
      <c r="N1569" s="409">
        <v>400</v>
      </c>
      <c r="O1569" s="409">
        <v>2</v>
      </c>
      <c r="P1569" s="617">
        <v>20</v>
      </c>
      <c r="Q1569" s="451">
        <f t="shared" si="58"/>
        <v>0.12</v>
      </c>
      <c r="R1569" s="618"/>
    </row>
    <row r="1570" spans="10:18" ht="15" customHeight="1" x14ac:dyDescent="0.25">
      <c r="J1570" s="1311">
        <v>34</v>
      </c>
      <c r="K1570" s="476"/>
      <c r="L1570" s="477">
        <v>2</v>
      </c>
      <c r="M1570" s="409">
        <v>3</v>
      </c>
      <c r="N1570" s="409">
        <v>300</v>
      </c>
      <c r="O1570" s="409">
        <v>2</v>
      </c>
      <c r="P1570" s="617">
        <v>50</v>
      </c>
      <c r="Q1570" s="451">
        <f t="shared" si="58"/>
        <v>0.09</v>
      </c>
      <c r="R1570" s="618"/>
    </row>
    <row r="1571" spans="10:18" ht="15" customHeight="1" x14ac:dyDescent="0.25">
      <c r="J1571" s="1292">
        <v>46207</v>
      </c>
      <c r="K1571" s="23" t="s">
        <v>32</v>
      </c>
      <c r="L1571" s="24">
        <v>15</v>
      </c>
      <c r="M1571" s="24">
        <v>30</v>
      </c>
      <c r="N1571" s="24">
        <v>400</v>
      </c>
      <c r="O1571" s="23"/>
      <c r="P1571" s="25">
        <v>1</v>
      </c>
      <c r="Q1571" s="26">
        <f t="shared" si="58"/>
        <v>0.18</v>
      </c>
      <c r="R1571" s="27"/>
    </row>
    <row r="1572" spans="10:18" ht="15" customHeight="1" x14ac:dyDescent="0.25">
      <c r="J1572" s="28">
        <v>2</v>
      </c>
      <c r="K1572" s="29"/>
      <c r="L1572" s="29">
        <v>13</v>
      </c>
      <c r="M1572" s="24">
        <v>30</v>
      </c>
      <c r="N1572" s="24">
        <v>400</v>
      </c>
      <c r="O1572" s="29"/>
      <c r="P1572" s="25">
        <v>1</v>
      </c>
      <c r="Q1572" s="26">
        <f t="shared" si="58"/>
        <v>0.156</v>
      </c>
      <c r="R1572" s="29"/>
    </row>
    <row r="1573" spans="10:18" ht="15" customHeight="1" x14ac:dyDescent="0.25">
      <c r="J1573" s="28">
        <v>3</v>
      </c>
      <c r="K1573" s="29"/>
      <c r="L1573" s="29">
        <v>10</v>
      </c>
      <c r="M1573" s="24">
        <v>30</v>
      </c>
      <c r="N1573" s="24">
        <v>400</v>
      </c>
      <c r="O1573" s="29"/>
      <c r="P1573" s="25">
        <v>2</v>
      </c>
      <c r="Q1573" s="26">
        <f t="shared" si="58"/>
        <v>0.24</v>
      </c>
      <c r="R1573" s="29"/>
    </row>
    <row r="1574" spans="10:18" ht="15" customHeight="1" x14ac:dyDescent="0.25">
      <c r="J1574" s="28">
        <v>4</v>
      </c>
      <c r="K1574" s="29"/>
      <c r="L1574" s="29">
        <v>15</v>
      </c>
      <c r="M1574" s="24">
        <v>25</v>
      </c>
      <c r="N1574" s="24">
        <v>400</v>
      </c>
      <c r="O1574" s="29"/>
      <c r="P1574" s="25">
        <v>1</v>
      </c>
      <c r="Q1574" s="26">
        <f t="shared" si="58"/>
        <v>0.15</v>
      </c>
      <c r="R1574" s="29"/>
    </row>
    <row r="1575" spans="10:18" ht="15" customHeight="1" x14ac:dyDescent="0.25">
      <c r="J1575" s="28">
        <v>5</v>
      </c>
      <c r="K1575" s="29"/>
      <c r="L1575" s="29">
        <v>13</v>
      </c>
      <c r="M1575" s="24">
        <v>25</v>
      </c>
      <c r="N1575" s="24">
        <v>400</v>
      </c>
      <c r="O1575" s="29"/>
      <c r="P1575" s="25">
        <v>2</v>
      </c>
      <c r="Q1575" s="26">
        <f t="shared" si="58"/>
        <v>0.26</v>
      </c>
      <c r="R1575" s="29"/>
    </row>
    <row r="1576" spans="10:18" ht="15" customHeight="1" x14ac:dyDescent="0.25">
      <c r="J1576" s="28">
        <v>6</v>
      </c>
      <c r="K1576" s="29"/>
      <c r="L1576" s="29">
        <v>10</v>
      </c>
      <c r="M1576" s="24">
        <v>23</v>
      </c>
      <c r="N1576" s="24">
        <v>400</v>
      </c>
      <c r="O1576" s="29"/>
      <c r="P1576" s="25">
        <v>2</v>
      </c>
      <c r="Q1576" s="26">
        <f t="shared" si="58"/>
        <v>0.184</v>
      </c>
      <c r="R1576" s="29"/>
    </row>
    <row r="1577" spans="10:18" ht="15" customHeight="1" x14ac:dyDescent="0.25">
      <c r="J1577" s="28">
        <v>7</v>
      </c>
      <c r="K1577" s="29"/>
      <c r="L1577" s="29">
        <v>7</v>
      </c>
      <c r="M1577" s="24">
        <v>23</v>
      </c>
      <c r="N1577" s="24">
        <v>400</v>
      </c>
      <c r="O1577" s="29"/>
      <c r="P1577" s="25">
        <v>2</v>
      </c>
      <c r="Q1577" s="26">
        <f t="shared" si="58"/>
        <v>0.1288</v>
      </c>
      <c r="R1577" s="29"/>
    </row>
    <row r="1578" spans="10:18" ht="15" customHeight="1" x14ac:dyDescent="0.25">
      <c r="J1578" s="28">
        <v>8</v>
      </c>
      <c r="K1578" s="29"/>
      <c r="L1578" s="29">
        <v>4.5</v>
      </c>
      <c r="M1578" s="24">
        <v>25</v>
      </c>
      <c r="N1578" s="24">
        <v>400</v>
      </c>
      <c r="O1578" s="29"/>
      <c r="P1578" s="25">
        <v>1</v>
      </c>
      <c r="Q1578" s="26">
        <f t="shared" si="58"/>
        <v>4.4999999999999998E-2</v>
      </c>
      <c r="R1578" s="29"/>
    </row>
    <row r="1579" spans="10:18" ht="15" customHeight="1" x14ac:dyDescent="0.25">
      <c r="J1579" s="28">
        <v>9</v>
      </c>
      <c r="K1579" s="29"/>
      <c r="L1579" s="29">
        <v>13</v>
      </c>
      <c r="M1579" s="24">
        <v>23</v>
      </c>
      <c r="N1579" s="24">
        <v>400</v>
      </c>
      <c r="O1579" s="29"/>
      <c r="P1579" s="25">
        <v>1</v>
      </c>
      <c r="Q1579" s="26">
        <f t="shared" si="58"/>
        <v>0.1196</v>
      </c>
      <c r="R1579" s="29"/>
    </row>
    <row r="1580" spans="10:18" ht="15" customHeight="1" x14ac:dyDescent="0.25">
      <c r="J1580" s="28">
        <v>10</v>
      </c>
      <c r="K1580" s="29"/>
      <c r="L1580" s="29">
        <v>2.2000000000000002</v>
      </c>
      <c r="M1580" s="24">
        <v>23</v>
      </c>
      <c r="N1580" s="24">
        <v>400</v>
      </c>
      <c r="O1580" s="29"/>
      <c r="P1580" s="25">
        <v>1</v>
      </c>
      <c r="Q1580" s="26">
        <f t="shared" si="58"/>
        <v>2.0240000000000001E-2</v>
      </c>
      <c r="R1580" s="29"/>
    </row>
    <row r="1581" spans="10:18" ht="15" customHeight="1" x14ac:dyDescent="0.25">
      <c r="J1581" s="28">
        <v>11</v>
      </c>
      <c r="K1581" s="29"/>
      <c r="L1581" s="29">
        <v>15</v>
      </c>
      <c r="M1581" s="24">
        <v>20</v>
      </c>
      <c r="N1581" s="24">
        <v>400</v>
      </c>
      <c r="O1581" s="29"/>
      <c r="P1581" s="25">
        <v>1</v>
      </c>
      <c r="Q1581" s="26">
        <f t="shared" si="58"/>
        <v>0.12</v>
      </c>
      <c r="R1581" s="29"/>
    </row>
    <row r="1582" spans="10:18" ht="15" customHeight="1" x14ac:dyDescent="0.25">
      <c r="J1582" s="28">
        <v>12</v>
      </c>
      <c r="K1582" s="29"/>
      <c r="L1582" s="29">
        <v>13</v>
      </c>
      <c r="M1582" s="24">
        <v>20</v>
      </c>
      <c r="N1582" s="24">
        <v>400</v>
      </c>
      <c r="O1582" s="29"/>
      <c r="P1582" s="25">
        <v>2</v>
      </c>
      <c r="Q1582" s="26">
        <f t="shared" si="58"/>
        <v>0.20799999999999999</v>
      </c>
      <c r="R1582" s="29"/>
    </row>
    <row r="1583" spans="10:18" ht="15" customHeight="1" x14ac:dyDescent="0.25">
      <c r="J1583" s="28">
        <v>13</v>
      </c>
      <c r="K1583" s="29"/>
      <c r="L1583" s="29">
        <v>10</v>
      </c>
      <c r="M1583" s="24">
        <v>20</v>
      </c>
      <c r="N1583" s="24">
        <v>400</v>
      </c>
      <c r="O1583" s="29"/>
      <c r="P1583" s="25">
        <v>3</v>
      </c>
      <c r="Q1583" s="26">
        <f t="shared" si="58"/>
        <v>0.24</v>
      </c>
      <c r="R1583" s="29"/>
    </row>
    <row r="1584" spans="10:18" ht="15" customHeight="1" x14ac:dyDescent="0.25">
      <c r="J1584" s="28">
        <v>14</v>
      </c>
      <c r="K1584" s="29"/>
      <c r="L1584" s="29">
        <v>4.5</v>
      </c>
      <c r="M1584" s="24">
        <v>20</v>
      </c>
      <c r="N1584" s="24">
        <v>400</v>
      </c>
      <c r="O1584" s="29"/>
      <c r="P1584" s="25">
        <v>4</v>
      </c>
      <c r="Q1584" s="26">
        <f t="shared" si="58"/>
        <v>0.14399999999999999</v>
      </c>
      <c r="R1584" s="29"/>
    </row>
    <row r="1585" spans="10:18" ht="15" customHeight="1" x14ac:dyDescent="0.25">
      <c r="J1585" s="28">
        <v>15</v>
      </c>
      <c r="K1585" s="29"/>
      <c r="L1585" s="29">
        <v>2.2000000000000002</v>
      </c>
      <c r="M1585" s="24">
        <v>20</v>
      </c>
      <c r="N1585" s="24">
        <v>400</v>
      </c>
      <c r="O1585" s="29"/>
      <c r="P1585" s="25">
        <v>1</v>
      </c>
      <c r="Q1585" s="26">
        <f t="shared" ref="Q1585:Q1648" si="59">L1585*M1585*N1585*P1585/1000000</f>
        <v>1.7600000000000001E-2</v>
      </c>
      <c r="R1585" s="29"/>
    </row>
    <row r="1586" spans="10:18" ht="15" customHeight="1" x14ac:dyDescent="0.25">
      <c r="J1586" s="28">
        <v>16</v>
      </c>
      <c r="K1586" s="29"/>
      <c r="L1586" s="29">
        <v>7</v>
      </c>
      <c r="M1586" s="24">
        <v>20</v>
      </c>
      <c r="N1586" s="24">
        <v>400</v>
      </c>
      <c r="O1586" s="29"/>
      <c r="P1586" s="25">
        <v>1</v>
      </c>
      <c r="Q1586" s="26">
        <f t="shared" si="59"/>
        <v>5.6000000000000001E-2</v>
      </c>
      <c r="R1586" s="29"/>
    </row>
    <row r="1587" spans="10:18" ht="15" customHeight="1" x14ac:dyDescent="0.25">
      <c r="J1587" s="28">
        <v>17</v>
      </c>
      <c r="K1587" s="29"/>
      <c r="L1587" s="29">
        <v>10</v>
      </c>
      <c r="M1587" s="24">
        <v>18</v>
      </c>
      <c r="N1587" s="24">
        <v>400</v>
      </c>
      <c r="O1587" s="29"/>
      <c r="P1587" s="25">
        <v>4</v>
      </c>
      <c r="Q1587" s="26">
        <f t="shared" si="59"/>
        <v>0.28799999999999998</v>
      </c>
      <c r="R1587" s="29"/>
    </row>
    <row r="1588" spans="10:18" ht="15" customHeight="1" x14ac:dyDescent="0.25">
      <c r="J1588" s="28">
        <v>18</v>
      </c>
      <c r="K1588" s="29"/>
      <c r="L1588" s="29">
        <v>4.5</v>
      </c>
      <c r="M1588" s="24">
        <v>18</v>
      </c>
      <c r="N1588" s="24">
        <v>400</v>
      </c>
      <c r="O1588" s="29"/>
      <c r="P1588" s="25">
        <v>6</v>
      </c>
      <c r="Q1588" s="26">
        <f t="shared" si="59"/>
        <v>0.19439999999999999</v>
      </c>
      <c r="R1588" s="29"/>
    </row>
    <row r="1589" spans="10:18" ht="15" customHeight="1" x14ac:dyDescent="0.25">
      <c r="J1589" s="28">
        <v>19</v>
      </c>
      <c r="K1589" s="29"/>
      <c r="L1589" s="29">
        <v>7</v>
      </c>
      <c r="M1589" s="24">
        <v>18</v>
      </c>
      <c r="N1589" s="24">
        <v>400</v>
      </c>
      <c r="O1589" s="29"/>
      <c r="P1589" s="25">
        <v>1</v>
      </c>
      <c r="Q1589" s="26">
        <f t="shared" si="59"/>
        <v>5.04E-2</v>
      </c>
      <c r="R1589" s="29"/>
    </row>
    <row r="1590" spans="10:18" ht="15" customHeight="1" x14ac:dyDescent="0.25">
      <c r="J1590" s="28">
        <v>20</v>
      </c>
      <c r="K1590" s="29"/>
      <c r="L1590" s="29">
        <v>1.7</v>
      </c>
      <c r="M1590" s="24">
        <v>18</v>
      </c>
      <c r="N1590" s="24">
        <v>400</v>
      </c>
      <c r="O1590" s="29"/>
      <c r="P1590" s="25">
        <v>1</v>
      </c>
      <c r="Q1590" s="26">
        <f t="shared" si="59"/>
        <v>1.2239999999999999E-2</v>
      </c>
      <c r="R1590" s="29"/>
    </row>
    <row r="1591" spans="10:18" ht="15" customHeight="1" x14ac:dyDescent="0.25">
      <c r="J1591" s="28">
        <v>21</v>
      </c>
      <c r="K1591" s="29"/>
      <c r="L1591" s="29">
        <v>13</v>
      </c>
      <c r="M1591" s="24">
        <v>18</v>
      </c>
      <c r="N1591" s="24">
        <v>400</v>
      </c>
      <c r="O1591" s="29"/>
      <c r="P1591" s="25">
        <v>1</v>
      </c>
      <c r="Q1591" s="26">
        <f t="shared" si="59"/>
        <v>9.3600000000000003E-2</v>
      </c>
      <c r="R1591" s="29"/>
    </row>
    <row r="1592" spans="10:18" ht="15" customHeight="1" x14ac:dyDescent="0.25">
      <c r="J1592" s="28">
        <v>22</v>
      </c>
      <c r="K1592" s="29"/>
      <c r="L1592" s="29">
        <v>15</v>
      </c>
      <c r="M1592" s="24">
        <v>13</v>
      </c>
      <c r="N1592" s="24">
        <v>400</v>
      </c>
      <c r="O1592" s="29"/>
      <c r="P1592" s="25">
        <v>4</v>
      </c>
      <c r="Q1592" s="26">
        <f t="shared" si="59"/>
        <v>0.312</v>
      </c>
      <c r="R1592" s="29"/>
    </row>
    <row r="1593" spans="10:18" ht="15" customHeight="1" x14ac:dyDescent="0.25">
      <c r="J1593" s="28">
        <v>23</v>
      </c>
      <c r="K1593" s="29"/>
      <c r="L1593" s="29">
        <v>10</v>
      </c>
      <c r="M1593" s="24">
        <v>15</v>
      </c>
      <c r="N1593" s="24">
        <v>400</v>
      </c>
      <c r="O1593" s="29"/>
      <c r="P1593" s="25">
        <v>4</v>
      </c>
      <c r="Q1593" s="26">
        <f t="shared" si="59"/>
        <v>0.24</v>
      </c>
      <c r="R1593" s="29"/>
    </row>
    <row r="1594" spans="10:18" ht="15" customHeight="1" x14ac:dyDescent="0.25">
      <c r="J1594" s="28">
        <v>24</v>
      </c>
      <c r="K1594" s="29"/>
      <c r="L1594" s="29">
        <v>4.5</v>
      </c>
      <c r="M1594" s="24">
        <v>15</v>
      </c>
      <c r="N1594" s="24">
        <v>400</v>
      </c>
      <c r="O1594" s="29"/>
      <c r="P1594" s="25">
        <v>2</v>
      </c>
      <c r="Q1594" s="26">
        <f t="shared" si="59"/>
        <v>5.3999999999999999E-2</v>
      </c>
      <c r="R1594" s="29"/>
    </row>
    <row r="1595" spans="10:18" ht="15" customHeight="1" x14ac:dyDescent="0.25">
      <c r="J1595" s="28">
        <v>25</v>
      </c>
      <c r="K1595" s="29"/>
      <c r="L1595" s="29">
        <v>3.5</v>
      </c>
      <c r="M1595" s="24">
        <v>15</v>
      </c>
      <c r="N1595" s="24">
        <v>400</v>
      </c>
      <c r="O1595" s="29"/>
      <c r="P1595" s="25">
        <v>5</v>
      </c>
      <c r="Q1595" s="26">
        <f t="shared" si="59"/>
        <v>0.105</v>
      </c>
      <c r="R1595" s="29"/>
    </row>
    <row r="1596" spans="10:18" ht="15" customHeight="1" x14ac:dyDescent="0.25">
      <c r="J1596" s="28">
        <v>26</v>
      </c>
      <c r="K1596" s="29"/>
      <c r="L1596" s="29">
        <v>2.2000000000000002</v>
      </c>
      <c r="M1596" s="24">
        <v>15</v>
      </c>
      <c r="N1596" s="24">
        <v>400</v>
      </c>
      <c r="O1596" s="29"/>
      <c r="P1596" s="25">
        <v>2</v>
      </c>
      <c r="Q1596" s="26">
        <f t="shared" si="59"/>
        <v>2.64E-2</v>
      </c>
      <c r="R1596" s="29"/>
    </row>
    <row r="1597" spans="10:18" ht="15" customHeight="1" x14ac:dyDescent="0.25">
      <c r="J1597" s="28">
        <v>27</v>
      </c>
      <c r="K1597" s="29"/>
      <c r="L1597" s="29">
        <v>1.7</v>
      </c>
      <c r="M1597" s="24">
        <v>15</v>
      </c>
      <c r="N1597" s="24">
        <v>400</v>
      </c>
      <c r="O1597" s="29"/>
      <c r="P1597" s="25">
        <v>2</v>
      </c>
      <c r="Q1597" s="26">
        <f t="shared" si="59"/>
        <v>2.0400000000000001E-2</v>
      </c>
      <c r="R1597" s="29"/>
    </row>
    <row r="1598" spans="10:18" ht="15" customHeight="1" x14ac:dyDescent="0.25">
      <c r="J1598" s="28">
        <v>28</v>
      </c>
      <c r="K1598" s="29"/>
      <c r="L1598" s="29">
        <v>13</v>
      </c>
      <c r="M1598" s="24">
        <v>13</v>
      </c>
      <c r="N1598" s="24">
        <v>400</v>
      </c>
      <c r="O1598" s="29"/>
      <c r="P1598" s="25">
        <v>1</v>
      </c>
      <c r="Q1598" s="26">
        <f t="shared" si="59"/>
        <v>6.7599999999999993E-2</v>
      </c>
      <c r="R1598" s="29"/>
    </row>
    <row r="1599" spans="10:18" ht="15" customHeight="1" x14ac:dyDescent="0.25">
      <c r="J1599" s="28">
        <v>29</v>
      </c>
      <c r="K1599" s="29"/>
      <c r="L1599" s="29">
        <v>10</v>
      </c>
      <c r="M1599" s="24">
        <v>13</v>
      </c>
      <c r="N1599" s="24">
        <v>400</v>
      </c>
      <c r="O1599" s="29"/>
      <c r="P1599" s="25">
        <v>2</v>
      </c>
      <c r="Q1599" s="26">
        <f t="shared" si="59"/>
        <v>0.104</v>
      </c>
      <c r="R1599" s="29"/>
    </row>
    <row r="1600" spans="10:18" ht="15" customHeight="1" x14ac:dyDescent="0.25">
      <c r="J1600" s="28">
        <v>30</v>
      </c>
      <c r="K1600" s="29"/>
      <c r="L1600" s="29">
        <v>7</v>
      </c>
      <c r="M1600" s="24">
        <v>13</v>
      </c>
      <c r="N1600" s="24">
        <v>400</v>
      </c>
      <c r="O1600" s="29"/>
      <c r="P1600" s="25">
        <v>3</v>
      </c>
      <c r="Q1600" s="26">
        <f t="shared" si="59"/>
        <v>0.10920000000000001</v>
      </c>
      <c r="R1600" s="29"/>
    </row>
    <row r="1601" spans="10:18" ht="15" customHeight="1" x14ac:dyDescent="0.25">
      <c r="J1601" s="28">
        <v>31</v>
      </c>
      <c r="K1601" s="29"/>
      <c r="L1601" s="29">
        <v>4.5</v>
      </c>
      <c r="M1601" s="24">
        <v>13</v>
      </c>
      <c r="N1601" s="24">
        <v>400</v>
      </c>
      <c r="O1601" s="29"/>
      <c r="P1601" s="25">
        <v>4</v>
      </c>
      <c r="Q1601" s="26">
        <f t="shared" si="59"/>
        <v>9.3600000000000003E-2</v>
      </c>
      <c r="R1601" s="29"/>
    </row>
    <row r="1602" spans="10:18" ht="15" customHeight="1" x14ac:dyDescent="0.25">
      <c r="J1602" s="28">
        <v>32</v>
      </c>
      <c r="K1602" s="29"/>
      <c r="L1602" s="29">
        <v>3.5</v>
      </c>
      <c r="M1602" s="24">
        <v>13</v>
      </c>
      <c r="N1602" s="24">
        <v>400</v>
      </c>
      <c r="O1602" s="29"/>
      <c r="P1602" s="25">
        <v>3</v>
      </c>
      <c r="Q1602" s="26">
        <f t="shared" si="59"/>
        <v>5.4600000000000003E-2</v>
      </c>
      <c r="R1602" s="29"/>
    </row>
    <row r="1603" spans="10:18" ht="15" customHeight="1" x14ac:dyDescent="0.25">
      <c r="J1603" s="28">
        <v>33</v>
      </c>
      <c r="K1603" s="29"/>
      <c r="L1603" s="29">
        <v>2.2000000000000002</v>
      </c>
      <c r="M1603" s="24">
        <v>13</v>
      </c>
      <c r="N1603" s="24">
        <v>400</v>
      </c>
      <c r="O1603" s="29"/>
      <c r="P1603" s="25">
        <v>1</v>
      </c>
      <c r="Q1603" s="26">
        <f t="shared" si="59"/>
        <v>1.1440000000000001E-2</v>
      </c>
      <c r="R1603" s="29"/>
    </row>
    <row r="1604" spans="10:18" ht="15" customHeight="1" x14ac:dyDescent="0.25">
      <c r="J1604" s="28">
        <v>34</v>
      </c>
      <c r="K1604" s="29"/>
      <c r="L1604" s="29">
        <v>10</v>
      </c>
      <c r="M1604" s="24">
        <v>10</v>
      </c>
      <c r="N1604" s="24">
        <v>400</v>
      </c>
      <c r="O1604" s="29"/>
      <c r="P1604" s="25">
        <v>1</v>
      </c>
      <c r="Q1604" s="26">
        <f t="shared" si="59"/>
        <v>0.04</v>
      </c>
      <c r="R1604" s="29"/>
    </row>
    <row r="1605" spans="10:18" ht="15" customHeight="1" x14ac:dyDescent="0.25">
      <c r="J1605" s="28">
        <v>35</v>
      </c>
      <c r="K1605" s="29"/>
      <c r="L1605" s="29">
        <v>7</v>
      </c>
      <c r="M1605" s="24">
        <v>10</v>
      </c>
      <c r="N1605" s="24">
        <v>400</v>
      </c>
      <c r="O1605" s="29"/>
      <c r="P1605" s="25">
        <v>2</v>
      </c>
      <c r="Q1605" s="26">
        <f t="shared" si="59"/>
        <v>5.6000000000000001E-2</v>
      </c>
      <c r="R1605" s="29"/>
    </row>
    <row r="1606" spans="10:18" ht="15" customHeight="1" x14ac:dyDescent="0.25">
      <c r="J1606" s="28">
        <v>36</v>
      </c>
      <c r="K1606" s="29"/>
      <c r="L1606" s="29">
        <v>4.5</v>
      </c>
      <c r="M1606" s="24">
        <v>10</v>
      </c>
      <c r="N1606" s="24">
        <v>400</v>
      </c>
      <c r="O1606" s="29"/>
      <c r="P1606" s="25">
        <v>53</v>
      </c>
      <c r="Q1606" s="26">
        <f t="shared" si="59"/>
        <v>0.95399999999999996</v>
      </c>
      <c r="R1606" s="29"/>
    </row>
    <row r="1607" spans="10:18" ht="15" customHeight="1" x14ac:dyDescent="0.25">
      <c r="J1607" s="28">
        <v>37</v>
      </c>
      <c r="K1607" s="29"/>
      <c r="L1607" s="29">
        <v>3.5</v>
      </c>
      <c r="M1607" s="24">
        <v>10</v>
      </c>
      <c r="N1607" s="24">
        <v>400</v>
      </c>
      <c r="O1607" s="29"/>
      <c r="P1607" s="25">
        <v>9</v>
      </c>
      <c r="Q1607" s="26">
        <f t="shared" si="59"/>
        <v>0.126</v>
      </c>
      <c r="R1607" s="29"/>
    </row>
    <row r="1608" spans="10:18" ht="15" customHeight="1" x14ac:dyDescent="0.25">
      <c r="J1608" s="28">
        <v>38</v>
      </c>
      <c r="K1608" s="29"/>
      <c r="L1608" s="29">
        <v>2.2000000000000002</v>
      </c>
      <c r="M1608" s="24">
        <v>10</v>
      </c>
      <c r="N1608" s="24">
        <v>400</v>
      </c>
      <c r="O1608" s="29"/>
      <c r="P1608" s="25">
        <v>22</v>
      </c>
      <c r="Q1608" s="26">
        <f t="shared" si="59"/>
        <v>0.19359999999999999</v>
      </c>
      <c r="R1608" s="29"/>
    </row>
    <row r="1609" spans="10:18" ht="15" customHeight="1" x14ac:dyDescent="0.25">
      <c r="J1609" s="28">
        <v>39</v>
      </c>
      <c r="K1609" s="29"/>
      <c r="L1609" s="29">
        <v>1.7</v>
      </c>
      <c r="M1609" s="24">
        <v>10</v>
      </c>
      <c r="N1609" s="24">
        <v>400</v>
      </c>
      <c r="O1609" s="29"/>
      <c r="P1609" s="25">
        <v>17</v>
      </c>
      <c r="Q1609" s="26">
        <f t="shared" si="59"/>
        <v>0.11559999999999999</v>
      </c>
      <c r="R1609" s="29"/>
    </row>
    <row r="1610" spans="10:18" ht="15" customHeight="1" x14ac:dyDescent="0.25">
      <c r="J1610" s="28">
        <v>40</v>
      </c>
      <c r="K1610" s="29"/>
      <c r="L1610" s="29">
        <v>1.7</v>
      </c>
      <c r="M1610" s="24">
        <v>10</v>
      </c>
      <c r="N1610" s="24">
        <v>300</v>
      </c>
      <c r="O1610" s="29"/>
      <c r="P1610" s="25">
        <v>13</v>
      </c>
      <c r="Q1610" s="26">
        <f t="shared" si="59"/>
        <v>6.6299999999999998E-2</v>
      </c>
      <c r="R1610" s="29"/>
    </row>
    <row r="1611" spans="10:18" ht="15" customHeight="1" x14ac:dyDescent="0.25">
      <c r="J1611" s="28">
        <v>41</v>
      </c>
      <c r="K1611" s="29"/>
      <c r="L1611" s="29">
        <v>4.5</v>
      </c>
      <c r="M1611" s="24">
        <v>10</v>
      </c>
      <c r="N1611" s="24">
        <v>300</v>
      </c>
      <c r="O1611" s="29"/>
      <c r="P1611" s="25">
        <v>2</v>
      </c>
      <c r="Q1611" s="26">
        <f t="shared" si="59"/>
        <v>2.7E-2</v>
      </c>
      <c r="R1611" s="29"/>
    </row>
    <row r="1612" spans="10:18" ht="15" customHeight="1" x14ac:dyDescent="0.25">
      <c r="J1612" s="1311">
        <v>42</v>
      </c>
      <c r="K1612" s="476"/>
      <c r="L1612" s="477">
        <v>4</v>
      </c>
      <c r="M1612" s="409">
        <v>6</v>
      </c>
      <c r="N1612" s="409">
        <v>400</v>
      </c>
      <c r="O1612" s="409">
        <v>10</v>
      </c>
      <c r="P1612" s="617">
        <v>60</v>
      </c>
      <c r="Q1612" s="451">
        <f t="shared" si="59"/>
        <v>0.57599999999999996</v>
      </c>
      <c r="R1612" s="618"/>
    </row>
    <row r="1613" spans="10:18" ht="15" customHeight="1" x14ac:dyDescent="0.25">
      <c r="J1613" s="1311">
        <v>43</v>
      </c>
      <c r="K1613" s="476"/>
      <c r="L1613" s="477">
        <v>3</v>
      </c>
      <c r="M1613" s="409">
        <v>5</v>
      </c>
      <c r="N1613" s="409">
        <v>400</v>
      </c>
      <c r="O1613" s="409">
        <v>12</v>
      </c>
      <c r="P1613" s="617">
        <v>120</v>
      </c>
      <c r="Q1613" s="451">
        <f t="shared" si="59"/>
        <v>0.72</v>
      </c>
      <c r="R1613" s="618"/>
    </row>
    <row r="1614" spans="10:18" ht="15" customHeight="1" x14ac:dyDescent="0.25">
      <c r="J1614" s="1311">
        <v>44</v>
      </c>
      <c r="K1614" s="476"/>
      <c r="L1614" s="477">
        <v>2</v>
      </c>
      <c r="M1614" s="409">
        <v>3</v>
      </c>
      <c r="N1614" s="409">
        <v>400</v>
      </c>
      <c r="O1614" s="409">
        <v>4</v>
      </c>
      <c r="P1614" s="617">
        <v>100</v>
      </c>
      <c r="Q1614" s="451">
        <f t="shared" si="59"/>
        <v>0.24</v>
      </c>
      <c r="R1614" s="618"/>
    </row>
    <row r="1615" spans="10:18" ht="15" customHeight="1" x14ac:dyDescent="0.25">
      <c r="J1615" s="1292">
        <v>46208</v>
      </c>
      <c r="K1615" s="23" t="s">
        <v>32</v>
      </c>
      <c r="L1615" s="24">
        <v>10</v>
      </c>
      <c r="M1615" s="24">
        <v>25</v>
      </c>
      <c r="N1615" s="24">
        <v>400</v>
      </c>
      <c r="O1615" s="23"/>
      <c r="P1615" s="25">
        <v>1</v>
      </c>
      <c r="Q1615" s="26">
        <f t="shared" si="59"/>
        <v>0.1</v>
      </c>
      <c r="R1615" s="27"/>
    </row>
    <row r="1616" spans="10:18" ht="15" customHeight="1" x14ac:dyDescent="0.25">
      <c r="J1616" s="28">
        <v>2</v>
      </c>
      <c r="K1616" s="29"/>
      <c r="L1616" s="29">
        <v>10</v>
      </c>
      <c r="M1616" s="24">
        <v>23</v>
      </c>
      <c r="N1616" s="24">
        <v>400</v>
      </c>
      <c r="O1616" s="29"/>
      <c r="P1616" s="25">
        <v>2</v>
      </c>
      <c r="Q1616" s="26">
        <f t="shared" si="59"/>
        <v>0.184</v>
      </c>
      <c r="R1616" s="29"/>
    </row>
    <row r="1617" spans="10:18" ht="15" customHeight="1" x14ac:dyDescent="0.25">
      <c r="J1617" s="28">
        <v>3</v>
      </c>
      <c r="K1617" s="29"/>
      <c r="L1617" s="29">
        <v>15</v>
      </c>
      <c r="M1617" s="24">
        <v>23</v>
      </c>
      <c r="N1617" s="24">
        <v>400</v>
      </c>
      <c r="O1617" s="29"/>
      <c r="P1617" s="25">
        <v>1</v>
      </c>
      <c r="Q1617" s="26">
        <f t="shared" si="59"/>
        <v>0.13800000000000001</v>
      </c>
      <c r="R1617" s="29"/>
    </row>
    <row r="1618" spans="10:18" ht="15" customHeight="1" x14ac:dyDescent="0.25">
      <c r="J1618" s="28">
        <v>4</v>
      </c>
      <c r="K1618" s="29"/>
      <c r="L1618" s="29">
        <v>13</v>
      </c>
      <c r="M1618" s="24">
        <v>25</v>
      </c>
      <c r="N1618" s="24">
        <v>400</v>
      </c>
      <c r="O1618" s="29"/>
      <c r="P1618" s="25">
        <v>2</v>
      </c>
      <c r="Q1618" s="26">
        <f t="shared" si="59"/>
        <v>0.26</v>
      </c>
      <c r="R1618" s="29"/>
    </row>
    <row r="1619" spans="10:18" ht="15" customHeight="1" x14ac:dyDescent="0.25">
      <c r="J1619" s="28">
        <v>5</v>
      </c>
      <c r="K1619" s="29"/>
      <c r="L1619" s="29">
        <v>13</v>
      </c>
      <c r="M1619" s="24">
        <v>23</v>
      </c>
      <c r="N1619" s="24">
        <v>400</v>
      </c>
      <c r="O1619" s="29"/>
      <c r="P1619" s="25">
        <v>2</v>
      </c>
      <c r="Q1619" s="26">
        <f t="shared" si="59"/>
        <v>0.2392</v>
      </c>
      <c r="R1619" s="29"/>
    </row>
    <row r="1620" spans="10:18" ht="15" customHeight="1" x14ac:dyDescent="0.25">
      <c r="J1620" s="28">
        <v>6</v>
      </c>
      <c r="K1620" s="29"/>
      <c r="L1620" s="29">
        <v>7</v>
      </c>
      <c r="M1620" s="24">
        <v>23</v>
      </c>
      <c r="N1620" s="24">
        <v>400</v>
      </c>
      <c r="O1620" s="29"/>
      <c r="P1620" s="25">
        <v>1</v>
      </c>
      <c r="Q1620" s="26">
        <f t="shared" si="59"/>
        <v>6.4399999999999999E-2</v>
      </c>
      <c r="R1620" s="29"/>
    </row>
    <row r="1621" spans="10:18" ht="15" customHeight="1" x14ac:dyDescent="0.25">
      <c r="J1621" s="28">
        <v>7</v>
      </c>
      <c r="K1621" s="29"/>
      <c r="L1621" s="29">
        <v>7</v>
      </c>
      <c r="M1621" s="24">
        <v>20</v>
      </c>
      <c r="N1621" s="24">
        <v>400</v>
      </c>
      <c r="O1621" s="29"/>
      <c r="P1621" s="25">
        <v>1</v>
      </c>
      <c r="Q1621" s="26">
        <f t="shared" si="59"/>
        <v>5.6000000000000001E-2</v>
      </c>
      <c r="R1621" s="29"/>
    </row>
    <row r="1622" spans="10:18" ht="15" customHeight="1" x14ac:dyDescent="0.25">
      <c r="J1622" s="28">
        <v>8</v>
      </c>
      <c r="K1622" s="29"/>
      <c r="L1622" s="29">
        <v>4.5</v>
      </c>
      <c r="M1622" s="24">
        <v>20</v>
      </c>
      <c r="N1622" s="24">
        <v>400</v>
      </c>
      <c r="O1622" s="29"/>
      <c r="P1622" s="25">
        <v>3</v>
      </c>
      <c r="Q1622" s="26">
        <f t="shared" si="59"/>
        <v>0.108</v>
      </c>
      <c r="R1622" s="29"/>
    </row>
    <row r="1623" spans="10:18" ht="15" customHeight="1" x14ac:dyDescent="0.25">
      <c r="J1623" s="28">
        <v>9</v>
      </c>
      <c r="K1623" s="29"/>
      <c r="L1623" s="29">
        <v>4.5</v>
      </c>
      <c r="M1623" s="24">
        <v>23</v>
      </c>
      <c r="N1623" s="24">
        <v>400</v>
      </c>
      <c r="O1623" s="29"/>
      <c r="P1623" s="25">
        <v>1</v>
      </c>
      <c r="Q1623" s="26">
        <f t="shared" si="59"/>
        <v>4.1399999999999999E-2</v>
      </c>
      <c r="R1623" s="29"/>
    </row>
    <row r="1624" spans="10:18" ht="15" customHeight="1" x14ac:dyDescent="0.25">
      <c r="J1624" s="28">
        <v>10</v>
      </c>
      <c r="K1624" s="29"/>
      <c r="L1624" s="29">
        <v>10</v>
      </c>
      <c r="M1624" s="24">
        <v>20</v>
      </c>
      <c r="N1624" s="24">
        <v>400</v>
      </c>
      <c r="O1624" s="29"/>
      <c r="P1624" s="25">
        <v>9</v>
      </c>
      <c r="Q1624" s="26">
        <f t="shared" si="59"/>
        <v>0.72</v>
      </c>
      <c r="R1624" s="29"/>
    </row>
    <row r="1625" spans="10:18" ht="15" customHeight="1" x14ac:dyDescent="0.25">
      <c r="J1625" s="28">
        <v>11</v>
      </c>
      <c r="K1625" s="29"/>
      <c r="L1625" s="29">
        <v>7</v>
      </c>
      <c r="M1625" s="24">
        <v>20</v>
      </c>
      <c r="N1625" s="24">
        <v>400</v>
      </c>
      <c r="O1625" s="29"/>
      <c r="P1625" s="25">
        <v>2</v>
      </c>
      <c r="Q1625" s="26">
        <f t="shared" si="59"/>
        <v>0.112</v>
      </c>
      <c r="R1625" s="29"/>
    </row>
    <row r="1626" spans="10:18" ht="15" customHeight="1" x14ac:dyDescent="0.25">
      <c r="J1626" s="28">
        <v>12</v>
      </c>
      <c r="K1626" s="29"/>
      <c r="L1626" s="29">
        <v>2.2000000000000002</v>
      </c>
      <c r="M1626" s="24">
        <v>20</v>
      </c>
      <c r="N1626" s="24">
        <v>400</v>
      </c>
      <c r="O1626" s="29"/>
      <c r="P1626" s="25">
        <v>1</v>
      </c>
      <c r="Q1626" s="26">
        <f t="shared" si="59"/>
        <v>1.7600000000000001E-2</v>
      </c>
      <c r="R1626" s="29"/>
    </row>
    <row r="1627" spans="10:18" ht="15" customHeight="1" x14ac:dyDescent="0.25">
      <c r="J1627" s="28">
        <v>13</v>
      </c>
      <c r="K1627" s="29"/>
      <c r="L1627" s="29">
        <v>13</v>
      </c>
      <c r="M1627" s="24">
        <v>18</v>
      </c>
      <c r="N1627" s="24">
        <v>400</v>
      </c>
      <c r="O1627" s="29"/>
      <c r="P1627" s="25">
        <v>2</v>
      </c>
      <c r="Q1627" s="26">
        <f t="shared" si="59"/>
        <v>0.18720000000000001</v>
      </c>
      <c r="R1627" s="29"/>
    </row>
    <row r="1628" spans="10:18" ht="15" customHeight="1" x14ac:dyDescent="0.25">
      <c r="J1628" s="28">
        <v>14</v>
      </c>
      <c r="K1628" s="29"/>
      <c r="L1628" s="29">
        <v>10</v>
      </c>
      <c r="M1628" s="24">
        <v>18</v>
      </c>
      <c r="N1628" s="24">
        <v>400</v>
      </c>
      <c r="O1628" s="29"/>
      <c r="P1628" s="25">
        <v>3</v>
      </c>
      <c r="Q1628" s="26">
        <f t="shared" si="59"/>
        <v>0.216</v>
      </c>
      <c r="R1628" s="29"/>
    </row>
    <row r="1629" spans="10:18" ht="15" customHeight="1" x14ac:dyDescent="0.25">
      <c r="J1629" s="28">
        <v>15</v>
      </c>
      <c r="K1629" s="29"/>
      <c r="L1629" s="29">
        <v>4.5</v>
      </c>
      <c r="M1629" s="24">
        <v>18</v>
      </c>
      <c r="N1629" s="24">
        <v>400</v>
      </c>
      <c r="O1629" s="29"/>
      <c r="P1629" s="25">
        <v>2</v>
      </c>
      <c r="Q1629" s="26">
        <f t="shared" si="59"/>
        <v>6.4799999999999996E-2</v>
      </c>
      <c r="R1629" s="29"/>
    </row>
    <row r="1630" spans="10:18" ht="15" customHeight="1" x14ac:dyDescent="0.25">
      <c r="J1630" s="28">
        <v>16</v>
      </c>
      <c r="K1630" s="29"/>
      <c r="L1630" s="29">
        <v>15</v>
      </c>
      <c r="M1630" s="24">
        <v>15</v>
      </c>
      <c r="N1630" s="24">
        <v>400</v>
      </c>
      <c r="O1630" s="29"/>
      <c r="P1630" s="25">
        <v>3</v>
      </c>
      <c r="Q1630" s="26">
        <f t="shared" si="59"/>
        <v>0.27</v>
      </c>
      <c r="R1630" s="29"/>
    </row>
    <row r="1631" spans="10:18" ht="15" customHeight="1" x14ac:dyDescent="0.25">
      <c r="J1631" s="28">
        <v>17</v>
      </c>
      <c r="K1631" s="29"/>
      <c r="L1631" s="29">
        <v>13</v>
      </c>
      <c r="M1631" s="24">
        <v>15</v>
      </c>
      <c r="N1631" s="24">
        <v>400</v>
      </c>
      <c r="O1631" s="29"/>
      <c r="P1631" s="25">
        <v>1</v>
      </c>
      <c r="Q1631" s="26">
        <f t="shared" si="59"/>
        <v>7.8E-2</v>
      </c>
      <c r="R1631" s="29"/>
    </row>
    <row r="1632" spans="10:18" ht="15" customHeight="1" x14ac:dyDescent="0.25">
      <c r="J1632" s="28">
        <v>18</v>
      </c>
      <c r="K1632" s="29"/>
      <c r="L1632" s="29">
        <v>10</v>
      </c>
      <c r="M1632" s="24">
        <v>15</v>
      </c>
      <c r="N1632" s="24">
        <v>400</v>
      </c>
      <c r="O1632" s="29"/>
      <c r="P1632" s="25">
        <v>1</v>
      </c>
      <c r="Q1632" s="26">
        <f t="shared" si="59"/>
        <v>0.06</v>
      </c>
      <c r="R1632" s="29"/>
    </row>
    <row r="1633" spans="10:18" ht="15" customHeight="1" x14ac:dyDescent="0.25">
      <c r="J1633" s="28">
        <v>19</v>
      </c>
      <c r="K1633" s="29"/>
      <c r="L1633" s="29">
        <v>4.5</v>
      </c>
      <c r="M1633" s="24">
        <v>15</v>
      </c>
      <c r="N1633" s="24">
        <v>400</v>
      </c>
      <c r="O1633" s="29"/>
      <c r="P1633" s="25">
        <v>3</v>
      </c>
      <c r="Q1633" s="26">
        <f t="shared" si="59"/>
        <v>8.1000000000000003E-2</v>
      </c>
      <c r="R1633" s="29"/>
    </row>
    <row r="1634" spans="10:18" ht="15" customHeight="1" x14ac:dyDescent="0.25">
      <c r="J1634" s="28">
        <v>20</v>
      </c>
      <c r="K1634" s="29"/>
      <c r="L1634" s="29">
        <v>7</v>
      </c>
      <c r="M1634" s="24">
        <v>15</v>
      </c>
      <c r="N1634" s="24">
        <v>400</v>
      </c>
      <c r="O1634" s="29"/>
      <c r="P1634" s="25">
        <v>1</v>
      </c>
      <c r="Q1634" s="26">
        <f t="shared" si="59"/>
        <v>4.2000000000000003E-2</v>
      </c>
      <c r="R1634" s="29"/>
    </row>
    <row r="1635" spans="10:18" ht="15" customHeight="1" x14ac:dyDescent="0.25">
      <c r="J1635" s="28">
        <v>21</v>
      </c>
      <c r="K1635" s="29"/>
      <c r="L1635" s="29">
        <v>3.5</v>
      </c>
      <c r="M1635" s="24">
        <v>15</v>
      </c>
      <c r="N1635" s="24">
        <v>400</v>
      </c>
      <c r="O1635" s="29"/>
      <c r="P1635" s="25">
        <v>1</v>
      </c>
      <c r="Q1635" s="26">
        <f t="shared" si="59"/>
        <v>2.1000000000000001E-2</v>
      </c>
      <c r="R1635" s="29"/>
    </row>
    <row r="1636" spans="10:18" ht="15" customHeight="1" x14ac:dyDescent="0.25">
      <c r="J1636" s="28">
        <v>22</v>
      </c>
      <c r="K1636" s="29"/>
      <c r="L1636" s="29">
        <v>2.2000000000000002</v>
      </c>
      <c r="M1636" s="24">
        <v>15</v>
      </c>
      <c r="N1636" s="24">
        <v>400</v>
      </c>
      <c r="O1636" s="29"/>
      <c r="P1636" s="25">
        <v>5</v>
      </c>
      <c r="Q1636" s="26">
        <f t="shared" si="59"/>
        <v>6.6000000000000003E-2</v>
      </c>
      <c r="R1636" s="29"/>
    </row>
    <row r="1637" spans="10:18" ht="15" customHeight="1" x14ac:dyDescent="0.25">
      <c r="J1637" s="28">
        <v>23</v>
      </c>
      <c r="K1637" s="29"/>
      <c r="L1637" s="29">
        <v>1.7</v>
      </c>
      <c r="M1637" s="24">
        <v>15</v>
      </c>
      <c r="N1637" s="24">
        <v>400</v>
      </c>
      <c r="O1637" s="29"/>
      <c r="P1637" s="25">
        <v>1</v>
      </c>
      <c r="Q1637" s="26">
        <f t="shared" si="59"/>
        <v>1.0200000000000001E-2</v>
      </c>
      <c r="R1637" s="29"/>
    </row>
    <row r="1638" spans="10:18" ht="15" customHeight="1" x14ac:dyDescent="0.25">
      <c r="J1638" s="28">
        <v>24</v>
      </c>
      <c r="K1638" s="29"/>
      <c r="L1638" s="29">
        <v>10</v>
      </c>
      <c r="M1638" s="24">
        <v>13</v>
      </c>
      <c r="N1638" s="24">
        <v>400</v>
      </c>
      <c r="O1638" s="29"/>
      <c r="P1638" s="25">
        <v>1</v>
      </c>
      <c r="Q1638" s="26">
        <f t="shared" si="59"/>
        <v>5.1999999999999998E-2</v>
      </c>
      <c r="R1638" s="29"/>
    </row>
    <row r="1639" spans="10:18" ht="15" customHeight="1" x14ac:dyDescent="0.25">
      <c r="J1639" s="28">
        <v>25</v>
      </c>
      <c r="K1639" s="29"/>
      <c r="L1639" s="29">
        <v>2.2000000000000002</v>
      </c>
      <c r="M1639" s="24">
        <v>13</v>
      </c>
      <c r="N1639" s="24">
        <v>400</v>
      </c>
      <c r="O1639" s="29"/>
      <c r="P1639" s="25">
        <v>1</v>
      </c>
      <c r="Q1639" s="26">
        <f t="shared" si="59"/>
        <v>1.1440000000000001E-2</v>
      </c>
      <c r="R1639" s="29"/>
    </row>
    <row r="1640" spans="10:18" ht="15" customHeight="1" x14ac:dyDescent="0.25">
      <c r="J1640" s="28">
        <v>26</v>
      </c>
      <c r="K1640" s="29"/>
      <c r="L1640" s="29">
        <v>1.7</v>
      </c>
      <c r="M1640" s="24">
        <v>13</v>
      </c>
      <c r="N1640" s="24">
        <v>400</v>
      </c>
      <c r="O1640" s="29"/>
      <c r="P1640" s="25">
        <v>1</v>
      </c>
      <c r="Q1640" s="26">
        <f t="shared" si="59"/>
        <v>8.8400000000000006E-3</v>
      </c>
      <c r="R1640" s="29"/>
    </row>
    <row r="1641" spans="10:18" ht="15" customHeight="1" x14ac:dyDescent="0.25">
      <c r="J1641" s="28">
        <v>27</v>
      </c>
      <c r="K1641" s="29"/>
      <c r="L1641" s="29">
        <v>10</v>
      </c>
      <c r="M1641" s="24">
        <v>10</v>
      </c>
      <c r="N1641" s="24">
        <v>400</v>
      </c>
      <c r="O1641" s="29"/>
      <c r="P1641" s="25">
        <v>1</v>
      </c>
      <c r="Q1641" s="26">
        <f t="shared" si="59"/>
        <v>0.04</v>
      </c>
      <c r="R1641" s="29"/>
    </row>
    <row r="1642" spans="10:18" ht="15" customHeight="1" x14ac:dyDescent="0.25">
      <c r="J1642" s="28">
        <v>28</v>
      </c>
      <c r="K1642" s="29"/>
      <c r="L1642" s="29">
        <v>7</v>
      </c>
      <c r="M1642" s="24">
        <v>10</v>
      </c>
      <c r="N1642" s="24">
        <v>400</v>
      </c>
      <c r="O1642" s="29"/>
      <c r="P1642" s="25">
        <v>2</v>
      </c>
      <c r="Q1642" s="26">
        <f t="shared" si="59"/>
        <v>5.6000000000000001E-2</v>
      </c>
      <c r="R1642" s="29"/>
    </row>
    <row r="1643" spans="10:18" ht="15" customHeight="1" x14ac:dyDescent="0.25">
      <c r="J1643" s="28">
        <v>29</v>
      </c>
      <c r="K1643" s="29"/>
      <c r="L1643" s="29">
        <v>4.5</v>
      </c>
      <c r="M1643" s="24">
        <v>10</v>
      </c>
      <c r="N1643" s="24">
        <v>400</v>
      </c>
      <c r="O1643" s="29"/>
      <c r="P1643" s="25">
        <v>49</v>
      </c>
      <c r="Q1643" s="26">
        <f t="shared" si="59"/>
        <v>0.88200000000000001</v>
      </c>
      <c r="R1643" s="29"/>
    </row>
    <row r="1644" spans="10:18" ht="15" customHeight="1" x14ac:dyDescent="0.25">
      <c r="J1644" s="28">
        <v>30</v>
      </c>
      <c r="K1644" s="29"/>
      <c r="L1644" s="29">
        <v>3.5</v>
      </c>
      <c r="M1644" s="24">
        <v>10</v>
      </c>
      <c r="N1644" s="24">
        <v>400</v>
      </c>
      <c r="O1644" s="29"/>
      <c r="P1644" s="25">
        <v>8</v>
      </c>
      <c r="Q1644" s="26">
        <f t="shared" si="59"/>
        <v>0.112</v>
      </c>
      <c r="R1644" s="29"/>
    </row>
    <row r="1645" spans="10:18" ht="15" customHeight="1" x14ac:dyDescent="0.25">
      <c r="J1645" s="28">
        <v>31</v>
      </c>
      <c r="K1645" s="29"/>
      <c r="L1645" s="29">
        <v>2.2000000000000002</v>
      </c>
      <c r="M1645" s="24">
        <v>10</v>
      </c>
      <c r="N1645" s="24">
        <v>400</v>
      </c>
      <c r="O1645" s="29"/>
      <c r="P1645" s="25">
        <v>15</v>
      </c>
      <c r="Q1645" s="26">
        <f t="shared" si="59"/>
        <v>0.13200000000000001</v>
      </c>
      <c r="R1645" s="29"/>
    </row>
    <row r="1646" spans="10:18" ht="15" customHeight="1" x14ac:dyDescent="0.25">
      <c r="J1646" s="28">
        <v>32</v>
      </c>
      <c r="K1646" s="29"/>
      <c r="L1646" s="29">
        <v>1.7</v>
      </c>
      <c r="M1646" s="24">
        <v>10</v>
      </c>
      <c r="N1646" s="24">
        <v>400</v>
      </c>
      <c r="O1646" s="29"/>
      <c r="P1646" s="25">
        <v>16</v>
      </c>
      <c r="Q1646" s="26">
        <f t="shared" si="59"/>
        <v>0.10879999999999999</v>
      </c>
      <c r="R1646" s="29"/>
    </row>
    <row r="1647" spans="10:18" ht="15" customHeight="1" x14ac:dyDescent="0.25">
      <c r="J1647" s="28">
        <v>33</v>
      </c>
      <c r="K1647" s="29"/>
      <c r="L1647" s="29">
        <v>1.7</v>
      </c>
      <c r="M1647" s="24">
        <v>10</v>
      </c>
      <c r="N1647" s="24">
        <v>300</v>
      </c>
      <c r="O1647" s="29"/>
      <c r="P1647" s="25">
        <v>7</v>
      </c>
      <c r="Q1647" s="26">
        <f t="shared" si="59"/>
        <v>3.5700000000000003E-2</v>
      </c>
      <c r="R1647" s="29"/>
    </row>
    <row r="1648" spans="10:18" ht="15" customHeight="1" x14ac:dyDescent="0.25">
      <c r="J1648" s="28">
        <v>34</v>
      </c>
      <c r="K1648" s="29"/>
      <c r="L1648" s="29">
        <v>4.5</v>
      </c>
      <c r="M1648" s="24">
        <v>10</v>
      </c>
      <c r="N1648" s="24">
        <v>300</v>
      </c>
      <c r="O1648" s="29"/>
      <c r="P1648" s="25">
        <v>1</v>
      </c>
      <c r="Q1648" s="26">
        <f t="shared" si="59"/>
        <v>1.35E-2</v>
      </c>
      <c r="R1648" s="29"/>
    </row>
    <row r="1649" spans="10:18" ht="15" customHeight="1" x14ac:dyDescent="0.25">
      <c r="J1649" s="1311">
        <v>35</v>
      </c>
      <c r="K1649" s="476"/>
      <c r="L1649" s="477">
        <v>4</v>
      </c>
      <c r="M1649" s="409">
        <v>6</v>
      </c>
      <c r="N1649" s="409">
        <v>400</v>
      </c>
      <c r="O1649" s="409">
        <v>14</v>
      </c>
      <c r="P1649" s="617">
        <v>84</v>
      </c>
      <c r="Q1649" s="451">
        <f t="shared" ref="Q1649:Q1712" si="60">L1649*M1649*N1649*P1649/1000000</f>
        <v>0.80640000000000001</v>
      </c>
      <c r="R1649" s="618"/>
    </row>
    <row r="1650" spans="10:18" ht="15" customHeight="1" x14ac:dyDescent="0.25">
      <c r="J1650" s="1311">
        <v>36</v>
      </c>
      <c r="K1650" s="476"/>
      <c r="L1650" s="477">
        <v>3</v>
      </c>
      <c r="M1650" s="409">
        <v>5</v>
      </c>
      <c r="N1650" s="409">
        <v>400</v>
      </c>
      <c r="O1650" s="409">
        <v>18</v>
      </c>
      <c r="P1650" s="617">
        <v>180</v>
      </c>
      <c r="Q1650" s="451">
        <f t="shared" si="60"/>
        <v>1.08</v>
      </c>
      <c r="R1650" s="618"/>
    </row>
    <row r="1651" spans="10:18" ht="15" customHeight="1" x14ac:dyDescent="0.25">
      <c r="J1651" s="1311">
        <v>37</v>
      </c>
      <c r="K1651" s="476"/>
      <c r="L1651" s="477">
        <v>2</v>
      </c>
      <c r="M1651" s="409">
        <v>3</v>
      </c>
      <c r="N1651" s="409">
        <v>400</v>
      </c>
      <c r="O1651" s="409">
        <v>4</v>
      </c>
      <c r="P1651" s="617">
        <v>100</v>
      </c>
      <c r="Q1651" s="451">
        <f t="shared" si="60"/>
        <v>0.24</v>
      </c>
      <c r="R1651" s="618"/>
    </row>
    <row r="1652" spans="10:18" ht="15" customHeight="1" x14ac:dyDescent="0.25">
      <c r="J1652" s="1292">
        <v>46209</v>
      </c>
      <c r="K1652" s="23" t="s">
        <v>32</v>
      </c>
      <c r="L1652" s="24">
        <v>10</v>
      </c>
      <c r="M1652" s="24">
        <v>25</v>
      </c>
      <c r="N1652" s="24">
        <v>400</v>
      </c>
      <c r="O1652" s="23"/>
      <c r="P1652" s="25">
        <v>1</v>
      </c>
      <c r="Q1652" s="26">
        <f t="shared" si="60"/>
        <v>0.1</v>
      </c>
      <c r="R1652" s="27"/>
    </row>
    <row r="1653" spans="10:18" ht="15" customHeight="1" x14ac:dyDescent="0.25">
      <c r="J1653" s="28">
        <v>2</v>
      </c>
      <c r="K1653" s="29"/>
      <c r="L1653" s="29">
        <v>13</v>
      </c>
      <c r="M1653" s="24">
        <v>20</v>
      </c>
      <c r="N1653" s="24">
        <v>400</v>
      </c>
      <c r="O1653" s="29"/>
      <c r="P1653" s="25">
        <v>2</v>
      </c>
      <c r="Q1653" s="26">
        <f t="shared" si="60"/>
        <v>0.20799999999999999</v>
      </c>
      <c r="R1653" s="29"/>
    </row>
    <row r="1654" spans="10:18" ht="15" customHeight="1" x14ac:dyDescent="0.25">
      <c r="J1654" s="28">
        <v>3</v>
      </c>
      <c r="K1654" s="29"/>
      <c r="L1654" s="29">
        <v>10</v>
      </c>
      <c r="M1654" s="24">
        <v>20</v>
      </c>
      <c r="N1654" s="24">
        <v>400</v>
      </c>
      <c r="O1654" s="29"/>
      <c r="P1654" s="25">
        <v>6</v>
      </c>
      <c r="Q1654" s="26">
        <f t="shared" si="60"/>
        <v>0.48</v>
      </c>
      <c r="R1654" s="29"/>
    </row>
    <row r="1655" spans="10:18" ht="15" customHeight="1" x14ac:dyDescent="0.25">
      <c r="J1655" s="28">
        <v>4</v>
      </c>
      <c r="K1655" s="29"/>
      <c r="L1655" s="29">
        <v>7</v>
      </c>
      <c r="M1655" s="24">
        <v>20</v>
      </c>
      <c r="N1655" s="24">
        <v>400</v>
      </c>
      <c r="O1655" s="29"/>
      <c r="P1655" s="25">
        <v>5</v>
      </c>
      <c r="Q1655" s="26">
        <f t="shared" si="60"/>
        <v>0.28000000000000003</v>
      </c>
      <c r="R1655" s="29"/>
    </row>
    <row r="1656" spans="10:18" ht="15" customHeight="1" x14ac:dyDescent="0.25">
      <c r="J1656" s="28">
        <v>5</v>
      </c>
      <c r="K1656" s="29"/>
      <c r="L1656" s="29">
        <v>1.7</v>
      </c>
      <c r="M1656" s="24">
        <v>20</v>
      </c>
      <c r="N1656" s="24">
        <v>400</v>
      </c>
      <c r="O1656" s="29"/>
      <c r="P1656" s="25">
        <v>1</v>
      </c>
      <c r="Q1656" s="26">
        <f t="shared" si="60"/>
        <v>1.3599999999999999E-2</v>
      </c>
      <c r="R1656" s="29"/>
    </row>
    <row r="1657" spans="10:18" ht="15" customHeight="1" x14ac:dyDescent="0.25">
      <c r="J1657" s="28">
        <v>6</v>
      </c>
      <c r="K1657" s="29"/>
      <c r="L1657" s="29">
        <v>13</v>
      </c>
      <c r="M1657" s="24">
        <v>18</v>
      </c>
      <c r="N1657" s="24">
        <v>400</v>
      </c>
      <c r="O1657" s="29"/>
      <c r="P1657" s="25">
        <v>1</v>
      </c>
      <c r="Q1657" s="26">
        <f t="shared" si="60"/>
        <v>9.3600000000000003E-2</v>
      </c>
      <c r="R1657" s="29"/>
    </row>
    <row r="1658" spans="10:18" ht="15" customHeight="1" x14ac:dyDescent="0.25">
      <c r="J1658" s="28">
        <v>7</v>
      </c>
      <c r="K1658" s="29"/>
      <c r="L1658" s="29">
        <v>10</v>
      </c>
      <c r="M1658" s="24">
        <v>18</v>
      </c>
      <c r="N1658" s="24">
        <v>400</v>
      </c>
      <c r="O1658" s="29"/>
      <c r="P1658" s="25">
        <v>5</v>
      </c>
      <c r="Q1658" s="26">
        <f t="shared" si="60"/>
        <v>0.36</v>
      </c>
      <c r="R1658" s="29"/>
    </row>
    <row r="1659" spans="10:18" ht="15" customHeight="1" x14ac:dyDescent="0.25">
      <c r="J1659" s="28">
        <v>8</v>
      </c>
      <c r="K1659" s="29"/>
      <c r="L1659" s="29">
        <v>7</v>
      </c>
      <c r="M1659" s="24">
        <v>18</v>
      </c>
      <c r="N1659" s="24">
        <v>400</v>
      </c>
      <c r="O1659" s="29"/>
      <c r="P1659" s="25">
        <v>1</v>
      </c>
      <c r="Q1659" s="26">
        <f t="shared" si="60"/>
        <v>5.04E-2</v>
      </c>
      <c r="R1659" s="29"/>
    </row>
    <row r="1660" spans="10:18" ht="15" customHeight="1" x14ac:dyDescent="0.25">
      <c r="J1660" s="28">
        <v>9</v>
      </c>
      <c r="K1660" s="29"/>
      <c r="L1660" s="29">
        <v>15</v>
      </c>
      <c r="M1660" s="24">
        <v>15</v>
      </c>
      <c r="N1660" s="24">
        <v>400</v>
      </c>
      <c r="O1660" s="29"/>
      <c r="P1660" s="25">
        <v>3</v>
      </c>
      <c r="Q1660" s="26">
        <f t="shared" si="60"/>
        <v>0.27</v>
      </c>
      <c r="R1660" s="29"/>
    </row>
    <row r="1661" spans="10:18" ht="15" customHeight="1" x14ac:dyDescent="0.25">
      <c r="J1661" s="28">
        <v>10</v>
      </c>
      <c r="K1661" s="29"/>
      <c r="L1661" s="29">
        <v>10</v>
      </c>
      <c r="M1661" s="24">
        <v>15</v>
      </c>
      <c r="N1661" s="24">
        <v>400</v>
      </c>
      <c r="O1661" s="29"/>
      <c r="P1661" s="25">
        <v>6</v>
      </c>
      <c r="Q1661" s="26">
        <f t="shared" si="60"/>
        <v>0.36</v>
      </c>
      <c r="R1661" s="29"/>
    </row>
    <row r="1662" spans="10:18" ht="15" customHeight="1" x14ac:dyDescent="0.25">
      <c r="J1662" s="28">
        <v>11</v>
      </c>
      <c r="K1662" s="29"/>
      <c r="L1662" s="29">
        <v>2.2000000000000002</v>
      </c>
      <c r="M1662" s="24">
        <v>15</v>
      </c>
      <c r="N1662" s="24">
        <v>400</v>
      </c>
      <c r="O1662" s="29"/>
      <c r="P1662" s="25">
        <v>3</v>
      </c>
      <c r="Q1662" s="26">
        <f t="shared" si="60"/>
        <v>3.9600000000000003E-2</v>
      </c>
      <c r="R1662" s="29"/>
    </row>
    <row r="1663" spans="10:18" ht="15" customHeight="1" x14ac:dyDescent="0.25">
      <c r="J1663" s="28">
        <v>12</v>
      </c>
      <c r="K1663" s="29"/>
      <c r="L1663" s="29">
        <v>10</v>
      </c>
      <c r="M1663" s="24">
        <v>13</v>
      </c>
      <c r="N1663" s="24">
        <v>400</v>
      </c>
      <c r="O1663" s="29"/>
      <c r="P1663" s="25">
        <v>3</v>
      </c>
      <c r="Q1663" s="26">
        <f t="shared" si="60"/>
        <v>0.156</v>
      </c>
      <c r="R1663" s="29"/>
    </row>
    <row r="1664" spans="10:18" ht="15" customHeight="1" x14ac:dyDescent="0.25">
      <c r="J1664" s="28">
        <v>13</v>
      </c>
      <c r="K1664" s="29"/>
      <c r="L1664" s="29">
        <v>7</v>
      </c>
      <c r="M1664" s="24">
        <v>15</v>
      </c>
      <c r="N1664" s="24">
        <v>400</v>
      </c>
      <c r="O1664" s="29"/>
      <c r="P1664" s="25">
        <v>1</v>
      </c>
      <c r="Q1664" s="26">
        <f t="shared" si="60"/>
        <v>4.2000000000000003E-2</v>
      </c>
      <c r="R1664" s="29"/>
    </row>
    <row r="1665" spans="10:18" ht="15" customHeight="1" x14ac:dyDescent="0.25">
      <c r="J1665" s="28">
        <v>14</v>
      </c>
      <c r="K1665" s="29"/>
      <c r="L1665" s="29">
        <v>4.5</v>
      </c>
      <c r="M1665" s="24">
        <v>15</v>
      </c>
      <c r="N1665" s="24">
        <v>400</v>
      </c>
      <c r="O1665" s="29"/>
      <c r="P1665" s="25">
        <v>1</v>
      </c>
      <c r="Q1665" s="26">
        <f t="shared" si="60"/>
        <v>2.7E-2</v>
      </c>
      <c r="R1665" s="29"/>
    </row>
    <row r="1666" spans="10:18" ht="15" customHeight="1" x14ac:dyDescent="0.25">
      <c r="J1666" s="28">
        <v>15</v>
      </c>
      <c r="K1666" s="29"/>
      <c r="L1666" s="29">
        <v>2.2000000000000002</v>
      </c>
      <c r="M1666" s="24">
        <v>18</v>
      </c>
      <c r="N1666" s="24">
        <v>400</v>
      </c>
      <c r="O1666" s="29"/>
      <c r="P1666" s="25">
        <v>1</v>
      </c>
      <c r="Q1666" s="26">
        <f t="shared" si="60"/>
        <v>1.584E-2</v>
      </c>
      <c r="R1666" s="29"/>
    </row>
    <row r="1667" spans="10:18" ht="15" customHeight="1" x14ac:dyDescent="0.25">
      <c r="J1667" s="28">
        <v>16</v>
      </c>
      <c r="K1667" s="29"/>
      <c r="L1667" s="29">
        <v>1.7</v>
      </c>
      <c r="M1667" s="24">
        <v>18</v>
      </c>
      <c r="N1667" s="24">
        <v>400</v>
      </c>
      <c r="O1667" s="29"/>
      <c r="P1667" s="25">
        <v>1</v>
      </c>
      <c r="Q1667" s="26">
        <f t="shared" si="60"/>
        <v>1.2239999999999999E-2</v>
      </c>
      <c r="R1667" s="29"/>
    </row>
    <row r="1668" spans="10:18" ht="15" customHeight="1" x14ac:dyDescent="0.25">
      <c r="J1668" s="28">
        <v>17</v>
      </c>
      <c r="K1668" s="29"/>
      <c r="L1668" s="29">
        <v>4.5</v>
      </c>
      <c r="M1668" s="24">
        <v>13</v>
      </c>
      <c r="N1668" s="24">
        <v>400</v>
      </c>
      <c r="O1668" s="29"/>
      <c r="P1668" s="25">
        <v>1</v>
      </c>
      <c r="Q1668" s="26">
        <f t="shared" si="60"/>
        <v>2.3400000000000001E-2</v>
      </c>
      <c r="R1668" s="29"/>
    </row>
    <row r="1669" spans="10:18" ht="15" customHeight="1" x14ac:dyDescent="0.25">
      <c r="J1669" s="28">
        <v>18</v>
      </c>
      <c r="K1669" s="29"/>
      <c r="L1669" s="29">
        <v>3.5</v>
      </c>
      <c r="M1669" s="24">
        <v>15</v>
      </c>
      <c r="N1669" s="24">
        <v>400</v>
      </c>
      <c r="O1669" s="29"/>
      <c r="P1669" s="25">
        <v>1</v>
      </c>
      <c r="Q1669" s="26">
        <f t="shared" si="60"/>
        <v>2.1000000000000001E-2</v>
      </c>
      <c r="R1669" s="29"/>
    </row>
    <row r="1670" spans="10:18" ht="15" customHeight="1" x14ac:dyDescent="0.25">
      <c r="J1670" s="28">
        <v>19</v>
      </c>
      <c r="K1670" s="29"/>
      <c r="L1670" s="29">
        <v>1.7</v>
      </c>
      <c r="M1670" s="24">
        <v>15</v>
      </c>
      <c r="N1670" s="24">
        <v>400</v>
      </c>
      <c r="O1670" s="29"/>
      <c r="P1670" s="25">
        <v>1</v>
      </c>
      <c r="Q1670" s="26">
        <f t="shared" si="60"/>
        <v>1.0200000000000001E-2</v>
      </c>
      <c r="R1670" s="29"/>
    </row>
    <row r="1671" spans="10:18" ht="15" customHeight="1" x14ac:dyDescent="0.25">
      <c r="J1671" s="28">
        <v>20</v>
      </c>
      <c r="K1671" s="29"/>
      <c r="L1671" s="29">
        <v>10</v>
      </c>
      <c r="M1671" s="24">
        <v>10</v>
      </c>
      <c r="N1671" s="24">
        <v>400</v>
      </c>
      <c r="O1671" s="29"/>
      <c r="P1671" s="25">
        <v>1</v>
      </c>
      <c r="Q1671" s="26">
        <f t="shared" si="60"/>
        <v>0.04</v>
      </c>
      <c r="R1671" s="29"/>
    </row>
    <row r="1672" spans="10:18" ht="15" customHeight="1" x14ac:dyDescent="0.25">
      <c r="J1672" s="28">
        <v>21</v>
      </c>
      <c r="K1672" s="29"/>
      <c r="L1672" s="29">
        <v>7</v>
      </c>
      <c r="M1672" s="24">
        <v>10</v>
      </c>
      <c r="N1672" s="24">
        <v>400</v>
      </c>
      <c r="O1672" s="29"/>
      <c r="P1672" s="25">
        <v>2</v>
      </c>
      <c r="Q1672" s="26">
        <f t="shared" si="60"/>
        <v>5.6000000000000001E-2</v>
      </c>
      <c r="R1672" s="29"/>
    </row>
    <row r="1673" spans="10:18" ht="15" customHeight="1" x14ac:dyDescent="0.25">
      <c r="J1673" s="28">
        <v>22</v>
      </c>
      <c r="K1673" s="29"/>
      <c r="L1673" s="29">
        <v>4.5</v>
      </c>
      <c r="M1673" s="24">
        <v>10</v>
      </c>
      <c r="N1673" s="24">
        <v>400</v>
      </c>
      <c r="O1673" s="29"/>
      <c r="P1673" s="25">
        <v>35</v>
      </c>
      <c r="Q1673" s="26">
        <f t="shared" si="60"/>
        <v>0.63</v>
      </c>
      <c r="R1673" s="29"/>
    </row>
    <row r="1674" spans="10:18" ht="15" customHeight="1" x14ac:dyDescent="0.25">
      <c r="J1674" s="28">
        <v>23</v>
      </c>
      <c r="K1674" s="29"/>
      <c r="L1674" s="29">
        <v>3.5</v>
      </c>
      <c r="M1674" s="24">
        <v>10</v>
      </c>
      <c r="N1674" s="24">
        <v>400</v>
      </c>
      <c r="O1674" s="29"/>
      <c r="P1674" s="25">
        <v>5</v>
      </c>
      <c r="Q1674" s="26">
        <f t="shared" si="60"/>
        <v>7.0000000000000007E-2</v>
      </c>
      <c r="R1674" s="29"/>
    </row>
    <row r="1675" spans="10:18" ht="15" customHeight="1" x14ac:dyDescent="0.25">
      <c r="J1675" s="28">
        <v>24</v>
      </c>
      <c r="K1675" s="29"/>
      <c r="L1675" s="29">
        <v>2.2000000000000002</v>
      </c>
      <c r="M1675" s="24">
        <v>10</v>
      </c>
      <c r="N1675" s="24">
        <v>400</v>
      </c>
      <c r="O1675" s="29"/>
      <c r="P1675" s="25">
        <v>12</v>
      </c>
      <c r="Q1675" s="26">
        <f t="shared" si="60"/>
        <v>0.1056</v>
      </c>
      <c r="R1675" s="29"/>
    </row>
    <row r="1676" spans="10:18" ht="15" customHeight="1" x14ac:dyDescent="0.25">
      <c r="J1676" s="28">
        <v>25</v>
      </c>
      <c r="K1676" s="29"/>
      <c r="L1676" s="29">
        <v>1.7</v>
      </c>
      <c r="M1676" s="24">
        <v>10</v>
      </c>
      <c r="N1676" s="24">
        <v>400</v>
      </c>
      <c r="O1676" s="29"/>
      <c r="P1676" s="25">
        <v>17</v>
      </c>
      <c r="Q1676" s="26">
        <f t="shared" si="60"/>
        <v>0.11559999999999999</v>
      </c>
      <c r="R1676" s="29"/>
    </row>
    <row r="1677" spans="10:18" ht="15" customHeight="1" x14ac:dyDescent="0.25">
      <c r="J1677" s="28">
        <v>26</v>
      </c>
      <c r="K1677" s="29"/>
      <c r="L1677" s="29">
        <v>4.5</v>
      </c>
      <c r="M1677" s="24">
        <v>10</v>
      </c>
      <c r="N1677" s="24">
        <v>300</v>
      </c>
      <c r="O1677" s="29"/>
      <c r="P1677" s="25">
        <v>4</v>
      </c>
      <c r="Q1677" s="26">
        <f t="shared" si="60"/>
        <v>5.3999999999999999E-2</v>
      </c>
      <c r="R1677" s="29"/>
    </row>
    <row r="1678" spans="10:18" ht="15" customHeight="1" x14ac:dyDescent="0.25">
      <c r="J1678" s="28">
        <v>27</v>
      </c>
      <c r="K1678" s="29"/>
      <c r="L1678" s="29">
        <v>1.7</v>
      </c>
      <c r="M1678" s="24">
        <v>10</v>
      </c>
      <c r="N1678" s="24">
        <v>300</v>
      </c>
      <c r="O1678" s="29"/>
      <c r="P1678" s="25">
        <v>8</v>
      </c>
      <c r="Q1678" s="26">
        <f t="shared" si="60"/>
        <v>4.0800000000000003E-2</v>
      </c>
      <c r="R1678" s="29"/>
    </row>
    <row r="1679" spans="10:18" ht="15" customHeight="1" x14ac:dyDescent="0.25">
      <c r="J1679" s="28">
        <v>28</v>
      </c>
      <c r="K1679" s="29"/>
      <c r="L1679" s="29">
        <v>1.7</v>
      </c>
      <c r="M1679" s="24">
        <v>15</v>
      </c>
      <c r="N1679" s="24">
        <v>300</v>
      </c>
      <c r="O1679" s="29"/>
      <c r="P1679" s="25">
        <v>1</v>
      </c>
      <c r="Q1679" s="26">
        <f t="shared" si="60"/>
        <v>7.6499999999999997E-3</v>
      </c>
      <c r="R1679" s="29"/>
    </row>
    <row r="1680" spans="10:18" ht="15" customHeight="1" x14ac:dyDescent="0.25">
      <c r="J1680" s="1311">
        <v>29</v>
      </c>
      <c r="K1680" s="476"/>
      <c r="L1680" s="477">
        <v>4</v>
      </c>
      <c r="M1680" s="409">
        <v>6</v>
      </c>
      <c r="N1680" s="409">
        <v>400</v>
      </c>
      <c r="O1680" s="409">
        <v>5</v>
      </c>
      <c r="P1680" s="617">
        <v>30</v>
      </c>
      <c r="Q1680" s="451">
        <f t="shared" si="60"/>
        <v>0.28799999999999998</v>
      </c>
      <c r="R1680" s="618"/>
    </row>
    <row r="1681" spans="10:18" ht="15" customHeight="1" x14ac:dyDescent="0.25">
      <c r="J1681" s="1311">
        <v>30</v>
      </c>
      <c r="K1681" s="476"/>
      <c r="L1681" s="477">
        <v>3</v>
      </c>
      <c r="M1681" s="409">
        <v>5</v>
      </c>
      <c r="N1681" s="409">
        <v>400</v>
      </c>
      <c r="O1681" s="409">
        <v>11</v>
      </c>
      <c r="P1681" s="617">
        <v>110</v>
      </c>
      <c r="Q1681" s="451">
        <f t="shared" si="60"/>
        <v>0.66</v>
      </c>
      <c r="R1681" s="618"/>
    </row>
    <row r="1682" spans="10:18" ht="15" customHeight="1" x14ac:dyDescent="0.25">
      <c r="J1682" s="1311">
        <v>31</v>
      </c>
      <c r="K1682" s="476"/>
      <c r="L1682" s="477">
        <v>2</v>
      </c>
      <c r="M1682" s="409">
        <v>3</v>
      </c>
      <c r="N1682" s="409">
        <v>400</v>
      </c>
      <c r="O1682" s="409">
        <v>6</v>
      </c>
      <c r="P1682" s="617">
        <v>150</v>
      </c>
      <c r="Q1682" s="451">
        <f t="shared" si="60"/>
        <v>0.36</v>
      </c>
      <c r="R1682" s="618"/>
    </row>
    <row r="1683" spans="10:18" ht="15" customHeight="1" x14ac:dyDescent="0.25">
      <c r="J1683" s="1292">
        <v>46209</v>
      </c>
      <c r="K1683" s="23" t="s">
        <v>32</v>
      </c>
      <c r="L1683" s="24">
        <v>13</v>
      </c>
      <c r="M1683" s="24">
        <v>30</v>
      </c>
      <c r="N1683" s="24">
        <v>400</v>
      </c>
      <c r="O1683" s="23"/>
      <c r="P1683" s="25">
        <v>1</v>
      </c>
      <c r="Q1683" s="26">
        <f t="shared" si="60"/>
        <v>0.156</v>
      </c>
      <c r="R1683" s="27"/>
    </row>
    <row r="1684" spans="10:18" ht="15" customHeight="1" x14ac:dyDescent="0.25">
      <c r="J1684" s="28">
        <v>2</v>
      </c>
      <c r="K1684" s="29"/>
      <c r="L1684" s="29">
        <v>13</v>
      </c>
      <c r="M1684" s="24">
        <v>23</v>
      </c>
      <c r="N1684" s="24">
        <v>400</v>
      </c>
      <c r="O1684" s="29"/>
      <c r="P1684" s="25">
        <v>1</v>
      </c>
      <c r="Q1684" s="26">
        <f t="shared" si="60"/>
        <v>0.1196</v>
      </c>
      <c r="R1684" s="29"/>
    </row>
    <row r="1685" spans="10:18" ht="15" customHeight="1" x14ac:dyDescent="0.25">
      <c r="J1685" s="28">
        <v>3</v>
      </c>
      <c r="K1685" s="29"/>
      <c r="L1685" s="29">
        <v>15</v>
      </c>
      <c r="M1685" s="24">
        <v>25</v>
      </c>
      <c r="N1685" s="24">
        <v>400</v>
      </c>
      <c r="O1685" s="29"/>
      <c r="P1685" s="25">
        <v>1</v>
      </c>
      <c r="Q1685" s="26">
        <f t="shared" si="60"/>
        <v>0.15</v>
      </c>
      <c r="R1685" s="29"/>
    </row>
    <row r="1686" spans="10:18" ht="15" customHeight="1" x14ac:dyDescent="0.25">
      <c r="J1686" s="28">
        <v>4</v>
      </c>
      <c r="K1686" s="29"/>
      <c r="L1686" s="29">
        <v>4.5</v>
      </c>
      <c r="M1686" s="24">
        <v>25</v>
      </c>
      <c r="N1686" s="24">
        <v>400</v>
      </c>
      <c r="O1686" s="29"/>
      <c r="P1686" s="25">
        <v>1</v>
      </c>
      <c r="Q1686" s="26">
        <f t="shared" si="60"/>
        <v>4.4999999999999998E-2</v>
      </c>
      <c r="R1686" s="29"/>
    </row>
    <row r="1687" spans="10:18" ht="15" customHeight="1" x14ac:dyDescent="0.25">
      <c r="J1687" s="28">
        <v>5</v>
      </c>
      <c r="K1687" s="29"/>
      <c r="L1687" s="29">
        <v>10</v>
      </c>
      <c r="M1687" s="24">
        <v>25</v>
      </c>
      <c r="N1687" s="24">
        <v>400</v>
      </c>
      <c r="O1687" s="29"/>
      <c r="P1687" s="25">
        <v>1</v>
      </c>
      <c r="Q1687" s="26">
        <f t="shared" si="60"/>
        <v>0.1</v>
      </c>
      <c r="R1687" s="29"/>
    </row>
    <row r="1688" spans="10:18" ht="15" customHeight="1" x14ac:dyDescent="0.25">
      <c r="J1688" s="28">
        <v>6</v>
      </c>
      <c r="K1688" s="29"/>
      <c r="L1688" s="29">
        <v>7</v>
      </c>
      <c r="M1688" s="24">
        <v>23</v>
      </c>
      <c r="N1688" s="24">
        <v>400</v>
      </c>
      <c r="O1688" s="29"/>
      <c r="P1688" s="25">
        <v>1</v>
      </c>
      <c r="Q1688" s="26">
        <f t="shared" si="60"/>
        <v>6.4399999999999999E-2</v>
      </c>
      <c r="R1688" s="29"/>
    </row>
    <row r="1689" spans="10:18" ht="15" customHeight="1" x14ac:dyDescent="0.25">
      <c r="J1689" s="28">
        <v>7</v>
      </c>
      <c r="K1689" s="29"/>
      <c r="L1689" s="29">
        <v>10</v>
      </c>
      <c r="M1689" s="24">
        <v>20</v>
      </c>
      <c r="N1689" s="24">
        <v>400</v>
      </c>
      <c r="O1689" s="29"/>
      <c r="P1689" s="25">
        <v>1</v>
      </c>
      <c r="Q1689" s="26">
        <f t="shared" si="60"/>
        <v>0.08</v>
      </c>
      <c r="R1689" s="29"/>
    </row>
    <row r="1690" spans="10:18" ht="15" customHeight="1" x14ac:dyDescent="0.25">
      <c r="J1690" s="28">
        <v>8</v>
      </c>
      <c r="K1690" s="29"/>
      <c r="L1690" s="29">
        <v>15</v>
      </c>
      <c r="M1690" s="24">
        <v>18</v>
      </c>
      <c r="N1690" s="24">
        <v>400</v>
      </c>
      <c r="O1690" s="29"/>
      <c r="P1690" s="25">
        <v>1</v>
      </c>
      <c r="Q1690" s="26">
        <f t="shared" si="60"/>
        <v>0.108</v>
      </c>
      <c r="R1690" s="29"/>
    </row>
    <row r="1691" spans="10:18" ht="15" customHeight="1" x14ac:dyDescent="0.25">
      <c r="J1691" s="28">
        <v>9</v>
      </c>
      <c r="K1691" s="29"/>
      <c r="L1691" s="29">
        <v>7</v>
      </c>
      <c r="M1691" s="24">
        <v>18</v>
      </c>
      <c r="N1691" s="24">
        <v>400</v>
      </c>
      <c r="O1691" s="29"/>
      <c r="P1691" s="25">
        <v>1</v>
      </c>
      <c r="Q1691" s="26">
        <f t="shared" si="60"/>
        <v>5.04E-2</v>
      </c>
      <c r="R1691" s="29"/>
    </row>
    <row r="1692" spans="10:18" ht="15" customHeight="1" x14ac:dyDescent="0.25">
      <c r="J1692" s="28">
        <v>10</v>
      </c>
      <c r="K1692" s="29"/>
      <c r="L1692" s="29">
        <v>10</v>
      </c>
      <c r="M1692" s="24">
        <v>15</v>
      </c>
      <c r="N1692" s="24">
        <v>400</v>
      </c>
      <c r="O1692" s="29"/>
      <c r="P1692" s="25">
        <v>4</v>
      </c>
      <c r="Q1692" s="26">
        <f t="shared" si="60"/>
        <v>0.24</v>
      </c>
      <c r="R1692" s="29"/>
    </row>
    <row r="1693" spans="10:18" ht="15" customHeight="1" x14ac:dyDescent="0.25">
      <c r="J1693" s="28">
        <v>11</v>
      </c>
      <c r="K1693" s="29"/>
      <c r="L1693" s="29">
        <v>7</v>
      </c>
      <c r="M1693" s="24">
        <v>15</v>
      </c>
      <c r="N1693" s="24">
        <v>400</v>
      </c>
      <c r="O1693" s="29"/>
      <c r="P1693" s="25">
        <v>1</v>
      </c>
      <c r="Q1693" s="26">
        <f t="shared" si="60"/>
        <v>4.2000000000000003E-2</v>
      </c>
      <c r="R1693" s="29"/>
    </row>
    <row r="1694" spans="10:18" ht="15" customHeight="1" x14ac:dyDescent="0.25">
      <c r="J1694" s="28">
        <v>12</v>
      </c>
      <c r="K1694" s="29"/>
      <c r="L1694" s="29">
        <v>4.5</v>
      </c>
      <c r="M1694" s="24">
        <v>15</v>
      </c>
      <c r="N1694" s="24">
        <v>400</v>
      </c>
      <c r="O1694" s="29"/>
      <c r="P1694" s="25">
        <v>4</v>
      </c>
      <c r="Q1694" s="26">
        <f t="shared" si="60"/>
        <v>0.108</v>
      </c>
      <c r="R1694" s="29"/>
    </row>
    <row r="1695" spans="10:18" ht="15" customHeight="1" x14ac:dyDescent="0.25">
      <c r="J1695" s="28">
        <v>13</v>
      </c>
      <c r="K1695" s="29"/>
      <c r="L1695" s="29">
        <v>10</v>
      </c>
      <c r="M1695" s="24">
        <v>13</v>
      </c>
      <c r="N1695" s="24">
        <v>400</v>
      </c>
      <c r="O1695" s="29"/>
      <c r="P1695" s="25">
        <v>1</v>
      </c>
      <c r="Q1695" s="26">
        <f t="shared" si="60"/>
        <v>5.1999999999999998E-2</v>
      </c>
      <c r="R1695" s="29"/>
    </row>
    <row r="1696" spans="10:18" ht="15" customHeight="1" x14ac:dyDescent="0.25">
      <c r="J1696" s="28">
        <v>14</v>
      </c>
      <c r="K1696" s="29"/>
      <c r="L1696" s="29">
        <v>2.2000000000000002</v>
      </c>
      <c r="M1696" s="24">
        <v>15</v>
      </c>
      <c r="N1696" s="24">
        <v>400</v>
      </c>
      <c r="O1696" s="29"/>
      <c r="P1696" s="25">
        <v>1</v>
      </c>
      <c r="Q1696" s="26">
        <f t="shared" si="60"/>
        <v>1.32E-2</v>
      </c>
      <c r="R1696" s="29"/>
    </row>
    <row r="1697" spans="10:18" ht="15" customHeight="1" x14ac:dyDescent="0.25">
      <c r="J1697" s="28">
        <v>15</v>
      </c>
      <c r="K1697" s="29"/>
      <c r="L1697" s="29">
        <v>4.5</v>
      </c>
      <c r="M1697" s="24">
        <v>13</v>
      </c>
      <c r="N1697" s="24">
        <v>400</v>
      </c>
      <c r="O1697" s="29"/>
      <c r="P1697" s="25">
        <v>1</v>
      </c>
      <c r="Q1697" s="26">
        <f t="shared" si="60"/>
        <v>2.3400000000000001E-2</v>
      </c>
      <c r="R1697" s="29"/>
    </row>
    <row r="1698" spans="10:18" ht="15" customHeight="1" x14ac:dyDescent="0.25">
      <c r="J1698" s="28">
        <v>16</v>
      </c>
      <c r="K1698" s="29"/>
      <c r="L1698" s="29">
        <v>7</v>
      </c>
      <c r="M1698" s="24">
        <v>10</v>
      </c>
      <c r="N1698" s="24">
        <v>400</v>
      </c>
      <c r="O1698" s="29"/>
      <c r="P1698" s="25">
        <v>8</v>
      </c>
      <c r="Q1698" s="26">
        <f t="shared" si="60"/>
        <v>0.224</v>
      </c>
      <c r="R1698" s="29"/>
    </row>
    <row r="1699" spans="10:18" ht="15" customHeight="1" x14ac:dyDescent="0.25">
      <c r="J1699" s="28">
        <v>17</v>
      </c>
      <c r="K1699" s="29"/>
      <c r="L1699" s="29">
        <v>4.5</v>
      </c>
      <c r="M1699" s="24">
        <v>10</v>
      </c>
      <c r="N1699" s="24">
        <v>400</v>
      </c>
      <c r="O1699" s="29"/>
      <c r="P1699" s="25">
        <v>25</v>
      </c>
      <c r="Q1699" s="26">
        <f t="shared" si="60"/>
        <v>0.45</v>
      </c>
      <c r="R1699" s="29"/>
    </row>
    <row r="1700" spans="10:18" ht="15" customHeight="1" x14ac:dyDescent="0.25">
      <c r="J1700" s="28">
        <v>18</v>
      </c>
      <c r="K1700" s="29"/>
      <c r="L1700" s="29">
        <v>3.5</v>
      </c>
      <c r="M1700" s="24">
        <v>10</v>
      </c>
      <c r="N1700" s="24">
        <v>400</v>
      </c>
      <c r="O1700" s="29"/>
      <c r="P1700" s="25">
        <v>3</v>
      </c>
      <c r="Q1700" s="26">
        <f t="shared" si="60"/>
        <v>4.2000000000000003E-2</v>
      </c>
      <c r="R1700" s="29"/>
    </row>
    <row r="1701" spans="10:18" ht="15" customHeight="1" x14ac:dyDescent="0.25">
      <c r="J1701" s="28">
        <v>19</v>
      </c>
      <c r="K1701" s="29"/>
      <c r="L1701" s="29">
        <v>2.2000000000000002</v>
      </c>
      <c r="M1701" s="24">
        <v>10</v>
      </c>
      <c r="N1701" s="24">
        <v>400</v>
      </c>
      <c r="O1701" s="29"/>
      <c r="P1701" s="25">
        <v>7</v>
      </c>
      <c r="Q1701" s="26">
        <f t="shared" si="60"/>
        <v>6.1600000000000002E-2</v>
      </c>
      <c r="R1701" s="29"/>
    </row>
    <row r="1702" spans="10:18" ht="15" customHeight="1" x14ac:dyDescent="0.25">
      <c r="J1702" s="28">
        <v>20</v>
      </c>
      <c r="K1702" s="29"/>
      <c r="L1702" s="29">
        <v>1.7</v>
      </c>
      <c r="M1702" s="24">
        <v>10</v>
      </c>
      <c r="N1702" s="24">
        <v>400</v>
      </c>
      <c r="O1702" s="29"/>
      <c r="P1702" s="25">
        <v>7</v>
      </c>
      <c r="Q1702" s="26">
        <f t="shared" si="60"/>
        <v>4.7600000000000003E-2</v>
      </c>
      <c r="R1702" s="29"/>
    </row>
    <row r="1703" spans="10:18" ht="15" customHeight="1" x14ac:dyDescent="0.25">
      <c r="J1703" s="28">
        <v>21</v>
      </c>
      <c r="K1703" s="29"/>
      <c r="L1703" s="29">
        <v>4.5</v>
      </c>
      <c r="M1703" s="24">
        <v>10</v>
      </c>
      <c r="N1703" s="24">
        <v>300</v>
      </c>
      <c r="O1703" s="29"/>
      <c r="P1703" s="25">
        <v>3</v>
      </c>
      <c r="Q1703" s="26">
        <f t="shared" si="60"/>
        <v>4.0500000000000001E-2</v>
      </c>
      <c r="R1703" s="29"/>
    </row>
    <row r="1704" spans="10:18" ht="15" customHeight="1" x14ac:dyDescent="0.25">
      <c r="J1704" s="28">
        <v>22</v>
      </c>
      <c r="K1704" s="29"/>
      <c r="L1704" s="29">
        <v>1.7</v>
      </c>
      <c r="M1704" s="24">
        <v>10</v>
      </c>
      <c r="N1704" s="24">
        <v>300</v>
      </c>
      <c r="O1704" s="29"/>
      <c r="P1704" s="25">
        <v>5</v>
      </c>
      <c r="Q1704" s="26">
        <f t="shared" si="60"/>
        <v>2.5499999999999998E-2</v>
      </c>
      <c r="R1704" s="29"/>
    </row>
    <row r="1705" spans="10:18" ht="15" customHeight="1" x14ac:dyDescent="0.25">
      <c r="J1705" s="1311">
        <v>23</v>
      </c>
      <c r="K1705" s="476"/>
      <c r="L1705" s="477">
        <v>4</v>
      </c>
      <c r="M1705" s="409">
        <v>6</v>
      </c>
      <c r="N1705" s="409">
        <v>400</v>
      </c>
      <c r="O1705" s="409">
        <v>6</v>
      </c>
      <c r="P1705" s="617">
        <v>36</v>
      </c>
      <c r="Q1705" s="451">
        <f t="shared" si="60"/>
        <v>0.34560000000000002</v>
      </c>
      <c r="R1705" s="618"/>
    </row>
    <row r="1706" spans="10:18" ht="15" customHeight="1" x14ac:dyDescent="0.25">
      <c r="J1706" s="1311">
        <v>24</v>
      </c>
      <c r="K1706" s="476"/>
      <c r="L1706" s="477">
        <v>3</v>
      </c>
      <c r="M1706" s="409">
        <v>5</v>
      </c>
      <c r="N1706" s="409">
        <v>400</v>
      </c>
      <c r="O1706" s="409">
        <v>7</v>
      </c>
      <c r="P1706" s="617">
        <v>70</v>
      </c>
      <c r="Q1706" s="451">
        <f t="shared" si="60"/>
        <v>0.42</v>
      </c>
      <c r="R1706" s="618"/>
    </row>
    <row r="1707" spans="10:18" ht="15" customHeight="1" x14ac:dyDescent="0.25">
      <c r="J1707" s="1311">
        <v>25</v>
      </c>
      <c r="K1707" s="476"/>
      <c r="L1707" s="477">
        <v>2</v>
      </c>
      <c r="M1707" s="409">
        <v>3</v>
      </c>
      <c r="N1707" s="409">
        <v>400</v>
      </c>
      <c r="O1707" s="409">
        <v>4</v>
      </c>
      <c r="P1707" s="617">
        <v>100</v>
      </c>
      <c r="Q1707" s="451">
        <f t="shared" si="60"/>
        <v>0.24</v>
      </c>
      <c r="R1707" s="618"/>
    </row>
    <row r="1708" spans="10:18" ht="15" customHeight="1" x14ac:dyDescent="0.25">
      <c r="J1708" s="1292">
        <v>46212</v>
      </c>
      <c r="K1708" s="23" t="s">
        <v>32</v>
      </c>
      <c r="L1708" s="24">
        <v>10</v>
      </c>
      <c r="M1708" s="24">
        <v>20</v>
      </c>
      <c r="N1708" s="24">
        <v>400</v>
      </c>
      <c r="O1708" s="23"/>
      <c r="P1708" s="25">
        <v>1</v>
      </c>
      <c r="Q1708" s="26">
        <f t="shared" si="60"/>
        <v>0.08</v>
      </c>
      <c r="R1708" s="27"/>
    </row>
    <row r="1709" spans="10:18" ht="15" customHeight="1" x14ac:dyDescent="0.25">
      <c r="J1709" s="28">
        <v>2</v>
      </c>
      <c r="K1709" s="29"/>
      <c r="L1709" s="29">
        <v>7</v>
      </c>
      <c r="M1709" s="24">
        <v>18</v>
      </c>
      <c r="N1709" s="24">
        <v>400</v>
      </c>
      <c r="O1709" s="29"/>
      <c r="P1709" s="25">
        <v>1</v>
      </c>
      <c r="Q1709" s="26">
        <f t="shared" si="60"/>
        <v>5.04E-2</v>
      </c>
      <c r="R1709" s="29"/>
    </row>
    <row r="1710" spans="10:18" ht="15" customHeight="1" x14ac:dyDescent="0.25">
      <c r="J1710" s="28">
        <v>3</v>
      </c>
      <c r="K1710" s="29"/>
      <c r="L1710" s="29">
        <v>7</v>
      </c>
      <c r="M1710" s="24">
        <v>15</v>
      </c>
      <c r="N1710" s="24">
        <v>400</v>
      </c>
      <c r="O1710" s="29"/>
      <c r="P1710" s="25">
        <v>2</v>
      </c>
      <c r="Q1710" s="26">
        <f t="shared" si="60"/>
        <v>8.4000000000000005E-2</v>
      </c>
      <c r="R1710" s="29"/>
    </row>
    <row r="1711" spans="10:18" ht="15" customHeight="1" x14ac:dyDescent="0.25">
      <c r="J1711" s="28">
        <v>4</v>
      </c>
      <c r="K1711" s="29"/>
      <c r="L1711" s="29">
        <v>4.5</v>
      </c>
      <c r="M1711" s="24">
        <v>10</v>
      </c>
      <c r="N1711" s="24">
        <v>400</v>
      </c>
      <c r="O1711" s="29"/>
      <c r="P1711" s="25">
        <v>22</v>
      </c>
      <c r="Q1711" s="26">
        <f t="shared" si="60"/>
        <v>0.39600000000000002</v>
      </c>
      <c r="R1711" s="29"/>
    </row>
    <row r="1712" spans="10:18" ht="15" customHeight="1" x14ac:dyDescent="0.25">
      <c r="J1712" s="28">
        <v>5</v>
      </c>
      <c r="K1712" s="29"/>
      <c r="L1712" s="29">
        <v>2.2000000000000002</v>
      </c>
      <c r="M1712" s="24">
        <v>10</v>
      </c>
      <c r="N1712" s="24">
        <v>400</v>
      </c>
      <c r="O1712" s="29"/>
      <c r="P1712" s="25">
        <v>3</v>
      </c>
      <c r="Q1712" s="26">
        <f t="shared" si="60"/>
        <v>2.64E-2</v>
      </c>
      <c r="R1712" s="29"/>
    </row>
    <row r="1713" spans="10:18" ht="15" customHeight="1" x14ac:dyDescent="0.25">
      <c r="J1713" s="1311">
        <v>6</v>
      </c>
      <c r="K1713" s="476"/>
      <c r="L1713" s="477">
        <v>4</v>
      </c>
      <c r="M1713" s="409">
        <v>6</v>
      </c>
      <c r="N1713" s="409">
        <v>400</v>
      </c>
      <c r="O1713" s="409">
        <v>7</v>
      </c>
      <c r="P1713" s="617">
        <v>42</v>
      </c>
      <c r="Q1713" s="451">
        <f t="shared" ref="Q1713:Q1776" si="61">L1713*M1713*N1713*P1713/1000000</f>
        <v>0.4032</v>
      </c>
      <c r="R1713" s="618"/>
    </row>
    <row r="1714" spans="10:18" ht="15" customHeight="1" x14ac:dyDescent="0.25">
      <c r="J1714" s="1311">
        <v>7</v>
      </c>
      <c r="K1714" s="476"/>
      <c r="L1714" s="477">
        <v>3</v>
      </c>
      <c r="M1714" s="409">
        <v>5</v>
      </c>
      <c r="N1714" s="409">
        <v>400</v>
      </c>
      <c r="O1714" s="409">
        <v>5</v>
      </c>
      <c r="P1714" s="617">
        <v>50</v>
      </c>
      <c r="Q1714" s="451">
        <f t="shared" si="61"/>
        <v>0.3</v>
      </c>
      <c r="R1714" s="618"/>
    </row>
    <row r="1715" spans="10:18" ht="15" customHeight="1" x14ac:dyDescent="0.25">
      <c r="J1715" s="1311">
        <v>8</v>
      </c>
      <c r="K1715" s="476"/>
      <c r="L1715" s="477">
        <v>2</v>
      </c>
      <c r="M1715" s="409">
        <v>3</v>
      </c>
      <c r="N1715" s="409">
        <v>400</v>
      </c>
      <c r="O1715" s="409">
        <v>1</v>
      </c>
      <c r="P1715" s="617">
        <v>25</v>
      </c>
      <c r="Q1715" s="451">
        <f t="shared" si="61"/>
        <v>0.06</v>
      </c>
      <c r="R1715" s="618"/>
    </row>
    <row r="1716" spans="10:18" ht="15" customHeight="1" x14ac:dyDescent="0.25">
      <c r="J1716" s="1292">
        <v>46214</v>
      </c>
      <c r="K1716" s="23" t="s">
        <v>32</v>
      </c>
      <c r="L1716" s="24">
        <v>13</v>
      </c>
      <c r="M1716" s="24">
        <v>30</v>
      </c>
      <c r="N1716" s="24">
        <v>400</v>
      </c>
      <c r="O1716" s="23"/>
      <c r="P1716" s="25">
        <v>1</v>
      </c>
      <c r="Q1716" s="26">
        <f t="shared" si="61"/>
        <v>0.156</v>
      </c>
      <c r="R1716" s="27"/>
    </row>
    <row r="1717" spans="10:18" ht="15" customHeight="1" x14ac:dyDescent="0.25">
      <c r="J1717" s="28">
        <v>2</v>
      </c>
      <c r="K1717" s="29"/>
      <c r="L1717" s="29">
        <v>7</v>
      </c>
      <c r="M1717" s="24">
        <v>30</v>
      </c>
      <c r="N1717" s="24">
        <v>400</v>
      </c>
      <c r="O1717" s="29"/>
      <c r="P1717" s="25">
        <v>2</v>
      </c>
      <c r="Q1717" s="26">
        <f t="shared" si="61"/>
        <v>0.16800000000000001</v>
      </c>
      <c r="R1717" s="29"/>
    </row>
    <row r="1718" spans="10:18" ht="15" customHeight="1" x14ac:dyDescent="0.25">
      <c r="J1718" s="22">
        <v>3</v>
      </c>
      <c r="K1718" s="29"/>
      <c r="L1718" s="29">
        <v>13</v>
      </c>
      <c r="M1718" s="24">
        <v>23</v>
      </c>
      <c r="N1718" s="24">
        <v>400</v>
      </c>
      <c r="O1718" s="29"/>
      <c r="P1718" s="25">
        <v>2</v>
      </c>
      <c r="Q1718" s="26">
        <f t="shared" si="61"/>
        <v>0.2392</v>
      </c>
      <c r="R1718" s="29"/>
    </row>
    <row r="1719" spans="10:18" ht="15" customHeight="1" x14ac:dyDescent="0.25">
      <c r="J1719" s="28">
        <v>4</v>
      </c>
      <c r="K1719" s="29"/>
      <c r="L1719" s="29">
        <v>10</v>
      </c>
      <c r="M1719" s="24">
        <v>23</v>
      </c>
      <c r="N1719" s="24">
        <v>400</v>
      </c>
      <c r="O1719" s="29"/>
      <c r="P1719" s="25">
        <v>1</v>
      </c>
      <c r="Q1719" s="26">
        <f t="shared" si="61"/>
        <v>9.1999999999999998E-2</v>
      </c>
      <c r="R1719" s="29"/>
    </row>
    <row r="1720" spans="10:18" ht="15" customHeight="1" x14ac:dyDescent="0.25">
      <c r="J1720" s="22">
        <v>5</v>
      </c>
      <c r="K1720" s="29"/>
      <c r="L1720" s="29">
        <v>13</v>
      </c>
      <c r="M1720" s="24">
        <v>20</v>
      </c>
      <c r="N1720" s="24">
        <v>400</v>
      </c>
      <c r="O1720" s="29"/>
      <c r="P1720" s="25">
        <v>1</v>
      </c>
      <c r="Q1720" s="26">
        <f t="shared" si="61"/>
        <v>0.104</v>
      </c>
      <c r="R1720" s="29"/>
    </row>
    <row r="1721" spans="10:18" ht="15" customHeight="1" x14ac:dyDescent="0.25">
      <c r="J1721" s="28">
        <v>6</v>
      </c>
      <c r="K1721" s="29"/>
      <c r="L1721" s="29">
        <v>10</v>
      </c>
      <c r="M1721" s="24">
        <v>20</v>
      </c>
      <c r="N1721" s="24">
        <v>400</v>
      </c>
      <c r="O1721" s="29"/>
      <c r="P1721" s="25">
        <v>4</v>
      </c>
      <c r="Q1721" s="26">
        <f t="shared" si="61"/>
        <v>0.32</v>
      </c>
      <c r="R1721" s="29"/>
    </row>
    <row r="1722" spans="10:18" ht="15" customHeight="1" x14ac:dyDescent="0.25">
      <c r="J1722" s="22">
        <v>7</v>
      </c>
      <c r="K1722" s="29"/>
      <c r="L1722" s="29">
        <v>7</v>
      </c>
      <c r="M1722" s="24">
        <v>20</v>
      </c>
      <c r="N1722" s="24">
        <v>400</v>
      </c>
      <c r="O1722" s="29"/>
      <c r="P1722" s="25">
        <v>1</v>
      </c>
      <c r="Q1722" s="26">
        <f t="shared" si="61"/>
        <v>5.6000000000000001E-2</v>
      </c>
      <c r="R1722" s="29"/>
    </row>
    <row r="1723" spans="10:18" ht="15" customHeight="1" x14ac:dyDescent="0.25">
      <c r="J1723" s="28">
        <v>8</v>
      </c>
      <c r="K1723" s="29"/>
      <c r="L1723" s="29">
        <v>10</v>
      </c>
      <c r="M1723" s="24">
        <v>15</v>
      </c>
      <c r="N1723" s="24">
        <v>400</v>
      </c>
      <c r="O1723" s="29"/>
      <c r="P1723" s="25">
        <v>1</v>
      </c>
      <c r="Q1723" s="26">
        <f t="shared" si="61"/>
        <v>0.06</v>
      </c>
      <c r="R1723" s="29"/>
    </row>
    <row r="1724" spans="10:18" ht="15" customHeight="1" x14ac:dyDescent="0.25">
      <c r="J1724" s="22">
        <v>9</v>
      </c>
      <c r="K1724" s="29"/>
      <c r="L1724" s="29">
        <v>3.5</v>
      </c>
      <c r="M1724" s="24">
        <v>15</v>
      </c>
      <c r="N1724" s="24">
        <v>400</v>
      </c>
      <c r="O1724" s="29"/>
      <c r="P1724" s="25">
        <v>6</v>
      </c>
      <c r="Q1724" s="26">
        <f t="shared" si="61"/>
        <v>0.126</v>
      </c>
      <c r="R1724" s="29"/>
    </row>
    <row r="1725" spans="10:18" ht="15" customHeight="1" x14ac:dyDescent="0.25">
      <c r="J1725" s="28">
        <v>10</v>
      </c>
      <c r="K1725" s="29"/>
      <c r="L1725" s="29">
        <v>2.2000000000000002</v>
      </c>
      <c r="M1725" s="24">
        <v>15</v>
      </c>
      <c r="N1725" s="24">
        <v>400</v>
      </c>
      <c r="O1725" s="29"/>
      <c r="P1725" s="25">
        <v>3</v>
      </c>
      <c r="Q1725" s="26">
        <f t="shared" si="61"/>
        <v>3.9600000000000003E-2</v>
      </c>
      <c r="R1725" s="29"/>
    </row>
    <row r="1726" spans="10:18" ht="15" customHeight="1" x14ac:dyDescent="0.25">
      <c r="J1726" s="22">
        <v>11</v>
      </c>
      <c r="K1726" s="29"/>
      <c r="L1726" s="29">
        <v>1.7</v>
      </c>
      <c r="M1726" s="24">
        <v>15</v>
      </c>
      <c r="N1726" s="24">
        <v>400</v>
      </c>
      <c r="O1726" s="29"/>
      <c r="P1726" s="25">
        <v>1</v>
      </c>
      <c r="Q1726" s="26">
        <f t="shared" si="61"/>
        <v>1.0200000000000001E-2</v>
      </c>
      <c r="R1726" s="29"/>
    </row>
    <row r="1727" spans="10:18" ht="15" customHeight="1" x14ac:dyDescent="0.25">
      <c r="J1727" s="28">
        <v>12</v>
      </c>
      <c r="K1727" s="29"/>
      <c r="L1727" s="29">
        <v>3.5</v>
      </c>
      <c r="M1727" s="24">
        <v>13</v>
      </c>
      <c r="N1727" s="24">
        <v>400</v>
      </c>
      <c r="O1727" s="29"/>
      <c r="P1727" s="25">
        <v>2</v>
      </c>
      <c r="Q1727" s="26">
        <f t="shared" si="61"/>
        <v>3.6400000000000002E-2</v>
      </c>
      <c r="R1727" s="29"/>
    </row>
    <row r="1728" spans="10:18" ht="15" customHeight="1" x14ac:dyDescent="0.25">
      <c r="J1728" s="22">
        <v>13</v>
      </c>
      <c r="K1728" s="29"/>
      <c r="L1728" s="29">
        <v>2.2000000000000002</v>
      </c>
      <c r="M1728" s="24">
        <v>13</v>
      </c>
      <c r="N1728" s="24">
        <v>400</v>
      </c>
      <c r="O1728" s="29"/>
      <c r="P1728" s="25">
        <v>1</v>
      </c>
      <c r="Q1728" s="26">
        <f t="shared" si="61"/>
        <v>1.1440000000000001E-2</v>
      </c>
      <c r="R1728" s="29"/>
    </row>
    <row r="1729" spans="10:18" ht="15" customHeight="1" x14ac:dyDescent="0.25">
      <c r="J1729" s="28">
        <v>14</v>
      </c>
      <c r="K1729" s="29"/>
      <c r="L1729" s="29">
        <v>4.5</v>
      </c>
      <c r="M1729" s="24">
        <v>10</v>
      </c>
      <c r="N1729" s="24">
        <v>400</v>
      </c>
      <c r="O1729" s="29"/>
      <c r="P1729" s="25">
        <v>6</v>
      </c>
      <c r="Q1729" s="26">
        <f t="shared" si="61"/>
        <v>0.108</v>
      </c>
      <c r="R1729" s="29"/>
    </row>
    <row r="1730" spans="10:18" ht="15" customHeight="1" x14ac:dyDescent="0.25">
      <c r="J1730" s="22">
        <v>15</v>
      </c>
      <c r="K1730" s="29"/>
      <c r="L1730" s="29">
        <v>3.5</v>
      </c>
      <c r="M1730" s="24">
        <v>10</v>
      </c>
      <c r="N1730" s="24">
        <v>400</v>
      </c>
      <c r="O1730" s="29"/>
      <c r="P1730" s="25">
        <v>1</v>
      </c>
      <c r="Q1730" s="26">
        <f t="shared" si="61"/>
        <v>1.4E-2</v>
      </c>
      <c r="R1730" s="29"/>
    </row>
    <row r="1731" spans="10:18" ht="15" customHeight="1" x14ac:dyDescent="0.25">
      <c r="J1731" s="28">
        <v>16</v>
      </c>
      <c r="K1731" s="29"/>
      <c r="L1731" s="29">
        <v>2.2000000000000002</v>
      </c>
      <c r="M1731" s="24">
        <v>10</v>
      </c>
      <c r="N1731" s="24">
        <v>400</v>
      </c>
      <c r="O1731" s="29"/>
      <c r="P1731" s="25">
        <v>6</v>
      </c>
      <c r="Q1731" s="26">
        <f t="shared" si="61"/>
        <v>5.28E-2</v>
      </c>
      <c r="R1731" s="29"/>
    </row>
    <row r="1732" spans="10:18" ht="15" customHeight="1" x14ac:dyDescent="0.25">
      <c r="J1732" s="22">
        <v>17</v>
      </c>
      <c r="K1732" s="29"/>
      <c r="L1732" s="29">
        <v>1.7</v>
      </c>
      <c r="M1732" s="24">
        <v>10</v>
      </c>
      <c r="N1732" s="24">
        <v>400</v>
      </c>
      <c r="O1732" s="29"/>
      <c r="P1732" s="25">
        <v>7</v>
      </c>
      <c r="Q1732" s="26">
        <f t="shared" si="61"/>
        <v>4.7600000000000003E-2</v>
      </c>
      <c r="R1732" s="29"/>
    </row>
    <row r="1733" spans="10:18" ht="15" customHeight="1" x14ac:dyDescent="0.25">
      <c r="J1733" s="28">
        <v>18</v>
      </c>
      <c r="K1733" s="29"/>
      <c r="L1733" s="29">
        <v>4.5</v>
      </c>
      <c r="M1733" s="24">
        <v>10</v>
      </c>
      <c r="N1733" s="24">
        <v>300</v>
      </c>
      <c r="O1733" s="29"/>
      <c r="P1733" s="25">
        <v>2</v>
      </c>
      <c r="Q1733" s="26">
        <f t="shared" si="61"/>
        <v>2.7E-2</v>
      </c>
      <c r="R1733" s="29"/>
    </row>
    <row r="1734" spans="10:18" ht="15" customHeight="1" x14ac:dyDescent="0.25">
      <c r="J1734" s="22">
        <v>19</v>
      </c>
      <c r="K1734" s="29"/>
      <c r="L1734" s="29">
        <v>2.2000000000000002</v>
      </c>
      <c r="M1734" s="24">
        <v>10</v>
      </c>
      <c r="N1734" s="24">
        <v>300</v>
      </c>
      <c r="O1734" s="29"/>
      <c r="P1734" s="25">
        <v>4</v>
      </c>
      <c r="Q1734" s="26">
        <f t="shared" si="61"/>
        <v>2.64E-2</v>
      </c>
      <c r="R1734" s="29"/>
    </row>
    <row r="1735" spans="10:18" ht="15" customHeight="1" x14ac:dyDescent="0.25">
      <c r="J1735" s="1311">
        <v>20</v>
      </c>
      <c r="K1735" s="476"/>
      <c r="L1735" s="477">
        <v>4</v>
      </c>
      <c r="M1735" s="409">
        <v>6</v>
      </c>
      <c r="N1735" s="409">
        <v>400</v>
      </c>
      <c r="O1735" s="409">
        <v>10</v>
      </c>
      <c r="P1735" s="617">
        <v>60</v>
      </c>
      <c r="Q1735" s="451">
        <f t="shared" si="61"/>
        <v>0.57599999999999996</v>
      </c>
      <c r="R1735" s="618"/>
    </row>
    <row r="1736" spans="10:18" ht="15" customHeight="1" x14ac:dyDescent="0.25">
      <c r="J1736" s="1311">
        <v>21</v>
      </c>
      <c r="K1736" s="476"/>
      <c r="L1736" s="477">
        <v>3</v>
      </c>
      <c r="M1736" s="409">
        <v>5</v>
      </c>
      <c r="N1736" s="409">
        <v>400</v>
      </c>
      <c r="O1736" s="409">
        <v>3</v>
      </c>
      <c r="P1736" s="617">
        <v>30</v>
      </c>
      <c r="Q1736" s="451">
        <f t="shared" si="61"/>
        <v>0.18</v>
      </c>
      <c r="R1736" s="618"/>
    </row>
    <row r="1737" spans="10:18" ht="15" customHeight="1" x14ac:dyDescent="0.25">
      <c r="J1737" s="1311">
        <v>22</v>
      </c>
      <c r="K1737" s="476"/>
      <c r="L1737" s="477">
        <v>2</v>
      </c>
      <c r="M1737" s="409">
        <v>3</v>
      </c>
      <c r="N1737" s="409">
        <v>400</v>
      </c>
      <c r="O1737" s="409">
        <v>1</v>
      </c>
      <c r="P1737" s="617">
        <v>25</v>
      </c>
      <c r="Q1737" s="451">
        <f t="shared" si="61"/>
        <v>0.06</v>
      </c>
      <c r="R1737" s="618"/>
    </row>
    <row r="1738" spans="10:18" ht="15" customHeight="1" x14ac:dyDescent="0.25">
      <c r="J1738" s="1292">
        <v>46214</v>
      </c>
      <c r="K1738" s="23" t="s">
        <v>32</v>
      </c>
      <c r="L1738" s="24">
        <v>10</v>
      </c>
      <c r="M1738" s="24">
        <v>28</v>
      </c>
      <c r="N1738" s="24">
        <v>400</v>
      </c>
      <c r="O1738" s="23"/>
      <c r="P1738" s="25">
        <v>1</v>
      </c>
      <c r="Q1738" s="26">
        <f t="shared" si="61"/>
        <v>0.112</v>
      </c>
      <c r="R1738" s="27"/>
    </row>
    <row r="1739" spans="10:18" ht="15" customHeight="1" x14ac:dyDescent="0.25">
      <c r="J1739" s="28">
        <v>2</v>
      </c>
      <c r="K1739" s="29"/>
      <c r="L1739" s="29">
        <v>13</v>
      </c>
      <c r="M1739" s="24">
        <v>25</v>
      </c>
      <c r="N1739" s="24">
        <v>400</v>
      </c>
      <c r="O1739" s="29"/>
      <c r="P1739" s="25">
        <v>1</v>
      </c>
      <c r="Q1739" s="26">
        <f t="shared" si="61"/>
        <v>0.13</v>
      </c>
      <c r="R1739" s="29"/>
    </row>
    <row r="1740" spans="10:18" ht="15" customHeight="1" x14ac:dyDescent="0.25">
      <c r="J1740" s="22">
        <v>3</v>
      </c>
      <c r="K1740" s="29"/>
      <c r="L1740" s="29">
        <v>10</v>
      </c>
      <c r="M1740" s="24">
        <v>25</v>
      </c>
      <c r="N1740" s="24">
        <v>400</v>
      </c>
      <c r="O1740" s="29"/>
      <c r="P1740" s="25">
        <v>2</v>
      </c>
      <c r="Q1740" s="26">
        <f t="shared" si="61"/>
        <v>0.2</v>
      </c>
      <c r="R1740" s="29"/>
    </row>
    <row r="1741" spans="10:18" ht="15" customHeight="1" x14ac:dyDescent="0.25">
      <c r="J1741" s="28">
        <v>4</v>
      </c>
      <c r="K1741" s="29"/>
      <c r="L1741" s="29">
        <v>7</v>
      </c>
      <c r="M1741" s="24">
        <v>25</v>
      </c>
      <c r="N1741" s="24">
        <v>400</v>
      </c>
      <c r="O1741" s="29"/>
      <c r="P1741" s="25">
        <v>2</v>
      </c>
      <c r="Q1741" s="26">
        <f t="shared" si="61"/>
        <v>0.14000000000000001</v>
      </c>
      <c r="R1741" s="29"/>
    </row>
    <row r="1742" spans="10:18" ht="15" customHeight="1" x14ac:dyDescent="0.25">
      <c r="J1742" s="22">
        <v>5</v>
      </c>
      <c r="K1742" s="29"/>
      <c r="L1742" s="29">
        <v>10</v>
      </c>
      <c r="M1742" s="24">
        <v>23</v>
      </c>
      <c r="N1742" s="24">
        <v>400</v>
      </c>
      <c r="O1742" s="29"/>
      <c r="P1742" s="25">
        <v>1</v>
      </c>
      <c r="Q1742" s="26">
        <f t="shared" si="61"/>
        <v>9.1999999999999998E-2</v>
      </c>
      <c r="R1742" s="29"/>
    </row>
    <row r="1743" spans="10:18" ht="15" customHeight="1" x14ac:dyDescent="0.25">
      <c r="J1743" s="28">
        <v>6</v>
      </c>
      <c r="K1743" s="29"/>
      <c r="L1743" s="29">
        <v>7</v>
      </c>
      <c r="M1743" s="24">
        <v>23</v>
      </c>
      <c r="N1743" s="24">
        <v>400</v>
      </c>
      <c r="O1743" s="29"/>
      <c r="P1743" s="25">
        <v>2</v>
      </c>
      <c r="Q1743" s="26">
        <f t="shared" si="61"/>
        <v>0.1288</v>
      </c>
      <c r="R1743" s="29"/>
    </row>
    <row r="1744" spans="10:18" ht="15" customHeight="1" x14ac:dyDescent="0.25">
      <c r="J1744" s="22">
        <v>7</v>
      </c>
      <c r="K1744" s="29"/>
      <c r="L1744" s="29">
        <v>4.5</v>
      </c>
      <c r="M1744" s="24">
        <v>25</v>
      </c>
      <c r="N1744" s="24">
        <v>400</v>
      </c>
      <c r="O1744" s="29"/>
      <c r="P1744" s="25">
        <v>1</v>
      </c>
      <c r="Q1744" s="26">
        <f t="shared" si="61"/>
        <v>4.4999999999999998E-2</v>
      </c>
      <c r="R1744" s="29"/>
    </row>
    <row r="1745" spans="10:18" ht="15" customHeight="1" x14ac:dyDescent="0.25">
      <c r="J1745" s="28">
        <v>8</v>
      </c>
      <c r="K1745" s="29"/>
      <c r="L1745" s="29">
        <v>13</v>
      </c>
      <c r="M1745" s="24">
        <v>20</v>
      </c>
      <c r="N1745" s="24">
        <v>400</v>
      </c>
      <c r="O1745" s="29"/>
      <c r="P1745" s="25">
        <v>1</v>
      </c>
      <c r="Q1745" s="26">
        <f t="shared" si="61"/>
        <v>0.104</v>
      </c>
      <c r="R1745" s="29"/>
    </row>
    <row r="1746" spans="10:18" ht="15" customHeight="1" x14ac:dyDescent="0.25">
      <c r="J1746" s="22">
        <v>9</v>
      </c>
      <c r="K1746" s="29"/>
      <c r="L1746" s="29">
        <v>10</v>
      </c>
      <c r="M1746" s="24">
        <v>20</v>
      </c>
      <c r="N1746" s="24">
        <v>400</v>
      </c>
      <c r="O1746" s="29"/>
      <c r="P1746" s="25">
        <v>1</v>
      </c>
      <c r="Q1746" s="26">
        <f t="shared" si="61"/>
        <v>0.08</v>
      </c>
      <c r="R1746" s="29"/>
    </row>
    <row r="1747" spans="10:18" ht="15" customHeight="1" x14ac:dyDescent="0.25">
      <c r="J1747" s="28">
        <v>10</v>
      </c>
      <c r="K1747" s="29"/>
      <c r="L1747" s="29">
        <v>2.2000000000000002</v>
      </c>
      <c r="M1747" s="24">
        <v>20</v>
      </c>
      <c r="N1747" s="24">
        <v>400</v>
      </c>
      <c r="O1747" s="29"/>
      <c r="P1747" s="25">
        <v>1</v>
      </c>
      <c r="Q1747" s="26">
        <f t="shared" si="61"/>
        <v>1.7600000000000001E-2</v>
      </c>
      <c r="R1747" s="29"/>
    </row>
    <row r="1748" spans="10:18" ht="15" customHeight="1" x14ac:dyDescent="0.25">
      <c r="J1748" s="22">
        <v>11</v>
      </c>
      <c r="K1748" s="29"/>
      <c r="L1748" s="29">
        <v>4.5</v>
      </c>
      <c r="M1748" s="24">
        <v>20</v>
      </c>
      <c r="N1748" s="24">
        <v>400</v>
      </c>
      <c r="O1748" s="29"/>
      <c r="P1748" s="25">
        <v>1</v>
      </c>
      <c r="Q1748" s="26">
        <f t="shared" si="61"/>
        <v>3.5999999999999997E-2</v>
      </c>
      <c r="R1748" s="29"/>
    </row>
    <row r="1749" spans="10:18" ht="15" customHeight="1" x14ac:dyDescent="0.25">
      <c r="J1749" s="28">
        <v>12</v>
      </c>
      <c r="K1749" s="29"/>
      <c r="L1749" s="29">
        <v>10</v>
      </c>
      <c r="M1749" s="24">
        <v>18</v>
      </c>
      <c r="N1749" s="24">
        <v>400</v>
      </c>
      <c r="O1749" s="29"/>
      <c r="P1749" s="25">
        <v>1</v>
      </c>
      <c r="Q1749" s="26">
        <f t="shared" si="61"/>
        <v>7.1999999999999995E-2</v>
      </c>
      <c r="R1749" s="29"/>
    </row>
    <row r="1750" spans="10:18" ht="15" customHeight="1" x14ac:dyDescent="0.25">
      <c r="J1750" s="22">
        <v>13</v>
      </c>
      <c r="K1750" s="29"/>
      <c r="L1750" s="29">
        <v>7</v>
      </c>
      <c r="M1750" s="24">
        <v>18</v>
      </c>
      <c r="N1750" s="24">
        <v>400</v>
      </c>
      <c r="O1750" s="29"/>
      <c r="P1750" s="25">
        <v>1</v>
      </c>
      <c r="Q1750" s="26">
        <f t="shared" si="61"/>
        <v>5.04E-2</v>
      </c>
      <c r="R1750" s="29"/>
    </row>
    <row r="1751" spans="10:18" ht="15" customHeight="1" x14ac:dyDescent="0.25">
      <c r="J1751" s="28">
        <v>14</v>
      </c>
      <c r="K1751" s="29"/>
      <c r="L1751" s="29">
        <v>3.5</v>
      </c>
      <c r="M1751" s="24">
        <v>18</v>
      </c>
      <c r="N1751" s="24">
        <v>400</v>
      </c>
      <c r="O1751" s="29"/>
      <c r="P1751" s="25">
        <v>1</v>
      </c>
      <c r="Q1751" s="26">
        <f t="shared" si="61"/>
        <v>2.52E-2</v>
      </c>
      <c r="R1751" s="29"/>
    </row>
    <row r="1752" spans="10:18" ht="15" customHeight="1" x14ac:dyDescent="0.25">
      <c r="J1752" s="22">
        <v>15</v>
      </c>
      <c r="K1752" s="29"/>
      <c r="L1752" s="29">
        <v>2.2000000000000002</v>
      </c>
      <c r="M1752" s="24">
        <v>18</v>
      </c>
      <c r="N1752" s="24">
        <v>400</v>
      </c>
      <c r="O1752" s="29"/>
      <c r="P1752" s="25">
        <v>1</v>
      </c>
      <c r="Q1752" s="26">
        <f t="shared" si="61"/>
        <v>1.584E-2</v>
      </c>
      <c r="R1752" s="29"/>
    </row>
    <row r="1753" spans="10:18" ht="15" customHeight="1" x14ac:dyDescent="0.25">
      <c r="J1753" s="28">
        <v>16</v>
      </c>
      <c r="K1753" s="29"/>
      <c r="L1753" s="29">
        <v>13</v>
      </c>
      <c r="M1753" s="24">
        <v>15</v>
      </c>
      <c r="N1753" s="24">
        <v>400</v>
      </c>
      <c r="O1753" s="29"/>
      <c r="P1753" s="25">
        <v>1</v>
      </c>
      <c r="Q1753" s="26">
        <f t="shared" si="61"/>
        <v>7.8E-2</v>
      </c>
      <c r="R1753" s="29"/>
    </row>
    <row r="1754" spans="10:18" ht="15" customHeight="1" x14ac:dyDescent="0.25">
      <c r="J1754" s="22">
        <v>17</v>
      </c>
      <c r="K1754" s="29"/>
      <c r="L1754" s="29">
        <v>10</v>
      </c>
      <c r="M1754" s="24">
        <v>15</v>
      </c>
      <c r="N1754" s="24">
        <v>400</v>
      </c>
      <c r="O1754" s="29"/>
      <c r="P1754" s="25">
        <v>1</v>
      </c>
      <c r="Q1754" s="26">
        <f t="shared" si="61"/>
        <v>0.06</v>
      </c>
      <c r="R1754" s="29"/>
    </row>
    <row r="1755" spans="10:18" ht="15" customHeight="1" x14ac:dyDescent="0.25">
      <c r="J1755" s="28">
        <v>18</v>
      </c>
      <c r="K1755" s="29"/>
      <c r="L1755" s="29">
        <v>2.2000000000000002</v>
      </c>
      <c r="M1755" s="24">
        <v>15</v>
      </c>
      <c r="N1755" s="24">
        <v>400</v>
      </c>
      <c r="O1755" s="29"/>
      <c r="P1755" s="25">
        <v>2</v>
      </c>
      <c r="Q1755" s="26">
        <f t="shared" si="61"/>
        <v>2.64E-2</v>
      </c>
      <c r="R1755" s="29"/>
    </row>
    <row r="1756" spans="10:18" ht="15" customHeight="1" x14ac:dyDescent="0.25">
      <c r="J1756" s="22">
        <v>19</v>
      </c>
      <c r="K1756" s="29"/>
      <c r="L1756" s="29">
        <v>4.5</v>
      </c>
      <c r="M1756" s="24">
        <v>13</v>
      </c>
      <c r="N1756" s="24">
        <v>400</v>
      </c>
      <c r="O1756" s="29"/>
      <c r="P1756" s="25">
        <v>2</v>
      </c>
      <c r="Q1756" s="26">
        <f t="shared" si="61"/>
        <v>4.6800000000000001E-2</v>
      </c>
      <c r="R1756" s="29"/>
    </row>
    <row r="1757" spans="10:18" ht="15" customHeight="1" x14ac:dyDescent="0.25">
      <c r="J1757" s="28">
        <v>20</v>
      </c>
      <c r="K1757" s="29"/>
      <c r="L1757" s="29">
        <v>2.2000000000000002</v>
      </c>
      <c r="M1757" s="24">
        <v>13</v>
      </c>
      <c r="N1757" s="24">
        <v>400</v>
      </c>
      <c r="O1757" s="29"/>
      <c r="P1757" s="25">
        <v>1</v>
      </c>
      <c r="Q1757" s="26">
        <f t="shared" si="61"/>
        <v>1.1440000000000001E-2</v>
      </c>
      <c r="R1757" s="29"/>
    </row>
    <row r="1758" spans="10:18" ht="15" customHeight="1" x14ac:dyDescent="0.25">
      <c r="J1758" s="22">
        <v>21</v>
      </c>
      <c r="K1758" s="29"/>
      <c r="L1758" s="29">
        <v>7</v>
      </c>
      <c r="M1758" s="24">
        <v>10</v>
      </c>
      <c r="N1758" s="24">
        <v>400</v>
      </c>
      <c r="O1758" s="29"/>
      <c r="P1758" s="25">
        <v>2</v>
      </c>
      <c r="Q1758" s="26">
        <f t="shared" si="61"/>
        <v>5.6000000000000001E-2</v>
      </c>
      <c r="R1758" s="29"/>
    </row>
    <row r="1759" spans="10:18" ht="15" customHeight="1" x14ac:dyDescent="0.25">
      <c r="J1759" s="28">
        <v>22</v>
      </c>
      <c r="K1759" s="29"/>
      <c r="L1759" s="29">
        <v>4.5</v>
      </c>
      <c r="M1759" s="24">
        <v>10</v>
      </c>
      <c r="N1759" s="24">
        <v>400</v>
      </c>
      <c r="O1759" s="29"/>
      <c r="P1759" s="25">
        <v>13</v>
      </c>
      <c r="Q1759" s="26">
        <f t="shared" si="61"/>
        <v>0.23400000000000001</v>
      </c>
      <c r="R1759" s="29"/>
    </row>
    <row r="1760" spans="10:18" ht="15" customHeight="1" x14ac:dyDescent="0.25">
      <c r="J1760" s="22">
        <v>23</v>
      </c>
      <c r="K1760" s="29"/>
      <c r="L1760" s="29">
        <v>3.5</v>
      </c>
      <c r="M1760" s="24">
        <v>10</v>
      </c>
      <c r="N1760" s="24">
        <v>400</v>
      </c>
      <c r="O1760" s="29"/>
      <c r="P1760" s="25">
        <v>3</v>
      </c>
      <c r="Q1760" s="26">
        <f t="shared" si="61"/>
        <v>4.2000000000000003E-2</v>
      </c>
      <c r="R1760" s="29"/>
    </row>
    <row r="1761" spans="10:18" ht="15" customHeight="1" x14ac:dyDescent="0.25">
      <c r="J1761" s="28">
        <v>24</v>
      </c>
      <c r="K1761" s="29"/>
      <c r="L1761" s="29">
        <v>2.2000000000000002</v>
      </c>
      <c r="M1761" s="24">
        <v>10</v>
      </c>
      <c r="N1761" s="24">
        <v>400</v>
      </c>
      <c r="O1761" s="29"/>
      <c r="P1761" s="25">
        <v>3</v>
      </c>
      <c r="Q1761" s="26">
        <f t="shared" si="61"/>
        <v>2.64E-2</v>
      </c>
      <c r="R1761" s="29"/>
    </row>
    <row r="1762" spans="10:18" ht="15" customHeight="1" x14ac:dyDescent="0.25">
      <c r="J1762" s="22">
        <v>25</v>
      </c>
      <c r="K1762" s="29"/>
      <c r="L1762" s="29">
        <v>1.7</v>
      </c>
      <c r="M1762" s="24">
        <v>10</v>
      </c>
      <c r="N1762" s="24">
        <v>400</v>
      </c>
      <c r="O1762" s="29"/>
      <c r="P1762" s="25">
        <v>6</v>
      </c>
      <c r="Q1762" s="26">
        <f t="shared" si="61"/>
        <v>4.0800000000000003E-2</v>
      </c>
      <c r="R1762" s="29"/>
    </row>
    <row r="1763" spans="10:18" ht="15" customHeight="1" x14ac:dyDescent="0.25">
      <c r="J1763" s="1311">
        <v>26</v>
      </c>
      <c r="K1763" s="476"/>
      <c r="L1763" s="477">
        <v>4</v>
      </c>
      <c r="M1763" s="409">
        <v>6</v>
      </c>
      <c r="N1763" s="409">
        <v>400</v>
      </c>
      <c r="O1763" s="409">
        <v>3</v>
      </c>
      <c r="P1763" s="25">
        <v>18</v>
      </c>
      <c r="Q1763" s="451">
        <f t="shared" si="61"/>
        <v>0.17280000000000001</v>
      </c>
      <c r="R1763" s="618"/>
    </row>
    <row r="1764" spans="10:18" ht="15" customHeight="1" x14ac:dyDescent="0.25">
      <c r="J1764" s="1311">
        <v>27</v>
      </c>
      <c r="K1764" s="476"/>
      <c r="L1764" s="477">
        <v>3</v>
      </c>
      <c r="M1764" s="409">
        <v>5</v>
      </c>
      <c r="N1764" s="409">
        <v>400</v>
      </c>
      <c r="O1764" s="409">
        <v>5</v>
      </c>
      <c r="P1764" s="25">
        <v>50</v>
      </c>
      <c r="Q1764" s="451">
        <f t="shared" si="61"/>
        <v>0.3</v>
      </c>
      <c r="R1764" s="618"/>
    </row>
    <row r="1765" spans="10:18" ht="15" customHeight="1" x14ac:dyDescent="0.25">
      <c r="J1765" s="1311">
        <v>28</v>
      </c>
      <c r="K1765" s="476"/>
      <c r="L1765" s="477">
        <v>2</v>
      </c>
      <c r="M1765" s="409">
        <v>3</v>
      </c>
      <c r="N1765" s="409">
        <v>400</v>
      </c>
      <c r="O1765" s="409">
        <v>3</v>
      </c>
      <c r="P1765" s="25">
        <v>75</v>
      </c>
      <c r="Q1765" s="451">
        <f t="shared" si="61"/>
        <v>0.18</v>
      </c>
      <c r="R1765" s="618"/>
    </row>
    <row r="1766" spans="10:18" ht="15" customHeight="1" x14ac:dyDescent="0.25">
      <c r="J1766" s="1292">
        <v>46214</v>
      </c>
      <c r="K1766" s="23" t="s">
        <v>32</v>
      </c>
      <c r="L1766" s="24">
        <v>13</v>
      </c>
      <c r="M1766" s="24">
        <v>15</v>
      </c>
      <c r="N1766" s="24">
        <v>400</v>
      </c>
      <c r="O1766" s="23"/>
      <c r="P1766" s="25">
        <v>1</v>
      </c>
      <c r="Q1766" s="26">
        <f t="shared" si="61"/>
        <v>7.8E-2</v>
      </c>
      <c r="R1766" s="27"/>
    </row>
    <row r="1767" spans="10:18" ht="15" customHeight="1" x14ac:dyDescent="0.25">
      <c r="J1767" s="28">
        <v>2</v>
      </c>
      <c r="K1767" s="29"/>
      <c r="L1767" s="29">
        <v>7</v>
      </c>
      <c r="M1767" s="24">
        <v>23</v>
      </c>
      <c r="N1767" s="24">
        <v>400</v>
      </c>
      <c r="O1767" s="29"/>
      <c r="P1767" s="25">
        <v>1</v>
      </c>
      <c r="Q1767" s="26">
        <f t="shared" si="61"/>
        <v>6.4399999999999999E-2</v>
      </c>
      <c r="R1767" s="29"/>
    </row>
    <row r="1768" spans="10:18" ht="15" customHeight="1" x14ac:dyDescent="0.25">
      <c r="J1768" s="22">
        <v>3</v>
      </c>
      <c r="K1768" s="29"/>
      <c r="L1768" s="29">
        <v>15</v>
      </c>
      <c r="M1768" s="24">
        <v>20</v>
      </c>
      <c r="N1768" s="24">
        <v>400</v>
      </c>
      <c r="O1768" s="29"/>
      <c r="P1768" s="25">
        <v>2</v>
      </c>
      <c r="Q1768" s="26">
        <f t="shared" si="61"/>
        <v>0.24</v>
      </c>
      <c r="R1768" s="29"/>
    </row>
    <row r="1769" spans="10:18" ht="15" customHeight="1" x14ac:dyDescent="0.25">
      <c r="J1769" s="28">
        <v>4</v>
      </c>
      <c r="K1769" s="29"/>
      <c r="L1769" s="29">
        <v>7</v>
      </c>
      <c r="M1769" s="24">
        <v>20</v>
      </c>
      <c r="N1769" s="24">
        <v>400</v>
      </c>
      <c r="O1769" s="29"/>
      <c r="P1769" s="25">
        <v>1</v>
      </c>
      <c r="Q1769" s="26">
        <f t="shared" si="61"/>
        <v>5.6000000000000001E-2</v>
      </c>
      <c r="R1769" s="29"/>
    </row>
    <row r="1770" spans="10:18" ht="15" customHeight="1" x14ac:dyDescent="0.25">
      <c r="J1770" s="22">
        <v>5</v>
      </c>
      <c r="K1770" s="29"/>
      <c r="L1770" s="29">
        <v>4.5</v>
      </c>
      <c r="M1770" s="24">
        <v>20</v>
      </c>
      <c r="N1770" s="24">
        <v>400</v>
      </c>
      <c r="O1770" s="29"/>
      <c r="P1770" s="25">
        <v>1</v>
      </c>
      <c r="Q1770" s="26">
        <f t="shared" si="61"/>
        <v>3.5999999999999997E-2</v>
      </c>
      <c r="R1770" s="29"/>
    </row>
    <row r="1771" spans="10:18" ht="15" customHeight="1" x14ac:dyDescent="0.25">
      <c r="J1771" s="28">
        <v>6</v>
      </c>
      <c r="K1771" s="29"/>
      <c r="L1771" s="29">
        <v>4.5</v>
      </c>
      <c r="M1771" s="24">
        <v>15</v>
      </c>
      <c r="N1771" s="24">
        <v>400</v>
      </c>
      <c r="O1771" s="29"/>
      <c r="P1771" s="25">
        <v>2</v>
      </c>
      <c r="Q1771" s="26">
        <f t="shared" si="61"/>
        <v>5.3999999999999999E-2</v>
      </c>
      <c r="R1771" s="29"/>
    </row>
    <row r="1772" spans="10:18" ht="15" customHeight="1" x14ac:dyDescent="0.25">
      <c r="J1772" s="22">
        <v>7</v>
      </c>
      <c r="K1772" s="29"/>
      <c r="L1772" s="29">
        <v>7</v>
      </c>
      <c r="M1772" s="24">
        <v>15</v>
      </c>
      <c r="N1772" s="24">
        <v>400</v>
      </c>
      <c r="O1772" s="29"/>
      <c r="P1772" s="25">
        <v>2</v>
      </c>
      <c r="Q1772" s="26">
        <f t="shared" si="61"/>
        <v>8.4000000000000005E-2</v>
      </c>
      <c r="R1772" s="29"/>
    </row>
    <row r="1773" spans="10:18" ht="15" customHeight="1" x14ac:dyDescent="0.25">
      <c r="J1773" s="28">
        <v>8</v>
      </c>
      <c r="K1773" s="29"/>
      <c r="L1773" s="29">
        <v>4.5</v>
      </c>
      <c r="M1773" s="24">
        <v>13</v>
      </c>
      <c r="N1773" s="24">
        <v>400</v>
      </c>
      <c r="O1773" s="29"/>
      <c r="P1773" s="25">
        <v>2</v>
      </c>
      <c r="Q1773" s="26">
        <f t="shared" si="61"/>
        <v>4.6800000000000001E-2</v>
      </c>
      <c r="R1773" s="29"/>
    </row>
    <row r="1774" spans="10:18" ht="15" customHeight="1" x14ac:dyDescent="0.25">
      <c r="J1774" s="22">
        <v>9</v>
      </c>
      <c r="K1774" s="29"/>
      <c r="L1774" s="29">
        <v>4.5</v>
      </c>
      <c r="M1774" s="24">
        <v>10</v>
      </c>
      <c r="N1774" s="24">
        <v>400</v>
      </c>
      <c r="O1774" s="29"/>
      <c r="P1774" s="25">
        <v>12</v>
      </c>
      <c r="Q1774" s="26">
        <f t="shared" si="61"/>
        <v>0.216</v>
      </c>
      <c r="R1774" s="29"/>
    </row>
    <row r="1775" spans="10:18" ht="15" customHeight="1" x14ac:dyDescent="0.25">
      <c r="J1775" s="28">
        <v>10</v>
      </c>
      <c r="K1775" s="29"/>
      <c r="L1775" s="29">
        <v>10</v>
      </c>
      <c r="M1775" s="24">
        <v>10</v>
      </c>
      <c r="N1775" s="24">
        <v>400</v>
      </c>
      <c r="O1775" s="29"/>
      <c r="P1775" s="25">
        <v>1</v>
      </c>
      <c r="Q1775" s="26">
        <f t="shared" si="61"/>
        <v>0.04</v>
      </c>
      <c r="R1775" s="29"/>
    </row>
    <row r="1776" spans="10:18" ht="15" customHeight="1" x14ac:dyDescent="0.25">
      <c r="J1776" s="22">
        <v>11</v>
      </c>
      <c r="K1776" s="29"/>
      <c r="L1776" s="29">
        <v>3.5</v>
      </c>
      <c r="M1776" s="24">
        <v>10</v>
      </c>
      <c r="N1776" s="24">
        <v>400</v>
      </c>
      <c r="O1776" s="29"/>
      <c r="P1776" s="25">
        <v>1</v>
      </c>
      <c r="Q1776" s="26">
        <f t="shared" si="61"/>
        <v>1.4E-2</v>
      </c>
      <c r="R1776" s="29"/>
    </row>
    <row r="1777" spans="10:18" ht="15" customHeight="1" x14ac:dyDescent="0.25">
      <c r="J1777" s="28">
        <v>12</v>
      </c>
      <c r="K1777" s="29"/>
      <c r="L1777" s="29">
        <v>2.2000000000000002</v>
      </c>
      <c r="M1777" s="24">
        <v>10</v>
      </c>
      <c r="N1777" s="24">
        <v>400</v>
      </c>
      <c r="O1777" s="29"/>
      <c r="P1777" s="25">
        <v>4</v>
      </c>
      <c r="Q1777" s="26">
        <f t="shared" ref="Q1777:Q1840" si="62">L1777*M1777*N1777*P1777/1000000</f>
        <v>3.5200000000000002E-2</v>
      </c>
      <c r="R1777" s="29"/>
    </row>
    <row r="1778" spans="10:18" ht="15" customHeight="1" x14ac:dyDescent="0.25">
      <c r="J1778" s="22">
        <v>13</v>
      </c>
      <c r="K1778" s="29"/>
      <c r="L1778" s="29">
        <v>1.7</v>
      </c>
      <c r="M1778" s="24">
        <v>10</v>
      </c>
      <c r="N1778" s="24">
        <v>400</v>
      </c>
      <c r="O1778" s="29"/>
      <c r="P1778" s="25">
        <v>1</v>
      </c>
      <c r="Q1778" s="26">
        <f t="shared" si="62"/>
        <v>6.7999999999999996E-3</v>
      </c>
      <c r="R1778" s="29"/>
    </row>
    <row r="1779" spans="10:18" ht="15" customHeight="1" x14ac:dyDescent="0.25">
      <c r="J1779" s="28">
        <v>14</v>
      </c>
      <c r="K1779" s="29"/>
      <c r="L1779" s="29">
        <v>7</v>
      </c>
      <c r="M1779" s="24">
        <v>10</v>
      </c>
      <c r="N1779" s="24">
        <v>400</v>
      </c>
      <c r="O1779" s="29"/>
      <c r="P1779" s="25">
        <v>1</v>
      </c>
      <c r="Q1779" s="26">
        <f t="shared" si="62"/>
        <v>2.8000000000000001E-2</v>
      </c>
      <c r="R1779" s="29"/>
    </row>
    <row r="1780" spans="10:18" ht="15" customHeight="1" x14ac:dyDescent="0.25">
      <c r="J1780" s="22">
        <v>15</v>
      </c>
      <c r="K1780" s="29"/>
      <c r="L1780" s="29">
        <v>4.5</v>
      </c>
      <c r="M1780" s="24">
        <v>10</v>
      </c>
      <c r="N1780" s="24">
        <v>200</v>
      </c>
      <c r="O1780" s="29"/>
      <c r="P1780" s="25">
        <v>10</v>
      </c>
      <c r="Q1780" s="26">
        <f t="shared" si="62"/>
        <v>0.09</v>
      </c>
      <c r="R1780" s="29"/>
    </row>
    <row r="1781" spans="10:18" ht="15" customHeight="1" x14ac:dyDescent="0.25">
      <c r="J1781" s="28">
        <v>16</v>
      </c>
      <c r="K1781" s="29"/>
      <c r="L1781" s="29">
        <v>1.7</v>
      </c>
      <c r="M1781" s="24">
        <v>10</v>
      </c>
      <c r="N1781" s="24">
        <v>300</v>
      </c>
      <c r="O1781" s="29"/>
      <c r="P1781" s="25">
        <v>1</v>
      </c>
      <c r="Q1781" s="26">
        <f t="shared" si="62"/>
        <v>5.1000000000000004E-3</v>
      </c>
      <c r="R1781" s="29"/>
    </row>
    <row r="1782" spans="10:18" ht="15" customHeight="1" x14ac:dyDescent="0.25">
      <c r="J1782" s="1311">
        <v>17</v>
      </c>
      <c r="K1782" s="476"/>
      <c r="L1782" s="477">
        <v>4</v>
      </c>
      <c r="M1782" s="409">
        <v>6</v>
      </c>
      <c r="N1782" s="409">
        <v>400</v>
      </c>
      <c r="O1782" s="409">
        <v>1</v>
      </c>
      <c r="P1782" s="25">
        <v>6</v>
      </c>
      <c r="Q1782" s="451">
        <f t="shared" si="62"/>
        <v>5.7599999999999998E-2</v>
      </c>
      <c r="R1782" s="618"/>
    </row>
    <row r="1783" spans="10:18" ht="15" customHeight="1" x14ac:dyDescent="0.25">
      <c r="J1783" s="1311">
        <v>18</v>
      </c>
      <c r="K1783" s="476"/>
      <c r="L1783" s="477">
        <v>3</v>
      </c>
      <c r="M1783" s="409">
        <v>5</v>
      </c>
      <c r="N1783" s="409">
        <v>400</v>
      </c>
      <c r="O1783" s="409">
        <v>1</v>
      </c>
      <c r="P1783" s="25">
        <v>10</v>
      </c>
      <c r="Q1783" s="451">
        <f t="shared" si="62"/>
        <v>0.06</v>
      </c>
      <c r="R1783" s="618"/>
    </row>
    <row r="1784" spans="10:18" ht="15" customHeight="1" x14ac:dyDescent="0.25">
      <c r="J1784" s="1311">
        <v>19</v>
      </c>
      <c r="K1784" s="476"/>
      <c r="L1784" s="477">
        <v>2</v>
      </c>
      <c r="M1784" s="409">
        <v>3</v>
      </c>
      <c r="N1784" s="409">
        <v>400</v>
      </c>
      <c r="O1784" s="409">
        <v>1</v>
      </c>
      <c r="P1784" s="25">
        <v>25</v>
      </c>
      <c r="Q1784" s="451">
        <f t="shared" si="62"/>
        <v>0.06</v>
      </c>
      <c r="R1784" s="618"/>
    </row>
    <row r="1785" spans="10:18" ht="15" customHeight="1" x14ac:dyDescent="0.25">
      <c r="J1785" s="1292">
        <v>46215</v>
      </c>
      <c r="K1785" s="23" t="s">
        <v>32</v>
      </c>
      <c r="L1785" s="24">
        <v>15</v>
      </c>
      <c r="M1785" s="24">
        <v>25</v>
      </c>
      <c r="N1785" s="24">
        <v>400</v>
      </c>
      <c r="O1785" s="23"/>
      <c r="P1785" s="25">
        <v>3</v>
      </c>
      <c r="Q1785" s="26">
        <f t="shared" si="62"/>
        <v>0.45</v>
      </c>
      <c r="R1785" s="27"/>
    </row>
    <row r="1786" spans="10:18" ht="15" customHeight="1" x14ac:dyDescent="0.25">
      <c r="J1786" s="28">
        <v>2</v>
      </c>
      <c r="K1786" s="29"/>
      <c r="L1786" s="29">
        <v>13</v>
      </c>
      <c r="M1786" s="24">
        <v>25</v>
      </c>
      <c r="N1786" s="24">
        <v>400</v>
      </c>
      <c r="O1786" s="29"/>
      <c r="P1786" s="25">
        <v>1</v>
      </c>
      <c r="Q1786" s="26">
        <f t="shared" si="62"/>
        <v>0.13</v>
      </c>
      <c r="R1786" s="29"/>
    </row>
    <row r="1787" spans="10:18" ht="15" customHeight="1" x14ac:dyDescent="0.25">
      <c r="J1787" s="22">
        <v>3</v>
      </c>
      <c r="K1787" s="29"/>
      <c r="L1787" s="29">
        <v>15</v>
      </c>
      <c r="M1787" s="24">
        <v>23</v>
      </c>
      <c r="N1787" s="24">
        <v>400</v>
      </c>
      <c r="O1787" s="29"/>
      <c r="P1787" s="25">
        <v>2</v>
      </c>
      <c r="Q1787" s="26">
        <f t="shared" si="62"/>
        <v>0.27600000000000002</v>
      </c>
      <c r="R1787" s="29"/>
    </row>
    <row r="1788" spans="10:18" ht="15" customHeight="1" x14ac:dyDescent="0.25">
      <c r="J1788" s="28">
        <v>4</v>
      </c>
      <c r="K1788" s="29"/>
      <c r="L1788" s="29">
        <v>13</v>
      </c>
      <c r="M1788" s="24">
        <v>23</v>
      </c>
      <c r="N1788" s="24">
        <v>400</v>
      </c>
      <c r="O1788" s="29"/>
      <c r="P1788" s="25">
        <v>1</v>
      </c>
      <c r="Q1788" s="26">
        <f t="shared" si="62"/>
        <v>0.1196</v>
      </c>
      <c r="R1788" s="29"/>
    </row>
    <row r="1789" spans="10:18" ht="15" customHeight="1" x14ac:dyDescent="0.25">
      <c r="J1789" s="22">
        <v>5</v>
      </c>
      <c r="K1789" s="29"/>
      <c r="L1789" s="29">
        <v>10</v>
      </c>
      <c r="M1789" s="24">
        <v>25</v>
      </c>
      <c r="N1789" s="24">
        <v>400</v>
      </c>
      <c r="O1789" s="29"/>
      <c r="P1789" s="25">
        <v>1</v>
      </c>
      <c r="Q1789" s="26">
        <f t="shared" si="62"/>
        <v>0.1</v>
      </c>
      <c r="R1789" s="29"/>
    </row>
    <row r="1790" spans="10:18" ht="15" customHeight="1" x14ac:dyDescent="0.25">
      <c r="J1790" s="28">
        <v>6</v>
      </c>
      <c r="K1790" s="29"/>
      <c r="L1790" s="29">
        <v>10</v>
      </c>
      <c r="M1790" s="24">
        <v>23</v>
      </c>
      <c r="N1790" s="24">
        <v>400</v>
      </c>
      <c r="O1790" s="29"/>
      <c r="P1790" s="25">
        <v>3</v>
      </c>
      <c r="Q1790" s="26">
        <f t="shared" si="62"/>
        <v>0.27600000000000002</v>
      </c>
      <c r="R1790" s="29"/>
    </row>
    <row r="1791" spans="10:18" ht="15" customHeight="1" x14ac:dyDescent="0.25">
      <c r="J1791" s="22">
        <v>7</v>
      </c>
      <c r="K1791" s="29"/>
      <c r="L1791" s="29">
        <v>4.5</v>
      </c>
      <c r="M1791" s="24">
        <v>25</v>
      </c>
      <c r="N1791" s="24">
        <v>400</v>
      </c>
      <c r="O1791" s="29"/>
      <c r="P1791" s="25">
        <v>1</v>
      </c>
      <c r="Q1791" s="26">
        <f t="shared" si="62"/>
        <v>4.4999999999999998E-2</v>
      </c>
      <c r="R1791" s="29"/>
    </row>
    <row r="1792" spans="10:18" ht="15" customHeight="1" x14ac:dyDescent="0.25">
      <c r="J1792" s="28">
        <v>8</v>
      </c>
      <c r="K1792" s="29"/>
      <c r="L1792" s="29">
        <v>10</v>
      </c>
      <c r="M1792" s="24">
        <v>20</v>
      </c>
      <c r="N1792" s="24">
        <v>400</v>
      </c>
      <c r="O1792" s="29"/>
      <c r="P1792" s="25">
        <v>1</v>
      </c>
      <c r="Q1792" s="26">
        <f t="shared" si="62"/>
        <v>0.08</v>
      </c>
      <c r="R1792" s="29"/>
    </row>
    <row r="1793" spans="10:18" ht="15" customHeight="1" x14ac:dyDescent="0.25">
      <c r="J1793" s="22">
        <v>9</v>
      </c>
      <c r="K1793" s="29"/>
      <c r="L1793" s="29">
        <v>13</v>
      </c>
      <c r="M1793" s="24">
        <v>20</v>
      </c>
      <c r="N1793" s="24">
        <v>400</v>
      </c>
      <c r="O1793" s="29"/>
      <c r="P1793" s="25">
        <v>1</v>
      </c>
      <c r="Q1793" s="26">
        <f t="shared" si="62"/>
        <v>0.104</v>
      </c>
      <c r="R1793" s="29"/>
    </row>
    <row r="1794" spans="10:18" ht="15" customHeight="1" x14ac:dyDescent="0.25">
      <c r="J1794" s="28">
        <v>10</v>
      </c>
      <c r="K1794" s="29"/>
      <c r="L1794" s="29">
        <v>4.5</v>
      </c>
      <c r="M1794" s="24">
        <v>20</v>
      </c>
      <c r="N1794" s="24">
        <v>400</v>
      </c>
      <c r="O1794" s="29"/>
      <c r="P1794" s="25">
        <v>1</v>
      </c>
      <c r="Q1794" s="26">
        <f t="shared" si="62"/>
        <v>3.5999999999999997E-2</v>
      </c>
      <c r="R1794" s="29"/>
    </row>
    <row r="1795" spans="10:18" ht="15" customHeight="1" x14ac:dyDescent="0.25">
      <c r="J1795" s="22">
        <v>11</v>
      </c>
      <c r="K1795" s="29"/>
      <c r="L1795" s="29">
        <v>2.2000000000000002</v>
      </c>
      <c r="M1795" s="24">
        <v>20</v>
      </c>
      <c r="N1795" s="24">
        <v>400</v>
      </c>
      <c r="O1795" s="29"/>
      <c r="P1795" s="25">
        <v>1</v>
      </c>
      <c r="Q1795" s="26">
        <f t="shared" si="62"/>
        <v>1.7600000000000001E-2</v>
      </c>
      <c r="R1795" s="29"/>
    </row>
    <row r="1796" spans="10:18" ht="15" customHeight="1" x14ac:dyDescent="0.25">
      <c r="J1796" s="28">
        <v>12</v>
      </c>
      <c r="K1796" s="29"/>
      <c r="L1796" s="29">
        <v>15</v>
      </c>
      <c r="M1796" s="24">
        <v>18</v>
      </c>
      <c r="N1796" s="24">
        <v>400</v>
      </c>
      <c r="O1796" s="29"/>
      <c r="P1796" s="25">
        <v>1</v>
      </c>
      <c r="Q1796" s="26">
        <f t="shared" si="62"/>
        <v>0.108</v>
      </c>
      <c r="R1796" s="29"/>
    </row>
    <row r="1797" spans="10:18" ht="15" customHeight="1" x14ac:dyDescent="0.25">
      <c r="J1797" s="22">
        <v>13</v>
      </c>
      <c r="K1797" s="29"/>
      <c r="L1797" s="29">
        <v>15</v>
      </c>
      <c r="M1797" s="24">
        <v>15</v>
      </c>
      <c r="N1797" s="24">
        <v>400</v>
      </c>
      <c r="O1797" s="29"/>
      <c r="P1797" s="25">
        <v>2</v>
      </c>
      <c r="Q1797" s="26">
        <f t="shared" si="62"/>
        <v>0.18</v>
      </c>
      <c r="R1797" s="29"/>
    </row>
    <row r="1798" spans="10:18" ht="15" customHeight="1" x14ac:dyDescent="0.25">
      <c r="J1798" s="28">
        <v>14</v>
      </c>
      <c r="K1798" s="29"/>
      <c r="L1798" s="29">
        <v>13</v>
      </c>
      <c r="M1798" s="24">
        <v>15</v>
      </c>
      <c r="N1798" s="24">
        <v>400</v>
      </c>
      <c r="O1798" s="29"/>
      <c r="P1798" s="25">
        <v>2</v>
      </c>
      <c r="Q1798" s="26">
        <f t="shared" si="62"/>
        <v>0.156</v>
      </c>
      <c r="R1798" s="29"/>
    </row>
    <row r="1799" spans="10:18" ht="15" customHeight="1" x14ac:dyDescent="0.25">
      <c r="J1799" s="22">
        <v>15</v>
      </c>
      <c r="K1799" s="29"/>
      <c r="L1799" s="29">
        <v>7</v>
      </c>
      <c r="M1799" s="24">
        <v>15</v>
      </c>
      <c r="N1799" s="24">
        <v>400</v>
      </c>
      <c r="O1799" s="29"/>
      <c r="P1799" s="25">
        <v>2</v>
      </c>
      <c r="Q1799" s="26">
        <f t="shared" si="62"/>
        <v>8.4000000000000005E-2</v>
      </c>
      <c r="R1799" s="29"/>
    </row>
    <row r="1800" spans="10:18" ht="15" customHeight="1" x14ac:dyDescent="0.25">
      <c r="J1800" s="28">
        <v>16</v>
      </c>
      <c r="K1800" s="29"/>
      <c r="L1800" s="29">
        <v>2.2000000000000002</v>
      </c>
      <c r="M1800" s="24">
        <v>18</v>
      </c>
      <c r="N1800" s="24">
        <v>400</v>
      </c>
      <c r="O1800" s="29"/>
      <c r="P1800" s="25">
        <v>1</v>
      </c>
      <c r="Q1800" s="26">
        <f t="shared" si="62"/>
        <v>1.584E-2</v>
      </c>
      <c r="R1800" s="29"/>
    </row>
    <row r="1801" spans="10:18" ht="15" customHeight="1" x14ac:dyDescent="0.25">
      <c r="J1801" s="22">
        <v>17</v>
      </c>
      <c r="K1801" s="29"/>
      <c r="L1801" s="29">
        <v>3.5</v>
      </c>
      <c r="M1801" s="24">
        <v>18</v>
      </c>
      <c r="N1801" s="24">
        <v>400</v>
      </c>
      <c r="O1801" s="29"/>
      <c r="P1801" s="25">
        <v>1</v>
      </c>
      <c r="Q1801" s="26">
        <f t="shared" si="62"/>
        <v>2.52E-2</v>
      </c>
      <c r="R1801" s="29"/>
    </row>
    <row r="1802" spans="10:18" ht="15" customHeight="1" x14ac:dyDescent="0.25">
      <c r="J1802" s="28">
        <v>18</v>
      </c>
      <c r="K1802" s="29"/>
      <c r="L1802" s="29">
        <v>4.5</v>
      </c>
      <c r="M1802" s="24">
        <v>15</v>
      </c>
      <c r="N1802" s="24">
        <v>400</v>
      </c>
      <c r="O1802" s="29"/>
      <c r="P1802" s="25">
        <v>3</v>
      </c>
      <c r="Q1802" s="26">
        <f t="shared" si="62"/>
        <v>8.1000000000000003E-2</v>
      </c>
      <c r="R1802" s="29"/>
    </row>
    <row r="1803" spans="10:18" ht="15" customHeight="1" x14ac:dyDescent="0.25">
      <c r="J1803" s="22">
        <v>19</v>
      </c>
      <c r="K1803" s="29"/>
      <c r="L1803" s="29">
        <v>3.5</v>
      </c>
      <c r="M1803" s="24">
        <v>15</v>
      </c>
      <c r="N1803" s="24">
        <v>400</v>
      </c>
      <c r="O1803" s="29"/>
      <c r="P1803" s="25">
        <v>1</v>
      </c>
      <c r="Q1803" s="26">
        <f t="shared" si="62"/>
        <v>2.1000000000000001E-2</v>
      </c>
      <c r="R1803" s="29"/>
    </row>
    <row r="1804" spans="10:18" ht="15" customHeight="1" x14ac:dyDescent="0.25">
      <c r="J1804" s="28">
        <v>20</v>
      </c>
      <c r="K1804" s="29"/>
      <c r="L1804" s="29">
        <v>2.2000000000000002</v>
      </c>
      <c r="M1804" s="24">
        <v>15</v>
      </c>
      <c r="N1804" s="24">
        <v>400</v>
      </c>
      <c r="O1804" s="29"/>
      <c r="P1804" s="25">
        <v>3</v>
      </c>
      <c r="Q1804" s="26">
        <f t="shared" si="62"/>
        <v>3.9600000000000003E-2</v>
      </c>
      <c r="R1804" s="29"/>
    </row>
    <row r="1805" spans="10:18" ht="15" customHeight="1" x14ac:dyDescent="0.25">
      <c r="J1805" s="22">
        <v>21</v>
      </c>
      <c r="K1805" s="29"/>
      <c r="L1805" s="29">
        <v>4.5</v>
      </c>
      <c r="M1805" s="24">
        <v>13</v>
      </c>
      <c r="N1805" s="24">
        <v>400</v>
      </c>
      <c r="O1805" s="29"/>
      <c r="P1805" s="25">
        <v>5</v>
      </c>
      <c r="Q1805" s="26">
        <f t="shared" si="62"/>
        <v>0.11700000000000001</v>
      </c>
      <c r="R1805" s="29"/>
    </row>
    <row r="1806" spans="10:18" ht="15" customHeight="1" x14ac:dyDescent="0.25">
      <c r="J1806" s="28">
        <v>22</v>
      </c>
      <c r="K1806" s="29"/>
      <c r="L1806" s="29">
        <v>2.2000000000000002</v>
      </c>
      <c r="M1806" s="24">
        <v>13</v>
      </c>
      <c r="N1806" s="24">
        <v>400</v>
      </c>
      <c r="O1806" s="29"/>
      <c r="P1806" s="25">
        <v>1</v>
      </c>
      <c r="Q1806" s="26">
        <f t="shared" si="62"/>
        <v>1.1440000000000001E-2</v>
      </c>
      <c r="R1806" s="29"/>
    </row>
    <row r="1807" spans="10:18" ht="15" customHeight="1" x14ac:dyDescent="0.25">
      <c r="J1807" s="22">
        <v>23</v>
      </c>
      <c r="K1807" s="29"/>
      <c r="L1807" s="29">
        <v>15</v>
      </c>
      <c r="M1807" s="24">
        <v>30</v>
      </c>
      <c r="N1807" s="24">
        <v>400</v>
      </c>
      <c r="O1807" s="29"/>
      <c r="P1807" s="25">
        <v>1</v>
      </c>
      <c r="Q1807" s="26">
        <f t="shared" si="62"/>
        <v>0.18</v>
      </c>
      <c r="R1807" s="29"/>
    </row>
    <row r="1808" spans="10:18" ht="15" customHeight="1" x14ac:dyDescent="0.25">
      <c r="J1808" s="28">
        <v>24</v>
      </c>
      <c r="K1808" s="29"/>
      <c r="L1808" s="29">
        <v>13</v>
      </c>
      <c r="M1808" s="24">
        <v>30</v>
      </c>
      <c r="N1808" s="24">
        <v>400</v>
      </c>
      <c r="O1808" s="29"/>
      <c r="P1808" s="25">
        <v>2</v>
      </c>
      <c r="Q1808" s="26">
        <f t="shared" si="62"/>
        <v>0.312</v>
      </c>
      <c r="R1808" s="29"/>
    </row>
    <row r="1809" spans="10:18" ht="15" customHeight="1" x14ac:dyDescent="0.25">
      <c r="J1809" s="22">
        <v>25</v>
      </c>
      <c r="K1809" s="29"/>
      <c r="L1809" s="29">
        <v>10</v>
      </c>
      <c r="M1809" s="24">
        <v>10</v>
      </c>
      <c r="N1809" s="24">
        <v>400</v>
      </c>
      <c r="O1809" s="29"/>
      <c r="P1809" s="25">
        <v>2</v>
      </c>
      <c r="Q1809" s="26">
        <f t="shared" si="62"/>
        <v>0.08</v>
      </c>
      <c r="R1809" s="29"/>
    </row>
    <row r="1810" spans="10:18" ht="15" customHeight="1" x14ac:dyDescent="0.25">
      <c r="J1810" s="28">
        <v>26</v>
      </c>
      <c r="K1810" s="29"/>
      <c r="L1810" s="29">
        <v>7</v>
      </c>
      <c r="M1810" s="24">
        <v>10</v>
      </c>
      <c r="N1810" s="24">
        <v>400</v>
      </c>
      <c r="O1810" s="29"/>
      <c r="P1810" s="25">
        <v>1</v>
      </c>
      <c r="Q1810" s="26">
        <f t="shared" si="62"/>
        <v>2.8000000000000001E-2</v>
      </c>
      <c r="R1810" s="29"/>
    </row>
    <row r="1811" spans="10:18" ht="15" customHeight="1" x14ac:dyDescent="0.25">
      <c r="J1811" s="22">
        <v>27</v>
      </c>
      <c r="K1811" s="29"/>
      <c r="L1811" s="29">
        <v>4.5</v>
      </c>
      <c r="M1811" s="24">
        <v>10</v>
      </c>
      <c r="N1811" s="24">
        <v>400</v>
      </c>
      <c r="O1811" s="29"/>
      <c r="P1811" s="25">
        <v>30</v>
      </c>
      <c r="Q1811" s="26">
        <f t="shared" si="62"/>
        <v>0.54</v>
      </c>
      <c r="R1811" s="29"/>
    </row>
    <row r="1812" spans="10:18" ht="15" customHeight="1" x14ac:dyDescent="0.25">
      <c r="J1812" s="28">
        <v>28</v>
      </c>
      <c r="K1812" s="29"/>
      <c r="L1812" s="29">
        <v>3.5</v>
      </c>
      <c r="M1812" s="24">
        <v>10</v>
      </c>
      <c r="N1812" s="24">
        <v>400</v>
      </c>
      <c r="O1812" s="29"/>
      <c r="P1812" s="25">
        <v>5</v>
      </c>
      <c r="Q1812" s="26">
        <f t="shared" si="62"/>
        <v>7.0000000000000007E-2</v>
      </c>
      <c r="R1812" s="29"/>
    </row>
    <row r="1813" spans="10:18" ht="15" customHeight="1" x14ac:dyDescent="0.25">
      <c r="J1813" s="22">
        <v>29</v>
      </c>
      <c r="K1813" s="29"/>
      <c r="L1813" s="29">
        <v>2.2000000000000002</v>
      </c>
      <c r="M1813" s="24">
        <v>10</v>
      </c>
      <c r="N1813" s="24">
        <v>400</v>
      </c>
      <c r="O1813" s="29"/>
      <c r="P1813" s="25">
        <v>19</v>
      </c>
      <c r="Q1813" s="26">
        <f t="shared" si="62"/>
        <v>0.16719999999999999</v>
      </c>
      <c r="R1813" s="29"/>
    </row>
    <row r="1814" spans="10:18" ht="15" customHeight="1" x14ac:dyDescent="0.25">
      <c r="J1814" s="28">
        <v>30</v>
      </c>
      <c r="K1814" s="29"/>
      <c r="L1814" s="29">
        <v>1.7</v>
      </c>
      <c r="M1814" s="24">
        <v>10</v>
      </c>
      <c r="N1814" s="24">
        <v>400</v>
      </c>
      <c r="O1814" s="29"/>
      <c r="P1814" s="25">
        <v>8</v>
      </c>
      <c r="Q1814" s="26">
        <f t="shared" si="62"/>
        <v>5.4399999999999997E-2</v>
      </c>
      <c r="R1814" s="29"/>
    </row>
    <row r="1815" spans="10:18" ht="15" customHeight="1" x14ac:dyDescent="0.25">
      <c r="J1815" s="28">
        <v>31</v>
      </c>
      <c r="K1815" s="29"/>
      <c r="L1815" s="29">
        <v>4.5</v>
      </c>
      <c r="M1815" s="24">
        <v>10</v>
      </c>
      <c r="N1815" s="24">
        <v>300</v>
      </c>
      <c r="O1815" s="29"/>
      <c r="P1815" s="25">
        <v>1</v>
      </c>
      <c r="Q1815" s="26">
        <f t="shared" si="62"/>
        <v>1.35E-2</v>
      </c>
      <c r="R1815" s="29"/>
    </row>
    <row r="1816" spans="10:18" ht="15" customHeight="1" x14ac:dyDescent="0.25">
      <c r="J1816" s="22">
        <v>32</v>
      </c>
      <c r="K1816" s="29"/>
      <c r="L1816" s="29">
        <v>1.7</v>
      </c>
      <c r="M1816" s="24">
        <v>10</v>
      </c>
      <c r="N1816" s="24">
        <v>300</v>
      </c>
      <c r="O1816" s="29"/>
      <c r="P1816" s="25">
        <v>7</v>
      </c>
      <c r="Q1816" s="26">
        <f t="shared" si="62"/>
        <v>3.5700000000000003E-2</v>
      </c>
      <c r="R1816" s="29"/>
    </row>
    <row r="1817" spans="10:18" ht="15" customHeight="1" x14ac:dyDescent="0.25">
      <c r="J1817" s="1311">
        <v>33</v>
      </c>
      <c r="K1817" s="476"/>
      <c r="L1817" s="477">
        <v>4</v>
      </c>
      <c r="M1817" s="409">
        <v>6</v>
      </c>
      <c r="N1817" s="409">
        <v>400</v>
      </c>
      <c r="O1817" s="409">
        <v>11</v>
      </c>
      <c r="P1817" s="617">
        <v>66</v>
      </c>
      <c r="Q1817" s="451">
        <f t="shared" si="62"/>
        <v>0.63360000000000005</v>
      </c>
      <c r="R1817" s="618"/>
    </row>
    <row r="1818" spans="10:18" ht="15" customHeight="1" x14ac:dyDescent="0.25">
      <c r="J1818" s="1311">
        <v>34</v>
      </c>
      <c r="K1818" s="476"/>
      <c r="L1818" s="477">
        <v>3</v>
      </c>
      <c r="M1818" s="409">
        <v>5</v>
      </c>
      <c r="N1818" s="409">
        <v>400</v>
      </c>
      <c r="O1818" s="409">
        <v>9</v>
      </c>
      <c r="P1818" s="617">
        <v>90</v>
      </c>
      <c r="Q1818" s="451">
        <f t="shared" si="62"/>
        <v>0.54</v>
      </c>
      <c r="R1818" s="618"/>
    </row>
    <row r="1819" spans="10:18" ht="15" customHeight="1" x14ac:dyDescent="0.25">
      <c r="J1819" s="1311">
        <v>35</v>
      </c>
      <c r="K1819" s="476"/>
      <c r="L1819" s="477">
        <v>2</v>
      </c>
      <c r="M1819" s="409">
        <v>3</v>
      </c>
      <c r="N1819" s="409">
        <v>400</v>
      </c>
      <c r="O1819" s="409">
        <v>4</v>
      </c>
      <c r="P1819" s="617">
        <v>100</v>
      </c>
      <c r="Q1819" s="451">
        <f t="shared" si="62"/>
        <v>0.24</v>
      </c>
      <c r="R1819" s="618"/>
    </row>
    <row r="1820" spans="10:18" ht="15" customHeight="1" x14ac:dyDescent="0.25">
      <c r="J1820" s="1292">
        <v>46216</v>
      </c>
      <c r="K1820" s="23" t="s">
        <v>32</v>
      </c>
      <c r="L1820" s="24">
        <v>13</v>
      </c>
      <c r="M1820" s="24">
        <v>33</v>
      </c>
      <c r="N1820" s="24">
        <v>400</v>
      </c>
      <c r="O1820" s="23"/>
      <c r="P1820" s="25">
        <v>1</v>
      </c>
      <c r="Q1820" s="26">
        <f t="shared" si="62"/>
        <v>0.1716</v>
      </c>
      <c r="R1820" s="27"/>
    </row>
    <row r="1821" spans="10:18" ht="15" customHeight="1" x14ac:dyDescent="0.25">
      <c r="J1821" s="28">
        <v>2</v>
      </c>
      <c r="K1821" s="29"/>
      <c r="L1821" s="29">
        <v>10</v>
      </c>
      <c r="M1821" s="24">
        <v>33</v>
      </c>
      <c r="N1821" s="24">
        <v>400</v>
      </c>
      <c r="O1821" s="29"/>
      <c r="P1821" s="25">
        <v>1</v>
      </c>
      <c r="Q1821" s="26">
        <f t="shared" si="62"/>
        <v>0.13200000000000001</v>
      </c>
      <c r="R1821" s="29"/>
    </row>
    <row r="1822" spans="10:18" ht="15" customHeight="1" x14ac:dyDescent="0.25">
      <c r="J1822" s="22">
        <v>3</v>
      </c>
      <c r="K1822" s="29"/>
      <c r="L1822" s="29">
        <v>15</v>
      </c>
      <c r="M1822" s="24">
        <v>30</v>
      </c>
      <c r="N1822" s="24">
        <v>400</v>
      </c>
      <c r="O1822" s="29"/>
      <c r="P1822" s="25">
        <v>2</v>
      </c>
      <c r="Q1822" s="26">
        <f t="shared" si="62"/>
        <v>0.36</v>
      </c>
      <c r="R1822" s="29"/>
    </row>
    <row r="1823" spans="10:18" ht="15" customHeight="1" x14ac:dyDescent="0.25">
      <c r="J1823" s="28">
        <v>4</v>
      </c>
      <c r="K1823" s="29"/>
      <c r="L1823" s="29">
        <v>13</v>
      </c>
      <c r="M1823" s="24">
        <v>30</v>
      </c>
      <c r="N1823" s="24">
        <v>400</v>
      </c>
      <c r="O1823" s="29"/>
      <c r="P1823" s="25">
        <v>3</v>
      </c>
      <c r="Q1823" s="26">
        <f t="shared" si="62"/>
        <v>0.46800000000000003</v>
      </c>
      <c r="R1823" s="29"/>
    </row>
    <row r="1824" spans="10:18" ht="15" customHeight="1" x14ac:dyDescent="0.25">
      <c r="J1824" s="22">
        <v>5</v>
      </c>
      <c r="K1824" s="29"/>
      <c r="L1824" s="29">
        <v>13</v>
      </c>
      <c r="M1824" s="24">
        <v>28</v>
      </c>
      <c r="N1824" s="24">
        <v>400</v>
      </c>
      <c r="O1824" s="29"/>
      <c r="P1824" s="25">
        <v>2</v>
      </c>
      <c r="Q1824" s="26">
        <f t="shared" si="62"/>
        <v>0.29120000000000001</v>
      </c>
      <c r="R1824" s="29"/>
    </row>
    <row r="1825" spans="10:18" ht="15" customHeight="1" x14ac:dyDescent="0.25">
      <c r="J1825" s="28">
        <v>6</v>
      </c>
      <c r="K1825" s="29"/>
      <c r="L1825" s="29">
        <v>10</v>
      </c>
      <c r="M1825" s="24">
        <v>28</v>
      </c>
      <c r="N1825" s="24">
        <v>400</v>
      </c>
      <c r="O1825" s="29"/>
      <c r="P1825" s="25">
        <v>2</v>
      </c>
      <c r="Q1825" s="26">
        <f t="shared" si="62"/>
        <v>0.224</v>
      </c>
      <c r="R1825" s="29"/>
    </row>
    <row r="1826" spans="10:18" ht="15" customHeight="1" x14ac:dyDescent="0.25">
      <c r="J1826" s="22">
        <v>7</v>
      </c>
      <c r="K1826" s="29"/>
      <c r="L1826" s="29">
        <v>15</v>
      </c>
      <c r="M1826" s="24">
        <v>25</v>
      </c>
      <c r="N1826" s="24">
        <v>400</v>
      </c>
      <c r="O1826" s="29"/>
      <c r="P1826" s="25">
        <v>2</v>
      </c>
      <c r="Q1826" s="26">
        <f t="shared" si="62"/>
        <v>0.3</v>
      </c>
      <c r="R1826" s="29"/>
    </row>
    <row r="1827" spans="10:18" ht="15" customHeight="1" x14ac:dyDescent="0.25">
      <c r="J1827" s="28">
        <v>8</v>
      </c>
      <c r="K1827" s="29"/>
      <c r="L1827" s="29">
        <v>13</v>
      </c>
      <c r="M1827" s="24">
        <v>23</v>
      </c>
      <c r="N1827" s="24">
        <v>400</v>
      </c>
      <c r="O1827" s="29"/>
      <c r="P1827" s="25">
        <v>2</v>
      </c>
      <c r="Q1827" s="26">
        <f t="shared" si="62"/>
        <v>0.2392</v>
      </c>
      <c r="R1827" s="29"/>
    </row>
    <row r="1828" spans="10:18" ht="15" customHeight="1" x14ac:dyDescent="0.25">
      <c r="J1828" s="22">
        <v>9</v>
      </c>
      <c r="K1828" s="29"/>
      <c r="L1828" s="29">
        <v>10</v>
      </c>
      <c r="M1828" s="24">
        <v>23</v>
      </c>
      <c r="N1828" s="24">
        <v>400</v>
      </c>
      <c r="O1828" s="29"/>
      <c r="P1828" s="25">
        <v>2</v>
      </c>
      <c r="Q1828" s="26">
        <f t="shared" si="62"/>
        <v>0.184</v>
      </c>
      <c r="R1828" s="29"/>
    </row>
    <row r="1829" spans="10:18" ht="15" customHeight="1" x14ac:dyDescent="0.25">
      <c r="J1829" s="28">
        <v>10</v>
      </c>
      <c r="K1829" s="29"/>
      <c r="L1829" s="29">
        <v>7</v>
      </c>
      <c r="M1829" s="24">
        <v>23</v>
      </c>
      <c r="N1829" s="24">
        <v>400</v>
      </c>
      <c r="O1829" s="29"/>
      <c r="P1829" s="25">
        <v>1</v>
      </c>
      <c r="Q1829" s="26">
        <f t="shared" si="62"/>
        <v>6.4399999999999999E-2</v>
      </c>
      <c r="R1829" s="29"/>
    </row>
    <row r="1830" spans="10:18" ht="15" customHeight="1" x14ac:dyDescent="0.25">
      <c r="J1830" s="22">
        <v>11</v>
      </c>
      <c r="K1830" s="29"/>
      <c r="L1830" s="29">
        <v>15</v>
      </c>
      <c r="M1830" s="24">
        <v>23</v>
      </c>
      <c r="N1830" s="24">
        <v>400</v>
      </c>
      <c r="O1830" s="29"/>
      <c r="P1830" s="25">
        <v>1</v>
      </c>
      <c r="Q1830" s="26">
        <f t="shared" si="62"/>
        <v>0.13800000000000001</v>
      </c>
      <c r="R1830" s="29"/>
    </row>
    <row r="1831" spans="10:18" ht="15" customHeight="1" x14ac:dyDescent="0.25">
      <c r="J1831" s="28">
        <v>12</v>
      </c>
      <c r="K1831" s="29"/>
      <c r="L1831" s="29">
        <v>15</v>
      </c>
      <c r="M1831" s="24">
        <v>20</v>
      </c>
      <c r="N1831" s="24">
        <v>400</v>
      </c>
      <c r="O1831" s="29"/>
      <c r="P1831" s="25">
        <v>2</v>
      </c>
      <c r="Q1831" s="26">
        <f t="shared" si="62"/>
        <v>0.24</v>
      </c>
      <c r="R1831" s="29"/>
    </row>
    <row r="1832" spans="10:18" ht="15" customHeight="1" x14ac:dyDescent="0.25">
      <c r="J1832" s="22">
        <v>13</v>
      </c>
      <c r="K1832" s="29"/>
      <c r="L1832" s="29">
        <v>13</v>
      </c>
      <c r="M1832" s="24">
        <v>20</v>
      </c>
      <c r="N1832" s="24">
        <v>400</v>
      </c>
      <c r="O1832" s="29"/>
      <c r="P1832" s="25">
        <v>1</v>
      </c>
      <c r="Q1832" s="26">
        <f t="shared" si="62"/>
        <v>0.104</v>
      </c>
      <c r="R1832" s="29"/>
    </row>
    <row r="1833" spans="10:18" ht="15" customHeight="1" x14ac:dyDescent="0.25">
      <c r="J1833" s="28">
        <v>14</v>
      </c>
      <c r="K1833" s="29"/>
      <c r="L1833" s="29">
        <v>10</v>
      </c>
      <c r="M1833" s="24">
        <v>20</v>
      </c>
      <c r="N1833" s="24">
        <v>400</v>
      </c>
      <c r="O1833" s="29"/>
      <c r="P1833" s="25">
        <v>5</v>
      </c>
      <c r="Q1833" s="26">
        <f t="shared" si="62"/>
        <v>0.4</v>
      </c>
      <c r="R1833" s="29"/>
    </row>
    <row r="1834" spans="10:18" ht="15" customHeight="1" x14ac:dyDescent="0.25">
      <c r="J1834" s="22">
        <v>15</v>
      </c>
      <c r="K1834" s="29"/>
      <c r="L1834" s="29">
        <v>2.2000000000000002</v>
      </c>
      <c r="M1834" s="24">
        <v>20</v>
      </c>
      <c r="N1834" s="24">
        <v>400</v>
      </c>
      <c r="O1834" s="29"/>
      <c r="P1834" s="25">
        <v>1</v>
      </c>
      <c r="Q1834" s="26">
        <f t="shared" si="62"/>
        <v>1.7600000000000001E-2</v>
      </c>
      <c r="R1834" s="29"/>
    </row>
    <row r="1835" spans="10:18" ht="15" customHeight="1" x14ac:dyDescent="0.25">
      <c r="J1835" s="28">
        <v>16</v>
      </c>
      <c r="K1835" s="29"/>
      <c r="L1835" s="29">
        <v>4.5</v>
      </c>
      <c r="M1835" s="24">
        <v>18</v>
      </c>
      <c r="N1835" s="24">
        <v>400</v>
      </c>
      <c r="O1835" s="29"/>
      <c r="P1835" s="25">
        <v>2</v>
      </c>
      <c r="Q1835" s="26">
        <f t="shared" si="62"/>
        <v>6.4799999999999996E-2</v>
      </c>
      <c r="R1835" s="29"/>
    </row>
    <row r="1836" spans="10:18" ht="15" customHeight="1" x14ac:dyDescent="0.25">
      <c r="J1836" s="22">
        <v>17</v>
      </c>
      <c r="K1836" s="29"/>
      <c r="L1836" s="29">
        <v>7</v>
      </c>
      <c r="M1836" s="24">
        <v>18</v>
      </c>
      <c r="N1836" s="24">
        <v>400</v>
      </c>
      <c r="O1836" s="29"/>
      <c r="P1836" s="25">
        <v>1</v>
      </c>
      <c r="Q1836" s="26">
        <f t="shared" si="62"/>
        <v>5.04E-2</v>
      </c>
      <c r="R1836" s="29"/>
    </row>
    <row r="1837" spans="10:18" ht="15" customHeight="1" x14ac:dyDescent="0.25">
      <c r="J1837" s="28">
        <v>18</v>
      </c>
      <c r="K1837" s="29"/>
      <c r="L1837" s="29">
        <v>2.2000000000000002</v>
      </c>
      <c r="M1837" s="24">
        <v>18</v>
      </c>
      <c r="N1837" s="24">
        <v>400</v>
      </c>
      <c r="O1837" s="29"/>
      <c r="P1837" s="25">
        <v>3</v>
      </c>
      <c r="Q1837" s="26">
        <f t="shared" si="62"/>
        <v>4.752E-2</v>
      </c>
      <c r="R1837" s="29"/>
    </row>
    <row r="1838" spans="10:18" ht="15" customHeight="1" x14ac:dyDescent="0.25">
      <c r="J1838" s="22">
        <v>19</v>
      </c>
      <c r="K1838" s="29"/>
      <c r="L1838" s="29">
        <v>15</v>
      </c>
      <c r="M1838" s="24">
        <v>15</v>
      </c>
      <c r="N1838" s="24">
        <v>400</v>
      </c>
      <c r="O1838" s="29"/>
      <c r="P1838" s="25">
        <v>1</v>
      </c>
      <c r="Q1838" s="26">
        <f t="shared" si="62"/>
        <v>0.09</v>
      </c>
      <c r="R1838" s="29"/>
    </row>
    <row r="1839" spans="10:18" ht="15" customHeight="1" x14ac:dyDescent="0.25">
      <c r="J1839" s="28">
        <v>20</v>
      </c>
      <c r="K1839" s="29"/>
      <c r="L1839" s="29">
        <v>7</v>
      </c>
      <c r="M1839" s="24">
        <v>28</v>
      </c>
      <c r="N1839" s="24">
        <v>400</v>
      </c>
      <c r="O1839" s="29"/>
      <c r="P1839" s="25">
        <v>1</v>
      </c>
      <c r="Q1839" s="26">
        <f t="shared" si="62"/>
        <v>7.8399999999999997E-2</v>
      </c>
      <c r="R1839" s="29"/>
    </row>
    <row r="1840" spans="10:18" ht="15" customHeight="1" x14ac:dyDescent="0.25">
      <c r="J1840" s="22">
        <v>21</v>
      </c>
      <c r="K1840" s="29"/>
      <c r="L1840" s="29">
        <v>3.5</v>
      </c>
      <c r="M1840" s="24">
        <v>20</v>
      </c>
      <c r="N1840" s="24">
        <v>400</v>
      </c>
      <c r="O1840" s="29"/>
      <c r="P1840" s="25">
        <v>1</v>
      </c>
      <c r="Q1840" s="26">
        <f t="shared" si="62"/>
        <v>2.8000000000000001E-2</v>
      </c>
      <c r="R1840" s="29"/>
    </row>
    <row r="1841" spans="10:18" ht="15" customHeight="1" x14ac:dyDescent="0.25">
      <c r="J1841" s="28">
        <v>22</v>
      </c>
      <c r="K1841" s="29"/>
      <c r="L1841" s="29">
        <v>2.2000000000000002</v>
      </c>
      <c r="M1841" s="24">
        <v>15</v>
      </c>
      <c r="N1841" s="24">
        <v>400</v>
      </c>
      <c r="O1841" s="29"/>
      <c r="P1841" s="25">
        <v>2</v>
      </c>
      <c r="Q1841" s="26">
        <f t="shared" ref="Q1841:Q1904" si="63">L1841*M1841*N1841*P1841/1000000</f>
        <v>2.64E-2</v>
      </c>
      <c r="R1841" s="29"/>
    </row>
    <row r="1842" spans="10:18" ht="15" customHeight="1" x14ac:dyDescent="0.25">
      <c r="J1842" s="22">
        <v>23</v>
      </c>
      <c r="K1842" s="29"/>
      <c r="L1842" s="29">
        <v>4.5</v>
      </c>
      <c r="M1842" s="24">
        <v>15</v>
      </c>
      <c r="N1842" s="24">
        <v>400</v>
      </c>
      <c r="O1842" s="29"/>
      <c r="P1842" s="25">
        <v>6</v>
      </c>
      <c r="Q1842" s="26">
        <f t="shared" si="63"/>
        <v>0.16200000000000001</v>
      </c>
      <c r="R1842" s="29"/>
    </row>
    <row r="1843" spans="10:18" ht="15" customHeight="1" x14ac:dyDescent="0.25">
      <c r="J1843" s="28">
        <v>24</v>
      </c>
      <c r="K1843" s="29"/>
      <c r="L1843" s="29">
        <v>3.5</v>
      </c>
      <c r="M1843" s="24">
        <v>15</v>
      </c>
      <c r="N1843" s="24">
        <v>400</v>
      </c>
      <c r="O1843" s="29"/>
      <c r="P1843" s="25">
        <v>2</v>
      </c>
      <c r="Q1843" s="26">
        <f t="shared" si="63"/>
        <v>4.2000000000000003E-2</v>
      </c>
      <c r="R1843" s="29"/>
    </row>
    <row r="1844" spans="10:18" ht="15" customHeight="1" x14ac:dyDescent="0.25">
      <c r="J1844" s="22">
        <v>25</v>
      </c>
      <c r="K1844" s="29"/>
      <c r="L1844" s="29">
        <v>1.7</v>
      </c>
      <c r="M1844" s="24">
        <v>15</v>
      </c>
      <c r="N1844" s="24">
        <v>400</v>
      </c>
      <c r="O1844" s="29"/>
      <c r="P1844" s="25">
        <v>2</v>
      </c>
      <c r="Q1844" s="26">
        <f t="shared" si="63"/>
        <v>2.0400000000000001E-2</v>
      </c>
      <c r="R1844" s="29"/>
    </row>
    <row r="1845" spans="10:18" ht="15" customHeight="1" x14ac:dyDescent="0.25">
      <c r="J1845" s="28">
        <v>26</v>
      </c>
      <c r="K1845" s="29"/>
      <c r="L1845" s="29">
        <v>3.5</v>
      </c>
      <c r="M1845" s="24">
        <v>13</v>
      </c>
      <c r="N1845" s="24">
        <v>400</v>
      </c>
      <c r="O1845" s="29"/>
      <c r="P1845" s="25">
        <v>1</v>
      </c>
      <c r="Q1845" s="26">
        <f t="shared" si="63"/>
        <v>1.8200000000000001E-2</v>
      </c>
      <c r="R1845" s="29"/>
    </row>
    <row r="1846" spans="10:18" ht="15" customHeight="1" x14ac:dyDescent="0.25">
      <c r="J1846" s="22">
        <v>27</v>
      </c>
      <c r="K1846" s="29"/>
      <c r="L1846" s="29">
        <v>7</v>
      </c>
      <c r="M1846" s="24">
        <v>13</v>
      </c>
      <c r="N1846" s="24">
        <v>400</v>
      </c>
      <c r="O1846" s="29"/>
      <c r="P1846" s="25">
        <v>1</v>
      </c>
      <c r="Q1846" s="26">
        <f t="shared" si="63"/>
        <v>3.6400000000000002E-2</v>
      </c>
      <c r="R1846" s="29"/>
    </row>
    <row r="1847" spans="10:18" ht="15" customHeight="1" x14ac:dyDescent="0.25">
      <c r="J1847" s="28">
        <v>28</v>
      </c>
      <c r="K1847" s="29"/>
      <c r="L1847" s="29">
        <v>2.2000000000000002</v>
      </c>
      <c r="M1847" s="24">
        <v>13</v>
      </c>
      <c r="N1847" s="24">
        <v>400</v>
      </c>
      <c r="O1847" s="29"/>
      <c r="P1847" s="25">
        <v>3</v>
      </c>
      <c r="Q1847" s="26">
        <f t="shared" si="63"/>
        <v>3.4320000000000003E-2</v>
      </c>
      <c r="R1847" s="29"/>
    </row>
    <row r="1848" spans="10:18" ht="15" customHeight="1" x14ac:dyDescent="0.25">
      <c r="J1848" s="22">
        <v>29</v>
      </c>
      <c r="K1848" s="29"/>
      <c r="L1848" s="29">
        <v>1.7</v>
      </c>
      <c r="M1848" s="24">
        <v>13</v>
      </c>
      <c r="N1848" s="24">
        <v>400</v>
      </c>
      <c r="O1848" s="29"/>
      <c r="P1848" s="25">
        <v>6</v>
      </c>
      <c r="Q1848" s="26">
        <f t="shared" si="63"/>
        <v>5.3039999999999997E-2</v>
      </c>
      <c r="R1848" s="29"/>
    </row>
    <row r="1849" spans="10:18" ht="15" customHeight="1" x14ac:dyDescent="0.25">
      <c r="J1849" s="28">
        <v>30</v>
      </c>
      <c r="K1849" s="29"/>
      <c r="L1849" s="29">
        <v>10</v>
      </c>
      <c r="M1849" s="24">
        <v>10</v>
      </c>
      <c r="N1849" s="24">
        <v>400</v>
      </c>
      <c r="O1849" s="29"/>
      <c r="P1849" s="25">
        <v>2</v>
      </c>
      <c r="Q1849" s="26">
        <f t="shared" si="63"/>
        <v>0.08</v>
      </c>
      <c r="R1849" s="29"/>
    </row>
    <row r="1850" spans="10:18" ht="15" customHeight="1" x14ac:dyDescent="0.25">
      <c r="J1850" s="22">
        <v>31</v>
      </c>
      <c r="K1850" s="29"/>
      <c r="L1850" s="29">
        <v>4.5</v>
      </c>
      <c r="M1850" s="24">
        <v>10</v>
      </c>
      <c r="N1850" s="24">
        <v>400</v>
      </c>
      <c r="O1850" s="29"/>
      <c r="P1850" s="25">
        <v>21</v>
      </c>
      <c r="Q1850" s="26">
        <f t="shared" si="63"/>
        <v>0.378</v>
      </c>
      <c r="R1850" s="29"/>
    </row>
    <row r="1851" spans="10:18" ht="15" customHeight="1" x14ac:dyDescent="0.25">
      <c r="J1851" s="28">
        <v>32</v>
      </c>
      <c r="K1851" s="29"/>
      <c r="L1851" s="29">
        <v>3.5</v>
      </c>
      <c r="M1851" s="24">
        <v>10</v>
      </c>
      <c r="N1851" s="24">
        <v>400</v>
      </c>
      <c r="O1851" s="29"/>
      <c r="P1851" s="25">
        <v>15</v>
      </c>
      <c r="Q1851" s="26">
        <f t="shared" si="63"/>
        <v>0.21</v>
      </c>
      <c r="R1851" s="29"/>
    </row>
    <row r="1852" spans="10:18" ht="15" customHeight="1" x14ac:dyDescent="0.25">
      <c r="J1852" s="22">
        <v>33</v>
      </c>
      <c r="K1852" s="29"/>
      <c r="L1852" s="29">
        <v>2.2000000000000002</v>
      </c>
      <c r="M1852" s="24">
        <v>10</v>
      </c>
      <c r="N1852" s="24">
        <v>400</v>
      </c>
      <c r="O1852" s="29"/>
      <c r="P1852" s="25">
        <v>13</v>
      </c>
      <c r="Q1852" s="26">
        <f t="shared" si="63"/>
        <v>0.1144</v>
      </c>
      <c r="R1852" s="29"/>
    </row>
    <row r="1853" spans="10:18" ht="15" customHeight="1" x14ac:dyDescent="0.25">
      <c r="J1853" s="28">
        <v>34</v>
      </c>
      <c r="K1853" s="29"/>
      <c r="L1853" s="29">
        <v>1.7</v>
      </c>
      <c r="M1853" s="24">
        <v>10</v>
      </c>
      <c r="N1853" s="24">
        <v>400</v>
      </c>
      <c r="O1853" s="29"/>
      <c r="P1853" s="25">
        <v>9</v>
      </c>
      <c r="Q1853" s="26">
        <f t="shared" si="63"/>
        <v>6.1199999999999997E-2</v>
      </c>
      <c r="R1853" s="29"/>
    </row>
    <row r="1854" spans="10:18" ht="15" customHeight="1" x14ac:dyDescent="0.25">
      <c r="J1854" s="22">
        <v>35</v>
      </c>
      <c r="K1854" s="29"/>
      <c r="L1854" s="29">
        <v>2.2000000000000002</v>
      </c>
      <c r="M1854" s="24">
        <v>10</v>
      </c>
      <c r="N1854" s="24">
        <v>300</v>
      </c>
      <c r="O1854" s="29"/>
      <c r="P1854" s="25">
        <v>8</v>
      </c>
      <c r="Q1854" s="26">
        <f t="shared" si="63"/>
        <v>5.28E-2</v>
      </c>
      <c r="R1854" s="29"/>
    </row>
    <row r="1855" spans="10:18" ht="15" customHeight="1" x14ac:dyDescent="0.25">
      <c r="J1855" s="28">
        <v>36</v>
      </c>
      <c r="K1855" s="29"/>
      <c r="L1855" s="29">
        <v>4.5</v>
      </c>
      <c r="M1855" s="24">
        <v>10</v>
      </c>
      <c r="N1855" s="24">
        <v>300</v>
      </c>
      <c r="O1855" s="29"/>
      <c r="P1855" s="25">
        <v>1</v>
      </c>
      <c r="Q1855" s="26">
        <f t="shared" si="63"/>
        <v>1.35E-2</v>
      </c>
      <c r="R1855" s="29"/>
    </row>
    <row r="1856" spans="10:18" ht="15" customHeight="1" x14ac:dyDescent="0.25">
      <c r="J1856" s="22">
        <v>37</v>
      </c>
      <c r="K1856" s="29"/>
      <c r="L1856" s="29">
        <v>1.7</v>
      </c>
      <c r="M1856" s="24">
        <v>10</v>
      </c>
      <c r="N1856" s="24">
        <v>300</v>
      </c>
      <c r="O1856" s="29"/>
      <c r="P1856" s="25">
        <v>8</v>
      </c>
      <c r="Q1856" s="26">
        <f t="shared" si="63"/>
        <v>4.0800000000000003E-2</v>
      </c>
      <c r="R1856" s="29"/>
    </row>
    <row r="1857" spans="10:18" ht="15" customHeight="1" x14ac:dyDescent="0.25">
      <c r="J1857" s="28">
        <v>38</v>
      </c>
      <c r="K1857" s="29"/>
      <c r="L1857" s="29">
        <v>1.7</v>
      </c>
      <c r="M1857" s="24">
        <v>15</v>
      </c>
      <c r="N1857" s="24">
        <v>300</v>
      </c>
      <c r="O1857" s="29"/>
      <c r="P1857" s="25">
        <v>1</v>
      </c>
      <c r="Q1857" s="26">
        <f t="shared" si="63"/>
        <v>7.6499999999999997E-3</v>
      </c>
      <c r="R1857" s="29"/>
    </row>
    <row r="1858" spans="10:18" ht="15" customHeight="1" x14ac:dyDescent="0.25">
      <c r="J1858" s="1311">
        <v>39</v>
      </c>
      <c r="K1858" s="476"/>
      <c r="L1858" s="477">
        <v>4</v>
      </c>
      <c r="M1858" s="409">
        <v>6</v>
      </c>
      <c r="N1858" s="409">
        <v>400</v>
      </c>
      <c r="O1858" s="409">
        <v>11</v>
      </c>
      <c r="P1858" s="617">
        <v>66</v>
      </c>
      <c r="Q1858" s="451">
        <f t="shared" si="63"/>
        <v>0.63360000000000005</v>
      </c>
      <c r="R1858" s="618"/>
    </row>
    <row r="1859" spans="10:18" ht="15" customHeight="1" x14ac:dyDescent="0.25">
      <c r="J1859" s="1311">
        <v>40</v>
      </c>
      <c r="K1859" s="476"/>
      <c r="L1859" s="477">
        <v>3</v>
      </c>
      <c r="M1859" s="409">
        <v>5</v>
      </c>
      <c r="N1859" s="409">
        <v>400</v>
      </c>
      <c r="O1859" s="409">
        <v>6</v>
      </c>
      <c r="P1859" s="617">
        <v>60</v>
      </c>
      <c r="Q1859" s="451">
        <f t="shared" si="63"/>
        <v>0.36</v>
      </c>
      <c r="R1859" s="618"/>
    </row>
    <row r="1860" spans="10:18" ht="15" customHeight="1" x14ac:dyDescent="0.25">
      <c r="J1860" s="1311">
        <v>41</v>
      </c>
      <c r="K1860" s="476"/>
      <c r="L1860" s="477">
        <v>2</v>
      </c>
      <c r="M1860" s="409">
        <v>3</v>
      </c>
      <c r="N1860" s="409">
        <v>400</v>
      </c>
      <c r="O1860" s="409">
        <v>2</v>
      </c>
      <c r="P1860" s="617">
        <v>50</v>
      </c>
      <c r="Q1860" s="451">
        <f t="shared" si="63"/>
        <v>0.12</v>
      </c>
      <c r="R1860" s="618"/>
    </row>
    <row r="1861" spans="10:18" ht="15" customHeight="1" x14ac:dyDescent="0.25">
      <c r="J1861" s="1292">
        <v>46217</v>
      </c>
      <c r="K1861" s="23" t="s">
        <v>32</v>
      </c>
      <c r="L1861" s="24">
        <v>13</v>
      </c>
      <c r="M1861" s="24">
        <v>15</v>
      </c>
      <c r="N1861" s="24">
        <v>400</v>
      </c>
      <c r="O1861" s="23"/>
      <c r="P1861" s="25">
        <v>2</v>
      </c>
      <c r="Q1861" s="26">
        <f t="shared" si="63"/>
        <v>0.156</v>
      </c>
      <c r="R1861" s="27"/>
    </row>
    <row r="1862" spans="10:18" ht="15" customHeight="1" x14ac:dyDescent="0.25">
      <c r="J1862" s="28">
        <v>2</v>
      </c>
      <c r="K1862" s="29"/>
      <c r="L1862" s="29">
        <v>10</v>
      </c>
      <c r="M1862" s="24">
        <v>15</v>
      </c>
      <c r="N1862" s="24">
        <v>400</v>
      </c>
      <c r="O1862" s="29"/>
      <c r="P1862" s="25">
        <v>2</v>
      </c>
      <c r="Q1862" s="26">
        <f t="shared" si="63"/>
        <v>0.12</v>
      </c>
      <c r="R1862" s="29"/>
    </row>
    <row r="1863" spans="10:18" ht="15" customHeight="1" x14ac:dyDescent="0.25">
      <c r="J1863" s="22">
        <v>3</v>
      </c>
      <c r="K1863" s="29"/>
      <c r="L1863" s="29">
        <v>4.5</v>
      </c>
      <c r="M1863" s="24">
        <v>18</v>
      </c>
      <c r="N1863" s="24">
        <v>400</v>
      </c>
      <c r="O1863" s="29"/>
      <c r="P1863" s="25">
        <v>1</v>
      </c>
      <c r="Q1863" s="26">
        <f t="shared" si="63"/>
        <v>3.2399999999999998E-2</v>
      </c>
      <c r="R1863" s="29"/>
    </row>
    <row r="1864" spans="10:18" ht="15" customHeight="1" x14ac:dyDescent="0.25">
      <c r="J1864" s="28">
        <v>4</v>
      </c>
      <c r="K1864" s="29"/>
      <c r="L1864" s="29">
        <v>4.5</v>
      </c>
      <c r="M1864" s="24">
        <v>13</v>
      </c>
      <c r="N1864" s="24">
        <v>400</v>
      </c>
      <c r="O1864" s="29"/>
      <c r="P1864" s="25">
        <v>1</v>
      </c>
      <c r="Q1864" s="26">
        <f t="shared" si="63"/>
        <v>2.3400000000000001E-2</v>
      </c>
      <c r="R1864" s="29"/>
    </row>
    <row r="1865" spans="10:18" ht="15" customHeight="1" x14ac:dyDescent="0.25">
      <c r="J1865" s="22">
        <v>5</v>
      </c>
      <c r="K1865" s="29"/>
      <c r="L1865" s="29">
        <v>4.5</v>
      </c>
      <c r="M1865" s="24">
        <v>10</v>
      </c>
      <c r="N1865" s="24">
        <v>400</v>
      </c>
      <c r="O1865" s="29"/>
      <c r="P1865" s="25">
        <v>11</v>
      </c>
      <c r="Q1865" s="26">
        <f t="shared" si="63"/>
        <v>0.19800000000000001</v>
      </c>
      <c r="R1865" s="29"/>
    </row>
    <row r="1866" spans="10:18" ht="15" customHeight="1" x14ac:dyDescent="0.25">
      <c r="J1866" s="28">
        <v>6</v>
      </c>
      <c r="K1866" s="29"/>
      <c r="L1866" s="29">
        <v>7</v>
      </c>
      <c r="M1866" s="24">
        <v>10</v>
      </c>
      <c r="N1866" s="24">
        <v>400</v>
      </c>
      <c r="O1866" s="29"/>
      <c r="P1866" s="25">
        <v>1</v>
      </c>
      <c r="Q1866" s="26">
        <f t="shared" si="63"/>
        <v>2.8000000000000001E-2</v>
      </c>
      <c r="R1866" s="29"/>
    </row>
    <row r="1867" spans="10:18" ht="15" customHeight="1" x14ac:dyDescent="0.25">
      <c r="J1867" s="22">
        <v>7</v>
      </c>
      <c r="K1867" s="29"/>
      <c r="L1867" s="29">
        <v>2.2000000000000002</v>
      </c>
      <c r="M1867" s="24">
        <v>10</v>
      </c>
      <c r="N1867" s="24">
        <v>400</v>
      </c>
      <c r="O1867" s="29"/>
      <c r="P1867" s="25">
        <v>3</v>
      </c>
      <c r="Q1867" s="26">
        <f t="shared" si="63"/>
        <v>2.64E-2</v>
      </c>
      <c r="R1867" s="29"/>
    </row>
    <row r="1868" spans="10:18" ht="15" customHeight="1" x14ac:dyDescent="0.25">
      <c r="J1868" s="28">
        <v>8</v>
      </c>
      <c r="K1868" s="29"/>
      <c r="L1868" s="29">
        <v>10</v>
      </c>
      <c r="M1868" s="24">
        <v>25</v>
      </c>
      <c r="N1868" s="24">
        <v>400</v>
      </c>
      <c r="O1868" s="29"/>
      <c r="P1868" s="25">
        <v>2</v>
      </c>
      <c r="Q1868" s="26">
        <f t="shared" si="63"/>
        <v>0.2</v>
      </c>
      <c r="R1868" s="29"/>
    </row>
    <row r="1869" spans="10:18" ht="15" customHeight="1" x14ac:dyDescent="0.25">
      <c r="J1869" s="22">
        <v>9</v>
      </c>
      <c r="K1869" s="29"/>
      <c r="L1869" s="29">
        <v>7</v>
      </c>
      <c r="M1869" s="24">
        <v>25</v>
      </c>
      <c r="N1869" s="24">
        <v>400</v>
      </c>
      <c r="O1869" s="29"/>
      <c r="P1869" s="25">
        <v>1</v>
      </c>
      <c r="Q1869" s="26">
        <f t="shared" si="63"/>
        <v>7.0000000000000007E-2</v>
      </c>
      <c r="R1869" s="29"/>
    </row>
    <row r="1870" spans="10:18" ht="15" customHeight="1" x14ac:dyDescent="0.25">
      <c r="J1870" s="28">
        <v>10</v>
      </c>
      <c r="K1870" s="29"/>
      <c r="L1870" s="29">
        <v>13</v>
      </c>
      <c r="M1870" s="24">
        <v>23</v>
      </c>
      <c r="N1870" s="24">
        <v>400</v>
      </c>
      <c r="O1870" s="29"/>
      <c r="P1870" s="25">
        <v>1</v>
      </c>
      <c r="Q1870" s="26">
        <f t="shared" si="63"/>
        <v>0.1196</v>
      </c>
      <c r="R1870" s="29"/>
    </row>
    <row r="1871" spans="10:18" ht="15" customHeight="1" x14ac:dyDescent="0.25">
      <c r="J1871" s="22">
        <v>11</v>
      </c>
      <c r="K1871" s="29"/>
      <c r="L1871" s="29">
        <v>10</v>
      </c>
      <c r="M1871" s="24">
        <v>23</v>
      </c>
      <c r="N1871" s="24">
        <v>400</v>
      </c>
      <c r="O1871" s="29"/>
      <c r="P1871" s="25">
        <v>1</v>
      </c>
      <c r="Q1871" s="26">
        <f t="shared" si="63"/>
        <v>9.1999999999999998E-2</v>
      </c>
      <c r="R1871" s="29"/>
    </row>
    <row r="1872" spans="10:18" ht="15" customHeight="1" x14ac:dyDescent="0.25">
      <c r="J1872" s="28">
        <v>12</v>
      </c>
      <c r="K1872" s="29"/>
      <c r="L1872" s="29">
        <v>15</v>
      </c>
      <c r="M1872" s="24">
        <v>15</v>
      </c>
      <c r="N1872" s="24">
        <v>400</v>
      </c>
      <c r="O1872" s="29"/>
      <c r="P1872" s="25">
        <v>1</v>
      </c>
      <c r="Q1872" s="26">
        <f t="shared" si="63"/>
        <v>0.09</v>
      </c>
      <c r="R1872" s="29"/>
    </row>
    <row r="1873" spans="10:18" ht="15" customHeight="1" x14ac:dyDescent="0.25">
      <c r="J1873" s="22">
        <v>13</v>
      </c>
      <c r="K1873" s="29"/>
      <c r="L1873" s="29">
        <v>4.5</v>
      </c>
      <c r="M1873" s="24">
        <v>23</v>
      </c>
      <c r="N1873" s="24">
        <v>400</v>
      </c>
      <c r="O1873" s="29"/>
      <c r="P1873" s="25">
        <v>1</v>
      </c>
      <c r="Q1873" s="26">
        <f t="shared" si="63"/>
        <v>4.1399999999999999E-2</v>
      </c>
      <c r="R1873" s="29"/>
    </row>
    <row r="1874" spans="10:18" ht="15" customHeight="1" x14ac:dyDescent="0.25">
      <c r="J1874" s="28">
        <v>14</v>
      </c>
      <c r="K1874" s="29"/>
      <c r="L1874" s="29">
        <v>13</v>
      </c>
      <c r="M1874" s="24">
        <v>20</v>
      </c>
      <c r="N1874" s="24">
        <v>400</v>
      </c>
      <c r="O1874" s="29"/>
      <c r="P1874" s="25">
        <v>1</v>
      </c>
      <c r="Q1874" s="26">
        <f t="shared" si="63"/>
        <v>0.104</v>
      </c>
      <c r="R1874" s="29"/>
    </row>
    <row r="1875" spans="10:18" ht="15" customHeight="1" x14ac:dyDescent="0.25">
      <c r="J1875" s="22">
        <v>15</v>
      </c>
      <c r="K1875" s="29"/>
      <c r="L1875" s="29">
        <v>7</v>
      </c>
      <c r="M1875" s="24">
        <v>20</v>
      </c>
      <c r="N1875" s="24">
        <v>400</v>
      </c>
      <c r="O1875" s="29"/>
      <c r="P1875" s="25">
        <v>1</v>
      </c>
      <c r="Q1875" s="26">
        <f t="shared" si="63"/>
        <v>5.6000000000000001E-2</v>
      </c>
      <c r="R1875" s="29"/>
    </row>
    <row r="1876" spans="10:18" ht="15" customHeight="1" x14ac:dyDescent="0.25">
      <c r="J1876" s="28">
        <v>16</v>
      </c>
      <c r="K1876" s="29"/>
      <c r="L1876" s="29">
        <v>3.5</v>
      </c>
      <c r="M1876" s="24">
        <v>20</v>
      </c>
      <c r="N1876" s="24">
        <v>400</v>
      </c>
      <c r="O1876" s="29"/>
      <c r="P1876" s="25">
        <v>1</v>
      </c>
      <c r="Q1876" s="26">
        <f t="shared" si="63"/>
        <v>2.8000000000000001E-2</v>
      </c>
      <c r="R1876" s="29"/>
    </row>
    <row r="1877" spans="10:18" ht="15" customHeight="1" x14ac:dyDescent="0.25">
      <c r="J1877" s="22">
        <v>17</v>
      </c>
      <c r="K1877" s="29"/>
      <c r="L1877" s="29">
        <v>1.7</v>
      </c>
      <c r="M1877" s="24">
        <v>15</v>
      </c>
      <c r="N1877" s="24">
        <v>400</v>
      </c>
      <c r="O1877" s="29"/>
      <c r="P1877" s="25">
        <v>2</v>
      </c>
      <c r="Q1877" s="26">
        <f t="shared" si="63"/>
        <v>2.0400000000000001E-2</v>
      </c>
      <c r="R1877" s="29"/>
    </row>
    <row r="1878" spans="10:18" ht="15" customHeight="1" x14ac:dyDescent="0.25">
      <c r="J1878" s="28">
        <v>18</v>
      </c>
      <c r="K1878" s="29"/>
      <c r="L1878" s="29">
        <v>2.2000000000000002</v>
      </c>
      <c r="M1878" s="24">
        <v>13</v>
      </c>
      <c r="N1878" s="24">
        <v>400</v>
      </c>
      <c r="O1878" s="29"/>
      <c r="P1878" s="25">
        <v>1</v>
      </c>
      <c r="Q1878" s="26">
        <f t="shared" si="63"/>
        <v>1.1440000000000001E-2</v>
      </c>
      <c r="R1878" s="29"/>
    </row>
    <row r="1879" spans="10:18" ht="15" customHeight="1" x14ac:dyDescent="0.25">
      <c r="J1879" s="22">
        <v>19</v>
      </c>
      <c r="K1879" s="29"/>
      <c r="L1879" s="29">
        <v>1.7</v>
      </c>
      <c r="M1879" s="24">
        <v>13</v>
      </c>
      <c r="N1879" s="24">
        <v>400</v>
      </c>
      <c r="O1879" s="29"/>
      <c r="P1879" s="25">
        <v>2</v>
      </c>
      <c r="Q1879" s="26">
        <f t="shared" si="63"/>
        <v>1.7680000000000001E-2</v>
      </c>
      <c r="R1879" s="29"/>
    </row>
    <row r="1880" spans="10:18" ht="15" customHeight="1" x14ac:dyDescent="0.25">
      <c r="J1880" s="28">
        <v>20</v>
      </c>
      <c r="K1880" s="29"/>
      <c r="L1880" s="29">
        <v>3.5</v>
      </c>
      <c r="M1880" s="24">
        <v>10</v>
      </c>
      <c r="N1880" s="24">
        <v>400</v>
      </c>
      <c r="O1880" s="29"/>
      <c r="P1880" s="25">
        <v>2</v>
      </c>
      <c r="Q1880" s="26">
        <f t="shared" si="63"/>
        <v>2.8000000000000001E-2</v>
      </c>
      <c r="R1880" s="29"/>
    </row>
    <row r="1881" spans="10:18" ht="15" customHeight="1" x14ac:dyDescent="0.25">
      <c r="J1881" s="22">
        <v>21</v>
      </c>
      <c r="K1881" s="29"/>
      <c r="L1881" s="29">
        <v>1.7</v>
      </c>
      <c r="M1881" s="24">
        <v>10</v>
      </c>
      <c r="N1881" s="24">
        <v>400</v>
      </c>
      <c r="O1881" s="29"/>
      <c r="P1881" s="25">
        <v>6</v>
      </c>
      <c r="Q1881" s="26">
        <f t="shared" si="63"/>
        <v>4.0800000000000003E-2</v>
      </c>
      <c r="R1881" s="29"/>
    </row>
    <row r="1882" spans="10:18" ht="15" customHeight="1" x14ac:dyDescent="0.25">
      <c r="J1882" s="1311">
        <v>22</v>
      </c>
      <c r="K1882" s="476"/>
      <c r="L1882" s="477">
        <v>4</v>
      </c>
      <c r="M1882" s="409">
        <v>6</v>
      </c>
      <c r="N1882" s="409">
        <v>400</v>
      </c>
      <c r="O1882" s="409">
        <v>2</v>
      </c>
      <c r="P1882" s="617">
        <v>12</v>
      </c>
      <c r="Q1882" s="451">
        <f t="shared" si="63"/>
        <v>0.1152</v>
      </c>
      <c r="R1882" s="618"/>
    </row>
    <row r="1883" spans="10:18" ht="15" customHeight="1" x14ac:dyDescent="0.25">
      <c r="J1883" s="1311">
        <v>23</v>
      </c>
      <c r="K1883" s="476"/>
      <c r="L1883" s="477">
        <v>3</v>
      </c>
      <c r="M1883" s="409">
        <v>5</v>
      </c>
      <c r="N1883" s="409">
        <v>400</v>
      </c>
      <c r="O1883" s="409">
        <v>4</v>
      </c>
      <c r="P1883" s="617">
        <v>40</v>
      </c>
      <c r="Q1883" s="451">
        <f t="shared" si="63"/>
        <v>0.24</v>
      </c>
      <c r="R1883" s="618"/>
    </row>
    <row r="1884" spans="10:18" ht="15" customHeight="1" x14ac:dyDescent="0.25">
      <c r="J1884" s="1311">
        <v>24</v>
      </c>
      <c r="K1884" s="476"/>
      <c r="L1884" s="477">
        <v>2</v>
      </c>
      <c r="M1884" s="409">
        <v>3</v>
      </c>
      <c r="N1884" s="409">
        <v>400</v>
      </c>
      <c r="O1884" s="409">
        <v>1</v>
      </c>
      <c r="P1884" s="617">
        <v>25</v>
      </c>
      <c r="Q1884" s="451">
        <f t="shared" si="63"/>
        <v>0.06</v>
      </c>
      <c r="R1884" s="618"/>
    </row>
    <row r="1885" spans="10:18" ht="15" customHeight="1" x14ac:dyDescent="0.25">
      <c r="J1885" s="1292">
        <v>46218</v>
      </c>
      <c r="K1885" s="23" t="s">
        <v>32</v>
      </c>
      <c r="L1885" s="24">
        <v>13</v>
      </c>
      <c r="M1885" s="24">
        <v>23</v>
      </c>
      <c r="N1885" s="24">
        <v>400</v>
      </c>
      <c r="O1885" s="23"/>
      <c r="P1885" s="25">
        <v>1</v>
      </c>
      <c r="Q1885" s="26">
        <f t="shared" si="63"/>
        <v>0.1196</v>
      </c>
      <c r="R1885" s="27"/>
    </row>
    <row r="1886" spans="10:18" ht="15" customHeight="1" x14ac:dyDescent="0.25">
      <c r="J1886" s="28">
        <v>2</v>
      </c>
      <c r="K1886" s="29"/>
      <c r="L1886" s="29">
        <v>10</v>
      </c>
      <c r="M1886" s="24">
        <v>23</v>
      </c>
      <c r="N1886" s="24">
        <v>400</v>
      </c>
      <c r="O1886" s="29"/>
      <c r="P1886" s="25">
        <v>2</v>
      </c>
      <c r="Q1886" s="26">
        <f t="shared" si="63"/>
        <v>0.184</v>
      </c>
      <c r="R1886" s="29"/>
    </row>
    <row r="1887" spans="10:18" ht="15" customHeight="1" x14ac:dyDescent="0.25">
      <c r="J1887" s="22">
        <v>3</v>
      </c>
      <c r="K1887" s="29"/>
      <c r="L1887" s="29">
        <v>13</v>
      </c>
      <c r="M1887" s="24">
        <v>20</v>
      </c>
      <c r="N1887" s="24">
        <v>400</v>
      </c>
      <c r="O1887" s="29"/>
      <c r="P1887" s="25">
        <v>1</v>
      </c>
      <c r="Q1887" s="26">
        <f t="shared" si="63"/>
        <v>0.104</v>
      </c>
      <c r="R1887" s="29"/>
    </row>
    <row r="1888" spans="10:18" ht="15" customHeight="1" x14ac:dyDescent="0.25">
      <c r="J1888" s="28">
        <v>4</v>
      </c>
      <c r="K1888" s="29"/>
      <c r="L1888" s="29">
        <v>10</v>
      </c>
      <c r="M1888" s="24">
        <v>20</v>
      </c>
      <c r="N1888" s="24">
        <v>400</v>
      </c>
      <c r="O1888" s="29"/>
      <c r="P1888" s="25">
        <v>1</v>
      </c>
      <c r="Q1888" s="26">
        <f t="shared" si="63"/>
        <v>0.08</v>
      </c>
      <c r="R1888" s="29"/>
    </row>
    <row r="1889" spans="10:18" ht="15" customHeight="1" x14ac:dyDescent="0.25">
      <c r="J1889" s="22">
        <v>5</v>
      </c>
      <c r="K1889" s="29"/>
      <c r="L1889" s="29">
        <v>2.2000000000000002</v>
      </c>
      <c r="M1889" s="24">
        <v>20</v>
      </c>
      <c r="N1889" s="24">
        <v>400</v>
      </c>
      <c r="O1889" s="29"/>
      <c r="P1889" s="25">
        <v>1</v>
      </c>
      <c r="Q1889" s="26">
        <f t="shared" si="63"/>
        <v>1.7600000000000001E-2</v>
      </c>
      <c r="R1889" s="29"/>
    </row>
    <row r="1890" spans="10:18" ht="15" customHeight="1" x14ac:dyDescent="0.25">
      <c r="J1890" s="28">
        <v>6</v>
      </c>
      <c r="K1890" s="29"/>
      <c r="L1890" s="29">
        <v>2.2000000000000002</v>
      </c>
      <c r="M1890" s="24">
        <v>15</v>
      </c>
      <c r="N1890" s="24">
        <v>400</v>
      </c>
      <c r="O1890" s="29"/>
      <c r="P1890" s="25">
        <v>1</v>
      </c>
      <c r="Q1890" s="26">
        <f t="shared" si="63"/>
        <v>1.32E-2</v>
      </c>
      <c r="R1890" s="29"/>
    </row>
    <row r="1891" spans="10:18" ht="15" customHeight="1" x14ac:dyDescent="0.25">
      <c r="J1891" s="22">
        <v>7</v>
      </c>
      <c r="K1891" s="29"/>
      <c r="L1891" s="29">
        <v>4.5</v>
      </c>
      <c r="M1891" s="24">
        <v>10</v>
      </c>
      <c r="N1891" s="24">
        <v>400</v>
      </c>
      <c r="O1891" s="29"/>
      <c r="P1891" s="25">
        <v>5</v>
      </c>
      <c r="Q1891" s="26">
        <f t="shared" si="63"/>
        <v>0.09</v>
      </c>
      <c r="R1891" s="29"/>
    </row>
    <row r="1892" spans="10:18" ht="15" customHeight="1" x14ac:dyDescent="0.25">
      <c r="J1892" s="28">
        <v>8</v>
      </c>
      <c r="K1892" s="29"/>
      <c r="L1892" s="29">
        <v>3.5</v>
      </c>
      <c r="M1892" s="24">
        <v>10</v>
      </c>
      <c r="N1892" s="24">
        <v>400</v>
      </c>
      <c r="O1892" s="29"/>
      <c r="P1892" s="25">
        <v>1</v>
      </c>
      <c r="Q1892" s="26">
        <f t="shared" si="63"/>
        <v>1.4E-2</v>
      </c>
      <c r="R1892" s="29"/>
    </row>
    <row r="1893" spans="10:18" ht="15" customHeight="1" x14ac:dyDescent="0.25">
      <c r="J1893" s="22">
        <v>9</v>
      </c>
      <c r="K1893" s="29"/>
      <c r="L1893" s="29">
        <v>2.2000000000000002</v>
      </c>
      <c r="M1893" s="24">
        <v>10</v>
      </c>
      <c r="N1893" s="24">
        <v>400</v>
      </c>
      <c r="O1893" s="29"/>
      <c r="P1893" s="25">
        <v>1</v>
      </c>
      <c r="Q1893" s="26">
        <f t="shared" si="63"/>
        <v>8.8000000000000005E-3</v>
      </c>
      <c r="R1893" s="29"/>
    </row>
    <row r="1894" spans="10:18" ht="15" customHeight="1" x14ac:dyDescent="0.25">
      <c r="J1894" s="28">
        <v>10</v>
      </c>
      <c r="K1894" s="29"/>
      <c r="L1894" s="29">
        <v>1.7</v>
      </c>
      <c r="M1894" s="24">
        <v>10</v>
      </c>
      <c r="N1894" s="24">
        <v>400</v>
      </c>
      <c r="O1894" s="29"/>
      <c r="P1894" s="25">
        <v>3</v>
      </c>
      <c r="Q1894" s="26">
        <f t="shared" si="63"/>
        <v>2.0400000000000001E-2</v>
      </c>
      <c r="R1894" s="29"/>
    </row>
    <row r="1895" spans="10:18" ht="15" customHeight="1" x14ac:dyDescent="0.25">
      <c r="J1895" s="1311">
        <v>11</v>
      </c>
      <c r="K1895" s="476"/>
      <c r="L1895" s="477">
        <v>4</v>
      </c>
      <c r="M1895" s="409">
        <v>6</v>
      </c>
      <c r="N1895" s="409">
        <v>400</v>
      </c>
      <c r="O1895" s="409">
        <v>1</v>
      </c>
      <c r="P1895" s="617">
        <v>6</v>
      </c>
      <c r="Q1895" s="451">
        <f t="shared" si="63"/>
        <v>5.7599999999999998E-2</v>
      </c>
      <c r="R1895" s="618"/>
    </row>
    <row r="1896" spans="10:18" ht="15" customHeight="1" x14ac:dyDescent="0.25">
      <c r="J1896" s="1311">
        <v>12</v>
      </c>
      <c r="K1896" s="476"/>
      <c r="L1896" s="477">
        <v>2</v>
      </c>
      <c r="M1896" s="409">
        <v>3</v>
      </c>
      <c r="N1896" s="409">
        <v>400</v>
      </c>
      <c r="O1896" s="409">
        <v>1</v>
      </c>
      <c r="P1896" s="617">
        <v>25</v>
      </c>
      <c r="Q1896" s="451">
        <f t="shared" si="63"/>
        <v>0.06</v>
      </c>
      <c r="R1896" s="618"/>
    </row>
    <row r="1897" spans="10:18" ht="15" customHeight="1" x14ac:dyDescent="0.25">
      <c r="J1897" s="1292">
        <v>46218</v>
      </c>
      <c r="K1897" s="23" t="s">
        <v>32</v>
      </c>
      <c r="L1897" s="24">
        <v>15</v>
      </c>
      <c r="M1897" s="24">
        <v>25</v>
      </c>
      <c r="N1897" s="24">
        <v>400</v>
      </c>
      <c r="O1897" s="23"/>
      <c r="P1897" s="25">
        <v>1</v>
      </c>
      <c r="Q1897" s="26">
        <f t="shared" si="63"/>
        <v>0.15</v>
      </c>
      <c r="R1897" s="27"/>
    </row>
    <row r="1898" spans="10:18" ht="15" customHeight="1" x14ac:dyDescent="0.25">
      <c r="J1898" s="28">
        <v>2</v>
      </c>
      <c r="K1898" s="29"/>
      <c r="L1898" s="29">
        <v>13</v>
      </c>
      <c r="M1898" s="24">
        <v>25</v>
      </c>
      <c r="N1898" s="24">
        <v>400</v>
      </c>
      <c r="O1898" s="29"/>
      <c r="P1898" s="25">
        <v>1</v>
      </c>
      <c r="Q1898" s="26">
        <f t="shared" si="63"/>
        <v>0.13</v>
      </c>
      <c r="R1898" s="29"/>
    </row>
    <row r="1899" spans="10:18" ht="15" customHeight="1" x14ac:dyDescent="0.25">
      <c r="J1899" s="22">
        <v>3</v>
      </c>
      <c r="K1899" s="29"/>
      <c r="L1899" s="29">
        <v>13</v>
      </c>
      <c r="M1899" s="24">
        <v>23</v>
      </c>
      <c r="N1899" s="24">
        <v>400</v>
      </c>
      <c r="O1899" s="29"/>
      <c r="P1899" s="25">
        <v>2</v>
      </c>
      <c r="Q1899" s="26">
        <f t="shared" si="63"/>
        <v>0.2392</v>
      </c>
      <c r="R1899" s="29"/>
    </row>
    <row r="1900" spans="10:18" ht="15" customHeight="1" x14ac:dyDescent="0.25">
      <c r="J1900" s="28">
        <v>4</v>
      </c>
      <c r="K1900" s="29"/>
      <c r="L1900" s="29">
        <v>10</v>
      </c>
      <c r="M1900" s="24">
        <v>25</v>
      </c>
      <c r="N1900" s="24">
        <v>400</v>
      </c>
      <c r="O1900" s="29"/>
      <c r="P1900" s="25">
        <v>1</v>
      </c>
      <c r="Q1900" s="26">
        <f t="shared" si="63"/>
        <v>0.1</v>
      </c>
      <c r="R1900" s="29"/>
    </row>
    <row r="1901" spans="10:18" ht="15" customHeight="1" x14ac:dyDescent="0.25">
      <c r="J1901" s="22">
        <v>5</v>
      </c>
      <c r="K1901" s="29"/>
      <c r="L1901" s="29">
        <v>10</v>
      </c>
      <c r="M1901" s="24">
        <v>23</v>
      </c>
      <c r="N1901" s="24">
        <v>400</v>
      </c>
      <c r="O1901" s="29"/>
      <c r="P1901" s="25">
        <v>2</v>
      </c>
      <c r="Q1901" s="26">
        <f t="shared" si="63"/>
        <v>0.184</v>
      </c>
      <c r="R1901" s="29"/>
    </row>
    <row r="1902" spans="10:18" ht="15" customHeight="1" x14ac:dyDescent="0.25">
      <c r="J1902" s="28">
        <v>6</v>
      </c>
      <c r="K1902" s="29"/>
      <c r="L1902" s="29">
        <v>7</v>
      </c>
      <c r="M1902" s="24">
        <v>23</v>
      </c>
      <c r="N1902" s="24">
        <v>400</v>
      </c>
      <c r="O1902" s="29"/>
      <c r="P1902" s="25">
        <v>1</v>
      </c>
      <c r="Q1902" s="26">
        <f t="shared" si="63"/>
        <v>6.4399999999999999E-2</v>
      </c>
      <c r="R1902" s="29"/>
    </row>
    <row r="1903" spans="10:18" ht="15" customHeight="1" x14ac:dyDescent="0.25">
      <c r="J1903" s="22">
        <v>7</v>
      </c>
      <c r="K1903" s="29"/>
      <c r="L1903" s="29">
        <v>13</v>
      </c>
      <c r="M1903" s="24">
        <v>20</v>
      </c>
      <c r="N1903" s="24">
        <v>400</v>
      </c>
      <c r="O1903" s="29"/>
      <c r="P1903" s="25">
        <v>1</v>
      </c>
      <c r="Q1903" s="26">
        <f t="shared" si="63"/>
        <v>0.104</v>
      </c>
      <c r="R1903" s="29"/>
    </row>
    <row r="1904" spans="10:18" ht="15" customHeight="1" x14ac:dyDescent="0.25">
      <c r="J1904" s="28">
        <v>8</v>
      </c>
      <c r="K1904" s="29"/>
      <c r="L1904" s="29">
        <v>10</v>
      </c>
      <c r="M1904" s="24">
        <v>20</v>
      </c>
      <c r="N1904" s="24">
        <v>400</v>
      </c>
      <c r="O1904" s="29"/>
      <c r="P1904" s="25">
        <v>1</v>
      </c>
      <c r="Q1904" s="26">
        <f t="shared" si="63"/>
        <v>0.08</v>
      </c>
      <c r="R1904" s="29"/>
    </row>
    <row r="1905" spans="10:18" ht="15" customHeight="1" x14ac:dyDescent="0.25">
      <c r="J1905" s="22">
        <v>9</v>
      </c>
      <c r="K1905" s="29"/>
      <c r="L1905" s="29">
        <v>2.2000000000000002</v>
      </c>
      <c r="M1905" s="24">
        <v>20</v>
      </c>
      <c r="N1905" s="24">
        <v>400</v>
      </c>
      <c r="O1905" s="29"/>
      <c r="P1905" s="25">
        <v>1</v>
      </c>
      <c r="Q1905" s="26">
        <f t="shared" ref="Q1905:Q1968" si="64">L1905*M1905*N1905*P1905/1000000</f>
        <v>1.7600000000000001E-2</v>
      </c>
      <c r="R1905" s="29"/>
    </row>
    <row r="1906" spans="10:18" ht="15" customHeight="1" x14ac:dyDescent="0.25">
      <c r="J1906" s="28">
        <v>10</v>
      </c>
      <c r="K1906" s="29"/>
      <c r="L1906" s="29">
        <v>10</v>
      </c>
      <c r="M1906" s="24">
        <v>18</v>
      </c>
      <c r="N1906" s="24">
        <v>400</v>
      </c>
      <c r="O1906" s="29"/>
      <c r="P1906" s="25">
        <v>1</v>
      </c>
      <c r="Q1906" s="26">
        <f t="shared" si="64"/>
        <v>7.1999999999999995E-2</v>
      </c>
      <c r="R1906" s="29"/>
    </row>
    <row r="1907" spans="10:18" ht="15" customHeight="1" x14ac:dyDescent="0.25">
      <c r="J1907" s="22">
        <v>11</v>
      </c>
      <c r="K1907" s="29"/>
      <c r="L1907" s="29">
        <v>15</v>
      </c>
      <c r="M1907" s="24">
        <v>18</v>
      </c>
      <c r="N1907" s="24">
        <v>400</v>
      </c>
      <c r="O1907" s="29"/>
      <c r="P1907" s="25">
        <v>1</v>
      </c>
      <c r="Q1907" s="26">
        <f t="shared" si="64"/>
        <v>0.108</v>
      </c>
      <c r="R1907" s="29"/>
    </row>
    <row r="1908" spans="10:18" ht="15" customHeight="1" x14ac:dyDescent="0.25">
      <c r="J1908" s="28">
        <v>12</v>
      </c>
      <c r="K1908" s="29"/>
      <c r="L1908" s="29">
        <v>4.5</v>
      </c>
      <c r="M1908" s="24">
        <v>18</v>
      </c>
      <c r="N1908" s="24">
        <v>400</v>
      </c>
      <c r="O1908" s="29"/>
      <c r="P1908" s="25">
        <v>1</v>
      </c>
      <c r="Q1908" s="26">
        <f t="shared" si="64"/>
        <v>3.2399999999999998E-2</v>
      </c>
      <c r="R1908" s="29"/>
    </row>
    <row r="1909" spans="10:18" ht="15" customHeight="1" x14ac:dyDescent="0.25">
      <c r="J1909" s="22">
        <v>13</v>
      </c>
      <c r="K1909" s="29"/>
      <c r="L1909" s="29">
        <v>10</v>
      </c>
      <c r="M1909" s="24">
        <v>15</v>
      </c>
      <c r="N1909" s="24">
        <v>400</v>
      </c>
      <c r="O1909" s="29"/>
      <c r="P1909" s="25">
        <v>2</v>
      </c>
      <c r="Q1909" s="26">
        <f t="shared" si="64"/>
        <v>0.12</v>
      </c>
      <c r="R1909" s="29"/>
    </row>
    <row r="1910" spans="10:18" ht="15" customHeight="1" x14ac:dyDescent="0.25">
      <c r="J1910" s="28">
        <v>14</v>
      </c>
      <c r="K1910" s="29"/>
      <c r="L1910" s="29">
        <v>2.2000000000000002</v>
      </c>
      <c r="M1910" s="24">
        <v>15</v>
      </c>
      <c r="N1910" s="24">
        <v>400</v>
      </c>
      <c r="O1910" s="29"/>
      <c r="P1910" s="25">
        <v>4</v>
      </c>
      <c r="Q1910" s="26">
        <f t="shared" si="64"/>
        <v>5.28E-2</v>
      </c>
      <c r="R1910" s="29"/>
    </row>
    <row r="1911" spans="10:18" ht="15" customHeight="1" x14ac:dyDescent="0.25">
      <c r="J1911" s="22">
        <v>15</v>
      </c>
      <c r="K1911" s="29"/>
      <c r="L1911" s="29">
        <v>4.5</v>
      </c>
      <c r="M1911" s="24">
        <v>15</v>
      </c>
      <c r="N1911" s="24">
        <v>400</v>
      </c>
      <c r="O1911" s="29"/>
      <c r="P1911" s="25">
        <v>1</v>
      </c>
      <c r="Q1911" s="26">
        <f t="shared" si="64"/>
        <v>2.7E-2</v>
      </c>
      <c r="R1911" s="29"/>
    </row>
    <row r="1912" spans="10:18" ht="15" customHeight="1" x14ac:dyDescent="0.25">
      <c r="J1912" s="28">
        <v>16</v>
      </c>
      <c r="K1912" s="29"/>
      <c r="L1912" s="29">
        <v>10</v>
      </c>
      <c r="M1912" s="24">
        <v>13</v>
      </c>
      <c r="N1912" s="24">
        <v>400</v>
      </c>
      <c r="O1912" s="29"/>
      <c r="P1912" s="25">
        <v>1</v>
      </c>
      <c r="Q1912" s="26">
        <f t="shared" si="64"/>
        <v>5.1999999999999998E-2</v>
      </c>
      <c r="R1912" s="29"/>
    </row>
    <row r="1913" spans="10:18" ht="15" customHeight="1" x14ac:dyDescent="0.25">
      <c r="J1913" s="22">
        <v>17</v>
      </c>
      <c r="K1913" s="29"/>
      <c r="L1913" s="29">
        <v>4.5</v>
      </c>
      <c r="M1913" s="24">
        <v>13</v>
      </c>
      <c r="N1913" s="24">
        <v>400</v>
      </c>
      <c r="O1913" s="29"/>
      <c r="P1913" s="25">
        <v>1</v>
      </c>
      <c r="Q1913" s="26">
        <f t="shared" si="64"/>
        <v>2.3400000000000001E-2</v>
      </c>
      <c r="R1913" s="29"/>
    </row>
    <row r="1914" spans="10:18" ht="15" customHeight="1" x14ac:dyDescent="0.25">
      <c r="J1914" s="28">
        <v>18</v>
      </c>
      <c r="K1914" s="29"/>
      <c r="L1914" s="29">
        <v>7</v>
      </c>
      <c r="M1914" s="24">
        <v>10</v>
      </c>
      <c r="N1914" s="24">
        <v>400</v>
      </c>
      <c r="O1914" s="29"/>
      <c r="P1914" s="25">
        <v>1</v>
      </c>
      <c r="Q1914" s="26">
        <f t="shared" si="64"/>
        <v>2.8000000000000001E-2</v>
      </c>
      <c r="R1914" s="29"/>
    </row>
    <row r="1915" spans="10:18" ht="15" customHeight="1" x14ac:dyDescent="0.25">
      <c r="J1915" s="22">
        <v>19</v>
      </c>
      <c r="K1915" s="29"/>
      <c r="L1915" s="29">
        <v>4.5</v>
      </c>
      <c r="M1915" s="24">
        <v>10</v>
      </c>
      <c r="N1915" s="24">
        <v>400</v>
      </c>
      <c r="O1915" s="29"/>
      <c r="P1915" s="25">
        <v>9</v>
      </c>
      <c r="Q1915" s="26">
        <f t="shared" si="64"/>
        <v>0.16200000000000001</v>
      </c>
      <c r="R1915" s="29"/>
    </row>
    <row r="1916" spans="10:18" ht="15" customHeight="1" x14ac:dyDescent="0.25">
      <c r="J1916" s="28">
        <v>20</v>
      </c>
      <c r="K1916" s="29"/>
      <c r="L1916" s="29">
        <v>3.5</v>
      </c>
      <c r="M1916" s="24">
        <v>10</v>
      </c>
      <c r="N1916" s="24">
        <v>400</v>
      </c>
      <c r="O1916" s="29"/>
      <c r="P1916" s="25">
        <v>7</v>
      </c>
      <c r="Q1916" s="26">
        <f t="shared" si="64"/>
        <v>9.8000000000000004E-2</v>
      </c>
      <c r="R1916" s="29"/>
    </row>
    <row r="1917" spans="10:18" ht="15" customHeight="1" x14ac:dyDescent="0.25">
      <c r="J1917" s="22">
        <v>21</v>
      </c>
      <c r="K1917" s="29"/>
      <c r="L1917" s="29">
        <v>2.2000000000000002</v>
      </c>
      <c r="M1917" s="24">
        <v>10</v>
      </c>
      <c r="N1917" s="24">
        <v>400</v>
      </c>
      <c r="O1917" s="29"/>
      <c r="P1917" s="25">
        <v>4</v>
      </c>
      <c r="Q1917" s="26">
        <f t="shared" si="64"/>
        <v>3.5200000000000002E-2</v>
      </c>
      <c r="R1917" s="29"/>
    </row>
    <row r="1918" spans="10:18" ht="15" customHeight="1" x14ac:dyDescent="0.25">
      <c r="J1918" s="28">
        <v>22</v>
      </c>
      <c r="K1918" s="29"/>
      <c r="L1918" s="29">
        <v>1.7</v>
      </c>
      <c r="M1918" s="24">
        <v>10</v>
      </c>
      <c r="N1918" s="24">
        <v>400</v>
      </c>
      <c r="O1918" s="29"/>
      <c r="P1918" s="25">
        <v>3</v>
      </c>
      <c r="Q1918" s="26">
        <f t="shared" si="64"/>
        <v>2.0400000000000001E-2</v>
      </c>
      <c r="R1918" s="29"/>
    </row>
    <row r="1919" spans="10:18" ht="15" customHeight="1" x14ac:dyDescent="0.25">
      <c r="J1919" s="22">
        <v>23</v>
      </c>
      <c r="K1919" s="29"/>
      <c r="L1919" s="29">
        <v>1.7</v>
      </c>
      <c r="M1919" s="24">
        <v>10</v>
      </c>
      <c r="N1919" s="24">
        <v>300</v>
      </c>
      <c r="O1919" s="29"/>
      <c r="P1919" s="25">
        <v>3</v>
      </c>
      <c r="Q1919" s="26">
        <f t="shared" si="64"/>
        <v>1.5299999999999999E-2</v>
      </c>
      <c r="R1919" s="29"/>
    </row>
    <row r="1920" spans="10:18" ht="15" customHeight="1" x14ac:dyDescent="0.25">
      <c r="J1920" s="1311">
        <v>24</v>
      </c>
      <c r="K1920" s="476"/>
      <c r="L1920" s="477">
        <v>5</v>
      </c>
      <c r="M1920" s="409">
        <v>7</v>
      </c>
      <c r="N1920" s="409">
        <v>400</v>
      </c>
      <c r="O1920" s="409">
        <v>1</v>
      </c>
      <c r="P1920" s="617">
        <v>4</v>
      </c>
      <c r="Q1920" s="451">
        <f t="shared" si="64"/>
        <v>5.6000000000000001E-2</v>
      </c>
      <c r="R1920" s="618"/>
    </row>
    <row r="1921" spans="10:18" ht="15" customHeight="1" x14ac:dyDescent="0.25">
      <c r="J1921" s="1311">
        <v>25</v>
      </c>
      <c r="K1921" s="476"/>
      <c r="L1921" s="477">
        <v>4</v>
      </c>
      <c r="M1921" s="409">
        <v>6</v>
      </c>
      <c r="N1921" s="409">
        <v>400</v>
      </c>
      <c r="O1921" s="409">
        <v>2</v>
      </c>
      <c r="P1921" s="617">
        <v>12</v>
      </c>
      <c r="Q1921" s="451">
        <f t="shared" si="64"/>
        <v>0.1152</v>
      </c>
      <c r="R1921" s="618"/>
    </row>
    <row r="1922" spans="10:18" ht="15" customHeight="1" x14ac:dyDescent="0.25">
      <c r="J1922" s="1311">
        <v>26</v>
      </c>
      <c r="K1922" s="476"/>
      <c r="L1922" s="477">
        <v>3</v>
      </c>
      <c r="M1922" s="409">
        <v>5</v>
      </c>
      <c r="N1922" s="409">
        <v>400</v>
      </c>
      <c r="O1922" s="409">
        <v>3</v>
      </c>
      <c r="P1922" s="617">
        <v>30</v>
      </c>
      <c r="Q1922" s="451">
        <f t="shared" si="64"/>
        <v>0.18</v>
      </c>
      <c r="R1922" s="618"/>
    </row>
    <row r="1923" spans="10:18" ht="15" customHeight="1" x14ac:dyDescent="0.25">
      <c r="J1923" s="1311">
        <v>27</v>
      </c>
      <c r="K1923" s="476"/>
      <c r="L1923" s="477">
        <v>2</v>
      </c>
      <c r="M1923" s="409">
        <v>3</v>
      </c>
      <c r="N1923" s="409">
        <v>400</v>
      </c>
      <c r="O1923" s="409">
        <v>2</v>
      </c>
      <c r="P1923" s="617">
        <v>50</v>
      </c>
      <c r="Q1923" s="451">
        <f t="shared" si="64"/>
        <v>0.12</v>
      </c>
      <c r="R1923" s="618"/>
    </row>
    <row r="1924" spans="10:18" ht="15" customHeight="1" x14ac:dyDescent="0.25">
      <c r="J1924" s="1292">
        <v>46225</v>
      </c>
      <c r="K1924" s="23" t="s">
        <v>32</v>
      </c>
      <c r="L1924" s="24">
        <v>15</v>
      </c>
      <c r="M1924" s="24">
        <v>33</v>
      </c>
      <c r="N1924" s="24">
        <v>400</v>
      </c>
      <c r="O1924" s="23"/>
      <c r="P1924" s="25">
        <v>1</v>
      </c>
      <c r="Q1924" s="26">
        <f t="shared" si="64"/>
        <v>0.19800000000000001</v>
      </c>
      <c r="R1924" s="27"/>
    </row>
    <row r="1925" spans="10:18" ht="15" customHeight="1" x14ac:dyDescent="0.25">
      <c r="J1925" s="28">
        <v>2</v>
      </c>
      <c r="K1925" s="29"/>
      <c r="L1925" s="29">
        <v>13</v>
      </c>
      <c r="M1925" s="24">
        <v>30</v>
      </c>
      <c r="N1925" s="24">
        <v>400</v>
      </c>
      <c r="O1925" s="29"/>
      <c r="P1925" s="25">
        <v>2</v>
      </c>
      <c r="Q1925" s="26">
        <f t="shared" si="64"/>
        <v>0.312</v>
      </c>
      <c r="R1925" s="29"/>
    </row>
    <row r="1926" spans="10:18" ht="15" customHeight="1" x14ac:dyDescent="0.25">
      <c r="J1926" s="22">
        <v>3</v>
      </c>
      <c r="K1926" s="29"/>
      <c r="L1926" s="29">
        <v>10</v>
      </c>
      <c r="M1926" s="24">
        <v>30</v>
      </c>
      <c r="N1926" s="24">
        <v>400</v>
      </c>
      <c r="O1926" s="29"/>
      <c r="P1926" s="25">
        <v>1</v>
      </c>
      <c r="Q1926" s="26">
        <f t="shared" si="64"/>
        <v>0.12</v>
      </c>
      <c r="R1926" s="29"/>
    </row>
    <row r="1927" spans="10:18" ht="15" customHeight="1" x14ac:dyDescent="0.25">
      <c r="J1927" s="28">
        <v>4</v>
      </c>
      <c r="K1927" s="29"/>
      <c r="L1927" s="29">
        <v>7</v>
      </c>
      <c r="M1927" s="24">
        <v>30</v>
      </c>
      <c r="N1927" s="24">
        <v>400</v>
      </c>
      <c r="O1927" s="29"/>
      <c r="P1927" s="25">
        <v>1</v>
      </c>
      <c r="Q1927" s="26">
        <f t="shared" si="64"/>
        <v>8.4000000000000005E-2</v>
      </c>
      <c r="R1927" s="29"/>
    </row>
    <row r="1928" spans="10:18" ht="15" customHeight="1" x14ac:dyDescent="0.25">
      <c r="J1928" s="22">
        <v>5</v>
      </c>
      <c r="K1928" s="29"/>
      <c r="L1928" s="29">
        <v>13</v>
      </c>
      <c r="M1928" s="24">
        <v>28</v>
      </c>
      <c r="N1928" s="24">
        <v>400</v>
      </c>
      <c r="O1928" s="29"/>
      <c r="P1928" s="25">
        <v>1</v>
      </c>
      <c r="Q1928" s="26">
        <f t="shared" si="64"/>
        <v>0.14560000000000001</v>
      </c>
      <c r="R1928" s="29"/>
    </row>
    <row r="1929" spans="10:18" ht="15" customHeight="1" x14ac:dyDescent="0.25">
      <c r="J1929" s="28">
        <v>6</v>
      </c>
      <c r="K1929" s="29"/>
      <c r="L1929" s="29">
        <v>10</v>
      </c>
      <c r="M1929" s="24">
        <v>25</v>
      </c>
      <c r="N1929" s="24">
        <v>400</v>
      </c>
      <c r="O1929" s="29"/>
      <c r="P1929" s="25">
        <v>3</v>
      </c>
      <c r="Q1929" s="26">
        <f t="shared" si="64"/>
        <v>0.3</v>
      </c>
      <c r="R1929" s="29"/>
    </row>
    <row r="1930" spans="10:18" ht="15" customHeight="1" x14ac:dyDescent="0.25">
      <c r="J1930" s="22">
        <v>7</v>
      </c>
      <c r="K1930" s="29"/>
      <c r="L1930" s="29">
        <v>15</v>
      </c>
      <c r="M1930" s="24">
        <v>20</v>
      </c>
      <c r="N1930" s="24">
        <v>400</v>
      </c>
      <c r="O1930" s="29"/>
      <c r="P1930" s="25">
        <v>1</v>
      </c>
      <c r="Q1930" s="26">
        <f t="shared" si="64"/>
        <v>0.12</v>
      </c>
      <c r="R1930" s="29"/>
    </row>
    <row r="1931" spans="10:18" ht="15" customHeight="1" x14ac:dyDescent="0.25">
      <c r="J1931" s="28">
        <v>8</v>
      </c>
      <c r="K1931" s="29"/>
      <c r="L1931" s="29">
        <v>13</v>
      </c>
      <c r="M1931" s="24">
        <v>20</v>
      </c>
      <c r="N1931" s="24">
        <v>400</v>
      </c>
      <c r="O1931" s="29"/>
      <c r="P1931" s="25">
        <v>3</v>
      </c>
      <c r="Q1931" s="26">
        <f t="shared" si="64"/>
        <v>0.312</v>
      </c>
      <c r="R1931" s="29"/>
    </row>
    <row r="1932" spans="10:18" ht="15" customHeight="1" x14ac:dyDescent="0.25">
      <c r="J1932" s="22">
        <v>9</v>
      </c>
      <c r="K1932" s="29"/>
      <c r="L1932" s="29">
        <v>10</v>
      </c>
      <c r="M1932" s="24">
        <v>20</v>
      </c>
      <c r="N1932" s="24">
        <v>400</v>
      </c>
      <c r="O1932" s="29"/>
      <c r="P1932" s="25">
        <v>1</v>
      </c>
      <c r="Q1932" s="26">
        <f t="shared" si="64"/>
        <v>0.08</v>
      </c>
      <c r="R1932" s="29"/>
    </row>
    <row r="1933" spans="10:18" ht="15" customHeight="1" x14ac:dyDescent="0.25">
      <c r="J1933" s="28">
        <v>10</v>
      </c>
      <c r="K1933" s="29"/>
      <c r="L1933" s="29">
        <v>7</v>
      </c>
      <c r="M1933" s="24">
        <v>20</v>
      </c>
      <c r="N1933" s="24">
        <v>400</v>
      </c>
      <c r="O1933" s="29"/>
      <c r="P1933" s="25">
        <v>2</v>
      </c>
      <c r="Q1933" s="26">
        <f t="shared" si="64"/>
        <v>0.112</v>
      </c>
      <c r="R1933" s="29"/>
    </row>
    <row r="1934" spans="10:18" ht="15" customHeight="1" x14ac:dyDescent="0.25">
      <c r="J1934" s="22">
        <v>11</v>
      </c>
      <c r="K1934" s="29"/>
      <c r="L1934" s="29">
        <v>4.5</v>
      </c>
      <c r="M1934" s="24">
        <v>20</v>
      </c>
      <c r="N1934" s="24">
        <v>400</v>
      </c>
      <c r="O1934" s="29"/>
      <c r="P1934" s="25">
        <v>1</v>
      </c>
      <c r="Q1934" s="26">
        <f t="shared" si="64"/>
        <v>3.5999999999999997E-2</v>
      </c>
      <c r="R1934" s="29"/>
    </row>
    <row r="1935" spans="10:18" ht="15" customHeight="1" x14ac:dyDescent="0.25">
      <c r="J1935" s="28">
        <v>12</v>
      </c>
      <c r="K1935" s="29"/>
      <c r="L1935" s="29">
        <v>10</v>
      </c>
      <c r="M1935" s="24">
        <v>23</v>
      </c>
      <c r="N1935" s="24">
        <v>400</v>
      </c>
      <c r="O1935" s="29"/>
      <c r="P1935" s="25">
        <v>1</v>
      </c>
      <c r="Q1935" s="26">
        <f t="shared" si="64"/>
        <v>9.1999999999999998E-2</v>
      </c>
      <c r="R1935" s="29"/>
    </row>
    <row r="1936" spans="10:18" ht="15" customHeight="1" x14ac:dyDescent="0.25">
      <c r="J1936" s="22">
        <v>13</v>
      </c>
      <c r="K1936" s="29"/>
      <c r="L1936" s="29">
        <v>13</v>
      </c>
      <c r="M1936" s="24">
        <v>18</v>
      </c>
      <c r="N1936" s="24">
        <v>400</v>
      </c>
      <c r="O1936" s="29"/>
      <c r="P1936" s="25">
        <v>1</v>
      </c>
      <c r="Q1936" s="26">
        <f t="shared" si="64"/>
        <v>9.3600000000000003E-2</v>
      </c>
      <c r="R1936" s="29"/>
    </row>
    <row r="1937" spans="10:18" ht="15" customHeight="1" x14ac:dyDescent="0.25">
      <c r="J1937" s="28">
        <v>14</v>
      </c>
      <c r="K1937" s="29"/>
      <c r="L1937" s="29">
        <v>4.5</v>
      </c>
      <c r="M1937" s="24">
        <v>18</v>
      </c>
      <c r="N1937" s="24">
        <v>400</v>
      </c>
      <c r="O1937" s="29"/>
      <c r="P1937" s="25">
        <v>1</v>
      </c>
      <c r="Q1937" s="26">
        <f t="shared" si="64"/>
        <v>3.2399999999999998E-2</v>
      </c>
      <c r="R1937" s="29"/>
    </row>
    <row r="1938" spans="10:18" ht="15" customHeight="1" x14ac:dyDescent="0.25">
      <c r="J1938" s="22">
        <v>15</v>
      </c>
      <c r="K1938" s="29"/>
      <c r="L1938" s="29">
        <v>15</v>
      </c>
      <c r="M1938" s="24">
        <v>15</v>
      </c>
      <c r="N1938" s="24">
        <v>400</v>
      </c>
      <c r="O1938" s="29"/>
      <c r="P1938" s="25">
        <v>1</v>
      </c>
      <c r="Q1938" s="26">
        <f t="shared" si="64"/>
        <v>0.09</v>
      </c>
      <c r="R1938" s="29"/>
    </row>
    <row r="1939" spans="10:18" ht="15" customHeight="1" x14ac:dyDescent="0.25">
      <c r="J1939" s="28">
        <v>16</v>
      </c>
      <c r="K1939" s="29"/>
      <c r="L1939" s="29">
        <v>7</v>
      </c>
      <c r="M1939" s="24">
        <v>15</v>
      </c>
      <c r="N1939" s="24">
        <v>400</v>
      </c>
      <c r="O1939" s="29"/>
      <c r="P1939" s="25">
        <v>2</v>
      </c>
      <c r="Q1939" s="26">
        <f t="shared" si="64"/>
        <v>8.4000000000000005E-2</v>
      </c>
      <c r="R1939" s="29"/>
    </row>
    <row r="1940" spans="10:18" ht="15" customHeight="1" x14ac:dyDescent="0.25">
      <c r="J1940" s="22">
        <v>17</v>
      </c>
      <c r="K1940" s="29"/>
      <c r="L1940" s="29">
        <v>3.5</v>
      </c>
      <c r="M1940" s="24">
        <v>15</v>
      </c>
      <c r="N1940" s="24">
        <v>400</v>
      </c>
      <c r="O1940" s="29"/>
      <c r="P1940" s="25">
        <v>4</v>
      </c>
      <c r="Q1940" s="26">
        <f t="shared" si="64"/>
        <v>8.4000000000000005E-2</v>
      </c>
      <c r="R1940" s="29"/>
    </row>
    <row r="1941" spans="10:18" ht="15" customHeight="1" x14ac:dyDescent="0.25">
      <c r="J1941" s="28">
        <v>18</v>
      </c>
      <c r="K1941" s="29"/>
      <c r="L1941" s="29">
        <v>2.2000000000000002</v>
      </c>
      <c r="M1941" s="24">
        <v>15</v>
      </c>
      <c r="N1941" s="24">
        <v>400</v>
      </c>
      <c r="O1941" s="29"/>
      <c r="P1941" s="25">
        <v>1</v>
      </c>
      <c r="Q1941" s="26">
        <f t="shared" si="64"/>
        <v>1.32E-2</v>
      </c>
      <c r="R1941" s="29"/>
    </row>
    <row r="1942" spans="10:18" ht="15" customHeight="1" x14ac:dyDescent="0.25">
      <c r="J1942" s="22">
        <v>19</v>
      </c>
      <c r="K1942" s="29"/>
      <c r="L1942" s="29">
        <v>1.7</v>
      </c>
      <c r="M1942" s="24">
        <v>15</v>
      </c>
      <c r="N1942" s="24">
        <v>400</v>
      </c>
      <c r="O1942" s="29"/>
      <c r="P1942" s="25">
        <v>1</v>
      </c>
      <c r="Q1942" s="26">
        <f t="shared" si="64"/>
        <v>1.0200000000000001E-2</v>
      </c>
      <c r="R1942" s="29"/>
    </row>
    <row r="1943" spans="10:18" ht="15" customHeight="1" x14ac:dyDescent="0.25">
      <c r="J1943" s="28">
        <v>20</v>
      </c>
      <c r="K1943" s="29"/>
      <c r="L1943" s="29">
        <v>7</v>
      </c>
      <c r="M1943" s="24">
        <v>13</v>
      </c>
      <c r="N1943" s="24">
        <v>400</v>
      </c>
      <c r="O1943" s="29"/>
      <c r="P1943" s="25">
        <v>2</v>
      </c>
      <c r="Q1943" s="26">
        <f t="shared" si="64"/>
        <v>7.2800000000000004E-2</v>
      </c>
      <c r="R1943" s="29"/>
    </row>
    <row r="1944" spans="10:18" ht="15" customHeight="1" x14ac:dyDescent="0.25">
      <c r="J1944" s="22">
        <v>21</v>
      </c>
      <c r="K1944" s="29"/>
      <c r="L1944" s="29">
        <v>4.5</v>
      </c>
      <c r="M1944" s="24">
        <v>13</v>
      </c>
      <c r="N1944" s="24">
        <v>400</v>
      </c>
      <c r="O1944" s="29"/>
      <c r="P1944" s="25">
        <v>1</v>
      </c>
      <c r="Q1944" s="26">
        <f t="shared" si="64"/>
        <v>2.3400000000000001E-2</v>
      </c>
      <c r="R1944" s="29"/>
    </row>
    <row r="1945" spans="10:18" ht="15" customHeight="1" x14ac:dyDescent="0.25">
      <c r="J1945" s="28">
        <v>22</v>
      </c>
      <c r="K1945" s="29"/>
      <c r="L1945" s="29">
        <v>3.5</v>
      </c>
      <c r="M1945" s="24">
        <v>13</v>
      </c>
      <c r="N1945" s="24">
        <v>400</v>
      </c>
      <c r="O1945" s="29"/>
      <c r="P1945" s="25">
        <v>1</v>
      </c>
      <c r="Q1945" s="26">
        <f t="shared" si="64"/>
        <v>1.8200000000000001E-2</v>
      </c>
      <c r="R1945" s="29"/>
    </row>
    <row r="1946" spans="10:18" ht="15" customHeight="1" x14ac:dyDescent="0.25">
      <c r="J1946" s="22">
        <v>23</v>
      </c>
      <c r="K1946" s="29"/>
      <c r="L1946" s="29">
        <v>2.2000000000000002</v>
      </c>
      <c r="M1946" s="24">
        <v>13</v>
      </c>
      <c r="N1946" s="24">
        <v>400</v>
      </c>
      <c r="O1946" s="29"/>
      <c r="P1946" s="25">
        <v>2</v>
      </c>
      <c r="Q1946" s="26">
        <f t="shared" si="64"/>
        <v>2.2880000000000001E-2</v>
      </c>
      <c r="R1946" s="29"/>
    </row>
    <row r="1947" spans="10:18" ht="15" customHeight="1" x14ac:dyDescent="0.25">
      <c r="J1947" s="28">
        <v>24</v>
      </c>
      <c r="K1947" s="29"/>
      <c r="L1947" s="29">
        <v>1.7</v>
      </c>
      <c r="M1947" s="24">
        <v>13</v>
      </c>
      <c r="N1947" s="24">
        <v>400</v>
      </c>
      <c r="O1947" s="29"/>
      <c r="P1947" s="25">
        <v>2</v>
      </c>
      <c r="Q1947" s="26">
        <f t="shared" si="64"/>
        <v>1.7680000000000001E-2</v>
      </c>
      <c r="R1947" s="29"/>
    </row>
    <row r="1948" spans="10:18" ht="15" customHeight="1" x14ac:dyDescent="0.25">
      <c r="J1948" s="22">
        <v>25</v>
      </c>
      <c r="K1948" s="29"/>
      <c r="L1948" s="29">
        <v>10</v>
      </c>
      <c r="M1948" s="24">
        <v>10</v>
      </c>
      <c r="N1948" s="24">
        <v>400</v>
      </c>
      <c r="O1948" s="29"/>
      <c r="P1948" s="25">
        <v>2</v>
      </c>
      <c r="Q1948" s="26">
        <f t="shared" si="64"/>
        <v>0.08</v>
      </c>
      <c r="R1948" s="29"/>
    </row>
    <row r="1949" spans="10:18" ht="15" customHeight="1" x14ac:dyDescent="0.25">
      <c r="J1949" s="28">
        <v>26</v>
      </c>
      <c r="K1949" s="29"/>
      <c r="L1949" s="29">
        <v>7</v>
      </c>
      <c r="M1949" s="24">
        <v>10</v>
      </c>
      <c r="N1949" s="24">
        <v>400</v>
      </c>
      <c r="O1949" s="29"/>
      <c r="P1949" s="25">
        <v>1</v>
      </c>
      <c r="Q1949" s="26">
        <f t="shared" si="64"/>
        <v>2.8000000000000001E-2</v>
      </c>
      <c r="R1949" s="29"/>
    </row>
    <row r="1950" spans="10:18" ht="15" customHeight="1" x14ac:dyDescent="0.25">
      <c r="J1950" s="22">
        <v>27</v>
      </c>
      <c r="K1950" s="29"/>
      <c r="L1950" s="29">
        <v>4.5</v>
      </c>
      <c r="M1950" s="24">
        <v>10</v>
      </c>
      <c r="N1950" s="24">
        <v>400</v>
      </c>
      <c r="O1950" s="29"/>
      <c r="P1950" s="25">
        <v>14</v>
      </c>
      <c r="Q1950" s="26">
        <f t="shared" si="64"/>
        <v>0.252</v>
      </c>
      <c r="R1950" s="29"/>
    </row>
    <row r="1951" spans="10:18" ht="15" customHeight="1" x14ac:dyDescent="0.25">
      <c r="J1951" s="28">
        <v>28</v>
      </c>
      <c r="K1951" s="29"/>
      <c r="L1951" s="29">
        <v>3.5</v>
      </c>
      <c r="M1951" s="24">
        <v>10</v>
      </c>
      <c r="N1951" s="24">
        <v>400</v>
      </c>
      <c r="O1951" s="29"/>
      <c r="P1951" s="25">
        <v>3</v>
      </c>
      <c r="Q1951" s="26">
        <f t="shared" si="64"/>
        <v>4.2000000000000003E-2</v>
      </c>
      <c r="R1951" s="29"/>
    </row>
    <row r="1952" spans="10:18" ht="15" customHeight="1" x14ac:dyDescent="0.25">
      <c r="J1952" s="22">
        <v>29</v>
      </c>
      <c r="K1952" s="29"/>
      <c r="L1952" s="29">
        <v>2.2000000000000002</v>
      </c>
      <c r="M1952" s="24">
        <v>10</v>
      </c>
      <c r="N1952" s="24">
        <v>400</v>
      </c>
      <c r="O1952" s="29"/>
      <c r="P1952" s="25">
        <v>4</v>
      </c>
      <c r="Q1952" s="26">
        <f t="shared" si="64"/>
        <v>3.5200000000000002E-2</v>
      </c>
      <c r="R1952" s="29"/>
    </row>
    <row r="1953" spans="10:35" ht="15" customHeight="1" x14ac:dyDescent="0.25">
      <c r="J1953" s="28">
        <v>30</v>
      </c>
      <c r="K1953" s="29"/>
      <c r="L1953" s="29">
        <v>1.7</v>
      </c>
      <c r="M1953" s="24">
        <v>10</v>
      </c>
      <c r="N1953" s="24">
        <v>400</v>
      </c>
      <c r="O1953" s="29"/>
      <c r="P1953" s="25">
        <v>11</v>
      </c>
      <c r="Q1953" s="26">
        <f t="shared" si="64"/>
        <v>7.4800000000000005E-2</v>
      </c>
      <c r="R1953" s="29"/>
    </row>
    <row r="1954" spans="10:35" ht="15" customHeight="1" x14ac:dyDescent="0.25">
      <c r="J1954" s="22">
        <v>31</v>
      </c>
      <c r="K1954" s="29"/>
      <c r="L1954" s="29">
        <v>1.7</v>
      </c>
      <c r="M1954" s="24">
        <v>10</v>
      </c>
      <c r="N1954" s="24">
        <v>300</v>
      </c>
      <c r="O1954" s="29"/>
      <c r="P1954" s="25">
        <v>2</v>
      </c>
      <c r="Q1954" s="26">
        <f t="shared" si="64"/>
        <v>1.0200000000000001E-2</v>
      </c>
      <c r="R1954" s="29"/>
    </row>
    <row r="1955" spans="10:35" ht="15" customHeight="1" x14ac:dyDescent="0.25">
      <c r="J1955" s="1311">
        <v>32</v>
      </c>
      <c r="K1955" s="476"/>
      <c r="L1955" s="477">
        <v>5</v>
      </c>
      <c r="M1955" s="409">
        <v>7</v>
      </c>
      <c r="N1955" s="409">
        <v>400</v>
      </c>
      <c r="O1955" s="409">
        <v>10</v>
      </c>
      <c r="P1955" s="617">
        <v>40</v>
      </c>
      <c r="Q1955" s="451">
        <f t="shared" si="64"/>
        <v>0.56000000000000005</v>
      </c>
      <c r="R1955" s="618"/>
      <c r="AC1955" s="671"/>
      <c r="AD1955" s="671"/>
      <c r="AE1955" s="671"/>
      <c r="AF1955" s="671"/>
      <c r="AG1955" s="671"/>
      <c r="AH1955" s="671"/>
      <c r="AI1955" s="671"/>
    </row>
    <row r="1956" spans="10:35" ht="15" customHeight="1" x14ac:dyDescent="0.25">
      <c r="J1956" s="1311">
        <v>33</v>
      </c>
      <c r="K1956" s="476"/>
      <c r="L1956" s="477">
        <v>4</v>
      </c>
      <c r="M1956" s="409">
        <v>6</v>
      </c>
      <c r="N1956" s="409">
        <v>400</v>
      </c>
      <c r="O1956" s="409">
        <v>3</v>
      </c>
      <c r="P1956" s="617">
        <v>18</v>
      </c>
      <c r="Q1956" s="451">
        <f t="shared" si="64"/>
        <v>0.17280000000000001</v>
      </c>
      <c r="R1956" s="618"/>
      <c r="AC1956" s="671"/>
      <c r="AD1956" s="671"/>
      <c r="AE1956" s="671"/>
      <c r="AF1956" s="671"/>
      <c r="AG1956" s="671"/>
      <c r="AH1956" s="671"/>
      <c r="AI1956" s="671"/>
    </row>
    <row r="1957" spans="10:35" ht="15" customHeight="1" x14ac:dyDescent="0.25">
      <c r="J1957" s="1311">
        <v>34</v>
      </c>
      <c r="K1957" s="476"/>
      <c r="L1957" s="477">
        <v>3</v>
      </c>
      <c r="M1957" s="409">
        <v>5</v>
      </c>
      <c r="N1957" s="409">
        <v>400</v>
      </c>
      <c r="O1957" s="409">
        <v>6</v>
      </c>
      <c r="P1957" s="617">
        <v>60</v>
      </c>
      <c r="Q1957" s="451">
        <f t="shared" si="64"/>
        <v>0.36</v>
      </c>
      <c r="R1957" s="618"/>
    </row>
    <row r="1958" spans="10:35" ht="15" customHeight="1" x14ac:dyDescent="0.25">
      <c r="J1958" s="1311">
        <v>35</v>
      </c>
      <c r="K1958" s="476"/>
      <c r="L1958" s="477">
        <v>2</v>
      </c>
      <c r="M1958" s="409">
        <v>3</v>
      </c>
      <c r="N1958" s="409">
        <v>400</v>
      </c>
      <c r="O1958" s="409">
        <v>6</v>
      </c>
      <c r="P1958" s="617">
        <v>150</v>
      </c>
      <c r="Q1958" s="451">
        <f t="shared" si="64"/>
        <v>0.36</v>
      </c>
      <c r="R1958" s="618"/>
    </row>
    <row r="1959" spans="10:35" ht="15" customHeight="1" x14ac:dyDescent="0.25">
      <c r="J1959" s="1292">
        <v>46228</v>
      </c>
      <c r="K1959" s="23" t="s">
        <v>32</v>
      </c>
      <c r="L1959" s="24">
        <v>13</v>
      </c>
      <c r="M1959" s="24">
        <v>30</v>
      </c>
      <c r="N1959" s="24">
        <v>400</v>
      </c>
      <c r="O1959" s="23"/>
      <c r="P1959" s="25">
        <v>1</v>
      </c>
      <c r="Q1959" s="26">
        <f t="shared" si="64"/>
        <v>0.156</v>
      </c>
      <c r="R1959" s="27"/>
    </row>
    <row r="1960" spans="10:35" ht="15" customHeight="1" x14ac:dyDescent="0.25">
      <c r="J1960" s="28">
        <v>2</v>
      </c>
      <c r="K1960" s="29"/>
      <c r="L1960" s="29">
        <v>10</v>
      </c>
      <c r="M1960" s="24">
        <v>30</v>
      </c>
      <c r="N1960" s="24">
        <v>400</v>
      </c>
      <c r="O1960" s="29"/>
      <c r="P1960" s="25">
        <v>2</v>
      </c>
      <c r="Q1960" s="26">
        <f t="shared" si="64"/>
        <v>0.24</v>
      </c>
      <c r="R1960" s="29"/>
    </row>
    <row r="1961" spans="10:35" ht="15" customHeight="1" x14ac:dyDescent="0.25">
      <c r="J1961" s="22">
        <v>3</v>
      </c>
      <c r="K1961" s="29"/>
      <c r="L1961" s="29">
        <v>7</v>
      </c>
      <c r="M1961" s="24">
        <v>30</v>
      </c>
      <c r="N1961" s="24">
        <v>400</v>
      </c>
      <c r="O1961" s="29"/>
      <c r="P1961" s="25">
        <v>2</v>
      </c>
      <c r="Q1961" s="26">
        <f t="shared" si="64"/>
        <v>0.16800000000000001</v>
      </c>
      <c r="R1961" s="29"/>
    </row>
    <row r="1962" spans="10:35" ht="15" customHeight="1" x14ac:dyDescent="0.25">
      <c r="J1962" s="28">
        <v>4</v>
      </c>
      <c r="K1962" s="29"/>
      <c r="L1962" s="29">
        <v>2.2000000000000002</v>
      </c>
      <c r="M1962" s="24">
        <v>30</v>
      </c>
      <c r="N1962" s="24">
        <v>400</v>
      </c>
      <c r="O1962" s="29"/>
      <c r="P1962" s="25">
        <v>1</v>
      </c>
      <c r="Q1962" s="26">
        <f t="shared" si="64"/>
        <v>2.64E-2</v>
      </c>
      <c r="R1962" s="29"/>
    </row>
    <row r="1963" spans="10:35" ht="15" customHeight="1" x14ac:dyDescent="0.25">
      <c r="J1963" s="22">
        <v>5</v>
      </c>
      <c r="K1963" s="29"/>
      <c r="L1963" s="29">
        <v>10</v>
      </c>
      <c r="M1963" s="24">
        <v>28</v>
      </c>
      <c r="N1963" s="24">
        <v>400</v>
      </c>
      <c r="O1963" s="29"/>
      <c r="P1963" s="25">
        <v>5</v>
      </c>
      <c r="Q1963" s="26">
        <f t="shared" si="64"/>
        <v>0.56000000000000005</v>
      </c>
      <c r="R1963" s="29"/>
    </row>
    <row r="1964" spans="10:35" ht="15" customHeight="1" x14ac:dyDescent="0.25">
      <c r="J1964" s="28">
        <v>6</v>
      </c>
      <c r="K1964" s="29"/>
      <c r="L1964" s="29">
        <v>7</v>
      </c>
      <c r="M1964" s="24">
        <v>28</v>
      </c>
      <c r="N1964" s="24">
        <v>400</v>
      </c>
      <c r="O1964" s="29"/>
      <c r="P1964" s="25">
        <v>1</v>
      </c>
      <c r="Q1964" s="26">
        <f t="shared" si="64"/>
        <v>7.8399999999999997E-2</v>
      </c>
      <c r="R1964" s="29"/>
    </row>
    <row r="1965" spans="10:35" ht="15" customHeight="1" x14ac:dyDescent="0.25">
      <c r="J1965" s="22">
        <v>7</v>
      </c>
      <c r="K1965" s="29"/>
      <c r="L1965" s="29">
        <v>13</v>
      </c>
      <c r="M1965" s="24">
        <v>25</v>
      </c>
      <c r="N1965" s="24">
        <v>400</v>
      </c>
      <c r="O1965" s="29"/>
      <c r="P1965" s="25">
        <v>1</v>
      </c>
      <c r="Q1965" s="26">
        <f t="shared" si="64"/>
        <v>0.13</v>
      </c>
      <c r="R1965" s="29"/>
    </row>
    <row r="1966" spans="10:35" ht="15" customHeight="1" x14ac:dyDescent="0.25">
      <c r="J1966" s="28">
        <v>8</v>
      </c>
      <c r="K1966" s="29"/>
      <c r="L1966" s="29">
        <v>10</v>
      </c>
      <c r="M1966" s="24">
        <v>20</v>
      </c>
      <c r="N1966" s="24">
        <v>400</v>
      </c>
      <c r="O1966" s="29"/>
      <c r="P1966" s="25">
        <v>2</v>
      </c>
      <c r="Q1966" s="26">
        <f t="shared" si="64"/>
        <v>0.16</v>
      </c>
      <c r="R1966" s="29"/>
    </row>
    <row r="1967" spans="10:35" ht="15" customHeight="1" x14ac:dyDescent="0.25">
      <c r="J1967" s="22">
        <v>9</v>
      </c>
      <c r="K1967" s="29"/>
      <c r="L1967" s="29">
        <v>3.5</v>
      </c>
      <c r="M1967" s="24">
        <v>20</v>
      </c>
      <c r="N1967" s="24">
        <v>400</v>
      </c>
      <c r="O1967" s="29"/>
      <c r="P1967" s="25">
        <v>3</v>
      </c>
      <c r="Q1967" s="26">
        <f t="shared" si="64"/>
        <v>8.4000000000000005E-2</v>
      </c>
      <c r="R1967" s="29"/>
    </row>
    <row r="1968" spans="10:35" ht="15" customHeight="1" x14ac:dyDescent="0.25">
      <c r="J1968" s="28">
        <v>10</v>
      </c>
      <c r="K1968" s="29"/>
      <c r="L1968" s="29">
        <v>3.5</v>
      </c>
      <c r="M1968" s="24">
        <v>18</v>
      </c>
      <c r="N1968" s="24">
        <v>400</v>
      </c>
      <c r="O1968" s="29"/>
      <c r="P1968" s="25">
        <v>2</v>
      </c>
      <c r="Q1968" s="26">
        <f t="shared" si="64"/>
        <v>5.04E-2</v>
      </c>
      <c r="R1968" s="29"/>
    </row>
    <row r="1969" spans="9:18" ht="15" customHeight="1" x14ac:dyDescent="0.25">
      <c r="J1969" s="22">
        <v>11</v>
      </c>
      <c r="K1969" s="29"/>
      <c r="L1969" s="29">
        <v>2.2000000000000002</v>
      </c>
      <c r="M1969" s="24">
        <v>20</v>
      </c>
      <c r="N1969" s="24">
        <v>400</v>
      </c>
      <c r="O1969" s="29"/>
      <c r="P1969" s="25">
        <v>2</v>
      </c>
      <c r="Q1969" s="26">
        <f t="shared" ref="Q1969:Q2032" si="65">L1969*M1969*N1969*P1969/1000000</f>
        <v>3.5200000000000002E-2</v>
      </c>
      <c r="R1969" s="29"/>
    </row>
    <row r="1970" spans="9:18" ht="15" customHeight="1" x14ac:dyDescent="0.25">
      <c r="J1970" s="28">
        <v>12</v>
      </c>
      <c r="K1970" s="29"/>
      <c r="L1970" s="29">
        <v>10</v>
      </c>
      <c r="M1970" s="24">
        <v>15</v>
      </c>
      <c r="N1970" s="24">
        <v>400</v>
      </c>
      <c r="O1970" s="29"/>
      <c r="P1970" s="25">
        <v>1</v>
      </c>
      <c r="Q1970" s="26">
        <f t="shared" si="65"/>
        <v>0.06</v>
      </c>
      <c r="R1970" s="29"/>
    </row>
    <row r="1971" spans="9:18" ht="15" customHeight="1" x14ac:dyDescent="0.25">
      <c r="J1971" s="22">
        <v>13</v>
      </c>
      <c r="K1971" s="29"/>
      <c r="L1971" s="29">
        <v>7</v>
      </c>
      <c r="M1971" s="24">
        <v>15</v>
      </c>
      <c r="N1971" s="24">
        <v>400</v>
      </c>
      <c r="O1971" s="29"/>
      <c r="P1971" s="25">
        <v>1</v>
      </c>
      <c r="Q1971" s="26">
        <f t="shared" si="65"/>
        <v>4.2000000000000003E-2</v>
      </c>
      <c r="R1971" s="29"/>
    </row>
    <row r="1972" spans="9:18" ht="15" customHeight="1" x14ac:dyDescent="0.25">
      <c r="J1972" s="28">
        <v>14</v>
      </c>
      <c r="K1972" s="29"/>
      <c r="L1972" s="29">
        <v>4.5</v>
      </c>
      <c r="M1972" s="24">
        <v>15</v>
      </c>
      <c r="N1972" s="24">
        <v>400</v>
      </c>
      <c r="O1972" s="29"/>
      <c r="P1972" s="25">
        <v>1</v>
      </c>
      <c r="Q1972" s="26">
        <f t="shared" si="65"/>
        <v>2.7E-2</v>
      </c>
      <c r="R1972" s="29"/>
    </row>
    <row r="1973" spans="9:18" ht="15" customHeight="1" x14ac:dyDescent="0.25">
      <c r="J1973" s="22">
        <v>15</v>
      </c>
      <c r="K1973" s="29"/>
      <c r="L1973" s="29">
        <v>3.5</v>
      </c>
      <c r="M1973" s="24">
        <v>15</v>
      </c>
      <c r="N1973" s="24">
        <v>400</v>
      </c>
      <c r="O1973" s="29"/>
      <c r="P1973" s="25">
        <v>1</v>
      </c>
      <c r="Q1973" s="26">
        <f t="shared" si="65"/>
        <v>2.1000000000000001E-2</v>
      </c>
      <c r="R1973" s="29"/>
    </row>
    <row r="1974" spans="9:18" ht="15" customHeight="1" x14ac:dyDescent="0.25">
      <c r="J1974" s="28">
        <v>16</v>
      </c>
      <c r="K1974" s="29"/>
      <c r="L1974" s="29">
        <v>2.2000000000000002</v>
      </c>
      <c r="M1974" s="24">
        <v>15</v>
      </c>
      <c r="N1974" s="24">
        <v>400</v>
      </c>
      <c r="O1974" s="29"/>
      <c r="P1974" s="25">
        <v>2</v>
      </c>
      <c r="Q1974" s="26">
        <f t="shared" si="65"/>
        <v>2.64E-2</v>
      </c>
      <c r="R1974" s="29"/>
    </row>
    <row r="1975" spans="9:18" ht="15" customHeight="1" x14ac:dyDescent="0.25">
      <c r="J1975" s="22">
        <v>17</v>
      </c>
      <c r="K1975" s="29"/>
      <c r="L1975" s="29">
        <v>1.7</v>
      </c>
      <c r="M1975" s="24">
        <v>15</v>
      </c>
      <c r="N1975" s="24">
        <v>400</v>
      </c>
      <c r="O1975" s="29"/>
      <c r="P1975" s="25">
        <v>2</v>
      </c>
      <c r="Q1975" s="26">
        <f t="shared" si="65"/>
        <v>2.0400000000000001E-2</v>
      </c>
      <c r="R1975" s="29"/>
    </row>
    <row r="1976" spans="9:18" ht="15" customHeight="1" x14ac:dyDescent="0.25">
      <c r="J1976" s="28">
        <v>18</v>
      </c>
      <c r="K1976" s="29"/>
      <c r="L1976" s="29">
        <v>10</v>
      </c>
      <c r="M1976" s="24">
        <v>13</v>
      </c>
      <c r="N1976" s="24">
        <v>400</v>
      </c>
      <c r="O1976" s="29"/>
      <c r="P1976" s="25">
        <v>1</v>
      </c>
      <c r="Q1976" s="26">
        <f t="shared" si="65"/>
        <v>5.1999999999999998E-2</v>
      </c>
      <c r="R1976" s="29"/>
    </row>
    <row r="1977" spans="9:18" ht="15" customHeight="1" x14ac:dyDescent="0.25">
      <c r="J1977" s="22">
        <v>19</v>
      </c>
      <c r="K1977" s="29"/>
      <c r="L1977" s="29">
        <v>7</v>
      </c>
      <c r="M1977" s="24">
        <v>13</v>
      </c>
      <c r="N1977" s="24">
        <v>400</v>
      </c>
      <c r="O1977" s="29"/>
      <c r="P1977" s="25">
        <v>2</v>
      </c>
      <c r="Q1977" s="26">
        <f t="shared" si="65"/>
        <v>7.2800000000000004E-2</v>
      </c>
      <c r="R1977" s="29"/>
    </row>
    <row r="1978" spans="9:18" ht="15" customHeight="1" x14ac:dyDescent="0.25">
      <c r="J1978" s="28">
        <v>20</v>
      </c>
      <c r="K1978" s="29"/>
      <c r="L1978" s="29">
        <v>4.5</v>
      </c>
      <c r="M1978" s="24">
        <v>13</v>
      </c>
      <c r="N1978" s="24">
        <v>400</v>
      </c>
      <c r="O1978" s="29"/>
      <c r="P1978" s="25">
        <v>1</v>
      </c>
      <c r="Q1978" s="26">
        <f t="shared" si="65"/>
        <v>2.3400000000000001E-2</v>
      </c>
      <c r="R1978" s="29"/>
    </row>
    <row r="1979" spans="9:18" ht="15" customHeight="1" x14ac:dyDescent="0.25">
      <c r="J1979" s="22">
        <v>21</v>
      </c>
      <c r="K1979" s="29"/>
      <c r="L1979" s="29">
        <v>3.5</v>
      </c>
      <c r="M1979" s="24">
        <v>13</v>
      </c>
      <c r="N1979" s="24">
        <v>400</v>
      </c>
      <c r="O1979" s="29"/>
      <c r="P1979" s="25">
        <v>1</v>
      </c>
      <c r="Q1979" s="26">
        <f t="shared" si="65"/>
        <v>1.8200000000000001E-2</v>
      </c>
      <c r="R1979" s="29"/>
    </row>
    <row r="1980" spans="9:18" ht="15" customHeight="1" x14ac:dyDescent="0.25">
      <c r="J1980" s="28">
        <v>22</v>
      </c>
      <c r="K1980" s="29"/>
      <c r="L1980" s="29">
        <v>2.2000000000000002</v>
      </c>
      <c r="M1980" s="24">
        <v>13</v>
      </c>
      <c r="N1980" s="24">
        <v>400</v>
      </c>
      <c r="O1980" s="29"/>
      <c r="P1980" s="25">
        <v>1</v>
      </c>
      <c r="Q1980" s="26">
        <f t="shared" si="65"/>
        <v>1.1440000000000001E-2</v>
      </c>
      <c r="R1980" s="29"/>
    </row>
    <row r="1981" spans="9:18" ht="15" customHeight="1" x14ac:dyDescent="0.25">
      <c r="I1981" s="384"/>
      <c r="J1981" s="22">
        <v>23</v>
      </c>
      <c r="K1981" s="29"/>
      <c r="L1981" s="29">
        <v>7</v>
      </c>
      <c r="M1981" s="24">
        <v>10</v>
      </c>
      <c r="N1981" s="24">
        <v>400</v>
      </c>
      <c r="O1981" s="29"/>
      <c r="P1981" s="25">
        <v>5</v>
      </c>
      <c r="Q1981" s="26">
        <f t="shared" si="65"/>
        <v>0.14000000000000001</v>
      </c>
      <c r="R1981" s="29"/>
    </row>
    <row r="1982" spans="9:18" ht="15" customHeight="1" x14ac:dyDescent="0.25">
      <c r="I1982" s="384"/>
      <c r="J1982" s="28">
        <v>24</v>
      </c>
      <c r="K1982" s="29"/>
      <c r="L1982" s="29">
        <v>4.5</v>
      </c>
      <c r="M1982" s="24">
        <v>10</v>
      </c>
      <c r="N1982" s="24">
        <v>400</v>
      </c>
      <c r="O1982" s="29"/>
      <c r="P1982" s="25">
        <v>14</v>
      </c>
      <c r="Q1982" s="26">
        <f t="shared" si="65"/>
        <v>0.252</v>
      </c>
      <c r="R1982" s="29"/>
    </row>
    <row r="1983" spans="9:18" ht="15" customHeight="1" x14ac:dyDescent="0.25">
      <c r="J1983" s="22">
        <v>25</v>
      </c>
      <c r="K1983" s="29"/>
      <c r="L1983" s="29">
        <v>3.5</v>
      </c>
      <c r="M1983" s="24">
        <v>10</v>
      </c>
      <c r="N1983" s="24">
        <v>400</v>
      </c>
      <c r="O1983" s="29"/>
      <c r="P1983" s="25">
        <v>4</v>
      </c>
      <c r="Q1983" s="26">
        <f t="shared" si="65"/>
        <v>5.6000000000000001E-2</v>
      </c>
      <c r="R1983" s="29"/>
    </row>
    <row r="1984" spans="9:18" ht="15" customHeight="1" x14ac:dyDescent="0.25">
      <c r="J1984" s="28">
        <v>26</v>
      </c>
      <c r="K1984" s="29"/>
      <c r="L1984" s="29">
        <v>2.2000000000000002</v>
      </c>
      <c r="M1984" s="24">
        <v>10</v>
      </c>
      <c r="N1984" s="24">
        <v>400</v>
      </c>
      <c r="O1984" s="29"/>
      <c r="P1984" s="25">
        <v>7</v>
      </c>
      <c r="Q1984" s="26">
        <f t="shared" si="65"/>
        <v>6.1600000000000002E-2</v>
      </c>
      <c r="R1984" s="29"/>
    </row>
    <row r="1985" spans="10:18" ht="15" customHeight="1" x14ac:dyDescent="0.25">
      <c r="J1985" s="22">
        <v>27</v>
      </c>
      <c r="K1985" s="29"/>
      <c r="L1985" s="29">
        <v>1.7</v>
      </c>
      <c r="M1985" s="24">
        <v>10</v>
      </c>
      <c r="N1985" s="24">
        <v>400</v>
      </c>
      <c r="O1985" s="29"/>
      <c r="P1985" s="25">
        <v>5</v>
      </c>
      <c r="Q1985" s="26">
        <f t="shared" si="65"/>
        <v>3.4000000000000002E-2</v>
      </c>
      <c r="R1985" s="29"/>
    </row>
    <row r="1986" spans="10:18" ht="15" customHeight="1" x14ac:dyDescent="0.25">
      <c r="J1986" s="1311">
        <v>28</v>
      </c>
      <c r="K1986" s="476"/>
      <c r="L1986" s="477">
        <v>5</v>
      </c>
      <c r="M1986" s="409">
        <v>7</v>
      </c>
      <c r="N1986" s="409">
        <v>400</v>
      </c>
      <c r="O1986" s="409">
        <v>8</v>
      </c>
      <c r="P1986" s="617">
        <v>32</v>
      </c>
      <c r="Q1986" s="451">
        <f t="shared" si="65"/>
        <v>0.44800000000000001</v>
      </c>
      <c r="R1986" s="618"/>
    </row>
    <row r="1987" spans="10:18" ht="15" customHeight="1" x14ac:dyDescent="0.25">
      <c r="J1987" s="1311">
        <v>29</v>
      </c>
      <c r="K1987" s="476"/>
      <c r="L1987" s="477">
        <v>3</v>
      </c>
      <c r="M1987" s="409">
        <v>5</v>
      </c>
      <c r="N1987" s="409">
        <v>400</v>
      </c>
      <c r="O1987" s="409">
        <v>6</v>
      </c>
      <c r="P1987" s="617">
        <v>60</v>
      </c>
      <c r="Q1987" s="451">
        <f t="shared" si="65"/>
        <v>0.36</v>
      </c>
      <c r="R1987" s="618"/>
    </row>
    <row r="1988" spans="10:18" ht="15" customHeight="1" x14ac:dyDescent="0.25">
      <c r="J1988" s="1311">
        <v>30</v>
      </c>
      <c r="K1988" s="476"/>
      <c r="L1988" s="477">
        <v>2</v>
      </c>
      <c r="M1988" s="409">
        <v>3</v>
      </c>
      <c r="N1988" s="409">
        <v>400</v>
      </c>
      <c r="O1988" s="409">
        <v>4</v>
      </c>
      <c r="P1988" s="617">
        <v>100</v>
      </c>
      <c r="Q1988" s="451">
        <f t="shared" si="65"/>
        <v>0.24</v>
      </c>
      <c r="R1988" s="618"/>
    </row>
    <row r="1989" spans="10:18" ht="15" customHeight="1" x14ac:dyDescent="0.25">
      <c r="J1989" s="1292">
        <v>46231</v>
      </c>
      <c r="K1989" s="23" t="s">
        <v>32</v>
      </c>
      <c r="L1989" s="24">
        <v>10</v>
      </c>
      <c r="M1989" s="24">
        <v>30</v>
      </c>
      <c r="N1989" s="24">
        <v>400</v>
      </c>
      <c r="O1989" s="23"/>
      <c r="P1989" s="25">
        <v>1</v>
      </c>
      <c r="Q1989" s="26">
        <f t="shared" si="65"/>
        <v>0.12</v>
      </c>
      <c r="R1989" s="27"/>
    </row>
    <row r="1990" spans="10:18" ht="15" customHeight="1" x14ac:dyDescent="0.25">
      <c r="J1990" s="28">
        <v>2</v>
      </c>
      <c r="K1990" s="29"/>
      <c r="L1990" s="29">
        <v>10</v>
      </c>
      <c r="M1990" s="24">
        <v>25</v>
      </c>
      <c r="N1990" s="24">
        <v>400</v>
      </c>
      <c r="O1990" s="29"/>
      <c r="P1990" s="25">
        <v>1</v>
      </c>
      <c r="Q1990" s="26">
        <f t="shared" si="65"/>
        <v>0.1</v>
      </c>
      <c r="R1990" s="29"/>
    </row>
    <row r="1991" spans="10:18" ht="15" customHeight="1" x14ac:dyDescent="0.25">
      <c r="J1991" s="22">
        <v>3</v>
      </c>
      <c r="K1991" s="29"/>
      <c r="L1991" s="29">
        <v>7</v>
      </c>
      <c r="M1991" s="24">
        <v>28</v>
      </c>
      <c r="N1991" s="24">
        <v>400</v>
      </c>
      <c r="O1991" s="29"/>
      <c r="P1991" s="25">
        <v>1</v>
      </c>
      <c r="Q1991" s="26">
        <f t="shared" si="65"/>
        <v>7.8399999999999997E-2</v>
      </c>
      <c r="R1991" s="29"/>
    </row>
    <row r="1992" spans="10:18" ht="15" customHeight="1" x14ac:dyDescent="0.25">
      <c r="J1992" s="28">
        <v>4</v>
      </c>
      <c r="K1992" s="29"/>
      <c r="L1992" s="29">
        <v>7</v>
      </c>
      <c r="M1992" s="24">
        <v>23</v>
      </c>
      <c r="N1992" s="24">
        <v>400</v>
      </c>
      <c r="O1992" s="29"/>
      <c r="P1992" s="25">
        <v>4</v>
      </c>
      <c r="Q1992" s="26">
        <f t="shared" si="65"/>
        <v>0.2576</v>
      </c>
      <c r="R1992" s="29"/>
    </row>
    <row r="1993" spans="10:18" ht="15" customHeight="1" x14ac:dyDescent="0.25">
      <c r="J1993" s="22">
        <v>5</v>
      </c>
      <c r="K1993" s="29"/>
      <c r="L1993" s="29">
        <v>10</v>
      </c>
      <c r="M1993" s="24">
        <v>20</v>
      </c>
      <c r="N1993" s="24">
        <v>400</v>
      </c>
      <c r="O1993" s="29"/>
      <c r="P1993" s="25">
        <v>1</v>
      </c>
      <c r="Q1993" s="26">
        <f t="shared" si="65"/>
        <v>0.08</v>
      </c>
      <c r="R1993" s="29"/>
    </row>
    <row r="1994" spans="10:18" ht="15" customHeight="1" x14ac:dyDescent="0.25">
      <c r="J1994" s="28">
        <v>6</v>
      </c>
      <c r="K1994" s="29"/>
      <c r="L1994" s="29">
        <v>15</v>
      </c>
      <c r="M1994" s="24">
        <v>20</v>
      </c>
      <c r="N1994" s="24">
        <v>400</v>
      </c>
      <c r="O1994" s="29"/>
      <c r="P1994" s="25">
        <v>1</v>
      </c>
      <c r="Q1994" s="26">
        <f t="shared" si="65"/>
        <v>0.12</v>
      </c>
      <c r="R1994" s="29"/>
    </row>
    <row r="1995" spans="10:18" ht="15" customHeight="1" x14ac:dyDescent="0.25">
      <c r="J1995" s="22">
        <v>7</v>
      </c>
      <c r="K1995" s="29"/>
      <c r="L1995" s="29">
        <v>15</v>
      </c>
      <c r="M1995" s="24">
        <v>15</v>
      </c>
      <c r="N1995" s="24">
        <v>400</v>
      </c>
      <c r="O1995" s="29"/>
      <c r="P1995" s="25">
        <v>1</v>
      </c>
      <c r="Q1995" s="26">
        <f t="shared" si="65"/>
        <v>0.09</v>
      </c>
      <c r="R1995" s="29"/>
    </row>
    <row r="1996" spans="10:18" ht="15" customHeight="1" x14ac:dyDescent="0.25">
      <c r="J1996" s="28">
        <v>8</v>
      </c>
      <c r="K1996" s="29"/>
      <c r="L1996" s="29">
        <v>10</v>
      </c>
      <c r="M1996" s="24">
        <v>15</v>
      </c>
      <c r="N1996" s="24">
        <v>400</v>
      </c>
      <c r="O1996" s="29"/>
      <c r="P1996" s="25">
        <v>1</v>
      </c>
      <c r="Q1996" s="26">
        <f t="shared" si="65"/>
        <v>0.06</v>
      </c>
      <c r="R1996" s="29"/>
    </row>
    <row r="1997" spans="10:18" ht="15" customHeight="1" x14ac:dyDescent="0.25">
      <c r="J1997" s="22">
        <v>9</v>
      </c>
      <c r="K1997" s="29"/>
      <c r="L1997" s="29">
        <v>3.5</v>
      </c>
      <c r="M1997" s="24">
        <v>18</v>
      </c>
      <c r="N1997" s="24">
        <v>400</v>
      </c>
      <c r="O1997" s="29"/>
      <c r="P1997" s="25">
        <v>1</v>
      </c>
      <c r="Q1997" s="26">
        <f t="shared" si="65"/>
        <v>2.52E-2</v>
      </c>
      <c r="R1997" s="29"/>
    </row>
    <row r="1998" spans="10:18" ht="15" customHeight="1" x14ac:dyDescent="0.25">
      <c r="J1998" s="28">
        <v>10</v>
      </c>
      <c r="K1998" s="29"/>
      <c r="L1998" s="29">
        <v>7</v>
      </c>
      <c r="M1998" s="24">
        <v>18</v>
      </c>
      <c r="N1998" s="24">
        <v>400</v>
      </c>
      <c r="O1998" s="29"/>
      <c r="P1998" s="25">
        <v>1</v>
      </c>
      <c r="Q1998" s="26">
        <f t="shared" si="65"/>
        <v>5.04E-2</v>
      </c>
      <c r="R1998" s="29"/>
    </row>
    <row r="1999" spans="10:18" ht="15" customHeight="1" x14ac:dyDescent="0.25">
      <c r="J1999" s="22">
        <v>11</v>
      </c>
      <c r="K1999" s="29"/>
      <c r="L1999" s="29">
        <v>3.5</v>
      </c>
      <c r="M1999" s="24">
        <v>15</v>
      </c>
      <c r="N1999" s="24">
        <v>400</v>
      </c>
      <c r="O1999" s="29"/>
      <c r="P1999" s="25">
        <v>1</v>
      </c>
      <c r="Q1999" s="26">
        <f t="shared" si="65"/>
        <v>2.1000000000000001E-2</v>
      </c>
      <c r="R1999" s="29"/>
    </row>
    <row r="2000" spans="10:18" ht="15" customHeight="1" x14ac:dyDescent="0.25">
      <c r="J2000" s="28">
        <v>12</v>
      </c>
      <c r="K2000" s="29"/>
      <c r="L2000" s="29">
        <v>2.2000000000000002</v>
      </c>
      <c r="M2000" s="24">
        <v>15</v>
      </c>
      <c r="N2000" s="24">
        <v>400</v>
      </c>
      <c r="O2000" s="29"/>
      <c r="P2000" s="25">
        <v>1</v>
      </c>
      <c r="Q2000" s="26">
        <f t="shared" si="65"/>
        <v>1.32E-2</v>
      </c>
      <c r="R2000" s="29"/>
    </row>
    <row r="2001" spans="10:18" ht="15" customHeight="1" x14ac:dyDescent="0.25">
      <c r="J2001" s="22">
        <v>13</v>
      </c>
      <c r="K2001" s="29"/>
      <c r="L2001" s="29">
        <v>1.7</v>
      </c>
      <c r="M2001" s="24">
        <v>15</v>
      </c>
      <c r="N2001" s="24">
        <v>400</v>
      </c>
      <c r="O2001" s="29"/>
      <c r="P2001" s="25">
        <v>2</v>
      </c>
      <c r="Q2001" s="26">
        <f t="shared" si="65"/>
        <v>2.0400000000000001E-2</v>
      </c>
      <c r="R2001" s="29"/>
    </row>
    <row r="2002" spans="10:18" ht="15" customHeight="1" x14ac:dyDescent="0.25">
      <c r="J2002" s="28">
        <v>14</v>
      </c>
      <c r="K2002" s="29"/>
      <c r="L2002" s="29">
        <v>7</v>
      </c>
      <c r="M2002" s="24">
        <v>13</v>
      </c>
      <c r="N2002" s="24">
        <v>400</v>
      </c>
      <c r="O2002" s="29"/>
      <c r="P2002" s="25">
        <v>2</v>
      </c>
      <c r="Q2002" s="26">
        <f t="shared" si="65"/>
        <v>7.2800000000000004E-2</v>
      </c>
      <c r="R2002" s="29"/>
    </row>
    <row r="2003" spans="10:18" ht="15" customHeight="1" x14ac:dyDescent="0.25">
      <c r="J2003" s="22">
        <v>15</v>
      </c>
      <c r="K2003" s="29"/>
      <c r="L2003" s="29">
        <v>4.5</v>
      </c>
      <c r="M2003" s="24">
        <v>13</v>
      </c>
      <c r="N2003" s="24">
        <v>400</v>
      </c>
      <c r="O2003" s="29"/>
      <c r="P2003" s="25">
        <v>1</v>
      </c>
      <c r="Q2003" s="26">
        <f t="shared" si="65"/>
        <v>2.3400000000000001E-2</v>
      </c>
      <c r="R2003" s="29"/>
    </row>
    <row r="2004" spans="10:18" ht="15" customHeight="1" x14ac:dyDescent="0.25">
      <c r="J2004" s="28">
        <v>16</v>
      </c>
      <c r="K2004" s="29"/>
      <c r="L2004" s="29">
        <v>2.2000000000000002</v>
      </c>
      <c r="M2004" s="24">
        <v>13</v>
      </c>
      <c r="N2004" s="24">
        <v>400</v>
      </c>
      <c r="O2004" s="29"/>
      <c r="P2004" s="25">
        <v>1</v>
      </c>
      <c r="Q2004" s="26">
        <f t="shared" si="65"/>
        <v>1.1440000000000001E-2</v>
      </c>
      <c r="R2004" s="29"/>
    </row>
    <row r="2005" spans="10:18" ht="15" customHeight="1" x14ac:dyDescent="0.25">
      <c r="J2005" s="22">
        <v>17</v>
      </c>
      <c r="K2005" s="29"/>
      <c r="L2005" s="29">
        <v>1.7</v>
      </c>
      <c r="M2005" s="24">
        <v>13</v>
      </c>
      <c r="N2005" s="24">
        <v>400</v>
      </c>
      <c r="O2005" s="29"/>
      <c r="P2005" s="25">
        <v>1</v>
      </c>
      <c r="Q2005" s="26">
        <f t="shared" si="65"/>
        <v>8.8400000000000006E-3</v>
      </c>
      <c r="R2005" s="29"/>
    </row>
    <row r="2006" spans="10:18" ht="15" customHeight="1" x14ac:dyDescent="0.25">
      <c r="J2006" s="28">
        <v>18</v>
      </c>
      <c r="K2006" s="29"/>
      <c r="L2006" s="29">
        <v>7</v>
      </c>
      <c r="M2006" s="24">
        <v>10</v>
      </c>
      <c r="N2006" s="24">
        <v>400</v>
      </c>
      <c r="O2006" s="29"/>
      <c r="P2006" s="25">
        <v>8</v>
      </c>
      <c r="Q2006" s="26">
        <f t="shared" si="65"/>
        <v>0.224</v>
      </c>
      <c r="R2006" s="29"/>
    </row>
    <row r="2007" spans="10:18" ht="15" customHeight="1" x14ac:dyDescent="0.25">
      <c r="J2007" s="22">
        <v>19</v>
      </c>
      <c r="K2007" s="29"/>
      <c r="L2007" s="29">
        <v>4.5</v>
      </c>
      <c r="M2007" s="24">
        <v>10</v>
      </c>
      <c r="N2007" s="24">
        <v>400</v>
      </c>
      <c r="O2007" s="29"/>
      <c r="P2007" s="25">
        <v>4</v>
      </c>
      <c r="Q2007" s="26">
        <f t="shared" si="65"/>
        <v>7.1999999999999995E-2</v>
      </c>
      <c r="R2007" s="29"/>
    </row>
    <row r="2008" spans="10:18" ht="15" customHeight="1" x14ac:dyDescent="0.25">
      <c r="J2008" s="28">
        <v>20</v>
      </c>
      <c r="K2008" s="29"/>
      <c r="L2008" s="29">
        <v>3.5</v>
      </c>
      <c r="M2008" s="24">
        <v>10</v>
      </c>
      <c r="N2008" s="24">
        <v>400</v>
      </c>
      <c r="O2008" s="29"/>
      <c r="P2008" s="25">
        <v>5</v>
      </c>
      <c r="Q2008" s="26">
        <f t="shared" si="65"/>
        <v>7.0000000000000007E-2</v>
      </c>
      <c r="R2008" s="29"/>
    </row>
    <row r="2009" spans="10:18" ht="15" customHeight="1" x14ac:dyDescent="0.25">
      <c r="J2009" s="22">
        <v>21</v>
      </c>
      <c r="K2009" s="29"/>
      <c r="L2009" s="29">
        <v>2.2000000000000002</v>
      </c>
      <c r="M2009" s="24">
        <v>10</v>
      </c>
      <c r="N2009" s="24">
        <v>400</v>
      </c>
      <c r="O2009" s="29"/>
      <c r="P2009" s="25">
        <v>2</v>
      </c>
      <c r="Q2009" s="26">
        <f t="shared" si="65"/>
        <v>1.7600000000000001E-2</v>
      </c>
      <c r="R2009" s="29"/>
    </row>
    <row r="2010" spans="10:18" ht="15" customHeight="1" x14ac:dyDescent="0.25">
      <c r="J2010" s="28">
        <v>22</v>
      </c>
      <c r="K2010" s="29"/>
      <c r="L2010" s="29">
        <v>1.7</v>
      </c>
      <c r="M2010" s="24">
        <v>15</v>
      </c>
      <c r="N2010" s="24">
        <v>300</v>
      </c>
      <c r="O2010" s="29"/>
      <c r="P2010" s="25">
        <v>2</v>
      </c>
      <c r="Q2010" s="26">
        <f t="shared" si="65"/>
        <v>1.5299999999999999E-2</v>
      </c>
      <c r="R2010" s="29"/>
    </row>
    <row r="2011" spans="10:18" ht="15" customHeight="1" x14ac:dyDescent="0.25">
      <c r="J2011" s="22">
        <v>23</v>
      </c>
      <c r="K2011" s="29"/>
      <c r="L2011" s="29">
        <v>1.7</v>
      </c>
      <c r="M2011" s="24">
        <v>10</v>
      </c>
      <c r="N2011" s="24">
        <v>300</v>
      </c>
      <c r="O2011" s="29"/>
      <c r="P2011" s="25">
        <v>3</v>
      </c>
      <c r="Q2011" s="26">
        <f t="shared" si="65"/>
        <v>1.5299999999999999E-2</v>
      </c>
      <c r="R2011" s="29"/>
    </row>
    <row r="2012" spans="10:18" ht="15" customHeight="1" x14ac:dyDescent="0.25">
      <c r="J2012" s="1311">
        <v>24</v>
      </c>
      <c r="K2012" s="476"/>
      <c r="L2012" s="477">
        <v>5</v>
      </c>
      <c r="M2012" s="409">
        <v>7</v>
      </c>
      <c r="N2012" s="409">
        <v>400</v>
      </c>
      <c r="O2012" s="409">
        <v>4</v>
      </c>
      <c r="P2012" s="617">
        <v>16</v>
      </c>
      <c r="Q2012" s="451">
        <f t="shared" si="65"/>
        <v>0.224</v>
      </c>
      <c r="R2012" s="618"/>
    </row>
    <row r="2013" spans="10:18" ht="15" customHeight="1" x14ac:dyDescent="0.25">
      <c r="J2013" s="1311">
        <v>25</v>
      </c>
      <c r="K2013" s="476"/>
      <c r="L2013" s="477">
        <v>4</v>
      </c>
      <c r="M2013" s="409">
        <v>6</v>
      </c>
      <c r="N2013" s="409">
        <v>400</v>
      </c>
      <c r="O2013" s="409">
        <v>1</v>
      </c>
      <c r="P2013" s="617">
        <v>6</v>
      </c>
      <c r="Q2013" s="451">
        <f t="shared" si="65"/>
        <v>5.7599999999999998E-2</v>
      </c>
      <c r="R2013" s="618"/>
    </row>
    <row r="2014" spans="10:18" ht="15" customHeight="1" x14ac:dyDescent="0.25">
      <c r="J2014" s="1311">
        <v>26</v>
      </c>
      <c r="K2014" s="476"/>
      <c r="L2014" s="477">
        <v>3</v>
      </c>
      <c r="M2014" s="409">
        <v>5</v>
      </c>
      <c r="N2014" s="409">
        <v>400</v>
      </c>
      <c r="O2014" s="409">
        <v>1</v>
      </c>
      <c r="P2014" s="617">
        <v>10</v>
      </c>
      <c r="Q2014" s="451">
        <f t="shared" si="65"/>
        <v>0.06</v>
      </c>
      <c r="R2014" s="618"/>
    </row>
    <row r="2015" spans="10:18" ht="15" customHeight="1" x14ac:dyDescent="0.25">
      <c r="J2015" s="1311">
        <v>27</v>
      </c>
      <c r="K2015" s="476"/>
      <c r="L2015" s="477">
        <v>2</v>
      </c>
      <c r="M2015" s="409">
        <v>3</v>
      </c>
      <c r="N2015" s="409">
        <v>400</v>
      </c>
      <c r="O2015" s="409">
        <v>1</v>
      </c>
      <c r="P2015" s="617">
        <v>25</v>
      </c>
      <c r="Q2015" s="451">
        <f t="shared" si="65"/>
        <v>0.06</v>
      </c>
      <c r="R2015" s="618"/>
    </row>
    <row r="2016" spans="10:18" ht="15" customHeight="1" x14ac:dyDescent="0.25">
      <c r="J2016" s="1292">
        <v>46232</v>
      </c>
      <c r="K2016" s="23" t="s">
        <v>32</v>
      </c>
      <c r="L2016" s="24">
        <v>10</v>
      </c>
      <c r="M2016" s="24">
        <v>33</v>
      </c>
      <c r="N2016" s="24">
        <v>400</v>
      </c>
      <c r="O2016" s="23"/>
      <c r="P2016" s="25">
        <v>2</v>
      </c>
      <c r="Q2016" s="26">
        <f t="shared" si="65"/>
        <v>0.26400000000000001</v>
      </c>
      <c r="R2016" s="27"/>
    </row>
    <row r="2017" spans="10:18" ht="15" customHeight="1" x14ac:dyDescent="0.25">
      <c r="J2017" s="28">
        <v>2</v>
      </c>
      <c r="K2017" s="29"/>
      <c r="L2017" s="29">
        <v>10</v>
      </c>
      <c r="M2017" s="24">
        <v>28</v>
      </c>
      <c r="N2017" s="24">
        <v>400</v>
      </c>
      <c r="O2017" s="29"/>
      <c r="P2017" s="25">
        <v>1</v>
      </c>
      <c r="Q2017" s="26">
        <f t="shared" si="65"/>
        <v>0.112</v>
      </c>
      <c r="R2017" s="29"/>
    </row>
    <row r="2018" spans="10:18" ht="15" customHeight="1" x14ac:dyDescent="0.25">
      <c r="J2018" s="22">
        <v>3</v>
      </c>
      <c r="K2018" s="29"/>
      <c r="L2018" s="29">
        <v>13</v>
      </c>
      <c r="M2018" s="24">
        <v>23</v>
      </c>
      <c r="N2018" s="24">
        <v>400</v>
      </c>
      <c r="O2018" s="29"/>
      <c r="P2018" s="25">
        <v>1</v>
      </c>
      <c r="Q2018" s="26">
        <f t="shared" si="65"/>
        <v>0.1196</v>
      </c>
      <c r="R2018" s="29"/>
    </row>
    <row r="2019" spans="10:18" ht="15" customHeight="1" x14ac:dyDescent="0.25">
      <c r="J2019" s="28">
        <v>4</v>
      </c>
      <c r="K2019" s="29"/>
      <c r="L2019" s="29">
        <v>8</v>
      </c>
      <c r="M2019" s="24">
        <v>23</v>
      </c>
      <c r="N2019" s="24">
        <v>400</v>
      </c>
      <c r="O2019" s="29"/>
      <c r="P2019" s="25">
        <v>1</v>
      </c>
      <c r="Q2019" s="26">
        <f t="shared" si="65"/>
        <v>7.3599999999999999E-2</v>
      </c>
      <c r="R2019" s="29"/>
    </row>
    <row r="2020" spans="10:18" ht="15" customHeight="1" x14ac:dyDescent="0.25">
      <c r="J2020" s="22">
        <v>5</v>
      </c>
      <c r="K2020" s="29"/>
      <c r="L2020" s="29">
        <v>7</v>
      </c>
      <c r="M2020" s="24">
        <v>20</v>
      </c>
      <c r="N2020" s="24">
        <v>400</v>
      </c>
      <c r="O2020" s="29"/>
      <c r="P2020" s="25">
        <v>1</v>
      </c>
      <c r="Q2020" s="26">
        <f t="shared" si="65"/>
        <v>5.6000000000000001E-2</v>
      </c>
      <c r="R2020" s="29"/>
    </row>
    <row r="2021" spans="10:18" ht="15" customHeight="1" x14ac:dyDescent="0.25">
      <c r="J2021" s="28">
        <v>6</v>
      </c>
      <c r="K2021" s="29"/>
      <c r="L2021" s="29">
        <v>8</v>
      </c>
      <c r="M2021" s="24">
        <v>15</v>
      </c>
      <c r="N2021" s="24">
        <v>400</v>
      </c>
      <c r="O2021" s="29"/>
      <c r="P2021" s="25">
        <v>2</v>
      </c>
      <c r="Q2021" s="26">
        <f t="shared" si="65"/>
        <v>9.6000000000000002E-2</v>
      </c>
      <c r="R2021" s="29"/>
    </row>
    <row r="2022" spans="10:18" ht="15" customHeight="1" x14ac:dyDescent="0.25">
      <c r="J2022" s="22">
        <v>7</v>
      </c>
      <c r="K2022" s="29"/>
      <c r="L2022" s="29">
        <v>4.5</v>
      </c>
      <c r="M2022" s="24">
        <v>15</v>
      </c>
      <c r="N2022" s="24">
        <v>400</v>
      </c>
      <c r="O2022" s="29"/>
      <c r="P2022" s="25">
        <v>3</v>
      </c>
      <c r="Q2022" s="26">
        <f t="shared" si="65"/>
        <v>8.1000000000000003E-2</v>
      </c>
      <c r="R2022" s="29"/>
    </row>
    <row r="2023" spans="10:18" ht="15" customHeight="1" x14ac:dyDescent="0.25">
      <c r="J2023" s="28">
        <v>8</v>
      </c>
      <c r="K2023" s="29"/>
      <c r="L2023" s="29">
        <v>8</v>
      </c>
      <c r="M2023" s="24">
        <v>13</v>
      </c>
      <c r="N2023" s="24">
        <v>400</v>
      </c>
      <c r="O2023" s="29"/>
      <c r="P2023" s="25">
        <v>1</v>
      </c>
      <c r="Q2023" s="26">
        <f t="shared" si="65"/>
        <v>4.1599999999999998E-2</v>
      </c>
      <c r="R2023" s="29"/>
    </row>
    <row r="2024" spans="10:18" ht="15" customHeight="1" x14ac:dyDescent="0.25">
      <c r="J2024" s="22">
        <v>9</v>
      </c>
      <c r="K2024" s="29"/>
      <c r="L2024" s="29">
        <v>3.5</v>
      </c>
      <c r="M2024" s="24">
        <v>15</v>
      </c>
      <c r="N2024" s="24">
        <v>400</v>
      </c>
      <c r="O2024" s="29"/>
      <c r="P2024" s="25">
        <v>1</v>
      </c>
      <c r="Q2024" s="26">
        <f t="shared" si="65"/>
        <v>2.1000000000000001E-2</v>
      </c>
      <c r="R2024" s="29"/>
    </row>
    <row r="2025" spans="10:18" ht="15" customHeight="1" x14ac:dyDescent="0.25">
      <c r="J2025" s="28">
        <v>10</v>
      </c>
      <c r="K2025" s="29"/>
      <c r="L2025" s="29">
        <v>2.2000000000000002</v>
      </c>
      <c r="M2025" s="24">
        <v>13</v>
      </c>
      <c r="N2025" s="24">
        <v>400</v>
      </c>
      <c r="O2025" s="29"/>
      <c r="P2025" s="25">
        <v>1</v>
      </c>
      <c r="Q2025" s="26">
        <f t="shared" si="65"/>
        <v>1.1440000000000001E-2</v>
      </c>
      <c r="R2025" s="29"/>
    </row>
    <row r="2026" spans="10:18" ht="15" customHeight="1" x14ac:dyDescent="0.25">
      <c r="J2026" s="22">
        <v>11</v>
      </c>
      <c r="K2026" s="29"/>
      <c r="L2026" s="29">
        <v>2.2000000000000002</v>
      </c>
      <c r="M2026" s="24">
        <v>15</v>
      </c>
      <c r="N2026" s="24">
        <v>400</v>
      </c>
      <c r="O2026" s="29"/>
      <c r="P2026" s="25">
        <v>2</v>
      </c>
      <c r="Q2026" s="26">
        <f t="shared" si="65"/>
        <v>2.64E-2</v>
      </c>
      <c r="R2026" s="29"/>
    </row>
    <row r="2027" spans="10:18" ht="15" customHeight="1" x14ac:dyDescent="0.25">
      <c r="J2027" s="28">
        <v>12</v>
      </c>
      <c r="K2027" s="29"/>
      <c r="L2027" s="29">
        <v>1.7</v>
      </c>
      <c r="M2027" s="24">
        <v>13</v>
      </c>
      <c r="N2027" s="24">
        <v>400</v>
      </c>
      <c r="O2027" s="29"/>
      <c r="P2027" s="25">
        <v>1</v>
      </c>
      <c r="Q2027" s="26">
        <f t="shared" si="65"/>
        <v>8.8400000000000006E-3</v>
      </c>
      <c r="R2027" s="29"/>
    </row>
    <row r="2028" spans="10:18" ht="15" customHeight="1" x14ac:dyDescent="0.25">
      <c r="J2028" s="22">
        <v>13</v>
      </c>
      <c r="K2028" s="29"/>
      <c r="L2028" s="29">
        <v>15</v>
      </c>
      <c r="M2028" s="24">
        <v>28</v>
      </c>
      <c r="N2028" s="24">
        <v>400</v>
      </c>
      <c r="O2028" s="29"/>
      <c r="P2028" s="25">
        <v>1</v>
      </c>
      <c r="Q2028" s="26">
        <f t="shared" si="65"/>
        <v>0.16800000000000001</v>
      </c>
      <c r="R2028" s="29"/>
    </row>
    <row r="2029" spans="10:18" ht="15" customHeight="1" x14ac:dyDescent="0.25">
      <c r="J2029" s="28">
        <v>14</v>
      </c>
      <c r="K2029" s="29"/>
      <c r="L2029" s="29">
        <v>13</v>
      </c>
      <c r="M2029" s="24">
        <v>28</v>
      </c>
      <c r="N2029" s="24">
        <v>400</v>
      </c>
      <c r="O2029" s="29"/>
      <c r="P2029" s="25">
        <v>1</v>
      </c>
      <c r="Q2029" s="26">
        <f t="shared" si="65"/>
        <v>0.14560000000000001</v>
      </c>
      <c r="R2029" s="29"/>
    </row>
    <row r="2030" spans="10:18" ht="15" customHeight="1" x14ac:dyDescent="0.25">
      <c r="J2030" s="22">
        <v>15</v>
      </c>
      <c r="K2030" s="29"/>
      <c r="L2030" s="29">
        <v>8</v>
      </c>
      <c r="M2030" s="24">
        <v>10</v>
      </c>
      <c r="N2030" s="24">
        <v>400</v>
      </c>
      <c r="O2030" s="29"/>
      <c r="P2030" s="25">
        <v>1</v>
      </c>
      <c r="Q2030" s="26">
        <f t="shared" si="65"/>
        <v>3.2000000000000001E-2</v>
      </c>
      <c r="R2030" s="29"/>
    </row>
    <row r="2031" spans="10:18" ht="15" customHeight="1" x14ac:dyDescent="0.25">
      <c r="J2031" s="28">
        <v>16</v>
      </c>
      <c r="K2031" s="29"/>
      <c r="L2031" s="29">
        <v>7</v>
      </c>
      <c r="M2031" s="24">
        <v>10</v>
      </c>
      <c r="N2031" s="24">
        <v>400</v>
      </c>
      <c r="O2031" s="29"/>
      <c r="P2031" s="25">
        <v>1</v>
      </c>
      <c r="Q2031" s="26">
        <f t="shared" si="65"/>
        <v>2.8000000000000001E-2</v>
      </c>
      <c r="R2031" s="29"/>
    </row>
    <row r="2032" spans="10:18" ht="15" customHeight="1" x14ac:dyDescent="0.25">
      <c r="J2032" s="22">
        <v>17</v>
      </c>
      <c r="K2032" s="29"/>
      <c r="L2032" s="29">
        <v>4.5</v>
      </c>
      <c r="M2032" s="24">
        <v>10</v>
      </c>
      <c r="N2032" s="24">
        <v>400</v>
      </c>
      <c r="O2032" s="29"/>
      <c r="P2032" s="25">
        <v>7</v>
      </c>
      <c r="Q2032" s="26">
        <f t="shared" si="65"/>
        <v>0.126</v>
      </c>
      <c r="R2032" s="29"/>
    </row>
    <row r="2033" spans="10:18" ht="15" customHeight="1" x14ac:dyDescent="0.25">
      <c r="J2033" s="28">
        <v>18</v>
      </c>
      <c r="K2033" s="29"/>
      <c r="L2033" s="29">
        <v>3.5</v>
      </c>
      <c r="M2033" s="24">
        <v>10</v>
      </c>
      <c r="N2033" s="24">
        <v>400</v>
      </c>
      <c r="O2033" s="29"/>
      <c r="P2033" s="25">
        <v>4</v>
      </c>
      <c r="Q2033" s="26">
        <f t="shared" ref="Q2033:Q2051" si="66">L2033*M2033*N2033*P2033/1000000</f>
        <v>5.6000000000000001E-2</v>
      </c>
      <c r="R2033" s="29"/>
    </row>
    <row r="2034" spans="10:18" ht="15" customHeight="1" x14ac:dyDescent="0.25">
      <c r="J2034" s="22">
        <v>19</v>
      </c>
      <c r="K2034" s="29"/>
      <c r="L2034" s="29">
        <v>2.2000000000000002</v>
      </c>
      <c r="M2034" s="24">
        <v>10</v>
      </c>
      <c r="N2034" s="24">
        <v>400</v>
      </c>
      <c r="O2034" s="29"/>
      <c r="P2034" s="25">
        <v>7</v>
      </c>
      <c r="Q2034" s="26">
        <f t="shared" si="66"/>
        <v>6.1600000000000002E-2</v>
      </c>
      <c r="R2034" s="29"/>
    </row>
    <row r="2035" spans="10:18" ht="15" customHeight="1" x14ac:dyDescent="0.25">
      <c r="J2035" s="28">
        <v>20</v>
      </c>
      <c r="K2035" s="29"/>
      <c r="L2035" s="29">
        <v>1.7</v>
      </c>
      <c r="M2035" s="24">
        <v>10</v>
      </c>
      <c r="N2035" s="24">
        <v>400</v>
      </c>
      <c r="O2035" s="29"/>
      <c r="P2035" s="25">
        <v>12</v>
      </c>
      <c r="Q2035" s="26">
        <f t="shared" si="66"/>
        <v>8.1600000000000006E-2</v>
      </c>
      <c r="R2035" s="29"/>
    </row>
    <row r="2036" spans="10:18" ht="15" customHeight="1" x14ac:dyDescent="0.25">
      <c r="J2036" s="22">
        <v>21</v>
      </c>
      <c r="K2036" s="29"/>
      <c r="L2036" s="29">
        <v>2.2000000000000002</v>
      </c>
      <c r="M2036" s="24">
        <v>15</v>
      </c>
      <c r="N2036" s="24">
        <v>300</v>
      </c>
      <c r="O2036" s="29"/>
      <c r="P2036" s="25">
        <v>2</v>
      </c>
      <c r="Q2036" s="26">
        <f t="shared" si="66"/>
        <v>1.9800000000000002E-2</v>
      </c>
      <c r="R2036" s="29"/>
    </row>
    <row r="2037" spans="10:18" ht="15" customHeight="1" x14ac:dyDescent="0.25">
      <c r="J2037" s="28">
        <v>22</v>
      </c>
      <c r="K2037" s="29"/>
      <c r="L2037" s="29">
        <v>2.2000000000000002</v>
      </c>
      <c r="M2037" s="24">
        <v>10</v>
      </c>
      <c r="N2037" s="24">
        <v>300</v>
      </c>
      <c r="O2037" s="29"/>
      <c r="P2037" s="25">
        <v>1</v>
      </c>
      <c r="Q2037" s="26">
        <f t="shared" si="66"/>
        <v>6.6E-3</v>
      </c>
      <c r="R2037" s="29"/>
    </row>
    <row r="2038" spans="10:18" ht="15" customHeight="1" x14ac:dyDescent="0.25">
      <c r="J2038" s="1311">
        <v>23</v>
      </c>
      <c r="K2038" s="476"/>
      <c r="L2038" s="477">
        <v>5</v>
      </c>
      <c r="M2038" s="409">
        <v>7</v>
      </c>
      <c r="N2038" s="409">
        <v>400</v>
      </c>
      <c r="O2038" s="409">
        <v>1</v>
      </c>
      <c r="P2038" s="617">
        <v>4</v>
      </c>
      <c r="Q2038" s="451">
        <f t="shared" si="66"/>
        <v>5.6000000000000001E-2</v>
      </c>
      <c r="R2038" s="618"/>
    </row>
    <row r="2039" spans="10:18" ht="15" customHeight="1" x14ac:dyDescent="0.25">
      <c r="J2039" s="1311">
        <v>24</v>
      </c>
      <c r="K2039" s="476"/>
      <c r="L2039" s="477">
        <v>4</v>
      </c>
      <c r="M2039" s="409">
        <v>6</v>
      </c>
      <c r="N2039" s="409">
        <v>400</v>
      </c>
      <c r="O2039" s="409">
        <v>1</v>
      </c>
      <c r="P2039" s="617">
        <v>6</v>
      </c>
      <c r="Q2039" s="451">
        <f t="shared" si="66"/>
        <v>5.7599999999999998E-2</v>
      </c>
      <c r="R2039" s="618"/>
    </row>
    <row r="2040" spans="10:18" ht="15" customHeight="1" x14ac:dyDescent="0.25">
      <c r="J2040" s="1311">
        <v>25</v>
      </c>
      <c r="K2040" s="476"/>
      <c r="L2040" s="477">
        <v>3</v>
      </c>
      <c r="M2040" s="409">
        <v>5</v>
      </c>
      <c r="N2040" s="409">
        <v>400</v>
      </c>
      <c r="O2040" s="409">
        <v>2</v>
      </c>
      <c r="P2040" s="617">
        <v>20</v>
      </c>
      <c r="Q2040" s="451">
        <f t="shared" si="66"/>
        <v>0.12</v>
      </c>
      <c r="R2040" s="618"/>
    </row>
    <row r="2041" spans="10:18" ht="15" customHeight="1" x14ac:dyDescent="0.25">
      <c r="J2041" s="1311">
        <v>26</v>
      </c>
      <c r="K2041" s="476"/>
      <c r="L2041" s="477">
        <v>2</v>
      </c>
      <c r="M2041" s="409">
        <v>3</v>
      </c>
      <c r="N2041" s="409">
        <v>400</v>
      </c>
      <c r="O2041" s="409">
        <v>2</v>
      </c>
      <c r="P2041" s="617">
        <v>50</v>
      </c>
      <c r="Q2041" s="451">
        <f t="shared" si="66"/>
        <v>0.12</v>
      </c>
      <c r="R2041" s="618"/>
    </row>
    <row r="2042" spans="10:18" ht="15" customHeight="1" x14ac:dyDescent="0.25">
      <c r="J2042" s="1292">
        <v>46233</v>
      </c>
      <c r="K2042" s="23" t="s">
        <v>32</v>
      </c>
      <c r="L2042" s="24">
        <v>15</v>
      </c>
      <c r="M2042" s="24">
        <v>32</v>
      </c>
      <c r="N2042" s="24">
        <v>400</v>
      </c>
      <c r="O2042" s="23"/>
      <c r="P2042" s="25">
        <v>1</v>
      </c>
      <c r="Q2042" s="26">
        <f t="shared" si="66"/>
        <v>0.192</v>
      </c>
      <c r="R2042" s="27"/>
    </row>
    <row r="2043" spans="10:18" ht="15" customHeight="1" x14ac:dyDescent="0.25">
      <c r="J2043" s="28">
        <v>2</v>
      </c>
      <c r="K2043" s="29"/>
      <c r="L2043" s="29">
        <v>10</v>
      </c>
      <c r="M2043" s="24">
        <v>25</v>
      </c>
      <c r="N2043" s="24">
        <v>400</v>
      </c>
      <c r="O2043" s="29"/>
      <c r="P2043" s="25">
        <v>1</v>
      </c>
      <c r="Q2043" s="26">
        <f t="shared" si="66"/>
        <v>0.1</v>
      </c>
      <c r="R2043" s="29"/>
    </row>
    <row r="2044" spans="10:18" ht="15" customHeight="1" x14ac:dyDescent="0.25">
      <c r="J2044" s="22">
        <v>3</v>
      </c>
      <c r="K2044" s="29"/>
      <c r="L2044" s="29">
        <v>7</v>
      </c>
      <c r="M2044" s="24">
        <v>10</v>
      </c>
      <c r="N2044" s="24">
        <v>400</v>
      </c>
      <c r="O2044" s="29"/>
      <c r="P2044" s="25">
        <v>2</v>
      </c>
      <c r="Q2044" s="26">
        <f t="shared" si="66"/>
        <v>5.6000000000000001E-2</v>
      </c>
      <c r="R2044" s="29"/>
    </row>
    <row r="2045" spans="10:18" ht="15" customHeight="1" x14ac:dyDescent="0.25">
      <c r="J2045" s="28">
        <v>4</v>
      </c>
      <c r="K2045" s="29"/>
      <c r="L2045" s="29">
        <v>3.5</v>
      </c>
      <c r="M2045" s="24">
        <v>10</v>
      </c>
      <c r="N2045" s="24">
        <v>400</v>
      </c>
      <c r="O2045" s="29"/>
      <c r="P2045" s="25">
        <v>1</v>
      </c>
      <c r="Q2045" s="26">
        <f t="shared" si="66"/>
        <v>1.4E-2</v>
      </c>
      <c r="R2045" s="29"/>
    </row>
    <row r="2046" spans="10:18" ht="15" customHeight="1" x14ac:dyDescent="0.25">
      <c r="J2046" s="22">
        <v>5</v>
      </c>
      <c r="K2046" s="29"/>
      <c r="L2046" s="29">
        <v>4.5</v>
      </c>
      <c r="M2046" s="24">
        <v>13</v>
      </c>
      <c r="N2046" s="24">
        <v>400</v>
      </c>
      <c r="O2046" s="29"/>
      <c r="P2046" s="25">
        <v>1</v>
      </c>
      <c r="Q2046" s="26">
        <f t="shared" si="66"/>
        <v>2.3400000000000001E-2</v>
      </c>
      <c r="R2046" s="29"/>
    </row>
    <row r="2047" spans="10:18" ht="15" customHeight="1" x14ac:dyDescent="0.25">
      <c r="J2047" s="28">
        <v>6</v>
      </c>
      <c r="K2047" s="29"/>
      <c r="L2047" s="29">
        <v>4.5</v>
      </c>
      <c r="M2047" s="24">
        <v>15</v>
      </c>
      <c r="N2047" s="24">
        <v>400</v>
      </c>
      <c r="O2047" s="29"/>
      <c r="P2047" s="25">
        <v>1</v>
      </c>
      <c r="Q2047" s="26">
        <f t="shared" si="66"/>
        <v>2.7E-2</v>
      </c>
      <c r="R2047" s="29"/>
    </row>
    <row r="2048" spans="10:18" ht="15" customHeight="1" x14ac:dyDescent="0.25">
      <c r="J2048" s="22">
        <v>7</v>
      </c>
      <c r="K2048" s="29"/>
      <c r="L2048" s="29">
        <v>2.2000000000000002</v>
      </c>
      <c r="M2048" s="24">
        <v>15</v>
      </c>
      <c r="N2048" s="24">
        <v>400</v>
      </c>
      <c r="O2048" s="29"/>
      <c r="P2048" s="25">
        <v>1</v>
      </c>
      <c r="Q2048" s="26">
        <f t="shared" si="66"/>
        <v>1.32E-2</v>
      </c>
      <c r="R2048" s="29"/>
    </row>
    <row r="2049" spans="10:18" ht="15" customHeight="1" x14ac:dyDescent="0.25">
      <c r="J2049" s="1311">
        <v>8</v>
      </c>
      <c r="K2049" s="476"/>
      <c r="L2049" s="477">
        <v>5</v>
      </c>
      <c r="M2049" s="409">
        <v>7</v>
      </c>
      <c r="N2049" s="409">
        <v>400</v>
      </c>
      <c r="O2049" s="409">
        <v>4</v>
      </c>
      <c r="P2049" s="617">
        <v>24</v>
      </c>
      <c r="Q2049" s="451">
        <f t="shared" si="66"/>
        <v>0.33600000000000002</v>
      </c>
      <c r="R2049" s="618"/>
    </row>
    <row r="2050" spans="10:18" ht="15" customHeight="1" x14ac:dyDescent="0.25">
      <c r="J2050" s="1311">
        <v>9</v>
      </c>
      <c r="K2050" s="476"/>
      <c r="L2050" s="477">
        <v>4</v>
      </c>
      <c r="M2050" s="409">
        <v>6</v>
      </c>
      <c r="N2050" s="409">
        <v>400</v>
      </c>
      <c r="O2050" s="409">
        <v>1</v>
      </c>
      <c r="P2050" s="617">
        <v>6</v>
      </c>
      <c r="Q2050" s="451">
        <f t="shared" si="66"/>
        <v>5.7599999999999998E-2</v>
      </c>
      <c r="R2050" s="618"/>
    </row>
    <row r="2051" spans="10:18" ht="15" customHeight="1" x14ac:dyDescent="0.25">
      <c r="J2051" s="1346">
        <v>11</v>
      </c>
      <c r="K2051" s="1347"/>
      <c r="L2051" s="1348">
        <v>2</v>
      </c>
      <c r="M2051" s="1349">
        <v>3</v>
      </c>
      <c r="N2051" s="1349">
        <v>400</v>
      </c>
      <c r="O2051" s="1349">
        <v>1</v>
      </c>
      <c r="P2051" s="1352">
        <v>25</v>
      </c>
      <c r="Q2051" s="1353">
        <f t="shared" si="66"/>
        <v>0.06</v>
      </c>
      <c r="R2051" s="1354"/>
    </row>
    <row r="2052" spans="10:18" ht="15" customHeight="1" x14ac:dyDescent="0.25">
      <c r="J2052" s="1882"/>
      <c r="K2052" s="1883"/>
      <c r="L2052" s="1883"/>
      <c r="M2052" s="1883"/>
      <c r="N2052" s="1884"/>
      <c r="O2052" s="1057">
        <f>SUM(O1457:O2051)</f>
        <v>300</v>
      </c>
      <c r="P2052" s="845">
        <f>SUM(P1457:P2051)</f>
        <v>4892</v>
      </c>
      <c r="Q2052" s="437">
        <f>SUM(Q1457:Q2051)</f>
        <v>69.407240000000044</v>
      </c>
      <c r="R2052" s="438"/>
    </row>
    <row r="2053" spans="10:18" ht="15" customHeight="1" x14ac:dyDescent="0.25">
      <c r="J2053" s="1329">
        <v>46237</v>
      </c>
      <c r="K2053" s="429" t="s">
        <v>32</v>
      </c>
      <c r="L2053" s="426">
        <v>10</v>
      </c>
      <c r="M2053" s="426">
        <v>25</v>
      </c>
      <c r="N2053" s="426">
        <v>400</v>
      </c>
      <c r="O2053" s="429"/>
      <c r="P2053" s="450">
        <v>1</v>
      </c>
      <c r="Q2053" s="451">
        <f t="shared" ref="Q2053:Q2116" si="67">L2053*M2053*N2053*P2053/1000000</f>
        <v>0.1</v>
      </c>
      <c r="R2053" s="1056"/>
    </row>
    <row r="2054" spans="10:18" ht="15" customHeight="1" x14ac:dyDescent="0.25">
      <c r="J2054" s="1311">
        <v>2</v>
      </c>
      <c r="K2054" s="476"/>
      <c r="L2054" s="476">
        <v>7</v>
      </c>
      <c r="M2054" s="426">
        <v>25</v>
      </c>
      <c r="N2054" s="426">
        <v>400</v>
      </c>
      <c r="O2054" s="476"/>
      <c r="P2054" s="450">
        <v>1</v>
      </c>
      <c r="Q2054" s="451">
        <f t="shared" si="67"/>
        <v>7.0000000000000007E-2</v>
      </c>
      <c r="R2054" s="476"/>
    </row>
    <row r="2055" spans="10:18" ht="15" customHeight="1" x14ac:dyDescent="0.25">
      <c r="J2055" s="1055">
        <v>3</v>
      </c>
      <c r="K2055" s="476"/>
      <c r="L2055" s="476">
        <v>1.7</v>
      </c>
      <c r="M2055" s="426">
        <v>25</v>
      </c>
      <c r="N2055" s="426">
        <v>400</v>
      </c>
      <c r="O2055" s="476"/>
      <c r="P2055" s="450">
        <v>1</v>
      </c>
      <c r="Q2055" s="451">
        <f t="shared" si="67"/>
        <v>1.7000000000000001E-2</v>
      </c>
      <c r="R2055" s="476"/>
    </row>
    <row r="2056" spans="10:18" ht="15" customHeight="1" x14ac:dyDescent="0.25">
      <c r="J2056" s="1311">
        <v>4</v>
      </c>
      <c r="K2056" s="476"/>
      <c r="L2056" s="476">
        <v>3.5</v>
      </c>
      <c r="M2056" s="426">
        <v>20</v>
      </c>
      <c r="N2056" s="426">
        <v>400</v>
      </c>
      <c r="O2056" s="476"/>
      <c r="P2056" s="450">
        <v>1</v>
      </c>
      <c r="Q2056" s="451">
        <f t="shared" si="67"/>
        <v>2.8000000000000001E-2</v>
      </c>
      <c r="R2056" s="476"/>
    </row>
    <row r="2057" spans="10:18" ht="15" customHeight="1" x14ac:dyDescent="0.25">
      <c r="J2057" s="1055">
        <v>5</v>
      </c>
      <c r="K2057" s="476"/>
      <c r="L2057" s="476">
        <v>2.2000000000000002</v>
      </c>
      <c r="M2057" s="426">
        <v>20</v>
      </c>
      <c r="N2057" s="426">
        <v>400</v>
      </c>
      <c r="O2057" s="476"/>
      <c r="P2057" s="450">
        <v>3</v>
      </c>
      <c r="Q2057" s="451">
        <f t="shared" si="67"/>
        <v>5.28E-2</v>
      </c>
      <c r="R2057" s="476"/>
    </row>
    <row r="2058" spans="10:18" ht="15" customHeight="1" x14ac:dyDescent="0.25">
      <c r="J2058" s="1311">
        <v>6</v>
      </c>
      <c r="K2058" s="476"/>
      <c r="L2058" s="476">
        <v>10</v>
      </c>
      <c r="M2058" s="426">
        <v>13</v>
      </c>
      <c r="N2058" s="426">
        <v>400</v>
      </c>
      <c r="O2058" s="476"/>
      <c r="P2058" s="450">
        <v>1</v>
      </c>
      <c r="Q2058" s="451">
        <f t="shared" si="67"/>
        <v>5.1999999999999998E-2</v>
      </c>
      <c r="R2058" s="476"/>
    </row>
    <row r="2059" spans="10:18" ht="15" customHeight="1" x14ac:dyDescent="0.25">
      <c r="J2059" s="1055">
        <v>7</v>
      </c>
      <c r="K2059" s="476"/>
      <c r="L2059" s="476">
        <v>15</v>
      </c>
      <c r="M2059" s="426">
        <v>15</v>
      </c>
      <c r="N2059" s="426">
        <v>400</v>
      </c>
      <c r="O2059" s="476"/>
      <c r="P2059" s="450">
        <v>1</v>
      </c>
      <c r="Q2059" s="451">
        <f t="shared" si="67"/>
        <v>0.09</v>
      </c>
      <c r="R2059" s="476"/>
    </row>
    <row r="2060" spans="10:18" ht="15" customHeight="1" x14ac:dyDescent="0.25">
      <c r="J2060" s="1311">
        <v>8</v>
      </c>
      <c r="K2060" s="476"/>
      <c r="L2060" s="476">
        <v>7</v>
      </c>
      <c r="M2060" s="426">
        <v>15</v>
      </c>
      <c r="N2060" s="426">
        <v>400</v>
      </c>
      <c r="O2060" s="476"/>
      <c r="P2060" s="450">
        <v>1</v>
      </c>
      <c r="Q2060" s="451">
        <f t="shared" si="67"/>
        <v>4.2000000000000003E-2</v>
      </c>
      <c r="R2060" s="476"/>
    </row>
    <row r="2061" spans="10:18" ht="15" customHeight="1" x14ac:dyDescent="0.25">
      <c r="J2061" s="1055">
        <v>9</v>
      </c>
      <c r="K2061" s="476"/>
      <c r="L2061" s="476">
        <v>4.5</v>
      </c>
      <c r="M2061" s="426">
        <v>15</v>
      </c>
      <c r="N2061" s="426">
        <v>400</v>
      </c>
      <c r="O2061" s="476"/>
      <c r="P2061" s="450">
        <v>1</v>
      </c>
      <c r="Q2061" s="451">
        <f t="shared" si="67"/>
        <v>2.7E-2</v>
      </c>
      <c r="R2061" s="476"/>
    </row>
    <row r="2062" spans="10:18" ht="15" customHeight="1" x14ac:dyDescent="0.25">
      <c r="J2062" s="1311">
        <v>10</v>
      </c>
      <c r="K2062" s="476"/>
      <c r="L2062" s="476">
        <v>3.5</v>
      </c>
      <c r="M2062" s="426">
        <v>15</v>
      </c>
      <c r="N2062" s="426">
        <v>400</v>
      </c>
      <c r="O2062" s="476"/>
      <c r="P2062" s="450">
        <v>2</v>
      </c>
      <c r="Q2062" s="451">
        <f t="shared" si="67"/>
        <v>4.2000000000000003E-2</v>
      </c>
      <c r="R2062" s="476"/>
    </row>
    <row r="2063" spans="10:18" ht="15" customHeight="1" x14ac:dyDescent="0.25">
      <c r="J2063" s="1055">
        <v>11</v>
      </c>
      <c r="K2063" s="476"/>
      <c r="L2063" s="476">
        <v>1.7</v>
      </c>
      <c r="M2063" s="426">
        <v>15</v>
      </c>
      <c r="N2063" s="426">
        <v>400</v>
      </c>
      <c r="O2063" s="476"/>
      <c r="P2063" s="450">
        <v>2</v>
      </c>
      <c r="Q2063" s="451">
        <f t="shared" si="67"/>
        <v>2.0400000000000001E-2</v>
      </c>
      <c r="R2063" s="476"/>
    </row>
    <row r="2064" spans="10:18" ht="15" customHeight="1" x14ac:dyDescent="0.25">
      <c r="J2064" s="1311">
        <v>12</v>
      </c>
      <c r="K2064" s="476"/>
      <c r="L2064" s="476">
        <v>3.5</v>
      </c>
      <c r="M2064" s="426">
        <v>13</v>
      </c>
      <c r="N2064" s="426">
        <v>400</v>
      </c>
      <c r="O2064" s="476"/>
      <c r="P2064" s="450">
        <v>3</v>
      </c>
      <c r="Q2064" s="451">
        <f t="shared" si="67"/>
        <v>5.4600000000000003E-2</v>
      </c>
      <c r="R2064" s="476"/>
    </row>
    <row r="2065" spans="10:18" ht="15" customHeight="1" x14ac:dyDescent="0.25">
      <c r="J2065" s="1055">
        <v>13</v>
      </c>
      <c r="K2065" s="476"/>
      <c r="L2065" s="476">
        <v>2.2000000000000002</v>
      </c>
      <c r="M2065" s="426">
        <v>13</v>
      </c>
      <c r="N2065" s="426">
        <v>400</v>
      </c>
      <c r="O2065" s="476"/>
      <c r="P2065" s="450">
        <v>1</v>
      </c>
      <c r="Q2065" s="451">
        <f t="shared" si="67"/>
        <v>1.1440000000000001E-2</v>
      </c>
      <c r="R2065" s="476"/>
    </row>
    <row r="2066" spans="10:18" ht="15" customHeight="1" x14ac:dyDescent="0.25">
      <c r="J2066" s="1311">
        <v>14</v>
      </c>
      <c r="K2066" s="476"/>
      <c r="L2066" s="476">
        <v>1.7</v>
      </c>
      <c r="M2066" s="426">
        <v>13</v>
      </c>
      <c r="N2066" s="426">
        <v>400</v>
      </c>
      <c r="O2066" s="476"/>
      <c r="P2066" s="450">
        <v>2</v>
      </c>
      <c r="Q2066" s="451">
        <f t="shared" si="67"/>
        <v>1.7680000000000001E-2</v>
      </c>
      <c r="R2066" s="476"/>
    </row>
    <row r="2067" spans="10:18" ht="15" customHeight="1" x14ac:dyDescent="0.25">
      <c r="J2067" s="1055">
        <v>15</v>
      </c>
      <c r="K2067" s="476"/>
      <c r="L2067" s="476">
        <v>7</v>
      </c>
      <c r="M2067" s="426">
        <v>10</v>
      </c>
      <c r="N2067" s="426">
        <v>400</v>
      </c>
      <c r="O2067" s="476"/>
      <c r="P2067" s="450">
        <v>1</v>
      </c>
      <c r="Q2067" s="451">
        <f t="shared" si="67"/>
        <v>2.8000000000000001E-2</v>
      </c>
      <c r="R2067" s="476"/>
    </row>
    <row r="2068" spans="10:18" ht="15" customHeight="1" x14ac:dyDescent="0.25">
      <c r="J2068" s="1311">
        <v>16</v>
      </c>
      <c r="K2068" s="476"/>
      <c r="L2068" s="476">
        <v>4.5</v>
      </c>
      <c r="M2068" s="426">
        <v>10</v>
      </c>
      <c r="N2068" s="426">
        <v>400</v>
      </c>
      <c r="O2068" s="476"/>
      <c r="P2068" s="450">
        <v>1</v>
      </c>
      <c r="Q2068" s="451">
        <f t="shared" si="67"/>
        <v>1.7999999999999999E-2</v>
      </c>
      <c r="R2068" s="476"/>
    </row>
    <row r="2069" spans="10:18" ht="15" customHeight="1" x14ac:dyDescent="0.25">
      <c r="J2069" s="1055">
        <v>17</v>
      </c>
      <c r="K2069" s="476"/>
      <c r="L2069" s="476">
        <v>3.5</v>
      </c>
      <c r="M2069" s="426">
        <v>10</v>
      </c>
      <c r="N2069" s="426">
        <v>400</v>
      </c>
      <c r="O2069" s="476"/>
      <c r="P2069" s="450">
        <v>5</v>
      </c>
      <c r="Q2069" s="451">
        <f t="shared" si="67"/>
        <v>7.0000000000000007E-2</v>
      </c>
      <c r="R2069" s="476"/>
    </row>
    <row r="2070" spans="10:18" ht="15" customHeight="1" x14ac:dyDescent="0.25">
      <c r="J2070" s="1311">
        <v>18</v>
      </c>
      <c r="K2070" s="476"/>
      <c r="L2070" s="476">
        <v>2.2000000000000002</v>
      </c>
      <c r="M2070" s="426">
        <v>10</v>
      </c>
      <c r="N2070" s="426">
        <v>400</v>
      </c>
      <c r="O2070" s="476"/>
      <c r="P2070" s="450">
        <v>1</v>
      </c>
      <c r="Q2070" s="451">
        <f t="shared" si="67"/>
        <v>8.8000000000000005E-3</v>
      </c>
      <c r="R2070" s="476"/>
    </row>
    <row r="2071" spans="10:18" ht="15" customHeight="1" x14ac:dyDescent="0.25">
      <c r="J2071" s="1055">
        <v>19</v>
      </c>
      <c r="K2071" s="476"/>
      <c r="L2071" s="476">
        <v>1.7</v>
      </c>
      <c r="M2071" s="426">
        <v>10</v>
      </c>
      <c r="N2071" s="426">
        <v>400</v>
      </c>
      <c r="O2071" s="476"/>
      <c r="P2071" s="450">
        <v>4</v>
      </c>
      <c r="Q2071" s="451">
        <f t="shared" si="67"/>
        <v>2.7199999999999998E-2</v>
      </c>
      <c r="R2071" s="476"/>
    </row>
    <row r="2072" spans="10:18" ht="15" customHeight="1" x14ac:dyDescent="0.25">
      <c r="J2072" s="1311">
        <v>20</v>
      </c>
      <c r="K2072" s="476"/>
      <c r="L2072" s="476">
        <v>1.7</v>
      </c>
      <c r="M2072" s="426">
        <v>10</v>
      </c>
      <c r="N2072" s="426">
        <v>300</v>
      </c>
      <c r="O2072" s="476"/>
      <c r="P2072" s="450">
        <v>1</v>
      </c>
      <c r="Q2072" s="451">
        <f t="shared" si="67"/>
        <v>5.1000000000000004E-3</v>
      </c>
      <c r="R2072" s="476"/>
    </row>
    <row r="2073" spans="10:18" ht="15" customHeight="1" x14ac:dyDescent="0.25">
      <c r="J2073" s="1311">
        <v>21</v>
      </c>
      <c r="K2073" s="476"/>
      <c r="L2073" s="477">
        <v>5</v>
      </c>
      <c r="M2073" s="409">
        <v>7</v>
      </c>
      <c r="N2073" s="409">
        <v>400</v>
      </c>
      <c r="O2073" s="409">
        <v>6</v>
      </c>
      <c r="P2073" s="617">
        <v>24</v>
      </c>
      <c r="Q2073" s="451">
        <f t="shared" si="67"/>
        <v>0.33600000000000002</v>
      </c>
      <c r="R2073" s="618"/>
    </row>
    <row r="2074" spans="10:18" ht="15" customHeight="1" x14ac:dyDescent="0.25">
      <c r="J2074" s="1311">
        <v>22</v>
      </c>
      <c r="K2074" s="476"/>
      <c r="L2074" s="477">
        <v>4</v>
      </c>
      <c r="M2074" s="409">
        <v>6</v>
      </c>
      <c r="N2074" s="409">
        <v>400</v>
      </c>
      <c r="O2074" s="409">
        <v>1</v>
      </c>
      <c r="P2074" s="617">
        <v>6</v>
      </c>
      <c r="Q2074" s="451">
        <f t="shared" si="67"/>
        <v>5.7599999999999998E-2</v>
      </c>
      <c r="R2074" s="1058"/>
    </row>
    <row r="2075" spans="10:18" ht="15" customHeight="1" x14ac:dyDescent="0.25">
      <c r="J2075" s="1311">
        <v>23</v>
      </c>
      <c r="K2075" s="476"/>
      <c r="L2075" s="477">
        <v>3</v>
      </c>
      <c r="M2075" s="409">
        <v>5</v>
      </c>
      <c r="N2075" s="409">
        <v>400</v>
      </c>
      <c r="O2075" s="409">
        <v>3</v>
      </c>
      <c r="P2075" s="617">
        <v>30</v>
      </c>
      <c r="Q2075" s="451">
        <f t="shared" si="67"/>
        <v>0.18</v>
      </c>
      <c r="R2075" s="618"/>
    </row>
    <row r="2076" spans="10:18" ht="15" customHeight="1" x14ac:dyDescent="0.25">
      <c r="J2076" s="1311">
        <v>24</v>
      </c>
      <c r="K2076" s="476"/>
      <c r="L2076" s="477">
        <v>2</v>
      </c>
      <c r="M2076" s="409">
        <v>3</v>
      </c>
      <c r="N2076" s="409">
        <v>400</v>
      </c>
      <c r="O2076" s="409">
        <v>1</v>
      </c>
      <c r="P2076" s="617">
        <v>25</v>
      </c>
      <c r="Q2076" s="451">
        <f t="shared" si="67"/>
        <v>0.06</v>
      </c>
      <c r="R2076" s="618"/>
    </row>
    <row r="2077" spans="10:18" ht="15" customHeight="1" x14ac:dyDescent="0.25">
      <c r="J2077" s="1329">
        <v>46238</v>
      </c>
      <c r="K2077" s="429" t="s">
        <v>32</v>
      </c>
      <c r="L2077" s="426">
        <v>10</v>
      </c>
      <c r="M2077" s="426">
        <v>25</v>
      </c>
      <c r="N2077" s="426">
        <v>400</v>
      </c>
      <c r="O2077" s="429"/>
      <c r="P2077" s="450">
        <v>5</v>
      </c>
      <c r="Q2077" s="451">
        <f t="shared" si="67"/>
        <v>0.5</v>
      </c>
      <c r="R2077" s="1056"/>
    </row>
    <row r="2078" spans="10:18" ht="15" customHeight="1" x14ac:dyDescent="0.25">
      <c r="J2078" s="1311">
        <v>2</v>
      </c>
      <c r="K2078" s="476"/>
      <c r="L2078" s="476">
        <v>15</v>
      </c>
      <c r="M2078" s="426">
        <v>20</v>
      </c>
      <c r="N2078" s="426">
        <v>400</v>
      </c>
      <c r="O2078" s="476"/>
      <c r="P2078" s="450">
        <v>1</v>
      </c>
      <c r="Q2078" s="451">
        <f t="shared" si="67"/>
        <v>0.12</v>
      </c>
      <c r="R2078" s="476"/>
    </row>
    <row r="2079" spans="10:18" ht="15" customHeight="1" x14ac:dyDescent="0.25">
      <c r="J2079" s="1055">
        <v>3</v>
      </c>
      <c r="K2079" s="476"/>
      <c r="L2079" s="476">
        <v>13</v>
      </c>
      <c r="M2079" s="426">
        <v>20</v>
      </c>
      <c r="N2079" s="426">
        <v>400</v>
      </c>
      <c r="O2079" s="476"/>
      <c r="P2079" s="450">
        <v>2</v>
      </c>
      <c r="Q2079" s="451">
        <f t="shared" si="67"/>
        <v>0.20799999999999999</v>
      </c>
      <c r="R2079" s="476"/>
    </row>
    <row r="2080" spans="10:18" ht="15" customHeight="1" x14ac:dyDescent="0.25">
      <c r="J2080" s="1311">
        <v>4</v>
      </c>
      <c r="K2080" s="476"/>
      <c r="L2080" s="476">
        <v>10</v>
      </c>
      <c r="M2080" s="426">
        <v>20</v>
      </c>
      <c r="N2080" s="426">
        <v>400</v>
      </c>
      <c r="O2080" s="476"/>
      <c r="P2080" s="450">
        <v>3</v>
      </c>
      <c r="Q2080" s="451">
        <f t="shared" si="67"/>
        <v>0.24</v>
      </c>
      <c r="R2080" s="476"/>
    </row>
    <row r="2081" spans="10:18" ht="15" customHeight="1" x14ac:dyDescent="0.25">
      <c r="J2081" s="1055">
        <v>5</v>
      </c>
      <c r="K2081" s="476"/>
      <c r="L2081" s="476">
        <v>8</v>
      </c>
      <c r="M2081" s="426">
        <v>20</v>
      </c>
      <c r="N2081" s="426">
        <v>400</v>
      </c>
      <c r="O2081" s="476"/>
      <c r="P2081" s="450">
        <v>1</v>
      </c>
      <c r="Q2081" s="451">
        <f t="shared" si="67"/>
        <v>6.4000000000000001E-2</v>
      </c>
      <c r="R2081" s="476"/>
    </row>
    <row r="2082" spans="10:18" ht="15" customHeight="1" x14ac:dyDescent="0.25">
      <c r="J2082" s="1311">
        <v>6</v>
      </c>
      <c r="K2082" s="476"/>
      <c r="L2082" s="476">
        <v>15</v>
      </c>
      <c r="M2082" s="426">
        <v>15</v>
      </c>
      <c r="N2082" s="426">
        <v>400</v>
      </c>
      <c r="O2082" s="476"/>
      <c r="P2082" s="450">
        <v>2</v>
      </c>
      <c r="Q2082" s="451">
        <f t="shared" si="67"/>
        <v>0.18</v>
      </c>
      <c r="R2082" s="476"/>
    </row>
    <row r="2083" spans="10:18" ht="15" customHeight="1" x14ac:dyDescent="0.25">
      <c r="J2083" s="1055">
        <v>7</v>
      </c>
      <c r="K2083" s="476"/>
      <c r="L2083" s="476">
        <v>13</v>
      </c>
      <c r="M2083" s="426">
        <v>13</v>
      </c>
      <c r="N2083" s="426">
        <v>400</v>
      </c>
      <c r="O2083" s="476"/>
      <c r="P2083" s="450">
        <v>1</v>
      </c>
      <c r="Q2083" s="451">
        <f t="shared" si="67"/>
        <v>6.7599999999999993E-2</v>
      </c>
      <c r="R2083" s="476"/>
    </row>
    <row r="2084" spans="10:18" ht="15" customHeight="1" x14ac:dyDescent="0.25">
      <c r="J2084" s="1311">
        <v>8</v>
      </c>
      <c r="K2084" s="476"/>
      <c r="L2084" s="476">
        <v>8</v>
      </c>
      <c r="M2084" s="426">
        <v>13</v>
      </c>
      <c r="N2084" s="426">
        <v>400</v>
      </c>
      <c r="O2084" s="476"/>
      <c r="P2084" s="450">
        <v>2</v>
      </c>
      <c r="Q2084" s="451">
        <f t="shared" si="67"/>
        <v>8.3199999999999996E-2</v>
      </c>
      <c r="R2084" s="476"/>
    </row>
    <row r="2085" spans="10:18" ht="15" customHeight="1" x14ac:dyDescent="0.25">
      <c r="J2085" s="1055">
        <v>9</v>
      </c>
      <c r="K2085" s="476"/>
      <c r="L2085" s="476">
        <v>4.5</v>
      </c>
      <c r="M2085" s="426">
        <v>15</v>
      </c>
      <c r="N2085" s="426">
        <v>400</v>
      </c>
      <c r="O2085" s="476"/>
      <c r="P2085" s="450">
        <v>7</v>
      </c>
      <c r="Q2085" s="451">
        <f t="shared" si="67"/>
        <v>0.189</v>
      </c>
      <c r="R2085" s="476"/>
    </row>
    <row r="2086" spans="10:18" ht="15" customHeight="1" x14ac:dyDescent="0.25">
      <c r="J2086" s="1311">
        <v>10</v>
      </c>
      <c r="K2086" s="476"/>
      <c r="L2086" s="476">
        <v>2.2000000000000002</v>
      </c>
      <c r="M2086" s="426">
        <v>20</v>
      </c>
      <c r="N2086" s="426">
        <v>400</v>
      </c>
      <c r="O2086" s="476"/>
      <c r="P2086" s="450">
        <v>2</v>
      </c>
      <c r="Q2086" s="451">
        <f t="shared" si="67"/>
        <v>3.5200000000000002E-2</v>
      </c>
      <c r="R2086" s="476"/>
    </row>
    <row r="2087" spans="10:18" ht="15" customHeight="1" x14ac:dyDescent="0.25">
      <c r="J2087" s="1055">
        <v>11</v>
      </c>
      <c r="K2087" s="476"/>
      <c r="L2087" s="476">
        <v>3.5</v>
      </c>
      <c r="M2087" s="426">
        <v>15</v>
      </c>
      <c r="N2087" s="426">
        <v>400</v>
      </c>
      <c r="O2087" s="476"/>
      <c r="P2087" s="450">
        <v>3</v>
      </c>
      <c r="Q2087" s="451">
        <f t="shared" si="67"/>
        <v>6.3E-2</v>
      </c>
      <c r="R2087" s="476"/>
    </row>
    <row r="2088" spans="10:18" ht="15" customHeight="1" x14ac:dyDescent="0.25">
      <c r="J2088" s="1311">
        <v>12</v>
      </c>
      <c r="K2088" s="476"/>
      <c r="L2088" s="476">
        <v>2.2000000000000002</v>
      </c>
      <c r="M2088" s="426">
        <v>15</v>
      </c>
      <c r="N2088" s="426">
        <v>400</v>
      </c>
      <c r="O2088" s="476"/>
      <c r="P2088" s="450">
        <v>2</v>
      </c>
      <c r="Q2088" s="451">
        <f t="shared" si="67"/>
        <v>2.64E-2</v>
      </c>
      <c r="R2088" s="476"/>
    </row>
    <row r="2089" spans="10:18" ht="15" customHeight="1" x14ac:dyDescent="0.25">
      <c r="J2089" s="1055">
        <v>13</v>
      </c>
      <c r="K2089" s="476"/>
      <c r="L2089" s="476">
        <v>4.5</v>
      </c>
      <c r="M2089" s="426">
        <v>13</v>
      </c>
      <c r="N2089" s="426">
        <v>400</v>
      </c>
      <c r="O2089" s="476"/>
      <c r="P2089" s="450">
        <v>4</v>
      </c>
      <c r="Q2089" s="451">
        <f t="shared" si="67"/>
        <v>9.3600000000000003E-2</v>
      </c>
      <c r="R2089" s="476"/>
    </row>
    <row r="2090" spans="10:18" ht="15" customHeight="1" x14ac:dyDescent="0.25">
      <c r="J2090" s="1311">
        <v>14</v>
      </c>
      <c r="K2090" s="476"/>
      <c r="L2090" s="476">
        <v>8</v>
      </c>
      <c r="M2090" s="426">
        <v>25</v>
      </c>
      <c r="N2090" s="426">
        <v>400</v>
      </c>
      <c r="O2090" s="476"/>
      <c r="P2090" s="450">
        <v>2</v>
      </c>
      <c r="Q2090" s="451">
        <f t="shared" si="67"/>
        <v>0.16</v>
      </c>
      <c r="R2090" s="476"/>
    </row>
    <row r="2091" spans="10:18" ht="15" customHeight="1" x14ac:dyDescent="0.25">
      <c r="J2091" s="1055">
        <v>15</v>
      </c>
      <c r="K2091" s="476"/>
      <c r="L2091" s="476">
        <v>4.5</v>
      </c>
      <c r="M2091" s="426">
        <v>25</v>
      </c>
      <c r="N2091" s="426">
        <v>400</v>
      </c>
      <c r="O2091" s="476"/>
      <c r="P2091" s="450">
        <v>1</v>
      </c>
      <c r="Q2091" s="451">
        <f t="shared" si="67"/>
        <v>4.4999999999999998E-2</v>
      </c>
      <c r="R2091" s="476"/>
    </row>
    <row r="2092" spans="10:18" ht="15" customHeight="1" x14ac:dyDescent="0.25">
      <c r="J2092" s="1311">
        <v>16</v>
      </c>
      <c r="K2092" s="476"/>
      <c r="L2092" s="476">
        <v>10</v>
      </c>
      <c r="M2092" s="426">
        <v>30</v>
      </c>
      <c r="N2092" s="426">
        <v>400</v>
      </c>
      <c r="O2092" s="476"/>
      <c r="P2092" s="450">
        <v>1</v>
      </c>
      <c r="Q2092" s="451">
        <f t="shared" si="67"/>
        <v>0.12</v>
      </c>
      <c r="R2092" s="476"/>
    </row>
    <row r="2093" spans="10:18" ht="15" customHeight="1" x14ac:dyDescent="0.25">
      <c r="J2093" s="1055">
        <v>17</v>
      </c>
      <c r="K2093" s="476"/>
      <c r="L2093" s="476">
        <v>10</v>
      </c>
      <c r="M2093" s="426">
        <v>15</v>
      </c>
      <c r="N2093" s="426">
        <v>400</v>
      </c>
      <c r="O2093" s="476"/>
      <c r="P2093" s="450">
        <v>3</v>
      </c>
      <c r="Q2093" s="451">
        <f t="shared" si="67"/>
        <v>0.18</v>
      </c>
      <c r="R2093" s="476"/>
    </row>
    <row r="2094" spans="10:18" ht="15" customHeight="1" x14ac:dyDescent="0.25">
      <c r="J2094" s="1311">
        <v>18</v>
      </c>
      <c r="K2094" s="476"/>
      <c r="L2094" s="476">
        <v>9</v>
      </c>
      <c r="M2094" s="426">
        <v>15</v>
      </c>
      <c r="N2094" s="426">
        <v>400</v>
      </c>
      <c r="O2094" s="476"/>
      <c r="P2094" s="450">
        <v>1</v>
      </c>
      <c r="Q2094" s="451">
        <f t="shared" si="67"/>
        <v>5.3999999999999999E-2</v>
      </c>
      <c r="R2094" s="476"/>
    </row>
    <row r="2095" spans="10:18" ht="15" customHeight="1" x14ac:dyDescent="0.25">
      <c r="J2095" s="1055">
        <v>19</v>
      </c>
      <c r="K2095" s="476"/>
      <c r="L2095" s="476">
        <v>2.2000000000000002</v>
      </c>
      <c r="M2095" s="426">
        <v>13</v>
      </c>
      <c r="N2095" s="426">
        <v>400</v>
      </c>
      <c r="O2095" s="476"/>
      <c r="P2095" s="450">
        <v>5</v>
      </c>
      <c r="Q2095" s="451">
        <f t="shared" si="67"/>
        <v>5.7200000000000001E-2</v>
      </c>
      <c r="R2095" s="476"/>
    </row>
    <row r="2096" spans="10:18" ht="15" customHeight="1" x14ac:dyDescent="0.25">
      <c r="J2096" s="1311">
        <v>20</v>
      </c>
      <c r="K2096" s="476"/>
      <c r="L2096" s="476">
        <v>1.7</v>
      </c>
      <c r="M2096" s="426">
        <v>13</v>
      </c>
      <c r="N2096" s="426">
        <v>400</v>
      </c>
      <c r="O2096" s="476"/>
      <c r="P2096" s="450">
        <v>2</v>
      </c>
      <c r="Q2096" s="451">
        <f t="shared" si="67"/>
        <v>1.7680000000000001E-2</v>
      </c>
      <c r="R2096" s="476"/>
    </row>
    <row r="2097" spans="10:18" ht="15" customHeight="1" x14ac:dyDescent="0.25">
      <c r="J2097" s="1055">
        <v>21</v>
      </c>
      <c r="K2097" s="476"/>
      <c r="L2097" s="476">
        <v>10</v>
      </c>
      <c r="M2097" s="426">
        <v>10</v>
      </c>
      <c r="N2097" s="426">
        <v>400</v>
      </c>
      <c r="O2097" s="476"/>
      <c r="P2097" s="450">
        <v>1</v>
      </c>
      <c r="Q2097" s="451">
        <f t="shared" si="67"/>
        <v>0.04</v>
      </c>
      <c r="R2097" s="476"/>
    </row>
    <row r="2098" spans="10:18" ht="15" customHeight="1" x14ac:dyDescent="0.25">
      <c r="J2098" s="1311">
        <v>22</v>
      </c>
      <c r="K2098" s="476"/>
      <c r="L2098" s="476">
        <v>8</v>
      </c>
      <c r="M2098" s="426">
        <v>10</v>
      </c>
      <c r="N2098" s="426">
        <v>400</v>
      </c>
      <c r="O2098" s="476"/>
      <c r="P2098" s="450">
        <v>1</v>
      </c>
      <c r="Q2098" s="451">
        <f t="shared" si="67"/>
        <v>3.2000000000000001E-2</v>
      </c>
      <c r="R2098" s="476"/>
    </row>
    <row r="2099" spans="10:18" ht="15" customHeight="1" x14ac:dyDescent="0.25">
      <c r="J2099" s="1055">
        <v>23</v>
      </c>
      <c r="K2099" s="476"/>
      <c r="L2099" s="476">
        <v>7</v>
      </c>
      <c r="M2099" s="426">
        <v>10</v>
      </c>
      <c r="N2099" s="426">
        <v>400</v>
      </c>
      <c r="O2099" s="476"/>
      <c r="P2099" s="450">
        <v>3</v>
      </c>
      <c r="Q2099" s="451">
        <f t="shared" si="67"/>
        <v>8.4000000000000005E-2</v>
      </c>
      <c r="R2099" s="476"/>
    </row>
    <row r="2100" spans="10:18" ht="15" customHeight="1" x14ac:dyDescent="0.25">
      <c r="J2100" s="1311">
        <v>24</v>
      </c>
      <c r="K2100" s="476"/>
      <c r="L2100" s="476">
        <v>4.5</v>
      </c>
      <c r="M2100" s="426">
        <v>10</v>
      </c>
      <c r="N2100" s="426">
        <v>400</v>
      </c>
      <c r="O2100" s="476"/>
      <c r="P2100" s="450">
        <v>15</v>
      </c>
      <c r="Q2100" s="451">
        <f t="shared" si="67"/>
        <v>0.27</v>
      </c>
      <c r="R2100" s="476"/>
    </row>
    <row r="2101" spans="10:18" ht="15" customHeight="1" x14ac:dyDescent="0.25">
      <c r="J2101" s="1055">
        <v>25</v>
      </c>
      <c r="K2101" s="476"/>
      <c r="L2101" s="476">
        <v>2.2000000000000002</v>
      </c>
      <c r="M2101" s="426">
        <v>10</v>
      </c>
      <c r="N2101" s="426">
        <v>400</v>
      </c>
      <c r="O2101" s="476"/>
      <c r="P2101" s="450">
        <v>15</v>
      </c>
      <c r="Q2101" s="451">
        <f t="shared" si="67"/>
        <v>0.13200000000000001</v>
      </c>
      <c r="R2101" s="476"/>
    </row>
    <row r="2102" spans="10:18" ht="15" customHeight="1" x14ac:dyDescent="0.25">
      <c r="J2102" s="1311">
        <v>26</v>
      </c>
      <c r="K2102" s="476"/>
      <c r="L2102" s="476">
        <v>3.5</v>
      </c>
      <c r="M2102" s="426">
        <v>10</v>
      </c>
      <c r="N2102" s="426">
        <v>400</v>
      </c>
      <c r="O2102" s="476"/>
      <c r="P2102" s="450">
        <v>2</v>
      </c>
      <c r="Q2102" s="451">
        <f t="shared" si="67"/>
        <v>2.8000000000000001E-2</v>
      </c>
      <c r="R2102" s="476"/>
    </row>
    <row r="2103" spans="10:18" ht="15" customHeight="1" x14ac:dyDescent="0.25">
      <c r="J2103" s="1055">
        <v>27</v>
      </c>
      <c r="K2103" s="476"/>
      <c r="L2103" s="476">
        <v>1.7</v>
      </c>
      <c r="M2103" s="426">
        <v>10</v>
      </c>
      <c r="N2103" s="426">
        <v>400</v>
      </c>
      <c r="O2103" s="476"/>
      <c r="P2103" s="450">
        <v>4</v>
      </c>
      <c r="Q2103" s="451">
        <f t="shared" si="67"/>
        <v>2.7199999999999998E-2</v>
      </c>
      <c r="R2103" s="476"/>
    </row>
    <row r="2104" spans="10:18" ht="15" customHeight="1" x14ac:dyDescent="0.25">
      <c r="J2104" s="1311">
        <v>28</v>
      </c>
      <c r="K2104" s="476"/>
      <c r="L2104" s="477">
        <v>5</v>
      </c>
      <c r="M2104" s="409">
        <v>7</v>
      </c>
      <c r="N2104" s="409">
        <v>400</v>
      </c>
      <c r="O2104" s="409">
        <v>12</v>
      </c>
      <c r="P2104" s="617">
        <v>48</v>
      </c>
      <c r="Q2104" s="451">
        <f t="shared" si="67"/>
        <v>0.67200000000000004</v>
      </c>
      <c r="R2104" s="618"/>
    </row>
    <row r="2105" spans="10:18" ht="15" customHeight="1" x14ac:dyDescent="0.25">
      <c r="J2105" s="1311">
        <v>29</v>
      </c>
      <c r="K2105" s="476"/>
      <c r="L2105" s="477">
        <v>4</v>
      </c>
      <c r="M2105" s="409">
        <v>6</v>
      </c>
      <c r="N2105" s="409">
        <v>400</v>
      </c>
      <c r="O2105" s="409">
        <v>6</v>
      </c>
      <c r="P2105" s="617">
        <v>36</v>
      </c>
      <c r="Q2105" s="451">
        <f t="shared" si="67"/>
        <v>0.34560000000000002</v>
      </c>
      <c r="R2105" s="1058"/>
    </row>
    <row r="2106" spans="10:18" ht="15" customHeight="1" x14ac:dyDescent="0.25">
      <c r="J2106" s="1311">
        <v>30</v>
      </c>
      <c r="K2106" s="476"/>
      <c r="L2106" s="477">
        <v>3</v>
      </c>
      <c r="M2106" s="409">
        <v>5</v>
      </c>
      <c r="N2106" s="409">
        <v>400</v>
      </c>
      <c r="O2106" s="409">
        <v>5</v>
      </c>
      <c r="P2106" s="617">
        <v>50</v>
      </c>
      <c r="Q2106" s="451">
        <f t="shared" si="67"/>
        <v>0.3</v>
      </c>
      <c r="R2106" s="618"/>
    </row>
    <row r="2107" spans="10:18" ht="15" customHeight="1" x14ac:dyDescent="0.25">
      <c r="J2107" s="1311">
        <v>31</v>
      </c>
      <c r="K2107" s="476"/>
      <c r="L2107" s="477">
        <v>2</v>
      </c>
      <c r="M2107" s="409">
        <v>3</v>
      </c>
      <c r="N2107" s="409">
        <v>400</v>
      </c>
      <c r="O2107" s="409">
        <v>4</v>
      </c>
      <c r="P2107" s="617">
        <v>100</v>
      </c>
      <c r="Q2107" s="451">
        <f t="shared" si="67"/>
        <v>0.24</v>
      </c>
      <c r="R2107" s="618"/>
    </row>
    <row r="2108" spans="10:18" ht="15" customHeight="1" x14ac:dyDescent="0.25">
      <c r="J2108" s="1329">
        <v>46239</v>
      </c>
      <c r="K2108" s="429" t="s">
        <v>32</v>
      </c>
      <c r="L2108" s="426">
        <v>13</v>
      </c>
      <c r="M2108" s="426">
        <v>15</v>
      </c>
      <c r="N2108" s="426">
        <v>400</v>
      </c>
      <c r="O2108" s="429"/>
      <c r="P2108" s="450">
        <v>1</v>
      </c>
      <c r="Q2108" s="451">
        <f t="shared" si="67"/>
        <v>7.8E-2</v>
      </c>
      <c r="R2108" s="1056"/>
    </row>
    <row r="2109" spans="10:18" ht="15" customHeight="1" x14ac:dyDescent="0.25">
      <c r="J2109" s="1311">
        <v>2</v>
      </c>
      <c r="K2109" s="476"/>
      <c r="L2109" s="476">
        <v>10</v>
      </c>
      <c r="M2109" s="426">
        <v>15</v>
      </c>
      <c r="N2109" s="426">
        <v>400</v>
      </c>
      <c r="O2109" s="476"/>
      <c r="P2109" s="450">
        <v>4</v>
      </c>
      <c r="Q2109" s="451">
        <f t="shared" si="67"/>
        <v>0.24</v>
      </c>
      <c r="R2109" s="476"/>
    </row>
    <row r="2110" spans="10:18" ht="15" customHeight="1" x14ac:dyDescent="0.25">
      <c r="J2110" s="1055">
        <v>3</v>
      </c>
      <c r="K2110" s="476"/>
      <c r="L2110" s="476">
        <v>2.2000000000000002</v>
      </c>
      <c r="M2110" s="426">
        <v>15</v>
      </c>
      <c r="N2110" s="426">
        <v>400</v>
      </c>
      <c r="O2110" s="476"/>
      <c r="P2110" s="450">
        <v>1</v>
      </c>
      <c r="Q2110" s="451">
        <f t="shared" si="67"/>
        <v>1.32E-2</v>
      </c>
      <c r="R2110" s="476"/>
    </row>
    <row r="2111" spans="10:18" ht="15" customHeight="1" x14ac:dyDescent="0.25">
      <c r="J2111" s="1311">
        <v>4</v>
      </c>
      <c r="K2111" s="476"/>
      <c r="L2111" s="476">
        <v>13</v>
      </c>
      <c r="M2111" s="426">
        <v>13</v>
      </c>
      <c r="N2111" s="426">
        <v>400</v>
      </c>
      <c r="O2111" s="476"/>
      <c r="P2111" s="450">
        <v>1</v>
      </c>
      <c r="Q2111" s="451">
        <f t="shared" si="67"/>
        <v>6.7599999999999993E-2</v>
      </c>
      <c r="R2111" s="476"/>
    </row>
    <row r="2112" spans="10:18" ht="15" customHeight="1" x14ac:dyDescent="0.25">
      <c r="J2112" s="1055">
        <v>5</v>
      </c>
      <c r="K2112" s="476"/>
      <c r="L2112" s="476">
        <v>8</v>
      </c>
      <c r="M2112" s="426">
        <v>13</v>
      </c>
      <c r="N2112" s="426">
        <v>400</v>
      </c>
      <c r="O2112" s="476"/>
      <c r="P2112" s="450">
        <v>1</v>
      </c>
      <c r="Q2112" s="451">
        <f t="shared" si="67"/>
        <v>4.1599999999999998E-2</v>
      </c>
      <c r="R2112" s="476"/>
    </row>
    <row r="2113" spans="10:18" ht="15" customHeight="1" x14ac:dyDescent="0.25">
      <c r="J2113" s="1311">
        <v>6</v>
      </c>
      <c r="K2113" s="476"/>
      <c r="L2113" s="476">
        <v>10</v>
      </c>
      <c r="M2113" s="426">
        <v>10</v>
      </c>
      <c r="N2113" s="426">
        <v>400</v>
      </c>
      <c r="O2113" s="476"/>
      <c r="P2113" s="450">
        <v>1</v>
      </c>
      <c r="Q2113" s="451">
        <f t="shared" si="67"/>
        <v>0.04</v>
      </c>
      <c r="R2113" s="476"/>
    </row>
    <row r="2114" spans="10:18" ht="15" customHeight="1" x14ac:dyDescent="0.25">
      <c r="J2114" s="1055">
        <v>7</v>
      </c>
      <c r="K2114" s="476"/>
      <c r="L2114" s="476">
        <v>4.5</v>
      </c>
      <c r="M2114" s="426">
        <v>10</v>
      </c>
      <c r="N2114" s="426">
        <v>400</v>
      </c>
      <c r="O2114" s="476"/>
      <c r="P2114" s="450">
        <v>8</v>
      </c>
      <c r="Q2114" s="451">
        <f t="shared" si="67"/>
        <v>0.14399999999999999</v>
      </c>
      <c r="R2114" s="476"/>
    </row>
    <row r="2115" spans="10:18" ht="15" customHeight="1" x14ac:dyDescent="0.25">
      <c r="J2115" s="1311">
        <v>8</v>
      </c>
      <c r="K2115" s="476"/>
      <c r="L2115" s="476">
        <v>3.5</v>
      </c>
      <c r="M2115" s="426">
        <v>10</v>
      </c>
      <c r="N2115" s="426">
        <v>400</v>
      </c>
      <c r="O2115" s="476"/>
      <c r="P2115" s="450">
        <v>2</v>
      </c>
      <c r="Q2115" s="451">
        <f t="shared" si="67"/>
        <v>2.8000000000000001E-2</v>
      </c>
      <c r="R2115" s="476"/>
    </row>
    <row r="2116" spans="10:18" ht="15" customHeight="1" x14ac:dyDescent="0.25">
      <c r="J2116" s="1055">
        <v>9</v>
      </c>
      <c r="K2116" s="476"/>
      <c r="L2116" s="476">
        <v>2.2000000000000002</v>
      </c>
      <c r="M2116" s="426">
        <v>10</v>
      </c>
      <c r="N2116" s="426">
        <v>400</v>
      </c>
      <c r="O2116" s="476"/>
      <c r="P2116" s="450">
        <v>9</v>
      </c>
      <c r="Q2116" s="451">
        <f t="shared" si="67"/>
        <v>7.9200000000000007E-2</v>
      </c>
      <c r="R2116" s="476"/>
    </row>
    <row r="2117" spans="10:18" ht="15" customHeight="1" x14ac:dyDescent="0.25">
      <c r="J2117" s="1311">
        <v>10</v>
      </c>
      <c r="K2117" s="476"/>
      <c r="L2117" s="476">
        <v>8</v>
      </c>
      <c r="M2117" s="426">
        <v>20</v>
      </c>
      <c r="N2117" s="426">
        <v>400</v>
      </c>
      <c r="O2117" s="476"/>
      <c r="P2117" s="450">
        <v>1</v>
      </c>
      <c r="Q2117" s="451">
        <f t="shared" ref="Q2117:Q2180" si="68">L2117*M2117*N2117*P2117/1000000</f>
        <v>6.4000000000000001E-2</v>
      </c>
      <c r="R2117" s="476"/>
    </row>
    <row r="2118" spans="10:18" ht="15" customHeight="1" x14ac:dyDescent="0.25">
      <c r="J2118" s="1055">
        <v>11</v>
      </c>
      <c r="K2118" s="476"/>
      <c r="L2118" s="476">
        <v>8</v>
      </c>
      <c r="M2118" s="426">
        <v>15</v>
      </c>
      <c r="N2118" s="426">
        <v>400</v>
      </c>
      <c r="O2118" s="476"/>
      <c r="P2118" s="450">
        <v>1</v>
      </c>
      <c r="Q2118" s="451">
        <f t="shared" si="68"/>
        <v>4.8000000000000001E-2</v>
      </c>
      <c r="R2118" s="476"/>
    </row>
    <row r="2119" spans="10:18" ht="15" customHeight="1" x14ac:dyDescent="0.25">
      <c r="J2119" s="1311">
        <v>12</v>
      </c>
      <c r="K2119" s="476"/>
      <c r="L2119" s="476">
        <v>8</v>
      </c>
      <c r="M2119" s="426">
        <v>10</v>
      </c>
      <c r="N2119" s="426">
        <v>400</v>
      </c>
      <c r="O2119" s="476"/>
      <c r="P2119" s="450">
        <v>1</v>
      </c>
      <c r="Q2119" s="451">
        <f t="shared" si="68"/>
        <v>3.2000000000000001E-2</v>
      </c>
      <c r="R2119" s="476"/>
    </row>
    <row r="2120" spans="10:18" ht="15" customHeight="1" x14ac:dyDescent="0.25">
      <c r="J2120" s="1055">
        <v>13</v>
      </c>
      <c r="K2120" s="476"/>
      <c r="L2120" s="476">
        <v>7</v>
      </c>
      <c r="M2120" s="426">
        <v>10</v>
      </c>
      <c r="N2120" s="426">
        <v>400</v>
      </c>
      <c r="O2120" s="476"/>
      <c r="P2120" s="450">
        <v>1</v>
      </c>
      <c r="Q2120" s="451">
        <f t="shared" si="68"/>
        <v>2.8000000000000001E-2</v>
      </c>
      <c r="R2120" s="476"/>
    </row>
    <row r="2121" spans="10:18" ht="15" customHeight="1" x14ac:dyDescent="0.25">
      <c r="J2121" s="1311">
        <v>14</v>
      </c>
      <c r="K2121" s="476"/>
      <c r="L2121" s="477">
        <v>4</v>
      </c>
      <c r="M2121" s="409">
        <v>6</v>
      </c>
      <c r="N2121" s="409">
        <v>400</v>
      </c>
      <c r="O2121" s="409">
        <v>1</v>
      </c>
      <c r="P2121" s="617">
        <v>6</v>
      </c>
      <c r="Q2121" s="451">
        <f t="shared" si="68"/>
        <v>5.7599999999999998E-2</v>
      </c>
      <c r="R2121" s="618"/>
    </row>
    <row r="2122" spans="10:18" ht="15" customHeight="1" x14ac:dyDescent="0.25">
      <c r="J2122" s="1311">
        <v>15</v>
      </c>
      <c r="K2122" s="476"/>
      <c r="L2122" s="477">
        <v>3</v>
      </c>
      <c r="M2122" s="409">
        <v>5</v>
      </c>
      <c r="N2122" s="409">
        <v>400</v>
      </c>
      <c r="O2122" s="409">
        <v>1</v>
      </c>
      <c r="P2122" s="617">
        <v>10</v>
      </c>
      <c r="Q2122" s="451">
        <f t="shared" si="68"/>
        <v>0.06</v>
      </c>
      <c r="R2122" s="1058"/>
    </row>
    <row r="2123" spans="10:18" ht="15" customHeight="1" x14ac:dyDescent="0.25">
      <c r="J2123" s="1311">
        <v>16</v>
      </c>
      <c r="K2123" s="476"/>
      <c r="L2123" s="477">
        <v>5</v>
      </c>
      <c r="M2123" s="409">
        <v>7</v>
      </c>
      <c r="N2123" s="409">
        <v>400</v>
      </c>
      <c r="O2123" s="409">
        <v>1</v>
      </c>
      <c r="P2123" s="617">
        <v>4</v>
      </c>
      <c r="Q2123" s="451">
        <f t="shared" si="68"/>
        <v>5.6000000000000001E-2</v>
      </c>
      <c r="R2123" s="618"/>
    </row>
    <row r="2124" spans="10:18" ht="15" customHeight="1" x14ac:dyDescent="0.25">
      <c r="J2124" s="1311">
        <v>17</v>
      </c>
      <c r="K2124" s="476"/>
      <c r="L2124" s="477">
        <v>2</v>
      </c>
      <c r="M2124" s="409">
        <v>3</v>
      </c>
      <c r="N2124" s="409">
        <v>400</v>
      </c>
      <c r="O2124" s="409">
        <v>1</v>
      </c>
      <c r="P2124" s="617">
        <v>25</v>
      </c>
      <c r="Q2124" s="451">
        <f t="shared" si="68"/>
        <v>0.06</v>
      </c>
      <c r="R2124" s="618"/>
    </row>
    <row r="2125" spans="10:18" ht="15" customHeight="1" x14ac:dyDescent="0.25">
      <c r="J2125" s="1329">
        <v>46240</v>
      </c>
      <c r="K2125" s="429" t="s">
        <v>32</v>
      </c>
      <c r="L2125" s="426">
        <v>10</v>
      </c>
      <c r="M2125" s="426">
        <v>30</v>
      </c>
      <c r="N2125" s="426">
        <v>400</v>
      </c>
      <c r="O2125" s="429"/>
      <c r="P2125" s="450">
        <v>1</v>
      </c>
      <c r="Q2125" s="451">
        <f t="shared" si="68"/>
        <v>0.12</v>
      </c>
      <c r="R2125" s="1056"/>
    </row>
    <row r="2126" spans="10:18" ht="15" customHeight="1" x14ac:dyDescent="0.25">
      <c r="J2126" s="1311">
        <v>2</v>
      </c>
      <c r="K2126" s="476"/>
      <c r="L2126" s="476">
        <v>8</v>
      </c>
      <c r="M2126" s="426">
        <v>30</v>
      </c>
      <c r="N2126" s="426">
        <v>400</v>
      </c>
      <c r="O2126" s="476"/>
      <c r="P2126" s="450">
        <v>2</v>
      </c>
      <c r="Q2126" s="451">
        <f t="shared" si="68"/>
        <v>0.192</v>
      </c>
      <c r="R2126" s="476"/>
    </row>
    <row r="2127" spans="10:18" ht="15" customHeight="1" x14ac:dyDescent="0.25">
      <c r="J2127" s="1055">
        <v>3</v>
      </c>
      <c r="K2127" s="476"/>
      <c r="L2127" s="476">
        <v>13</v>
      </c>
      <c r="M2127" s="426">
        <v>25</v>
      </c>
      <c r="N2127" s="426">
        <v>400</v>
      </c>
      <c r="O2127" s="476"/>
      <c r="P2127" s="450">
        <v>1</v>
      </c>
      <c r="Q2127" s="451">
        <f t="shared" si="68"/>
        <v>0.13</v>
      </c>
      <c r="R2127" s="476"/>
    </row>
    <row r="2128" spans="10:18" ht="15" customHeight="1" x14ac:dyDescent="0.25">
      <c r="J2128" s="1311">
        <v>4</v>
      </c>
      <c r="K2128" s="476"/>
      <c r="L2128" s="476">
        <v>8</v>
      </c>
      <c r="M2128" s="426">
        <v>25</v>
      </c>
      <c r="N2128" s="426">
        <v>400</v>
      </c>
      <c r="O2128" s="476"/>
      <c r="P2128" s="450">
        <v>1</v>
      </c>
      <c r="Q2128" s="451">
        <f t="shared" si="68"/>
        <v>0.08</v>
      </c>
      <c r="R2128" s="476"/>
    </row>
    <row r="2129" spans="10:18" ht="15" customHeight="1" x14ac:dyDescent="0.25">
      <c r="J2129" s="1055">
        <v>5</v>
      </c>
      <c r="K2129" s="476"/>
      <c r="L2129" s="476">
        <v>15</v>
      </c>
      <c r="M2129" s="426">
        <v>20</v>
      </c>
      <c r="N2129" s="426">
        <v>400</v>
      </c>
      <c r="O2129" s="476"/>
      <c r="P2129" s="450">
        <v>1</v>
      </c>
      <c r="Q2129" s="451">
        <f t="shared" si="68"/>
        <v>0.12</v>
      </c>
      <c r="R2129" s="476"/>
    </row>
    <row r="2130" spans="10:18" ht="15" customHeight="1" x14ac:dyDescent="0.25">
      <c r="J2130" s="1311">
        <v>6</v>
      </c>
      <c r="K2130" s="476"/>
      <c r="L2130" s="476">
        <v>13</v>
      </c>
      <c r="M2130" s="426">
        <v>20</v>
      </c>
      <c r="N2130" s="426">
        <v>400</v>
      </c>
      <c r="O2130" s="476"/>
      <c r="P2130" s="450">
        <v>2</v>
      </c>
      <c r="Q2130" s="451">
        <f t="shared" si="68"/>
        <v>0.20799999999999999</v>
      </c>
      <c r="R2130" s="476"/>
    </row>
    <row r="2131" spans="10:18" ht="15" customHeight="1" x14ac:dyDescent="0.25">
      <c r="J2131" s="1055">
        <v>7</v>
      </c>
      <c r="K2131" s="476"/>
      <c r="L2131" s="476">
        <v>10</v>
      </c>
      <c r="M2131" s="426">
        <v>20</v>
      </c>
      <c r="N2131" s="426">
        <v>400</v>
      </c>
      <c r="O2131" s="476"/>
      <c r="P2131" s="450">
        <v>1</v>
      </c>
      <c r="Q2131" s="451">
        <f t="shared" si="68"/>
        <v>0.08</v>
      </c>
      <c r="R2131" s="476"/>
    </row>
    <row r="2132" spans="10:18" ht="15" customHeight="1" x14ac:dyDescent="0.25">
      <c r="J2132" s="1311">
        <v>8</v>
      </c>
      <c r="K2132" s="476"/>
      <c r="L2132" s="476">
        <v>8</v>
      </c>
      <c r="M2132" s="426">
        <v>20</v>
      </c>
      <c r="N2132" s="426">
        <v>400</v>
      </c>
      <c r="O2132" s="476"/>
      <c r="P2132" s="450">
        <v>2</v>
      </c>
      <c r="Q2132" s="451">
        <f t="shared" si="68"/>
        <v>0.128</v>
      </c>
      <c r="R2132" s="476"/>
    </row>
    <row r="2133" spans="10:18" ht="15" customHeight="1" x14ac:dyDescent="0.25">
      <c r="J2133" s="1055">
        <v>9</v>
      </c>
      <c r="K2133" s="476"/>
      <c r="L2133" s="476">
        <v>4.5</v>
      </c>
      <c r="M2133" s="426">
        <v>20</v>
      </c>
      <c r="N2133" s="426">
        <v>400</v>
      </c>
      <c r="O2133" s="476"/>
      <c r="P2133" s="450">
        <v>3</v>
      </c>
      <c r="Q2133" s="451">
        <f t="shared" si="68"/>
        <v>0.108</v>
      </c>
      <c r="R2133" s="476"/>
    </row>
    <row r="2134" spans="10:18" ht="15" customHeight="1" x14ac:dyDescent="0.25">
      <c r="J2134" s="1311">
        <v>10</v>
      </c>
      <c r="K2134" s="476"/>
      <c r="L2134" s="476">
        <v>3.5</v>
      </c>
      <c r="M2134" s="426">
        <v>20</v>
      </c>
      <c r="N2134" s="426">
        <v>400</v>
      </c>
      <c r="O2134" s="476"/>
      <c r="P2134" s="450">
        <v>1</v>
      </c>
      <c r="Q2134" s="451">
        <f t="shared" si="68"/>
        <v>2.8000000000000001E-2</v>
      </c>
      <c r="R2134" s="476"/>
    </row>
    <row r="2135" spans="10:18" ht="15" customHeight="1" x14ac:dyDescent="0.25">
      <c r="J2135" s="1055">
        <v>11</v>
      </c>
      <c r="K2135" s="476"/>
      <c r="L2135" s="476">
        <v>2.2000000000000002</v>
      </c>
      <c r="M2135" s="426">
        <v>20</v>
      </c>
      <c r="N2135" s="426">
        <v>400</v>
      </c>
      <c r="O2135" s="476"/>
      <c r="P2135" s="450">
        <v>1</v>
      </c>
      <c r="Q2135" s="451">
        <f t="shared" si="68"/>
        <v>1.7600000000000001E-2</v>
      </c>
      <c r="R2135" s="476"/>
    </row>
    <row r="2136" spans="10:18" ht="15" customHeight="1" x14ac:dyDescent="0.25">
      <c r="J2136" s="1311">
        <v>12</v>
      </c>
      <c r="K2136" s="476"/>
      <c r="L2136" s="476">
        <v>8</v>
      </c>
      <c r="M2136" s="426">
        <v>15</v>
      </c>
      <c r="N2136" s="426">
        <v>400</v>
      </c>
      <c r="O2136" s="476"/>
      <c r="P2136" s="450">
        <v>2</v>
      </c>
      <c r="Q2136" s="451">
        <f t="shared" si="68"/>
        <v>9.6000000000000002E-2</v>
      </c>
      <c r="R2136" s="476"/>
    </row>
    <row r="2137" spans="10:18" ht="15" customHeight="1" x14ac:dyDescent="0.25">
      <c r="J2137" s="1055">
        <v>13</v>
      </c>
      <c r="K2137" s="476"/>
      <c r="L2137" s="476">
        <v>4.5</v>
      </c>
      <c r="M2137" s="426">
        <v>15</v>
      </c>
      <c r="N2137" s="426">
        <v>400</v>
      </c>
      <c r="O2137" s="476"/>
      <c r="P2137" s="450">
        <v>2</v>
      </c>
      <c r="Q2137" s="451">
        <f t="shared" si="68"/>
        <v>5.3999999999999999E-2</v>
      </c>
      <c r="R2137" s="476"/>
    </row>
    <row r="2138" spans="10:18" ht="15" customHeight="1" x14ac:dyDescent="0.25">
      <c r="J2138" s="1311">
        <v>14</v>
      </c>
      <c r="K2138" s="476"/>
      <c r="L2138" s="476">
        <v>3.5</v>
      </c>
      <c r="M2138" s="426">
        <v>15</v>
      </c>
      <c r="N2138" s="426">
        <v>400</v>
      </c>
      <c r="O2138" s="476"/>
      <c r="P2138" s="450">
        <v>1</v>
      </c>
      <c r="Q2138" s="451">
        <f t="shared" si="68"/>
        <v>2.1000000000000001E-2</v>
      </c>
      <c r="R2138" s="476"/>
    </row>
    <row r="2139" spans="10:18" ht="15" customHeight="1" x14ac:dyDescent="0.25">
      <c r="J2139" s="1055">
        <v>15</v>
      </c>
      <c r="K2139" s="476"/>
      <c r="L2139" s="476">
        <v>2.2000000000000002</v>
      </c>
      <c r="M2139" s="426">
        <v>15</v>
      </c>
      <c r="N2139" s="426">
        <v>400</v>
      </c>
      <c r="O2139" s="476"/>
      <c r="P2139" s="450">
        <v>1</v>
      </c>
      <c r="Q2139" s="451">
        <f t="shared" si="68"/>
        <v>1.32E-2</v>
      </c>
      <c r="R2139" s="476"/>
    </row>
    <row r="2140" spans="10:18" ht="15" customHeight="1" x14ac:dyDescent="0.25">
      <c r="J2140" s="1311">
        <v>16</v>
      </c>
      <c r="K2140" s="476"/>
      <c r="L2140" s="476">
        <v>4.5</v>
      </c>
      <c r="M2140" s="426">
        <v>13</v>
      </c>
      <c r="N2140" s="426">
        <v>400</v>
      </c>
      <c r="O2140" s="476"/>
      <c r="P2140" s="450">
        <v>5</v>
      </c>
      <c r="Q2140" s="451">
        <f t="shared" si="68"/>
        <v>0.11700000000000001</v>
      </c>
      <c r="R2140" s="476"/>
    </row>
    <row r="2141" spans="10:18" ht="15" customHeight="1" x14ac:dyDescent="0.25">
      <c r="J2141" s="1055">
        <v>17</v>
      </c>
      <c r="K2141" s="476"/>
      <c r="L2141" s="476">
        <v>3.5</v>
      </c>
      <c r="M2141" s="426">
        <v>13</v>
      </c>
      <c r="N2141" s="426">
        <v>400</v>
      </c>
      <c r="O2141" s="476"/>
      <c r="P2141" s="450">
        <v>1</v>
      </c>
      <c r="Q2141" s="451">
        <f t="shared" si="68"/>
        <v>1.8200000000000001E-2</v>
      </c>
      <c r="R2141" s="476"/>
    </row>
    <row r="2142" spans="10:18" ht="15" customHeight="1" x14ac:dyDescent="0.25">
      <c r="J2142" s="1311">
        <v>18</v>
      </c>
      <c r="K2142" s="476"/>
      <c r="L2142" s="476">
        <v>2.2000000000000002</v>
      </c>
      <c r="M2142" s="426">
        <v>13</v>
      </c>
      <c r="N2142" s="426">
        <v>400</v>
      </c>
      <c r="O2142" s="476"/>
      <c r="P2142" s="450">
        <v>2</v>
      </c>
      <c r="Q2142" s="451">
        <f t="shared" si="68"/>
        <v>2.2880000000000001E-2</v>
      </c>
      <c r="R2142" s="476"/>
    </row>
    <row r="2143" spans="10:18" ht="15" customHeight="1" x14ac:dyDescent="0.25">
      <c r="J2143" s="1055">
        <v>19</v>
      </c>
      <c r="K2143" s="476"/>
      <c r="L2143" s="476">
        <v>10</v>
      </c>
      <c r="M2143" s="426">
        <v>10</v>
      </c>
      <c r="N2143" s="426">
        <v>400</v>
      </c>
      <c r="O2143" s="476"/>
      <c r="P2143" s="450">
        <v>1</v>
      </c>
      <c r="Q2143" s="451">
        <f t="shared" si="68"/>
        <v>0.04</v>
      </c>
      <c r="R2143" s="476"/>
    </row>
    <row r="2144" spans="10:18" ht="15" customHeight="1" x14ac:dyDescent="0.25">
      <c r="J2144" s="1311">
        <v>20</v>
      </c>
      <c r="K2144" s="476"/>
      <c r="L2144" s="476">
        <v>4.5</v>
      </c>
      <c r="M2144" s="426">
        <v>10</v>
      </c>
      <c r="N2144" s="426">
        <v>400</v>
      </c>
      <c r="O2144" s="476"/>
      <c r="P2144" s="450">
        <v>3</v>
      </c>
      <c r="Q2144" s="451">
        <f t="shared" si="68"/>
        <v>5.3999999999999999E-2</v>
      </c>
      <c r="R2144" s="476"/>
    </row>
    <row r="2145" spans="10:18" ht="15" customHeight="1" x14ac:dyDescent="0.25">
      <c r="J2145" s="1055">
        <v>21</v>
      </c>
      <c r="K2145" s="476"/>
      <c r="L2145" s="476">
        <v>7</v>
      </c>
      <c r="M2145" s="426">
        <v>10</v>
      </c>
      <c r="N2145" s="426">
        <v>400</v>
      </c>
      <c r="O2145" s="476"/>
      <c r="P2145" s="450">
        <v>1</v>
      </c>
      <c r="Q2145" s="451">
        <f t="shared" si="68"/>
        <v>2.8000000000000001E-2</v>
      </c>
      <c r="R2145" s="476"/>
    </row>
    <row r="2146" spans="10:18" ht="15" customHeight="1" x14ac:dyDescent="0.25">
      <c r="J2146" s="1311">
        <v>22</v>
      </c>
      <c r="K2146" s="476"/>
      <c r="L2146" s="476">
        <v>2.2000000000000002</v>
      </c>
      <c r="M2146" s="426">
        <v>10</v>
      </c>
      <c r="N2146" s="426">
        <v>400</v>
      </c>
      <c r="O2146" s="476"/>
      <c r="P2146" s="450">
        <v>3</v>
      </c>
      <c r="Q2146" s="451">
        <f t="shared" si="68"/>
        <v>2.64E-2</v>
      </c>
      <c r="R2146" s="476"/>
    </row>
    <row r="2147" spans="10:18" ht="15" customHeight="1" x14ac:dyDescent="0.25">
      <c r="J2147" s="1055">
        <v>23</v>
      </c>
      <c r="K2147" s="476"/>
      <c r="L2147" s="476">
        <v>3.5</v>
      </c>
      <c r="M2147" s="426">
        <v>10</v>
      </c>
      <c r="N2147" s="426">
        <v>400</v>
      </c>
      <c r="O2147" s="476"/>
      <c r="P2147" s="450">
        <v>1</v>
      </c>
      <c r="Q2147" s="451">
        <f t="shared" si="68"/>
        <v>1.4E-2</v>
      </c>
      <c r="R2147" s="476"/>
    </row>
    <row r="2148" spans="10:18" ht="15" customHeight="1" x14ac:dyDescent="0.25">
      <c r="J2148" s="1311">
        <v>24</v>
      </c>
      <c r="K2148" s="476"/>
      <c r="L2148" s="476">
        <v>4.5</v>
      </c>
      <c r="M2148" s="426">
        <v>10</v>
      </c>
      <c r="N2148" s="426">
        <v>300</v>
      </c>
      <c r="O2148" s="476"/>
      <c r="P2148" s="450">
        <v>2</v>
      </c>
      <c r="Q2148" s="451">
        <f t="shared" si="68"/>
        <v>2.7E-2</v>
      </c>
      <c r="R2148" s="476"/>
    </row>
    <row r="2149" spans="10:18" ht="15" customHeight="1" x14ac:dyDescent="0.25">
      <c r="J2149" s="1055">
        <v>25</v>
      </c>
      <c r="K2149" s="476"/>
      <c r="L2149" s="476">
        <v>2.2000000000000002</v>
      </c>
      <c r="M2149" s="426">
        <v>10</v>
      </c>
      <c r="N2149" s="426">
        <v>300</v>
      </c>
      <c r="O2149" s="476"/>
      <c r="P2149" s="450">
        <v>4</v>
      </c>
      <c r="Q2149" s="451">
        <f t="shared" si="68"/>
        <v>2.64E-2</v>
      </c>
      <c r="R2149" s="476"/>
    </row>
    <row r="2150" spans="10:18" ht="15" customHeight="1" x14ac:dyDescent="0.25">
      <c r="J2150" s="1311">
        <v>26</v>
      </c>
      <c r="K2150" s="476"/>
      <c r="L2150" s="476">
        <v>4.5</v>
      </c>
      <c r="M2150" s="426">
        <v>7</v>
      </c>
      <c r="N2150" s="426">
        <v>200</v>
      </c>
      <c r="O2150" s="476"/>
      <c r="P2150" s="450">
        <v>2</v>
      </c>
      <c r="Q2150" s="451">
        <f t="shared" si="68"/>
        <v>1.26E-2</v>
      </c>
      <c r="R2150" s="476"/>
    </row>
    <row r="2151" spans="10:18" ht="15" customHeight="1" x14ac:dyDescent="0.25">
      <c r="J2151" s="1311">
        <v>27</v>
      </c>
      <c r="K2151" s="476"/>
      <c r="L2151" s="477">
        <v>5</v>
      </c>
      <c r="M2151" s="409">
        <v>7</v>
      </c>
      <c r="N2151" s="409">
        <v>400</v>
      </c>
      <c r="O2151" s="409">
        <v>2</v>
      </c>
      <c r="P2151" s="617">
        <v>8</v>
      </c>
      <c r="Q2151" s="451">
        <f t="shared" si="68"/>
        <v>0.112</v>
      </c>
      <c r="R2151" s="618"/>
    </row>
    <row r="2152" spans="10:18" ht="15" customHeight="1" x14ac:dyDescent="0.25">
      <c r="J2152" s="1311">
        <v>28</v>
      </c>
      <c r="K2152" s="476"/>
      <c r="L2152" s="477">
        <v>4</v>
      </c>
      <c r="M2152" s="409">
        <v>6</v>
      </c>
      <c r="N2152" s="409">
        <v>400</v>
      </c>
      <c r="O2152" s="409">
        <v>1</v>
      </c>
      <c r="P2152" s="617">
        <v>6</v>
      </c>
      <c r="Q2152" s="451">
        <f t="shared" si="68"/>
        <v>5.7599999999999998E-2</v>
      </c>
      <c r="R2152" s="1058"/>
    </row>
    <row r="2153" spans="10:18" ht="15" customHeight="1" x14ac:dyDescent="0.25">
      <c r="J2153" s="1311">
        <v>29</v>
      </c>
      <c r="K2153" s="476"/>
      <c r="L2153" s="477">
        <v>3</v>
      </c>
      <c r="M2153" s="409">
        <v>5</v>
      </c>
      <c r="N2153" s="409">
        <v>400</v>
      </c>
      <c r="O2153" s="409">
        <v>3</v>
      </c>
      <c r="P2153" s="617">
        <v>30</v>
      </c>
      <c r="Q2153" s="451">
        <f t="shared" si="68"/>
        <v>0.18</v>
      </c>
      <c r="R2153" s="618"/>
    </row>
    <row r="2154" spans="10:18" ht="15" customHeight="1" x14ac:dyDescent="0.25">
      <c r="J2154" s="1311">
        <v>30</v>
      </c>
      <c r="K2154" s="476"/>
      <c r="L2154" s="477">
        <v>2</v>
      </c>
      <c r="M2154" s="409">
        <v>3</v>
      </c>
      <c r="N2154" s="409">
        <v>400</v>
      </c>
      <c r="O2154" s="409">
        <v>2</v>
      </c>
      <c r="P2154" s="617">
        <v>50</v>
      </c>
      <c r="Q2154" s="451">
        <f t="shared" si="68"/>
        <v>0.12</v>
      </c>
      <c r="R2154" s="618"/>
    </row>
    <row r="2155" spans="10:18" ht="15" customHeight="1" x14ac:dyDescent="0.25">
      <c r="J2155" s="1329">
        <v>46242</v>
      </c>
      <c r="K2155" s="429" t="s">
        <v>32</v>
      </c>
      <c r="L2155" s="426">
        <v>10</v>
      </c>
      <c r="M2155" s="426">
        <v>30</v>
      </c>
      <c r="N2155" s="426">
        <v>400</v>
      </c>
      <c r="O2155" s="429"/>
      <c r="P2155" s="450">
        <v>2</v>
      </c>
      <c r="Q2155" s="451">
        <f t="shared" si="68"/>
        <v>0.24</v>
      </c>
      <c r="R2155" s="1056"/>
    </row>
    <row r="2156" spans="10:18" ht="15" customHeight="1" x14ac:dyDescent="0.25">
      <c r="J2156" s="1311">
        <v>2</v>
      </c>
      <c r="K2156" s="476"/>
      <c r="L2156" s="476">
        <v>7</v>
      </c>
      <c r="M2156" s="426">
        <v>30</v>
      </c>
      <c r="N2156" s="426">
        <v>400</v>
      </c>
      <c r="O2156" s="476"/>
      <c r="P2156" s="450">
        <v>1</v>
      </c>
      <c r="Q2156" s="451">
        <f t="shared" si="68"/>
        <v>8.4000000000000005E-2</v>
      </c>
      <c r="R2156" s="476"/>
    </row>
    <row r="2157" spans="10:18" ht="15" customHeight="1" x14ac:dyDescent="0.25">
      <c r="J2157" s="1055">
        <v>3</v>
      </c>
      <c r="K2157" s="476"/>
      <c r="L2157" s="476">
        <v>10</v>
      </c>
      <c r="M2157" s="426">
        <v>25</v>
      </c>
      <c r="N2157" s="426">
        <v>400</v>
      </c>
      <c r="O2157" s="476"/>
      <c r="P2157" s="450">
        <v>6</v>
      </c>
      <c r="Q2157" s="451">
        <f t="shared" si="68"/>
        <v>0.6</v>
      </c>
      <c r="R2157" s="476"/>
    </row>
    <row r="2158" spans="10:18" ht="15" customHeight="1" x14ac:dyDescent="0.25">
      <c r="J2158" s="1311">
        <v>4</v>
      </c>
      <c r="K2158" s="476"/>
      <c r="L2158" s="476">
        <v>8</v>
      </c>
      <c r="M2158" s="426">
        <v>25</v>
      </c>
      <c r="N2158" s="426">
        <v>400</v>
      </c>
      <c r="O2158" s="476"/>
      <c r="P2158" s="450">
        <v>2</v>
      </c>
      <c r="Q2158" s="451">
        <f t="shared" si="68"/>
        <v>0.16</v>
      </c>
      <c r="R2158" s="476"/>
    </row>
    <row r="2159" spans="10:18" ht="15" customHeight="1" x14ac:dyDescent="0.25">
      <c r="J2159" s="1055">
        <v>5</v>
      </c>
      <c r="K2159" s="476"/>
      <c r="L2159" s="476">
        <v>10</v>
      </c>
      <c r="M2159" s="426">
        <v>20</v>
      </c>
      <c r="N2159" s="426">
        <v>400</v>
      </c>
      <c r="O2159" s="476"/>
      <c r="P2159" s="450">
        <v>2</v>
      </c>
      <c r="Q2159" s="451">
        <f t="shared" si="68"/>
        <v>0.16</v>
      </c>
      <c r="R2159" s="476"/>
    </row>
    <row r="2160" spans="10:18" ht="15" customHeight="1" x14ac:dyDescent="0.25">
      <c r="J2160" s="1311">
        <v>6</v>
      </c>
      <c r="K2160" s="476"/>
      <c r="L2160" s="476">
        <v>8</v>
      </c>
      <c r="M2160" s="426">
        <v>20</v>
      </c>
      <c r="N2160" s="426">
        <v>400</v>
      </c>
      <c r="O2160" s="476"/>
      <c r="P2160" s="450">
        <v>2</v>
      </c>
      <c r="Q2160" s="451">
        <f t="shared" si="68"/>
        <v>0.128</v>
      </c>
      <c r="R2160" s="476"/>
    </row>
    <row r="2161" spans="10:18" ht="15" customHeight="1" x14ac:dyDescent="0.25">
      <c r="J2161" s="1055">
        <v>7</v>
      </c>
      <c r="K2161" s="476"/>
      <c r="L2161" s="476">
        <v>7</v>
      </c>
      <c r="M2161" s="426">
        <v>20</v>
      </c>
      <c r="N2161" s="426">
        <v>400</v>
      </c>
      <c r="O2161" s="476"/>
      <c r="P2161" s="450">
        <v>1</v>
      </c>
      <c r="Q2161" s="451">
        <f t="shared" si="68"/>
        <v>5.6000000000000001E-2</v>
      </c>
      <c r="R2161" s="476"/>
    </row>
    <row r="2162" spans="10:18" ht="15" customHeight="1" x14ac:dyDescent="0.25">
      <c r="J2162" s="1311">
        <v>8</v>
      </c>
      <c r="K2162" s="476"/>
      <c r="L2162" s="476">
        <v>4.5</v>
      </c>
      <c r="M2162" s="426">
        <v>20</v>
      </c>
      <c r="N2162" s="426">
        <v>400</v>
      </c>
      <c r="O2162" s="476"/>
      <c r="P2162" s="450">
        <v>1</v>
      </c>
      <c r="Q2162" s="451">
        <f t="shared" si="68"/>
        <v>3.5999999999999997E-2</v>
      </c>
      <c r="R2162" s="476"/>
    </row>
    <row r="2163" spans="10:18" ht="15" customHeight="1" x14ac:dyDescent="0.25">
      <c r="J2163" s="1055">
        <v>9</v>
      </c>
      <c r="K2163" s="476"/>
      <c r="L2163" s="476">
        <v>2.2000000000000002</v>
      </c>
      <c r="M2163" s="426">
        <v>20</v>
      </c>
      <c r="N2163" s="426">
        <v>400</v>
      </c>
      <c r="O2163" s="476"/>
      <c r="P2163" s="450">
        <v>2</v>
      </c>
      <c r="Q2163" s="451">
        <f t="shared" si="68"/>
        <v>3.5200000000000002E-2</v>
      </c>
      <c r="R2163" s="476"/>
    </row>
    <row r="2164" spans="10:18" ht="15" customHeight="1" x14ac:dyDescent="0.25">
      <c r="J2164" s="1311">
        <v>10</v>
      </c>
      <c r="K2164" s="476"/>
      <c r="L2164" s="476">
        <v>4.5</v>
      </c>
      <c r="M2164" s="426">
        <v>15</v>
      </c>
      <c r="N2164" s="426">
        <v>400</v>
      </c>
      <c r="O2164" s="476"/>
      <c r="P2164" s="450">
        <v>4</v>
      </c>
      <c r="Q2164" s="451">
        <f t="shared" si="68"/>
        <v>0.108</v>
      </c>
      <c r="R2164" s="476"/>
    </row>
    <row r="2165" spans="10:18" ht="15" customHeight="1" x14ac:dyDescent="0.25">
      <c r="J2165" s="1055">
        <v>11</v>
      </c>
      <c r="K2165" s="476"/>
      <c r="L2165" s="476">
        <v>3.5</v>
      </c>
      <c r="M2165" s="426">
        <v>15</v>
      </c>
      <c r="N2165" s="426">
        <v>400</v>
      </c>
      <c r="O2165" s="476"/>
      <c r="P2165" s="450">
        <v>4</v>
      </c>
      <c r="Q2165" s="451">
        <f t="shared" si="68"/>
        <v>8.4000000000000005E-2</v>
      </c>
      <c r="R2165" s="476"/>
    </row>
    <row r="2166" spans="10:18" ht="15" customHeight="1" x14ac:dyDescent="0.25">
      <c r="J2166" s="1311">
        <v>12</v>
      </c>
      <c r="K2166" s="476"/>
      <c r="L2166" s="476">
        <v>2.2000000000000002</v>
      </c>
      <c r="M2166" s="426">
        <v>15</v>
      </c>
      <c r="N2166" s="426">
        <v>400</v>
      </c>
      <c r="O2166" s="476"/>
      <c r="P2166" s="450">
        <v>5</v>
      </c>
      <c r="Q2166" s="451">
        <f t="shared" si="68"/>
        <v>6.6000000000000003E-2</v>
      </c>
      <c r="R2166" s="476"/>
    </row>
    <row r="2167" spans="10:18" ht="15" customHeight="1" x14ac:dyDescent="0.25">
      <c r="J2167" s="1055">
        <v>13</v>
      </c>
      <c r="K2167" s="476"/>
      <c r="L2167" s="476">
        <v>4.5</v>
      </c>
      <c r="M2167" s="426">
        <v>13</v>
      </c>
      <c r="N2167" s="426">
        <v>400</v>
      </c>
      <c r="O2167" s="476"/>
      <c r="P2167" s="450">
        <v>3</v>
      </c>
      <c r="Q2167" s="451">
        <f t="shared" si="68"/>
        <v>7.0199999999999999E-2</v>
      </c>
      <c r="R2167" s="476"/>
    </row>
    <row r="2168" spans="10:18" ht="15" customHeight="1" x14ac:dyDescent="0.25">
      <c r="J2168" s="1311">
        <v>14</v>
      </c>
      <c r="K2168" s="476"/>
      <c r="L2168" s="476">
        <v>3.5</v>
      </c>
      <c r="M2168" s="426">
        <v>13</v>
      </c>
      <c r="N2168" s="426">
        <v>400</v>
      </c>
      <c r="O2168" s="476"/>
      <c r="P2168" s="450">
        <v>4</v>
      </c>
      <c r="Q2168" s="451">
        <f t="shared" si="68"/>
        <v>7.2800000000000004E-2</v>
      </c>
      <c r="R2168" s="476"/>
    </row>
    <row r="2169" spans="10:18" ht="15" customHeight="1" x14ac:dyDescent="0.25">
      <c r="J2169" s="1055">
        <v>15</v>
      </c>
      <c r="K2169" s="476"/>
      <c r="L2169" s="476">
        <v>2.2000000000000002</v>
      </c>
      <c r="M2169" s="426">
        <v>13</v>
      </c>
      <c r="N2169" s="426">
        <v>400</v>
      </c>
      <c r="O2169" s="476"/>
      <c r="P2169" s="450">
        <v>1</v>
      </c>
      <c r="Q2169" s="451">
        <f t="shared" si="68"/>
        <v>1.1440000000000001E-2</v>
      </c>
      <c r="R2169" s="476"/>
    </row>
    <row r="2170" spans="10:18" ht="15" customHeight="1" x14ac:dyDescent="0.25">
      <c r="J2170" s="1311">
        <v>16</v>
      </c>
      <c r="K2170" s="476"/>
      <c r="L2170" s="476">
        <v>10</v>
      </c>
      <c r="M2170" s="426">
        <v>10</v>
      </c>
      <c r="N2170" s="426">
        <v>400</v>
      </c>
      <c r="O2170" s="476"/>
      <c r="P2170" s="450">
        <v>2</v>
      </c>
      <c r="Q2170" s="451">
        <f t="shared" si="68"/>
        <v>0.08</v>
      </c>
      <c r="R2170" s="476"/>
    </row>
    <row r="2171" spans="10:18" ht="15" customHeight="1" x14ac:dyDescent="0.25">
      <c r="J2171" s="1055">
        <v>17</v>
      </c>
      <c r="K2171" s="476"/>
      <c r="L2171" s="476">
        <v>8</v>
      </c>
      <c r="M2171" s="426">
        <v>10</v>
      </c>
      <c r="N2171" s="426">
        <v>400</v>
      </c>
      <c r="O2171" s="476"/>
      <c r="P2171" s="450">
        <v>2</v>
      </c>
      <c r="Q2171" s="451">
        <f t="shared" si="68"/>
        <v>6.4000000000000001E-2</v>
      </c>
      <c r="R2171" s="476"/>
    </row>
    <row r="2172" spans="10:18" ht="15" customHeight="1" x14ac:dyDescent="0.25">
      <c r="J2172" s="1311">
        <v>18</v>
      </c>
      <c r="K2172" s="476"/>
      <c r="L2172" s="476">
        <v>4.5</v>
      </c>
      <c r="M2172" s="426">
        <v>10</v>
      </c>
      <c r="N2172" s="426">
        <v>400</v>
      </c>
      <c r="O2172" s="476"/>
      <c r="P2172" s="450">
        <v>21</v>
      </c>
      <c r="Q2172" s="451">
        <f t="shared" si="68"/>
        <v>0.378</v>
      </c>
      <c r="R2172" s="476"/>
    </row>
    <row r="2173" spans="10:18" ht="15" customHeight="1" x14ac:dyDescent="0.25">
      <c r="J2173" s="1055">
        <v>19</v>
      </c>
      <c r="K2173" s="476"/>
      <c r="L2173" s="476">
        <v>3.5</v>
      </c>
      <c r="M2173" s="426">
        <v>10</v>
      </c>
      <c r="N2173" s="426">
        <v>400</v>
      </c>
      <c r="O2173" s="476"/>
      <c r="P2173" s="450">
        <v>2</v>
      </c>
      <c r="Q2173" s="451">
        <f t="shared" si="68"/>
        <v>2.8000000000000001E-2</v>
      </c>
      <c r="R2173" s="476"/>
    </row>
    <row r="2174" spans="10:18" ht="15" customHeight="1" x14ac:dyDescent="0.25">
      <c r="J2174" s="1311">
        <v>20</v>
      </c>
      <c r="K2174" s="476"/>
      <c r="L2174" s="476">
        <v>2.2000000000000002</v>
      </c>
      <c r="M2174" s="426">
        <v>10</v>
      </c>
      <c r="N2174" s="426">
        <v>400</v>
      </c>
      <c r="O2174" s="476"/>
      <c r="P2174" s="450">
        <v>5</v>
      </c>
      <c r="Q2174" s="451">
        <f t="shared" si="68"/>
        <v>4.3999999999999997E-2</v>
      </c>
      <c r="R2174" s="476"/>
    </row>
    <row r="2175" spans="10:18" ht="15" customHeight="1" x14ac:dyDescent="0.25">
      <c r="J2175" s="1055">
        <v>21</v>
      </c>
      <c r="K2175" s="476"/>
      <c r="L2175" s="476">
        <v>1.7</v>
      </c>
      <c r="M2175" s="426">
        <v>10</v>
      </c>
      <c r="N2175" s="426">
        <v>400</v>
      </c>
      <c r="O2175" s="476"/>
      <c r="P2175" s="450">
        <v>1</v>
      </c>
      <c r="Q2175" s="451">
        <f t="shared" si="68"/>
        <v>6.7999999999999996E-3</v>
      </c>
      <c r="R2175" s="476"/>
    </row>
    <row r="2176" spans="10:18" ht="15" customHeight="1" x14ac:dyDescent="0.25">
      <c r="J2176" s="1311">
        <v>22</v>
      </c>
      <c r="K2176" s="476"/>
      <c r="L2176" s="476">
        <v>4.5</v>
      </c>
      <c r="M2176" s="426">
        <v>10</v>
      </c>
      <c r="N2176" s="426">
        <v>300</v>
      </c>
      <c r="O2176" s="476"/>
      <c r="P2176" s="450">
        <v>1</v>
      </c>
      <c r="Q2176" s="451">
        <f t="shared" si="68"/>
        <v>1.35E-2</v>
      </c>
      <c r="R2176" s="476"/>
    </row>
    <row r="2177" spans="10:18" ht="15" customHeight="1" x14ac:dyDescent="0.25">
      <c r="J2177" s="1055">
        <v>23</v>
      </c>
      <c r="K2177" s="476"/>
      <c r="L2177" s="476">
        <v>2.2000000000000002</v>
      </c>
      <c r="M2177" s="426">
        <v>10</v>
      </c>
      <c r="N2177" s="426">
        <v>300</v>
      </c>
      <c r="O2177" s="476"/>
      <c r="P2177" s="450">
        <v>1</v>
      </c>
      <c r="Q2177" s="451">
        <f t="shared" si="68"/>
        <v>6.6E-3</v>
      </c>
      <c r="R2177" s="476"/>
    </row>
    <row r="2178" spans="10:18" ht="15" customHeight="1" x14ac:dyDescent="0.25">
      <c r="J2178" s="1311">
        <v>24</v>
      </c>
      <c r="K2178" s="476"/>
      <c r="L2178" s="476">
        <v>6</v>
      </c>
      <c r="M2178" s="426">
        <v>10</v>
      </c>
      <c r="N2178" s="426">
        <v>300</v>
      </c>
      <c r="O2178" s="476"/>
      <c r="P2178" s="450">
        <v>1</v>
      </c>
      <c r="Q2178" s="451">
        <f t="shared" si="68"/>
        <v>1.7999999999999999E-2</v>
      </c>
      <c r="R2178" s="476"/>
    </row>
    <row r="2179" spans="10:18" ht="15" customHeight="1" x14ac:dyDescent="0.25">
      <c r="J2179" s="1055">
        <v>25</v>
      </c>
      <c r="K2179" s="476"/>
      <c r="L2179" s="476">
        <v>4.5</v>
      </c>
      <c r="M2179" s="426">
        <v>10</v>
      </c>
      <c r="N2179" s="426">
        <v>200</v>
      </c>
      <c r="O2179" s="476"/>
      <c r="P2179" s="450">
        <v>4</v>
      </c>
      <c r="Q2179" s="451">
        <f t="shared" si="68"/>
        <v>3.5999999999999997E-2</v>
      </c>
      <c r="R2179" s="476"/>
    </row>
    <row r="2180" spans="10:18" ht="15" customHeight="1" x14ac:dyDescent="0.25">
      <c r="J2180" s="1311">
        <v>26</v>
      </c>
      <c r="K2180" s="476"/>
      <c r="L2180" s="476">
        <v>1.7</v>
      </c>
      <c r="M2180" s="426">
        <v>10</v>
      </c>
      <c r="N2180" s="426">
        <v>300</v>
      </c>
      <c r="O2180" s="476"/>
      <c r="P2180" s="450">
        <v>3</v>
      </c>
      <c r="Q2180" s="451">
        <f t="shared" si="68"/>
        <v>1.5299999999999999E-2</v>
      </c>
      <c r="R2180" s="476"/>
    </row>
    <row r="2181" spans="10:18" ht="15" customHeight="1" x14ac:dyDescent="0.25">
      <c r="J2181" s="1311">
        <v>27</v>
      </c>
      <c r="K2181" s="476"/>
      <c r="L2181" s="477">
        <v>5</v>
      </c>
      <c r="M2181" s="409">
        <v>7</v>
      </c>
      <c r="N2181" s="409">
        <v>400</v>
      </c>
      <c r="O2181" s="409">
        <v>5</v>
      </c>
      <c r="P2181" s="450">
        <v>20</v>
      </c>
      <c r="Q2181" s="451">
        <f t="shared" ref="Q2181:Q2244" si="69">L2181*M2181*N2181*P2181/1000000</f>
        <v>0.28000000000000003</v>
      </c>
      <c r="R2181" s="618"/>
    </row>
    <row r="2182" spans="10:18" ht="15" customHeight="1" x14ac:dyDescent="0.25">
      <c r="J2182" s="1311">
        <v>28</v>
      </c>
      <c r="K2182" s="476"/>
      <c r="L2182" s="477">
        <v>4</v>
      </c>
      <c r="M2182" s="409">
        <v>6</v>
      </c>
      <c r="N2182" s="409">
        <v>400</v>
      </c>
      <c r="O2182" s="409">
        <v>2</v>
      </c>
      <c r="P2182" s="450">
        <v>12</v>
      </c>
      <c r="Q2182" s="451">
        <f t="shared" si="69"/>
        <v>0.1152</v>
      </c>
      <c r="R2182" s="1058"/>
    </row>
    <row r="2183" spans="10:18" ht="15" customHeight="1" x14ac:dyDescent="0.25">
      <c r="J2183" s="1311">
        <v>29</v>
      </c>
      <c r="K2183" s="476"/>
      <c r="L2183" s="477">
        <v>3</v>
      </c>
      <c r="M2183" s="409">
        <v>5</v>
      </c>
      <c r="N2183" s="409">
        <v>400</v>
      </c>
      <c r="O2183" s="409">
        <v>3</v>
      </c>
      <c r="P2183" s="450">
        <v>30</v>
      </c>
      <c r="Q2183" s="451">
        <f t="shared" si="69"/>
        <v>0.18</v>
      </c>
      <c r="R2183" s="618"/>
    </row>
    <row r="2184" spans="10:18" ht="15" customHeight="1" x14ac:dyDescent="0.25">
      <c r="J2184" s="1311">
        <v>30</v>
      </c>
      <c r="K2184" s="476"/>
      <c r="L2184" s="477">
        <v>2</v>
      </c>
      <c r="M2184" s="409">
        <v>3</v>
      </c>
      <c r="N2184" s="409">
        <v>400</v>
      </c>
      <c r="O2184" s="409">
        <v>4</v>
      </c>
      <c r="P2184" s="450">
        <v>100</v>
      </c>
      <c r="Q2184" s="451">
        <f t="shared" si="69"/>
        <v>0.24</v>
      </c>
      <c r="R2184" s="618"/>
    </row>
    <row r="2185" spans="10:18" ht="15" customHeight="1" x14ac:dyDescent="0.25">
      <c r="J2185" s="1329">
        <v>46243</v>
      </c>
      <c r="K2185" s="429" t="s">
        <v>32</v>
      </c>
      <c r="L2185" s="426">
        <v>15</v>
      </c>
      <c r="M2185" s="426">
        <v>30</v>
      </c>
      <c r="N2185" s="426">
        <v>400</v>
      </c>
      <c r="O2185" s="429"/>
      <c r="P2185" s="450">
        <v>2</v>
      </c>
      <c r="Q2185" s="451">
        <f t="shared" si="69"/>
        <v>0.36</v>
      </c>
      <c r="R2185" s="1056"/>
    </row>
    <row r="2186" spans="10:18" ht="15" customHeight="1" x14ac:dyDescent="0.25">
      <c r="J2186" s="1311">
        <v>2</v>
      </c>
      <c r="K2186" s="476"/>
      <c r="L2186" s="476">
        <v>10</v>
      </c>
      <c r="M2186" s="426">
        <v>30</v>
      </c>
      <c r="N2186" s="426">
        <v>400</v>
      </c>
      <c r="O2186" s="476"/>
      <c r="P2186" s="450">
        <v>1</v>
      </c>
      <c r="Q2186" s="451">
        <f t="shared" si="69"/>
        <v>0.12</v>
      </c>
      <c r="R2186" s="476"/>
    </row>
    <row r="2187" spans="10:18" ht="15" customHeight="1" x14ac:dyDescent="0.25">
      <c r="J2187" s="1055">
        <v>3</v>
      </c>
      <c r="K2187" s="476"/>
      <c r="L2187" s="476">
        <v>15</v>
      </c>
      <c r="M2187" s="426">
        <v>25</v>
      </c>
      <c r="N2187" s="426">
        <v>400</v>
      </c>
      <c r="O2187" s="476"/>
      <c r="P2187" s="450">
        <v>2</v>
      </c>
      <c r="Q2187" s="451">
        <f t="shared" si="69"/>
        <v>0.3</v>
      </c>
      <c r="R2187" s="476"/>
    </row>
    <row r="2188" spans="10:18" ht="15" customHeight="1" x14ac:dyDescent="0.25">
      <c r="J2188" s="1311">
        <v>4</v>
      </c>
      <c r="K2188" s="476"/>
      <c r="L2188" s="476">
        <v>10</v>
      </c>
      <c r="M2188" s="426">
        <v>25</v>
      </c>
      <c r="N2188" s="426">
        <v>400</v>
      </c>
      <c r="O2188" s="476"/>
      <c r="P2188" s="450">
        <v>2</v>
      </c>
      <c r="Q2188" s="451">
        <f t="shared" si="69"/>
        <v>0.2</v>
      </c>
      <c r="R2188" s="476"/>
    </row>
    <row r="2189" spans="10:18" ht="15" customHeight="1" x14ac:dyDescent="0.25">
      <c r="J2189" s="1055">
        <v>5</v>
      </c>
      <c r="K2189" s="476"/>
      <c r="L2189" s="476">
        <v>3.5</v>
      </c>
      <c r="M2189" s="426">
        <v>25</v>
      </c>
      <c r="N2189" s="426">
        <v>400</v>
      </c>
      <c r="O2189" s="476"/>
      <c r="P2189" s="450">
        <v>1</v>
      </c>
      <c r="Q2189" s="451">
        <f t="shared" si="69"/>
        <v>3.5000000000000003E-2</v>
      </c>
      <c r="R2189" s="476"/>
    </row>
    <row r="2190" spans="10:18" ht="15" customHeight="1" x14ac:dyDescent="0.25">
      <c r="J2190" s="1311">
        <v>6</v>
      </c>
      <c r="K2190" s="476"/>
      <c r="L2190" s="476">
        <v>4.5</v>
      </c>
      <c r="M2190" s="426">
        <v>20</v>
      </c>
      <c r="N2190" s="426">
        <v>400</v>
      </c>
      <c r="O2190" s="476"/>
      <c r="P2190" s="450">
        <v>1</v>
      </c>
      <c r="Q2190" s="451">
        <f t="shared" si="69"/>
        <v>3.5999999999999997E-2</v>
      </c>
      <c r="R2190" s="476"/>
    </row>
    <row r="2191" spans="10:18" ht="15" customHeight="1" x14ac:dyDescent="0.25">
      <c r="J2191" s="1055">
        <v>7</v>
      </c>
      <c r="K2191" s="476"/>
      <c r="L2191" s="476">
        <v>3.5</v>
      </c>
      <c r="M2191" s="426">
        <v>15</v>
      </c>
      <c r="N2191" s="426">
        <v>400</v>
      </c>
      <c r="O2191" s="476"/>
      <c r="P2191" s="450">
        <v>2</v>
      </c>
      <c r="Q2191" s="451">
        <f t="shared" si="69"/>
        <v>4.2000000000000003E-2</v>
      </c>
      <c r="R2191" s="476"/>
    </row>
    <row r="2192" spans="10:18" ht="15" customHeight="1" x14ac:dyDescent="0.25">
      <c r="J2192" s="1311">
        <v>8</v>
      </c>
      <c r="K2192" s="476"/>
      <c r="L2192" s="476">
        <v>13</v>
      </c>
      <c r="M2192" s="426">
        <v>13</v>
      </c>
      <c r="N2192" s="426">
        <v>400</v>
      </c>
      <c r="O2192" s="476"/>
      <c r="P2192" s="450">
        <v>1</v>
      </c>
      <c r="Q2192" s="451">
        <f t="shared" si="69"/>
        <v>6.7599999999999993E-2</v>
      </c>
      <c r="R2192" s="476"/>
    </row>
    <row r="2193" spans="10:18" ht="15" customHeight="1" x14ac:dyDescent="0.25">
      <c r="J2193" s="1055">
        <v>9</v>
      </c>
      <c r="K2193" s="476"/>
      <c r="L2193" s="476">
        <v>4.5</v>
      </c>
      <c r="M2193" s="426">
        <v>13</v>
      </c>
      <c r="N2193" s="426">
        <v>400</v>
      </c>
      <c r="O2193" s="476"/>
      <c r="P2193" s="450">
        <v>2</v>
      </c>
      <c r="Q2193" s="451">
        <f t="shared" si="69"/>
        <v>4.6800000000000001E-2</v>
      </c>
      <c r="R2193" s="476"/>
    </row>
    <row r="2194" spans="10:18" ht="15" customHeight="1" x14ac:dyDescent="0.25">
      <c r="J2194" s="1311">
        <v>10</v>
      </c>
      <c r="K2194" s="476"/>
      <c r="L2194" s="476">
        <v>3.5</v>
      </c>
      <c r="M2194" s="426">
        <v>13</v>
      </c>
      <c r="N2194" s="426">
        <v>400</v>
      </c>
      <c r="O2194" s="476"/>
      <c r="P2194" s="450">
        <v>1</v>
      </c>
      <c r="Q2194" s="451">
        <f t="shared" si="69"/>
        <v>1.8200000000000001E-2</v>
      </c>
      <c r="R2194" s="476"/>
    </row>
    <row r="2195" spans="10:18" ht="15" customHeight="1" x14ac:dyDescent="0.25">
      <c r="J2195" s="1055">
        <v>11</v>
      </c>
      <c r="K2195" s="476"/>
      <c r="L2195" s="476">
        <v>2.2000000000000002</v>
      </c>
      <c r="M2195" s="426">
        <v>13</v>
      </c>
      <c r="N2195" s="426">
        <v>400</v>
      </c>
      <c r="O2195" s="476"/>
      <c r="P2195" s="450">
        <v>1</v>
      </c>
      <c r="Q2195" s="451">
        <f t="shared" si="69"/>
        <v>1.1440000000000001E-2</v>
      </c>
      <c r="R2195" s="476"/>
    </row>
    <row r="2196" spans="10:18" ht="15" customHeight="1" x14ac:dyDescent="0.25">
      <c r="J2196" s="1311">
        <v>12</v>
      </c>
      <c r="K2196" s="476"/>
      <c r="L2196" s="476">
        <v>10</v>
      </c>
      <c r="M2196" s="426">
        <v>10</v>
      </c>
      <c r="N2196" s="426">
        <v>400</v>
      </c>
      <c r="O2196" s="476"/>
      <c r="P2196" s="450">
        <v>7</v>
      </c>
      <c r="Q2196" s="451">
        <f t="shared" si="69"/>
        <v>0.28000000000000003</v>
      </c>
      <c r="R2196" s="476"/>
    </row>
    <row r="2197" spans="10:18" ht="15" customHeight="1" x14ac:dyDescent="0.25">
      <c r="J2197" s="1055">
        <v>13</v>
      </c>
      <c r="K2197" s="476"/>
      <c r="L2197" s="476">
        <v>4.5</v>
      </c>
      <c r="M2197" s="426">
        <v>10</v>
      </c>
      <c r="N2197" s="426">
        <v>400</v>
      </c>
      <c r="O2197" s="476"/>
      <c r="P2197" s="450">
        <v>31</v>
      </c>
      <c r="Q2197" s="451">
        <f t="shared" si="69"/>
        <v>0.55800000000000005</v>
      </c>
      <c r="R2197" s="476"/>
    </row>
    <row r="2198" spans="10:18" ht="15" customHeight="1" x14ac:dyDescent="0.25">
      <c r="J2198" s="1311">
        <v>14</v>
      </c>
      <c r="K2198" s="476"/>
      <c r="L2198" s="476">
        <v>3.5</v>
      </c>
      <c r="M2198" s="426">
        <v>10</v>
      </c>
      <c r="N2198" s="426">
        <v>400</v>
      </c>
      <c r="O2198" s="476"/>
      <c r="P2198" s="450">
        <v>3</v>
      </c>
      <c r="Q2198" s="451">
        <f t="shared" si="69"/>
        <v>4.2000000000000003E-2</v>
      </c>
      <c r="R2198" s="476"/>
    </row>
    <row r="2199" spans="10:18" ht="15" customHeight="1" x14ac:dyDescent="0.25">
      <c r="J2199" s="1055">
        <v>15</v>
      </c>
      <c r="K2199" s="476"/>
      <c r="L2199" s="476">
        <v>2.2000000000000002</v>
      </c>
      <c r="M2199" s="426">
        <v>10</v>
      </c>
      <c r="N2199" s="426">
        <v>400</v>
      </c>
      <c r="O2199" s="476"/>
      <c r="P2199" s="450">
        <v>7</v>
      </c>
      <c r="Q2199" s="451">
        <f t="shared" si="69"/>
        <v>6.1600000000000002E-2</v>
      </c>
      <c r="R2199" s="476"/>
    </row>
    <row r="2200" spans="10:18" ht="15" customHeight="1" x14ac:dyDescent="0.25">
      <c r="J2200" s="1311">
        <v>16</v>
      </c>
      <c r="K2200" s="476"/>
      <c r="L2200" s="476">
        <v>1.7</v>
      </c>
      <c r="M2200" s="426">
        <v>10</v>
      </c>
      <c r="N2200" s="426">
        <v>400</v>
      </c>
      <c r="O2200" s="476"/>
      <c r="P2200" s="450">
        <v>1</v>
      </c>
      <c r="Q2200" s="451">
        <f t="shared" si="69"/>
        <v>6.7999999999999996E-3</v>
      </c>
      <c r="R2200" s="476"/>
    </row>
    <row r="2201" spans="10:18" ht="15" customHeight="1" x14ac:dyDescent="0.25">
      <c r="J2201" s="1055">
        <v>17</v>
      </c>
      <c r="K2201" s="476"/>
      <c r="L2201" s="476">
        <v>13</v>
      </c>
      <c r="M2201" s="426">
        <v>20</v>
      </c>
      <c r="N2201" s="426">
        <v>400</v>
      </c>
      <c r="O2201" s="476"/>
      <c r="P2201" s="450">
        <v>1</v>
      </c>
      <c r="Q2201" s="451">
        <f t="shared" si="69"/>
        <v>0.104</v>
      </c>
      <c r="R2201" s="476"/>
    </row>
    <row r="2202" spans="10:18" ht="15" customHeight="1" x14ac:dyDescent="0.25">
      <c r="J2202" s="1311">
        <v>18</v>
      </c>
      <c r="K2202" s="476"/>
      <c r="L2202" s="476">
        <v>7</v>
      </c>
      <c r="M2202" s="426">
        <v>20</v>
      </c>
      <c r="N2202" s="426">
        <v>400</v>
      </c>
      <c r="O2202" s="476"/>
      <c r="P2202" s="450">
        <v>1</v>
      </c>
      <c r="Q2202" s="451">
        <f t="shared" si="69"/>
        <v>5.6000000000000001E-2</v>
      </c>
      <c r="R2202" s="476"/>
    </row>
    <row r="2203" spans="10:18" ht="15" customHeight="1" x14ac:dyDescent="0.25">
      <c r="J2203" s="1055">
        <v>19</v>
      </c>
      <c r="K2203" s="476"/>
      <c r="L2203" s="476">
        <v>7</v>
      </c>
      <c r="M2203" s="426">
        <v>15</v>
      </c>
      <c r="N2203" s="426">
        <v>400</v>
      </c>
      <c r="O2203" s="476"/>
      <c r="P2203" s="450">
        <v>1</v>
      </c>
      <c r="Q2203" s="451">
        <f t="shared" si="69"/>
        <v>4.2000000000000003E-2</v>
      </c>
      <c r="R2203" s="476"/>
    </row>
    <row r="2204" spans="10:18" ht="15" customHeight="1" x14ac:dyDescent="0.25">
      <c r="J2204" s="1311">
        <v>20</v>
      </c>
      <c r="K2204" s="476"/>
      <c r="L2204" s="476">
        <v>7</v>
      </c>
      <c r="M2204" s="426">
        <v>25</v>
      </c>
      <c r="N2204" s="426">
        <v>400</v>
      </c>
      <c r="O2204" s="476"/>
      <c r="P2204" s="450">
        <v>1</v>
      </c>
      <c r="Q2204" s="451">
        <f t="shared" si="69"/>
        <v>7.0000000000000007E-2</v>
      </c>
      <c r="R2204" s="476"/>
    </row>
    <row r="2205" spans="10:18" ht="15" customHeight="1" x14ac:dyDescent="0.25">
      <c r="J2205" s="1055">
        <v>21</v>
      </c>
      <c r="K2205" s="476"/>
      <c r="L2205" s="476">
        <v>10</v>
      </c>
      <c r="M2205" s="426">
        <v>20</v>
      </c>
      <c r="N2205" s="426">
        <v>400</v>
      </c>
      <c r="O2205" s="476"/>
      <c r="P2205" s="450">
        <v>1</v>
      </c>
      <c r="Q2205" s="451">
        <f t="shared" si="69"/>
        <v>0.08</v>
      </c>
      <c r="R2205" s="476"/>
    </row>
    <row r="2206" spans="10:18" ht="15" customHeight="1" x14ac:dyDescent="0.25">
      <c r="J2206" s="1311">
        <v>22</v>
      </c>
      <c r="K2206" s="476"/>
      <c r="L2206" s="476">
        <v>8</v>
      </c>
      <c r="M2206" s="426">
        <v>20</v>
      </c>
      <c r="N2206" s="426">
        <v>400</v>
      </c>
      <c r="O2206" s="476"/>
      <c r="P2206" s="450">
        <v>1</v>
      </c>
      <c r="Q2206" s="451">
        <f t="shared" si="69"/>
        <v>6.4000000000000001E-2</v>
      </c>
      <c r="R2206" s="476"/>
    </row>
    <row r="2207" spans="10:18" ht="15" customHeight="1" x14ac:dyDescent="0.25">
      <c r="J2207" s="1055">
        <v>23</v>
      </c>
      <c r="K2207" s="476"/>
      <c r="L2207" s="476">
        <v>2.2000000000000002</v>
      </c>
      <c r="M2207" s="426">
        <v>10</v>
      </c>
      <c r="N2207" s="426">
        <v>300</v>
      </c>
      <c r="O2207" s="476"/>
      <c r="P2207" s="450">
        <v>7</v>
      </c>
      <c r="Q2207" s="451">
        <f t="shared" si="69"/>
        <v>4.6199999999999998E-2</v>
      </c>
      <c r="R2207" s="476"/>
    </row>
    <row r="2208" spans="10:18" ht="15" customHeight="1" x14ac:dyDescent="0.25">
      <c r="J2208" s="1311">
        <v>24</v>
      </c>
      <c r="K2208" s="476"/>
      <c r="L2208" s="476">
        <v>2.2000000000000002</v>
      </c>
      <c r="M2208" s="426">
        <v>13</v>
      </c>
      <c r="N2208" s="426">
        <v>300</v>
      </c>
      <c r="O2208" s="476"/>
      <c r="P2208" s="450">
        <v>1</v>
      </c>
      <c r="Q2208" s="451">
        <f t="shared" si="69"/>
        <v>8.5800000000000008E-3</v>
      </c>
      <c r="R2208" s="476"/>
    </row>
    <row r="2209" spans="10:18" ht="15" customHeight="1" x14ac:dyDescent="0.25">
      <c r="J2209" s="1055">
        <v>25</v>
      </c>
      <c r="K2209" s="476"/>
      <c r="L2209" s="476">
        <v>8</v>
      </c>
      <c r="M2209" s="426">
        <v>10</v>
      </c>
      <c r="N2209" s="426">
        <v>400</v>
      </c>
      <c r="O2209" s="476"/>
      <c r="P2209" s="450">
        <v>1</v>
      </c>
      <c r="Q2209" s="451">
        <f t="shared" si="69"/>
        <v>3.2000000000000001E-2</v>
      </c>
      <c r="R2209" s="476"/>
    </row>
    <row r="2210" spans="10:18" ht="15" customHeight="1" x14ac:dyDescent="0.25">
      <c r="J2210" s="1311">
        <v>26</v>
      </c>
      <c r="K2210" s="476"/>
      <c r="L2210" s="476">
        <v>2.2000000000000002</v>
      </c>
      <c r="M2210" s="426">
        <v>20</v>
      </c>
      <c r="N2210" s="426">
        <v>200</v>
      </c>
      <c r="O2210" s="476"/>
      <c r="P2210" s="450">
        <v>1</v>
      </c>
      <c r="Q2210" s="451">
        <f t="shared" si="69"/>
        <v>8.8000000000000005E-3</v>
      </c>
      <c r="R2210" s="476"/>
    </row>
    <row r="2211" spans="10:18" ht="15" customHeight="1" x14ac:dyDescent="0.25">
      <c r="J2211" s="1311">
        <v>27</v>
      </c>
      <c r="K2211" s="476"/>
      <c r="L2211" s="477">
        <v>5</v>
      </c>
      <c r="M2211" s="409">
        <v>7</v>
      </c>
      <c r="N2211" s="409">
        <v>400</v>
      </c>
      <c r="O2211" s="409">
        <v>7</v>
      </c>
      <c r="P2211" s="450">
        <v>28</v>
      </c>
      <c r="Q2211" s="451">
        <f t="shared" si="69"/>
        <v>0.39200000000000002</v>
      </c>
      <c r="R2211" s="618"/>
    </row>
    <row r="2212" spans="10:18" ht="15" customHeight="1" x14ac:dyDescent="0.25">
      <c r="J2212" s="1311">
        <v>28</v>
      </c>
      <c r="K2212" s="476"/>
      <c r="L2212" s="477">
        <v>4</v>
      </c>
      <c r="M2212" s="409">
        <v>6</v>
      </c>
      <c r="N2212" s="409">
        <v>400</v>
      </c>
      <c r="O2212" s="409">
        <v>2</v>
      </c>
      <c r="P2212" s="450">
        <v>12</v>
      </c>
      <c r="Q2212" s="451">
        <f t="shared" si="69"/>
        <v>0.1152</v>
      </c>
      <c r="R2212" s="1058"/>
    </row>
    <row r="2213" spans="10:18" ht="15" customHeight="1" x14ac:dyDescent="0.25">
      <c r="J2213" s="1311">
        <v>29</v>
      </c>
      <c r="K2213" s="476"/>
      <c r="L2213" s="477">
        <v>3</v>
      </c>
      <c r="M2213" s="409">
        <v>5</v>
      </c>
      <c r="N2213" s="409">
        <v>400</v>
      </c>
      <c r="O2213" s="409">
        <v>5</v>
      </c>
      <c r="P2213" s="450">
        <v>50</v>
      </c>
      <c r="Q2213" s="451">
        <f t="shared" si="69"/>
        <v>0.3</v>
      </c>
      <c r="R2213" s="618"/>
    </row>
    <row r="2214" spans="10:18" ht="15" customHeight="1" x14ac:dyDescent="0.25">
      <c r="J2214" s="1311">
        <v>30</v>
      </c>
      <c r="K2214" s="476"/>
      <c r="L2214" s="477">
        <v>2</v>
      </c>
      <c r="M2214" s="409">
        <v>3</v>
      </c>
      <c r="N2214" s="409">
        <v>400</v>
      </c>
      <c r="O2214" s="409">
        <v>2</v>
      </c>
      <c r="P2214" s="450">
        <v>50</v>
      </c>
      <c r="Q2214" s="451">
        <f t="shared" si="69"/>
        <v>0.12</v>
      </c>
      <c r="R2214" s="618"/>
    </row>
    <row r="2215" spans="10:18" ht="15" customHeight="1" x14ac:dyDescent="0.25">
      <c r="J2215" s="1329">
        <v>46244</v>
      </c>
      <c r="K2215" s="429" t="s">
        <v>32</v>
      </c>
      <c r="L2215" s="426">
        <v>13</v>
      </c>
      <c r="M2215" s="426">
        <v>25</v>
      </c>
      <c r="N2215" s="426">
        <v>400</v>
      </c>
      <c r="O2215" s="429"/>
      <c r="P2215" s="450">
        <v>2</v>
      </c>
      <c r="Q2215" s="451">
        <f t="shared" si="69"/>
        <v>0.26</v>
      </c>
      <c r="R2215" s="1056"/>
    </row>
    <row r="2216" spans="10:18" ht="15" customHeight="1" x14ac:dyDescent="0.25">
      <c r="J2216" s="1311">
        <v>2</v>
      </c>
      <c r="K2216" s="476"/>
      <c r="L2216" s="476">
        <v>10</v>
      </c>
      <c r="M2216" s="426">
        <v>25</v>
      </c>
      <c r="N2216" s="426">
        <v>400</v>
      </c>
      <c r="O2216" s="476"/>
      <c r="P2216" s="450">
        <v>4</v>
      </c>
      <c r="Q2216" s="451">
        <f t="shared" si="69"/>
        <v>0.4</v>
      </c>
      <c r="R2216" s="476"/>
    </row>
    <row r="2217" spans="10:18" ht="15" customHeight="1" x14ac:dyDescent="0.25">
      <c r="J2217" s="1055">
        <v>3</v>
      </c>
      <c r="K2217" s="476"/>
      <c r="L2217" s="476">
        <v>7</v>
      </c>
      <c r="M2217" s="426">
        <v>28</v>
      </c>
      <c r="N2217" s="426">
        <v>400</v>
      </c>
      <c r="O2217" s="476"/>
      <c r="P2217" s="450">
        <v>1</v>
      </c>
      <c r="Q2217" s="451">
        <f t="shared" si="69"/>
        <v>7.8399999999999997E-2</v>
      </c>
      <c r="R2217" s="476"/>
    </row>
    <row r="2218" spans="10:18" ht="15" customHeight="1" x14ac:dyDescent="0.25">
      <c r="J2218" s="1311">
        <v>4</v>
      </c>
      <c r="K2218" s="476"/>
      <c r="L2218" s="476">
        <v>10</v>
      </c>
      <c r="M2218" s="426">
        <v>20</v>
      </c>
      <c r="N2218" s="426">
        <v>400</v>
      </c>
      <c r="O2218" s="476"/>
      <c r="P2218" s="450">
        <v>2</v>
      </c>
      <c r="Q2218" s="451">
        <f t="shared" si="69"/>
        <v>0.16</v>
      </c>
      <c r="R2218" s="476"/>
    </row>
    <row r="2219" spans="10:18" ht="15" customHeight="1" x14ac:dyDescent="0.25">
      <c r="J2219" s="1055">
        <v>5</v>
      </c>
      <c r="K2219" s="476"/>
      <c r="L2219" s="476">
        <v>7</v>
      </c>
      <c r="M2219" s="426">
        <v>20</v>
      </c>
      <c r="N2219" s="426">
        <v>400</v>
      </c>
      <c r="O2219" s="476"/>
      <c r="P2219" s="450">
        <v>1</v>
      </c>
      <c r="Q2219" s="451">
        <f t="shared" si="69"/>
        <v>5.6000000000000001E-2</v>
      </c>
      <c r="R2219" s="476"/>
    </row>
    <row r="2220" spans="10:18" ht="15" customHeight="1" x14ac:dyDescent="0.25">
      <c r="J2220" s="1311">
        <v>6</v>
      </c>
      <c r="K2220" s="476"/>
      <c r="L2220" s="476">
        <v>5</v>
      </c>
      <c r="M2220" s="426">
        <v>20</v>
      </c>
      <c r="N2220" s="426">
        <v>400</v>
      </c>
      <c r="O2220" s="476"/>
      <c r="P2220" s="450">
        <v>1</v>
      </c>
      <c r="Q2220" s="451">
        <f t="shared" si="69"/>
        <v>0.04</v>
      </c>
      <c r="R2220" s="476"/>
    </row>
    <row r="2221" spans="10:18" ht="15" customHeight="1" x14ac:dyDescent="0.25">
      <c r="J2221" s="1055">
        <v>7</v>
      </c>
      <c r="K2221" s="476"/>
      <c r="L2221" s="476">
        <v>13</v>
      </c>
      <c r="M2221" s="426">
        <v>15</v>
      </c>
      <c r="N2221" s="426">
        <v>400</v>
      </c>
      <c r="O2221" s="476"/>
      <c r="P2221" s="450">
        <v>2</v>
      </c>
      <c r="Q2221" s="451">
        <f t="shared" si="69"/>
        <v>0.156</v>
      </c>
      <c r="R2221" s="476"/>
    </row>
    <row r="2222" spans="10:18" ht="15" customHeight="1" x14ac:dyDescent="0.25">
      <c r="J2222" s="1311">
        <v>8</v>
      </c>
      <c r="K2222" s="476"/>
      <c r="L2222" s="476">
        <v>8</v>
      </c>
      <c r="M2222" s="426">
        <v>15</v>
      </c>
      <c r="N2222" s="426">
        <v>400</v>
      </c>
      <c r="O2222" s="476"/>
      <c r="P2222" s="450">
        <v>1</v>
      </c>
      <c r="Q2222" s="451">
        <f t="shared" si="69"/>
        <v>4.8000000000000001E-2</v>
      </c>
      <c r="R2222" s="476"/>
    </row>
    <row r="2223" spans="10:18" ht="15" customHeight="1" x14ac:dyDescent="0.25">
      <c r="J2223" s="1055">
        <v>9</v>
      </c>
      <c r="K2223" s="476"/>
      <c r="L2223" s="476">
        <v>7</v>
      </c>
      <c r="M2223" s="426">
        <v>15</v>
      </c>
      <c r="N2223" s="426">
        <v>400</v>
      </c>
      <c r="O2223" s="476"/>
      <c r="P2223" s="450">
        <v>3</v>
      </c>
      <c r="Q2223" s="451">
        <f t="shared" si="69"/>
        <v>0.126</v>
      </c>
      <c r="R2223" s="476"/>
    </row>
    <row r="2224" spans="10:18" ht="15" customHeight="1" x14ac:dyDescent="0.25">
      <c r="J2224" s="1311">
        <v>10</v>
      </c>
      <c r="K2224" s="476"/>
      <c r="L2224" s="476">
        <v>4.5</v>
      </c>
      <c r="M2224" s="426">
        <v>15</v>
      </c>
      <c r="N2224" s="426">
        <v>400</v>
      </c>
      <c r="O2224" s="476"/>
      <c r="P2224" s="450">
        <v>4</v>
      </c>
      <c r="Q2224" s="451">
        <f t="shared" si="69"/>
        <v>0.108</v>
      </c>
      <c r="R2224" s="476"/>
    </row>
    <row r="2225" spans="10:18" ht="15" customHeight="1" x14ac:dyDescent="0.25">
      <c r="J2225" s="1055">
        <v>11</v>
      </c>
      <c r="K2225" s="476"/>
      <c r="L2225" s="476">
        <v>3.5</v>
      </c>
      <c r="M2225" s="426">
        <v>15</v>
      </c>
      <c r="N2225" s="426">
        <v>400</v>
      </c>
      <c r="O2225" s="476"/>
      <c r="P2225" s="450">
        <v>1</v>
      </c>
      <c r="Q2225" s="451">
        <f t="shared" si="69"/>
        <v>2.1000000000000001E-2</v>
      </c>
      <c r="R2225" s="476"/>
    </row>
    <row r="2226" spans="10:18" ht="15" customHeight="1" x14ac:dyDescent="0.25">
      <c r="J2226" s="1311">
        <v>12</v>
      </c>
      <c r="K2226" s="476"/>
      <c r="L2226" s="476">
        <v>3.5</v>
      </c>
      <c r="M2226" s="426">
        <v>13</v>
      </c>
      <c r="N2226" s="426">
        <v>400</v>
      </c>
      <c r="O2226" s="476"/>
      <c r="P2226" s="450">
        <v>1</v>
      </c>
      <c r="Q2226" s="451">
        <f t="shared" si="69"/>
        <v>1.8200000000000001E-2</v>
      </c>
      <c r="R2226" s="476"/>
    </row>
    <row r="2227" spans="10:18" ht="15" customHeight="1" x14ac:dyDescent="0.25">
      <c r="J2227" s="1055">
        <v>13</v>
      </c>
      <c r="K2227" s="476"/>
      <c r="L2227" s="476">
        <v>10</v>
      </c>
      <c r="M2227" s="426">
        <v>10</v>
      </c>
      <c r="N2227" s="426">
        <v>400</v>
      </c>
      <c r="O2227" s="476"/>
      <c r="P2227" s="450">
        <v>1</v>
      </c>
      <c r="Q2227" s="451">
        <f t="shared" si="69"/>
        <v>0.04</v>
      </c>
      <c r="R2227" s="476"/>
    </row>
    <row r="2228" spans="10:18" ht="15" customHeight="1" x14ac:dyDescent="0.25">
      <c r="J2228" s="1311">
        <v>14</v>
      </c>
      <c r="K2228" s="476"/>
      <c r="L2228" s="476">
        <v>7</v>
      </c>
      <c r="M2228" s="426">
        <v>10</v>
      </c>
      <c r="N2228" s="426">
        <v>400</v>
      </c>
      <c r="O2228" s="476"/>
      <c r="P2228" s="450">
        <v>4</v>
      </c>
      <c r="Q2228" s="451">
        <f t="shared" si="69"/>
        <v>0.112</v>
      </c>
      <c r="R2228" s="476"/>
    </row>
    <row r="2229" spans="10:18" ht="15" customHeight="1" x14ac:dyDescent="0.25">
      <c r="J2229" s="1055">
        <v>15</v>
      </c>
      <c r="K2229" s="476"/>
      <c r="L2229" s="476">
        <v>4.5</v>
      </c>
      <c r="M2229" s="426">
        <v>10</v>
      </c>
      <c r="N2229" s="426">
        <v>400</v>
      </c>
      <c r="O2229" s="476"/>
      <c r="P2229" s="450">
        <v>35</v>
      </c>
      <c r="Q2229" s="451">
        <f t="shared" si="69"/>
        <v>0.63</v>
      </c>
      <c r="R2229" s="476"/>
    </row>
    <row r="2230" spans="10:18" ht="15" customHeight="1" x14ac:dyDescent="0.25">
      <c r="J2230" s="1311">
        <v>16</v>
      </c>
      <c r="K2230" s="476"/>
      <c r="L2230" s="476">
        <v>3.5</v>
      </c>
      <c r="M2230" s="426">
        <v>10</v>
      </c>
      <c r="N2230" s="426">
        <v>400</v>
      </c>
      <c r="O2230" s="476"/>
      <c r="P2230" s="450">
        <v>4</v>
      </c>
      <c r="Q2230" s="451">
        <f t="shared" si="69"/>
        <v>5.6000000000000001E-2</v>
      </c>
      <c r="R2230" s="476"/>
    </row>
    <row r="2231" spans="10:18" ht="15" customHeight="1" x14ac:dyDescent="0.25">
      <c r="J2231" s="1055">
        <v>17</v>
      </c>
      <c r="K2231" s="476"/>
      <c r="L2231" s="476">
        <v>2.2000000000000002</v>
      </c>
      <c r="M2231" s="426">
        <v>10</v>
      </c>
      <c r="N2231" s="426">
        <v>400</v>
      </c>
      <c r="O2231" s="476"/>
      <c r="P2231" s="450">
        <v>4</v>
      </c>
      <c r="Q2231" s="451">
        <f t="shared" si="69"/>
        <v>3.5200000000000002E-2</v>
      </c>
      <c r="R2231" s="476"/>
    </row>
    <row r="2232" spans="10:18" ht="15" customHeight="1" x14ac:dyDescent="0.25">
      <c r="J2232" s="1311">
        <v>18</v>
      </c>
      <c r="K2232" s="476"/>
      <c r="L2232" s="476">
        <v>6</v>
      </c>
      <c r="M2232" s="426">
        <v>10</v>
      </c>
      <c r="N2232" s="426">
        <v>400</v>
      </c>
      <c r="O2232" s="476"/>
      <c r="P2232" s="450">
        <v>3</v>
      </c>
      <c r="Q2232" s="451">
        <f t="shared" si="69"/>
        <v>7.1999999999999995E-2</v>
      </c>
      <c r="R2232" s="476"/>
    </row>
    <row r="2233" spans="10:18" ht="15" customHeight="1" x14ac:dyDescent="0.25">
      <c r="J2233" s="1055">
        <v>19</v>
      </c>
      <c r="K2233" s="476"/>
      <c r="L2233" s="476">
        <v>2.2000000000000002</v>
      </c>
      <c r="M2233" s="426">
        <v>10</v>
      </c>
      <c r="N2233" s="426">
        <v>300</v>
      </c>
      <c r="O2233" s="476"/>
      <c r="P2233" s="450">
        <v>5</v>
      </c>
      <c r="Q2233" s="451">
        <f t="shared" si="69"/>
        <v>3.3000000000000002E-2</v>
      </c>
      <c r="R2233" s="476"/>
    </row>
    <row r="2234" spans="10:18" ht="15" customHeight="1" x14ac:dyDescent="0.25">
      <c r="J2234" s="1311">
        <v>20</v>
      </c>
      <c r="K2234" s="476"/>
      <c r="L2234" s="476">
        <v>4.5</v>
      </c>
      <c r="M2234" s="426">
        <v>10</v>
      </c>
      <c r="N2234" s="426">
        <v>300</v>
      </c>
      <c r="O2234" s="476"/>
      <c r="P2234" s="450">
        <v>5</v>
      </c>
      <c r="Q2234" s="451">
        <f t="shared" si="69"/>
        <v>6.7500000000000004E-2</v>
      </c>
      <c r="R2234" s="476"/>
    </row>
    <row r="2235" spans="10:18" ht="15" customHeight="1" x14ac:dyDescent="0.25">
      <c r="J2235" s="1055">
        <v>21</v>
      </c>
      <c r="K2235" s="476"/>
      <c r="L2235" s="476">
        <v>4.5</v>
      </c>
      <c r="M2235" s="426">
        <v>10</v>
      </c>
      <c r="N2235" s="426">
        <v>200</v>
      </c>
      <c r="O2235" s="476"/>
      <c r="P2235" s="450">
        <v>2</v>
      </c>
      <c r="Q2235" s="451">
        <f t="shared" si="69"/>
        <v>1.7999999999999999E-2</v>
      </c>
      <c r="R2235" s="476"/>
    </row>
    <row r="2236" spans="10:18" ht="15" customHeight="1" x14ac:dyDescent="0.25">
      <c r="J2236" s="1311">
        <v>22</v>
      </c>
      <c r="K2236" s="476"/>
      <c r="L2236" s="477">
        <v>5</v>
      </c>
      <c r="M2236" s="409">
        <v>7</v>
      </c>
      <c r="N2236" s="409">
        <v>400</v>
      </c>
      <c r="O2236" s="409">
        <v>14</v>
      </c>
      <c r="P2236" s="450">
        <v>56</v>
      </c>
      <c r="Q2236" s="451">
        <f t="shared" si="69"/>
        <v>0.78400000000000003</v>
      </c>
      <c r="R2236" s="618"/>
    </row>
    <row r="2237" spans="10:18" ht="15" customHeight="1" x14ac:dyDescent="0.25">
      <c r="J2237" s="1311">
        <v>23</v>
      </c>
      <c r="K2237" s="476"/>
      <c r="L2237" s="477">
        <v>4</v>
      </c>
      <c r="M2237" s="409">
        <v>6</v>
      </c>
      <c r="N2237" s="409">
        <v>400</v>
      </c>
      <c r="O2237" s="409">
        <v>2</v>
      </c>
      <c r="P2237" s="450">
        <v>12</v>
      </c>
      <c r="Q2237" s="451">
        <f t="shared" si="69"/>
        <v>0.1152</v>
      </c>
      <c r="R2237" s="1058"/>
    </row>
    <row r="2238" spans="10:18" ht="15" customHeight="1" x14ac:dyDescent="0.25">
      <c r="J2238" s="1311">
        <v>24</v>
      </c>
      <c r="K2238" s="476"/>
      <c r="L2238" s="477">
        <v>3</v>
      </c>
      <c r="M2238" s="409">
        <v>5</v>
      </c>
      <c r="N2238" s="409">
        <v>400</v>
      </c>
      <c r="O2238" s="409">
        <v>6</v>
      </c>
      <c r="P2238" s="450">
        <v>60</v>
      </c>
      <c r="Q2238" s="451">
        <f t="shared" si="69"/>
        <v>0.36</v>
      </c>
      <c r="R2238" s="618"/>
    </row>
    <row r="2239" spans="10:18" ht="15" customHeight="1" x14ac:dyDescent="0.25">
      <c r="J2239" s="1311">
        <v>25</v>
      </c>
      <c r="K2239" s="476"/>
      <c r="L2239" s="477">
        <v>2</v>
      </c>
      <c r="M2239" s="409">
        <v>3</v>
      </c>
      <c r="N2239" s="409">
        <v>400</v>
      </c>
      <c r="O2239" s="409">
        <v>4</v>
      </c>
      <c r="P2239" s="450">
        <v>100</v>
      </c>
      <c r="Q2239" s="451">
        <f t="shared" si="69"/>
        <v>0.24</v>
      </c>
      <c r="R2239" s="618"/>
    </row>
    <row r="2240" spans="10:18" ht="15" customHeight="1" x14ac:dyDescent="0.25">
      <c r="J2240" s="1329">
        <v>46184</v>
      </c>
      <c r="K2240" s="429" t="s">
        <v>32</v>
      </c>
      <c r="L2240" s="426">
        <v>13</v>
      </c>
      <c r="M2240" s="426">
        <v>33</v>
      </c>
      <c r="N2240" s="426">
        <v>400</v>
      </c>
      <c r="O2240" s="429"/>
      <c r="P2240" s="450">
        <v>2</v>
      </c>
      <c r="Q2240" s="451">
        <f t="shared" si="69"/>
        <v>0.34320000000000001</v>
      </c>
      <c r="R2240" s="1056"/>
    </row>
    <row r="2241" spans="10:18" ht="15" customHeight="1" x14ac:dyDescent="0.25">
      <c r="J2241" s="1311">
        <v>2</v>
      </c>
      <c r="K2241" s="476"/>
      <c r="L2241" s="476">
        <v>10</v>
      </c>
      <c r="M2241" s="426">
        <v>33</v>
      </c>
      <c r="N2241" s="426">
        <v>400</v>
      </c>
      <c r="O2241" s="476"/>
      <c r="P2241" s="450">
        <v>2</v>
      </c>
      <c r="Q2241" s="451">
        <f t="shared" si="69"/>
        <v>0.26400000000000001</v>
      </c>
      <c r="R2241" s="476"/>
    </row>
    <row r="2242" spans="10:18" ht="15" customHeight="1" x14ac:dyDescent="0.25">
      <c r="J2242" s="1055">
        <v>3</v>
      </c>
      <c r="K2242" s="476"/>
      <c r="L2242" s="476">
        <v>15</v>
      </c>
      <c r="M2242" s="426">
        <v>30</v>
      </c>
      <c r="N2242" s="426">
        <v>400</v>
      </c>
      <c r="O2242" s="476"/>
      <c r="P2242" s="450">
        <v>2</v>
      </c>
      <c r="Q2242" s="451">
        <f t="shared" si="69"/>
        <v>0.36</v>
      </c>
      <c r="R2242" s="476"/>
    </row>
    <row r="2243" spans="10:18" ht="15" customHeight="1" x14ac:dyDescent="0.25">
      <c r="J2243" s="1311">
        <v>4</v>
      </c>
      <c r="K2243" s="476"/>
      <c r="L2243" s="476">
        <v>10</v>
      </c>
      <c r="M2243" s="426">
        <v>30</v>
      </c>
      <c r="N2243" s="426">
        <v>400</v>
      </c>
      <c r="O2243" s="476"/>
      <c r="P2243" s="450">
        <v>1</v>
      </c>
      <c r="Q2243" s="451">
        <f t="shared" si="69"/>
        <v>0.12</v>
      </c>
      <c r="R2243" s="476"/>
    </row>
    <row r="2244" spans="10:18" ht="15" customHeight="1" x14ac:dyDescent="0.25">
      <c r="J2244" s="1055">
        <v>5</v>
      </c>
      <c r="K2244" s="476"/>
      <c r="L2244" s="476">
        <v>13</v>
      </c>
      <c r="M2244" s="426">
        <v>28</v>
      </c>
      <c r="N2244" s="426">
        <v>400</v>
      </c>
      <c r="O2244" s="476"/>
      <c r="P2244" s="450">
        <v>1</v>
      </c>
      <c r="Q2244" s="451">
        <f t="shared" si="69"/>
        <v>0.14560000000000001</v>
      </c>
      <c r="R2244" s="476"/>
    </row>
    <row r="2245" spans="10:18" ht="15" customHeight="1" x14ac:dyDescent="0.25">
      <c r="J2245" s="1311">
        <v>6</v>
      </c>
      <c r="K2245" s="476"/>
      <c r="L2245" s="476">
        <v>10</v>
      </c>
      <c r="M2245" s="426">
        <v>28</v>
      </c>
      <c r="N2245" s="426">
        <v>400</v>
      </c>
      <c r="O2245" s="476"/>
      <c r="P2245" s="450">
        <v>1</v>
      </c>
      <c r="Q2245" s="451">
        <f t="shared" ref="Q2245:Q2308" si="70">L2245*M2245*N2245*P2245/1000000</f>
        <v>0.112</v>
      </c>
      <c r="R2245" s="476"/>
    </row>
    <row r="2246" spans="10:18" ht="15" customHeight="1" x14ac:dyDescent="0.25">
      <c r="J2246" s="1055">
        <v>7</v>
      </c>
      <c r="K2246" s="476"/>
      <c r="L2246" s="476">
        <v>13</v>
      </c>
      <c r="M2246" s="426">
        <v>25</v>
      </c>
      <c r="N2246" s="426">
        <v>400</v>
      </c>
      <c r="O2246" s="476"/>
      <c r="P2246" s="450">
        <v>4</v>
      </c>
      <c r="Q2246" s="451">
        <f t="shared" si="70"/>
        <v>0.52</v>
      </c>
      <c r="R2246" s="476"/>
    </row>
    <row r="2247" spans="10:18" ht="15" customHeight="1" x14ac:dyDescent="0.25">
      <c r="J2247" s="1311">
        <v>8</v>
      </c>
      <c r="K2247" s="476"/>
      <c r="L2247" s="476">
        <v>10</v>
      </c>
      <c r="M2247" s="426">
        <v>25</v>
      </c>
      <c r="N2247" s="426">
        <v>400</v>
      </c>
      <c r="O2247" s="476"/>
      <c r="P2247" s="450">
        <v>4</v>
      </c>
      <c r="Q2247" s="451">
        <f t="shared" si="70"/>
        <v>0.4</v>
      </c>
      <c r="R2247" s="476"/>
    </row>
    <row r="2248" spans="10:18" ht="15" customHeight="1" x14ac:dyDescent="0.25">
      <c r="J2248" s="1055">
        <v>9</v>
      </c>
      <c r="K2248" s="476"/>
      <c r="L2248" s="476">
        <v>15</v>
      </c>
      <c r="M2248" s="426">
        <v>20</v>
      </c>
      <c r="N2248" s="426">
        <v>400</v>
      </c>
      <c r="O2248" s="476"/>
      <c r="P2248" s="450">
        <v>4</v>
      </c>
      <c r="Q2248" s="451">
        <f t="shared" si="70"/>
        <v>0.48</v>
      </c>
      <c r="R2248" s="476"/>
    </row>
    <row r="2249" spans="10:18" ht="15" customHeight="1" x14ac:dyDescent="0.25">
      <c r="J2249" s="1311">
        <v>10</v>
      </c>
      <c r="K2249" s="476"/>
      <c r="L2249" s="476">
        <v>10</v>
      </c>
      <c r="M2249" s="426">
        <v>20</v>
      </c>
      <c r="N2249" s="426">
        <v>400</v>
      </c>
      <c r="O2249" s="476"/>
      <c r="P2249" s="450">
        <v>9</v>
      </c>
      <c r="Q2249" s="451">
        <f t="shared" si="70"/>
        <v>0.72</v>
      </c>
      <c r="R2249" s="476"/>
    </row>
    <row r="2250" spans="10:18" ht="15" customHeight="1" x14ac:dyDescent="0.25">
      <c r="J2250" s="1055">
        <v>11</v>
      </c>
      <c r="K2250" s="476"/>
      <c r="L2250" s="476">
        <v>7</v>
      </c>
      <c r="M2250" s="426">
        <v>20</v>
      </c>
      <c r="N2250" s="426">
        <v>400</v>
      </c>
      <c r="O2250" s="476"/>
      <c r="P2250" s="450">
        <v>5</v>
      </c>
      <c r="Q2250" s="451">
        <f t="shared" si="70"/>
        <v>0.28000000000000003</v>
      </c>
      <c r="R2250" s="476"/>
    </row>
    <row r="2251" spans="10:18" ht="15" customHeight="1" x14ac:dyDescent="0.25">
      <c r="J2251" s="1311">
        <v>12</v>
      </c>
      <c r="K2251" s="476"/>
      <c r="L2251" s="476">
        <v>4.5</v>
      </c>
      <c r="M2251" s="426">
        <v>20</v>
      </c>
      <c r="N2251" s="426">
        <v>400</v>
      </c>
      <c r="O2251" s="476"/>
      <c r="P2251" s="450">
        <v>4</v>
      </c>
      <c r="Q2251" s="451">
        <f t="shared" si="70"/>
        <v>0.14399999999999999</v>
      </c>
      <c r="R2251" s="476"/>
    </row>
    <row r="2252" spans="10:18" ht="15" customHeight="1" x14ac:dyDescent="0.25">
      <c r="J2252" s="1055">
        <v>13</v>
      </c>
      <c r="K2252" s="476"/>
      <c r="L2252" s="476">
        <v>2.2000000000000002</v>
      </c>
      <c r="M2252" s="426">
        <v>20</v>
      </c>
      <c r="N2252" s="426">
        <v>400</v>
      </c>
      <c r="O2252" s="476"/>
      <c r="P2252" s="450">
        <v>2</v>
      </c>
      <c r="Q2252" s="451">
        <f t="shared" si="70"/>
        <v>3.5200000000000002E-2</v>
      </c>
      <c r="R2252" s="476"/>
    </row>
    <row r="2253" spans="10:18" ht="15" customHeight="1" x14ac:dyDescent="0.25">
      <c r="J2253" s="1311">
        <v>14</v>
      </c>
      <c r="K2253" s="476"/>
      <c r="L2253" s="476">
        <v>13</v>
      </c>
      <c r="M2253" s="426">
        <v>15</v>
      </c>
      <c r="N2253" s="426">
        <v>400</v>
      </c>
      <c r="O2253" s="476"/>
      <c r="P2253" s="450">
        <v>3</v>
      </c>
      <c r="Q2253" s="451">
        <f t="shared" si="70"/>
        <v>0.23400000000000001</v>
      </c>
      <c r="R2253" s="476"/>
    </row>
    <row r="2254" spans="10:18" ht="15" customHeight="1" x14ac:dyDescent="0.25">
      <c r="J2254" s="1055">
        <v>15</v>
      </c>
      <c r="K2254" s="476"/>
      <c r="L2254" s="476">
        <v>10</v>
      </c>
      <c r="M2254" s="426">
        <v>15</v>
      </c>
      <c r="N2254" s="426">
        <v>400</v>
      </c>
      <c r="O2254" s="476"/>
      <c r="P2254" s="450">
        <v>6</v>
      </c>
      <c r="Q2254" s="451">
        <f t="shared" si="70"/>
        <v>0.36</v>
      </c>
      <c r="R2254" s="476"/>
    </row>
    <row r="2255" spans="10:18" ht="15" customHeight="1" x14ac:dyDescent="0.25">
      <c r="J2255" s="1311">
        <v>16</v>
      </c>
      <c r="K2255" s="476"/>
      <c r="L2255" s="476">
        <v>8</v>
      </c>
      <c r="M2255" s="426">
        <v>15</v>
      </c>
      <c r="N2255" s="426">
        <v>400</v>
      </c>
      <c r="O2255" s="476"/>
      <c r="P2255" s="450">
        <v>1</v>
      </c>
      <c r="Q2255" s="451">
        <f t="shared" si="70"/>
        <v>4.8000000000000001E-2</v>
      </c>
      <c r="R2255" s="476"/>
    </row>
    <row r="2256" spans="10:18" ht="15" customHeight="1" x14ac:dyDescent="0.25">
      <c r="J2256" s="1055">
        <v>17</v>
      </c>
      <c r="K2256" s="476"/>
      <c r="L2256" s="476">
        <v>4.5</v>
      </c>
      <c r="M2256" s="426">
        <v>15</v>
      </c>
      <c r="N2256" s="426">
        <v>400</v>
      </c>
      <c r="O2256" s="476"/>
      <c r="P2256" s="450">
        <v>3</v>
      </c>
      <c r="Q2256" s="451">
        <f t="shared" si="70"/>
        <v>8.1000000000000003E-2</v>
      </c>
      <c r="R2256" s="476"/>
    </row>
    <row r="2257" spans="10:18" ht="15" customHeight="1" x14ac:dyDescent="0.25">
      <c r="J2257" s="1311">
        <v>18</v>
      </c>
      <c r="K2257" s="476"/>
      <c r="L2257" s="476">
        <v>10</v>
      </c>
      <c r="M2257" s="426">
        <v>13</v>
      </c>
      <c r="N2257" s="426">
        <v>400</v>
      </c>
      <c r="O2257" s="476"/>
      <c r="P2257" s="450">
        <v>3</v>
      </c>
      <c r="Q2257" s="451">
        <f t="shared" si="70"/>
        <v>0.156</v>
      </c>
      <c r="R2257" s="476"/>
    </row>
    <row r="2258" spans="10:18" ht="15" customHeight="1" x14ac:dyDescent="0.25">
      <c r="J2258" s="1055">
        <v>19</v>
      </c>
      <c r="K2258" s="476"/>
      <c r="L2258" s="476">
        <v>7</v>
      </c>
      <c r="M2258" s="426">
        <v>13</v>
      </c>
      <c r="N2258" s="426">
        <v>400</v>
      </c>
      <c r="O2258" s="476"/>
      <c r="P2258" s="450">
        <v>2</v>
      </c>
      <c r="Q2258" s="451">
        <f t="shared" si="70"/>
        <v>7.2800000000000004E-2</v>
      </c>
      <c r="R2258" s="476"/>
    </row>
    <row r="2259" spans="10:18" ht="15" customHeight="1" x14ac:dyDescent="0.25">
      <c r="J2259" s="1311">
        <v>20</v>
      </c>
      <c r="K2259" s="476"/>
      <c r="L2259" s="476">
        <v>4.5</v>
      </c>
      <c r="M2259" s="426">
        <v>13</v>
      </c>
      <c r="N2259" s="426">
        <v>400</v>
      </c>
      <c r="O2259" s="476"/>
      <c r="P2259" s="450">
        <v>4</v>
      </c>
      <c r="Q2259" s="451">
        <f t="shared" si="70"/>
        <v>9.3600000000000003E-2</v>
      </c>
      <c r="R2259" s="476"/>
    </row>
    <row r="2260" spans="10:18" ht="15" customHeight="1" x14ac:dyDescent="0.25">
      <c r="J2260" s="1055">
        <v>21</v>
      </c>
      <c r="K2260" s="476"/>
      <c r="L2260" s="476">
        <v>2.2000000000000002</v>
      </c>
      <c r="M2260" s="426">
        <v>13</v>
      </c>
      <c r="N2260" s="426">
        <v>400</v>
      </c>
      <c r="O2260" s="476"/>
      <c r="P2260" s="450">
        <v>5</v>
      </c>
      <c r="Q2260" s="451">
        <f t="shared" si="70"/>
        <v>5.7200000000000001E-2</v>
      </c>
      <c r="R2260" s="476"/>
    </row>
    <row r="2261" spans="10:18" ht="15" customHeight="1" x14ac:dyDescent="0.25">
      <c r="J2261" s="1311">
        <v>22</v>
      </c>
      <c r="K2261" s="476"/>
      <c r="L2261" s="476">
        <v>13</v>
      </c>
      <c r="M2261" s="426">
        <v>20</v>
      </c>
      <c r="N2261" s="426">
        <v>400</v>
      </c>
      <c r="O2261" s="476"/>
      <c r="P2261" s="450">
        <v>3</v>
      </c>
      <c r="Q2261" s="451">
        <f t="shared" si="70"/>
        <v>0.312</v>
      </c>
      <c r="R2261" s="476"/>
    </row>
    <row r="2262" spans="10:18" ht="15" customHeight="1" x14ac:dyDescent="0.25">
      <c r="J2262" s="1055">
        <v>23</v>
      </c>
      <c r="K2262" s="476"/>
      <c r="L2262" s="476">
        <v>8</v>
      </c>
      <c r="M2262" s="426">
        <v>13</v>
      </c>
      <c r="N2262" s="426">
        <v>400</v>
      </c>
      <c r="O2262" s="476"/>
      <c r="P2262" s="450">
        <v>1</v>
      </c>
      <c r="Q2262" s="451">
        <f t="shared" si="70"/>
        <v>4.1599999999999998E-2</v>
      </c>
      <c r="R2262" s="476"/>
    </row>
    <row r="2263" spans="10:18" ht="15" customHeight="1" x14ac:dyDescent="0.25">
      <c r="J2263" s="1311">
        <v>24</v>
      </c>
      <c r="K2263" s="476"/>
      <c r="L2263" s="476">
        <v>10</v>
      </c>
      <c r="M2263" s="426">
        <v>10</v>
      </c>
      <c r="N2263" s="426">
        <v>400</v>
      </c>
      <c r="O2263" s="476"/>
      <c r="P2263" s="450">
        <v>4</v>
      </c>
      <c r="Q2263" s="451">
        <f t="shared" si="70"/>
        <v>0.16</v>
      </c>
      <c r="R2263" s="476"/>
    </row>
    <row r="2264" spans="10:18" ht="15" customHeight="1" x14ac:dyDescent="0.25">
      <c r="J2264" s="1055">
        <v>25</v>
      </c>
      <c r="K2264" s="476"/>
      <c r="L2264" s="476">
        <v>8</v>
      </c>
      <c r="M2264" s="426">
        <v>10</v>
      </c>
      <c r="N2264" s="426">
        <v>400</v>
      </c>
      <c r="O2264" s="476"/>
      <c r="P2264" s="450">
        <v>2</v>
      </c>
      <c r="Q2264" s="451">
        <f t="shared" si="70"/>
        <v>6.4000000000000001E-2</v>
      </c>
      <c r="R2264" s="476"/>
    </row>
    <row r="2265" spans="10:18" ht="15" customHeight="1" x14ac:dyDescent="0.25">
      <c r="J2265" s="1311">
        <v>26</v>
      </c>
      <c r="K2265" s="476"/>
      <c r="L2265" s="476">
        <v>4.5</v>
      </c>
      <c r="M2265" s="426">
        <v>10</v>
      </c>
      <c r="N2265" s="426">
        <v>400</v>
      </c>
      <c r="O2265" s="476"/>
      <c r="P2265" s="450">
        <v>45</v>
      </c>
      <c r="Q2265" s="451">
        <f t="shared" si="70"/>
        <v>0.81</v>
      </c>
      <c r="R2265" s="476"/>
    </row>
    <row r="2266" spans="10:18" ht="15" customHeight="1" x14ac:dyDescent="0.25">
      <c r="J2266" s="1055">
        <v>27</v>
      </c>
      <c r="K2266" s="476"/>
      <c r="L2266" s="476">
        <v>3.5</v>
      </c>
      <c r="M2266" s="426">
        <v>10</v>
      </c>
      <c r="N2266" s="426">
        <v>400</v>
      </c>
      <c r="O2266" s="476"/>
      <c r="P2266" s="450">
        <v>10</v>
      </c>
      <c r="Q2266" s="451">
        <f t="shared" si="70"/>
        <v>0.14000000000000001</v>
      </c>
      <c r="R2266" s="476"/>
    </row>
    <row r="2267" spans="10:18" ht="15" customHeight="1" x14ac:dyDescent="0.25">
      <c r="J2267" s="1311">
        <v>28</v>
      </c>
      <c r="K2267" s="476"/>
      <c r="L2267" s="476">
        <v>2.2000000000000002</v>
      </c>
      <c r="M2267" s="426">
        <v>10</v>
      </c>
      <c r="N2267" s="426">
        <v>400</v>
      </c>
      <c r="O2267" s="476"/>
      <c r="P2267" s="450">
        <v>13</v>
      </c>
      <c r="Q2267" s="451">
        <f t="shared" si="70"/>
        <v>0.1144</v>
      </c>
      <c r="R2267" s="476"/>
    </row>
    <row r="2268" spans="10:18" ht="15" customHeight="1" x14ac:dyDescent="0.25">
      <c r="J2268" s="1055">
        <v>29</v>
      </c>
      <c r="K2268" s="476"/>
      <c r="L2268" s="476">
        <v>15</v>
      </c>
      <c r="M2268" s="426">
        <v>33</v>
      </c>
      <c r="N2268" s="426">
        <v>400</v>
      </c>
      <c r="O2268" s="476"/>
      <c r="P2268" s="450">
        <v>1</v>
      </c>
      <c r="Q2268" s="451">
        <f t="shared" si="70"/>
        <v>0.19800000000000001</v>
      </c>
      <c r="R2268" s="476"/>
    </row>
    <row r="2269" spans="10:18" ht="15" customHeight="1" x14ac:dyDescent="0.25">
      <c r="J2269" s="1311">
        <v>30</v>
      </c>
      <c r="K2269" s="476"/>
      <c r="L2269" s="476">
        <v>8</v>
      </c>
      <c r="M2269" s="426">
        <v>30</v>
      </c>
      <c r="N2269" s="426">
        <v>400</v>
      </c>
      <c r="O2269" s="476"/>
      <c r="P2269" s="450">
        <v>1</v>
      </c>
      <c r="Q2269" s="451">
        <f t="shared" si="70"/>
        <v>9.6000000000000002E-2</v>
      </c>
      <c r="R2269" s="476"/>
    </row>
    <row r="2270" spans="10:18" ht="15" customHeight="1" x14ac:dyDescent="0.25">
      <c r="J2270" s="1055">
        <v>31</v>
      </c>
      <c r="K2270" s="476"/>
      <c r="L2270" s="476">
        <v>8</v>
      </c>
      <c r="M2270" s="426">
        <v>25</v>
      </c>
      <c r="N2270" s="426">
        <v>400</v>
      </c>
      <c r="O2270" s="476"/>
      <c r="P2270" s="450">
        <v>1</v>
      </c>
      <c r="Q2270" s="451">
        <f t="shared" si="70"/>
        <v>0.08</v>
      </c>
      <c r="R2270" s="476"/>
    </row>
    <row r="2271" spans="10:18" ht="15" customHeight="1" x14ac:dyDescent="0.25">
      <c r="J2271" s="1311">
        <v>32</v>
      </c>
      <c r="K2271" s="476"/>
      <c r="L2271" s="476">
        <v>4.5</v>
      </c>
      <c r="M2271" s="426">
        <v>25</v>
      </c>
      <c r="N2271" s="426">
        <v>400</v>
      </c>
      <c r="O2271" s="476"/>
      <c r="P2271" s="450">
        <v>1</v>
      </c>
      <c r="Q2271" s="451">
        <f t="shared" si="70"/>
        <v>4.4999999999999998E-2</v>
      </c>
      <c r="R2271" s="476"/>
    </row>
    <row r="2272" spans="10:18" ht="15" customHeight="1" x14ac:dyDescent="0.25">
      <c r="J2272" s="1055">
        <v>33</v>
      </c>
      <c r="K2272" s="476"/>
      <c r="L2272" s="476">
        <v>13</v>
      </c>
      <c r="M2272" s="426">
        <v>17</v>
      </c>
      <c r="N2272" s="426">
        <v>400</v>
      </c>
      <c r="O2272" s="476"/>
      <c r="P2272" s="450">
        <v>1</v>
      </c>
      <c r="Q2272" s="451">
        <f t="shared" si="70"/>
        <v>8.8400000000000006E-2</v>
      </c>
      <c r="R2272" s="476"/>
    </row>
    <row r="2273" spans="10:18" ht="15" customHeight="1" x14ac:dyDescent="0.25">
      <c r="J2273" s="1311">
        <v>34</v>
      </c>
      <c r="K2273" s="476"/>
      <c r="L2273" s="476">
        <v>10</v>
      </c>
      <c r="M2273" s="426">
        <v>17</v>
      </c>
      <c r="N2273" s="426">
        <v>400</v>
      </c>
      <c r="O2273" s="476"/>
      <c r="P2273" s="450">
        <v>1</v>
      </c>
      <c r="Q2273" s="451">
        <f t="shared" si="70"/>
        <v>6.8000000000000005E-2</v>
      </c>
      <c r="R2273" s="476"/>
    </row>
    <row r="2274" spans="10:18" ht="15" customHeight="1" x14ac:dyDescent="0.25">
      <c r="J2274" s="1055">
        <v>35</v>
      </c>
      <c r="K2274" s="476"/>
      <c r="L2274" s="476">
        <v>2.2000000000000002</v>
      </c>
      <c r="M2274" s="426">
        <v>15</v>
      </c>
      <c r="N2274" s="426">
        <v>400</v>
      </c>
      <c r="O2274" s="476"/>
      <c r="P2274" s="450">
        <v>2</v>
      </c>
      <c r="Q2274" s="451">
        <f t="shared" si="70"/>
        <v>2.64E-2</v>
      </c>
      <c r="R2274" s="476"/>
    </row>
    <row r="2275" spans="10:18" ht="15" customHeight="1" x14ac:dyDescent="0.25">
      <c r="J2275" s="1311">
        <v>36</v>
      </c>
      <c r="K2275" s="476"/>
      <c r="L2275" s="476">
        <v>2.2000000000000002</v>
      </c>
      <c r="M2275" s="426">
        <v>20</v>
      </c>
      <c r="N2275" s="426">
        <v>300</v>
      </c>
      <c r="O2275" s="476"/>
      <c r="P2275" s="450">
        <v>2</v>
      </c>
      <c r="Q2275" s="451">
        <f t="shared" si="70"/>
        <v>2.64E-2</v>
      </c>
      <c r="R2275" s="476"/>
    </row>
    <row r="2276" spans="10:18" ht="15" customHeight="1" x14ac:dyDescent="0.25">
      <c r="J2276" s="1055">
        <v>37</v>
      </c>
      <c r="K2276" s="476"/>
      <c r="L2276" s="476">
        <v>7</v>
      </c>
      <c r="M2276" s="426">
        <v>10</v>
      </c>
      <c r="N2276" s="426">
        <v>400</v>
      </c>
      <c r="O2276" s="476"/>
      <c r="P2276" s="450">
        <v>1</v>
      </c>
      <c r="Q2276" s="451">
        <f t="shared" si="70"/>
        <v>2.8000000000000001E-2</v>
      </c>
      <c r="R2276" s="476"/>
    </row>
    <row r="2277" spans="10:18" ht="15" customHeight="1" x14ac:dyDescent="0.25">
      <c r="J2277" s="1311">
        <v>38</v>
      </c>
      <c r="K2277" s="476"/>
      <c r="L2277" s="476">
        <v>2.2000000000000002</v>
      </c>
      <c r="M2277" s="426">
        <v>10</v>
      </c>
      <c r="N2277" s="426">
        <v>300</v>
      </c>
      <c r="O2277" s="476"/>
      <c r="P2277" s="450">
        <v>12</v>
      </c>
      <c r="Q2277" s="451">
        <f t="shared" si="70"/>
        <v>7.9200000000000007E-2</v>
      </c>
      <c r="R2277" s="476"/>
    </row>
    <row r="2278" spans="10:18" ht="15" customHeight="1" x14ac:dyDescent="0.25">
      <c r="J2278" s="1311">
        <v>39</v>
      </c>
      <c r="K2278" s="476"/>
      <c r="L2278" s="477">
        <v>5</v>
      </c>
      <c r="M2278" s="409">
        <v>7</v>
      </c>
      <c r="N2278" s="409">
        <v>400</v>
      </c>
      <c r="O2278" s="409">
        <v>25</v>
      </c>
      <c r="P2278" s="450">
        <v>100</v>
      </c>
      <c r="Q2278" s="451">
        <f t="shared" si="70"/>
        <v>1.4</v>
      </c>
      <c r="R2278" s="618"/>
    </row>
    <row r="2279" spans="10:18" ht="15" customHeight="1" x14ac:dyDescent="0.25">
      <c r="J2279" s="1311">
        <v>40</v>
      </c>
      <c r="K2279" s="476"/>
      <c r="L2279" s="477">
        <v>4</v>
      </c>
      <c r="M2279" s="409">
        <v>6</v>
      </c>
      <c r="N2279" s="409">
        <v>400</v>
      </c>
      <c r="O2279" s="409">
        <v>4</v>
      </c>
      <c r="P2279" s="450">
        <v>24</v>
      </c>
      <c r="Q2279" s="451">
        <f t="shared" si="70"/>
        <v>0.23039999999999999</v>
      </c>
      <c r="R2279" s="1058"/>
    </row>
    <row r="2280" spans="10:18" ht="15" customHeight="1" x14ac:dyDescent="0.25">
      <c r="J2280" s="1311">
        <v>41</v>
      </c>
      <c r="K2280" s="476"/>
      <c r="L2280" s="477">
        <v>3</v>
      </c>
      <c r="M2280" s="409">
        <v>5</v>
      </c>
      <c r="N2280" s="409">
        <v>400</v>
      </c>
      <c r="O2280" s="409">
        <v>12</v>
      </c>
      <c r="P2280" s="450">
        <v>120</v>
      </c>
      <c r="Q2280" s="451">
        <f t="shared" si="70"/>
        <v>0.72</v>
      </c>
      <c r="R2280" s="618"/>
    </row>
    <row r="2281" spans="10:18" ht="15" customHeight="1" x14ac:dyDescent="0.25">
      <c r="J2281" s="1311">
        <v>42</v>
      </c>
      <c r="K2281" s="476"/>
      <c r="L2281" s="477">
        <v>2</v>
      </c>
      <c r="M2281" s="409">
        <v>3</v>
      </c>
      <c r="N2281" s="409">
        <v>400</v>
      </c>
      <c r="O2281" s="409">
        <v>8</v>
      </c>
      <c r="P2281" s="450">
        <v>200</v>
      </c>
      <c r="Q2281" s="451">
        <f t="shared" si="70"/>
        <v>0.48</v>
      </c>
      <c r="R2281" s="618"/>
    </row>
    <row r="2282" spans="10:18" ht="15" customHeight="1" x14ac:dyDescent="0.25">
      <c r="J2282" s="1329">
        <v>46246</v>
      </c>
      <c r="K2282" s="429" t="s">
        <v>32</v>
      </c>
      <c r="L2282" s="426">
        <v>13</v>
      </c>
      <c r="M2282" s="426">
        <v>30</v>
      </c>
      <c r="N2282" s="426">
        <v>400</v>
      </c>
      <c r="O2282" s="429"/>
      <c r="P2282" s="450">
        <v>2</v>
      </c>
      <c r="Q2282" s="451">
        <f t="shared" si="70"/>
        <v>0.312</v>
      </c>
      <c r="R2282" s="1056"/>
    </row>
    <row r="2283" spans="10:18" ht="15" customHeight="1" x14ac:dyDescent="0.25">
      <c r="J2283" s="1311">
        <v>2</v>
      </c>
      <c r="K2283" s="476"/>
      <c r="L2283" s="476">
        <v>10</v>
      </c>
      <c r="M2283" s="426">
        <v>30</v>
      </c>
      <c r="N2283" s="426">
        <v>400</v>
      </c>
      <c r="O2283" s="476"/>
      <c r="P2283" s="450">
        <v>2</v>
      </c>
      <c r="Q2283" s="451">
        <f t="shared" si="70"/>
        <v>0.24</v>
      </c>
      <c r="R2283" s="476"/>
    </row>
    <row r="2284" spans="10:18" ht="15" customHeight="1" x14ac:dyDescent="0.25">
      <c r="J2284" s="1055">
        <v>3</v>
      </c>
      <c r="K2284" s="476"/>
      <c r="L2284" s="476">
        <v>10</v>
      </c>
      <c r="M2284" s="426">
        <v>33</v>
      </c>
      <c r="N2284" s="426">
        <v>400</v>
      </c>
      <c r="O2284" s="476"/>
      <c r="P2284" s="450">
        <v>1</v>
      </c>
      <c r="Q2284" s="451">
        <f t="shared" si="70"/>
        <v>0.13200000000000001</v>
      </c>
      <c r="R2284" s="476"/>
    </row>
    <row r="2285" spans="10:18" ht="15" customHeight="1" x14ac:dyDescent="0.25">
      <c r="J2285" s="1311">
        <v>4</v>
      </c>
      <c r="K2285" s="476"/>
      <c r="L2285" s="476">
        <v>15</v>
      </c>
      <c r="M2285" s="426">
        <v>25</v>
      </c>
      <c r="N2285" s="426">
        <v>400</v>
      </c>
      <c r="O2285" s="476"/>
      <c r="P2285" s="450">
        <v>1</v>
      </c>
      <c r="Q2285" s="451">
        <f t="shared" si="70"/>
        <v>0.15</v>
      </c>
      <c r="R2285" s="476"/>
    </row>
    <row r="2286" spans="10:18" ht="15" customHeight="1" x14ac:dyDescent="0.25">
      <c r="J2286" s="1055">
        <v>5</v>
      </c>
      <c r="K2286" s="476"/>
      <c r="L2286" s="476">
        <v>13</v>
      </c>
      <c r="M2286" s="426">
        <v>25</v>
      </c>
      <c r="N2286" s="426">
        <v>400</v>
      </c>
      <c r="O2286" s="476"/>
      <c r="P2286" s="450">
        <v>6</v>
      </c>
      <c r="Q2286" s="451">
        <f t="shared" si="70"/>
        <v>0.78</v>
      </c>
      <c r="R2286" s="476"/>
    </row>
    <row r="2287" spans="10:18" ht="15" customHeight="1" x14ac:dyDescent="0.25">
      <c r="J2287" s="1311">
        <v>6</v>
      </c>
      <c r="K2287" s="476"/>
      <c r="L2287" s="476">
        <v>10</v>
      </c>
      <c r="M2287" s="426">
        <v>25</v>
      </c>
      <c r="N2287" s="426">
        <v>400</v>
      </c>
      <c r="O2287" s="476"/>
      <c r="P2287" s="450">
        <v>10</v>
      </c>
      <c r="Q2287" s="451">
        <f t="shared" si="70"/>
        <v>1</v>
      </c>
      <c r="R2287" s="476"/>
    </row>
    <row r="2288" spans="10:18" ht="15" customHeight="1" x14ac:dyDescent="0.25">
      <c r="J2288" s="1055">
        <v>7</v>
      </c>
      <c r="K2288" s="476"/>
      <c r="L2288" s="476">
        <v>7</v>
      </c>
      <c r="M2288" s="426">
        <v>25</v>
      </c>
      <c r="N2288" s="426">
        <v>400</v>
      </c>
      <c r="O2288" s="476"/>
      <c r="P2288" s="450">
        <v>4</v>
      </c>
      <c r="Q2288" s="451">
        <f t="shared" si="70"/>
        <v>0.28000000000000003</v>
      </c>
      <c r="R2288" s="476"/>
    </row>
    <row r="2289" spans="10:18" ht="15" customHeight="1" x14ac:dyDescent="0.25">
      <c r="J2289" s="1311">
        <v>8</v>
      </c>
      <c r="K2289" s="476"/>
      <c r="L2289" s="476">
        <v>4.5</v>
      </c>
      <c r="M2289" s="426">
        <v>25</v>
      </c>
      <c r="N2289" s="426">
        <v>400</v>
      </c>
      <c r="O2289" s="476"/>
      <c r="P2289" s="450">
        <v>2</v>
      </c>
      <c r="Q2289" s="451">
        <f t="shared" si="70"/>
        <v>0.09</v>
      </c>
      <c r="R2289" s="476"/>
    </row>
    <row r="2290" spans="10:18" ht="15" customHeight="1" x14ac:dyDescent="0.25">
      <c r="J2290" s="1055">
        <v>9</v>
      </c>
      <c r="K2290" s="476"/>
      <c r="L2290" s="476">
        <v>2.2000000000000002</v>
      </c>
      <c r="M2290" s="426">
        <v>25</v>
      </c>
      <c r="N2290" s="426">
        <v>400</v>
      </c>
      <c r="O2290" s="476"/>
      <c r="P2290" s="450">
        <v>1</v>
      </c>
      <c r="Q2290" s="451">
        <f t="shared" si="70"/>
        <v>2.2000000000000002E-2</v>
      </c>
      <c r="R2290" s="476"/>
    </row>
    <row r="2291" spans="10:18" ht="15" customHeight="1" x14ac:dyDescent="0.25">
      <c r="J2291" s="1311">
        <v>10</v>
      </c>
      <c r="K2291" s="476"/>
      <c r="L2291" s="476">
        <v>15</v>
      </c>
      <c r="M2291" s="426">
        <v>20</v>
      </c>
      <c r="N2291" s="426">
        <v>400</v>
      </c>
      <c r="O2291" s="476"/>
      <c r="P2291" s="450">
        <v>1</v>
      </c>
      <c r="Q2291" s="451">
        <f t="shared" si="70"/>
        <v>0.12</v>
      </c>
      <c r="R2291" s="476"/>
    </row>
    <row r="2292" spans="10:18" ht="15" customHeight="1" x14ac:dyDescent="0.25">
      <c r="J2292" s="1055">
        <v>11</v>
      </c>
      <c r="K2292" s="476"/>
      <c r="L2292" s="476">
        <v>13</v>
      </c>
      <c r="M2292" s="426">
        <v>20</v>
      </c>
      <c r="N2292" s="426">
        <v>400</v>
      </c>
      <c r="O2292" s="476"/>
      <c r="P2292" s="450">
        <v>2</v>
      </c>
      <c r="Q2292" s="451">
        <f t="shared" si="70"/>
        <v>0.20799999999999999</v>
      </c>
      <c r="R2292" s="476"/>
    </row>
    <row r="2293" spans="10:18" ht="15" customHeight="1" x14ac:dyDescent="0.25">
      <c r="J2293" s="1311">
        <v>12</v>
      </c>
      <c r="K2293" s="476"/>
      <c r="L2293" s="476">
        <v>10</v>
      </c>
      <c r="M2293" s="426">
        <v>20</v>
      </c>
      <c r="N2293" s="426">
        <v>400</v>
      </c>
      <c r="O2293" s="476"/>
      <c r="P2293" s="450">
        <v>13</v>
      </c>
      <c r="Q2293" s="451">
        <f t="shared" si="70"/>
        <v>1.04</v>
      </c>
      <c r="R2293" s="476"/>
    </row>
    <row r="2294" spans="10:18" ht="15" customHeight="1" x14ac:dyDescent="0.25">
      <c r="J2294" s="1055">
        <v>13</v>
      </c>
      <c r="K2294" s="476"/>
      <c r="L2294" s="476">
        <v>7</v>
      </c>
      <c r="M2294" s="426">
        <v>20</v>
      </c>
      <c r="N2294" s="426">
        <v>400</v>
      </c>
      <c r="O2294" s="476"/>
      <c r="P2294" s="450">
        <v>3</v>
      </c>
      <c r="Q2294" s="451">
        <f t="shared" si="70"/>
        <v>0.16800000000000001</v>
      </c>
      <c r="R2294" s="476"/>
    </row>
    <row r="2295" spans="10:18" ht="15" customHeight="1" x14ac:dyDescent="0.25">
      <c r="J2295" s="1311">
        <v>14</v>
      </c>
      <c r="K2295" s="476"/>
      <c r="L2295" s="476">
        <v>8</v>
      </c>
      <c r="M2295" s="426">
        <v>20</v>
      </c>
      <c r="N2295" s="426">
        <v>400</v>
      </c>
      <c r="O2295" s="476"/>
      <c r="P2295" s="450">
        <v>2</v>
      </c>
      <c r="Q2295" s="451">
        <f t="shared" si="70"/>
        <v>0.128</v>
      </c>
      <c r="R2295" s="476"/>
    </row>
    <row r="2296" spans="10:18" ht="15" customHeight="1" x14ac:dyDescent="0.25">
      <c r="J2296" s="1055">
        <v>15</v>
      </c>
      <c r="K2296" s="476"/>
      <c r="L2296" s="476">
        <v>4.5</v>
      </c>
      <c r="M2296" s="426">
        <v>20</v>
      </c>
      <c r="N2296" s="426">
        <v>400</v>
      </c>
      <c r="O2296" s="476"/>
      <c r="P2296" s="450">
        <v>2</v>
      </c>
      <c r="Q2296" s="451">
        <f t="shared" si="70"/>
        <v>7.1999999999999995E-2</v>
      </c>
      <c r="R2296" s="476"/>
    </row>
    <row r="2297" spans="10:18" ht="15" customHeight="1" x14ac:dyDescent="0.25">
      <c r="J2297" s="1311">
        <v>16</v>
      </c>
      <c r="K2297" s="476"/>
      <c r="L2297" s="476">
        <v>3.5</v>
      </c>
      <c r="M2297" s="426">
        <v>20</v>
      </c>
      <c r="N2297" s="426">
        <v>400</v>
      </c>
      <c r="O2297" s="476"/>
      <c r="P2297" s="450">
        <v>1</v>
      </c>
      <c r="Q2297" s="451">
        <f t="shared" si="70"/>
        <v>2.8000000000000001E-2</v>
      </c>
      <c r="R2297" s="476"/>
    </row>
    <row r="2298" spans="10:18" ht="15" customHeight="1" x14ac:dyDescent="0.25">
      <c r="J2298" s="1055">
        <v>17</v>
      </c>
      <c r="K2298" s="476"/>
      <c r="L2298" s="476">
        <v>2.2000000000000002</v>
      </c>
      <c r="M2298" s="426">
        <v>20</v>
      </c>
      <c r="N2298" s="426">
        <v>400</v>
      </c>
      <c r="O2298" s="476"/>
      <c r="P2298" s="450">
        <v>1</v>
      </c>
      <c r="Q2298" s="451">
        <f t="shared" si="70"/>
        <v>1.7600000000000001E-2</v>
      </c>
      <c r="R2298" s="476"/>
    </row>
    <row r="2299" spans="10:18" ht="15" customHeight="1" x14ac:dyDescent="0.25">
      <c r="J2299" s="1311">
        <v>18</v>
      </c>
      <c r="K2299" s="476"/>
      <c r="L2299" s="476">
        <v>10</v>
      </c>
      <c r="M2299" s="426">
        <v>23</v>
      </c>
      <c r="N2299" s="426">
        <v>400</v>
      </c>
      <c r="O2299" s="476"/>
      <c r="P2299" s="450">
        <v>2</v>
      </c>
      <c r="Q2299" s="451">
        <f t="shared" si="70"/>
        <v>0.184</v>
      </c>
      <c r="R2299" s="476"/>
    </row>
    <row r="2300" spans="10:18" ht="15" customHeight="1" x14ac:dyDescent="0.25">
      <c r="J2300" s="1055">
        <v>19</v>
      </c>
      <c r="K2300" s="476"/>
      <c r="L2300" s="476">
        <v>4.5</v>
      </c>
      <c r="M2300" s="426">
        <v>17</v>
      </c>
      <c r="N2300" s="426">
        <v>400</v>
      </c>
      <c r="O2300" s="476"/>
      <c r="P2300" s="450">
        <v>1</v>
      </c>
      <c r="Q2300" s="451">
        <f t="shared" si="70"/>
        <v>3.0599999999999999E-2</v>
      </c>
      <c r="R2300" s="476"/>
    </row>
    <row r="2301" spans="10:18" ht="15" customHeight="1" x14ac:dyDescent="0.25">
      <c r="J2301" s="1311">
        <v>20</v>
      </c>
      <c r="K2301" s="476"/>
      <c r="L2301" s="476">
        <v>15</v>
      </c>
      <c r="M2301" s="426">
        <v>15</v>
      </c>
      <c r="N2301" s="426">
        <v>400</v>
      </c>
      <c r="O2301" s="476"/>
      <c r="P2301" s="450">
        <v>3</v>
      </c>
      <c r="Q2301" s="451">
        <f t="shared" si="70"/>
        <v>0.27</v>
      </c>
      <c r="R2301" s="476"/>
    </row>
    <row r="2302" spans="10:18" ht="15" customHeight="1" x14ac:dyDescent="0.25">
      <c r="J2302" s="1055">
        <v>21</v>
      </c>
      <c r="K2302" s="476"/>
      <c r="L2302" s="476">
        <v>13</v>
      </c>
      <c r="M2302" s="426">
        <v>15</v>
      </c>
      <c r="N2302" s="426">
        <v>400</v>
      </c>
      <c r="O2302" s="476"/>
      <c r="P2302" s="450">
        <v>2</v>
      </c>
      <c r="Q2302" s="451">
        <f t="shared" si="70"/>
        <v>0.156</v>
      </c>
      <c r="R2302" s="476"/>
    </row>
    <row r="2303" spans="10:18" ht="15" customHeight="1" x14ac:dyDescent="0.25">
      <c r="J2303" s="1311">
        <v>22</v>
      </c>
      <c r="K2303" s="476"/>
      <c r="L2303" s="476">
        <v>10</v>
      </c>
      <c r="M2303" s="426">
        <v>15</v>
      </c>
      <c r="N2303" s="426">
        <v>400</v>
      </c>
      <c r="O2303" s="476"/>
      <c r="P2303" s="450">
        <v>5</v>
      </c>
      <c r="Q2303" s="451">
        <f t="shared" si="70"/>
        <v>0.3</v>
      </c>
      <c r="R2303" s="476"/>
    </row>
    <row r="2304" spans="10:18" ht="15" customHeight="1" x14ac:dyDescent="0.25">
      <c r="J2304" s="1055">
        <v>23</v>
      </c>
      <c r="K2304" s="476"/>
      <c r="L2304" s="476">
        <v>7</v>
      </c>
      <c r="M2304" s="426">
        <v>15</v>
      </c>
      <c r="N2304" s="426">
        <v>400</v>
      </c>
      <c r="O2304" s="476"/>
      <c r="P2304" s="450">
        <v>2</v>
      </c>
      <c r="Q2304" s="451">
        <f t="shared" si="70"/>
        <v>8.4000000000000005E-2</v>
      </c>
      <c r="R2304" s="476"/>
    </row>
    <row r="2305" spans="10:18" ht="15" customHeight="1" x14ac:dyDescent="0.25">
      <c r="J2305" s="1311">
        <v>24</v>
      </c>
      <c r="K2305" s="476"/>
      <c r="L2305" s="476">
        <v>8</v>
      </c>
      <c r="M2305" s="426">
        <v>15</v>
      </c>
      <c r="N2305" s="426">
        <v>400</v>
      </c>
      <c r="O2305" s="476"/>
      <c r="P2305" s="450">
        <v>1</v>
      </c>
      <c r="Q2305" s="451">
        <f t="shared" si="70"/>
        <v>4.8000000000000001E-2</v>
      </c>
      <c r="R2305" s="476"/>
    </row>
    <row r="2306" spans="10:18" ht="15" customHeight="1" x14ac:dyDescent="0.25">
      <c r="J2306" s="1055">
        <v>25</v>
      </c>
      <c r="K2306" s="476"/>
      <c r="L2306" s="476">
        <v>4.5</v>
      </c>
      <c r="M2306" s="426">
        <v>15</v>
      </c>
      <c r="N2306" s="426">
        <v>400</v>
      </c>
      <c r="O2306" s="476"/>
      <c r="P2306" s="450">
        <v>5</v>
      </c>
      <c r="Q2306" s="451">
        <f t="shared" si="70"/>
        <v>0.13500000000000001</v>
      </c>
      <c r="R2306" s="476"/>
    </row>
    <row r="2307" spans="10:18" ht="15" customHeight="1" x14ac:dyDescent="0.25">
      <c r="J2307" s="1311">
        <v>26</v>
      </c>
      <c r="K2307" s="476"/>
      <c r="L2307" s="476">
        <v>3.5</v>
      </c>
      <c r="M2307" s="426">
        <v>15</v>
      </c>
      <c r="N2307" s="426">
        <v>400</v>
      </c>
      <c r="O2307" s="476"/>
      <c r="P2307" s="450">
        <v>6</v>
      </c>
      <c r="Q2307" s="451">
        <f t="shared" si="70"/>
        <v>0.126</v>
      </c>
      <c r="R2307" s="476"/>
    </row>
    <row r="2308" spans="10:18" ht="15" customHeight="1" x14ac:dyDescent="0.25">
      <c r="J2308" s="1055">
        <v>27</v>
      </c>
      <c r="K2308" s="476"/>
      <c r="L2308" s="476">
        <v>2.2000000000000002</v>
      </c>
      <c r="M2308" s="426">
        <v>15</v>
      </c>
      <c r="N2308" s="426">
        <v>400</v>
      </c>
      <c r="O2308" s="476"/>
      <c r="P2308" s="450">
        <v>6</v>
      </c>
      <c r="Q2308" s="451">
        <f t="shared" si="70"/>
        <v>7.9200000000000007E-2</v>
      </c>
      <c r="R2308" s="476"/>
    </row>
    <row r="2309" spans="10:18" ht="15" customHeight="1" x14ac:dyDescent="0.25">
      <c r="J2309" s="1311">
        <v>28</v>
      </c>
      <c r="K2309" s="476"/>
      <c r="L2309" s="476">
        <v>8</v>
      </c>
      <c r="M2309" s="426">
        <v>25</v>
      </c>
      <c r="N2309" s="426">
        <v>400</v>
      </c>
      <c r="O2309" s="476"/>
      <c r="P2309" s="450">
        <v>2</v>
      </c>
      <c r="Q2309" s="451">
        <f t="shared" ref="Q2309:Q2372" si="71">L2309*M2309*N2309*P2309/1000000</f>
        <v>0.16</v>
      </c>
      <c r="R2309" s="476"/>
    </row>
    <row r="2310" spans="10:18" ht="15" customHeight="1" x14ac:dyDescent="0.25">
      <c r="J2310" s="1055">
        <v>29</v>
      </c>
      <c r="K2310" s="476"/>
      <c r="L2310" s="476">
        <v>10</v>
      </c>
      <c r="M2310" s="426">
        <v>13</v>
      </c>
      <c r="N2310" s="426">
        <v>400</v>
      </c>
      <c r="O2310" s="476"/>
      <c r="P2310" s="450">
        <v>2</v>
      </c>
      <c r="Q2310" s="451">
        <f t="shared" si="71"/>
        <v>0.104</v>
      </c>
      <c r="R2310" s="476"/>
    </row>
    <row r="2311" spans="10:18" ht="15" customHeight="1" x14ac:dyDescent="0.25">
      <c r="J2311" s="1311">
        <v>30</v>
      </c>
      <c r="K2311" s="476"/>
      <c r="L2311" s="476">
        <v>7</v>
      </c>
      <c r="M2311" s="426">
        <v>13</v>
      </c>
      <c r="N2311" s="426">
        <v>400</v>
      </c>
      <c r="O2311" s="476"/>
      <c r="P2311" s="450">
        <v>3</v>
      </c>
      <c r="Q2311" s="451">
        <f t="shared" si="71"/>
        <v>0.10920000000000001</v>
      </c>
      <c r="R2311" s="476"/>
    </row>
    <row r="2312" spans="10:18" ht="15" customHeight="1" x14ac:dyDescent="0.25">
      <c r="J2312" s="1055">
        <v>31</v>
      </c>
      <c r="K2312" s="476"/>
      <c r="L2312" s="476">
        <v>4.5</v>
      </c>
      <c r="M2312" s="426">
        <v>13</v>
      </c>
      <c r="N2312" s="426">
        <v>400</v>
      </c>
      <c r="O2312" s="476"/>
      <c r="P2312" s="450">
        <v>5</v>
      </c>
      <c r="Q2312" s="451">
        <f t="shared" si="71"/>
        <v>0.11700000000000001</v>
      </c>
      <c r="R2312" s="476"/>
    </row>
    <row r="2313" spans="10:18" ht="15" customHeight="1" x14ac:dyDescent="0.25">
      <c r="J2313" s="1311">
        <v>32</v>
      </c>
      <c r="K2313" s="476"/>
      <c r="L2313" s="476">
        <v>3.5</v>
      </c>
      <c r="M2313" s="426">
        <v>13</v>
      </c>
      <c r="N2313" s="426">
        <v>400</v>
      </c>
      <c r="O2313" s="476"/>
      <c r="P2313" s="450">
        <v>5</v>
      </c>
      <c r="Q2313" s="451">
        <f t="shared" si="71"/>
        <v>9.0999999999999998E-2</v>
      </c>
      <c r="R2313" s="476"/>
    </row>
    <row r="2314" spans="10:18" ht="15" customHeight="1" x14ac:dyDescent="0.25">
      <c r="J2314" s="1055">
        <v>33</v>
      </c>
      <c r="K2314" s="476"/>
      <c r="L2314" s="476">
        <v>2.2000000000000002</v>
      </c>
      <c r="M2314" s="426">
        <v>13</v>
      </c>
      <c r="N2314" s="426">
        <v>400</v>
      </c>
      <c r="O2314" s="476"/>
      <c r="P2314" s="450">
        <v>3</v>
      </c>
      <c r="Q2314" s="451">
        <f t="shared" si="71"/>
        <v>3.4320000000000003E-2</v>
      </c>
      <c r="R2314" s="476"/>
    </row>
    <row r="2315" spans="10:18" ht="15" customHeight="1" x14ac:dyDescent="0.25">
      <c r="J2315" s="1311">
        <v>34</v>
      </c>
      <c r="K2315" s="476"/>
      <c r="L2315" s="476">
        <v>1.7</v>
      </c>
      <c r="M2315" s="426">
        <v>13</v>
      </c>
      <c r="N2315" s="426">
        <v>400</v>
      </c>
      <c r="O2315" s="476"/>
      <c r="P2315" s="450">
        <v>1</v>
      </c>
      <c r="Q2315" s="451">
        <f t="shared" si="71"/>
        <v>8.8400000000000006E-3</v>
      </c>
      <c r="R2315" s="476"/>
    </row>
    <row r="2316" spans="10:18" ht="15" customHeight="1" x14ac:dyDescent="0.25">
      <c r="J2316" s="1055">
        <v>35</v>
      </c>
      <c r="K2316" s="476"/>
      <c r="L2316" s="476">
        <v>10</v>
      </c>
      <c r="M2316" s="426">
        <v>10</v>
      </c>
      <c r="N2316" s="426">
        <v>400</v>
      </c>
      <c r="O2316" s="476"/>
      <c r="P2316" s="450">
        <v>2</v>
      </c>
      <c r="Q2316" s="451">
        <f t="shared" si="71"/>
        <v>0.08</v>
      </c>
      <c r="R2316" s="476"/>
    </row>
    <row r="2317" spans="10:18" ht="15" customHeight="1" x14ac:dyDescent="0.25">
      <c r="J2317" s="1311">
        <v>36</v>
      </c>
      <c r="K2317" s="476"/>
      <c r="L2317" s="476">
        <v>8</v>
      </c>
      <c r="M2317" s="426">
        <v>10</v>
      </c>
      <c r="N2317" s="426">
        <v>400</v>
      </c>
      <c r="O2317" s="476"/>
      <c r="P2317" s="450">
        <v>1</v>
      </c>
      <c r="Q2317" s="451">
        <f t="shared" si="71"/>
        <v>3.2000000000000001E-2</v>
      </c>
      <c r="R2317" s="476"/>
    </row>
    <row r="2318" spans="10:18" ht="15" customHeight="1" x14ac:dyDescent="0.25">
      <c r="J2318" s="1055">
        <v>37</v>
      </c>
      <c r="K2318" s="476"/>
      <c r="L2318" s="476">
        <v>7</v>
      </c>
      <c r="M2318" s="426">
        <v>10</v>
      </c>
      <c r="N2318" s="426">
        <v>400</v>
      </c>
      <c r="O2318" s="476"/>
      <c r="P2318" s="450">
        <v>8</v>
      </c>
      <c r="Q2318" s="451">
        <f t="shared" si="71"/>
        <v>0.224</v>
      </c>
      <c r="R2318" s="476"/>
    </row>
    <row r="2319" spans="10:18" ht="15" customHeight="1" x14ac:dyDescent="0.25">
      <c r="J2319" s="1311">
        <v>38</v>
      </c>
      <c r="K2319" s="476"/>
      <c r="L2319" s="476">
        <v>4.5</v>
      </c>
      <c r="M2319" s="426">
        <v>10</v>
      </c>
      <c r="N2319" s="426">
        <v>400</v>
      </c>
      <c r="O2319" s="476"/>
      <c r="P2319" s="450">
        <v>70</v>
      </c>
      <c r="Q2319" s="451">
        <f t="shared" si="71"/>
        <v>1.26</v>
      </c>
      <c r="R2319" s="476"/>
    </row>
    <row r="2320" spans="10:18" ht="15" customHeight="1" x14ac:dyDescent="0.25">
      <c r="J2320" s="1055">
        <v>39</v>
      </c>
      <c r="K2320" s="476"/>
      <c r="L2320" s="476">
        <v>3.5</v>
      </c>
      <c r="M2320" s="426">
        <v>10</v>
      </c>
      <c r="N2320" s="426">
        <v>400</v>
      </c>
      <c r="O2320" s="476"/>
      <c r="P2320" s="450">
        <v>16</v>
      </c>
      <c r="Q2320" s="451">
        <f t="shared" si="71"/>
        <v>0.224</v>
      </c>
      <c r="R2320" s="476"/>
    </row>
    <row r="2321" spans="10:18" ht="15" customHeight="1" x14ac:dyDescent="0.25">
      <c r="J2321" s="1311">
        <v>40</v>
      </c>
      <c r="K2321" s="476"/>
      <c r="L2321" s="476">
        <v>2.2000000000000002</v>
      </c>
      <c r="M2321" s="426">
        <v>10</v>
      </c>
      <c r="N2321" s="426">
        <v>400</v>
      </c>
      <c r="O2321" s="476"/>
      <c r="P2321" s="450">
        <v>24</v>
      </c>
      <c r="Q2321" s="451">
        <f t="shared" si="71"/>
        <v>0.2112</v>
      </c>
      <c r="R2321" s="476"/>
    </row>
    <row r="2322" spans="10:18" ht="15" customHeight="1" x14ac:dyDescent="0.25">
      <c r="J2322" s="1055">
        <v>41</v>
      </c>
      <c r="K2322" s="476"/>
      <c r="L2322" s="476">
        <v>1.7</v>
      </c>
      <c r="M2322" s="426">
        <v>10</v>
      </c>
      <c r="N2322" s="426">
        <v>400</v>
      </c>
      <c r="O2322" s="476"/>
      <c r="P2322" s="450">
        <v>1</v>
      </c>
      <c r="Q2322" s="451">
        <f t="shared" si="71"/>
        <v>6.7999999999999996E-3</v>
      </c>
      <c r="R2322" s="476"/>
    </row>
    <row r="2323" spans="10:18" ht="15" customHeight="1" x14ac:dyDescent="0.25">
      <c r="J2323" s="1311">
        <v>42</v>
      </c>
      <c r="K2323" s="476"/>
      <c r="L2323" s="476">
        <v>10</v>
      </c>
      <c r="M2323" s="426">
        <v>15</v>
      </c>
      <c r="N2323" s="426">
        <v>300</v>
      </c>
      <c r="O2323" s="476"/>
      <c r="P2323" s="450">
        <v>1</v>
      </c>
      <c r="Q2323" s="451">
        <f t="shared" si="71"/>
        <v>4.4999999999999998E-2</v>
      </c>
      <c r="R2323" s="476"/>
    </row>
    <row r="2324" spans="10:18" ht="15" customHeight="1" x14ac:dyDescent="0.25">
      <c r="J2324" s="1055">
        <v>43</v>
      </c>
      <c r="K2324" s="476"/>
      <c r="L2324" s="476">
        <v>4.5</v>
      </c>
      <c r="M2324" s="426">
        <v>10</v>
      </c>
      <c r="N2324" s="426">
        <v>300</v>
      </c>
      <c r="O2324" s="476"/>
      <c r="P2324" s="450">
        <v>2</v>
      </c>
      <c r="Q2324" s="451">
        <f t="shared" si="71"/>
        <v>2.7E-2</v>
      </c>
      <c r="R2324" s="476"/>
    </row>
    <row r="2325" spans="10:18" ht="15" customHeight="1" x14ac:dyDescent="0.25">
      <c r="J2325" s="1311">
        <v>44</v>
      </c>
      <c r="K2325" s="476"/>
      <c r="L2325" s="476">
        <v>2.2000000000000002</v>
      </c>
      <c r="M2325" s="426">
        <v>10</v>
      </c>
      <c r="N2325" s="426">
        <v>300</v>
      </c>
      <c r="O2325" s="476"/>
      <c r="P2325" s="450">
        <v>1</v>
      </c>
      <c r="Q2325" s="451">
        <f t="shared" si="71"/>
        <v>6.6E-3</v>
      </c>
      <c r="R2325" s="476"/>
    </row>
    <row r="2326" spans="10:18" ht="15" customHeight="1" x14ac:dyDescent="0.25">
      <c r="J2326" s="1055">
        <v>45</v>
      </c>
      <c r="K2326" s="476"/>
      <c r="L2326" s="476">
        <v>1.7</v>
      </c>
      <c r="M2326" s="426">
        <v>10</v>
      </c>
      <c r="N2326" s="426">
        <v>300</v>
      </c>
      <c r="O2326" s="476"/>
      <c r="P2326" s="450">
        <v>2</v>
      </c>
      <c r="Q2326" s="451">
        <f t="shared" si="71"/>
        <v>1.0200000000000001E-2</v>
      </c>
      <c r="R2326" s="476"/>
    </row>
    <row r="2327" spans="10:18" ht="15" customHeight="1" x14ac:dyDescent="0.25">
      <c r="J2327" s="1311">
        <v>46</v>
      </c>
      <c r="K2327" s="476"/>
      <c r="L2327" s="476">
        <v>4.5</v>
      </c>
      <c r="M2327" s="426">
        <v>10</v>
      </c>
      <c r="N2327" s="426">
        <v>200</v>
      </c>
      <c r="O2327" s="476"/>
      <c r="P2327" s="450">
        <v>1</v>
      </c>
      <c r="Q2327" s="451">
        <f t="shared" si="71"/>
        <v>8.9999999999999993E-3</v>
      </c>
      <c r="R2327" s="476"/>
    </row>
    <row r="2328" spans="10:18" ht="15" customHeight="1" x14ac:dyDescent="0.25">
      <c r="J2328" s="1055">
        <v>47</v>
      </c>
      <c r="K2328" s="476"/>
      <c r="L2328" s="476">
        <v>2.2000000000000002</v>
      </c>
      <c r="M2328" s="426">
        <v>15</v>
      </c>
      <c r="N2328" s="426">
        <v>300</v>
      </c>
      <c r="O2328" s="476"/>
      <c r="P2328" s="450">
        <v>1</v>
      </c>
      <c r="Q2328" s="451">
        <f t="shared" si="71"/>
        <v>9.9000000000000008E-3</v>
      </c>
      <c r="R2328" s="476"/>
    </row>
    <row r="2329" spans="10:18" ht="15" customHeight="1" x14ac:dyDescent="0.25">
      <c r="J2329" s="1311">
        <v>48</v>
      </c>
      <c r="K2329" s="476"/>
      <c r="L2329" s="477">
        <v>5</v>
      </c>
      <c r="M2329" s="409">
        <v>7</v>
      </c>
      <c r="N2329" s="409">
        <v>400</v>
      </c>
      <c r="O2329" s="409">
        <v>28</v>
      </c>
      <c r="P2329" s="450">
        <v>112</v>
      </c>
      <c r="Q2329" s="451">
        <f t="shared" si="71"/>
        <v>1.5680000000000001</v>
      </c>
      <c r="R2329" s="618"/>
    </row>
    <row r="2330" spans="10:18" ht="15" customHeight="1" x14ac:dyDescent="0.25">
      <c r="J2330" s="1311">
        <v>49</v>
      </c>
      <c r="K2330" s="476"/>
      <c r="L2330" s="477">
        <v>4</v>
      </c>
      <c r="M2330" s="409">
        <v>6</v>
      </c>
      <c r="N2330" s="409">
        <v>400</v>
      </c>
      <c r="O2330" s="409">
        <v>7</v>
      </c>
      <c r="P2330" s="450">
        <v>42</v>
      </c>
      <c r="Q2330" s="451">
        <f t="shared" si="71"/>
        <v>0.4032</v>
      </c>
      <c r="R2330" s="1058"/>
    </row>
    <row r="2331" spans="10:18" ht="15" customHeight="1" x14ac:dyDescent="0.25">
      <c r="J2331" s="1311">
        <v>50</v>
      </c>
      <c r="K2331" s="476"/>
      <c r="L2331" s="477">
        <v>3</v>
      </c>
      <c r="M2331" s="409">
        <v>5</v>
      </c>
      <c r="N2331" s="409">
        <v>400</v>
      </c>
      <c r="O2331" s="409">
        <v>17</v>
      </c>
      <c r="P2331" s="450">
        <v>170</v>
      </c>
      <c r="Q2331" s="451">
        <f t="shared" si="71"/>
        <v>1.02</v>
      </c>
      <c r="R2331" s="618"/>
    </row>
    <row r="2332" spans="10:18" ht="15" customHeight="1" x14ac:dyDescent="0.25">
      <c r="J2332" s="1311">
        <v>51</v>
      </c>
      <c r="K2332" s="476"/>
      <c r="L2332" s="477">
        <v>2</v>
      </c>
      <c r="M2332" s="409">
        <v>3</v>
      </c>
      <c r="N2332" s="409">
        <v>400</v>
      </c>
      <c r="O2332" s="409">
        <v>12</v>
      </c>
      <c r="P2332" s="450">
        <v>300</v>
      </c>
      <c r="Q2332" s="451">
        <f t="shared" si="71"/>
        <v>0.72</v>
      </c>
      <c r="R2332" s="1058"/>
    </row>
    <row r="2333" spans="10:18" ht="15" customHeight="1" x14ac:dyDescent="0.25">
      <c r="J2333" s="1311">
        <v>52</v>
      </c>
      <c r="K2333" s="476"/>
      <c r="L2333" s="477">
        <v>5</v>
      </c>
      <c r="M2333" s="409">
        <v>7</v>
      </c>
      <c r="N2333" s="409">
        <v>300</v>
      </c>
      <c r="O2333" s="409">
        <v>2</v>
      </c>
      <c r="P2333" s="450">
        <v>8</v>
      </c>
      <c r="Q2333" s="451">
        <f t="shared" si="71"/>
        <v>8.4000000000000005E-2</v>
      </c>
      <c r="R2333" s="618"/>
    </row>
    <row r="2334" spans="10:18" ht="15" customHeight="1" x14ac:dyDescent="0.25">
      <c r="J2334" s="1311">
        <v>53</v>
      </c>
      <c r="K2334" s="476"/>
      <c r="L2334" s="477">
        <v>3</v>
      </c>
      <c r="M2334" s="409">
        <v>5</v>
      </c>
      <c r="N2334" s="409">
        <v>300</v>
      </c>
      <c r="O2334" s="409">
        <v>4</v>
      </c>
      <c r="P2334" s="450">
        <v>40</v>
      </c>
      <c r="Q2334" s="451">
        <f t="shared" si="71"/>
        <v>0.18</v>
      </c>
      <c r="R2334" s="1058"/>
    </row>
    <row r="2335" spans="10:18" ht="15" customHeight="1" x14ac:dyDescent="0.25">
      <c r="J2335" s="1329">
        <v>46247</v>
      </c>
      <c r="K2335" s="429" t="s">
        <v>32</v>
      </c>
      <c r="L2335" s="426">
        <v>7</v>
      </c>
      <c r="M2335" s="426">
        <v>30</v>
      </c>
      <c r="N2335" s="426">
        <v>400</v>
      </c>
      <c r="O2335" s="429"/>
      <c r="P2335" s="450">
        <v>1</v>
      </c>
      <c r="Q2335" s="451">
        <f t="shared" si="71"/>
        <v>8.4000000000000005E-2</v>
      </c>
      <c r="R2335" s="1056"/>
    </row>
    <row r="2336" spans="10:18" ht="15" customHeight="1" x14ac:dyDescent="0.25">
      <c r="J2336" s="1311">
        <v>2</v>
      </c>
      <c r="K2336" s="476"/>
      <c r="L2336" s="476">
        <v>10</v>
      </c>
      <c r="M2336" s="426">
        <v>30</v>
      </c>
      <c r="N2336" s="426">
        <v>400</v>
      </c>
      <c r="O2336" s="476"/>
      <c r="P2336" s="450">
        <v>1</v>
      </c>
      <c r="Q2336" s="451">
        <f t="shared" si="71"/>
        <v>0.12</v>
      </c>
      <c r="R2336" s="476"/>
    </row>
    <row r="2337" spans="10:18" ht="15" customHeight="1" x14ac:dyDescent="0.25">
      <c r="J2337" s="1055">
        <v>3</v>
      </c>
      <c r="K2337" s="476"/>
      <c r="L2337" s="476">
        <v>13</v>
      </c>
      <c r="M2337" s="426">
        <v>30</v>
      </c>
      <c r="N2337" s="426">
        <v>400</v>
      </c>
      <c r="O2337" s="476"/>
      <c r="P2337" s="450">
        <v>1</v>
      </c>
      <c r="Q2337" s="451">
        <f t="shared" si="71"/>
        <v>0.156</v>
      </c>
      <c r="R2337" s="476"/>
    </row>
    <row r="2338" spans="10:18" ht="15" customHeight="1" x14ac:dyDescent="0.25">
      <c r="J2338" s="1311">
        <v>4</v>
      </c>
      <c r="K2338" s="476"/>
      <c r="L2338" s="476">
        <v>15</v>
      </c>
      <c r="M2338" s="426">
        <v>28</v>
      </c>
      <c r="N2338" s="426">
        <v>400</v>
      </c>
      <c r="O2338" s="476"/>
      <c r="P2338" s="450">
        <v>2</v>
      </c>
      <c r="Q2338" s="451">
        <f t="shared" si="71"/>
        <v>0.33600000000000002</v>
      </c>
      <c r="R2338" s="476"/>
    </row>
    <row r="2339" spans="10:18" ht="15" customHeight="1" x14ac:dyDescent="0.25">
      <c r="J2339" s="1055">
        <v>5</v>
      </c>
      <c r="K2339" s="476"/>
      <c r="L2339" s="476">
        <v>13</v>
      </c>
      <c r="M2339" s="426">
        <v>25</v>
      </c>
      <c r="N2339" s="426">
        <v>400</v>
      </c>
      <c r="O2339" s="476"/>
      <c r="P2339" s="450">
        <v>3</v>
      </c>
      <c r="Q2339" s="451">
        <f t="shared" si="71"/>
        <v>0.39</v>
      </c>
      <c r="R2339" s="476"/>
    </row>
    <row r="2340" spans="10:18" ht="15" customHeight="1" x14ac:dyDescent="0.25">
      <c r="J2340" s="1311">
        <v>6</v>
      </c>
      <c r="K2340" s="476"/>
      <c r="L2340" s="476">
        <v>10</v>
      </c>
      <c r="M2340" s="426">
        <v>25</v>
      </c>
      <c r="N2340" s="426">
        <v>400</v>
      </c>
      <c r="O2340" s="476"/>
      <c r="P2340" s="450">
        <v>2</v>
      </c>
      <c r="Q2340" s="451">
        <f t="shared" si="71"/>
        <v>0.2</v>
      </c>
      <c r="R2340" s="476"/>
    </row>
    <row r="2341" spans="10:18" ht="15" customHeight="1" x14ac:dyDescent="0.25">
      <c r="J2341" s="1055">
        <v>7</v>
      </c>
      <c r="K2341" s="476"/>
      <c r="L2341" s="476">
        <v>8</v>
      </c>
      <c r="M2341" s="426">
        <v>25</v>
      </c>
      <c r="N2341" s="426">
        <v>400</v>
      </c>
      <c r="O2341" s="476"/>
      <c r="P2341" s="450">
        <v>3</v>
      </c>
      <c r="Q2341" s="451">
        <f t="shared" si="71"/>
        <v>0.24</v>
      </c>
      <c r="R2341" s="476"/>
    </row>
    <row r="2342" spans="10:18" ht="15" customHeight="1" x14ac:dyDescent="0.25">
      <c r="J2342" s="1311">
        <v>8</v>
      </c>
      <c r="K2342" s="476"/>
      <c r="L2342" s="476">
        <v>7</v>
      </c>
      <c r="M2342" s="426">
        <v>25</v>
      </c>
      <c r="N2342" s="426">
        <v>400</v>
      </c>
      <c r="O2342" s="476"/>
      <c r="P2342" s="450">
        <v>5</v>
      </c>
      <c r="Q2342" s="451">
        <f t="shared" si="71"/>
        <v>0.35</v>
      </c>
      <c r="R2342" s="476"/>
    </row>
    <row r="2343" spans="10:18" ht="15" customHeight="1" x14ac:dyDescent="0.25">
      <c r="J2343" s="1055">
        <v>9</v>
      </c>
      <c r="K2343" s="476"/>
      <c r="L2343" s="476">
        <v>13</v>
      </c>
      <c r="M2343" s="426">
        <v>20</v>
      </c>
      <c r="N2343" s="426">
        <v>400</v>
      </c>
      <c r="O2343" s="476"/>
      <c r="P2343" s="450">
        <v>2</v>
      </c>
      <c r="Q2343" s="451">
        <f t="shared" si="71"/>
        <v>0.20799999999999999</v>
      </c>
      <c r="R2343" s="476"/>
    </row>
    <row r="2344" spans="10:18" ht="15" customHeight="1" x14ac:dyDescent="0.25">
      <c r="J2344" s="1311">
        <v>10</v>
      </c>
      <c r="K2344" s="476"/>
      <c r="L2344" s="476">
        <v>10</v>
      </c>
      <c r="M2344" s="426">
        <v>20</v>
      </c>
      <c r="N2344" s="426">
        <v>400</v>
      </c>
      <c r="O2344" s="476"/>
      <c r="P2344" s="450">
        <v>2</v>
      </c>
      <c r="Q2344" s="451">
        <f t="shared" si="71"/>
        <v>0.16</v>
      </c>
      <c r="R2344" s="476"/>
    </row>
    <row r="2345" spans="10:18" ht="15" customHeight="1" x14ac:dyDescent="0.25">
      <c r="J2345" s="1055">
        <v>11</v>
      </c>
      <c r="K2345" s="476"/>
      <c r="L2345" s="476">
        <v>7</v>
      </c>
      <c r="M2345" s="426">
        <v>20</v>
      </c>
      <c r="N2345" s="426">
        <v>400</v>
      </c>
      <c r="O2345" s="476"/>
      <c r="P2345" s="450">
        <v>6</v>
      </c>
      <c r="Q2345" s="451">
        <f t="shared" si="71"/>
        <v>0.33600000000000002</v>
      </c>
      <c r="R2345" s="476"/>
    </row>
    <row r="2346" spans="10:18" ht="15" customHeight="1" x14ac:dyDescent="0.25">
      <c r="J2346" s="1311">
        <v>12</v>
      </c>
      <c r="K2346" s="476"/>
      <c r="L2346" s="476">
        <v>3.5</v>
      </c>
      <c r="M2346" s="426">
        <v>20</v>
      </c>
      <c r="N2346" s="426">
        <v>400</v>
      </c>
      <c r="O2346" s="476"/>
      <c r="P2346" s="450">
        <v>2</v>
      </c>
      <c r="Q2346" s="451">
        <f t="shared" si="71"/>
        <v>5.6000000000000001E-2</v>
      </c>
      <c r="R2346" s="476"/>
    </row>
    <row r="2347" spans="10:18" ht="15" customHeight="1" x14ac:dyDescent="0.25">
      <c r="J2347" s="1055">
        <v>13</v>
      </c>
      <c r="K2347" s="476"/>
      <c r="L2347" s="476">
        <v>13</v>
      </c>
      <c r="M2347" s="426">
        <v>15</v>
      </c>
      <c r="N2347" s="426">
        <v>400</v>
      </c>
      <c r="O2347" s="476"/>
      <c r="P2347" s="450">
        <v>2</v>
      </c>
      <c r="Q2347" s="451">
        <f t="shared" si="71"/>
        <v>0.156</v>
      </c>
      <c r="R2347" s="476"/>
    </row>
    <row r="2348" spans="10:18" ht="15" customHeight="1" x14ac:dyDescent="0.25">
      <c r="J2348" s="1311">
        <v>14</v>
      </c>
      <c r="K2348" s="476"/>
      <c r="L2348" s="476">
        <v>4.5</v>
      </c>
      <c r="M2348" s="426">
        <v>15</v>
      </c>
      <c r="N2348" s="426">
        <v>400</v>
      </c>
      <c r="O2348" s="476"/>
      <c r="P2348" s="450">
        <v>4</v>
      </c>
      <c r="Q2348" s="451">
        <f t="shared" si="71"/>
        <v>0.108</v>
      </c>
      <c r="R2348" s="476"/>
    </row>
    <row r="2349" spans="10:18" ht="15" customHeight="1" x14ac:dyDescent="0.25">
      <c r="J2349" s="1055">
        <v>15</v>
      </c>
      <c r="K2349" s="476"/>
      <c r="L2349" s="476">
        <v>3.5</v>
      </c>
      <c r="M2349" s="426">
        <v>15</v>
      </c>
      <c r="N2349" s="426">
        <v>400</v>
      </c>
      <c r="O2349" s="476"/>
      <c r="P2349" s="450">
        <v>3</v>
      </c>
      <c r="Q2349" s="451">
        <f t="shared" si="71"/>
        <v>6.3E-2</v>
      </c>
      <c r="R2349" s="476"/>
    </row>
    <row r="2350" spans="10:18" ht="15" customHeight="1" x14ac:dyDescent="0.25">
      <c r="J2350" s="1311">
        <v>16</v>
      </c>
      <c r="K2350" s="476"/>
      <c r="L2350" s="476">
        <v>8</v>
      </c>
      <c r="M2350" s="426">
        <v>13</v>
      </c>
      <c r="N2350" s="426">
        <v>400</v>
      </c>
      <c r="O2350" s="476"/>
      <c r="P2350" s="450">
        <v>1</v>
      </c>
      <c r="Q2350" s="451">
        <f t="shared" si="71"/>
        <v>4.1599999999999998E-2</v>
      </c>
      <c r="R2350" s="476"/>
    </row>
    <row r="2351" spans="10:18" ht="15" customHeight="1" x14ac:dyDescent="0.25">
      <c r="J2351" s="1055">
        <v>17</v>
      </c>
      <c r="K2351" s="476"/>
      <c r="L2351" s="476">
        <v>7</v>
      </c>
      <c r="M2351" s="426">
        <v>13</v>
      </c>
      <c r="N2351" s="426">
        <v>400</v>
      </c>
      <c r="O2351" s="476"/>
      <c r="P2351" s="450">
        <v>3</v>
      </c>
      <c r="Q2351" s="451">
        <f t="shared" si="71"/>
        <v>0.10920000000000001</v>
      </c>
      <c r="R2351" s="476"/>
    </row>
    <row r="2352" spans="10:18" ht="15" customHeight="1" x14ac:dyDescent="0.25">
      <c r="J2352" s="1311">
        <v>18</v>
      </c>
      <c r="K2352" s="476"/>
      <c r="L2352" s="476">
        <v>4.5</v>
      </c>
      <c r="M2352" s="426">
        <v>13</v>
      </c>
      <c r="N2352" s="426">
        <v>400</v>
      </c>
      <c r="O2352" s="476"/>
      <c r="P2352" s="450">
        <v>5</v>
      </c>
      <c r="Q2352" s="451">
        <f t="shared" si="71"/>
        <v>0.11700000000000001</v>
      </c>
      <c r="R2352" s="476"/>
    </row>
    <row r="2353" spans="10:18" ht="15" customHeight="1" x14ac:dyDescent="0.25">
      <c r="J2353" s="1055">
        <v>19</v>
      </c>
      <c r="K2353" s="476"/>
      <c r="L2353" s="476">
        <v>2.2000000000000002</v>
      </c>
      <c r="M2353" s="426">
        <v>15</v>
      </c>
      <c r="N2353" s="426">
        <v>400</v>
      </c>
      <c r="O2353" s="476"/>
      <c r="P2353" s="450">
        <v>2</v>
      </c>
      <c r="Q2353" s="451">
        <f t="shared" si="71"/>
        <v>2.64E-2</v>
      </c>
      <c r="R2353" s="476"/>
    </row>
    <row r="2354" spans="10:18" ht="15" customHeight="1" x14ac:dyDescent="0.25">
      <c r="J2354" s="1311">
        <v>20</v>
      </c>
      <c r="K2354" s="476"/>
      <c r="L2354" s="476">
        <v>3.5</v>
      </c>
      <c r="M2354" s="426">
        <v>13</v>
      </c>
      <c r="N2354" s="426">
        <v>400</v>
      </c>
      <c r="O2354" s="476"/>
      <c r="P2354" s="450">
        <v>3</v>
      </c>
      <c r="Q2354" s="451">
        <f t="shared" si="71"/>
        <v>5.4600000000000003E-2</v>
      </c>
      <c r="R2354" s="476"/>
    </row>
    <row r="2355" spans="10:18" ht="15" customHeight="1" x14ac:dyDescent="0.25">
      <c r="J2355" s="1055">
        <v>21</v>
      </c>
      <c r="K2355" s="476"/>
      <c r="L2355" s="476">
        <v>10</v>
      </c>
      <c r="M2355" s="426">
        <v>10</v>
      </c>
      <c r="N2355" s="426">
        <v>400</v>
      </c>
      <c r="O2355" s="476"/>
      <c r="P2355" s="450">
        <v>3</v>
      </c>
      <c r="Q2355" s="451">
        <f t="shared" si="71"/>
        <v>0.12</v>
      </c>
      <c r="R2355" s="476"/>
    </row>
    <row r="2356" spans="10:18" ht="15" customHeight="1" x14ac:dyDescent="0.25">
      <c r="J2356" s="1311">
        <v>22</v>
      </c>
      <c r="K2356" s="476"/>
      <c r="L2356" s="476">
        <v>4.5</v>
      </c>
      <c r="M2356" s="426">
        <v>10</v>
      </c>
      <c r="N2356" s="426">
        <v>400</v>
      </c>
      <c r="O2356" s="476"/>
      <c r="P2356" s="450">
        <v>41</v>
      </c>
      <c r="Q2356" s="451">
        <f t="shared" si="71"/>
        <v>0.73799999999999999</v>
      </c>
      <c r="R2356" s="476"/>
    </row>
    <row r="2357" spans="10:18" ht="15" customHeight="1" x14ac:dyDescent="0.25">
      <c r="J2357" s="1055">
        <v>23</v>
      </c>
      <c r="K2357" s="476"/>
      <c r="L2357" s="476">
        <v>3.5</v>
      </c>
      <c r="M2357" s="426">
        <v>10</v>
      </c>
      <c r="N2357" s="426">
        <v>400</v>
      </c>
      <c r="O2357" s="476"/>
      <c r="P2357" s="450">
        <v>7</v>
      </c>
      <c r="Q2357" s="451">
        <f t="shared" si="71"/>
        <v>9.8000000000000004E-2</v>
      </c>
      <c r="R2357" s="476"/>
    </row>
    <row r="2358" spans="10:18" ht="15" customHeight="1" x14ac:dyDescent="0.25">
      <c r="J2358" s="1311">
        <v>24</v>
      </c>
      <c r="K2358" s="476"/>
      <c r="L2358" s="476">
        <v>2.2000000000000002</v>
      </c>
      <c r="M2358" s="426">
        <v>10</v>
      </c>
      <c r="N2358" s="426">
        <v>400</v>
      </c>
      <c r="O2358" s="476"/>
      <c r="P2358" s="450">
        <v>21</v>
      </c>
      <c r="Q2358" s="451">
        <f t="shared" si="71"/>
        <v>0.18479999999999999</v>
      </c>
      <c r="R2358" s="476"/>
    </row>
    <row r="2359" spans="10:18" ht="15" customHeight="1" x14ac:dyDescent="0.25">
      <c r="J2359" s="1055">
        <v>25</v>
      </c>
      <c r="K2359" s="476"/>
      <c r="L2359" s="476">
        <v>1.7</v>
      </c>
      <c r="M2359" s="426">
        <v>10</v>
      </c>
      <c r="N2359" s="426">
        <v>400</v>
      </c>
      <c r="O2359" s="476"/>
      <c r="P2359" s="450">
        <v>6</v>
      </c>
      <c r="Q2359" s="451">
        <f t="shared" si="71"/>
        <v>4.0800000000000003E-2</v>
      </c>
      <c r="R2359" s="476"/>
    </row>
    <row r="2360" spans="10:18" ht="15" customHeight="1" x14ac:dyDescent="0.25">
      <c r="J2360" s="1311">
        <v>26</v>
      </c>
      <c r="K2360" s="476"/>
      <c r="L2360" s="476">
        <v>15</v>
      </c>
      <c r="M2360" s="426">
        <v>25</v>
      </c>
      <c r="N2360" s="426">
        <v>400</v>
      </c>
      <c r="O2360" s="476"/>
      <c r="P2360" s="450">
        <v>1</v>
      </c>
      <c r="Q2360" s="451">
        <f t="shared" si="71"/>
        <v>0.15</v>
      </c>
      <c r="R2360" s="476"/>
    </row>
    <row r="2361" spans="10:18" ht="15" customHeight="1" x14ac:dyDescent="0.25">
      <c r="J2361" s="1055">
        <v>27</v>
      </c>
      <c r="K2361" s="476"/>
      <c r="L2361" s="476">
        <v>8</v>
      </c>
      <c r="M2361" s="426">
        <v>20</v>
      </c>
      <c r="N2361" s="426">
        <v>400</v>
      </c>
      <c r="O2361" s="476"/>
      <c r="P2361" s="450">
        <v>5</v>
      </c>
      <c r="Q2361" s="451">
        <f t="shared" si="71"/>
        <v>0.32</v>
      </c>
      <c r="R2361" s="476"/>
    </row>
    <row r="2362" spans="10:18" ht="15" customHeight="1" x14ac:dyDescent="0.25">
      <c r="J2362" s="1311">
        <v>28</v>
      </c>
      <c r="K2362" s="476"/>
      <c r="L2362" s="476">
        <v>7</v>
      </c>
      <c r="M2362" s="426">
        <v>15</v>
      </c>
      <c r="N2362" s="426">
        <v>400</v>
      </c>
      <c r="O2362" s="476"/>
      <c r="P2362" s="450">
        <v>1</v>
      </c>
      <c r="Q2362" s="451">
        <f t="shared" si="71"/>
        <v>4.2000000000000003E-2</v>
      </c>
      <c r="R2362" s="476"/>
    </row>
    <row r="2363" spans="10:18" ht="15" customHeight="1" x14ac:dyDescent="0.25">
      <c r="J2363" s="1055">
        <v>29</v>
      </c>
      <c r="K2363" s="476"/>
      <c r="L2363" s="476">
        <v>7</v>
      </c>
      <c r="M2363" s="426">
        <v>10</v>
      </c>
      <c r="N2363" s="426">
        <v>400</v>
      </c>
      <c r="O2363" s="476"/>
      <c r="P2363" s="450">
        <v>6</v>
      </c>
      <c r="Q2363" s="451">
        <f t="shared" si="71"/>
        <v>0.16800000000000001</v>
      </c>
      <c r="R2363" s="476"/>
    </row>
    <row r="2364" spans="10:18" ht="15" customHeight="1" x14ac:dyDescent="0.25">
      <c r="J2364" s="1311">
        <v>30</v>
      </c>
      <c r="K2364" s="476"/>
      <c r="L2364" s="476">
        <v>8</v>
      </c>
      <c r="M2364" s="426">
        <v>10</v>
      </c>
      <c r="N2364" s="426">
        <v>400</v>
      </c>
      <c r="O2364" s="476"/>
      <c r="P2364" s="450">
        <v>1</v>
      </c>
      <c r="Q2364" s="451">
        <f t="shared" si="71"/>
        <v>3.2000000000000001E-2</v>
      </c>
      <c r="R2364" s="476"/>
    </row>
    <row r="2365" spans="10:18" ht="15" customHeight="1" x14ac:dyDescent="0.25">
      <c r="J2365" s="1055">
        <v>31</v>
      </c>
      <c r="K2365" s="476"/>
      <c r="L2365" s="476">
        <v>10</v>
      </c>
      <c r="M2365" s="426">
        <v>13</v>
      </c>
      <c r="N2365" s="426">
        <v>400</v>
      </c>
      <c r="O2365" s="476"/>
      <c r="P2365" s="450">
        <v>2</v>
      </c>
      <c r="Q2365" s="451">
        <f t="shared" si="71"/>
        <v>0.104</v>
      </c>
      <c r="R2365" s="476"/>
    </row>
    <row r="2366" spans="10:18" ht="15" customHeight="1" x14ac:dyDescent="0.25">
      <c r="J2366" s="1311">
        <v>32</v>
      </c>
      <c r="K2366" s="476"/>
      <c r="L2366" s="476">
        <v>2.2000000000000002</v>
      </c>
      <c r="M2366" s="426">
        <v>13</v>
      </c>
      <c r="N2366" s="426">
        <v>400</v>
      </c>
      <c r="O2366" s="476"/>
      <c r="P2366" s="450">
        <v>1</v>
      </c>
      <c r="Q2366" s="451">
        <f t="shared" si="71"/>
        <v>1.1440000000000001E-2</v>
      </c>
      <c r="R2366" s="476"/>
    </row>
    <row r="2367" spans="10:18" ht="15" customHeight="1" x14ac:dyDescent="0.25">
      <c r="J2367" s="1055">
        <v>33</v>
      </c>
      <c r="K2367" s="476"/>
      <c r="L2367" s="476">
        <v>4.5</v>
      </c>
      <c r="M2367" s="426">
        <v>10</v>
      </c>
      <c r="N2367" s="426">
        <v>300</v>
      </c>
      <c r="O2367" s="476"/>
      <c r="P2367" s="450">
        <v>3</v>
      </c>
      <c r="Q2367" s="451">
        <f t="shared" si="71"/>
        <v>4.0500000000000001E-2</v>
      </c>
      <c r="R2367" s="476"/>
    </row>
    <row r="2368" spans="10:18" ht="15" customHeight="1" x14ac:dyDescent="0.25">
      <c r="J2368" s="1311">
        <v>34</v>
      </c>
      <c r="K2368" s="476"/>
      <c r="L2368" s="476">
        <v>2.2000000000000002</v>
      </c>
      <c r="M2368" s="426">
        <v>10</v>
      </c>
      <c r="N2368" s="426">
        <v>300</v>
      </c>
      <c r="O2368" s="476"/>
      <c r="P2368" s="450">
        <v>3</v>
      </c>
      <c r="Q2368" s="451">
        <f t="shared" si="71"/>
        <v>1.9800000000000002E-2</v>
      </c>
      <c r="R2368" s="476"/>
    </row>
    <row r="2369" spans="10:18" ht="15" customHeight="1" x14ac:dyDescent="0.25">
      <c r="J2369" s="1055">
        <v>35</v>
      </c>
      <c r="K2369" s="476"/>
      <c r="L2369" s="476">
        <v>4.5</v>
      </c>
      <c r="M2369" s="426">
        <v>10</v>
      </c>
      <c r="N2369" s="426">
        <v>200</v>
      </c>
      <c r="O2369" s="476"/>
      <c r="P2369" s="450">
        <v>6</v>
      </c>
      <c r="Q2369" s="451">
        <f t="shared" si="71"/>
        <v>5.3999999999999999E-2</v>
      </c>
      <c r="R2369" s="476"/>
    </row>
    <row r="2370" spans="10:18" ht="15" customHeight="1" x14ac:dyDescent="0.25">
      <c r="J2370" s="1311">
        <v>36</v>
      </c>
      <c r="K2370" s="476"/>
      <c r="L2370" s="476">
        <v>2.2000000000000002</v>
      </c>
      <c r="M2370" s="426">
        <v>10</v>
      </c>
      <c r="N2370" s="426">
        <v>200</v>
      </c>
      <c r="O2370" s="476"/>
      <c r="P2370" s="450">
        <v>3</v>
      </c>
      <c r="Q2370" s="451">
        <f t="shared" si="71"/>
        <v>1.32E-2</v>
      </c>
      <c r="R2370" s="476"/>
    </row>
    <row r="2371" spans="10:18" ht="15" customHeight="1" x14ac:dyDescent="0.25">
      <c r="J2371" s="1311">
        <v>37</v>
      </c>
      <c r="K2371" s="476"/>
      <c r="L2371" s="477">
        <v>5</v>
      </c>
      <c r="M2371" s="409">
        <v>7</v>
      </c>
      <c r="N2371" s="409">
        <v>400</v>
      </c>
      <c r="O2371" s="409">
        <v>17</v>
      </c>
      <c r="P2371" s="450">
        <v>68</v>
      </c>
      <c r="Q2371" s="451">
        <f t="shared" si="71"/>
        <v>0.95199999999999996</v>
      </c>
      <c r="R2371" s="618"/>
    </row>
    <row r="2372" spans="10:18" ht="15" customHeight="1" x14ac:dyDescent="0.25">
      <c r="J2372" s="1311">
        <v>38</v>
      </c>
      <c r="K2372" s="476"/>
      <c r="L2372" s="477">
        <v>4</v>
      </c>
      <c r="M2372" s="409">
        <v>6</v>
      </c>
      <c r="N2372" s="409">
        <v>400</v>
      </c>
      <c r="O2372" s="409">
        <v>4</v>
      </c>
      <c r="P2372" s="450">
        <v>24</v>
      </c>
      <c r="Q2372" s="451">
        <f t="shared" si="71"/>
        <v>0.23039999999999999</v>
      </c>
      <c r="R2372" s="1058"/>
    </row>
    <row r="2373" spans="10:18" ht="15" customHeight="1" x14ac:dyDescent="0.25">
      <c r="J2373" s="1311">
        <v>39</v>
      </c>
      <c r="K2373" s="476"/>
      <c r="L2373" s="477">
        <v>3</v>
      </c>
      <c r="M2373" s="409">
        <v>5</v>
      </c>
      <c r="N2373" s="409">
        <v>400</v>
      </c>
      <c r="O2373" s="409">
        <v>10</v>
      </c>
      <c r="P2373" s="450">
        <v>100</v>
      </c>
      <c r="Q2373" s="451">
        <f t="shared" ref="Q2373:Q2436" si="72">L2373*M2373*N2373*P2373/1000000</f>
        <v>0.6</v>
      </c>
      <c r="R2373" s="618"/>
    </row>
    <row r="2374" spans="10:18" ht="15" customHeight="1" x14ac:dyDescent="0.25">
      <c r="J2374" s="1311">
        <v>50</v>
      </c>
      <c r="K2374" s="476"/>
      <c r="L2374" s="477">
        <v>2</v>
      </c>
      <c r="M2374" s="409">
        <v>3</v>
      </c>
      <c r="N2374" s="409">
        <v>400</v>
      </c>
      <c r="O2374" s="409">
        <v>8</v>
      </c>
      <c r="P2374" s="450">
        <v>200</v>
      </c>
      <c r="Q2374" s="451">
        <f t="shared" si="72"/>
        <v>0.48</v>
      </c>
      <c r="R2374" s="1058"/>
    </row>
    <row r="2375" spans="10:18" ht="15" customHeight="1" x14ac:dyDescent="0.25">
      <c r="J2375" s="1311">
        <v>51</v>
      </c>
      <c r="K2375" s="476"/>
      <c r="L2375" s="477">
        <v>5</v>
      </c>
      <c r="M2375" s="409">
        <v>7</v>
      </c>
      <c r="N2375" s="409">
        <v>300</v>
      </c>
      <c r="O2375" s="409">
        <v>3</v>
      </c>
      <c r="P2375" s="450">
        <v>12</v>
      </c>
      <c r="Q2375" s="451">
        <f t="shared" si="72"/>
        <v>0.126</v>
      </c>
      <c r="R2375" s="618"/>
    </row>
    <row r="2376" spans="10:18" ht="15" customHeight="1" x14ac:dyDescent="0.25">
      <c r="J2376" s="1329">
        <v>46249</v>
      </c>
      <c r="K2376" s="429" t="s">
        <v>32</v>
      </c>
      <c r="L2376" s="426">
        <v>10</v>
      </c>
      <c r="M2376" s="426">
        <v>30</v>
      </c>
      <c r="N2376" s="426">
        <v>400</v>
      </c>
      <c r="O2376" s="429"/>
      <c r="P2376" s="450">
        <v>1</v>
      </c>
      <c r="Q2376" s="451">
        <f t="shared" si="72"/>
        <v>0.12</v>
      </c>
      <c r="R2376" s="1056"/>
    </row>
    <row r="2377" spans="10:18" ht="15" customHeight="1" x14ac:dyDescent="0.25">
      <c r="J2377" s="1311">
        <v>2</v>
      </c>
      <c r="K2377" s="476"/>
      <c r="L2377" s="476">
        <v>8</v>
      </c>
      <c r="M2377" s="426">
        <v>30</v>
      </c>
      <c r="N2377" s="426">
        <v>400</v>
      </c>
      <c r="O2377" s="476"/>
      <c r="P2377" s="450">
        <v>1</v>
      </c>
      <c r="Q2377" s="451">
        <f t="shared" si="72"/>
        <v>9.6000000000000002E-2</v>
      </c>
      <c r="R2377" s="476"/>
    </row>
    <row r="2378" spans="10:18" ht="15" customHeight="1" x14ac:dyDescent="0.25">
      <c r="J2378" s="1055">
        <v>3</v>
      </c>
      <c r="K2378" s="476"/>
      <c r="L2378" s="476">
        <v>7</v>
      </c>
      <c r="M2378" s="426">
        <v>30</v>
      </c>
      <c r="N2378" s="426">
        <v>400</v>
      </c>
      <c r="O2378" s="476"/>
      <c r="P2378" s="450">
        <v>2</v>
      </c>
      <c r="Q2378" s="451">
        <f t="shared" si="72"/>
        <v>0.16800000000000001</v>
      </c>
      <c r="R2378" s="476"/>
    </row>
    <row r="2379" spans="10:18" ht="15" customHeight="1" x14ac:dyDescent="0.25">
      <c r="J2379" s="1311">
        <v>4</v>
      </c>
      <c r="K2379" s="476"/>
      <c r="L2379" s="476">
        <v>15</v>
      </c>
      <c r="M2379" s="426">
        <v>25</v>
      </c>
      <c r="N2379" s="426">
        <v>400</v>
      </c>
      <c r="O2379" s="476"/>
      <c r="P2379" s="450">
        <v>1</v>
      </c>
      <c r="Q2379" s="451">
        <f t="shared" si="72"/>
        <v>0.15</v>
      </c>
      <c r="R2379" s="476"/>
    </row>
    <row r="2380" spans="10:18" ht="15" customHeight="1" x14ac:dyDescent="0.25">
      <c r="J2380" s="1055">
        <v>5</v>
      </c>
      <c r="K2380" s="476"/>
      <c r="L2380" s="476">
        <v>13</v>
      </c>
      <c r="M2380" s="426">
        <v>25</v>
      </c>
      <c r="N2380" s="426">
        <v>400</v>
      </c>
      <c r="O2380" s="476"/>
      <c r="P2380" s="450">
        <v>1</v>
      </c>
      <c r="Q2380" s="451">
        <f t="shared" si="72"/>
        <v>0.13</v>
      </c>
      <c r="R2380" s="476"/>
    </row>
    <row r="2381" spans="10:18" ht="15" customHeight="1" x14ac:dyDescent="0.25">
      <c r="J2381" s="1311">
        <v>6</v>
      </c>
      <c r="K2381" s="476"/>
      <c r="L2381" s="476">
        <v>10</v>
      </c>
      <c r="M2381" s="426">
        <v>25</v>
      </c>
      <c r="N2381" s="426">
        <v>400</v>
      </c>
      <c r="O2381" s="476"/>
      <c r="P2381" s="450">
        <v>6</v>
      </c>
      <c r="Q2381" s="451">
        <f t="shared" si="72"/>
        <v>0.6</v>
      </c>
      <c r="R2381" s="476"/>
    </row>
    <row r="2382" spans="10:18" ht="15" customHeight="1" x14ac:dyDescent="0.25">
      <c r="J2382" s="1055">
        <v>7</v>
      </c>
      <c r="K2382" s="476"/>
      <c r="L2382" s="476">
        <v>8</v>
      </c>
      <c r="M2382" s="426">
        <v>25</v>
      </c>
      <c r="N2382" s="426">
        <v>400</v>
      </c>
      <c r="O2382" s="476"/>
      <c r="P2382" s="450">
        <v>3</v>
      </c>
      <c r="Q2382" s="451">
        <f t="shared" si="72"/>
        <v>0.24</v>
      </c>
      <c r="R2382" s="476"/>
    </row>
    <row r="2383" spans="10:18" ht="15" customHeight="1" x14ac:dyDescent="0.25">
      <c r="J2383" s="1311">
        <v>8</v>
      </c>
      <c r="K2383" s="476"/>
      <c r="L2383" s="476">
        <v>7</v>
      </c>
      <c r="M2383" s="426">
        <v>25</v>
      </c>
      <c r="N2383" s="426">
        <v>400</v>
      </c>
      <c r="O2383" s="476"/>
      <c r="P2383" s="450">
        <v>3</v>
      </c>
      <c r="Q2383" s="451">
        <f t="shared" si="72"/>
        <v>0.21</v>
      </c>
      <c r="R2383" s="476"/>
    </row>
    <row r="2384" spans="10:18" ht="15" customHeight="1" x14ac:dyDescent="0.25">
      <c r="J2384" s="1055">
        <v>9</v>
      </c>
      <c r="K2384" s="476"/>
      <c r="L2384" s="476">
        <v>4.5</v>
      </c>
      <c r="M2384" s="426">
        <v>25</v>
      </c>
      <c r="N2384" s="426">
        <v>400</v>
      </c>
      <c r="O2384" s="476"/>
      <c r="P2384" s="450">
        <v>5</v>
      </c>
      <c r="Q2384" s="451">
        <f t="shared" si="72"/>
        <v>0.22500000000000001</v>
      </c>
      <c r="R2384" s="476"/>
    </row>
    <row r="2385" spans="10:18" ht="15" customHeight="1" x14ac:dyDescent="0.25">
      <c r="J2385" s="1311">
        <v>10</v>
      </c>
      <c r="K2385" s="476"/>
      <c r="L2385" s="476">
        <v>4.5</v>
      </c>
      <c r="M2385" s="426">
        <v>23</v>
      </c>
      <c r="N2385" s="426">
        <v>400</v>
      </c>
      <c r="O2385" s="476"/>
      <c r="P2385" s="450">
        <v>1</v>
      </c>
      <c r="Q2385" s="451">
        <f t="shared" si="72"/>
        <v>4.1399999999999999E-2</v>
      </c>
      <c r="R2385" s="476"/>
    </row>
    <row r="2386" spans="10:18" ht="15" customHeight="1" x14ac:dyDescent="0.25">
      <c r="J2386" s="1055">
        <v>11</v>
      </c>
      <c r="K2386" s="476"/>
      <c r="L2386" s="476">
        <v>10</v>
      </c>
      <c r="M2386" s="426">
        <v>23</v>
      </c>
      <c r="N2386" s="426">
        <v>400</v>
      </c>
      <c r="O2386" s="476"/>
      <c r="P2386" s="450">
        <v>1</v>
      </c>
      <c r="Q2386" s="451">
        <f t="shared" si="72"/>
        <v>9.1999999999999998E-2</v>
      </c>
      <c r="R2386" s="476"/>
    </row>
    <row r="2387" spans="10:18" ht="15" customHeight="1" x14ac:dyDescent="0.25">
      <c r="J2387" s="1311">
        <v>12</v>
      </c>
      <c r="K2387" s="476"/>
      <c r="L2387" s="476">
        <v>10</v>
      </c>
      <c r="M2387" s="426">
        <v>20</v>
      </c>
      <c r="N2387" s="426">
        <v>400</v>
      </c>
      <c r="O2387" s="476"/>
      <c r="P2387" s="450">
        <v>1</v>
      </c>
      <c r="Q2387" s="451">
        <f t="shared" si="72"/>
        <v>0.08</v>
      </c>
      <c r="R2387" s="476"/>
    </row>
    <row r="2388" spans="10:18" ht="15" customHeight="1" x14ac:dyDescent="0.25">
      <c r="J2388" s="1055">
        <v>13</v>
      </c>
      <c r="K2388" s="476"/>
      <c r="L2388" s="476">
        <v>8</v>
      </c>
      <c r="M2388" s="426">
        <v>20</v>
      </c>
      <c r="N2388" s="426">
        <v>400</v>
      </c>
      <c r="O2388" s="476"/>
      <c r="P2388" s="450">
        <v>1</v>
      </c>
      <c r="Q2388" s="451">
        <f t="shared" si="72"/>
        <v>6.4000000000000001E-2</v>
      </c>
      <c r="R2388" s="476"/>
    </row>
    <row r="2389" spans="10:18" ht="15" customHeight="1" x14ac:dyDescent="0.25">
      <c r="J2389" s="1311">
        <v>14</v>
      </c>
      <c r="K2389" s="476"/>
      <c r="L2389" s="476">
        <v>7</v>
      </c>
      <c r="M2389" s="426">
        <v>20</v>
      </c>
      <c r="N2389" s="426">
        <v>400</v>
      </c>
      <c r="O2389" s="476"/>
      <c r="P2389" s="450">
        <v>6</v>
      </c>
      <c r="Q2389" s="451">
        <f t="shared" si="72"/>
        <v>0.33600000000000002</v>
      </c>
      <c r="R2389" s="476"/>
    </row>
    <row r="2390" spans="10:18" ht="15" customHeight="1" x14ac:dyDescent="0.25">
      <c r="J2390" s="1055">
        <v>15</v>
      </c>
      <c r="K2390" s="476"/>
      <c r="L2390" s="476">
        <v>4.5</v>
      </c>
      <c r="M2390" s="426">
        <v>20</v>
      </c>
      <c r="N2390" s="426">
        <v>400</v>
      </c>
      <c r="O2390" s="476"/>
      <c r="P2390" s="450">
        <v>1</v>
      </c>
      <c r="Q2390" s="451">
        <f t="shared" si="72"/>
        <v>3.5999999999999997E-2</v>
      </c>
      <c r="R2390" s="476"/>
    </row>
    <row r="2391" spans="10:18" ht="15" customHeight="1" x14ac:dyDescent="0.25">
      <c r="J2391" s="1311">
        <v>16</v>
      </c>
      <c r="K2391" s="476"/>
      <c r="L2391" s="476">
        <v>2.2000000000000002</v>
      </c>
      <c r="M2391" s="426">
        <v>20</v>
      </c>
      <c r="N2391" s="426">
        <v>400</v>
      </c>
      <c r="O2391" s="476"/>
      <c r="P2391" s="450">
        <v>1</v>
      </c>
      <c r="Q2391" s="451">
        <f t="shared" si="72"/>
        <v>1.7600000000000001E-2</v>
      </c>
      <c r="R2391" s="476"/>
    </row>
    <row r="2392" spans="10:18" ht="15" customHeight="1" x14ac:dyDescent="0.25">
      <c r="J2392" s="1055">
        <v>17</v>
      </c>
      <c r="K2392" s="476"/>
      <c r="L2392" s="476">
        <v>15</v>
      </c>
      <c r="M2392" s="426">
        <v>15</v>
      </c>
      <c r="N2392" s="426">
        <v>400</v>
      </c>
      <c r="O2392" s="476"/>
      <c r="P2392" s="450">
        <v>1</v>
      </c>
      <c r="Q2392" s="451">
        <f t="shared" si="72"/>
        <v>0.09</v>
      </c>
      <c r="R2392" s="476"/>
    </row>
    <row r="2393" spans="10:18" ht="15" customHeight="1" x14ac:dyDescent="0.25">
      <c r="J2393" s="1311">
        <v>18</v>
      </c>
      <c r="K2393" s="476"/>
      <c r="L2393" s="476">
        <v>13</v>
      </c>
      <c r="M2393" s="426">
        <v>15</v>
      </c>
      <c r="N2393" s="426">
        <v>400</v>
      </c>
      <c r="O2393" s="476"/>
      <c r="P2393" s="450">
        <v>1</v>
      </c>
      <c r="Q2393" s="451">
        <f t="shared" si="72"/>
        <v>7.8E-2</v>
      </c>
      <c r="R2393" s="476"/>
    </row>
    <row r="2394" spans="10:18" ht="15" customHeight="1" x14ac:dyDescent="0.25">
      <c r="J2394" s="1055">
        <v>19</v>
      </c>
      <c r="K2394" s="476"/>
      <c r="L2394" s="476">
        <v>10</v>
      </c>
      <c r="M2394" s="426">
        <v>15</v>
      </c>
      <c r="N2394" s="426">
        <v>400</v>
      </c>
      <c r="O2394" s="476"/>
      <c r="P2394" s="450">
        <v>2</v>
      </c>
      <c r="Q2394" s="451">
        <f t="shared" si="72"/>
        <v>0.12</v>
      </c>
      <c r="R2394" s="476"/>
    </row>
    <row r="2395" spans="10:18" ht="15" customHeight="1" x14ac:dyDescent="0.25">
      <c r="J2395" s="1311">
        <v>20</v>
      </c>
      <c r="K2395" s="476"/>
      <c r="L2395" s="476">
        <v>7</v>
      </c>
      <c r="M2395" s="426">
        <v>15</v>
      </c>
      <c r="N2395" s="426">
        <v>400</v>
      </c>
      <c r="O2395" s="476"/>
      <c r="P2395" s="450">
        <v>5</v>
      </c>
      <c r="Q2395" s="451">
        <f t="shared" si="72"/>
        <v>0.21</v>
      </c>
      <c r="R2395" s="476"/>
    </row>
    <row r="2396" spans="10:18" ht="15" customHeight="1" x14ac:dyDescent="0.25">
      <c r="J2396" s="1055">
        <v>21</v>
      </c>
      <c r="K2396" s="476"/>
      <c r="L2396" s="476">
        <v>4.5</v>
      </c>
      <c r="M2396" s="426">
        <v>15</v>
      </c>
      <c r="N2396" s="426">
        <v>400</v>
      </c>
      <c r="O2396" s="476"/>
      <c r="P2396" s="450">
        <v>6</v>
      </c>
      <c r="Q2396" s="451">
        <f t="shared" si="72"/>
        <v>0.16200000000000001</v>
      </c>
      <c r="R2396" s="476"/>
    </row>
    <row r="2397" spans="10:18" ht="15" customHeight="1" x14ac:dyDescent="0.25">
      <c r="J2397" s="1311">
        <v>22</v>
      </c>
      <c r="K2397" s="476"/>
      <c r="L2397" s="476">
        <v>3.5</v>
      </c>
      <c r="M2397" s="426">
        <v>15</v>
      </c>
      <c r="N2397" s="426">
        <v>400</v>
      </c>
      <c r="O2397" s="476"/>
      <c r="P2397" s="450">
        <v>2</v>
      </c>
      <c r="Q2397" s="451">
        <f t="shared" si="72"/>
        <v>4.2000000000000003E-2</v>
      </c>
      <c r="R2397" s="476"/>
    </row>
    <row r="2398" spans="10:18" ht="15" customHeight="1" x14ac:dyDescent="0.25">
      <c r="J2398" s="1055">
        <v>23</v>
      </c>
      <c r="K2398" s="476"/>
      <c r="L2398" s="476">
        <v>2.2000000000000002</v>
      </c>
      <c r="M2398" s="426">
        <v>15</v>
      </c>
      <c r="N2398" s="426">
        <v>400</v>
      </c>
      <c r="O2398" s="476"/>
      <c r="P2398" s="450">
        <v>1</v>
      </c>
      <c r="Q2398" s="451">
        <f t="shared" si="72"/>
        <v>1.32E-2</v>
      </c>
      <c r="R2398" s="476"/>
    </row>
    <row r="2399" spans="10:18" ht="15" customHeight="1" x14ac:dyDescent="0.25">
      <c r="J2399" s="1311">
        <v>24</v>
      </c>
      <c r="K2399" s="476"/>
      <c r="L2399" s="476">
        <v>10</v>
      </c>
      <c r="M2399" s="426">
        <v>13</v>
      </c>
      <c r="N2399" s="426">
        <v>400</v>
      </c>
      <c r="O2399" s="476"/>
      <c r="P2399" s="450">
        <v>1</v>
      </c>
      <c r="Q2399" s="451">
        <f t="shared" si="72"/>
        <v>5.1999999999999998E-2</v>
      </c>
      <c r="R2399" s="476"/>
    </row>
    <row r="2400" spans="10:18" ht="15" customHeight="1" x14ac:dyDescent="0.25">
      <c r="J2400" s="1055">
        <v>25</v>
      </c>
      <c r="K2400" s="476"/>
      <c r="L2400" s="476">
        <v>4.5</v>
      </c>
      <c r="M2400" s="426">
        <v>13</v>
      </c>
      <c r="N2400" s="426">
        <v>400</v>
      </c>
      <c r="O2400" s="476"/>
      <c r="P2400" s="450">
        <v>8</v>
      </c>
      <c r="Q2400" s="451">
        <f t="shared" si="72"/>
        <v>0.18720000000000001</v>
      </c>
      <c r="R2400" s="476"/>
    </row>
    <row r="2401" spans="10:18" ht="15" customHeight="1" x14ac:dyDescent="0.25">
      <c r="J2401" s="1311">
        <v>26</v>
      </c>
      <c r="K2401" s="476"/>
      <c r="L2401" s="476">
        <v>3.5</v>
      </c>
      <c r="M2401" s="426">
        <v>13</v>
      </c>
      <c r="N2401" s="426">
        <v>400</v>
      </c>
      <c r="O2401" s="476"/>
      <c r="P2401" s="450">
        <v>3</v>
      </c>
      <c r="Q2401" s="451">
        <f t="shared" si="72"/>
        <v>5.4600000000000003E-2</v>
      </c>
      <c r="R2401" s="476"/>
    </row>
    <row r="2402" spans="10:18" ht="15" customHeight="1" x14ac:dyDescent="0.25">
      <c r="J2402" s="1055">
        <v>27</v>
      </c>
      <c r="K2402" s="476"/>
      <c r="L2402" s="476">
        <v>2.2000000000000002</v>
      </c>
      <c r="M2402" s="426">
        <v>13</v>
      </c>
      <c r="N2402" s="426">
        <v>400</v>
      </c>
      <c r="O2402" s="476"/>
      <c r="P2402" s="450">
        <v>4</v>
      </c>
      <c r="Q2402" s="451">
        <f t="shared" si="72"/>
        <v>4.5760000000000002E-2</v>
      </c>
      <c r="R2402" s="476"/>
    </row>
    <row r="2403" spans="10:18" ht="15" customHeight="1" x14ac:dyDescent="0.25">
      <c r="J2403" s="1311">
        <v>28</v>
      </c>
      <c r="K2403" s="476"/>
      <c r="L2403" s="476">
        <v>10</v>
      </c>
      <c r="M2403" s="426">
        <v>10</v>
      </c>
      <c r="N2403" s="426">
        <v>400</v>
      </c>
      <c r="O2403" s="476"/>
      <c r="P2403" s="450">
        <v>4</v>
      </c>
      <c r="Q2403" s="451">
        <f t="shared" si="72"/>
        <v>0.16</v>
      </c>
      <c r="R2403" s="476"/>
    </row>
    <row r="2404" spans="10:18" ht="15" customHeight="1" x14ac:dyDescent="0.25">
      <c r="J2404" s="1055">
        <v>29</v>
      </c>
      <c r="K2404" s="476"/>
      <c r="L2404" s="476">
        <v>8</v>
      </c>
      <c r="M2404" s="426">
        <v>10</v>
      </c>
      <c r="N2404" s="426">
        <v>400</v>
      </c>
      <c r="O2404" s="476"/>
      <c r="P2404" s="450">
        <v>3</v>
      </c>
      <c r="Q2404" s="451">
        <f t="shared" si="72"/>
        <v>9.6000000000000002E-2</v>
      </c>
      <c r="R2404" s="476"/>
    </row>
    <row r="2405" spans="10:18" ht="15" customHeight="1" x14ac:dyDescent="0.25">
      <c r="J2405" s="1311">
        <v>30</v>
      </c>
      <c r="K2405" s="476"/>
      <c r="L2405" s="476">
        <v>7</v>
      </c>
      <c r="M2405" s="426">
        <v>10</v>
      </c>
      <c r="N2405" s="426">
        <v>400</v>
      </c>
      <c r="O2405" s="476"/>
      <c r="P2405" s="450">
        <v>4</v>
      </c>
      <c r="Q2405" s="451">
        <f t="shared" si="72"/>
        <v>0.112</v>
      </c>
      <c r="R2405" s="476"/>
    </row>
    <row r="2406" spans="10:18" ht="15" customHeight="1" x14ac:dyDescent="0.25">
      <c r="J2406" s="1055">
        <v>31</v>
      </c>
      <c r="K2406" s="476"/>
      <c r="L2406" s="476">
        <v>4.5</v>
      </c>
      <c r="M2406" s="426">
        <v>10</v>
      </c>
      <c r="N2406" s="426">
        <v>400</v>
      </c>
      <c r="O2406" s="476"/>
      <c r="P2406" s="450">
        <v>27</v>
      </c>
      <c r="Q2406" s="451">
        <f t="shared" si="72"/>
        <v>0.48599999999999999</v>
      </c>
      <c r="R2406" s="476"/>
    </row>
    <row r="2407" spans="10:18" ht="15" customHeight="1" x14ac:dyDescent="0.25">
      <c r="J2407" s="1311">
        <v>32</v>
      </c>
      <c r="K2407" s="476"/>
      <c r="L2407" s="476">
        <v>3.5</v>
      </c>
      <c r="M2407" s="426">
        <v>10</v>
      </c>
      <c r="N2407" s="426">
        <v>400</v>
      </c>
      <c r="O2407" s="476"/>
      <c r="P2407" s="450">
        <v>11</v>
      </c>
      <c r="Q2407" s="451">
        <f t="shared" si="72"/>
        <v>0.154</v>
      </c>
      <c r="R2407" s="476"/>
    </row>
    <row r="2408" spans="10:18" ht="15" customHeight="1" x14ac:dyDescent="0.25">
      <c r="J2408" s="1055">
        <v>33</v>
      </c>
      <c r="K2408" s="476"/>
      <c r="L2408" s="476">
        <v>2.2000000000000002</v>
      </c>
      <c r="M2408" s="426">
        <v>10</v>
      </c>
      <c r="N2408" s="426">
        <v>400</v>
      </c>
      <c r="O2408" s="476"/>
      <c r="P2408" s="450">
        <v>15</v>
      </c>
      <c r="Q2408" s="451">
        <f t="shared" si="72"/>
        <v>0.13200000000000001</v>
      </c>
      <c r="R2408" s="476"/>
    </row>
    <row r="2409" spans="10:18" ht="15" customHeight="1" x14ac:dyDescent="0.25">
      <c r="J2409" s="1311">
        <v>34</v>
      </c>
      <c r="K2409" s="476"/>
      <c r="L2409" s="476">
        <v>1.7</v>
      </c>
      <c r="M2409" s="426">
        <v>10</v>
      </c>
      <c r="N2409" s="426">
        <v>400</v>
      </c>
      <c r="O2409" s="476"/>
      <c r="P2409" s="450">
        <v>5</v>
      </c>
      <c r="Q2409" s="451">
        <f t="shared" si="72"/>
        <v>3.4000000000000002E-2</v>
      </c>
      <c r="R2409" s="476"/>
    </row>
    <row r="2410" spans="10:18" ht="15" customHeight="1" x14ac:dyDescent="0.25">
      <c r="J2410" s="1055">
        <v>35</v>
      </c>
      <c r="K2410" s="476"/>
      <c r="L2410" s="476">
        <v>4.5</v>
      </c>
      <c r="M2410" s="426">
        <v>10</v>
      </c>
      <c r="N2410" s="426">
        <v>300</v>
      </c>
      <c r="O2410" s="476"/>
      <c r="P2410" s="450">
        <v>2</v>
      </c>
      <c r="Q2410" s="451">
        <f t="shared" si="72"/>
        <v>2.7E-2</v>
      </c>
      <c r="R2410" s="476"/>
    </row>
    <row r="2411" spans="10:18" ht="15" customHeight="1" x14ac:dyDescent="0.25">
      <c r="J2411" s="1311">
        <v>36</v>
      </c>
      <c r="K2411" s="476"/>
      <c r="L2411" s="476">
        <v>2.2000000000000002</v>
      </c>
      <c r="M2411" s="426">
        <v>10</v>
      </c>
      <c r="N2411" s="426">
        <v>300</v>
      </c>
      <c r="O2411" s="476"/>
      <c r="P2411" s="450">
        <v>12</v>
      </c>
      <c r="Q2411" s="451">
        <f t="shared" si="72"/>
        <v>7.9200000000000007E-2</v>
      </c>
      <c r="R2411" s="476"/>
    </row>
    <row r="2412" spans="10:18" ht="15" customHeight="1" x14ac:dyDescent="0.25">
      <c r="J2412" s="1311">
        <v>37</v>
      </c>
      <c r="K2412" s="476"/>
      <c r="L2412" s="477">
        <v>5</v>
      </c>
      <c r="M2412" s="409">
        <v>7</v>
      </c>
      <c r="N2412" s="409">
        <v>400</v>
      </c>
      <c r="O2412" s="409">
        <v>24</v>
      </c>
      <c r="P2412" s="450">
        <v>96</v>
      </c>
      <c r="Q2412" s="451">
        <f t="shared" si="72"/>
        <v>1.3440000000000001</v>
      </c>
      <c r="R2412" s="618"/>
    </row>
    <row r="2413" spans="10:18" ht="15" customHeight="1" x14ac:dyDescent="0.25">
      <c r="J2413" s="1311">
        <v>38</v>
      </c>
      <c r="K2413" s="476"/>
      <c r="L2413" s="477">
        <v>4</v>
      </c>
      <c r="M2413" s="409">
        <v>6</v>
      </c>
      <c r="N2413" s="409">
        <v>400</v>
      </c>
      <c r="O2413" s="409">
        <v>6</v>
      </c>
      <c r="P2413" s="450">
        <v>36</v>
      </c>
      <c r="Q2413" s="451">
        <f t="shared" si="72"/>
        <v>0.34560000000000002</v>
      </c>
      <c r="R2413" s="1058"/>
    </row>
    <row r="2414" spans="10:18" ht="15" customHeight="1" x14ac:dyDescent="0.25">
      <c r="J2414" s="1311">
        <v>39</v>
      </c>
      <c r="K2414" s="476"/>
      <c r="L2414" s="477">
        <v>3</v>
      </c>
      <c r="M2414" s="409">
        <v>5</v>
      </c>
      <c r="N2414" s="409">
        <v>400</v>
      </c>
      <c r="O2414" s="409">
        <v>12</v>
      </c>
      <c r="P2414" s="450">
        <v>120</v>
      </c>
      <c r="Q2414" s="451">
        <f t="shared" si="72"/>
        <v>0.72</v>
      </c>
      <c r="R2414" s="618"/>
    </row>
    <row r="2415" spans="10:18" ht="15" customHeight="1" x14ac:dyDescent="0.25">
      <c r="J2415" s="1311">
        <v>40</v>
      </c>
      <c r="K2415" s="476"/>
      <c r="L2415" s="477">
        <v>2</v>
      </c>
      <c r="M2415" s="409">
        <v>3</v>
      </c>
      <c r="N2415" s="409">
        <v>400</v>
      </c>
      <c r="O2415" s="409">
        <v>7</v>
      </c>
      <c r="P2415" s="450">
        <v>175</v>
      </c>
      <c r="Q2415" s="451">
        <f t="shared" si="72"/>
        <v>0.42</v>
      </c>
      <c r="R2415" s="618"/>
    </row>
    <row r="2416" spans="10:18" ht="15" customHeight="1" x14ac:dyDescent="0.25">
      <c r="J2416" s="1311">
        <v>41</v>
      </c>
      <c r="K2416" s="476"/>
      <c r="L2416" s="477">
        <v>5</v>
      </c>
      <c r="M2416" s="409">
        <v>7</v>
      </c>
      <c r="N2416" s="409">
        <v>300</v>
      </c>
      <c r="O2416" s="409">
        <v>1</v>
      </c>
      <c r="P2416" s="450">
        <v>4</v>
      </c>
      <c r="Q2416" s="451">
        <f t="shared" si="72"/>
        <v>4.2000000000000003E-2</v>
      </c>
      <c r="R2416" s="618"/>
    </row>
    <row r="2417" spans="10:18" ht="15" customHeight="1" x14ac:dyDescent="0.25">
      <c r="J2417" s="1311">
        <v>42</v>
      </c>
      <c r="K2417" s="476"/>
      <c r="L2417" s="477">
        <v>3</v>
      </c>
      <c r="M2417" s="409">
        <v>5</v>
      </c>
      <c r="N2417" s="409">
        <v>300</v>
      </c>
      <c r="O2417" s="409">
        <v>1</v>
      </c>
      <c r="P2417" s="450">
        <v>10</v>
      </c>
      <c r="Q2417" s="451">
        <f t="shared" si="72"/>
        <v>4.4999999999999998E-2</v>
      </c>
      <c r="R2417" s="1058"/>
    </row>
    <row r="2418" spans="10:18" ht="15" customHeight="1" x14ac:dyDescent="0.25">
      <c r="J2418" s="1311">
        <v>43</v>
      </c>
      <c r="K2418" s="476"/>
      <c r="L2418" s="477">
        <v>2</v>
      </c>
      <c r="M2418" s="409">
        <v>3</v>
      </c>
      <c r="N2418" s="409">
        <v>300</v>
      </c>
      <c r="O2418" s="409">
        <v>1</v>
      </c>
      <c r="P2418" s="450">
        <v>25</v>
      </c>
      <c r="Q2418" s="451">
        <f t="shared" si="72"/>
        <v>4.4999999999999998E-2</v>
      </c>
      <c r="R2418" s="618"/>
    </row>
    <row r="2419" spans="10:18" ht="15" customHeight="1" x14ac:dyDescent="0.25">
      <c r="J2419" s="1329">
        <v>46250</v>
      </c>
      <c r="K2419" s="429" t="s">
        <v>32</v>
      </c>
      <c r="L2419" s="426">
        <v>15</v>
      </c>
      <c r="M2419" s="426">
        <v>30</v>
      </c>
      <c r="N2419" s="426">
        <v>400</v>
      </c>
      <c r="O2419" s="429"/>
      <c r="P2419" s="450">
        <v>1</v>
      </c>
      <c r="Q2419" s="451">
        <f t="shared" si="72"/>
        <v>0.18</v>
      </c>
      <c r="R2419" s="1056"/>
    </row>
    <row r="2420" spans="10:18" ht="15" customHeight="1" x14ac:dyDescent="0.25">
      <c r="J2420" s="1311">
        <v>2</v>
      </c>
      <c r="K2420" s="476"/>
      <c r="L2420" s="476">
        <v>12</v>
      </c>
      <c r="M2420" s="426">
        <v>30</v>
      </c>
      <c r="N2420" s="426">
        <v>400</v>
      </c>
      <c r="O2420" s="476"/>
      <c r="P2420" s="450">
        <v>1</v>
      </c>
      <c r="Q2420" s="451">
        <f t="shared" si="72"/>
        <v>0.14399999999999999</v>
      </c>
      <c r="R2420" s="476"/>
    </row>
    <row r="2421" spans="10:18" ht="15" customHeight="1" x14ac:dyDescent="0.25">
      <c r="J2421" s="1055">
        <v>3</v>
      </c>
      <c r="K2421" s="476"/>
      <c r="L2421" s="476">
        <v>10</v>
      </c>
      <c r="M2421" s="426">
        <v>30</v>
      </c>
      <c r="N2421" s="426">
        <v>400</v>
      </c>
      <c r="O2421" s="476"/>
      <c r="P2421" s="450">
        <v>1</v>
      </c>
      <c r="Q2421" s="451">
        <f t="shared" si="72"/>
        <v>0.12</v>
      </c>
      <c r="R2421" s="476"/>
    </row>
    <row r="2422" spans="10:18" ht="15" customHeight="1" x14ac:dyDescent="0.25">
      <c r="J2422" s="1311">
        <v>4</v>
      </c>
      <c r="K2422" s="476"/>
      <c r="L2422" s="476">
        <v>4.5</v>
      </c>
      <c r="M2422" s="426">
        <v>30</v>
      </c>
      <c r="N2422" s="426">
        <v>400</v>
      </c>
      <c r="O2422" s="476"/>
      <c r="P2422" s="450">
        <v>1</v>
      </c>
      <c r="Q2422" s="451">
        <f t="shared" si="72"/>
        <v>5.3999999999999999E-2</v>
      </c>
      <c r="R2422" s="476"/>
    </row>
    <row r="2423" spans="10:18" ht="15" customHeight="1" x14ac:dyDescent="0.25">
      <c r="J2423" s="1055">
        <v>5</v>
      </c>
      <c r="K2423" s="476"/>
      <c r="L2423" s="476">
        <v>15</v>
      </c>
      <c r="M2423" s="426">
        <v>25</v>
      </c>
      <c r="N2423" s="426">
        <v>400</v>
      </c>
      <c r="O2423" s="476"/>
      <c r="P2423" s="450">
        <v>1</v>
      </c>
      <c r="Q2423" s="451">
        <f t="shared" si="72"/>
        <v>0.15</v>
      </c>
      <c r="R2423" s="476"/>
    </row>
    <row r="2424" spans="10:18" ht="15" customHeight="1" x14ac:dyDescent="0.25">
      <c r="J2424" s="1311">
        <v>6</v>
      </c>
      <c r="K2424" s="476"/>
      <c r="L2424" s="476">
        <v>13</v>
      </c>
      <c r="M2424" s="426">
        <v>25</v>
      </c>
      <c r="N2424" s="426">
        <v>400</v>
      </c>
      <c r="O2424" s="476"/>
      <c r="P2424" s="450">
        <v>2</v>
      </c>
      <c r="Q2424" s="451">
        <f t="shared" si="72"/>
        <v>0.26</v>
      </c>
      <c r="R2424" s="476"/>
    </row>
    <row r="2425" spans="10:18" ht="15" customHeight="1" x14ac:dyDescent="0.25">
      <c r="J2425" s="1055">
        <v>7</v>
      </c>
      <c r="K2425" s="476"/>
      <c r="L2425" s="476">
        <v>10</v>
      </c>
      <c r="M2425" s="426">
        <v>25</v>
      </c>
      <c r="N2425" s="426">
        <v>400</v>
      </c>
      <c r="O2425" s="476"/>
      <c r="P2425" s="450">
        <v>1</v>
      </c>
      <c r="Q2425" s="451">
        <f t="shared" si="72"/>
        <v>0.1</v>
      </c>
      <c r="R2425" s="476"/>
    </row>
    <row r="2426" spans="10:18" ht="15" customHeight="1" x14ac:dyDescent="0.25">
      <c r="J2426" s="1311">
        <v>8</v>
      </c>
      <c r="K2426" s="476"/>
      <c r="L2426" s="476">
        <v>8</v>
      </c>
      <c r="M2426" s="426">
        <v>25</v>
      </c>
      <c r="N2426" s="426">
        <v>400</v>
      </c>
      <c r="O2426" s="476"/>
      <c r="P2426" s="450">
        <v>4</v>
      </c>
      <c r="Q2426" s="451">
        <f t="shared" si="72"/>
        <v>0.32</v>
      </c>
      <c r="R2426" s="476"/>
    </row>
    <row r="2427" spans="10:18" ht="15" customHeight="1" x14ac:dyDescent="0.25">
      <c r="J2427" s="1055">
        <v>9</v>
      </c>
      <c r="K2427" s="476"/>
      <c r="L2427" s="476">
        <v>10</v>
      </c>
      <c r="M2427" s="426">
        <v>20</v>
      </c>
      <c r="N2427" s="426">
        <v>400</v>
      </c>
      <c r="O2427" s="476"/>
      <c r="P2427" s="450">
        <v>1</v>
      </c>
      <c r="Q2427" s="451">
        <f t="shared" si="72"/>
        <v>0.08</v>
      </c>
      <c r="R2427" s="476"/>
    </row>
    <row r="2428" spans="10:18" ht="15" customHeight="1" x14ac:dyDescent="0.25">
      <c r="J2428" s="1311">
        <v>10</v>
      </c>
      <c r="K2428" s="476"/>
      <c r="L2428" s="476">
        <v>8</v>
      </c>
      <c r="M2428" s="426">
        <v>20</v>
      </c>
      <c r="N2428" s="426">
        <v>400</v>
      </c>
      <c r="O2428" s="476"/>
      <c r="P2428" s="450">
        <v>1</v>
      </c>
      <c r="Q2428" s="451">
        <f t="shared" si="72"/>
        <v>6.4000000000000001E-2</v>
      </c>
      <c r="R2428" s="476"/>
    </row>
    <row r="2429" spans="10:18" ht="15" customHeight="1" x14ac:dyDescent="0.25">
      <c r="J2429" s="1055">
        <v>11</v>
      </c>
      <c r="K2429" s="476"/>
      <c r="L2429" s="476">
        <v>4.5</v>
      </c>
      <c r="M2429" s="426">
        <v>20</v>
      </c>
      <c r="N2429" s="426">
        <v>400</v>
      </c>
      <c r="O2429" s="476"/>
      <c r="P2429" s="450">
        <v>4</v>
      </c>
      <c r="Q2429" s="451">
        <f t="shared" si="72"/>
        <v>0.14399999999999999</v>
      </c>
      <c r="R2429" s="476"/>
    </row>
    <row r="2430" spans="10:18" ht="15" customHeight="1" x14ac:dyDescent="0.25">
      <c r="J2430" s="1311">
        <v>12</v>
      </c>
      <c r="K2430" s="476"/>
      <c r="L2430" s="476">
        <v>2.2000000000000002</v>
      </c>
      <c r="M2430" s="426">
        <v>20</v>
      </c>
      <c r="N2430" s="426">
        <v>400</v>
      </c>
      <c r="O2430" s="476"/>
      <c r="P2430" s="450">
        <v>1</v>
      </c>
      <c r="Q2430" s="451">
        <f t="shared" si="72"/>
        <v>1.7600000000000001E-2</v>
      </c>
      <c r="R2430" s="476"/>
    </row>
    <row r="2431" spans="10:18" ht="15" customHeight="1" x14ac:dyDescent="0.25">
      <c r="J2431" s="1055">
        <v>13</v>
      </c>
      <c r="K2431" s="476"/>
      <c r="L2431" s="476">
        <v>15</v>
      </c>
      <c r="M2431" s="426">
        <v>15</v>
      </c>
      <c r="N2431" s="426">
        <v>400</v>
      </c>
      <c r="O2431" s="476"/>
      <c r="P2431" s="450">
        <v>2</v>
      </c>
      <c r="Q2431" s="451">
        <f t="shared" si="72"/>
        <v>0.18</v>
      </c>
      <c r="R2431" s="476"/>
    </row>
    <row r="2432" spans="10:18" ht="15" customHeight="1" x14ac:dyDescent="0.25">
      <c r="J2432" s="1311">
        <v>14</v>
      </c>
      <c r="K2432" s="476"/>
      <c r="L2432" s="476">
        <v>8</v>
      </c>
      <c r="M2432" s="426">
        <v>15</v>
      </c>
      <c r="N2432" s="426">
        <v>400</v>
      </c>
      <c r="O2432" s="476"/>
      <c r="P2432" s="450">
        <v>1</v>
      </c>
      <c r="Q2432" s="451">
        <f t="shared" si="72"/>
        <v>4.8000000000000001E-2</v>
      </c>
      <c r="R2432" s="476"/>
    </row>
    <row r="2433" spans="10:18" ht="15" customHeight="1" x14ac:dyDescent="0.25">
      <c r="J2433" s="1055">
        <v>15</v>
      </c>
      <c r="K2433" s="476"/>
      <c r="L2433" s="476">
        <v>7</v>
      </c>
      <c r="M2433" s="426">
        <v>13</v>
      </c>
      <c r="N2433" s="426">
        <v>400</v>
      </c>
      <c r="O2433" s="476"/>
      <c r="P2433" s="450">
        <v>3</v>
      </c>
      <c r="Q2433" s="451">
        <f t="shared" si="72"/>
        <v>0.10920000000000001</v>
      </c>
      <c r="R2433" s="476"/>
    </row>
    <row r="2434" spans="10:18" ht="15" customHeight="1" x14ac:dyDescent="0.25">
      <c r="J2434" s="1311">
        <v>16</v>
      </c>
      <c r="K2434" s="476"/>
      <c r="L2434" s="476">
        <v>4.5</v>
      </c>
      <c r="M2434" s="426">
        <v>15</v>
      </c>
      <c r="N2434" s="426">
        <v>400</v>
      </c>
      <c r="O2434" s="476"/>
      <c r="P2434" s="450">
        <v>9</v>
      </c>
      <c r="Q2434" s="451">
        <f t="shared" si="72"/>
        <v>0.24299999999999999</v>
      </c>
      <c r="R2434" s="476"/>
    </row>
    <row r="2435" spans="10:18" ht="15" customHeight="1" x14ac:dyDescent="0.25">
      <c r="J2435" s="1055">
        <v>17</v>
      </c>
      <c r="K2435" s="476"/>
      <c r="L2435" s="476">
        <v>3.5</v>
      </c>
      <c r="M2435" s="426">
        <v>15</v>
      </c>
      <c r="N2435" s="426">
        <v>400</v>
      </c>
      <c r="O2435" s="476"/>
      <c r="P2435" s="450">
        <v>3</v>
      </c>
      <c r="Q2435" s="451">
        <f t="shared" si="72"/>
        <v>6.3E-2</v>
      </c>
      <c r="R2435" s="476"/>
    </row>
    <row r="2436" spans="10:18" ht="15" customHeight="1" x14ac:dyDescent="0.25">
      <c r="J2436" s="1311">
        <v>18</v>
      </c>
      <c r="K2436" s="476"/>
      <c r="L2436" s="476">
        <v>1.7</v>
      </c>
      <c r="M2436" s="426">
        <v>15</v>
      </c>
      <c r="N2436" s="426">
        <v>400</v>
      </c>
      <c r="O2436" s="476"/>
      <c r="P2436" s="450">
        <v>2</v>
      </c>
      <c r="Q2436" s="451">
        <f t="shared" si="72"/>
        <v>2.0400000000000001E-2</v>
      </c>
      <c r="R2436" s="476"/>
    </row>
    <row r="2437" spans="10:18" ht="15" customHeight="1" x14ac:dyDescent="0.25">
      <c r="J2437" s="1055">
        <v>19</v>
      </c>
      <c r="K2437" s="476"/>
      <c r="L2437" s="476">
        <v>4.5</v>
      </c>
      <c r="M2437" s="426">
        <v>13</v>
      </c>
      <c r="N2437" s="426">
        <v>400</v>
      </c>
      <c r="O2437" s="476"/>
      <c r="P2437" s="450">
        <v>3</v>
      </c>
      <c r="Q2437" s="451">
        <f t="shared" ref="Q2437:Q2500" si="73">L2437*M2437*N2437*P2437/1000000</f>
        <v>7.0199999999999999E-2</v>
      </c>
      <c r="R2437" s="476"/>
    </row>
    <row r="2438" spans="10:18" ht="15" customHeight="1" x14ac:dyDescent="0.25">
      <c r="J2438" s="1311">
        <v>20</v>
      </c>
      <c r="K2438" s="476"/>
      <c r="L2438" s="476">
        <v>3.5</v>
      </c>
      <c r="M2438" s="426">
        <v>13</v>
      </c>
      <c r="N2438" s="426">
        <v>400</v>
      </c>
      <c r="O2438" s="476"/>
      <c r="P2438" s="450">
        <v>1</v>
      </c>
      <c r="Q2438" s="451">
        <f t="shared" si="73"/>
        <v>1.8200000000000001E-2</v>
      </c>
      <c r="R2438" s="476"/>
    </row>
    <row r="2439" spans="10:18" ht="15" customHeight="1" x14ac:dyDescent="0.25">
      <c r="J2439" s="1055">
        <v>21</v>
      </c>
      <c r="K2439" s="476"/>
      <c r="L2439" s="476">
        <v>2.2000000000000002</v>
      </c>
      <c r="M2439" s="426">
        <v>13</v>
      </c>
      <c r="N2439" s="426">
        <v>400</v>
      </c>
      <c r="O2439" s="476"/>
      <c r="P2439" s="450">
        <v>1</v>
      </c>
      <c r="Q2439" s="451">
        <f t="shared" si="73"/>
        <v>1.1440000000000001E-2</v>
      </c>
      <c r="R2439" s="476"/>
    </row>
    <row r="2440" spans="10:18" ht="15" customHeight="1" x14ac:dyDescent="0.25">
      <c r="J2440" s="1311">
        <v>22</v>
      </c>
      <c r="K2440" s="476"/>
      <c r="L2440" s="476">
        <v>10</v>
      </c>
      <c r="M2440" s="426">
        <v>10</v>
      </c>
      <c r="N2440" s="426">
        <v>400</v>
      </c>
      <c r="O2440" s="476"/>
      <c r="P2440" s="450">
        <v>1</v>
      </c>
      <c r="Q2440" s="451">
        <f t="shared" si="73"/>
        <v>0.04</v>
      </c>
      <c r="R2440" s="476"/>
    </row>
    <row r="2441" spans="10:18" ht="15" customHeight="1" x14ac:dyDescent="0.25">
      <c r="J2441" s="1055">
        <v>23</v>
      </c>
      <c r="K2441" s="476"/>
      <c r="L2441" s="476">
        <v>8</v>
      </c>
      <c r="M2441" s="426">
        <v>10</v>
      </c>
      <c r="N2441" s="426">
        <v>400</v>
      </c>
      <c r="O2441" s="476"/>
      <c r="P2441" s="450">
        <v>3</v>
      </c>
      <c r="Q2441" s="451">
        <f t="shared" si="73"/>
        <v>9.6000000000000002E-2</v>
      </c>
      <c r="R2441" s="476"/>
    </row>
    <row r="2442" spans="10:18" ht="15" customHeight="1" x14ac:dyDescent="0.25">
      <c r="J2442" s="1311">
        <v>24</v>
      </c>
      <c r="K2442" s="476"/>
      <c r="L2442" s="476">
        <v>7</v>
      </c>
      <c r="M2442" s="426">
        <v>10</v>
      </c>
      <c r="N2442" s="426">
        <v>400</v>
      </c>
      <c r="O2442" s="476"/>
      <c r="P2442" s="450">
        <v>7</v>
      </c>
      <c r="Q2442" s="451">
        <f t="shared" si="73"/>
        <v>0.19600000000000001</v>
      </c>
      <c r="R2442" s="476"/>
    </row>
    <row r="2443" spans="10:18" ht="15" customHeight="1" x14ac:dyDescent="0.25">
      <c r="J2443" s="1055">
        <v>25</v>
      </c>
      <c r="K2443" s="476"/>
      <c r="L2443" s="476">
        <v>4.5</v>
      </c>
      <c r="M2443" s="426">
        <v>10</v>
      </c>
      <c r="N2443" s="426">
        <v>400</v>
      </c>
      <c r="O2443" s="476"/>
      <c r="P2443" s="450">
        <v>9</v>
      </c>
      <c r="Q2443" s="451">
        <f t="shared" si="73"/>
        <v>0.16200000000000001</v>
      </c>
      <c r="R2443" s="476"/>
    </row>
    <row r="2444" spans="10:18" ht="15" customHeight="1" x14ac:dyDescent="0.25">
      <c r="J2444" s="1311">
        <v>26</v>
      </c>
      <c r="K2444" s="476"/>
      <c r="L2444" s="476">
        <v>2.2000000000000002</v>
      </c>
      <c r="M2444" s="426">
        <v>10</v>
      </c>
      <c r="N2444" s="426">
        <v>400</v>
      </c>
      <c r="O2444" s="476"/>
      <c r="P2444" s="450">
        <v>5</v>
      </c>
      <c r="Q2444" s="451">
        <f t="shared" si="73"/>
        <v>4.3999999999999997E-2</v>
      </c>
      <c r="R2444" s="476"/>
    </row>
    <row r="2445" spans="10:18" ht="15" customHeight="1" x14ac:dyDescent="0.25">
      <c r="J2445" s="1055">
        <v>27</v>
      </c>
      <c r="K2445" s="476"/>
      <c r="L2445" s="476">
        <v>1.7</v>
      </c>
      <c r="M2445" s="426">
        <v>10</v>
      </c>
      <c r="N2445" s="426">
        <v>400</v>
      </c>
      <c r="O2445" s="476"/>
      <c r="P2445" s="450">
        <v>5</v>
      </c>
      <c r="Q2445" s="451">
        <f t="shared" si="73"/>
        <v>3.4000000000000002E-2</v>
      </c>
      <c r="R2445" s="476"/>
    </row>
    <row r="2446" spans="10:18" ht="15" customHeight="1" x14ac:dyDescent="0.25">
      <c r="J2446" s="1311">
        <v>28</v>
      </c>
      <c r="K2446" s="476"/>
      <c r="L2446" s="477">
        <v>5</v>
      </c>
      <c r="M2446" s="409">
        <v>7</v>
      </c>
      <c r="N2446" s="409">
        <v>400</v>
      </c>
      <c r="O2446" s="409">
        <v>5</v>
      </c>
      <c r="P2446" s="450">
        <v>20</v>
      </c>
      <c r="Q2446" s="451">
        <f t="shared" si="73"/>
        <v>0.28000000000000003</v>
      </c>
      <c r="R2446" s="618"/>
    </row>
    <row r="2447" spans="10:18" ht="15" customHeight="1" x14ac:dyDescent="0.25">
      <c r="J2447" s="1311">
        <v>29</v>
      </c>
      <c r="K2447" s="476"/>
      <c r="L2447" s="477">
        <v>4</v>
      </c>
      <c r="M2447" s="409">
        <v>6</v>
      </c>
      <c r="N2447" s="409">
        <v>400</v>
      </c>
      <c r="O2447" s="409">
        <v>3</v>
      </c>
      <c r="P2447" s="450">
        <v>18</v>
      </c>
      <c r="Q2447" s="451">
        <f t="shared" si="73"/>
        <v>0.17280000000000001</v>
      </c>
      <c r="R2447" s="1058"/>
    </row>
    <row r="2448" spans="10:18" ht="15" customHeight="1" x14ac:dyDescent="0.25">
      <c r="J2448" s="1311">
        <v>30</v>
      </c>
      <c r="K2448" s="476"/>
      <c r="L2448" s="477">
        <v>3</v>
      </c>
      <c r="M2448" s="409">
        <v>5</v>
      </c>
      <c r="N2448" s="409">
        <v>400</v>
      </c>
      <c r="O2448" s="409">
        <v>5</v>
      </c>
      <c r="P2448" s="450">
        <v>50</v>
      </c>
      <c r="Q2448" s="451">
        <f t="shared" si="73"/>
        <v>0.3</v>
      </c>
      <c r="R2448" s="618"/>
    </row>
    <row r="2449" spans="10:18" ht="15" customHeight="1" x14ac:dyDescent="0.25">
      <c r="J2449" s="1311">
        <v>31</v>
      </c>
      <c r="K2449" s="476"/>
      <c r="L2449" s="477">
        <v>2</v>
      </c>
      <c r="M2449" s="409">
        <v>3</v>
      </c>
      <c r="N2449" s="409">
        <v>400</v>
      </c>
      <c r="O2449" s="409">
        <v>3</v>
      </c>
      <c r="P2449" s="450">
        <v>75</v>
      </c>
      <c r="Q2449" s="451">
        <f t="shared" si="73"/>
        <v>0.18</v>
      </c>
      <c r="R2449" s="618"/>
    </row>
    <row r="2450" spans="10:18" ht="15" customHeight="1" x14ac:dyDescent="0.25">
      <c r="J2450" s="1329">
        <v>46250</v>
      </c>
      <c r="K2450" s="429" t="s">
        <v>32</v>
      </c>
      <c r="L2450" s="426">
        <v>10</v>
      </c>
      <c r="M2450" s="426">
        <v>30</v>
      </c>
      <c r="N2450" s="426">
        <v>400</v>
      </c>
      <c r="O2450" s="429"/>
      <c r="P2450" s="450">
        <v>2</v>
      </c>
      <c r="Q2450" s="451">
        <f t="shared" si="73"/>
        <v>0.24</v>
      </c>
      <c r="R2450" s="1056"/>
    </row>
    <row r="2451" spans="10:18" ht="15" customHeight="1" x14ac:dyDescent="0.25">
      <c r="J2451" s="1311">
        <v>2</v>
      </c>
      <c r="K2451" s="476"/>
      <c r="L2451" s="476">
        <v>15</v>
      </c>
      <c r="M2451" s="426">
        <v>25</v>
      </c>
      <c r="N2451" s="426">
        <v>400</v>
      </c>
      <c r="O2451" s="476"/>
      <c r="P2451" s="450">
        <v>2</v>
      </c>
      <c r="Q2451" s="451">
        <f t="shared" si="73"/>
        <v>0.3</v>
      </c>
      <c r="R2451" s="476"/>
    </row>
    <row r="2452" spans="10:18" ht="15" customHeight="1" x14ac:dyDescent="0.25">
      <c r="J2452" s="1055">
        <v>3</v>
      </c>
      <c r="K2452" s="476"/>
      <c r="L2452" s="476">
        <v>13</v>
      </c>
      <c r="M2452" s="426">
        <v>25</v>
      </c>
      <c r="N2452" s="426">
        <v>400</v>
      </c>
      <c r="O2452" s="476"/>
      <c r="P2452" s="450">
        <v>2</v>
      </c>
      <c r="Q2452" s="451">
        <f t="shared" si="73"/>
        <v>0.26</v>
      </c>
      <c r="R2452" s="476"/>
    </row>
    <row r="2453" spans="10:18" ht="15" customHeight="1" x14ac:dyDescent="0.25">
      <c r="J2453" s="1311">
        <v>4</v>
      </c>
      <c r="K2453" s="476"/>
      <c r="L2453" s="476">
        <v>10</v>
      </c>
      <c r="M2453" s="426">
        <v>25</v>
      </c>
      <c r="N2453" s="426">
        <v>400</v>
      </c>
      <c r="O2453" s="476"/>
      <c r="P2453" s="450">
        <v>4</v>
      </c>
      <c r="Q2453" s="451">
        <f t="shared" si="73"/>
        <v>0.4</v>
      </c>
      <c r="R2453" s="476"/>
    </row>
    <row r="2454" spans="10:18" ht="15" customHeight="1" x14ac:dyDescent="0.25">
      <c r="J2454" s="1055">
        <v>5</v>
      </c>
      <c r="K2454" s="476"/>
      <c r="L2454" s="476">
        <v>8</v>
      </c>
      <c r="M2454" s="426">
        <v>25</v>
      </c>
      <c r="N2454" s="426">
        <v>400</v>
      </c>
      <c r="O2454" s="476"/>
      <c r="P2454" s="450">
        <v>1</v>
      </c>
      <c r="Q2454" s="451">
        <f t="shared" si="73"/>
        <v>0.08</v>
      </c>
      <c r="R2454" s="476"/>
    </row>
    <row r="2455" spans="10:18" ht="15" customHeight="1" x14ac:dyDescent="0.25">
      <c r="J2455" s="1311">
        <v>6</v>
      </c>
      <c r="K2455" s="476"/>
      <c r="L2455" s="476">
        <v>7</v>
      </c>
      <c r="M2455" s="426">
        <v>25</v>
      </c>
      <c r="N2455" s="426">
        <v>400</v>
      </c>
      <c r="O2455" s="476"/>
      <c r="P2455" s="450">
        <v>3</v>
      </c>
      <c r="Q2455" s="451">
        <f t="shared" si="73"/>
        <v>0.21</v>
      </c>
      <c r="R2455" s="476"/>
    </row>
    <row r="2456" spans="10:18" ht="15" customHeight="1" x14ac:dyDescent="0.25">
      <c r="J2456" s="1055">
        <v>7</v>
      </c>
      <c r="K2456" s="476"/>
      <c r="L2456" s="476">
        <v>4.5</v>
      </c>
      <c r="M2456" s="426">
        <v>25</v>
      </c>
      <c r="N2456" s="426">
        <v>400</v>
      </c>
      <c r="O2456" s="476"/>
      <c r="P2456" s="450">
        <v>1</v>
      </c>
      <c r="Q2456" s="451">
        <f t="shared" si="73"/>
        <v>4.4999999999999998E-2</v>
      </c>
      <c r="R2456" s="476"/>
    </row>
    <row r="2457" spans="10:18" ht="15" customHeight="1" x14ac:dyDescent="0.25">
      <c r="J2457" s="1311">
        <v>8</v>
      </c>
      <c r="K2457" s="476"/>
      <c r="L2457" s="476">
        <v>10</v>
      </c>
      <c r="M2457" s="426">
        <v>23</v>
      </c>
      <c r="N2457" s="426">
        <v>400</v>
      </c>
      <c r="O2457" s="476"/>
      <c r="P2457" s="450">
        <v>1</v>
      </c>
      <c r="Q2457" s="451">
        <f t="shared" si="73"/>
        <v>9.1999999999999998E-2</v>
      </c>
      <c r="R2457" s="476"/>
    </row>
    <row r="2458" spans="10:18" ht="15" customHeight="1" x14ac:dyDescent="0.25">
      <c r="J2458" s="1055">
        <v>9</v>
      </c>
      <c r="K2458" s="476"/>
      <c r="L2458" s="476">
        <v>15</v>
      </c>
      <c r="M2458" s="426">
        <v>20</v>
      </c>
      <c r="N2458" s="426">
        <v>400</v>
      </c>
      <c r="O2458" s="476"/>
      <c r="P2458" s="450">
        <v>1</v>
      </c>
      <c r="Q2458" s="451">
        <f t="shared" si="73"/>
        <v>0.12</v>
      </c>
      <c r="R2458" s="476"/>
    </row>
    <row r="2459" spans="10:18" ht="15" customHeight="1" x14ac:dyDescent="0.25">
      <c r="J2459" s="1311">
        <v>10</v>
      </c>
      <c r="K2459" s="476"/>
      <c r="L2459" s="476">
        <v>10</v>
      </c>
      <c r="M2459" s="426">
        <v>20</v>
      </c>
      <c r="N2459" s="426">
        <v>400</v>
      </c>
      <c r="O2459" s="476"/>
      <c r="P2459" s="450">
        <v>3</v>
      </c>
      <c r="Q2459" s="451">
        <f t="shared" si="73"/>
        <v>0.24</v>
      </c>
      <c r="R2459" s="476"/>
    </row>
    <row r="2460" spans="10:18" ht="15" customHeight="1" x14ac:dyDescent="0.25">
      <c r="J2460" s="1055">
        <v>11</v>
      </c>
      <c r="K2460" s="476"/>
      <c r="L2460" s="476">
        <v>8</v>
      </c>
      <c r="M2460" s="426">
        <v>20</v>
      </c>
      <c r="N2460" s="426">
        <v>400</v>
      </c>
      <c r="O2460" s="476"/>
      <c r="P2460" s="450">
        <v>1</v>
      </c>
      <c r="Q2460" s="451">
        <f t="shared" si="73"/>
        <v>6.4000000000000001E-2</v>
      </c>
      <c r="R2460" s="476"/>
    </row>
    <row r="2461" spans="10:18" ht="15" customHeight="1" x14ac:dyDescent="0.25">
      <c r="J2461" s="1311">
        <v>12</v>
      </c>
      <c r="K2461" s="476"/>
      <c r="L2461" s="476">
        <v>7</v>
      </c>
      <c r="M2461" s="426">
        <v>20</v>
      </c>
      <c r="N2461" s="426">
        <v>400</v>
      </c>
      <c r="O2461" s="476"/>
      <c r="P2461" s="450">
        <v>5</v>
      </c>
      <c r="Q2461" s="451">
        <f t="shared" si="73"/>
        <v>0.28000000000000003</v>
      </c>
      <c r="R2461" s="476"/>
    </row>
    <row r="2462" spans="10:18" ht="15" customHeight="1" x14ac:dyDescent="0.25">
      <c r="J2462" s="1055">
        <v>13</v>
      </c>
      <c r="K2462" s="476"/>
      <c r="L2462" s="476">
        <v>4.5</v>
      </c>
      <c r="M2462" s="426">
        <v>20</v>
      </c>
      <c r="N2462" s="426">
        <v>400</v>
      </c>
      <c r="O2462" s="476"/>
      <c r="P2462" s="450">
        <v>2</v>
      </c>
      <c r="Q2462" s="451">
        <f t="shared" si="73"/>
        <v>7.1999999999999995E-2</v>
      </c>
      <c r="R2462" s="476"/>
    </row>
    <row r="2463" spans="10:18" ht="15" customHeight="1" x14ac:dyDescent="0.25">
      <c r="J2463" s="1311">
        <v>14</v>
      </c>
      <c r="K2463" s="476"/>
      <c r="L2463" s="476">
        <v>3.5</v>
      </c>
      <c r="M2463" s="426">
        <v>20</v>
      </c>
      <c r="N2463" s="426">
        <v>400</v>
      </c>
      <c r="O2463" s="476"/>
      <c r="P2463" s="450">
        <v>2</v>
      </c>
      <c r="Q2463" s="451">
        <f t="shared" si="73"/>
        <v>5.6000000000000001E-2</v>
      </c>
      <c r="R2463" s="476"/>
    </row>
    <row r="2464" spans="10:18" ht="15" customHeight="1" x14ac:dyDescent="0.25">
      <c r="J2464" s="1055">
        <v>15</v>
      </c>
      <c r="K2464" s="476"/>
      <c r="L2464" s="476">
        <v>2.2000000000000002</v>
      </c>
      <c r="M2464" s="426">
        <v>20</v>
      </c>
      <c r="N2464" s="426">
        <v>400</v>
      </c>
      <c r="O2464" s="476"/>
      <c r="P2464" s="450">
        <v>3</v>
      </c>
      <c r="Q2464" s="451">
        <f t="shared" si="73"/>
        <v>5.28E-2</v>
      </c>
      <c r="R2464" s="476"/>
    </row>
    <row r="2465" spans="10:18" ht="15" customHeight="1" x14ac:dyDescent="0.25">
      <c r="J2465" s="1311">
        <v>16</v>
      </c>
      <c r="K2465" s="476"/>
      <c r="L2465" s="476">
        <v>15</v>
      </c>
      <c r="M2465" s="426">
        <v>15</v>
      </c>
      <c r="N2465" s="426">
        <v>400</v>
      </c>
      <c r="O2465" s="476"/>
      <c r="P2465" s="450">
        <v>2</v>
      </c>
      <c r="Q2465" s="451">
        <f t="shared" si="73"/>
        <v>0.18</v>
      </c>
      <c r="R2465" s="476"/>
    </row>
    <row r="2466" spans="10:18" ht="15" customHeight="1" x14ac:dyDescent="0.25">
      <c r="J2466" s="1055">
        <v>17</v>
      </c>
      <c r="K2466" s="476"/>
      <c r="L2466" s="476">
        <v>13</v>
      </c>
      <c r="M2466" s="426">
        <v>15</v>
      </c>
      <c r="N2466" s="426">
        <v>400</v>
      </c>
      <c r="O2466" s="476"/>
      <c r="P2466" s="450">
        <v>1</v>
      </c>
      <c r="Q2466" s="451">
        <f t="shared" si="73"/>
        <v>7.8E-2</v>
      </c>
      <c r="R2466" s="476"/>
    </row>
    <row r="2467" spans="10:18" ht="15" customHeight="1" x14ac:dyDescent="0.25">
      <c r="J2467" s="1311">
        <v>18</v>
      </c>
      <c r="K2467" s="476"/>
      <c r="L2467" s="476">
        <v>4.5</v>
      </c>
      <c r="M2467" s="426">
        <v>15</v>
      </c>
      <c r="N2467" s="426">
        <v>400</v>
      </c>
      <c r="O2467" s="476"/>
      <c r="P2467" s="450">
        <v>7</v>
      </c>
      <c r="Q2467" s="451">
        <f t="shared" si="73"/>
        <v>0.189</v>
      </c>
      <c r="R2467" s="476"/>
    </row>
    <row r="2468" spans="10:18" ht="15" customHeight="1" x14ac:dyDescent="0.25">
      <c r="J2468" s="1055">
        <v>19</v>
      </c>
      <c r="K2468" s="476"/>
      <c r="L2468" s="476">
        <v>3.5</v>
      </c>
      <c r="M2468" s="426">
        <v>15</v>
      </c>
      <c r="N2468" s="426">
        <v>400</v>
      </c>
      <c r="O2468" s="476"/>
      <c r="P2468" s="450">
        <v>1</v>
      </c>
      <c r="Q2468" s="451">
        <f t="shared" si="73"/>
        <v>2.1000000000000001E-2</v>
      </c>
      <c r="R2468" s="476"/>
    </row>
    <row r="2469" spans="10:18" ht="15" customHeight="1" x14ac:dyDescent="0.25">
      <c r="J2469" s="1311">
        <v>20</v>
      </c>
      <c r="K2469" s="476"/>
      <c r="L2469" s="476">
        <v>7</v>
      </c>
      <c r="M2469" s="426">
        <v>15</v>
      </c>
      <c r="N2469" s="426">
        <v>400</v>
      </c>
      <c r="O2469" s="476"/>
      <c r="P2469" s="450">
        <v>1</v>
      </c>
      <c r="Q2469" s="451">
        <f t="shared" si="73"/>
        <v>4.2000000000000003E-2</v>
      </c>
      <c r="R2469" s="476"/>
    </row>
    <row r="2470" spans="10:18" ht="15" customHeight="1" x14ac:dyDescent="0.25">
      <c r="J2470" s="1055">
        <v>21</v>
      </c>
      <c r="K2470" s="476"/>
      <c r="L2470" s="476">
        <v>10</v>
      </c>
      <c r="M2470" s="426">
        <v>13</v>
      </c>
      <c r="N2470" s="426">
        <v>400</v>
      </c>
      <c r="O2470" s="476"/>
      <c r="P2470" s="450">
        <v>1</v>
      </c>
      <c r="Q2470" s="451">
        <f t="shared" si="73"/>
        <v>5.1999999999999998E-2</v>
      </c>
      <c r="R2470" s="476"/>
    </row>
    <row r="2471" spans="10:18" ht="15" customHeight="1" x14ac:dyDescent="0.25">
      <c r="J2471" s="1311">
        <v>22</v>
      </c>
      <c r="K2471" s="476"/>
      <c r="L2471" s="476">
        <v>7</v>
      </c>
      <c r="M2471" s="426">
        <v>13</v>
      </c>
      <c r="N2471" s="426">
        <v>400</v>
      </c>
      <c r="O2471" s="476"/>
      <c r="P2471" s="450">
        <v>1</v>
      </c>
      <c r="Q2471" s="451">
        <f t="shared" si="73"/>
        <v>3.6400000000000002E-2</v>
      </c>
      <c r="R2471" s="476"/>
    </row>
    <row r="2472" spans="10:18" ht="15" customHeight="1" x14ac:dyDescent="0.25">
      <c r="J2472" s="1055">
        <v>23</v>
      </c>
      <c r="K2472" s="476"/>
      <c r="L2472" s="476">
        <v>4.5</v>
      </c>
      <c r="M2472" s="426">
        <v>13</v>
      </c>
      <c r="N2472" s="426">
        <v>400</v>
      </c>
      <c r="O2472" s="476"/>
      <c r="P2472" s="450">
        <v>1</v>
      </c>
      <c r="Q2472" s="451">
        <f t="shared" si="73"/>
        <v>2.3400000000000001E-2</v>
      </c>
      <c r="R2472" s="476"/>
    </row>
    <row r="2473" spans="10:18" ht="15" customHeight="1" x14ac:dyDescent="0.25">
      <c r="J2473" s="1311">
        <v>24</v>
      </c>
      <c r="K2473" s="476"/>
      <c r="L2473" s="476">
        <v>3.5</v>
      </c>
      <c r="M2473" s="426">
        <v>13</v>
      </c>
      <c r="N2473" s="426">
        <v>400</v>
      </c>
      <c r="O2473" s="476"/>
      <c r="P2473" s="450">
        <v>1</v>
      </c>
      <c r="Q2473" s="451">
        <f t="shared" si="73"/>
        <v>1.8200000000000001E-2</v>
      </c>
      <c r="R2473" s="476"/>
    </row>
    <row r="2474" spans="10:18" ht="15" customHeight="1" x14ac:dyDescent="0.25">
      <c r="J2474" s="1055">
        <v>25</v>
      </c>
      <c r="K2474" s="476"/>
      <c r="L2474" s="476">
        <v>7</v>
      </c>
      <c r="M2474" s="426">
        <v>10</v>
      </c>
      <c r="N2474" s="426">
        <v>400</v>
      </c>
      <c r="O2474" s="476"/>
      <c r="P2474" s="450">
        <v>3</v>
      </c>
      <c r="Q2474" s="451">
        <f t="shared" si="73"/>
        <v>8.4000000000000005E-2</v>
      </c>
      <c r="R2474" s="476"/>
    </row>
    <row r="2475" spans="10:18" ht="15" customHeight="1" x14ac:dyDescent="0.25">
      <c r="J2475" s="1311">
        <v>26</v>
      </c>
      <c r="K2475" s="476"/>
      <c r="L2475" s="476">
        <v>8</v>
      </c>
      <c r="M2475" s="426">
        <v>10</v>
      </c>
      <c r="N2475" s="426">
        <v>400</v>
      </c>
      <c r="O2475" s="476"/>
      <c r="P2475" s="450">
        <v>1</v>
      </c>
      <c r="Q2475" s="451">
        <f t="shared" si="73"/>
        <v>3.2000000000000001E-2</v>
      </c>
      <c r="R2475" s="476"/>
    </row>
    <row r="2476" spans="10:18" ht="15" customHeight="1" x14ac:dyDescent="0.25">
      <c r="J2476" s="1055">
        <v>27</v>
      </c>
      <c r="K2476" s="476"/>
      <c r="L2476" s="476">
        <v>4.5</v>
      </c>
      <c r="M2476" s="426">
        <v>10</v>
      </c>
      <c r="N2476" s="426">
        <v>400</v>
      </c>
      <c r="O2476" s="476"/>
      <c r="P2476" s="450">
        <v>16</v>
      </c>
      <c r="Q2476" s="451">
        <f t="shared" si="73"/>
        <v>0.28799999999999998</v>
      </c>
      <c r="R2476" s="476"/>
    </row>
    <row r="2477" spans="10:18" ht="15" customHeight="1" x14ac:dyDescent="0.25">
      <c r="J2477" s="1311">
        <v>28</v>
      </c>
      <c r="K2477" s="476"/>
      <c r="L2477" s="476">
        <v>3.5</v>
      </c>
      <c r="M2477" s="426">
        <v>10</v>
      </c>
      <c r="N2477" s="426">
        <v>400</v>
      </c>
      <c r="O2477" s="476"/>
      <c r="P2477" s="450">
        <v>5</v>
      </c>
      <c r="Q2477" s="451">
        <f t="shared" si="73"/>
        <v>7.0000000000000007E-2</v>
      </c>
      <c r="R2477" s="476"/>
    </row>
    <row r="2478" spans="10:18" ht="15" customHeight="1" x14ac:dyDescent="0.25">
      <c r="J2478" s="1055">
        <v>29</v>
      </c>
      <c r="K2478" s="476"/>
      <c r="L2478" s="476">
        <v>2.2000000000000002</v>
      </c>
      <c r="M2478" s="426">
        <v>10</v>
      </c>
      <c r="N2478" s="426">
        <v>400</v>
      </c>
      <c r="O2478" s="476"/>
      <c r="P2478" s="450">
        <v>4</v>
      </c>
      <c r="Q2478" s="451">
        <f t="shared" si="73"/>
        <v>3.5200000000000002E-2</v>
      </c>
      <c r="R2478" s="476"/>
    </row>
    <row r="2479" spans="10:18" ht="15" customHeight="1" x14ac:dyDescent="0.25">
      <c r="J2479" s="1311">
        <v>30</v>
      </c>
      <c r="K2479" s="476"/>
      <c r="L2479" s="476">
        <v>1.7</v>
      </c>
      <c r="M2479" s="426">
        <v>10</v>
      </c>
      <c r="N2479" s="426">
        <v>400</v>
      </c>
      <c r="O2479" s="476"/>
      <c r="P2479" s="450">
        <v>8</v>
      </c>
      <c r="Q2479" s="451">
        <f t="shared" si="73"/>
        <v>5.4399999999999997E-2</v>
      </c>
      <c r="R2479" s="476"/>
    </row>
    <row r="2480" spans="10:18" ht="15" customHeight="1" x14ac:dyDescent="0.25">
      <c r="J2480" s="1055">
        <v>31</v>
      </c>
      <c r="K2480" s="476"/>
      <c r="L2480" s="476">
        <v>3.5</v>
      </c>
      <c r="M2480" s="426">
        <v>25</v>
      </c>
      <c r="N2480" s="426">
        <v>300</v>
      </c>
      <c r="O2480" s="476"/>
      <c r="P2480" s="450">
        <v>1</v>
      </c>
      <c r="Q2480" s="451">
        <f t="shared" si="73"/>
        <v>2.6249999999999999E-2</v>
      </c>
      <c r="R2480" s="476"/>
    </row>
    <row r="2481" spans="10:18" ht="15" customHeight="1" x14ac:dyDescent="0.25">
      <c r="J2481" s="1311">
        <v>32</v>
      </c>
      <c r="K2481" s="476"/>
      <c r="L2481" s="476">
        <v>4.5</v>
      </c>
      <c r="M2481" s="426">
        <v>10</v>
      </c>
      <c r="N2481" s="426">
        <v>300</v>
      </c>
      <c r="O2481" s="476"/>
      <c r="P2481" s="450">
        <v>1</v>
      </c>
      <c r="Q2481" s="451">
        <f t="shared" si="73"/>
        <v>1.35E-2</v>
      </c>
      <c r="R2481" s="476"/>
    </row>
    <row r="2482" spans="10:18" ht="15" customHeight="1" x14ac:dyDescent="0.25">
      <c r="J2482" s="1055">
        <v>33</v>
      </c>
      <c r="K2482" s="476"/>
      <c r="L2482" s="476">
        <v>2.2000000000000002</v>
      </c>
      <c r="M2482" s="426">
        <v>10</v>
      </c>
      <c r="N2482" s="426">
        <v>300</v>
      </c>
      <c r="O2482" s="476"/>
      <c r="P2482" s="450">
        <v>4</v>
      </c>
      <c r="Q2482" s="451">
        <f t="shared" si="73"/>
        <v>2.64E-2</v>
      </c>
      <c r="R2482" s="476"/>
    </row>
    <row r="2483" spans="10:18" ht="15" customHeight="1" x14ac:dyDescent="0.25">
      <c r="J2483" s="1311">
        <v>34</v>
      </c>
      <c r="K2483" s="476"/>
      <c r="L2483" s="476">
        <v>1.7</v>
      </c>
      <c r="M2483" s="426">
        <v>10</v>
      </c>
      <c r="N2483" s="426">
        <v>300</v>
      </c>
      <c r="O2483" s="476"/>
      <c r="P2483" s="450">
        <v>9</v>
      </c>
      <c r="Q2483" s="451">
        <f t="shared" si="73"/>
        <v>4.5900000000000003E-2</v>
      </c>
      <c r="R2483" s="476"/>
    </row>
    <row r="2484" spans="10:18" ht="15" customHeight="1" x14ac:dyDescent="0.25">
      <c r="J2484" s="1055">
        <v>35</v>
      </c>
      <c r="K2484" s="476"/>
      <c r="L2484" s="476">
        <v>2.2000000000000002</v>
      </c>
      <c r="M2484" s="426">
        <v>25</v>
      </c>
      <c r="N2484" s="426">
        <v>300</v>
      </c>
      <c r="O2484" s="476"/>
      <c r="P2484" s="450">
        <v>1</v>
      </c>
      <c r="Q2484" s="451">
        <f t="shared" si="73"/>
        <v>1.6500000000000004E-2</v>
      </c>
      <c r="R2484" s="476"/>
    </row>
    <row r="2485" spans="10:18" ht="15" customHeight="1" x14ac:dyDescent="0.25">
      <c r="J2485" s="1311">
        <v>36</v>
      </c>
      <c r="K2485" s="476"/>
      <c r="L2485" s="477">
        <v>5</v>
      </c>
      <c r="M2485" s="409">
        <v>7</v>
      </c>
      <c r="N2485" s="409">
        <v>400</v>
      </c>
      <c r="O2485" s="409">
        <v>13</v>
      </c>
      <c r="P2485" s="450">
        <v>52</v>
      </c>
      <c r="Q2485" s="451">
        <f t="shared" si="73"/>
        <v>0.72799999999999998</v>
      </c>
      <c r="R2485" s="618"/>
    </row>
    <row r="2486" spans="10:18" ht="15" customHeight="1" x14ac:dyDescent="0.25">
      <c r="J2486" s="1311">
        <v>37</v>
      </c>
      <c r="K2486" s="476"/>
      <c r="L2486" s="477">
        <v>4</v>
      </c>
      <c r="M2486" s="409">
        <v>6</v>
      </c>
      <c r="N2486" s="409">
        <v>400</v>
      </c>
      <c r="O2486" s="409">
        <v>2</v>
      </c>
      <c r="P2486" s="450">
        <v>12</v>
      </c>
      <c r="Q2486" s="451">
        <f t="shared" si="73"/>
        <v>0.1152</v>
      </c>
      <c r="R2486" s="1058"/>
    </row>
    <row r="2487" spans="10:18" ht="15" customHeight="1" x14ac:dyDescent="0.25">
      <c r="J2487" s="1311">
        <v>38</v>
      </c>
      <c r="K2487" s="476"/>
      <c r="L2487" s="477">
        <v>3</v>
      </c>
      <c r="M2487" s="409">
        <v>5</v>
      </c>
      <c r="N2487" s="409">
        <v>400</v>
      </c>
      <c r="O2487" s="409">
        <v>7</v>
      </c>
      <c r="P2487" s="450">
        <v>70</v>
      </c>
      <c r="Q2487" s="451">
        <f t="shared" si="73"/>
        <v>0.42</v>
      </c>
      <c r="R2487" s="618"/>
    </row>
    <row r="2488" spans="10:18" ht="15" customHeight="1" x14ac:dyDescent="0.25">
      <c r="J2488" s="1311">
        <v>39</v>
      </c>
      <c r="K2488" s="476"/>
      <c r="L2488" s="477">
        <v>2</v>
      </c>
      <c r="M2488" s="409">
        <v>3</v>
      </c>
      <c r="N2488" s="409">
        <v>400</v>
      </c>
      <c r="O2488" s="409">
        <v>4</v>
      </c>
      <c r="P2488" s="450">
        <v>100</v>
      </c>
      <c r="Q2488" s="451">
        <f t="shared" si="73"/>
        <v>0.24</v>
      </c>
      <c r="R2488" s="618"/>
    </row>
    <row r="2489" spans="10:18" ht="15" customHeight="1" x14ac:dyDescent="0.25">
      <c r="J2489" s="1311">
        <v>40</v>
      </c>
      <c r="K2489" s="476"/>
      <c r="L2489" s="477">
        <v>5</v>
      </c>
      <c r="M2489" s="409">
        <v>7</v>
      </c>
      <c r="N2489" s="409">
        <v>300</v>
      </c>
      <c r="O2489" s="409">
        <v>2</v>
      </c>
      <c r="P2489" s="450">
        <v>8</v>
      </c>
      <c r="Q2489" s="451">
        <f t="shared" si="73"/>
        <v>8.4000000000000005E-2</v>
      </c>
      <c r="R2489" s="618"/>
    </row>
    <row r="2490" spans="10:18" ht="15" customHeight="1" x14ac:dyDescent="0.25">
      <c r="J2490" s="1311">
        <v>41</v>
      </c>
      <c r="K2490" s="476"/>
      <c r="L2490" s="477">
        <v>3</v>
      </c>
      <c r="M2490" s="409">
        <v>5</v>
      </c>
      <c r="N2490" s="409">
        <v>300</v>
      </c>
      <c r="O2490" s="409">
        <v>1</v>
      </c>
      <c r="P2490" s="450">
        <v>10</v>
      </c>
      <c r="Q2490" s="451">
        <f t="shared" si="73"/>
        <v>4.4999999999999998E-2</v>
      </c>
      <c r="R2490" s="618"/>
    </row>
    <row r="2491" spans="10:18" ht="15" customHeight="1" x14ac:dyDescent="0.25">
      <c r="J2491" s="1329">
        <v>46251</v>
      </c>
      <c r="K2491" s="429" t="s">
        <v>32</v>
      </c>
      <c r="L2491" s="426">
        <v>13</v>
      </c>
      <c r="M2491" s="426">
        <v>30</v>
      </c>
      <c r="N2491" s="426">
        <v>400</v>
      </c>
      <c r="O2491" s="429"/>
      <c r="P2491" s="450">
        <v>2</v>
      </c>
      <c r="Q2491" s="451">
        <f t="shared" si="73"/>
        <v>0.312</v>
      </c>
      <c r="R2491" s="1056"/>
    </row>
    <row r="2492" spans="10:18" ht="15" customHeight="1" x14ac:dyDescent="0.25">
      <c r="J2492" s="1311">
        <v>2</v>
      </c>
      <c r="K2492" s="476"/>
      <c r="L2492" s="476">
        <v>10</v>
      </c>
      <c r="M2492" s="426">
        <v>30</v>
      </c>
      <c r="N2492" s="426">
        <v>400</v>
      </c>
      <c r="O2492" s="476"/>
      <c r="P2492" s="450">
        <v>3</v>
      </c>
      <c r="Q2492" s="451">
        <f t="shared" si="73"/>
        <v>0.36</v>
      </c>
      <c r="R2492" s="476"/>
    </row>
    <row r="2493" spans="10:18" ht="15" customHeight="1" x14ac:dyDescent="0.25">
      <c r="J2493" s="1055">
        <v>3</v>
      </c>
      <c r="K2493" s="476"/>
      <c r="L2493" s="476">
        <v>15</v>
      </c>
      <c r="M2493" s="426">
        <v>25</v>
      </c>
      <c r="N2493" s="426">
        <v>400</v>
      </c>
      <c r="O2493" s="476"/>
      <c r="P2493" s="450">
        <v>1</v>
      </c>
      <c r="Q2493" s="451">
        <f t="shared" si="73"/>
        <v>0.15</v>
      </c>
      <c r="R2493" s="476"/>
    </row>
    <row r="2494" spans="10:18" ht="15" customHeight="1" x14ac:dyDescent="0.25">
      <c r="J2494" s="1311">
        <v>4</v>
      </c>
      <c r="K2494" s="476"/>
      <c r="L2494" s="476">
        <v>10</v>
      </c>
      <c r="M2494" s="426">
        <v>25</v>
      </c>
      <c r="N2494" s="426">
        <v>400</v>
      </c>
      <c r="O2494" s="476"/>
      <c r="P2494" s="450">
        <v>1</v>
      </c>
      <c r="Q2494" s="451">
        <f t="shared" si="73"/>
        <v>0.1</v>
      </c>
      <c r="R2494" s="476"/>
    </row>
    <row r="2495" spans="10:18" ht="15" customHeight="1" x14ac:dyDescent="0.25">
      <c r="J2495" s="1055">
        <v>5</v>
      </c>
      <c r="K2495" s="476"/>
      <c r="L2495" s="476">
        <v>10</v>
      </c>
      <c r="M2495" s="426">
        <v>20</v>
      </c>
      <c r="N2495" s="426">
        <v>400</v>
      </c>
      <c r="O2495" s="476"/>
      <c r="P2495" s="450">
        <v>5</v>
      </c>
      <c r="Q2495" s="451">
        <f t="shared" si="73"/>
        <v>0.4</v>
      </c>
      <c r="R2495" s="476"/>
    </row>
    <row r="2496" spans="10:18" ht="15" customHeight="1" x14ac:dyDescent="0.25">
      <c r="J2496" s="1311">
        <v>6</v>
      </c>
      <c r="K2496" s="476"/>
      <c r="L2496" s="476">
        <v>7</v>
      </c>
      <c r="M2496" s="426">
        <v>20</v>
      </c>
      <c r="N2496" s="426">
        <v>400</v>
      </c>
      <c r="O2496" s="476"/>
      <c r="P2496" s="450">
        <v>1</v>
      </c>
      <c r="Q2496" s="451">
        <f t="shared" si="73"/>
        <v>5.6000000000000001E-2</v>
      </c>
      <c r="R2496" s="476"/>
    </row>
    <row r="2497" spans="10:18" ht="15" customHeight="1" x14ac:dyDescent="0.25">
      <c r="J2497" s="1055">
        <v>7</v>
      </c>
      <c r="K2497" s="476"/>
      <c r="L2497" s="476">
        <v>4.5</v>
      </c>
      <c r="M2497" s="426">
        <v>20</v>
      </c>
      <c r="N2497" s="426">
        <v>400</v>
      </c>
      <c r="O2497" s="476"/>
      <c r="P2497" s="450">
        <v>4</v>
      </c>
      <c r="Q2497" s="451">
        <f t="shared" si="73"/>
        <v>0.14399999999999999</v>
      </c>
      <c r="R2497" s="476"/>
    </row>
    <row r="2498" spans="10:18" ht="15" customHeight="1" x14ac:dyDescent="0.25">
      <c r="J2498" s="1311">
        <v>8</v>
      </c>
      <c r="K2498" s="476"/>
      <c r="L2498" s="476">
        <v>3.5</v>
      </c>
      <c r="M2498" s="426">
        <v>20</v>
      </c>
      <c r="N2498" s="426">
        <v>400</v>
      </c>
      <c r="O2498" s="476"/>
      <c r="P2498" s="450">
        <v>1</v>
      </c>
      <c r="Q2498" s="451">
        <f t="shared" si="73"/>
        <v>2.8000000000000001E-2</v>
      </c>
      <c r="R2498" s="476"/>
    </row>
    <row r="2499" spans="10:18" ht="15" customHeight="1" x14ac:dyDescent="0.25">
      <c r="J2499" s="1055">
        <v>9</v>
      </c>
      <c r="K2499" s="476"/>
      <c r="L2499" s="476">
        <v>2.2000000000000002</v>
      </c>
      <c r="M2499" s="426">
        <v>20</v>
      </c>
      <c r="N2499" s="426">
        <v>400</v>
      </c>
      <c r="O2499" s="476"/>
      <c r="P2499" s="450">
        <v>1</v>
      </c>
      <c r="Q2499" s="451">
        <f t="shared" si="73"/>
        <v>1.7600000000000001E-2</v>
      </c>
      <c r="R2499" s="476"/>
    </row>
    <row r="2500" spans="10:18" ht="15" customHeight="1" x14ac:dyDescent="0.25">
      <c r="J2500" s="1311">
        <v>10</v>
      </c>
      <c r="K2500" s="476"/>
      <c r="L2500" s="476">
        <v>15</v>
      </c>
      <c r="M2500" s="426">
        <v>15</v>
      </c>
      <c r="N2500" s="426">
        <v>400</v>
      </c>
      <c r="O2500" s="476"/>
      <c r="P2500" s="450">
        <v>1</v>
      </c>
      <c r="Q2500" s="451">
        <f t="shared" si="73"/>
        <v>0.09</v>
      </c>
      <c r="R2500" s="476"/>
    </row>
    <row r="2501" spans="10:18" ht="15" customHeight="1" x14ac:dyDescent="0.25">
      <c r="J2501" s="1055">
        <v>11</v>
      </c>
      <c r="K2501" s="476"/>
      <c r="L2501" s="476">
        <v>13</v>
      </c>
      <c r="M2501" s="426">
        <v>15</v>
      </c>
      <c r="N2501" s="426">
        <v>400</v>
      </c>
      <c r="O2501" s="476"/>
      <c r="P2501" s="450">
        <v>1</v>
      </c>
      <c r="Q2501" s="451">
        <f t="shared" ref="Q2501:Q2564" si="74">L2501*M2501*N2501*P2501/1000000</f>
        <v>7.8E-2</v>
      </c>
      <c r="R2501" s="476"/>
    </row>
    <row r="2502" spans="10:18" ht="15" customHeight="1" x14ac:dyDescent="0.25">
      <c r="J2502" s="1311">
        <v>12</v>
      </c>
      <c r="K2502" s="476"/>
      <c r="L2502" s="476">
        <v>10</v>
      </c>
      <c r="M2502" s="426">
        <v>15</v>
      </c>
      <c r="N2502" s="426">
        <v>400</v>
      </c>
      <c r="O2502" s="476"/>
      <c r="P2502" s="450">
        <v>2</v>
      </c>
      <c r="Q2502" s="451">
        <f t="shared" si="74"/>
        <v>0.12</v>
      </c>
      <c r="R2502" s="476"/>
    </row>
    <row r="2503" spans="10:18" ht="15" customHeight="1" x14ac:dyDescent="0.25">
      <c r="J2503" s="1055">
        <v>13</v>
      </c>
      <c r="K2503" s="476"/>
      <c r="L2503" s="476">
        <v>4.5</v>
      </c>
      <c r="M2503" s="426">
        <v>15</v>
      </c>
      <c r="N2503" s="426">
        <v>400</v>
      </c>
      <c r="O2503" s="476"/>
      <c r="P2503" s="450">
        <v>2</v>
      </c>
      <c r="Q2503" s="451">
        <f t="shared" si="74"/>
        <v>5.3999999999999999E-2</v>
      </c>
      <c r="R2503" s="476"/>
    </row>
    <row r="2504" spans="10:18" ht="15" customHeight="1" x14ac:dyDescent="0.25">
      <c r="J2504" s="1311">
        <v>14</v>
      </c>
      <c r="K2504" s="476"/>
      <c r="L2504" s="476">
        <v>2.2000000000000002</v>
      </c>
      <c r="M2504" s="426">
        <v>15</v>
      </c>
      <c r="N2504" s="426">
        <v>400</v>
      </c>
      <c r="O2504" s="476"/>
      <c r="P2504" s="450">
        <v>1</v>
      </c>
      <c r="Q2504" s="451">
        <f t="shared" si="74"/>
        <v>1.32E-2</v>
      </c>
      <c r="R2504" s="476"/>
    </row>
    <row r="2505" spans="10:18" ht="15" customHeight="1" x14ac:dyDescent="0.25">
      <c r="J2505" s="1055">
        <v>15</v>
      </c>
      <c r="K2505" s="476"/>
      <c r="L2505" s="476">
        <v>10</v>
      </c>
      <c r="M2505" s="426">
        <v>13</v>
      </c>
      <c r="N2505" s="426">
        <v>400</v>
      </c>
      <c r="O2505" s="476"/>
      <c r="P2505" s="450">
        <v>1</v>
      </c>
      <c r="Q2505" s="451">
        <f t="shared" si="74"/>
        <v>5.1999999999999998E-2</v>
      </c>
      <c r="R2505" s="476"/>
    </row>
    <row r="2506" spans="10:18" ht="15" customHeight="1" x14ac:dyDescent="0.25">
      <c r="J2506" s="1311">
        <v>16</v>
      </c>
      <c r="K2506" s="476"/>
      <c r="L2506" s="476">
        <v>4.5</v>
      </c>
      <c r="M2506" s="426">
        <v>13</v>
      </c>
      <c r="N2506" s="426">
        <v>400</v>
      </c>
      <c r="O2506" s="476"/>
      <c r="P2506" s="450">
        <v>1</v>
      </c>
      <c r="Q2506" s="451">
        <f t="shared" si="74"/>
        <v>2.3400000000000001E-2</v>
      </c>
      <c r="R2506" s="476"/>
    </row>
    <row r="2507" spans="10:18" ht="15" customHeight="1" x14ac:dyDescent="0.25">
      <c r="J2507" s="1055">
        <v>17</v>
      </c>
      <c r="K2507" s="476"/>
      <c r="L2507" s="476">
        <v>10</v>
      </c>
      <c r="M2507" s="426">
        <v>10</v>
      </c>
      <c r="N2507" s="426">
        <v>400</v>
      </c>
      <c r="O2507" s="476"/>
      <c r="P2507" s="450">
        <v>3</v>
      </c>
      <c r="Q2507" s="451">
        <f t="shared" si="74"/>
        <v>0.12</v>
      </c>
      <c r="R2507" s="476"/>
    </row>
    <row r="2508" spans="10:18" ht="15" customHeight="1" x14ac:dyDescent="0.25">
      <c r="J2508" s="1311">
        <v>18</v>
      </c>
      <c r="K2508" s="476"/>
      <c r="L2508" s="476">
        <v>7</v>
      </c>
      <c r="M2508" s="426">
        <v>10</v>
      </c>
      <c r="N2508" s="426">
        <v>400</v>
      </c>
      <c r="O2508" s="476"/>
      <c r="P2508" s="450">
        <v>1</v>
      </c>
      <c r="Q2508" s="451">
        <f t="shared" si="74"/>
        <v>2.8000000000000001E-2</v>
      </c>
      <c r="R2508" s="476"/>
    </row>
    <row r="2509" spans="10:18" ht="15" customHeight="1" x14ac:dyDescent="0.25">
      <c r="J2509" s="1055">
        <v>19</v>
      </c>
      <c r="K2509" s="476"/>
      <c r="L2509" s="476">
        <v>4.5</v>
      </c>
      <c r="M2509" s="426">
        <v>10</v>
      </c>
      <c r="N2509" s="426">
        <v>400</v>
      </c>
      <c r="O2509" s="476"/>
      <c r="P2509" s="450">
        <v>19</v>
      </c>
      <c r="Q2509" s="451">
        <f t="shared" si="74"/>
        <v>0.34200000000000003</v>
      </c>
      <c r="R2509" s="476"/>
    </row>
    <row r="2510" spans="10:18" ht="15" customHeight="1" x14ac:dyDescent="0.25">
      <c r="J2510" s="1311">
        <v>20</v>
      </c>
      <c r="K2510" s="476"/>
      <c r="L2510" s="476">
        <v>3.5</v>
      </c>
      <c r="M2510" s="426">
        <v>10</v>
      </c>
      <c r="N2510" s="426">
        <v>400</v>
      </c>
      <c r="O2510" s="476"/>
      <c r="P2510" s="450">
        <v>3</v>
      </c>
      <c r="Q2510" s="451">
        <f t="shared" si="74"/>
        <v>4.2000000000000003E-2</v>
      </c>
      <c r="R2510" s="476"/>
    </row>
    <row r="2511" spans="10:18" ht="15" customHeight="1" x14ac:dyDescent="0.25">
      <c r="J2511" s="1055">
        <v>21</v>
      </c>
      <c r="K2511" s="476"/>
      <c r="L2511" s="476">
        <v>2.2000000000000002</v>
      </c>
      <c r="M2511" s="426">
        <v>10</v>
      </c>
      <c r="N2511" s="426">
        <v>400</v>
      </c>
      <c r="O2511" s="476"/>
      <c r="P2511" s="450">
        <v>6</v>
      </c>
      <c r="Q2511" s="451">
        <f t="shared" si="74"/>
        <v>5.28E-2</v>
      </c>
      <c r="R2511" s="476"/>
    </row>
    <row r="2512" spans="10:18" ht="15" customHeight="1" x14ac:dyDescent="0.25">
      <c r="J2512" s="1311">
        <v>22</v>
      </c>
      <c r="K2512" s="476"/>
      <c r="L2512" s="476">
        <v>1.7</v>
      </c>
      <c r="M2512" s="426">
        <v>10</v>
      </c>
      <c r="N2512" s="426">
        <v>400</v>
      </c>
      <c r="O2512" s="476"/>
      <c r="P2512" s="450">
        <v>4</v>
      </c>
      <c r="Q2512" s="451">
        <f t="shared" si="74"/>
        <v>2.7199999999999998E-2</v>
      </c>
      <c r="R2512" s="476"/>
    </row>
    <row r="2513" spans="10:18" ht="15" customHeight="1" x14ac:dyDescent="0.25">
      <c r="J2513" s="1055">
        <v>23</v>
      </c>
      <c r="K2513" s="476"/>
      <c r="L2513" s="476">
        <v>4.5</v>
      </c>
      <c r="M2513" s="426">
        <v>10</v>
      </c>
      <c r="N2513" s="426">
        <v>300</v>
      </c>
      <c r="O2513" s="476"/>
      <c r="P2513" s="450">
        <v>4</v>
      </c>
      <c r="Q2513" s="451">
        <f t="shared" si="74"/>
        <v>5.3999999999999999E-2</v>
      </c>
      <c r="R2513" s="476"/>
    </row>
    <row r="2514" spans="10:18" ht="15" customHeight="1" x14ac:dyDescent="0.25">
      <c r="J2514" s="1311">
        <v>24</v>
      </c>
      <c r="K2514" s="476"/>
      <c r="L2514" s="477">
        <v>5</v>
      </c>
      <c r="M2514" s="409">
        <v>7</v>
      </c>
      <c r="N2514" s="409">
        <v>400</v>
      </c>
      <c r="O2514" s="409">
        <v>2</v>
      </c>
      <c r="P2514" s="450">
        <v>8</v>
      </c>
      <c r="Q2514" s="451">
        <f t="shared" si="74"/>
        <v>0.112</v>
      </c>
      <c r="R2514" s="618"/>
    </row>
    <row r="2515" spans="10:18" ht="15" customHeight="1" x14ac:dyDescent="0.25">
      <c r="J2515" s="1311">
        <v>25</v>
      </c>
      <c r="K2515" s="476"/>
      <c r="L2515" s="477">
        <v>4</v>
      </c>
      <c r="M2515" s="409">
        <v>6</v>
      </c>
      <c r="N2515" s="409">
        <v>400</v>
      </c>
      <c r="O2515" s="409">
        <v>2</v>
      </c>
      <c r="P2515" s="450">
        <v>12</v>
      </c>
      <c r="Q2515" s="451">
        <f t="shared" si="74"/>
        <v>0.1152</v>
      </c>
      <c r="R2515" s="1058"/>
    </row>
    <row r="2516" spans="10:18" ht="15" customHeight="1" x14ac:dyDescent="0.25">
      <c r="J2516" s="1311">
        <v>26</v>
      </c>
      <c r="K2516" s="476"/>
      <c r="L2516" s="477">
        <v>3</v>
      </c>
      <c r="M2516" s="409">
        <v>5</v>
      </c>
      <c r="N2516" s="409">
        <v>400</v>
      </c>
      <c r="O2516" s="409">
        <v>8</v>
      </c>
      <c r="P2516" s="450">
        <v>80</v>
      </c>
      <c r="Q2516" s="451">
        <f t="shared" si="74"/>
        <v>0.48</v>
      </c>
      <c r="R2516" s="618"/>
    </row>
    <row r="2517" spans="10:18" ht="15" customHeight="1" x14ac:dyDescent="0.25">
      <c r="J2517" s="1311">
        <v>27</v>
      </c>
      <c r="K2517" s="476"/>
      <c r="L2517" s="477">
        <v>2</v>
      </c>
      <c r="M2517" s="409">
        <v>3</v>
      </c>
      <c r="N2517" s="409">
        <v>400</v>
      </c>
      <c r="O2517" s="409">
        <v>2</v>
      </c>
      <c r="P2517" s="450">
        <v>50</v>
      </c>
      <c r="Q2517" s="451">
        <f t="shared" si="74"/>
        <v>0.12</v>
      </c>
      <c r="R2517" s="618"/>
    </row>
    <row r="2518" spans="10:18" ht="15" customHeight="1" x14ac:dyDescent="0.25">
      <c r="J2518" s="1311">
        <v>28</v>
      </c>
      <c r="K2518" s="476"/>
      <c r="L2518" s="477">
        <v>3</v>
      </c>
      <c r="M2518" s="409">
        <v>5</v>
      </c>
      <c r="N2518" s="409">
        <v>300</v>
      </c>
      <c r="O2518" s="409">
        <v>1</v>
      </c>
      <c r="P2518" s="450">
        <v>10</v>
      </c>
      <c r="Q2518" s="451">
        <f t="shared" si="74"/>
        <v>4.4999999999999998E-2</v>
      </c>
      <c r="R2518" s="618"/>
    </row>
    <row r="2519" spans="10:18" ht="15" customHeight="1" x14ac:dyDescent="0.25">
      <c r="J2519" s="1329">
        <v>46251</v>
      </c>
      <c r="K2519" s="429" t="s">
        <v>32</v>
      </c>
      <c r="L2519" s="426">
        <v>15</v>
      </c>
      <c r="M2519" s="426">
        <v>30</v>
      </c>
      <c r="N2519" s="426">
        <v>400</v>
      </c>
      <c r="O2519" s="429"/>
      <c r="P2519" s="450">
        <v>1</v>
      </c>
      <c r="Q2519" s="451">
        <f t="shared" si="74"/>
        <v>0.18</v>
      </c>
      <c r="R2519" s="1056"/>
    </row>
    <row r="2520" spans="10:18" ht="15" customHeight="1" x14ac:dyDescent="0.25">
      <c r="J2520" s="1311">
        <v>2</v>
      </c>
      <c r="K2520" s="476"/>
      <c r="L2520" s="476">
        <v>13</v>
      </c>
      <c r="M2520" s="426">
        <v>30</v>
      </c>
      <c r="N2520" s="426">
        <v>400</v>
      </c>
      <c r="O2520" s="476"/>
      <c r="P2520" s="450">
        <v>1</v>
      </c>
      <c r="Q2520" s="451">
        <f t="shared" si="74"/>
        <v>0.156</v>
      </c>
      <c r="R2520" s="476"/>
    </row>
    <row r="2521" spans="10:18" ht="15" customHeight="1" x14ac:dyDescent="0.25">
      <c r="J2521" s="1055">
        <v>3</v>
      </c>
      <c r="K2521" s="476"/>
      <c r="L2521" s="476">
        <v>8</v>
      </c>
      <c r="M2521" s="426">
        <v>30</v>
      </c>
      <c r="N2521" s="426">
        <v>400</v>
      </c>
      <c r="O2521" s="476"/>
      <c r="P2521" s="450">
        <v>2</v>
      </c>
      <c r="Q2521" s="451">
        <f t="shared" si="74"/>
        <v>0.192</v>
      </c>
      <c r="R2521" s="476"/>
    </row>
    <row r="2522" spans="10:18" ht="15" customHeight="1" x14ac:dyDescent="0.25">
      <c r="J2522" s="1311">
        <v>4</v>
      </c>
      <c r="K2522" s="476"/>
      <c r="L2522" s="476">
        <v>7</v>
      </c>
      <c r="M2522" s="426">
        <v>30</v>
      </c>
      <c r="N2522" s="426">
        <v>400</v>
      </c>
      <c r="O2522" s="476"/>
      <c r="P2522" s="450">
        <v>1</v>
      </c>
      <c r="Q2522" s="451">
        <f t="shared" si="74"/>
        <v>8.4000000000000005E-2</v>
      </c>
      <c r="R2522" s="476"/>
    </row>
    <row r="2523" spans="10:18" ht="15" customHeight="1" x14ac:dyDescent="0.25">
      <c r="J2523" s="1055">
        <v>5</v>
      </c>
      <c r="K2523" s="476"/>
      <c r="L2523" s="476">
        <v>2.2000000000000002</v>
      </c>
      <c r="M2523" s="426">
        <v>30</v>
      </c>
      <c r="N2523" s="426">
        <v>400</v>
      </c>
      <c r="O2523" s="476"/>
      <c r="P2523" s="450">
        <v>1</v>
      </c>
      <c r="Q2523" s="451">
        <f t="shared" si="74"/>
        <v>2.64E-2</v>
      </c>
      <c r="R2523" s="476"/>
    </row>
    <row r="2524" spans="10:18" ht="15" customHeight="1" x14ac:dyDescent="0.25">
      <c r="J2524" s="1311">
        <v>6</v>
      </c>
      <c r="K2524" s="476"/>
      <c r="L2524" s="476">
        <v>13</v>
      </c>
      <c r="M2524" s="426">
        <v>25</v>
      </c>
      <c r="N2524" s="426">
        <v>400</v>
      </c>
      <c r="O2524" s="476"/>
      <c r="P2524" s="450">
        <v>2</v>
      </c>
      <c r="Q2524" s="451">
        <f t="shared" si="74"/>
        <v>0.26</v>
      </c>
      <c r="R2524" s="476"/>
    </row>
    <row r="2525" spans="10:18" ht="15" customHeight="1" x14ac:dyDescent="0.25">
      <c r="J2525" s="1055">
        <v>7</v>
      </c>
      <c r="K2525" s="476"/>
      <c r="L2525" s="476">
        <v>10</v>
      </c>
      <c r="M2525" s="426">
        <v>25</v>
      </c>
      <c r="N2525" s="426">
        <v>400</v>
      </c>
      <c r="O2525" s="476"/>
      <c r="P2525" s="450">
        <v>1</v>
      </c>
      <c r="Q2525" s="451">
        <f t="shared" si="74"/>
        <v>0.1</v>
      </c>
      <c r="R2525" s="476"/>
    </row>
    <row r="2526" spans="10:18" ht="15" customHeight="1" x14ac:dyDescent="0.25">
      <c r="J2526" s="1311">
        <v>8</v>
      </c>
      <c r="K2526" s="476"/>
      <c r="L2526" s="476">
        <v>8</v>
      </c>
      <c r="M2526" s="426">
        <v>25</v>
      </c>
      <c r="N2526" s="426">
        <v>400</v>
      </c>
      <c r="O2526" s="476"/>
      <c r="P2526" s="450">
        <v>2</v>
      </c>
      <c r="Q2526" s="451">
        <f t="shared" si="74"/>
        <v>0.16</v>
      </c>
      <c r="R2526" s="476"/>
    </row>
    <row r="2527" spans="10:18" ht="15" customHeight="1" x14ac:dyDescent="0.25">
      <c r="J2527" s="1055">
        <v>9</v>
      </c>
      <c r="K2527" s="476"/>
      <c r="L2527" s="476">
        <v>13</v>
      </c>
      <c r="M2527" s="426">
        <v>23</v>
      </c>
      <c r="N2527" s="426">
        <v>400</v>
      </c>
      <c r="O2527" s="476"/>
      <c r="P2527" s="450">
        <v>1</v>
      </c>
      <c r="Q2527" s="451">
        <f t="shared" si="74"/>
        <v>0.1196</v>
      </c>
      <c r="R2527" s="476"/>
    </row>
    <row r="2528" spans="10:18" ht="15" customHeight="1" x14ac:dyDescent="0.25">
      <c r="J2528" s="1311">
        <v>10</v>
      </c>
      <c r="K2528" s="476"/>
      <c r="L2528" s="476">
        <v>10</v>
      </c>
      <c r="M2528" s="426">
        <v>20</v>
      </c>
      <c r="N2528" s="426">
        <v>400</v>
      </c>
      <c r="O2528" s="476"/>
      <c r="P2528" s="450">
        <v>2</v>
      </c>
      <c r="Q2528" s="451">
        <f t="shared" si="74"/>
        <v>0.16</v>
      </c>
      <c r="R2528" s="476"/>
    </row>
    <row r="2529" spans="10:18" ht="15" customHeight="1" x14ac:dyDescent="0.25">
      <c r="J2529" s="1055">
        <v>11</v>
      </c>
      <c r="K2529" s="476"/>
      <c r="L2529" s="476">
        <v>8</v>
      </c>
      <c r="M2529" s="426">
        <v>20</v>
      </c>
      <c r="N2529" s="426">
        <v>400</v>
      </c>
      <c r="O2529" s="476"/>
      <c r="P2529" s="450">
        <v>1</v>
      </c>
      <c r="Q2529" s="451">
        <f t="shared" si="74"/>
        <v>6.4000000000000001E-2</v>
      </c>
      <c r="R2529" s="476"/>
    </row>
    <row r="2530" spans="10:18" ht="15" customHeight="1" x14ac:dyDescent="0.25">
      <c r="J2530" s="1311">
        <v>12</v>
      </c>
      <c r="K2530" s="476"/>
      <c r="L2530" s="476">
        <v>7</v>
      </c>
      <c r="M2530" s="426">
        <v>20</v>
      </c>
      <c r="N2530" s="426">
        <v>400</v>
      </c>
      <c r="O2530" s="476"/>
      <c r="P2530" s="450">
        <v>5</v>
      </c>
      <c r="Q2530" s="451">
        <f t="shared" si="74"/>
        <v>0.28000000000000003</v>
      </c>
      <c r="R2530" s="476"/>
    </row>
    <row r="2531" spans="10:18" ht="15" customHeight="1" x14ac:dyDescent="0.25">
      <c r="J2531" s="1055">
        <v>13</v>
      </c>
      <c r="K2531" s="476"/>
      <c r="L2531" s="476">
        <v>13</v>
      </c>
      <c r="M2531" s="426">
        <v>15</v>
      </c>
      <c r="N2531" s="426">
        <v>400</v>
      </c>
      <c r="O2531" s="476"/>
      <c r="P2531" s="450">
        <v>1</v>
      </c>
      <c r="Q2531" s="451">
        <f t="shared" si="74"/>
        <v>7.8E-2</v>
      </c>
      <c r="R2531" s="476"/>
    </row>
    <row r="2532" spans="10:18" ht="15" customHeight="1" x14ac:dyDescent="0.25">
      <c r="J2532" s="1311">
        <v>14</v>
      </c>
      <c r="K2532" s="476"/>
      <c r="L2532" s="476">
        <v>10</v>
      </c>
      <c r="M2532" s="426">
        <v>15</v>
      </c>
      <c r="N2532" s="426">
        <v>400</v>
      </c>
      <c r="O2532" s="476"/>
      <c r="P2532" s="450">
        <v>1</v>
      </c>
      <c r="Q2532" s="451">
        <f t="shared" si="74"/>
        <v>0.06</v>
      </c>
      <c r="R2532" s="476"/>
    </row>
    <row r="2533" spans="10:18" ht="15" customHeight="1" x14ac:dyDescent="0.25">
      <c r="J2533" s="1055">
        <v>15</v>
      </c>
      <c r="K2533" s="476"/>
      <c r="L2533" s="476">
        <v>8</v>
      </c>
      <c r="M2533" s="426">
        <v>15</v>
      </c>
      <c r="N2533" s="426">
        <v>400</v>
      </c>
      <c r="O2533" s="476"/>
      <c r="P2533" s="450">
        <v>1</v>
      </c>
      <c r="Q2533" s="451">
        <f t="shared" si="74"/>
        <v>4.8000000000000001E-2</v>
      </c>
      <c r="R2533" s="476"/>
    </row>
    <row r="2534" spans="10:18" ht="15" customHeight="1" x14ac:dyDescent="0.25">
      <c r="J2534" s="1311">
        <v>16</v>
      </c>
      <c r="K2534" s="476"/>
      <c r="L2534" s="476">
        <v>4.5</v>
      </c>
      <c r="M2534" s="426">
        <v>15</v>
      </c>
      <c r="N2534" s="426">
        <v>400</v>
      </c>
      <c r="O2534" s="476"/>
      <c r="P2534" s="450">
        <v>1</v>
      </c>
      <c r="Q2534" s="451">
        <f t="shared" si="74"/>
        <v>2.7E-2</v>
      </c>
      <c r="R2534" s="476"/>
    </row>
    <row r="2535" spans="10:18" ht="15" customHeight="1" x14ac:dyDescent="0.25">
      <c r="J2535" s="1055">
        <v>17</v>
      </c>
      <c r="K2535" s="476"/>
      <c r="L2535" s="476">
        <v>3.5</v>
      </c>
      <c r="M2535" s="426">
        <v>15</v>
      </c>
      <c r="N2535" s="426">
        <v>400</v>
      </c>
      <c r="O2535" s="476"/>
      <c r="P2535" s="450">
        <v>1</v>
      </c>
      <c r="Q2535" s="451">
        <f t="shared" si="74"/>
        <v>2.1000000000000001E-2</v>
      </c>
      <c r="R2535" s="476"/>
    </row>
    <row r="2536" spans="10:18" ht="15" customHeight="1" x14ac:dyDescent="0.25">
      <c r="J2536" s="1311">
        <v>18</v>
      </c>
      <c r="K2536" s="476"/>
      <c r="L2536" s="476">
        <v>2.2000000000000002</v>
      </c>
      <c r="M2536" s="426">
        <v>15</v>
      </c>
      <c r="N2536" s="426">
        <v>400</v>
      </c>
      <c r="O2536" s="476"/>
      <c r="P2536" s="450">
        <v>2</v>
      </c>
      <c r="Q2536" s="451">
        <f t="shared" si="74"/>
        <v>2.64E-2</v>
      </c>
      <c r="R2536" s="476"/>
    </row>
    <row r="2537" spans="10:18" ht="15" customHeight="1" x14ac:dyDescent="0.25">
      <c r="J2537" s="1055">
        <v>19</v>
      </c>
      <c r="K2537" s="476"/>
      <c r="L2537" s="476">
        <v>13</v>
      </c>
      <c r="M2537" s="426">
        <v>13</v>
      </c>
      <c r="N2537" s="426">
        <v>400</v>
      </c>
      <c r="O2537" s="476"/>
      <c r="P2537" s="450">
        <v>1</v>
      </c>
      <c r="Q2537" s="451">
        <f t="shared" si="74"/>
        <v>6.7599999999999993E-2</v>
      </c>
      <c r="R2537" s="476"/>
    </row>
    <row r="2538" spans="10:18" ht="15" customHeight="1" x14ac:dyDescent="0.25">
      <c r="J2538" s="1311">
        <v>20</v>
      </c>
      <c r="K2538" s="476"/>
      <c r="L2538" s="476">
        <v>4.5</v>
      </c>
      <c r="M2538" s="426">
        <v>13</v>
      </c>
      <c r="N2538" s="426">
        <v>400</v>
      </c>
      <c r="O2538" s="476"/>
      <c r="P2538" s="450">
        <v>1</v>
      </c>
      <c r="Q2538" s="451">
        <f t="shared" si="74"/>
        <v>2.3400000000000001E-2</v>
      </c>
      <c r="R2538" s="476"/>
    </row>
    <row r="2539" spans="10:18" ht="15" customHeight="1" x14ac:dyDescent="0.25">
      <c r="J2539" s="1055">
        <v>21</v>
      </c>
      <c r="K2539" s="476"/>
      <c r="L2539" s="476">
        <v>2.2000000000000002</v>
      </c>
      <c r="M2539" s="426">
        <v>13</v>
      </c>
      <c r="N2539" s="426">
        <v>400</v>
      </c>
      <c r="O2539" s="476"/>
      <c r="P2539" s="450">
        <v>1</v>
      </c>
      <c r="Q2539" s="451">
        <f t="shared" si="74"/>
        <v>1.1440000000000001E-2</v>
      </c>
      <c r="R2539" s="476"/>
    </row>
    <row r="2540" spans="10:18" ht="15" customHeight="1" x14ac:dyDescent="0.25">
      <c r="J2540" s="1311">
        <v>22</v>
      </c>
      <c r="K2540" s="476"/>
      <c r="L2540" s="476">
        <v>7</v>
      </c>
      <c r="M2540" s="426">
        <v>15</v>
      </c>
      <c r="N2540" s="426">
        <v>400</v>
      </c>
      <c r="O2540" s="476"/>
      <c r="P2540" s="450">
        <v>1</v>
      </c>
      <c r="Q2540" s="451">
        <f t="shared" si="74"/>
        <v>4.2000000000000003E-2</v>
      </c>
      <c r="R2540" s="476"/>
    </row>
    <row r="2541" spans="10:18" ht="15" customHeight="1" x14ac:dyDescent="0.25">
      <c r="J2541" s="1055">
        <v>23</v>
      </c>
      <c r="K2541" s="476"/>
      <c r="L2541" s="476">
        <v>10</v>
      </c>
      <c r="M2541" s="426">
        <v>10</v>
      </c>
      <c r="N2541" s="426">
        <v>400</v>
      </c>
      <c r="O2541" s="476"/>
      <c r="P2541" s="450">
        <v>1</v>
      </c>
      <c r="Q2541" s="451">
        <f t="shared" si="74"/>
        <v>0.04</v>
      </c>
      <c r="R2541" s="476"/>
    </row>
    <row r="2542" spans="10:18" ht="15" customHeight="1" x14ac:dyDescent="0.25">
      <c r="J2542" s="1311">
        <v>24</v>
      </c>
      <c r="K2542" s="476"/>
      <c r="L2542" s="476">
        <v>8</v>
      </c>
      <c r="M2542" s="426">
        <v>10</v>
      </c>
      <c r="N2542" s="426">
        <v>400</v>
      </c>
      <c r="O2542" s="476"/>
      <c r="P2542" s="450">
        <v>2</v>
      </c>
      <c r="Q2542" s="451">
        <f t="shared" si="74"/>
        <v>6.4000000000000001E-2</v>
      </c>
      <c r="R2542" s="476"/>
    </row>
    <row r="2543" spans="10:18" ht="15" customHeight="1" x14ac:dyDescent="0.25">
      <c r="J2543" s="1055">
        <v>25</v>
      </c>
      <c r="K2543" s="476"/>
      <c r="L2543" s="476">
        <v>7</v>
      </c>
      <c r="M2543" s="426">
        <v>10</v>
      </c>
      <c r="N2543" s="426">
        <v>400</v>
      </c>
      <c r="O2543" s="476"/>
      <c r="P2543" s="450">
        <v>3</v>
      </c>
      <c r="Q2543" s="451">
        <f t="shared" si="74"/>
        <v>8.4000000000000005E-2</v>
      </c>
      <c r="R2543" s="476"/>
    </row>
    <row r="2544" spans="10:18" ht="15" customHeight="1" x14ac:dyDescent="0.25">
      <c r="J2544" s="1311">
        <v>26</v>
      </c>
      <c r="K2544" s="476"/>
      <c r="L2544" s="476">
        <v>4.5</v>
      </c>
      <c r="M2544" s="426">
        <v>10</v>
      </c>
      <c r="N2544" s="426">
        <v>400</v>
      </c>
      <c r="O2544" s="476"/>
      <c r="P2544" s="450">
        <v>16</v>
      </c>
      <c r="Q2544" s="451">
        <f t="shared" si="74"/>
        <v>0.28799999999999998</v>
      </c>
      <c r="R2544" s="476"/>
    </row>
    <row r="2545" spans="10:18" ht="15" customHeight="1" x14ac:dyDescent="0.25">
      <c r="J2545" s="1055">
        <v>27</v>
      </c>
      <c r="K2545" s="476"/>
      <c r="L2545" s="476">
        <v>3.5</v>
      </c>
      <c r="M2545" s="426">
        <v>10</v>
      </c>
      <c r="N2545" s="426">
        <v>400</v>
      </c>
      <c r="O2545" s="476"/>
      <c r="P2545" s="450">
        <v>4</v>
      </c>
      <c r="Q2545" s="451">
        <f t="shared" si="74"/>
        <v>5.6000000000000001E-2</v>
      </c>
      <c r="R2545" s="476"/>
    </row>
    <row r="2546" spans="10:18" ht="15" customHeight="1" x14ac:dyDescent="0.25">
      <c r="J2546" s="1311">
        <v>28</v>
      </c>
      <c r="K2546" s="476"/>
      <c r="L2546" s="476">
        <v>2.2000000000000002</v>
      </c>
      <c r="M2546" s="426">
        <v>10</v>
      </c>
      <c r="N2546" s="426">
        <v>400</v>
      </c>
      <c r="O2546" s="476"/>
      <c r="P2546" s="450">
        <v>16</v>
      </c>
      <c r="Q2546" s="451">
        <f t="shared" si="74"/>
        <v>0.14080000000000001</v>
      </c>
      <c r="R2546" s="476"/>
    </row>
    <row r="2547" spans="10:18" ht="15" customHeight="1" x14ac:dyDescent="0.25">
      <c r="J2547" s="1055">
        <v>29</v>
      </c>
      <c r="K2547" s="476"/>
      <c r="L2547" s="476">
        <v>1.7</v>
      </c>
      <c r="M2547" s="426">
        <v>10</v>
      </c>
      <c r="N2547" s="426">
        <v>400</v>
      </c>
      <c r="O2547" s="476"/>
      <c r="P2547" s="450">
        <v>4</v>
      </c>
      <c r="Q2547" s="451">
        <f t="shared" si="74"/>
        <v>2.7199999999999998E-2</v>
      </c>
      <c r="R2547" s="476"/>
    </row>
    <row r="2548" spans="10:18" ht="15" customHeight="1" x14ac:dyDescent="0.25">
      <c r="J2548" s="1311">
        <v>30</v>
      </c>
      <c r="K2548" s="476"/>
      <c r="L2548" s="476">
        <v>7</v>
      </c>
      <c r="M2548" s="426">
        <v>13</v>
      </c>
      <c r="N2548" s="426">
        <v>400</v>
      </c>
      <c r="O2548" s="476"/>
      <c r="P2548" s="450">
        <v>1</v>
      </c>
      <c r="Q2548" s="451">
        <f t="shared" si="74"/>
        <v>3.6400000000000002E-2</v>
      </c>
      <c r="R2548" s="476"/>
    </row>
    <row r="2549" spans="10:18" ht="15" customHeight="1" x14ac:dyDescent="0.25">
      <c r="J2549" s="1055">
        <v>31</v>
      </c>
      <c r="K2549" s="476"/>
      <c r="L2549" s="476">
        <v>1.7</v>
      </c>
      <c r="M2549" s="426">
        <v>10</v>
      </c>
      <c r="N2549" s="426">
        <v>300</v>
      </c>
      <c r="O2549" s="476"/>
      <c r="P2549" s="450">
        <v>15</v>
      </c>
      <c r="Q2549" s="451">
        <f t="shared" si="74"/>
        <v>7.6499999999999999E-2</v>
      </c>
      <c r="R2549" s="476"/>
    </row>
    <row r="2550" spans="10:18" ht="15" customHeight="1" x14ac:dyDescent="0.25">
      <c r="J2550" s="1311">
        <v>32</v>
      </c>
      <c r="K2550" s="476"/>
      <c r="L2550" s="476">
        <v>1.7</v>
      </c>
      <c r="M2550" s="426">
        <v>10</v>
      </c>
      <c r="N2550" s="426">
        <v>250</v>
      </c>
      <c r="O2550" s="476"/>
      <c r="P2550" s="450">
        <v>1</v>
      </c>
      <c r="Q2550" s="451">
        <f t="shared" si="74"/>
        <v>4.2500000000000003E-3</v>
      </c>
      <c r="R2550" s="476"/>
    </row>
    <row r="2551" spans="10:18" ht="15" customHeight="1" x14ac:dyDescent="0.25">
      <c r="J2551" s="1055">
        <v>33</v>
      </c>
      <c r="K2551" s="476"/>
      <c r="L2551" s="476">
        <v>4.5</v>
      </c>
      <c r="M2551" s="426">
        <v>10</v>
      </c>
      <c r="N2551" s="426">
        <v>400</v>
      </c>
      <c r="O2551" s="476"/>
      <c r="P2551" s="450">
        <v>5</v>
      </c>
      <c r="Q2551" s="451">
        <f t="shared" si="74"/>
        <v>0.09</v>
      </c>
      <c r="R2551" s="476"/>
    </row>
    <row r="2552" spans="10:18" ht="15" customHeight="1" x14ac:dyDescent="0.25">
      <c r="J2552" s="1311">
        <v>35</v>
      </c>
      <c r="K2552" s="476"/>
      <c r="L2552" s="477">
        <v>5</v>
      </c>
      <c r="M2552" s="409">
        <v>7</v>
      </c>
      <c r="N2552" s="409">
        <v>400</v>
      </c>
      <c r="O2552" s="409">
        <v>16</v>
      </c>
      <c r="P2552" s="450">
        <v>64</v>
      </c>
      <c r="Q2552" s="451">
        <f t="shared" si="74"/>
        <v>0.89600000000000002</v>
      </c>
      <c r="R2552" s="618"/>
    </row>
    <row r="2553" spans="10:18" ht="15" customHeight="1" x14ac:dyDescent="0.25">
      <c r="J2553" s="1311">
        <v>36</v>
      </c>
      <c r="K2553" s="476"/>
      <c r="L2553" s="477">
        <v>4</v>
      </c>
      <c r="M2553" s="409">
        <v>6</v>
      </c>
      <c r="N2553" s="409">
        <v>400</v>
      </c>
      <c r="O2553" s="409">
        <v>3</v>
      </c>
      <c r="P2553" s="450">
        <v>18</v>
      </c>
      <c r="Q2553" s="451">
        <f t="shared" si="74"/>
        <v>0.17280000000000001</v>
      </c>
      <c r="R2553" s="1058"/>
    </row>
    <row r="2554" spans="10:18" ht="15" customHeight="1" x14ac:dyDescent="0.25">
      <c r="J2554" s="1311">
        <v>37</v>
      </c>
      <c r="K2554" s="476"/>
      <c r="L2554" s="477">
        <v>3</v>
      </c>
      <c r="M2554" s="409">
        <v>5</v>
      </c>
      <c r="N2554" s="409">
        <v>400</v>
      </c>
      <c r="O2554" s="409">
        <v>5</v>
      </c>
      <c r="P2554" s="450">
        <v>50</v>
      </c>
      <c r="Q2554" s="451">
        <f t="shared" si="74"/>
        <v>0.3</v>
      </c>
      <c r="R2554" s="618"/>
    </row>
    <row r="2555" spans="10:18" ht="15" customHeight="1" x14ac:dyDescent="0.25">
      <c r="J2555" s="1311">
        <v>38</v>
      </c>
      <c r="K2555" s="476"/>
      <c r="L2555" s="477">
        <v>2</v>
      </c>
      <c r="M2555" s="409">
        <v>3</v>
      </c>
      <c r="N2555" s="409">
        <v>400</v>
      </c>
      <c r="O2555" s="409">
        <v>5</v>
      </c>
      <c r="P2555" s="450">
        <v>125</v>
      </c>
      <c r="Q2555" s="451">
        <f t="shared" si="74"/>
        <v>0.3</v>
      </c>
      <c r="R2555" s="618"/>
    </row>
    <row r="2556" spans="10:18" ht="15" customHeight="1" x14ac:dyDescent="0.25">
      <c r="J2556" s="1329">
        <v>46252</v>
      </c>
      <c r="K2556" s="429" t="s">
        <v>32</v>
      </c>
      <c r="L2556" s="426">
        <v>15</v>
      </c>
      <c r="M2556" s="426">
        <v>30</v>
      </c>
      <c r="N2556" s="426">
        <v>400</v>
      </c>
      <c r="O2556" s="429"/>
      <c r="P2556" s="450">
        <v>1</v>
      </c>
      <c r="Q2556" s="451">
        <f t="shared" si="74"/>
        <v>0.18</v>
      </c>
      <c r="R2556" s="1056"/>
    </row>
    <row r="2557" spans="10:18" ht="15" customHeight="1" x14ac:dyDescent="0.25">
      <c r="J2557" s="1311">
        <v>2</v>
      </c>
      <c r="K2557" s="476"/>
      <c r="L2557" s="476">
        <v>10</v>
      </c>
      <c r="M2557" s="426">
        <v>30</v>
      </c>
      <c r="N2557" s="426">
        <v>400</v>
      </c>
      <c r="O2557" s="476"/>
      <c r="P2557" s="450">
        <v>1</v>
      </c>
      <c r="Q2557" s="451">
        <f t="shared" si="74"/>
        <v>0.12</v>
      </c>
      <c r="R2557" s="476"/>
    </row>
    <row r="2558" spans="10:18" ht="15" customHeight="1" x14ac:dyDescent="0.25">
      <c r="J2558" s="1055">
        <v>3</v>
      </c>
      <c r="K2558" s="476"/>
      <c r="L2558" s="476">
        <v>15</v>
      </c>
      <c r="M2558" s="426">
        <v>25</v>
      </c>
      <c r="N2558" s="426">
        <v>400</v>
      </c>
      <c r="O2558" s="476"/>
      <c r="P2558" s="450">
        <v>1</v>
      </c>
      <c r="Q2558" s="451">
        <f t="shared" si="74"/>
        <v>0.15</v>
      </c>
      <c r="R2558" s="476"/>
    </row>
    <row r="2559" spans="10:18" ht="15" customHeight="1" x14ac:dyDescent="0.25">
      <c r="J2559" s="1311">
        <v>4</v>
      </c>
      <c r="K2559" s="476"/>
      <c r="L2559" s="476">
        <v>13</v>
      </c>
      <c r="M2559" s="426">
        <v>25</v>
      </c>
      <c r="N2559" s="426">
        <v>400</v>
      </c>
      <c r="O2559" s="476"/>
      <c r="P2559" s="450">
        <v>8</v>
      </c>
      <c r="Q2559" s="451">
        <f t="shared" si="74"/>
        <v>1.04</v>
      </c>
      <c r="R2559" s="476"/>
    </row>
    <row r="2560" spans="10:18" ht="15" customHeight="1" x14ac:dyDescent="0.25">
      <c r="J2560" s="1055">
        <v>5</v>
      </c>
      <c r="K2560" s="476"/>
      <c r="L2560" s="476">
        <v>7</v>
      </c>
      <c r="M2560" s="426">
        <v>25</v>
      </c>
      <c r="N2560" s="426">
        <v>400</v>
      </c>
      <c r="O2560" s="476"/>
      <c r="P2560" s="450">
        <v>1</v>
      </c>
      <c r="Q2560" s="451">
        <f t="shared" si="74"/>
        <v>7.0000000000000007E-2</v>
      </c>
      <c r="R2560" s="476"/>
    </row>
    <row r="2561" spans="10:18" ht="15" customHeight="1" x14ac:dyDescent="0.25">
      <c r="J2561" s="1311">
        <v>6</v>
      </c>
      <c r="K2561" s="476"/>
      <c r="L2561" s="476">
        <v>15</v>
      </c>
      <c r="M2561" s="426">
        <v>20</v>
      </c>
      <c r="N2561" s="426">
        <v>400</v>
      </c>
      <c r="O2561" s="476"/>
      <c r="P2561" s="450">
        <v>5</v>
      </c>
      <c r="Q2561" s="451">
        <f t="shared" si="74"/>
        <v>0.6</v>
      </c>
      <c r="R2561" s="476"/>
    </row>
    <row r="2562" spans="10:18" ht="15" customHeight="1" x14ac:dyDescent="0.25">
      <c r="J2562" s="1055">
        <v>7</v>
      </c>
      <c r="K2562" s="476"/>
      <c r="L2562" s="476">
        <v>13</v>
      </c>
      <c r="M2562" s="426">
        <v>20</v>
      </c>
      <c r="N2562" s="426">
        <v>400</v>
      </c>
      <c r="O2562" s="476"/>
      <c r="P2562" s="450">
        <v>4</v>
      </c>
      <c r="Q2562" s="451">
        <f t="shared" si="74"/>
        <v>0.41599999999999998</v>
      </c>
      <c r="R2562" s="476"/>
    </row>
    <row r="2563" spans="10:18" ht="15" customHeight="1" x14ac:dyDescent="0.25">
      <c r="J2563" s="1311">
        <v>8</v>
      </c>
      <c r="K2563" s="476"/>
      <c r="L2563" s="476">
        <v>10</v>
      </c>
      <c r="M2563" s="426">
        <v>20</v>
      </c>
      <c r="N2563" s="426">
        <v>400</v>
      </c>
      <c r="O2563" s="476"/>
      <c r="P2563" s="450">
        <v>1</v>
      </c>
      <c r="Q2563" s="451">
        <f t="shared" si="74"/>
        <v>0.08</v>
      </c>
      <c r="R2563" s="476"/>
    </row>
    <row r="2564" spans="10:18" ht="15" customHeight="1" x14ac:dyDescent="0.25">
      <c r="J2564" s="1055">
        <v>9</v>
      </c>
      <c r="K2564" s="476"/>
      <c r="L2564" s="476">
        <v>7</v>
      </c>
      <c r="M2564" s="426">
        <v>20</v>
      </c>
      <c r="N2564" s="426">
        <v>400</v>
      </c>
      <c r="O2564" s="476"/>
      <c r="P2564" s="450">
        <v>1</v>
      </c>
      <c r="Q2564" s="451">
        <f t="shared" si="74"/>
        <v>5.6000000000000001E-2</v>
      </c>
      <c r="R2564" s="476"/>
    </row>
    <row r="2565" spans="10:18" ht="15" customHeight="1" x14ac:dyDescent="0.25">
      <c r="J2565" s="1311">
        <v>10</v>
      </c>
      <c r="K2565" s="476"/>
      <c r="L2565" s="476">
        <v>4.5</v>
      </c>
      <c r="M2565" s="426">
        <v>20</v>
      </c>
      <c r="N2565" s="426">
        <v>400</v>
      </c>
      <c r="O2565" s="476"/>
      <c r="P2565" s="450">
        <v>2</v>
      </c>
      <c r="Q2565" s="451">
        <f t="shared" ref="Q2565:Q2628" si="75">L2565*M2565*N2565*P2565/1000000</f>
        <v>7.1999999999999995E-2</v>
      </c>
      <c r="R2565" s="476"/>
    </row>
    <row r="2566" spans="10:18" ht="15" customHeight="1" x14ac:dyDescent="0.25">
      <c r="J2566" s="1055">
        <v>11</v>
      </c>
      <c r="K2566" s="476"/>
      <c r="L2566" s="476">
        <v>13</v>
      </c>
      <c r="M2566" s="426">
        <v>15</v>
      </c>
      <c r="N2566" s="426">
        <v>400</v>
      </c>
      <c r="O2566" s="476"/>
      <c r="P2566" s="450">
        <v>2</v>
      </c>
      <c r="Q2566" s="451">
        <f t="shared" si="75"/>
        <v>0.156</v>
      </c>
      <c r="R2566" s="476"/>
    </row>
    <row r="2567" spans="10:18" ht="15" customHeight="1" x14ac:dyDescent="0.25">
      <c r="J2567" s="1311">
        <v>12</v>
      </c>
      <c r="K2567" s="476"/>
      <c r="L2567" s="476">
        <v>10</v>
      </c>
      <c r="M2567" s="426">
        <v>15</v>
      </c>
      <c r="N2567" s="426">
        <v>400</v>
      </c>
      <c r="O2567" s="476"/>
      <c r="P2567" s="450">
        <v>3</v>
      </c>
      <c r="Q2567" s="451">
        <f t="shared" si="75"/>
        <v>0.18</v>
      </c>
      <c r="R2567" s="476"/>
    </row>
    <row r="2568" spans="10:18" ht="15" customHeight="1" x14ac:dyDescent="0.25">
      <c r="J2568" s="1055">
        <v>13</v>
      </c>
      <c r="K2568" s="476"/>
      <c r="L2568" s="476">
        <v>7</v>
      </c>
      <c r="M2568" s="426">
        <v>15</v>
      </c>
      <c r="N2568" s="426">
        <v>400</v>
      </c>
      <c r="O2568" s="476"/>
      <c r="P2568" s="450">
        <v>1</v>
      </c>
      <c r="Q2568" s="451">
        <f t="shared" si="75"/>
        <v>4.2000000000000003E-2</v>
      </c>
      <c r="R2568" s="476"/>
    </row>
    <row r="2569" spans="10:18" ht="15" customHeight="1" x14ac:dyDescent="0.25">
      <c r="J2569" s="1311">
        <v>14</v>
      </c>
      <c r="K2569" s="476"/>
      <c r="L2569" s="476">
        <v>4.5</v>
      </c>
      <c r="M2569" s="426">
        <v>15</v>
      </c>
      <c r="N2569" s="426">
        <v>400</v>
      </c>
      <c r="O2569" s="476"/>
      <c r="P2569" s="450">
        <v>9</v>
      </c>
      <c r="Q2569" s="451">
        <f t="shared" si="75"/>
        <v>0.24299999999999999</v>
      </c>
      <c r="R2569" s="476"/>
    </row>
    <row r="2570" spans="10:18" ht="15" customHeight="1" x14ac:dyDescent="0.25">
      <c r="J2570" s="1055">
        <v>15</v>
      </c>
      <c r="K2570" s="476"/>
      <c r="L2570" s="476">
        <v>2.2000000000000002</v>
      </c>
      <c r="M2570" s="426">
        <v>15</v>
      </c>
      <c r="N2570" s="426">
        <v>400</v>
      </c>
      <c r="O2570" s="476"/>
      <c r="P2570" s="450">
        <v>1</v>
      </c>
      <c r="Q2570" s="451">
        <f t="shared" si="75"/>
        <v>1.32E-2</v>
      </c>
      <c r="R2570" s="476"/>
    </row>
    <row r="2571" spans="10:18" ht="15" customHeight="1" x14ac:dyDescent="0.25">
      <c r="J2571" s="1311">
        <v>16</v>
      </c>
      <c r="K2571" s="476"/>
      <c r="L2571" s="476">
        <v>7</v>
      </c>
      <c r="M2571" s="426">
        <v>13</v>
      </c>
      <c r="N2571" s="426">
        <v>400</v>
      </c>
      <c r="O2571" s="476"/>
      <c r="P2571" s="450">
        <v>4</v>
      </c>
      <c r="Q2571" s="451">
        <f t="shared" si="75"/>
        <v>0.14560000000000001</v>
      </c>
      <c r="R2571" s="476"/>
    </row>
    <row r="2572" spans="10:18" ht="15" customHeight="1" x14ac:dyDescent="0.25">
      <c r="J2572" s="1055">
        <v>17</v>
      </c>
      <c r="K2572" s="476"/>
      <c r="L2572" s="476">
        <v>8</v>
      </c>
      <c r="M2572" s="426">
        <v>13</v>
      </c>
      <c r="N2572" s="426">
        <v>400</v>
      </c>
      <c r="O2572" s="476"/>
      <c r="P2572" s="450">
        <v>1</v>
      </c>
      <c r="Q2572" s="451">
        <f t="shared" si="75"/>
        <v>4.1599999999999998E-2</v>
      </c>
      <c r="R2572" s="476"/>
    </row>
    <row r="2573" spans="10:18" ht="15" customHeight="1" x14ac:dyDescent="0.25">
      <c r="J2573" s="1311">
        <v>18</v>
      </c>
      <c r="K2573" s="476"/>
      <c r="L2573" s="476">
        <v>4.5</v>
      </c>
      <c r="M2573" s="426">
        <v>13</v>
      </c>
      <c r="N2573" s="426">
        <v>400</v>
      </c>
      <c r="O2573" s="476"/>
      <c r="P2573" s="450">
        <v>1</v>
      </c>
      <c r="Q2573" s="451">
        <f t="shared" si="75"/>
        <v>2.3400000000000001E-2</v>
      </c>
      <c r="R2573" s="476"/>
    </row>
    <row r="2574" spans="10:18" ht="15" customHeight="1" x14ac:dyDescent="0.25">
      <c r="J2574" s="1055">
        <v>19</v>
      </c>
      <c r="K2574" s="476"/>
      <c r="L2574" s="476">
        <v>2.2000000000000002</v>
      </c>
      <c r="M2574" s="426">
        <v>13</v>
      </c>
      <c r="N2574" s="426">
        <v>400</v>
      </c>
      <c r="O2574" s="476"/>
      <c r="P2574" s="450">
        <v>1</v>
      </c>
      <c r="Q2574" s="451">
        <f t="shared" si="75"/>
        <v>1.1440000000000001E-2</v>
      </c>
      <c r="R2574" s="476"/>
    </row>
    <row r="2575" spans="10:18" ht="15" customHeight="1" x14ac:dyDescent="0.25">
      <c r="J2575" s="1311">
        <v>20</v>
      </c>
      <c r="K2575" s="476"/>
      <c r="L2575" s="476">
        <v>4.5</v>
      </c>
      <c r="M2575" s="426">
        <v>10</v>
      </c>
      <c r="N2575" s="426">
        <v>400</v>
      </c>
      <c r="O2575" s="476"/>
      <c r="P2575" s="450">
        <v>34</v>
      </c>
      <c r="Q2575" s="451">
        <f t="shared" si="75"/>
        <v>0.61199999999999999</v>
      </c>
      <c r="R2575" s="476"/>
    </row>
    <row r="2576" spans="10:18" ht="15" customHeight="1" x14ac:dyDescent="0.25">
      <c r="J2576" s="1055">
        <v>21</v>
      </c>
      <c r="K2576" s="476"/>
      <c r="L2576" s="476">
        <v>3.5</v>
      </c>
      <c r="M2576" s="426">
        <v>10</v>
      </c>
      <c r="N2576" s="426">
        <v>400</v>
      </c>
      <c r="O2576" s="476"/>
      <c r="P2576" s="450">
        <v>1</v>
      </c>
      <c r="Q2576" s="451">
        <f t="shared" si="75"/>
        <v>1.4E-2</v>
      </c>
      <c r="R2576" s="476"/>
    </row>
    <row r="2577" spans="10:18" ht="15" customHeight="1" x14ac:dyDescent="0.25">
      <c r="J2577" s="1311">
        <v>22</v>
      </c>
      <c r="K2577" s="476"/>
      <c r="L2577" s="476">
        <v>2.2000000000000002</v>
      </c>
      <c r="M2577" s="426">
        <v>10</v>
      </c>
      <c r="N2577" s="426">
        <v>400</v>
      </c>
      <c r="O2577" s="476"/>
      <c r="P2577" s="450">
        <v>10</v>
      </c>
      <c r="Q2577" s="451">
        <f t="shared" si="75"/>
        <v>8.7999999999999995E-2</v>
      </c>
      <c r="R2577" s="476"/>
    </row>
    <row r="2578" spans="10:18" ht="15" customHeight="1" x14ac:dyDescent="0.25">
      <c r="J2578" s="1055">
        <v>23</v>
      </c>
      <c r="K2578" s="476"/>
      <c r="L2578" s="476">
        <v>1.7</v>
      </c>
      <c r="M2578" s="426">
        <v>10</v>
      </c>
      <c r="N2578" s="426">
        <v>400</v>
      </c>
      <c r="O2578" s="476"/>
      <c r="P2578" s="450">
        <v>8</v>
      </c>
      <c r="Q2578" s="451">
        <f t="shared" si="75"/>
        <v>5.4399999999999997E-2</v>
      </c>
      <c r="R2578" s="476"/>
    </row>
    <row r="2579" spans="10:18" ht="15" customHeight="1" x14ac:dyDescent="0.25">
      <c r="J2579" s="1311">
        <v>24</v>
      </c>
      <c r="K2579" s="476"/>
      <c r="L2579" s="476">
        <v>4.5</v>
      </c>
      <c r="M2579" s="426">
        <v>10</v>
      </c>
      <c r="N2579" s="426">
        <v>300</v>
      </c>
      <c r="O2579" s="476"/>
      <c r="P2579" s="450">
        <v>4</v>
      </c>
      <c r="Q2579" s="451">
        <f t="shared" si="75"/>
        <v>5.3999999999999999E-2</v>
      </c>
      <c r="R2579" s="476"/>
    </row>
    <row r="2580" spans="10:18" ht="15" customHeight="1" x14ac:dyDescent="0.25">
      <c r="J2580" s="1055">
        <v>25</v>
      </c>
      <c r="K2580" s="476"/>
      <c r="L2580" s="476">
        <v>4.5</v>
      </c>
      <c r="M2580" s="426">
        <v>10</v>
      </c>
      <c r="N2580" s="426">
        <v>250</v>
      </c>
      <c r="O2580" s="476"/>
      <c r="P2580" s="450">
        <v>3</v>
      </c>
      <c r="Q2580" s="451">
        <f t="shared" si="75"/>
        <v>3.3750000000000002E-2</v>
      </c>
      <c r="R2580" s="476"/>
    </row>
    <row r="2581" spans="10:18" ht="15" customHeight="1" x14ac:dyDescent="0.25">
      <c r="J2581" s="1311">
        <v>26</v>
      </c>
      <c r="K2581" s="476"/>
      <c r="L2581" s="476">
        <v>1.7</v>
      </c>
      <c r="M2581" s="426">
        <v>10</v>
      </c>
      <c r="N2581" s="426">
        <v>250</v>
      </c>
      <c r="O2581" s="476"/>
      <c r="P2581" s="450">
        <v>3</v>
      </c>
      <c r="Q2581" s="451">
        <f t="shared" si="75"/>
        <v>1.2749999999999999E-2</v>
      </c>
      <c r="R2581" s="476"/>
    </row>
    <row r="2582" spans="10:18" ht="15" customHeight="1" x14ac:dyDescent="0.25">
      <c r="J2582" s="1311">
        <v>27</v>
      </c>
      <c r="K2582" s="476"/>
      <c r="L2582" s="477">
        <v>5</v>
      </c>
      <c r="M2582" s="409">
        <v>7</v>
      </c>
      <c r="N2582" s="409">
        <v>400</v>
      </c>
      <c r="O2582" s="409">
        <v>8</v>
      </c>
      <c r="P2582" s="450">
        <v>32</v>
      </c>
      <c r="Q2582" s="451">
        <f t="shared" si="75"/>
        <v>0.44800000000000001</v>
      </c>
      <c r="R2582" s="618"/>
    </row>
    <row r="2583" spans="10:18" ht="15" customHeight="1" x14ac:dyDescent="0.25">
      <c r="J2583" s="1311">
        <v>28</v>
      </c>
      <c r="K2583" s="476"/>
      <c r="L2583" s="477">
        <v>4</v>
      </c>
      <c r="M2583" s="409">
        <v>6</v>
      </c>
      <c r="N2583" s="409">
        <v>400</v>
      </c>
      <c r="O2583" s="409">
        <v>1</v>
      </c>
      <c r="P2583" s="450">
        <v>6</v>
      </c>
      <c r="Q2583" s="451">
        <f t="shared" si="75"/>
        <v>5.7599999999999998E-2</v>
      </c>
      <c r="R2583" s="1058"/>
    </row>
    <row r="2584" spans="10:18" ht="15" customHeight="1" x14ac:dyDescent="0.25">
      <c r="J2584" s="1311">
        <v>29</v>
      </c>
      <c r="K2584" s="476"/>
      <c r="L2584" s="477">
        <v>3</v>
      </c>
      <c r="M2584" s="409">
        <v>5</v>
      </c>
      <c r="N2584" s="409">
        <v>400</v>
      </c>
      <c r="O2584" s="409">
        <v>8</v>
      </c>
      <c r="P2584" s="450">
        <v>80</v>
      </c>
      <c r="Q2584" s="451">
        <f t="shared" si="75"/>
        <v>0.48</v>
      </c>
      <c r="R2584" s="618"/>
    </row>
    <row r="2585" spans="10:18" ht="15" customHeight="1" x14ac:dyDescent="0.25">
      <c r="J2585" s="1311">
        <v>30</v>
      </c>
      <c r="K2585" s="476"/>
      <c r="L2585" s="477">
        <v>2</v>
      </c>
      <c r="M2585" s="409">
        <v>3</v>
      </c>
      <c r="N2585" s="409">
        <v>400</v>
      </c>
      <c r="O2585" s="409">
        <v>5</v>
      </c>
      <c r="P2585" s="450">
        <v>125</v>
      </c>
      <c r="Q2585" s="451">
        <f t="shared" si="75"/>
        <v>0.3</v>
      </c>
      <c r="R2585" s="618"/>
    </row>
    <row r="2586" spans="10:18" ht="15" customHeight="1" x14ac:dyDescent="0.25">
      <c r="J2586" s="1329">
        <v>46252</v>
      </c>
      <c r="K2586" s="429" t="s">
        <v>32</v>
      </c>
      <c r="L2586" s="426">
        <v>10</v>
      </c>
      <c r="M2586" s="426">
        <v>25</v>
      </c>
      <c r="N2586" s="426">
        <v>400</v>
      </c>
      <c r="O2586" s="429"/>
      <c r="P2586" s="450">
        <v>5</v>
      </c>
      <c r="Q2586" s="451">
        <f t="shared" si="75"/>
        <v>0.5</v>
      </c>
      <c r="R2586" s="1056"/>
    </row>
    <row r="2587" spans="10:18" ht="15" customHeight="1" x14ac:dyDescent="0.25">
      <c r="J2587" s="1311">
        <v>2</v>
      </c>
      <c r="K2587" s="476"/>
      <c r="L2587" s="476">
        <v>8</v>
      </c>
      <c r="M2587" s="426">
        <v>25</v>
      </c>
      <c r="N2587" s="426">
        <v>400</v>
      </c>
      <c r="O2587" s="476"/>
      <c r="P2587" s="450">
        <v>2</v>
      </c>
      <c r="Q2587" s="451">
        <f t="shared" si="75"/>
        <v>0.16</v>
      </c>
      <c r="R2587" s="476"/>
    </row>
    <row r="2588" spans="10:18" ht="15" customHeight="1" x14ac:dyDescent="0.25">
      <c r="J2588" s="1055">
        <v>3</v>
      </c>
      <c r="K2588" s="476"/>
      <c r="L2588" s="476">
        <v>7</v>
      </c>
      <c r="M2588" s="426">
        <v>25</v>
      </c>
      <c r="N2588" s="426">
        <v>400</v>
      </c>
      <c r="O2588" s="476"/>
      <c r="P2588" s="450">
        <v>4</v>
      </c>
      <c r="Q2588" s="451">
        <f t="shared" si="75"/>
        <v>0.28000000000000003</v>
      </c>
      <c r="R2588" s="476"/>
    </row>
    <row r="2589" spans="10:18" ht="15" customHeight="1" x14ac:dyDescent="0.25">
      <c r="J2589" s="1311">
        <v>4</v>
      </c>
      <c r="K2589" s="476"/>
      <c r="L2589" s="476">
        <v>2.2000000000000002</v>
      </c>
      <c r="M2589" s="426">
        <v>25</v>
      </c>
      <c r="N2589" s="426">
        <v>400</v>
      </c>
      <c r="O2589" s="476"/>
      <c r="P2589" s="450">
        <v>2</v>
      </c>
      <c r="Q2589" s="451">
        <f t="shared" si="75"/>
        <v>4.4000000000000004E-2</v>
      </c>
      <c r="R2589" s="476"/>
    </row>
    <row r="2590" spans="10:18" ht="15" customHeight="1" x14ac:dyDescent="0.25">
      <c r="J2590" s="1055">
        <v>5</v>
      </c>
      <c r="K2590" s="476"/>
      <c r="L2590" s="476">
        <v>13</v>
      </c>
      <c r="M2590" s="426">
        <v>20</v>
      </c>
      <c r="N2590" s="426">
        <v>400</v>
      </c>
      <c r="O2590" s="476"/>
      <c r="P2590" s="450">
        <v>2</v>
      </c>
      <c r="Q2590" s="451">
        <f t="shared" si="75"/>
        <v>0.20799999999999999</v>
      </c>
      <c r="R2590" s="476"/>
    </row>
    <row r="2591" spans="10:18" ht="15" customHeight="1" x14ac:dyDescent="0.25">
      <c r="J2591" s="1311">
        <v>6</v>
      </c>
      <c r="K2591" s="476"/>
      <c r="L2591" s="476">
        <v>10</v>
      </c>
      <c r="M2591" s="426">
        <v>20</v>
      </c>
      <c r="N2591" s="426">
        <v>400</v>
      </c>
      <c r="O2591" s="476"/>
      <c r="P2591" s="450">
        <v>6</v>
      </c>
      <c r="Q2591" s="451">
        <f t="shared" si="75"/>
        <v>0.48</v>
      </c>
      <c r="R2591" s="476"/>
    </row>
    <row r="2592" spans="10:18" ht="15" customHeight="1" x14ac:dyDescent="0.25">
      <c r="J2592" s="1055">
        <v>7</v>
      </c>
      <c r="K2592" s="476"/>
      <c r="L2592" s="476">
        <v>8</v>
      </c>
      <c r="M2592" s="426">
        <v>20</v>
      </c>
      <c r="N2592" s="426">
        <v>400</v>
      </c>
      <c r="O2592" s="476"/>
      <c r="P2592" s="450">
        <v>5</v>
      </c>
      <c r="Q2592" s="451">
        <f t="shared" si="75"/>
        <v>0.32</v>
      </c>
      <c r="R2592" s="476"/>
    </row>
    <row r="2593" spans="10:18" ht="15" customHeight="1" x14ac:dyDescent="0.25">
      <c r="J2593" s="1311">
        <v>8</v>
      </c>
      <c r="K2593" s="476"/>
      <c r="L2593" s="476">
        <v>7</v>
      </c>
      <c r="M2593" s="426">
        <v>20</v>
      </c>
      <c r="N2593" s="426">
        <v>400</v>
      </c>
      <c r="O2593" s="476"/>
      <c r="P2593" s="450">
        <v>8</v>
      </c>
      <c r="Q2593" s="451">
        <f t="shared" si="75"/>
        <v>0.44800000000000001</v>
      </c>
      <c r="R2593" s="476"/>
    </row>
    <row r="2594" spans="10:18" ht="15" customHeight="1" x14ac:dyDescent="0.25">
      <c r="J2594" s="1055">
        <v>9</v>
      </c>
      <c r="K2594" s="476"/>
      <c r="L2594" s="476">
        <v>4.5</v>
      </c>
      <c r="M2594" s="426">
        <v>20</v>
      </c>
      <c r="N2594" s="426">
        <v>400</v>
      </c>
      <c r="O2594" s="476"/>
      <c r="P2594" s="450">
        <v>5</v>
      </c>
      <c r="Q2594" s="451">
        <f t="shared" si="75"/>
        <v>0.18</v>
      </c>
      <c r="R2594" s="476"/>
    </row>
    <row r="2595" spans="10:18" ht="15" customHeight="1" x14ac:dyDescent="0.25">
      <c r="J2595" s="1311">
        <v>10</v>
      </c>
      <c r="K2595" s="476"/>
      <c r="L2595" s="476">
        <v>2.2000000000000002</v>
      </c>
      <c r="M2595" s="426">
        <v>20</v>
      </c>
      <c r="N2595" s="426">
        <v>400</v>
      </c>
      <c r="O2595" s="476"/>
      <c r="P2595" s="450">
        <v>2</v>
      </c>
      <c r="Q2595" s="451">
        <f t="shared" si="75"/>
        <v>3.5200000000000002E-2</v>
      </c>
      <c r="R2595" s="476"/>
    </row>
    <row r="2596" spans="10:18" ht="15" customHeight="1" x14ac:dyDescent="0.25">
      <c r="J2596" s="1055">
        <v>11</v>
      </c>
      <c r="K2596" s="476"/>
      <c r="L2596" s="476">
        <v>8</v>
      </c>
      <c r="M2596" s="426">
        <v>15</v>
      </c>
      <c r="N2596" s="426">
        <v>400</v>
      </c>
      <c r="O2596" s="476"/>
      <c r="P2596" s="450">
        <v>1</v>
      </c>
      <c r="Q2596" s="451">
        <f t="shared" si="75"/>
        <v>4.8000000000000001E-2</v>
      </c>
      <c r="R2596" s="476"/>
    </row>
    <row r="2597" spans="10:18" ht="15" customHeight="1" x14ac:dyDescent="0.25">
      <c r="J2597" s="1311">
        <v>12</v>
      </c>
      <c r="K2597" s="476"/>
      <c r="L2597" s="476">
        <v>7</v>
      </c>
      <c r="M2597" s="426">
        <v>15</v>
      </c>
      <c r="N2597" s="426">
        <v>400</v>
      </c>
      <c r="O2597" s="476"/>
      <c r="P2597" s="450">
        <v>2</v>
      </c>
      <c r="Q2597" s="451">
        <f t="shared" si="75"/>
        <v>8.4000000000000005E-2</v>
      </c>
      <c r="R2597" s="476"/>
    </row>
    <row r="2598" spans="10:18" ht="15" customHeight="1" x14ac:dyDescent="0.25">
      <c r="J2598" s="1055">
        <v>13</v>
      </c>
      <c r="K2598" s="476"/>
      <c r="L2598" s="476">
        <v>4.5</v>
      </c>
      <c r="M2598" s="426">
        <v>15</v>
      </c>
      <c r="N2598" s="426">
        <v>400</v>
      </c>
      <c r="O2598" s="476"/>
      <c r="P2598" s="450">
        <v>7</v>
      </c>
      <c r="Q2598" s="451">
        <f t="shared" si="75"/>
        <v>0.189</v>
      </c>
      <c r="R2598" s="476"/>
    </row>
    <row r="2599" spans="10:18" ht="15" customHeight="1" x14ac:dyDescent="0.25">
      <c r="J2599" s="1311">
        <v>14</v>
      </c>
      <c r="K2599" s="476"/>
      <c r="L2599" s="476">
        <v>3.5</v>
      </c>
      <c r="M2599" s="426">
        <v>15</v>
      </c>
      <c r="N2599" s="426">
        <v>400</v>
      </c>
      <c r="O2599" s="476"/>
      <c r="P2599" s="450">
        <v>6</v>
      </c>
      <c r="Q2599" s="451">
        <f t="shared" si="75"/>
        <v>0.126</v>
      </c>
      <c r="R2599" s="476"/>
    </row>
    <row r="2600" spans="10:18" ht="15" customHeight="1" x14ac:dyDescent="0.25">
      <c r="J2600" s="1055">
        <v>15</v>
      </c>
      <c r="K2600" s="476"/>
      <c r="L2600" s="476">
        <v>2.2000000000000002</v>
      </c>
      <c r="M2600" s="426">
        <v>15</v>
      </c>
      <c r="N2600" s="426">
        <v>400</v>
      </c>
      <c r="O2600" s="476"/>
      <c r="P2600" s="450">
        <v>5</v>
      </c>
      <c r="Q2600" s="451">
        <f t="shared" si="75"/>
        <v>6.6000000000000003E-2</v>
      </c>
      <c r="R2600" s="476"/>
    </row>
    <row r="2601" spans="10:18" ht="15" customHeight="1" x14ac:dyDescent="0.25">
      <c r="J2601" s="1311">
        <v>16</v>
      </c>
      <c r="K2601" s="476"/>
      <c r="L2601" s="476">
        <v>4.5</v>
      </c>
      <c r="M2601" s="426">
        <v>13</v>
      </c>
      <c r="N2601" s="426">
        <v>400</v>
      </c>
      <c r="O2601" s="476"/>
      <c r="P2601" s="450">
        <v>8</v>
      </c>
      <c r="Q2601" s="451">
        <f t="shared" si="75"/>
        <v>0.18720000000000001</v>
      </c>
      <c r="R2601" s="476"/>
    </row>
    <row r="2602" spans="10:18" ht="15" customHeight="1" x14ac:dyDescent="0.25">
      <c r="J2602" s="1055">
        <v>17</v>
      </c>
      <c r="K2602" s="476"/>
      <c r="L2602" s="476">
        <v>2.2000000000000002</v>
      </c>
      <c r="M2602" s="426">
        <v>13</v>
      </c>
      <c r="N2602" s="426">
        <v>400</v>
      </c>
      <c r="O2602" s="476"/>
      <c r="P2602" s="450">
        <v>5</v>
      </c>
      <c r="Q2602" s="451">
        <f t="shared" si="75"/>
        <v>5.7200000000000001E-2</v>
      </c>
      <c r="R2602" s="476"/>
    </row>
    <row r="2603" spans="10:18" ht="15" customHeight="1" x14ac:dyDescent="0.25">
      <c r="J2603" s="1311">
        <v>18</v>
      </c>
      <c r="K2603" s="476"/>
      <c r="L2603" s="476">
        <v>3.5</v>
      </c>
      <c r="M2603" s="426">
        <v>13</v>
      </c>
      <c r="N2603" s="426">
        <v>400</v>
      </c>
      <c r="O2603" s="476"/>
      <c r="P2603" s="450">
        <v>4</v>
      </c>
      <c r="Q2603" s="451">
        <f t="shared" si="75"/>
        <v>7.2800000000000004E-2</v>
      </c>
      <c r="R2603" s="476"/>
    </row>
    <row r="2604" spans="10:18" ht="15" customHeight="1" x14ac:dyDescent="0.25">
      <c r="J2604" s="1055">
        <v>19</v>
      </c>
      <c r="K2604" s="476"/>
      <c r="L2604" s="476">
        <v>10</v>
      </c>
      <c r="M2604" s="426">
        <v>15</v>
      </c>
      <c r="N2604" s="426">
        <v>400</v>
      </c>
      <c r="O2604" s="476"/>
      <c r="P2604" s="450">
        <v>2</v>
      </c>
      <c r="Q2604" s="451">
        <f t="shared" si="75"/>
        <v>0.12</v>
      </c>
      <c r="R2604" s="476"/>
    </row>
    <row r="2605" spans="10:18" ht="15" customHeight="1" x14ac:dyDescent="0.25">
      <c r="J2605" s="1311">
        <v>20</v>
      </c>
      <c r="K2605" s="476"/>
      <c r="L2605" s="476">
        <v>10</v>
      </c>
      <c r="M2605" s="426">
        <v>30</v>
      </c>
      <c r="N2605" s="426">
        <v>400</v>
      </c>
      <c r="O2605" s="476"/>
      <c r="P2605" s="450">
        <v>1</v>
      </c>
      <c r="Q2605" s="451">
        <f t="shared" si="75"/>
        <v>0.12</v>
      </c>
      <c r="R2605" s="476"/>
    </row>
    <row r="2606" spans="10:18" ht="15" customHeight="1" x14ac:dyDescent="0.25">
      <c r="J2606" s="1055">
        <v>21</v>
      </c>
      <c r="K2606" s="476"/>
      <c r="L2606" s="476">
        <v>10</v>
      </c>
      <c r="M2606" s="426">
        <v>33</v>
      </c>
      <c r="N2606" s="426">
        <v>400</v>
      </c>
      <c r="O2606" s="476"/>
      <c r="P2606" s="450">
        <v>1</v>
      </c>
      <c r="Q2606" s="451">
        <f t="shared" si="75"/>
        <v>0.13200000000000001</v>
      </c>
      <c r="R2606" s="476"/>
    </row>
    <row r="2607" spans="10:18" ht="15" customHeight="1" x14ac:dyDescent="0.25">
      <c r="J2607" s="1311">
        <v>22</v>
      </c>
      <c r="K2607" s="476"/>
      <c r="L2607" s="476">
        <v>15</v>
      </c>
      <c r="M2607" s="426">
        <v>20</v>
      </c>
      <c r="N2607" s="426">
        <v>400</v>
      </c>
      <c r="O2607" s="476"/>
      <c r="P2607" s="450">
        <v>3</v>
      </c>
      <c r="Q2607" s="451">
        <f t="shared" si="75"/>
        <v>0.36</v>
      </c>
      <c r="R2607" s="476"/>
    </row>
    <row r="2608" spans="10:18" ht="15" customHeight="1" x14ac:dyDescent="0.25">
      <c r="J2608" s="1055">
        <v>23</v>
      </c>
      <c r="K2608" s="476"/>
      <c r="L2608" s="476">
        <v>15</v>
      </c>
      <c r="M2608" s="426">
        <v>25</v>
      </c>
      <c r="N2608" s="426">
        <v>400</v>
      </c>
      <c r="O2608" s="476"/>
      <c r="P2608" s="450">
        <v>1</v>
      </c>
      <c r="Q2608" s="451">
        <f t="shared" si="75"/>
        <v>0.15</v>
      </c>
      <c r="R2608" s="476"/>
    </row>
    <row r="2609" spans="10:18" ht="15" customHeight="1" x14ac:dyDescent="0.25">
      <c r="J2609" s="1311">
        <v>24</v>
      </c>
      <c r="K2609" s="476"/>
      <c r="L2609" s="476">
        <v>13</v>
      </c>
      <c r="M2609" s="426">
        <v>25</v>
      </c>
      <c r="N2609" s="426">
        <v>400</v>
      </c>
      <c r="O2609" s="476"/>
      <c r="P2609" s="450">
        <v>2</v>
      </c>
      <c r="Q2609" s="451">
        <f t="shared" si="75"/>
        <v>0.26</v>
      </c>
      <c r="R2609" s="476"/>
    </row>
    <row r="2610" spans="10:18" ht="15" customHeight="1" x14ac:dyDescent="0.25">
      <c r="J2610" s="1055">
        <v>25</v>
      </c>
      <c r="K2610" s="476"/>
      <c r="L2610" s="476">
        <v>2.2000000000000002</v>
      </c>
      <c r="M2610" s="426">
        <v>32</v>
      </c>
      <c r="N2610" s="426">
        <v>400</v>
      </c>
      <c r="O2610" s="476"/>
      <c r="P2610" s="450">
        <v>1</v>
      </c>
      <c r="Q2610" s="451">
        <f t="shared" si="75"/>
        <v>2.8160000000000004E-2</v>
      </c>
      <c r="R2610" s="476"/>
    </row>
    <row r="2611" spans="10:18" ht="15" customHeight="1" x14ac:dyDescent="0.25">
      <c r="J2611" s="1311">
        <v>26</v>
      </c>
      <c r="K2611" s="476"/>
      <c r="L2611" s="476">
        <v>10</v>
      </c>
      <c r="M2611" s="426">
        <v>32</v>
      </c>
      <c r="N2611" s="426">
        <v>400</v>
      </c>
      <c r="O2611" s="476"/>
      <c r="P2611" s="450">
        <v>1</v>
      </c>
      <c r="Q2611" s="451">
        <f t="shared" si="75"/>
        <v>0.128</v>
      </c>
      <c r="R2611" s="476"/>
    </row>
    <row r="2612" spans="10:18" ht="15" customHeight="1" x14ac:dyDescent="0.25">
      <c r="J2612" s="1055">
        <v>27</v>
      </c>
      <c r="K2612" s="476"/>
      <c r="L2612" s="476">
        <v>15</v>
      </c>
      <c r="M2612" s="426">
        <v>15</v>
      </c>
      <c r="N2612" s="426">
        <v>400</v>
      </c>
      <c r="O2612" s="476"/>
      <c r="P2612" s="450">
        <v>1</v>
      </c>
      <c r="Q2612" s="451">
        <f t="shared" si="75"/>
        <v>0.09</v>
      </c>
      <c r="R2612" s="476"/>
    </row>
    <row r="2613" spans="10:18" ht="15" customHeight="1" x14ac:dyDescent="0.25">
      <c r="J2613" s="1311">
        <v>28</v>
      </c>
      <c r="K2613" s="476"/>
      <c r="L2613" s="476">
        <v>1.7</v>
      </c>
      <c r="M2613" s="426">
        <v>15</v>
      </c>
      <c r="N2613" s="426">
        <v>400</v>
      </c>
      <c r="O2613" s="476"/>
      <c r="P2613" s="450">
        <v>1</v>
      </c>
      <c r="Q2613" s="451">
        <f t="shared" si="75"/>
        <v>1.0200000000000001E-2</v>
      </c>
      <c r="R2613" s="476"/>
    </row>
    <row r="2614" spans="10:18" ht="15" customHeight="1" x14ac:dyDescent="0.25">
      <c r="J2614" s="1055">
        <v>29</v>
      </c>
      <c r="K2614" s="476"/>
      <c r="L2614" s="476">
        <v>7</v>
      </c>
      <c r="M2614" s="426">
        <v>13</v>
      </c>
      <c r="N2614" s="426">
        <v>400</v>
      </c>
      <c r="O2614" s="476"/>
      <c r="P2614" s="450">
        <v>1</v>
      </c>
      <c r="Q2614" s="451">
        <f t="shared" si="75"/>
        <v>3.6400000000000002E-2</v>
      </c>
      <c r="R2614" s="476"/>
    </row>
    <row r="2615" spans="10:18" ht="15" customHeight="1" x14ac:dyDescent="0.25">
      <c r="J2615" s="1311">
        <v>30</v>
      </c>
      <c r="K2615" s="476"/>
      <c r="L2615" s="476">
        <v>10</v>
      </c>
      <c r="M2615" s="426">
        <v>10</v>
      </c>
      <c r="N2615" s="426">
        <v>400</v>
      </c>
      <c r="O2615" s="476"/>
      <c r="P2615" s="450">
        <v>2</v>
      </c>
      <c r="Q2615" s="451">
        <f t="shared" si="75"/>
        <v>0.08</v>
      </c>
      <c r="R2615" s="476"/>
    </row>
    <row r="2616" spans="10:18" ht="15" customHeight="1" x14ac:dyDescent="0.25">
      <c r="J2616" s="1055">
        <v>31</v>
      </c>
      <c r="K2616" s="476"/>
      <c r="L2616" s="476">
        <v>4.5</v>
      </c>
      <c r="M2616" s="426">
        <v>10</v>
      </c>
      <c r="N2616" s="426">
        <v>400</v>
      </c>
      <c r="O2616" s="476"/>
      <c r="P2616" s="450">
        <v>47</v>
      </c>
      <c r="Q2616" s="451">
        <f t="shared" si="75"/>
        <v>0.84599999999999997</v>
      </c>
      <c r="R2616" s="476"/>
    </row>
    <row r="2617" spans="10:18" ht="15" customHeight="1" x14ac:dyDescent="0.25">
      <c r="J2617" s="1311">
        <v>32</v>
      </c>
      <c r="K2617" s="476"/>
      <c r="L2617" s="476">
        <v>2.2000000000000002</v>
      </c>
      <c r="M2617" s="426">
        <v>10</v>
      </c>
      <c r="N2617" s="426">
        <v>400</v>
      </c>
      <c r="O2617" s="476"/>
      <c r="P2617" s="450">
        <v>27</v>
      </c>
      <c r="Q2617" s="451">
        <f t="shared" si="75"/>
        <v>0.23760000000000001</v>
      </c>
      <c r="R2617" s="476"/>
    </row>
    <row r="2618" spans="10:18" ht="15" customHeight="1" x14ac:dyDescent="0.25">
      <c r="J2618" s="1055">
        <v>33</v>
      </c>
      <c r="K2618" s="476"/>
      <c r="L2618" s="476">
        <v>1.7</v>
      </c>
      <c r="M2618" s="426">
        <v>10</v>
      </c>
      <c r="N2618" s="426">
        <v>400</v>
      </c>
      <c r="O2618" s="476"/>
      <c r="P2618" s="450">
        <v>2</v>
      </c>
      <c r="Q2618" s="451">
        <f t="shared" si="75"/>
        <v>1.3599999999999999E-2</v>
      </c>
      <c r="R2618" s="476"/>
    </row>
    <row r="2619" spans="10:18" ht="15" customHeight="1" x14ac:dyDescent="0.25">
      <c r="J2619" s="1311">
        <v>34</v>
      </c>
      <c r="K2619" s="476"/>
      <c r="L2619" s="476">
        <v>3.5</v>
      </c>
      <c r="M2619" s="426">
        <v>10</v>
      </c>
      <c r="N2619" s="426">
        <v>400</v>
      </c>
      <c r="O2619" s="476"/>
      <c r="P2619" s="450">
        <v>6</v>
      </c>
      <c r="Q2619" s="451">
        <f t="shared" si="75"/>
        <v>8.4000000000000005E-2</v>
      </c>
      <c r="R2619" s="476"/>
    </row>
    <row r="2620" spans="10:18" ht="15" customHeight="1" x14ac:dyDescent="0.25">
      <c r="J2620" s="1055">
        <v>35</v>
      </c>
      <c r="K2620" s="476"/>
      <c r="L2620" s="476">
        <v>7</v>
      </c>
      <c r="M2620" s="426">
        <v>10</v>
      </c>
      <c r="N2620" s="426">
        <v>400</v>
      </c>
      <c r="O2620" s="476"/>
      <c r="P2620" s="450">
        <v>2</v>
      </c>
      <c r="Q2620" s="451">
        <f t="shared" si="75"/>
        <v>5.6000000000000001E-2</v>
      </c>
      <c r="R2620" s="476"/>
    </row>
    <row r="2621" spans="10:18" ht="15" customHeight="1" x14ac:dyDescent="0.25">
      <c r="J2621" s="1311">
        <v>36</v>
      </c>
      <c r="K2621" s="476"/>
      <c r="L2621" s="476">
        <v>8</v>
      </c>
      <c r="M2621" s="426">
        <v>10</v>
      </c>
      <c r="N2621" s="426">
        <v>400</v>
      </c>
      <c r="O2621" s="476"/>
      <c r="P2621" s="450">
        <v>3</v>
      </c>
      <c r="Q2621" s="451">
        <f t="shared" si="75"/>
        <v>9.6000000000000002E-2</v>
      </c>
      <c r="R2621" s="476"/>
    </row>
    <row r="2622" spans="10:18" ht="15" customHeight="1" x14ac:dyDescent="0.25">
      <c r="J2622" s="1055">
        <v>37</v>
      </c>
      <c r="K2622" s="476"/>
      <c r="L2622" s="476">
        <v>4.5</v>
      </c>
      <c r="M2622" s="426">
        <v>10</v>
      </c>
      <c r="N2622" s="426">
        <v>300</v>
      </c>
      <c r="O2622" s="476"/>
      <c r="P2622" s="450">
        <v>3</v>
      </c>
      <c r="Q2622" s="451">
        <f t="shared" si="75"/>
        <v>4.0500000000000001E-2</v>
      </c>
      <c r="R2622" s="476"/>
    </row>
    <row r="2623" spans="10:18" ht="15" customHeight="1" x14ac:dyDescent="0.25">
      <c r="J2623" s="1311">
        <v>38</v>
      </c>
      <c r="K2623" s="476"/>
      <c r="L2623" s="476">
        <v>4.5</v>
      </c>
      <c r="M2623" s="426">
        <v>10</v>
      </c>
      <c r="N2623" s="426">
        <v>250</v>
      </c>
      <c r="O2623" s="476"/>
      <c r="P2623" s="450">
        <v>1</v>
      </c>
      <c r="Q2623" s="451">
        <f t="shared" si="75"/>
        <v>1.125E-2</v>
      </c>
      <c r="R2623" s="476"/>
    </row>
    <row r="2624" spans="10:18" ht="15" customHeight="1" x14ac:dyDescent="0.25">
      <c r="J2624" s="1055">
        <v>39</v>
      </c>
      <c r="K2624" s="476"/>
      <c r="L2624" s="476">
        <v>4.5</v>
      </c>
      <c r="M2624" s="426">
        <v>10</v>
      </c>
      <c r="N2624" s="426">
        <v>200</v>
      </c>
      <c r="O2624" s="476"/>
      <c r="P2624" s="450">
        <v>4</v>
      </c>
      <c r="Q2624" s="451">
        <f t="shared" si="75"/>
        <v>3.5999999999999997E-2</v>
      </c>
      <c r="R2624" s="476"/>
    </row>
    <row r="2625" spans="10:18" ht="15" customHeight="1" x14ac:dyDescent="0.25">
      <c r="J2625" s="1311">
        <v>40</v>
      </c>
      <c r="K2625" s="476"/>
      <c r="L2625" s="476">
        <v>2.2000000000000002</v>
      </c>
      <c r="M2625" s="426">
        <v>10</v>
      </c>
      <c r="N2625" s="426">
        <v>300</v>
      </c>
      <c r="O2625" s="476"/>
      <c r="P2625" s="450">
        <v>13</v>
      </c>
      <c r="Q2625" s="451">
        <f t="shared" si="75"/>
        <v>8.5800000000000001E-2</v>
      </c>
      <c r="R2625" s="476"/>
    </row>
    <row r="2626" spans="10:18" ht="15" customHeight="1" x14ac:dyDescent="0.25">
      <c r="J2626" s="1055">
        <v>41</v>
      </c>
      <c r="K2626" s="476"/>
      <c r="L2626" s="476">
        <v>2.2000000000000002</v>
      </c>
      <c r="M2626" s="426">
        <v>10</v>
      </c>
      <c r="N2626" s="426">
        <v>250</v>
      </c>
      <c r="O2626" s="476"/>
      <c r="P2626" s="450">
        <v>5</v>
      </c>
      <c r="Q2626" s="451">
        <f t="shared" si="75"/>
        <v>2.75E-2</v>
      </c>
      <c r="R2626" s="476"/>
    </row>
    <row r="2627" spans="10:18" ht="15" customHeight="1" x14ac:dyDescent="0.25">
      <c r="J2627" s="1311">
        <v>42</v>
      </c>
      <c r="K2627" s="476"/>
      <c r="L2627" s="476">
        <v>2.2000000000000002</v>
      </c>
      <c r="M2627" s="426">
        <v>10</v>
      </c>
      <c r="N2627" s="426">
        <v>200</v>
      </c>
      <c r="O2627" s="476"/>
      <c r="P2627" s="450">
        <v>2</v>
      </c>
      <c r="Q2627" s="451">
        <f t="shared" si="75"/>
        <v>8.8000000000000005E-3</v>
      </c>
      <c r="R2627" s="476"/>
    </row>
    <row r="2628" spans="10:18" ht="15" customHeight="1" x14ac:dyDescent="0.25">
      <c r="J2628" s="1055">
        <v>43</v>
      </c>
      <c r="K2628" s="476"/>
      <c r="L2628" s="476">
        <v>2.2000000000000002</v>
      </c>
      <c r="M2628" s="426">
        <v>13</v>
      </c>
      <c r="N2628" s="426">
        <v>300</v>
      </c>
      <c r="O2628" s="476"/>
      <c r="P2628" s="450">
        <v>1</v>
      </c>
      <c r="Q2628" s="451">
        <f t="shared" si="75"/>
        <v>8.5800000000000008E-3</v>
      </c>
      <c r="R2628" s="476"/>
    </row>
    <row r="2629" spans="10:18" ht="15" customHeight="1" x14ac:dyDescent="0.25">
      <c r="J2629" s="1311">
        <v>44</v>
      </c>
      <c r="K2629" s="476"/>
      <c r="L2629" s="476">
        <v>2.2000000000000002</v>
      </c>
      <c r="M2629" s="426">
        <v>15</v>
      </c>
      <c r="N2629" s="426">
        <v>300</v>
      </c>
      <c r="O2629" s="476"/>
      <c r="P2629" s="450">
        <v>1</v>
      </c>
      <c r="Q2629" s="451">
        <f t="shared" ref="Q2629:Q2692" si="76">L2629*M2629*N2629*P2629/1000000</f>
        <v>9.9000000000000008E-3</v>
      </c>
      <c r="R2629" s="476"/>
    </row>
    <row r="2630" spans="10:18" ht="15" customHeight="1" x14ac:dyDescent="0.25">
      <c r="J2630" s="1311">
        <v>45</v>
      </c>
      <c r="K2630" s="476"/>
      <c r="L2630" s="477">
        <v>5</v>
      </c>
      <c r="M2630" s="409">
        <v>7</v>
      </c>
      <c r="N2630" s="409">
        <v>400</v>
      </c>
      <c r="O2630" s="409">
        <v>31</v>
      </c>
      <c r="P2630" s="450">
        <v>124</v>
      </c>
      <c r="Q2630" s="451">
        <f t="shared" si="76"/>
        <v>1.736</v>
      </c>
      <c r="R2630" s="618"/>
    </row>
    <row r="2631" spans="10:18" ht="15" customHeight="1" x14ac:dyDescent="0.25">
      <c r="J2631" s="1311">
        <v>46</v>
      </c>
      <c r="K2631" s="476"/>
      <c r="L2631" s="477">
        <v>4</v>
      </c>
      <c r="M2631" s="409">
        <v>6</v>
      </c>
      <c r="N2631" s="409">
        <v>400</v>
      </c>
      <c r="O2631" s="409">
        <v>7</v>
      </c>
      <c r="P2631" s="450">
        <v>42</v>
      </c>
      <c r="Q2631" s="451">
        <f t="shared" si="76"/>
        <v>0.4032</v>
      </c>
      <c r="R2631" s="1058"/>
    </row>
    <row r="2632" spans="10:18" ht="15" customHeight="1" x14ac:dyDescent="0.25">
      <c r="J2632" s="1311">
        <v>47</v>
      </c>
      <c r="K2632" s="476"/>
      <c r="L2632" s="477">
        <v>3</v>
      </c>
      <c r="M2632" s="409">
        <v>5</v>
      </c>
      <c r="N2632" s="409">
        <v>400</v>
      </c>
      <c r="O2632" s="409">
        <v>13</v>
      </c>
      <c r="P2632" s="450">
        <v>130</v>
      </c>
      <c r="Q2632" s="451">
        <f t="shared" si="76"/>
        <v>0.78</v>
      </c>
      <c r="R2632" s="618"/>
    </row>
    <row r="2633" spans="10:18" ht="15" customHeight="1" x14ac:dyDescent="0.25">
      <c r="J2633" s="1311">
        <v>48</v>
      </c>
      <c r="K2633" s="476"/>
      <c r="L2633" s="477">
        <v>2</v>
      </c>
      <c r="M2633" s="409">
        <v>3</v>
      </c>
      <c r="N2633" s="409">
        <v>400</v>
      </c>
      <c r="O2633" s="409">
        <v>9</v>
      </c>
      <c r="P2633" s="450">
        <v>225</v>
      </c>
      <c r="Q2633" s="451">
        <f t="shared" si="76"/>
        <v>0.54</v>
      </c>
      <c r="R2633" s="618"/>
    </row>
    <row r="2634" spans="10:18" ht="15" customHeight="1" x14ac:dyDescent="0.25">
      <c r="J2634" s="1311">
        <v>49</v>
      </c>
      <c r="K2634" s="476"/>
      <c r="L2634" s="477">
        <v>5</v>
      </c>
      <c r="M2634" s="409">
        <v>7</v>
      </c>
      <c r="N2634" s="409">
        <v>300</v>
      </c>
      <c r="O2634" s="409">
        <v>1</v>
      </c>
      <c r="P2634" s="450">
        <v>4</v>
      </c>
      <c r="Q2634" s="451">
        <f t="shared" si="76"/>
        <v>4.2000000000000003E-2</v>
      </c>
      <c r="R2634" s="618"/>
    </row>
    <row r="2635" spans="10:18" ht="15" customHeight="1" x14ac:dyDescent="0.25">
      <c r="J2635" s="1311">
        <v>50</v>
      </c>
      <c r="K2635" s="476"/>
      <c r="L2635" s="477">
        <v>3</v>
      </c>
      <c r="M2635" s="409">
        <v>5</v>
      </c>
      <c r="N2635" s="409">
        <v>300</v>
      </c>
      <c r="O2635" s="409">
        <v>1</v>
      </c>
      <c r="P2635" s="450">
        <v>10</v>
      </c>
      <c r="Q2635" s="451">
        <f t="shared" si="76"/>
        <v>4.4999999999999998E-2</v>
      </c>
      <c r="R2635" s="618"/>
    </row>
    <row r="2636" spans="10:18" ht="15" customHeight="1" x14ac:dyDescent="0.25">
      <c r="J2636" s="1329">
        <v>46253</v>
      </c>
      <c r="K2636" s="429" t="s">
        <v>32</v>
      </c>
      <c r="L2636" s="426">
        <v>10</v>
      </c>
      <c r="M2636" s="426">
        <v>30</v>
      </c>
      <c r="N2636" s="426">
        <v>400</v>
      </c>
      <c r="O2636" s="429"/>
      <c r="P2636" s="450">
        <v>2</v>
      </c>
      <c r="Q2636" s="451">
        <f t="shared" si="76"/>
        <v>0.24</v>
      </c>
      <c r="R2636" s="1056"/>
    </row>
    <row r="2637" spans="10:18" ht="15" customHeight="1" x14ac:dyDescent="0.25">
      <c r="J2637" s="1311">
        <v>2</v>
      </c>
      <c r="K2637" s="476"/>
      <c r="L2637" s="476">
        <v>15</v>
      </c>
      <c r="M2637" s="426">
        <v>25</v>
      </c>
      <c r="N2637" s="426">
        <v>400</v>
      </c>
      <c r="O2637" s="476"/>
      <c r="P2637" s="450">
        <v>3</v>
      </c>
      <c r="Q2637" s="451">
        <f t="shared" si="76"/>
        <v>0.45</v>
      </c>
      <c r="R2637" s="476"/>
    </row>
    <row r="2638" spans="10:18" ht="15" customHeight="1" x14ac:dyDescent="0.25">
      <c r="J2638" s="1055">
        <v>3</v>
      </c>
      <c r="K2638" s="476"/>
      <c r="L2638" s="476">
        <v>13</v>
      </c>
      <c r="M2638" s="426">
        <v>25</v>
      </c>
      <c r="N2638" s="426">
        <v>400</v>
      </c>
      <c r="O2638" s="476"/>
      <c r="P2638" s="450">
        <v>2</v>
      </c>
      <c r="Q2638" s="451">
        <f t="shared" si="76"/>
        <v>0.26</v>
      </c>
      <c r="R2638" s="476"/>
    </row>
    <row r="2639" spans="10:18" ht="15" customHeight="1" x14ac:dyDescent="0.25">
      <c r="J2639" s="1311">
        <v>4</v>
      </c>
      <c r="K2639" s="476"/>
      <c r="L2639" s="476">
        <v>10</v>
      </c>
      <c r="M2639" s="426">
        <v>25</v>
      </c>
      <c r="N2639" s="426">
        <v>400</v>
      </c>
      <c r="O2639" s="476"/>
      <c r="P2639" s="450">
        <v>1</v>
      </c>
      <c r="Q2639" s="451">
        <f t="shared" si="76"/>
        <v>0.1</v>
      </c>
      <c r="R2639" s="476"/>
    </row>
    <row r="2640" spans="10:18" ht="15" customHeight="1" x14ac:dyDescent="0.25">
      <c r="J2640" s="1055">
        <v>5</v>
      </c>
      <c r="K2640" s="476"/>
      <c r="L2640" s="476">
        <v>7</v>
      </c>
      <c r="M2640" s="426">
        <v>25</v>
      </c>
      <c r="N2640" s="426">
        <v>400</v>
      </c>
      <c r="O2640" s="476"/>
      <c r="P2640" s="450">
        <v>1</v>
      </c>
      <c r="Q2640" s="451">
        <f t="shared" si="76"/>
        <v>7.0000000000000007E-2</v>
      </c>
      <c r="R2640" s="476"/>
    </row>
    <row r="2641" spans="10:18" ht="15" customHeight="1" x14ac:dyDescent="0.25">
      <c r="J2641" s="1311">
        <v>6</v>
      </c>
      <c r="K2641" s="476"/>
      <c r="L2641" s="476">
        <v>15</v>
      </c>
      <c r="M2641" s="426">
        <v>20</v>
      </c>
      <c r="N2641" s="426">
        <v>400</v>
      </c>
      <c r="O2641" s="476"/>
      <c r="P2641" s="450">
        <v>1</v>
      </c>
      <c r="Q2641" s="451">
        <f t="shared" si="76"/>
        <v>0.12</v>
      </c>
      <c r="R2641" s="476"/>
    </row>
    <row r="2642" spans="10:18" ht="15" customHeight="1" x14ac:dyDescent="0.25">
      <c r="J2642" s="1055">
        <v>7</v>
      </c>
      <c r="K2642" s="476"/>
      <c r="L2642" s="476">
        <v>10</v>
      </c>
      <c r="M2642" s="426">
        <v>20</v>
      </c>
      <c r="N2642" s="426">
        <v>400</v>
      </c>
      <c r="O2642" s="476"/>
      <c r="P2642" s="450">
        <v>2</v>
      </c>
      <c r="Q2642" s="451">
        <f t="shared" si="76"/>
        <v>0.16</v>
      </c>
      <c r="R2642" s="476"/>
    </row>
    <row r="2643" spans="10:18" ht="15" customHeight="1" x14ac:dyDescent="0.25">
      <c r="J2643" s="1311">
        <v>8</v>
      </c>
      <c r="K2643" s="476"/>
      <c r="L2643" s="476">
        <v>7</v>
      </c>
      <c r="M2643" s="426">
        <v>20</v>
      </c>
      <c r="N2643" s="426">
        <v>400</v>
      </c>
      <c r="O2643" s="476"/>
      <c r="P2643" s="450">
        <v>2</v>
      </c>
      <c r="Q2643" s="451">
        <f t="shared" si="76"/>
        <v>0.112</v>
      </c>
      <c r="R2643" s="476"/>
    </row>
    <row r="2644" spans="10:18" ht="15" customHeight="1" x14ac:dyDescent="0.25">
      <c r="J2644" s="1055">
        <v>9</v>
      </c>
      <c r="K2644" s="476"/>
      <c r="L2644" s="476">
        <v>10</v>
      </c>
      <c r="M2644" s="426">
        <v>15</v>
      </c>
      <c r="N2644" s="426">
        <v>400</v>
      </c>
      <c r="O2644" s="476"/>
      <c r="P2644" s="450">
        <v>1</v>
      </c>
      <c r="Q2644" s="451">
        <f t="shared" si="76"/>
        <v>0.06</v>
      </c>
      <c r="R2644" s="476"/>
    </row>
    <row r="2645" spans="10:18" ht="15" customHeight="1" x14ac:dyDescent="0.25">
      <c r="J2645" s="1311">
        <v>10</v>
      </c>
      <c r="K2645" s="476"/>
      <c r="L2645" s="476">
        <v>7</v>
      </c>
      <c r="M2645" s="426">
        <v>15</v>
      </c>
      <c r="N2645" s="426">
        <v>400</v>
      </c>
      <c r="O2645" s="476"/>
      <c r="P2645" s="450">
        <v>1</v>
      </c>
      <c r="Q2645" s="451">
        <f t="shared" si="76"/>
        <v>4.2000000000000003E-2</v>
      </c>
      <c r="R2645" s="476"/>
    </row>
    <row r="2646" spans="10:18" ht="15" customHeight="1" x14ac:dyDescent="0.25">
      <c r="J2646" s="1055">
        <v>11</v>
      </c>
      <c r="K2646" s="476"/>
      <c r="L2646" s="476">
        <v>4.5</v>
      </c>
      <c r="M2646" s="426">
        <v>15</v>
      </c>
      <c r="N2646" s="426">
        <v>400</v>
      </c>
      <c r="O2646" s="476"/>
      <c r="P2646" s="450">
        <v>3</v>
      </c>
      <c r="Q2646" s="451">
        <f t="shared" si="76"/>
        <v>8.1000000000000003E-2</v>
      </c>
      <c r="R2646" s="476"/>
    </row>
    <row r="2647" spans="10:18" ht="15" customHeight="1" x14ac:dyDescent="0.25">
      <c r="J2647" s="1311">
        <v>12</v>
      </c>
      <c r="K2647" s="476"/>
      <c r="L2647" s="476">
        <v>4.5</v>
      </c>
      <c r="M2647" s="426">
        <v>13</v>
      </c>
      <c r="N2647" s="426">
        <v>400</v>
      </c>
      <c r="O2647" s="476"/>
      <c r="P2647" s="450">
        <v>1</v>
      </c>
      <c r="Q2647" s="451">
        <f t="shared" si="76"/>
        <v>2.3400000000000001E-2</v>
      </c>
      <c r="R2647" s="476"/>
    </row>
    <row r="2648" spans="10:18" ht="15" customHeight="1" x14ac:dyDescent="0.25">
      <c r="J2648" s="1055">
        <v>13</v>
      </c>
      <c r="K2648" s="476"/>
      <c r="L2648" s="476">
        <v>8</v>
      </c>
      <c r="M2648" s="426">
        <v>25</v>
      </c>
      <c r="N2648" s="426">
        <v>400</v>
      </c>
      <c r="O2648" s="476"/>
      <c r="P2648" s="450">
        <v>1</v>
      </c>
      <c r="Q2648" s="451">
        <f t="shared" si="76"/>
        <v>0.08</v>
      </c>
      <c r="R2648" s="476"/>
    </row>
    <row r="2649" spans="10:18" ht="15" customHeight="1" x14ac:dyDescent="0.25">
      <c r="J2649" s="1311">
        <v>14</v>
      </c>
      <c r="K2649" s="476"/>
      <c r="L2649" s="476">
        <v>8</v>
      </c>
      <c r="M2649" s="426">
        <v>10</v>
      </c>
      <c r="N2649" s="426">
        <v>400</v>
      </c>
      <c r="O2649" s="476"/>
      <c r="P2649" s="450">
        <v>1</v>
      </c>
      <c r="Q2649" s="451">
        <f t="shared" si="76"/>
        <v>3.2000000000000001E-2</v>
      </c>
      <c r="R2649" s="476"/>
    </row>
    <row r="2650" spans="10:18" ht="15" customHeight="1" x14ac:dyDescent="0.25">
      <c r="J2650" s="1055">
        <v>15</v>
      </c>
      <c r="K2650" s="476"/>
      <c r="L2650" s="476">
        <v>4.5</v>
      </c>
      <c r="M2650" s="426">
        <v>10</v>
      </c>
      <c r="N2650" s="426">
        <v>400</v>
      </c>
      <c r="O2650" s="476"/>
      <c r="P2650" s="450">
        <v>17</v>
      </c>
      <c r="Q2650" s="451">
        <f t="shared" si="76"/>
        <v>0.30599999999999999</v>
      </c>
      <c r="R2650" s="476"/>
    </row>
    <row r="2651" spans="10:18" ht="15" customHeight="1" x14ac:dyDescent="0.25">
      <c r="J2651" s="1311">
        <v>16</v>
      </c>
      <c r="K2651" s="476"/>
      <c r="L2651" s="476">
        <v>3.5</v>
      </c>
      <c r="M2651" s="426">
        <v>10</v>
      </c>
      <c r="N2651" s="426">
        <v>400</v>
      </c>
      <c r="O2651" s="476"/>
      <c r="P2651" s="450">
        <v>2</v>
      </c>
      <c r="Q2651" s="451">
        <f t="shared" si="76"/>
        <v>2.8000000000000001E-2</v>
      </c>
      <c r="R2651" s="476"/>
    </row>
    <row r="2652" spans="10:18" ht="15" customHeight="1" x14ac:dyDescent="0.25">
      <c r="J2652" s="1055">
        <v>17</v>
      </c>
      <c r="K2652" s="476"/>
      <c r="L2652" s="476">
        <v>2.2000000000000002</v>
      </c>
      <c r="M2652" s="426">
        <v>10</v>
      </c>
      <c r="N2652" s="426">
        <v>400</v>
      </c>
      <c r="O2652" s="476"/>
      <c r="P2652" s="450">
        <v>4</v>
      </c>
      <c r="Q2652" s="451">
        <f t="shared" si="76"/>
        <v>3.5200000000000002E-2</v>
      </c>
      <c r="R2652" s="476"/>
    </row>
    <row r="2653" spans="10:18" ht="15" customHeight="1" x14ac:dyDescent="0.25">
      <c r="J2653" s="1311">
        <v>18</v>
      </c>
      <c r="K2653" s="476"/>
      <c r="L2653" s="476">
        <v>1.7</v>
      </c>
      <c r="M2653" s="426">
        <v>10</v>
      </c>
      <c r="N2653" s="426">
        <v>400</v>
      </c>
      <c r="O2653" s="476"/>
      <c r="P2653" s="450">
        <v>1</v>
      </c>
      <c r="Q2653" s="451">
        <f t="shared" si="76"/>
        <v>6.7999999999999996E-3</v>
      </c>
      <c r="R2653" s="476"/>
    </row>
    <row r="2654" spans="10:18" ht="15" customHeight="1" x14ac:dyDescent="0.25">
      <c r="J2654" s="1311">
        <v>19</v>
      </c>
      <c r="K2654" s="476"/>
      <c r="L2654" s="477">
        <v>5</v>
      </c>
      <c r="M2654" s="409">
        <v>7</v>
      </c>
      <c r="N2654" s="409">
        <v>400</v>
      </c>
      <c r="O2654" s="409">
        <v>10</v>
      </c>
      <c r="P2654" s="450">
        <v>20</v>
      </c>
      <c r="Q2654" s="451">
        <f t="shared" si="76"/>
        <v>0.28000000000000003</v>
      </c>
      <c r="R2654" s="618"/>
    </row>
    <row r="2655" spans="10:18" ht="15" customHeight="1" x14ac:dyDescent="0.25">
      <c r="J2655" s="1311">
        <v>20</v>
      </c>
      <c r="K2655" s="476"/>
      <c r="L2655" s="477">
        <v>4</v>
      </c>
      <c r="M2655" s="409">
        <v>6</v>
      </c>
      <c r="N2655" s="409">
        <v>400</v>
      </c>
      <c r="O2655" s="409">
        <v>1</v>
      </c>
      <c r="P2655" s="450">
        <v>6</v>
      </c>
      <c r="Q2655" s="451">
        <f t="shared" si="76"/>
        <v>5.7599999999999998E-2</v>
      </c>
      <c r="R2655" s="1058"/>
    </row>
    <row r="2656" spans="10:18" ht="15" customHeight="1" x14ac:dyDescent="0.25">
      <c r="J2656" s="1311">
        <v>21</v>
      </c>
      <c r="K2656" s="476"/>
      <c r="L2656" s="477">
        <v>3</v>
      </c>
      <c r="M2656" s="409">
        <v>5</v>
      </c>
      <c r="N2656" s="409">
        <v>400</v>
      </c>
      <c r="O2656" s="409">
        <v>5</v>
      </c>
      <c r="P2656" s="450">
        <v>50</v>
      </c>
      <c r="Q2656" s="451">
        <f t="shared" si="76"/>
        <v>0.3</v>
      </c>
      <c r="R2656" s="618"/>
    </row>
    <row r="2657" spans="10:18" ht="15" customHeight="1" x14ac:dyDescent="0.25">
      <c r="J2657" s="1311">
        <v>22</v>
      </c>
      <c r="K2657" s="476"/>
      <c r="L2657" s="477">
        <v>2</v>
      </c>
      <c r="M2657" s="409">
        <v>3</v>
      </c>
      <c r="N2657" s="409">
        <v>400</v>
      </c>
      <c r="O2657" s="409">
        <v>2</v>
      </c>
      <c r="P2657" s="450">
        <v>50</v>
      </c>
      <c r="Q2657" s="451">
        <f t="shared" si="76"/>
        <v>0.12</v>
      </c>
      <c r="R2657" s="618"/>
    </row>
    <row r="2658" spans="10:18" ht="15" customHeight="1" x14ac:dyDescent="0.25">
      <c r="J2658" s="1311">
        <v>23</v>
      </c>
      <c r="K2658" s="476"/>
      <c r="L2658" s="477">
        <v>3</v>
      </c>
      <c r="M2658" s="409">
        <v>5</v>
      </c>
      <c r="N2658" s="409">
        <v>400</v>
      </c>
      <c r="O2658" s="409">
        <v>1</v>
      </c>
      <c r="P2658" s="450">
        <v>10</v>
      </c>
      <c r="Q2658" s="451">
        <f t="shared" si="76"/>
        <v>0.06</v>
      </c>
      <c r="R2658" s="618"/>
    </row>
    <row r="2659" spans="10:18" ht="15" customHeight="1" x14ac:dyDescent="0.25">
      <c r="J2659" s="1329">
        <v>46253</v>
      </c>
      <c r="K2659" s="429" t="s">
        <v>32</v>
      </c>
      <c r="L2659" s="426">
        <v>13</v>
      </c>
      <c r="M2659" s="426">
        <v>23</v>
      </c>
      <c r="N2659" s="426">
        <v>400</v>
      </c>
      <c r="O2659" s="429"/>
      <c r="P2659" s="450">
        <v>1</v>
      </c>
      <c r="Q2659" s="451">
        <f t="shared" si="76"/>
        <v>0.1196</v>
      </c>
      <c r="R2659" s="1056"/>
    </row>
    <row r="2660" spans="10:18" ht="15" customHeight="1" x14ac:dyDescent="0.25">
      <c r="J2660" s="1311">
        <v>2</v>
      </c>
      <c r="K2660" s="476"/>
      <c r="L2660" s="476">
        <v>10</v>
      </c>
      <c r="M2660" s="426">
        <v>25</v>
      </c>
      <c r="N2660" s="426">
        <v>400</v>
      </c>
      <c r="O2660" s="476"/>
      <c r="P2660" s="450">
        <v>4</v>
      </c>
      <c r="Q2660" s="451">
        <f t="shared" si="76"/>
        <v>0.4</v>
      </c>
      <c r="R2660" s="476"/>
    </row>
    <row r="2661" spans="10:18" ht="15" customHeight="1" x14ac:dyDescent="0.25">
      <c r="J2661" s="1055">
        <v>3</v>
      </c>
      <c r="K2661" s="476"/>
      <c r="L2661" s="476">
        <v>13</v>
      </c>
      <c r="M2661" s="426">
        <v>20</v>
      </c>
      <c r="N2661" s="426">
        <v>400</v>
      </c>
      <c r="O2661" s="476"/>
      <c r="P2661" s="450">
        <v>1</v>
      </c>
      <c r="Q2661" s="451">
        <f t="shared" si="76"/>
        <v>0.104</v>
      </c>
      <c r="R2661" s="476"/>
    </row>
    <row r="2662" spans="10:18" ht="15" customHeight="1" x14ac:dyDescent="0.25">
      <c r="J2662" s="1311">
        <v>4</v>
      </c>
      <c r="K2662" s="476"/>
      <c r="L2662" s="476">
        <v>10</v>
      </c>
      <c r="M2662" s="426">
        <v>20</v>
      </c>
      <c r="N2662" s="426">
        <v>400</v>
      </c>
      <c r="O2662" s="476"/>
      <c r="P2662" s="450">
        <v>1</v>
      </c>
      <c r="Q2662" s="451">
        <f t="shared" si="76"/>
        <v>0.08</v>
      </c>
      <c r="R2662" s="476"/>
    </row>
    <row r="2663" spans="10:18" ht="15" customHeight="1" x14ac:dyDescent="0.25">
      <c r="J2663" s="1055">
        <v>5</v>
      </c>
      <c r="K2663" s="476"/>
      <c r="L2663" s="476">
        <v>8</v>
      </c>
      <c r="M2663" s="426">
        <v>15</v>
      </c>
      <c r="N2663" s="426">
        <v>400</v>
      </c>
      <c r="O2663" s="476"/>
      <c r="P2663" s="450">
        <v>2</v>
      </c>
      <c r="Q2663" s="451">
        <f t="shared" si="76"/>
        <v>9.6000000000000002E-2</v>
      </c>
      <c r="R2663" s="476"/>
    </row>
    <row r="2664" spans="10:18" ht="15" customHeight="1" x14ac:dyDescent="0.25">
      <c r="J2664" s="1311">
        <v>6</v>
      </c>
      <c r="K2664" s="476"/>
      <c r="L2664" s="476">
        <v>7</v>
      </c>
      <c r="M2664" s="426">
        <v>15</v>
      </c>
      <c r="N2664" s="426">
        <v>400</v>
      </c>
      <c r="O2664" s="476"/>
      <c r="P2664" s="450">
        <v>4</v>
      </c>
      <c r="Q2664" s="451">
        <f t="shared" si="76"/>
        <v>0.16800000000000001</v>
      </c>
      <c r="R2664" s="476"/>
    </row>
    <row r="2665" spans="10:18" ht="15" customHeight="1" x14ac:dyDescent="0.25">
      <c r="J2665" s="1055">
        <v>7</v>
      </c>
      <c r="K2665" s="476"/>
      <c r="L2665" s="476">
        <v>4.5</v>
      </c>
      <c r="M2665" s="426">
        <v>15</v>
      </c>
      <c r="N2665" s="426">
        <v>400</v>
      </c>
      <c r="O2665" s="476"/>
      <c r="P2665" s="450">
        <v>4</v>
      </c>
      <c r="Q2665" s="451">
        <f t="shared" si="76"/>
        <v>0.108</v>
      </c>
      <c r="R2665" s="476"/>
    </row>
    <row r="2666" spans="10:18" ht="15" customHeight="1" x14ac:dyDescent="0.25">
      <c r="J2666" s="1311">
        <v>8</v>
      </c>
      <c r="K2666" s="476"/>
      <c r="L2666" s="476">
        <v>7</v>
      </c>
      <c r="M2666" s="426">
        <v>13</v>
      </c>
      <c r="N2666" s="426">
        <v>400</v>
      </c>
      <c r="O2666" s="476"/>
      <c r="P2666" s="450">
        <v>1</v>
      </c>
      <c r="Q2666" s="451">
        <f t="shared" si="76"/>
        <v>3.6400000000000002E-2</v>
      </c>
      <c r="R2666" s="476"/>
    </row>
    <row r="2667" spans="10:18" ht="15" customHeight="1" x14ac:dyDescent="0.25">
      <c r="J2667" s="1055">
        <v>9</v>
      </c>
      <c r="K2667" s="476"/>
      <c r="L2667" s="476">
        <v>4.5</v>
      </c>
      <c r="M2667" s="426">
        <v>13</v>
      </c>
      <c r="N2667" s="426">
        <v>400</v>
      </c>
      <c r="O2667" s="476"/>
      <c r="P2667" s="450">
        <v>3</v>
      </c>
      <c r="Q2667" s="451">
        <f t="shared" si="76"/>
        <v>7.0199999999999999E-2</v>
      </c>
      <c r="R2667" s="476"/>
    </row>
    <row r="2668" spans="10:18" ht="15" customHeight="1" x14ac:dyDescent="0.25">
      <c r="J2668" s="1311">
        <v>10</v>
      </c>
      <c r="K2668" s="476"/>
      <c r="L2668" s="476">
        <v>8</v>
      </c>
      <c r="M2668" s="426">
        <v>10</v>
      </c>
      <c r="N2668" s="426">
        <v>400</v>
      </c>
      <c r="O2668" s="476"/>
      <c r="P2668" s="450">
        <v>2</v>
      </c>
      <c r="Q2668" s="451">
        <f t="shared" si="76"/>
        <v>6.4000000000000001E-2</v>
      </c>
      <c r="R2668" s="476"/>
    </row>
    <row r="2669" spans="10:18" ht="15" customHeight="1" x14ac:dyDescent="0.25">
      <c r="J2669" s="1055">
        <v>11</v>
      </c>
      <c r="K2669" s="476"/>
      <c r="L2669" s="476">
        <v>7</v>
      </c>
      <c r="M2669" s="426">
        <v>10</v>
      </c>
      <c r="N2669" s="426">
        <v>400</v>
      </c>
      <c r="O2669" s="476"/>
      <c r="P2669" s="450">
        <v>3</v>
      </c>
      <c r="Q2669" s="451">
        <f t="shared" si="76"/>
        <v>8.4000000000000005E-2</v>
      </c>
      <c r="R2669" s="476"/>
    </row>
    <row r="2670" spans="10:18" ht="15" customHeight="1" x14ac:dyDescent="0.25">
      <c r="J2670" s="1311">
        <v>12</v>
      </c>
      <c r="K2670" s="476"/>
      <c r="L2670" s="476">
        <v>4.5</v>
      </c>
      <c r="M2670" s="426">
        <v>10</v>
      </c>
      <c r="N2670" s="426">
        <v>400</v>
      </c>
      <c r="O2670" s="476"/>
      <c r="P2670" s="450">
        <v>20</v>
      </c>
      <c r="Q2670" s="451">
        <f t="shared" si="76"/>
        <v>0.36</v>
      </c>
      <c r="R2670" s="476"/>
    </row>
    <row r="2671" spans="10:18" ht="15" customHeight="1" x14ac:dyDescent="0.25">
      <c r="J2671" s="1055">
        <v>13</v>
      </c>
      <c r="K2671" s="476"/>
      <c r="L2671" s="476">
        <v>3.5</v>
      </c>
      <c r="M2671" s="426">
        <v>10</v>
      </c>
      <c r="N2671" s="426">
        <v>400</v>
      </c>
      <c r="O2671" s="476"/>
      <c r="P2671" s="450">
        <v>4</v>
      </c>
      <c r="Q2671" s="451">
        <f t="shared" si="76"/>
        <v>5.6000000000000001E-2</v>
      </c>
      <c r="R2671" s="476"/>
    </row>
    <row r="2672" spans="10:18" ht="15" customHeight="1" x14ac:dyDescent="0.25">
      <c r="J2672" s="1311">
        <v>14</v>
      </c>
      <c r="K2672" s="476"/>
      <c r="L2672" s="476">
        <v>2.2000000000000002</v>
      </c>
      <c r="M2672" s="426">
        <v>10</v>
      </c>
      <c r="N2672" s="426">
        <v>400</v>
      </c>
      <c r="O2672" s="476"/>
      <c r="P2672" s="450">
        <v>4</v>
      </c>
      <c r="Q2672" s="451">
        <f t="shared" si="76"/>
        <v>3.5200000000000002E-2</v>
      </c>
      <c r="R2672" s="476"/>
    </row>
    <row r="2673" spans="10:18" ht="15" customHeight="1" x14ac:dyDescent="0.25">
      <c r="J2673" s="1055">
        <v>15</v>
      </c>
      <c r="K2673" s="476"/>
      <c r="L2673" s="476">
        <v>13</v>
      </c>
      <c r="M2673" s="426">
        <v>15</v>
      </c>
      <c r="N2673" s="426">
        <v>400</v>
      </c>
      <c r="O2673" s="476"/>
      <c r="P2673" s="450">
        <v>1</v>
      </c>
      <c r="Q2673" s="451">
        <f t="shared" si="76"/>
        <v>7.8E-2</v>
      </c>
      <c r="R2673" s="476"/>
    </row>
    <row r="2674" spans="10:18" ht="15" customHeight="1" x14ac:dyDescent="0.25">
      <c r="J2674" s="1311">
        <v>16</v>
      </c>
      <c r="K2674" s="476"/>
      <c r="L2674" s="476">
        <v>10</v>
      </c>
      <c r="M2674" s="426">
        <v>15</v>
      </c>
      <c r="N2674" s="426">
        <v>400</v>
      </c>
      <c r="O2674" s="476"/>
      <c r="P2674" s="450">
        <v>2</v>
      </c>
      <c r="Q2674" s="451">
        <f t="shared" si="76"/>
        <v>0.12</v>
      </c>
      <c r="R2674" s="476"/>
    </row>
    <row r="2675" spans="10:18" ht="15" customHeight="1" x14ac:dyDescent="0.25">
      <c r="J2675" s="1055">
        <v>17</v>
      </c>
      <c r="K2675" s="476"/>
      <c r="L2675" s="476">
        <v>2.2000000000000002</v>
      </c>
      <c r="M2675" s="426">
        <v>13</v>
      </c>
      <c r="N2675" s="426">
        <v>400</v>
      </c>
      <c r="O2675" s="476"/>
      <c r="P2675" s="450">
        <v>1</v>
      </c>
      <c r="Q2675" s="451">
        <f t="shared" si="76"/>
        <v>1.1440000000000001E-2</v>
      </c>
      <c r="R2675" s="476"/>
    </row>
    <row r="2676" spans="10:18" ht="15" customHeight="1" x14ac:dyDescent="0.25">
      <c r="J2676" s="1311">
        <v>18</v>
      </c>
      <c r="K2676" s="476"/>
      <c r="L2676" s="476">
        <v>8</v>
      </c>
      <c r="M2676" s="426">
        <v>13</v>
      </c>
      <c r="N2676" s="426">
        <v>400</v>
      </c>
      <c r="O2676" s="476"/>
      <c r="P2676" s="450">
        <v>2</v>
      </c>
      <c r="Q2676" s="451">
        <f t="shared" si="76"/>
        <v>8.3199999999999996E-2</v>
      </c>
      <c r="R2676" s="476"/>
    </row>
    <row r="2677" spans="10:18" ht="15" customHeight="1" x14ac:dyDescent="0.25">
      <c r="J2677" s="1055">
        <v>19</v>
      </c>
      <c r="K2677" s="476"/>
      <c r="L2677" s="476">
        <v>2.2000000000000002</v>
      </c>
      <c r="M2677" s="426">
        <v>25</v>
      </c>
      <c r="N2677" s="426">
        <v>400</v>
      </c>
      <c r="O2677" s="476"/>
      <c r="P2677" s="450">
        <v>1</v>
      </c>
      <c r="Q2677" s="451">
        <f t="shared" si="76"/>
        <v>2.2000000000000002E-2</v>
      </c>
      <c r="R2677" s="476"/>
    </row>
    <row r="2678" spans="10:18" ht="15" customHeight="1" x14ac:dyDescent="0.25">
      <c r="J2678" s="1311">
        <v>20</v>
      </c>
      <c r="K2678" s="476"/>
      <c r="L2678" s="476">
        <v>1.7</v>
      </c>
      <c r="M2678" s="426">
        <v>10</v>
      </c>
      <c r="N2678" s="426">
        <v>400</v>
      </c>
      <c r="O2678" s="476"/>
      <c r="P2678" s="450">
        <v>1</v>
      </c>
      <c r="Q2678" s="451">
        <f t="shared" si="76"/>
        <v>6.7999999999999996E-3</v>
      </c>
      <c r="R2678" s="476"/>
    </row>
    <row r="2679" spans="10:18" ht="15" customHeight="1" x14ac:dyDescent="0.25">
      <c r="J2679" s="1055">
        <v>21</v>
      </c>
      <c r="K2679" s="476"/>
      <c r="L2679" s="476">
        <v>4.5</v>
      </c>
      <c r="M2679" s="426">
        <v>10</v>
      </c>
      <c r="N2679" s="426">
        <v>250</v>
      </c>
      <c r="O2679" s="476"/>
      <c r="P2679" s="450">
        <v>1</v>
      </c>
      <c r="Q2679" s="451">
        <f t="shared" si="76"/>
        <v>1.125E-2</v>
      </c>
      <c r="R2679" s="476"/>
    </row>
    <row r="2680" spans="10:18" ht="15" customHeight="1" x14ac:dyDescent="0.25">
      <c r="J2680" s="1311">
        <v>22</v>
      </c>
      <c r="K2680" s="476"/>
      <c r="L2680" s="476">
        <v>4.5</v>
      </c>
      <c r="M2680" s="426">
        <v>15</v>
      </c>
      <c r="N2680" s="426">
        <v>300</v>
      </c>
      <c r="O2680" s="476"/>
      <c r="P2680" s="450">
        <v>1</v>
      </c>
      <c r="Q2680" s="451">
        <f t="shared" si="76"/>
        <v>2.0250000000000001E-2</v>
      </c>
      <c r="R2680" s="476"/>
    </row>
    <row r="2681" spans="10:18" ht="15" customHeight="1" x14ac:dyDescent="0.25">
      <c r="J2681" s="1311">
        <v>23</v>
      </c>
      <c r="K2681" s="476"/>
      <c r="L2681" s="477">
        <v>5</v>
      </c>
      <c r="M2681" s="409">
        <v>7</v>
      </c>
      <c r="N2681" s="409">
        <v>400</v>
      </c>
      <c r="O2681" s="409">
        <v>8</v>
      </c>
      <c r="P2681" s="450">
        <v>32</v>
      </c>
      <c r="Q2681" s="451">
        <f t="shared" si="76"/>
        <v>0.44800000000000001</v>
      </c>
      <c r="R2681" s="618"/>
    </row>
    <row r="2682" spans="10:18" ht="15" customHeight="1" x14ac:dyDescent="0.25">
      <c r="J2682" s="1311">
        <v>24</v>
      </c>
      <c r="K2682" s="476"/>
      <c r="L2682" s="477">
        <v>4</v>
      </c>
      <c r="M2682" s="409">
        <v>6</v>
      </c>
      <c r="N2682" s="409">
        <v>400</v>
      </c>
      <c r="O2682" s="409">
        <v>2</v>
      </c>
      <c r="P2682" s="450">
        <v>12</v>
      </c>
      <c r="Q2682" s="451">
        <f t="shared" si="76"/>
        <v>0.1152</v>
      </c>
      <c r="R2682" s="1058"/>
    </row>
    <row r="2683" spans="10:18" ht="15" customHeight="1" x14ac:dyDescent="0.25">
      <c r="J2683" s="1311">
        <v>25</v>
      </c>
      <c r="K2683" s="476"/>
      <c r="L2683" s="477">
        <v>3</v>
      </c>
      <c r="M2683" s="409">
        <v>5</v>
      </c>
      <c r="N2683" s="409">
        <v>400</v>
      </c>
      <c r="O2683" s="409">
        <v>5</v>
      </c>
      <c r="P2683" s="450">
        <v>50</v>
      </c>
      <c r="Q2683" s="451">
        <f t="shared" si="76"/>
        <v>0.3</v>
      </c>
      <c r="R2683" s="618"/>
    </row>
    <row r="2684" spans="10:18" ht="15" customHeight="1" x14ac:dyDescent="0.25">
      <c r="J2684" s="1311">
        <v>26</v>
      </c>
      <c r="K2684" s="476"/>
      <c r="L2684" s="477">
        <v>2</v>
      </c>
      <c r="M2684" s="409">
        <v>3</v>
      </c>
      <c r="N2684" s="409">
        <v>400</v>
      </c>
      <c r="O2684" s="409">
        <v>4</v>
      </c>
      <c r="P2684" s="450">
        <v>100</v>
      </c>
      <c r="Q2684" s="451">
        <f t="shared" si="76"/>
        <v>0.24</v>
      </c>
      <c r="R2684" s="618"/>
    </row>
    <row r="2685" spans="10:18" ht="15" customHeight="1" x14ac:dyDescent="0.25">
      <c r="J2685" s="1329">
        <v>46254</v>
      </c>
      <c r="K2685" s="429" t="s">
        <v>32</v>
      </c>
      <c r="L2685" s="426">
        <v>15</v>
      </c>
      <c r="M2685" s="426">
        <v>33</v>
      </c>
      <c r="N2685" s="426">
        <v>400</v>
      </c>
      <c r="O2685" s="429"/>
      <c r="P2685" s="450">
        <v>6</v>
      </c>
      <c r="Q2685" s="451">
        <f t="shared" si="76"/>
        <v>1.1879999999999999</v>
      </c>
      <c r="R2685" s="1056"/>
    </row>
    <row r="2686" spans="10:18" ht="15" customHeight="1" x14ac:dyDescent="0.25">
      <c r="J2686" s="1311">
        <v>2</v>
      </c>
      <c r="K2686" s="476"/>
      <c r="L2686" s="476">
        <v>13</v>
      </c>
      <c r="M2686" s="426">
        <v>33</v>
      </c>
      <c r="N2686" s="426">
        <v>400</v>
      </c>
      <c r="O2686" s="476"/>
      <c r="P2686" s="450">
        <v>2</v>
      </c>
      <c r="Q2686" s="451">
        <f t="shared" si="76"/>
        <v>0.34320000000000001</v>
      </c>
      <c r="R2686" s="476"/>
    </row>
    <row r="2687" spans="10:18" ht="15" customHeight="1" x14ac:dyDescent="0.25">
      <c r="J2687" s="1055">
        <v>3</v>
      </c>
      <c r="K2687" s="476"/>
      <c r="L2687" s="476">
        <v>10</v>
      </c>
      <c r="M2687" s="426">
        <v>33</v>
      </c>
      <c r="N2687" s="426">
        <v>400</v>
      </c>
      <c r="O2687" s="476"/>
      <c r="P2687" s="450">
        <v>2</v>
      </c>
      <c r="Q2687" s="451">
        <f t="shared" si="76"/>
        <v>0.26400000000000001</v>
      </c>
      <c r="R2687" s="476"/>
    </row>
    <row r="2688" spans="10:18" ht="15" customHeight="1" x14ac:dyDescent="0.25">
      <c r="J2688" s="1311">
        <v>4</v>
      </c>
      <c r="K2688" s="476"/>
      <c r="L2688" s="476">
        <v>7</v>
      </c>
      <c r="M2688" s="426">
        <v>33</v>
      </c>
      <c r="N2688" s="426">
        <v>400</v>
      </c>
      <c r="O2688" s="476"/>
      <c r="P2688" s="450">
        <v>2</v>
      </c>
      <c r="Q2688" s="451">
        <f t="shared" si="76"/>
        <v>0.18479999999999999</v>
      </c>
      <c r="R2688" s="476"/>
    </row>
    <row r="2689" spans="10:18" ht="15" customHeight="1" x14ac:dyDescent="0.25">
      <c r="J2689" s="1055">
        <v>5</v>
      </c>
      <c r="K2689" s="476"/>
      <c r="L2689" s="476">
        <v>15</v>
      </c>
      <c r="M2689" s="426">
        <v>30</v>
      </c>
      <c r="N2689" s="426">
        <v>400</v>
      </c>
      <c r="O2689" s="476"/>
      <c r="P2689" s="450">
        <v>1</v>
      </c>
      <c r="Q2689" s="451">
        <f t="shared" si="76"/>
        <v>0.18</v>
      </c>
      <c r="R2689" s="476"/>
    </row>
    <row r="2690" spans="10:18" ht="15" customHeight="1" x14ac:dyDescent="0.25">
      <c r="J2690" s="1311">
        <v>6</v>
      </c>
      <c r="K2690" s="476"/>
      <c r="L2690" s="476">
        <v>3.5</v>
      </c>
      <c r="M2690" s="426">
        <v>33</v>
      </c>
      <c r="N2690" s="426">
        <v>400</v>
      </c>
      <c r="O2690" s="476"/>
      <c r="P2690" s="450">
        <v>1</v>
      </c>
      <c r="Q2690" s="451">
        <f t="shared" si="76"/>
        <v>4.6199999999999998E-2</v>
      </c>
      <c r="R2690" s="476"/>
    </row>
    <row r="2691" spans="10:18" ht="15" customHeight="1" x14ac:dyDescent="0.25">
      <c r="J2691" s="1055">
        <v>7</v>
      </c>
      <c r="K2691" s="476"/>
      <c r="L2691" s="476">
        <v>10</v>
      </c>
      <c r="M2691" s="426">
        <v>28</v>
      </c>
      <c r="N2691" s="426">
        <v>400</v>
      </c>
      <c r="O2691" s="476"/>
      <c r="P2691" s="450">
        <v>1</v>
      </c>
      <c r="Q2691" s="451">
        <f t="shared" si="76"/>
        <v>0.112</v>
      </c>
      <c r="R2691" s="476"/>
    </row>
    <row r="2692" spans="10:18" ht="15" customHeight="1" x14ac:dyDescent="0.25">
      <c r="J2692" s="1311">
        <v>8</v>
      </c>
      <c r="K2692" s="476"/>
      <c r="L2692" s="476">
        <v>13</v>
      </c>
      <c r="M2692" s="426">
        <v>25</v>
      </c>
      <c r="N2692" s="426">
        <v>400</v>
      </c>
      <c r="O2692" s="476"/>
      <c r="P2692" s="450">
        <v>4</v>
      </c>
      <c r="Q2692" s="451">
        <f t="shared" si="76"/>
        <v>0.52</v>
      </c>
      <c r="R2692" s="476"/>
    </row>
    <row r="2693" spans="10:18" ht="15" customHeight="1" x14ac:dyDescent="0.25">
      <c r="J2693" s="1055">
        <v>9</v>
      </c>
      <c r="K2693" s="476"/>
      <c r="L2693" s="476">
        <v>10</v>
      </c>
      <c r="M2693" s="426">
        <v>25</v>
      </c>
      <c r="N2693" s="426">
        <v>400</v>
      </c>
      <c r="O2693" s="476"/>
      <c r="P2693" s="450">
        <v>5</v>
      </c>
      <c r="Q2693" s="451">
        <f t="shared" ref="Q2693:Q2756" si="77">L2693*M2693*N2693*P2693/1000000</f>
        <v>0.5</v>
      </c>
      <c r="R2693" s="476"/>
    </row>
    <row r="2694" spans="10:18" ht="15" customHeight="1" x14ac:dyDescent="0.25">
      <c r="J2694" s="1311">
        <v>10</v>
      </c>
      <c r="K2694" s="476"/>
      <c r="L2694" s="476">
        <v>4.5</v>
      </c>
      <c r="M2694" s="426">
        <v>25</v>
      </c>
      <c r="N2694" s="426">
        <v>400</v>
      </c>
      <c r="O2694" s="476"/>
      <c r="P2694" s="450">
        <v>1</v>
      </c>
      <c r="Q2694" s="451">
        <f t="shared" si="77"/>
        <v>4.4999999999999998E-2</v>
      </c>
      <c r="R2694" s="476"/>
    </row>
    <row r="2695" spans="10:18" ht="15" customHeight="1" x14ac:dyDescent="0.25">
      <c r="J2695" s="1055">
        <v>11</v>
      </c>
      <c r="K2695" s="476"/>
      <c r="L2695" s="476">
        <v>10</v>
      </c>
      <c r="M2695" s="426">
        <v>30</v>
      </c>
      <c r="N2695" s="426">
        <v>400</v>
      </c>
      <c r="O2695" s="476"/>
      <c r="P2695" s="450">
        <v>1</v>
      </c>
      <c r="Q2695" s="451">
        <f t="shared" si="77"/>
        <v>0.12</v>
      </c>
      <c r="R2695" s="476"/>
    </row>
    <row r="2696" spans="10:18" ht="15" customHeight="1" x14ac:dyDescent="0.25">
      <c r="J2696" s="1311">
        <v>12</v>
      </c>
      <c r="K2696" s="476"/>
      <c r="L2696" s="476">
        <v>15</v>
      </c>
      <c r="M2696" s="426">
        <v>20</v>
      </c>
      <c r="N2696" s="426">
        <v>400</v>
      </c>
      <c r="O2696" s="476"/>
      <c r="P2696" s="450">
        <v>1</v>
      </c>
      <c r="Q2696" s="451">
        <f t="shared" si="77"/>
        <v>0.12</v>
      </c>
      <c r="R2696" s="476"/>
    </row>
    <row r="2697" spans="10:18" ht="15" customHeight="1" x14ac:dyDescent="0.25">
      <c r="J2697" s="1055">
        <v>13</v>
      </c>
      <c r="K2697" s="476"/>
      <c r="L2697" s="476">
        <v>8</v>
      </c>
      <c r="M2697" s="426">
        <v>20</v>
      </c>
      <c r="N2697" s="426">
        <v>400</v>
      </c>
      <c r="O2697" s="476"/>
      <c r="P2697" s="450">
        <v>2</v>
      </c>
      <c r="Q2697" s="451">
        <f t="shared" si="77"/>
        <v>0.128</v>
      </c>
      <c r="R2697" s="476"/>
    </row>
    <row r="2698" spans="10:18" ht="15" customHeight="1" x14ac:dyDescent="0.25">
      <c r="J2698" s="1311">
        <v>14</v>
      </c>
      <c r="K2698" s="476"/>
      <c r="L2698" s="476">
        <v>3.5</v>
      </c>
      <c r="M2698" s="426">
        <v>20</v>
      </c>
      <c r="N2698" s="426">
        <v>400</v>
      </c>
      <c r="O2698" s="476"/>
      <c r="P2698" s="450">
        <v>1</v>
      </c>
      <c r="Q2698" s="451">
        <f t="shared" si="77"/>
        <v>2.8000000000000001E-2</v>
      </c>
      <c r="R2698" s="476"/>
    </row>
    <row r="2699" spans="10:18" ht="15" customHeight="1" x14ac:dyDescent="0.25">
      <c r="J2699" s="1055">
        <v>15</v>
      </c>
      <c r="K2699" s="476"/>
      <c r="L2699" s="476">
        <v>2.2000000000000002</v>
      </c>
      <c r="M2699" s="426">
        <v>20</v>
      </c>
      <c r="N2699" s="426">
        <v>400</v>
      </c>
      <c r="O2699" s="476"/>
      <c r="P2699" s="450">
        <v>1</v>
      </c>
      <c r="Q2699" s="451">
        <f t="shared" si="77"/>
        <v>1.7600000000000001E-2</v>
      </c>
      <c r="R2699" s="476"/>
    </row>
    <row r="2700" spans="10:18" ht="15" customHeight="1" x14ac:dyDescent="0.25">
      <c r="J2700" s="1311">
        <v>16</v>
      </c>
      <c r="K2700" s="476"/>
      <c r="L2700" s="476">
        <v>13</v>
      </c>
      <c r="M2700" s="426">
        <v>15</v>
      </c>
      <c r="N2700" s="426">
        <v>400</v>
      </c>
      <c r="O2700" s="476"/>
      <c r="P2700" s="450">
        <v>3</v>
      </c>
      <c r="Q2700" s="451">
        <f t="shared" si="77"/>
        <v>0.23400000000000001</v>
      </c>
      <c r="R2700" s="476"/>
    </row>
    <row r="2701" spans="10:18" ht="15" customHeight="1" x14ac:dyDescent="0.25">
      <c r="J2701" s="1055">
        <v>17</v>
      </c>
      <c r="K2701" s="476"/>
      <c r="L2701" s="476">
        <v>10</v>
      </c>
      <c r="M2701" s="426">
        <v>15</v>
      </c>
      <c r="N2701" s="426">
        <v>400</v>
      </c>
      <c r="O2701" s="476"/>
      <c r="P2701" s="450">
        <v>3</v>
      </c>
      <c r="Q2701" s="451">
        <f t="shared" si="77"/>
        <v>0.18</v>
      </c>
      <c r="R2701" s="476"/>
    </row>
    <row r="2702" spans="10:18" ht="15" customHeight="1" x14ac:dyDescent="0.25">
      <c r="J2702" s="1311">
        <v>18</v>
      </c>
      <c r="K2702" s="476"/>
      <c r="L2702" s="476">
        <v>8</v>
      </c>
      <c r="M2702" s="426">
        <v>15</v>
      </c>
      <c r="N2702" s="426">
        <v>400</v>
      </c>
      <c r="O2702" s="476"/>
      <c r="P2702" s="450">
        <v>2</v>
      </c>
      <c r="Q2702" s="451">
        <f t="shared" si="77"/>
        <v>9.6000000000000002E-2</v>
      </c>
      <c r="R2702" s="476"/>
    </row>
    <row r="2703" spans="10:18" ht="15" customHeight="1" x14ac:dyDescent="0.25">
      <c r="J2703" s="1055">
        <v>19</v>
      </c>
      <c r="K2703" s="476"/>
      <c r="L2703" s="476">
        <v>4.5</v>
      </c>
      <c r="M2703" s="426">
        <v>15</v>
      </c>
      <c r="N2703" s="426">
        <v>400</v>
      </c>
      <c r="O2703" s="476"/>
      <c r="P2703" s="450">
        <v>4</v>
      </c>
      <c r="Q2703" s="451">
        <f t="shared" si="77"/>
        <v>0.108</v>
      </c>
      <c r="R2703" s="476"/>
    </row>
    <row r="2704" spans="10:18" ht="15" customHeight="1" x14ac:dyDescent="0.25">
      <c r="J2704" s="1311">
        <v>20</v>
      </c>
      <c r="K2704" s="476"/>
      <c r="L2704" s="476">
        <v>3.5</v>
      </c>
      <c r="M2704" s="426">
        <v>15</v>
      </c>
      <c r="N2704" s="426">
        <v>400</v>
      </c>
      <c r="O2704" s="476"/>
      <c r="P2704" s="450">
        <v>2</v>
      </c>
      <c r="Q2704" s="451">
        <f t="shared" si="77"/>
        <v>4.2000000000000003E-2</v>
      </c>
      <c r="R2704" s="476"/>
    </row>
    <row r="2705" spans="10:18" ht="15" customHeight="1" x14ac:dyDescent="0.25">
      <c r="J2705" s="1055">
        <v>21</v>
      </c>
      <c r="K2705" s="476"/>
      <c r="L2705" s="476">
        <v>2.2000000000000002</v>
      </c>
      <c r="M2705" s="426">
        <v>15</v>
      </c>
      <c r="N2705" s="426">
        <v>400</v>
      </c>
      <c r="O2705" s="476"/>
      <c r="P2705" s="450">
        <v>2</v>
      </c>
      <c r="Q2705" s="451">
        <f t="shared" si="77"/>
        <v>2.64E-2</v>
      </c>
      <c r="R2705" s="476"/>
    </row>
    <row r="2706" spans="10:18" ht="15" customHeight="1" x14ac:dyDescent="0.25">
      <c r="J2706" s="1311">
        <v>22</v>
      </c>
      <c r="K2706" s="476"/>
      <c r="L2706" s="476">
        <v>1.7</v>
      </c>
      <c r="M2706" s="426">
        <v>15</v>
      </c>
      <c r="N2706" s="426">
        <v>400</v>
      </c>
      <c r="O2706" s="476"/>
      <c r="P2706" s="450">
        <v>1</v>
      </c>
      <c r="Q2706" s="451">
        <f t="shared" si="77"/>
        <v>1.0200000000000001E-2</v>
      </c>
      <c r="R2706" s="476"/>
    </row>
    <row r="2707" spans="10:18" ht="15" customHeight="1" x14ac:dyDescent="0.25">
      <c r="J2707" s="1055">
        <v>23</v>
      </c>
      <c r="K2707" s="476"/>
      <c r="L2707" s="476">
        <v>2.2000000000000002</v>
      </c>
      <c r="M2707" s="426">
        <v>33</v>
      </c>
      <c r="N2707" s="426">
        <v>400</v>
      </c>
      <c r="O2707" s="476"/>
      <c r="P2707" s="450">
        <v>1</v>
      </c>
      <c r="Q2707" s="451">
        <f t="shared" si="77"/>
        <v>2.9040000000000003E-2</v>
      </c>
      <c r="R2707" s="476"/>
    </row>
    <row r="2708" spans="10:18" ht="15" customHeight="1" x14ac:dyDescent="0.25">
      <c r="J2708" s="1311">
        <v>24</v>
      </c>
      <c r="K2708" s="476"/>
      <c r="L2708" s="476">
        <v>10</v>
      </c>
      <c r="M2708" s="426">
        <v>20</v>
      </c>
      <c r="N2708" s="426">
        <v>400</v>
      </c>
      <c r="O2708" s="476"/>
      <c r="P2708" s="450">
        <v>1</v>
      </c>
      <c r="Q2708" s="451">
        <f t="shared" si="77"/>
        <v>0.08</v>
      </c>
      <c r="R2708" s="476"/>
    </row>
    <row r="2709" spans="10:18" ht="15" customHeight="1" x14ac:dyDescent="0.25">
      <c r="J2709" s="1055">
        <v>25</v>
      </c>
      <c r="K2709" s="476"/>
      <c r="L2709" s="476">
        <v>4.5</v>
      </c>
      <c r="M2709" s="426">
        <v>20</v>
      </c>
      <c r="N2709" s="426">
        <v>400</v>
      </c>
      <c r="O2709" s="476"/>
      <c r="P2709" s="450">
        <v>1</v>
      </c>
      <c r="Q2709" s="451">
        <f t="shared" si="77"/>
        <v>3.5999999999999997E-2</v>
      </c>
      <c r="R2709" s="476"/>
    </row>
    <row r="2710" spans="10:18" ht="15" customHeight="1" x14ac:dyDescent="0.25">
      <c r="J2710" s="1311">
        <v>26</v>
      </c>
      <c r="K2710" s="476"/>
      <c r="L2710" s="476">
        <v>7</v>
      </c>
      <c r="M2710" s="426">
        <v>25</v>
      </c>
      <c r="N2710" s="426">
        <v>400</v>
      </c>
      <c r="O2710" s="476"/>
      <c r="P2710" s="450">
        <v>2</v>
      </c>
      <c r="Q2710" s="451">
        <f t="shared" si="77"/>
        <v>0.14000000000000001</v>
      </c>
      <c r="R2710" s="476"/>
    </row>
    <row r="2711" spans="10:18" ht="15" customHeight="1" x14ac:dyDescent="0.25">
      <c r="J2711" s="1055">
        <v>27</v>
      </c>
      <c r="K2711" s="476"/>
      <c r="L2711" s="476">
        <v>7</v>
      </c>
      <c r="M2711" s="426">
        <v>13</v>
      </c>
      <c r="N2711" s="426">
        <v>400</v>
      </c>
      <c r="O2711" s="476"/>
      <c r="P2711" s="450">
        <v>2</v>
      </c>
      <c r="Q2711" s="451">
        <f t="shared" si="77"/>
        <v>7.2800000000000004E-2</v>
      </c>
      <c r="R2711" s="476"/>
    </row>
    <row r="2712" spans="10:18" ht="15" customHeight="1" x14ac:dyDescent="0.25">
      <c r="J2712" s="1311">
        <v>28</v>
      </c>
      <c r="K2712" s="476"/>
      <c r="L2712" s="476">
        <v>4.5</v>
      </c>
      <c r="M2712" s="426">
        <v>13</v>
      </c>
      <c r="N2712" s="426">
        <v>400</v>
      </c>
      <c r="O2712" s="476"/>
      <c r="P2712" s="450">
        <v>4</v>
      </c>
      <c r="Q2712" s="451">
        <f t="shared" si="77"/>
        <v>9.3600000000000003E-2</v>
      </c>
      <c r="R2712" s="476"/>
    </row>
    <row r="2713" spans="10:18" ht="15" customHeight="1" x14ac:dyDescent="0.25">
      <c r="J2713" s="1055">
        <v>29</v>
      </c>
      <c r="K2713" s="476"/>
      <c r="L2713" s="476">
        <v>3.5</v>
      </c>
      <c r="M2713" s="426">
        <v>13</v>
      </c>
      <c r="N2713" s="426">
        <v>400</v>
      </c>
      <c r="O2713" s="476"/>
      <c r="P2713" s="450">
        <v>1</v>
      </c>
      <c r="Q2713" s="451">
        <f t="shared" si="77"/>
        <v>1.8200000000000001E-2</v>
      </c>
      <c r="R2713" s="476"/>
    </row>
    <row r="2714" spans="10:18" ht="15" customHeight="1" x14ac:dyDescent="0.25">
      <c r="J2714" s="1311">
        <v>30</v>
      </c>
      <c r="K2714" s="476"/>
      <c r="L2714" s="476">
        <v>2.2000000000000002</v>
      </c>
      <c r="M2714" s="426">
        <v>13</v>
      </c>
      <c r="N2714" s="426">
        <v>400</v>
      </c>
      <c r="O2714" s="476"/>
      <c r="P2714" s="450">
        <v>2</v>
      </c>
      <c r="Q2714" s="451">
        <f t="shared" si="77"/>
        <v>2.2880000000000001E-2</v>
      </c>
      <c r="R2714" s="476"/>
    </row>
    <row r="2715" spans="10:18" ht="15" customHeight="1" x14ac:dyDescent="0.25">
      <c r="J2715" s="1055">
        <v>31</v>
      </c>
      <c r="K2715" s="476"/>
      <c r="L2715" s="476">
        <v>10</v>
      </c>
      <c r="M2715" s="426">
        <v>10</v>
      </c>
      <c r="N2715" s="426">
        <v>400</v>
      </c>
      <c r="O2715" s="476"/>
      <c r="P2715" s="450">
        <v>6</v>
      </c>
      <c r="Q2715" s="451">
        <f t="shared" si="77"/>
        <v>0.24</v>
      </c>
      <c r="R2715" s="476"/>
    </row>
    <row r="2716" spans="10:18" ht="15" customHeight="1" x14ac:dyDescent="0.25">
      <c r="J2716" s="1311">
        <v>32</v>
      </c>
      <c r="K2716" s="476"/>
      <c r="L2716" s="476">
        <v>4.5</v>
      </c>
      <c r="M2716" s="426">
        <v>10</v>
      </c>
      <c r="N2716" s="426">
        <v>400</v>
      </c>
      <c r="O2716" s="476"/>
      <c r="P2716" s="450">
        <v>60</v>
      </c>
      <c r="Q2716" s="451">
        <f t="shared" si="77"/>
        <v>1.08</v>
      </c>
      <c r="R2716" s="476"/>
    </row>
    <row r="2717" spans="10:18" ht="15" customHeight="1" x14ac:dyDescent="0.25">
      <c r="J2717" s="1055">
        <v>33</v>
      </c>
      <c r="K2717" s="476"/>
      <c r="L2717" s="476">
        <v>3.5</v>
      </c>
      <c r="M2717" s="426">
        <v>10</v>
      </c>
      <c r="N2717" s="426">
        <v>400</v>
      </c>
      <c r="O2717" s="476"/>
      <c r="P2717" s="450">
        <v>4</v>
      </c>
      <c r="Q2717" s="451">
        <f t="shared" si="77"/>
        <v>5.6000000000000001E-2</v>
      </c>
      <c r="R2717" s="476"/>
    </row>
    <row r="2718" spans="10:18" ht="15" customHeight="1" x14ac:dyDescent="0.25">
      <c r="J2718" s="1311">
        <v>34</v>
      </c>
      <c r="K2718" s="476"/>
      <c r="L2718" s="476">
        <v>2.2000000000000002</v>
      </c>
      <c r="M2718" s="426">
        <v>10</v>
      </c>
      <c r="N2718" s="426">
        <v>400</v>
      </c>
      <c r="O2718" s="476"/>
      <c r="P2718" s="450">
        <v>21</v>
      </c>
      <c r="Q2718" s="451">
        <f t="shared" si="77"/>
        <v>0.18479999999999999</v>
      </c>
      <c r="R2718" s="476"/>
    </row>
    <row r="2719" spans="10:18" ht="15" customHeight="1" x14ac:dyDescent="0.25">
      <c r="J2719" s="1055">
        <v>35</v>
      </c>
      <c r="K2719" s="476"/>
      <c r="L2719" s="476">
        <v>8</v>
      </c>
      <c r="M2719" s="426">
        <v>10</v>
      </c>
      <c r="N2719" s="426">
        <v>400</v>
      </c>
      <c r="O2719" s="476"/>
      <c r="P2719" s="450">
        <v>3</v>
      </c>
      <c r="Q2719" s="451">
        <f t="shared" si="77"/>
        <v>9.6000000000000002E-2</v>
      </c>
      <c r="R2719" s="476"/>
    </row>
    <row r="2720" spans="10:18" ht="15" customHeight="1" x14ac:dyDescent="0.25">
      <c r="J2720" s="1311">
        <v>36</v>
      </c>
      <c r="K2720" s="476"/>
      <c r="L2720" s="476">
        <v>4.5</v>
      </c>
      <c r="M2720" s="426">
        <v>10</v>
      </c>
      <c r="N2720" s="426">
        <v>300</v>
      </c>
      <c r="O2720" s="476"/>
      <c r="P2720" s="450">
        <v>6</v>
      </c>
      <c r="Q2720" s="451">
        <f t="shared" si="77"/>
        <v>8.1000000000000003E-2</v>
      </c>
      <c r="R2720" s="476"/>
    </row>
    <row r="2721" spans="10:18" ht="15" customHeight="1" x14ac:dyDescent="0.25">
      <c r="J2721" s="1055">
        <v>37</v>
      </c>
      <c r="K2721" s="476"/>
      <c r="L2721" s="476">
        <v>4.5</v>
      </c>
      <c r="M2721" s="426">
        <v>10</v>
      </c>
      <c r="N2721" s="426">
        <v>200</v>
      </c>
      <c r="O2721" s="476"/>
      <c r="P2721" s="450">
        <v>2</v>
      </c>
      <c r="Q2721" s="451">
        <f t="shared" si="77"/>
        <v>1.7999999999999999E-2</v>
      </c>
      <c r="R2721" s="476"/>
    </row>
    <row r="2722" spans="10:18" ht="15" customHeight="1" x14ac:dyDescent="0.25">
      <c r="J2722" s="1311">
        <v>38</v>
      </c>
      <c r="K2722" s="476"/>
      <c r="L2722" s="476">
        <v>2.2000000000000002</v>
      </c>
      <c r="M2722" s="426">
        <v>10</v>
      </c>
      <c r="N2722" s="426">
        <v>200</v>
      </c>
      <c r="O2722" s="476"/>
      <c r="P2722" s="450">
        <v>3</v>
      </c>
      <c r="Q2722" s="451">
        <f t="shared" si="77"/>
        <v>1.32E-2</v>
      </c>
      <c r="R2722" s="476"/>
    </row>
    <row r="2723" spans="10:18" ht="15" customHeight="1" x14ac:dyDescent="0.25">
      <c r="J2723" s="1055">
        <v>39</v>
      </c>
      <c r="K2723" s="476"/>
      <c r="L2723" s="476">
        <v>7</v>
      </c>
      <c r="M2723" s="426">
        <v>10</v>
      </c>
      <c r="N2723" s="426">
        <v>400</v>
      </c>
      <c r="O2723" s="476"/>
      <c r="P2723" s="450">
        <v>1</v>
      </c>
      <c r="Q2723" s="451">
        <f t="shared" si="77"/>
        <v>2.8000000000000001E-2</v>
      </c>
      <c r="R2723" s="476"/>
    </row>
    <row r="2724" spans="10:18" ht="15" customHeight="1" x14ac:dyDescent="0.25">
      <c r="J2724" s="1311">
        <v>40</v>
      </c>
      <c r="K2724" s="476"/>
      <c r="L2724" s="476">
        <v>2.2000000000000002</v>
      </c>
      <c r="M2724" s="426">
        <v>10</v>
      </c>
      <c r="N2724" s="426">
        <v>300</v>
      </c>
      <c r="O2724" s="476"/>
      <c r="P2724" s="450">
        <v>1</v>
      </c>
      <c r="Q2724" s="451">
        <f t="shared" si="77"/>
        <v>6.6E-3</v>
      </c>
      <c r="R2724" s="476"/>
    </row>
    <row r="2725" spans="10:18" ht="15" customHeight="1" x14ac:dyDescent="0.25">
      <c r="J2725" s="1055">
        <v>41</v>
      </c>
      <c r="K2725" s="476"/>
      <c r="L2725" s="476">
        <v>4.5</v>
      </c>
      <c r="M2725" s="426">
        <v>15</v>
      </c>
      <c r="N2725" s="426">
        <v>300</v>
      </c>
      <c r="O2725" s="476"/>
      <c r="P2725" s="450">
        <v>1</v>
      </c>
      <c r="Q2725" s="451">
        <f t="shared" si="77"/>
        <v>2.0250000000000001E-2</v>
      </c>
      <c r="R2725" s="476"/>
    </row>
    <row r="2726" spans="10:18" ht="15" customHeight="1" x14ac:dyDescent="0.25">
      <c r="J2726" s="1311">
        <v>42</v>
      </c>
      <c r="K2726" s="476"/>
      <c r="L2726" s="476">
        <v>2.2000000000000002</v>
      </c>
      <c r="M2726" s="426">
        <v>15</v>
      </c>
      <c r="N2726" s="426">
        <v>300</v>
      </c>
      <c r="O2726" s="476"/>
      <c r="P2726" s="450">
        <v>1</v>
      </c>
      <c r="Q2726" s="451">
        <f t="shared" si="77"/>
        <v>9.9000000000000008E-3</v>
      </c>
      <c r="R2726" s="476"/>
    </row>
    <row r="2727" spans="10:18" ht="15" customHeight="1" x14ac:dyDescent="0.25">
      <c r="J2727" s="1055">
        <v>43</v>
      </c>
      <c r="K2727" s="476"/>
      <c r="L2727" s="476">
        <v>2.2000000000000002</v>
      </c>
      <c r="M2727" s="426">
        <v>10</v>
      </c>
      <c r="N2727" s="426">
        <v>250</v>
      </c>
      <c r="O2727" s="476"/>
      <c r="P2727" s="450">
        <v>3</v>
      </c>
      <c r="Q2727" s="451">
        <f t="shared" si="77"/>
        <v>1.6500000000000001E-2</v>
      </c>
      <c r="R2727" s="476"/>
    </row>
    <row r="2728" spans="10:18" ht="15" customHeight="1" x14ac:dyDescent="0.25">
      <c r="J2728" s="1311">
        <v>44</v>
      </c>
      <c r="K2728" s="476"/>
      <c r="L2728" s="476">
        <v>3.5</v>
      </c>
      <c r="M2728" s="426">
        <v>25</v>
      </c>
      <c r="N2728" s="426">
        <v>300</v>
      </c>
      <c r="O2728" s="476"/>
      <c r="P2728" s="450">
        <v>1</v>
      </c>
      <c r="Q2728" s="451">
        <f t="shared" si="77"/>
        <v>2.6249999999999999E-2</v>
      </c>
      <c r="R2728" s="476"/>
    </row>
    <row r="2729" spans="10:18" ht="15" customHeight="1" x14ac:dyDescent="0.25">
      <c r="J2729" s="1055">
        <v>45</v>
      </c>
      <c r="K2729" s="476"/>
      <c r="L2729" s="476">
        <v>2.2000000000000002</v>
      </c>
      <c r="M2729" s="426">
        <v>25</v>
      </c>
      <c r="N2729" s="426">
        <v>300</v>
      </c>
      <c r="O2729" s="476"/>
      <c r="P2729" s="450">
        <v>1</v>
      </c>
      <c r="Q2729" s="451">
        <f t="shared" si="77"/>
        <v>1.6500000000000004E-2</v>
      </c>
      <c r="R2729" s="476"/>
    </row>
    <row r="2730" spans="10:18" ht="15" customHeight="1" x14ac:dyDescent="0.25">
      <c r="J2730" s="1311">
        <v>46</v>
      </c>
      <c r="K2730" s="476"/>
      <c r="L2730" s="477">
        <v>5</v>
      </c>
      <c r="M2730" s="409">
        <v>7</v>
      </c>
      <c r="N2730" s="409">
        <v>400</v>
      </c>
      <c r="O2730" s="409">
        <v>25</v>
      </c>
      <c r="P2730" s="450">
        <v>100</v>
      </c>
      <c r="Q2730" s="451">
        <f t="shared" si="77"/>
        <v>1.4</v>
      </c>
      <c r="R2730" s="618"/>
    </row>
    <row r="2731" spans="10:18" ht="15" customHeight="1" x14ac:dyDescent="0.25">
      <c r="J2731" s="1311">
        <v>47</v>
      </c>
      <c r="K2731" s="476"/>
      <c r="L2731" s="477">
        <v>4</v>
      </c>
      <c r="M2731" s="409">
        <v>6</v>
      </c>
      <c r="N2731" s="409">
        <v>400</v>
      </c>
      <c r="O2731" s="409">
        <v>6</v>
      </c>
      <c r="P2731" s="450">
        <v>36</v>
      </c>
      <c r="Q2731" s="451">
        <f t="shared" si="77"/>
        <v>0.34560000000000002</v>
      </c>
      <c r="R2731" s="1058"/>
    </row>
    <row r="2732" spans="10:18" ht="15" customHeight="1" x14ac:dyDescent="0.25">
      <c r="J2732" s="1311">
        <v>48</v>
      </c>
      <c r="K2732" s="476"/>
      <c r="L2732" s="477">
        <v>3</v>
      </c>
      <c r="M2732" s="409">
        <v>5</v>
      </c>
      <c r="N2732" s="409">
        <v>400</v>
      </c>
      <c r="O2732" s="409">
        <v>11</v>
      </c>
      <c r="P2732" s="450">
        <v>110</v>
      </c>
      <c r="Q2732" s="451">
        <f t="shared" si="77"/>
        <v>0.66</v>
      </c>
      <c r="R2732" s="618"/>
    </row>
    <row r="2733" spans="10:18" ht="15" customHeight="1" x14ac:dyDescent="0.25">
      <c r="J2733" s="1311">
        <v>49</v>
      </c>
      <c r="K2733" s="476"/>
      <c r="L2733" s="477">
        <v>2</v>
      </c>
      <c r="M2733" s="409">
        <v>3</v>
      </c>
      <c r="N2733" s="409">
        <v>400</v>
      </c>
      <c r="O2733" s="409">
        <v>6</v>
      </c>
      <c r="P2733" s="450">
        <v>150</v>
      </c>
      <c r="Q2733" s="451">
        <f t="shared" si="77"/>
        <v>0.36</v>
      </c>
      <c r="R2733" s="618"/>
    </row>
    <row r="2734" spans="10:18" ht="15" customHeight="1" x14ac:dyDescent="0.25">
      <c r="J2734" s="1311">
        <v>50</v>
      </c>
      <c r="K2734" s="476"/>
      <c r="L2734" s="477">
        <v>3</v>
      </c>
      <c r="M2734" s="409">
        <v>5</v>
      </c>
      <c r="N2734" s="409">
        <v>300</v>
      </c>
      <c r="O2734" s="409">
        <v>1</v>
      </c>
      <c r="P2734" s="450">
        <v>10</v>
      </c>
      <c r="Q2734" s="451">
        <f t="shared" si="77"/>
        <v>4.4999999999999998E-2</v>
      </c>
      <c r="R2734" s="618"/>
    </row>
    <row r="2735" spans="10:18" ht="15" customHeight="1" x14ac:dyDescent="0.25">
      <c r="J2735" s="1329">
        <v>46254</v>
      </c>
      <c r="K2735" s="429" t="s">
        <v>32</v>
      </c>
      <c r="L2735" s="426">
        <v>13</v>
      </c>
      <c r="M2735" s="426">
        <v>25</v>
      </c>
      <c r="N2735" s="426">
        <v>400</v>
      </c>
      <c r="O2735" s="429"/>
      <c r="P2735" s="450">
        <v>1</v>
      </c>
      <c r="Q2735" s="451">
        <f t="shared" si="77"/>
        <v>0.13</v>
      </c>
      <c r="R2735" s="1056"/>
    </row>
    <row r="2736" spans="10:18" ht="15" customHeight="1" x14ac:dyDescent="0.25">
      <c r="J2736" s="1311">
        <v>2</v>
      </c>
      <c r="K2736" s="476"/>
      <c r="L2736" s="476">
        <v>4.5</v>
      </c>
      <c r="M2736" s="426">
        <v>25</v>
      </c>
      <c r="N2736" s="426">
        <v>400</v>
      </c>
      <c r="O2736" s="476"/>
      <c r="P2736" s="450">
        <v>2</v>
      </c>
      <c r="Q2736" s="451">
        <f t="shared" si="77"/>
        <v>0.09</v>
      </c>
      <c r="R2736" s="476"/>
    </row>
    <row r="2737" spans="10:18" ht="15" customHeight="1" x14ac:dyDescent="0.25">
      <c r="J2737" s="1055">
        <v>3</v>
      </c>
      <c r="K2737" s="476"/>
      <c r="L2737" s="476">
        <v>7</v>
      </c>
      <c r="M2737" s="426">
        <v>20</v>
      </c>
      <c r="N2737" s="426">
        <v>400</v>
      </c>
      <c r="O2737" s="476"/>
      <c r="P2737" s="450">
        <v>1</v>
      </c>
      <c r="Q2737" s="451">
        <f t="shared" si="77"/>
        <v>5.6000000000000001E-2</v>
      </c>
      <c r="R2737" s="476"/>
    </row>
    <row r="2738" spans="10:18" ht="15" customHeight="1" x14ac:dyDescent="0.25">
      <c r="J2738" s="1311">
        <v>4</v>
      </c>
      <c r="K2738" s="476"/>
      <c r="L2738" s="476">
        <v>15</v>
      </c>
      <c r="M2738" s="426">
        <v>15</v>
      </c>
      <c r="N2738" s="426">
        <v>400</v>
      </c>
      <c r="O2738" s="476"/>
      <c r="P2738" s="450">
        <v>1</v>
      </c>
      <c r="Q2738" s="451">
        <f t="shared" si="77"/>
        <v>0.09</v>
      </c>
      <c r="R2738" s="476"/>
    </row>
    <row r="2739" spans="10:18" ht="15" customHeight="1" x14ac:dyDescent="0.25">
      <c r="J2739" s="1055">
        <v>5</v>
      </c>
      <c r="K2739" s="476"/>
      <c r="L2739" s="476">
        <v>7</v>
      </c>
      <c r="M2739" s="426">
        <v>15</v>
      </c>
      <c r="N2739" s="426">
        <v>400</v>
      </c>
      <c r="O2739" s="476"/>
      <c r="P2739" s="450">
        <v>3</v>
      </c>
      <c r="Q2739" s="451">
        <f t="shared" si="77"/>
        <v>0.126</v>
      </c>
      <c r="R2739" s="476"/>
    </row>
    <row r="2740" spans="10:18" ht="15" customHeight="1" x14ac:dyDescent="0.25">
      <c r="J2740" s="1311">
        <v>6</v>
      </c>
      <c r="K2740" s="476"/>
      <c r="L2740" s="476">
        <v>2.2000000000000002</v>
      </c>
      <c r="M2740" s="426">
        <v>15</v>
      </c>
      <c r="N2740" s="426">
        <v>400</v>
      </c>
      <c r="O2740" s="476"/>
      <c r="P2740" s="450">
        <v>1</v>
      </c>
      <c r="Q2740" s="451">
        <f t="shared" si="77"/>
        <v>1.32E-2</v>
      </c>
      <c r="R2740" s="476"/>
    </row>
    <row r="2741" spans="10:18" ht="15" customHeight="1" x14ac:dyDescent="0.25">
      <c r="J2741" s="1055">
        <v>7</v>
      </c>
      <c r="K2741" s="476"/>
      <c r="L2741" s="476">
        <v>4.5</v>
      </c>
      <c r="M2741" s="426">
        <v>13</v>
      </c>
      <c r="N2741" s="426">
        <v>400</v>
      </c>
      <c r="O2741" s="476"/>
      <c r="P2741" s="450">
        <v>2</v>
      </c>
      <c r="Q2741" s="451">
        <f t="shared" si="77"/>
        <v>4.6800000000000001E-2</v>
      </c>
      <c r="R2741" s="476"/>
    </row>
    <row r="2742" spans="10:18" ht="15" customHeight="1" x14ac:dyDescent="0.25">
      <c r="J2742" s="1311">
        <v>8</v>
      </c>
      <c r="K2742" s="476"/>
      <c r="L2742" s="476">
        <v>4.5</v>
      </c>
      <c r="M2742" s="426">
        <v>10</v>
      </c>
      <c r="N2742" s="426">
        <v>400</v>
      </c>
      <c r="O2742" s="476"/>
      <c r="P2742" s="450">
        <v>6</v>
      </c>
      <c r="Q2742" s="451">
        <f t="shared" si="77"/>
        <v>0.108</v>
      </c>
      <c r="R2742" s="476"/>
    </row>
    <row r="2743" spans="10:18" ht="15" customHeight="1" x14ac:dyDescent="0.25">
      <c r="J2743" s="1055">
        <v>9</v>
      </c>
      <c r="K2743" s="476"/>
      <c r="L2743" s="476">
        <v>2.2000000000000002</v>
      </c>
      <c r="M2743" s="426">
        <v>10</v>
      </c>
      <c r="N2743" s="426">
        <v>400</v>
      </c>
      <c r="O2743" s="476"/>
      <c r="P2743" s="450">
        <v>4</v>
      </c>
      <c r="Q2743" s="451">
        <f t="shared" si="77"/>
        <v>3.5200000000000002E-2</v>
      </c>
      <c r="R2743" s="476"/>
    </row>
    <row r="2744" spans="10:18" ht="15" customHeight="1" x14ac:dyDescent="0.25">
      <c r="J2744" s="1311">
        <v>10</v>
      </c>
      <c r="K2744" s="476"/>
      <c r="L2744" s="477">
        <v>5</v>
      </c>
      <c r="M2744" s="409">
        <v>7</v>
      </c>
      <c r="N2744" s="409">
        <v>400</v>
      </c>
      <c r="O2744" s="409">
        <v>2</v>
      </c>
      <c r="P2744" s="450">
        <v>8</v>
      </c>
      <c r="Q2744" s="451">
        <f t="shared" si="77"/>
        <v>0.112</v>
      </c>
      <c r="R2744" s="618"/>
    </row>
    <row r="2745" spans="10:18" ht="15" customHeight="1" x14ac:dyDescent="0.25">
      <c r="J2745" s="1311">
        <v>11</v>
      </c>
      <c r="K2745" s="476"/>
      <c r="L2745" s="477">
        <v>4</v>
      </c>
      <c r="M2745" s="409">
        <v>6</v>
      </c>
      <c r="N2745" s="409">
        <v>400</v>
      </c>
      <c r="O2745" s="409">
        <v>1</v>
      </c>
      <c r="P2745" s="450">
        <v>6</v>
      </c>
      <c r="Q2745" s="451">
        <f t="shared" si="77"/>
        <v>5.7599999999999998E-2</v>
      </c>
      <c r="R2745" s="1058"/>
    </row>
    <row r="2746" spans="10:18" ht="15" customHeight="1" x14ac:dyDescent="0.25">
      <c r="J2746" s="1311">
        <v>12</v>
      </c>
      <c r="K2746" s="476"/>
      <c r="L2746" s="477">
        <v>3</v>
      </c>
      <c r="M2746" s="409">
        <v>5</v>
      </c>
      <c r="N2746" s="409">
        <v>400</v>
      </c>
      <c r="O2746" s="409">
        <v>1</v>
      </c>
      <c r="P2746" s="450">
        <v>10</v>
      </c>
      <c r="Q2746" s="451">
        <f t="shared" si="77"/>
        <v>0.06</v>
      </c>
      <c r="R2746" s="618"/>
    </row>
    <row r="2747" spans="10:18" ht="15" customHeight="1" x14ac:dyDescent="0.25">
      <c r="J2747" s="1311">
        <v>13</v>
      </c>
      <c r="K2747" s="476"/>
      <c r="L2747" s="477">
        <v>2</v>
      </c>
      <c r="M2747" s="409">
        <v>3</v>
      </c>
      <c r="N2747" s="409">
        <v>400</v>
      </c>
      <c r="O2747" s="409">
        <v>2</v>
      </c>
      <c r="P2747" s="450">
        <v>50</v>
      </c>
      <c r="Q2747" s="451">
        <f t="shared" si="77"/>
        <v>0.12</v>
      </c>
      <c r="R2747" s="618"/>
    </row>
    <row r="2748" spans="10:18" ht="15" customHeight="1" x14ac:dyDescent="0.25">
      <c r="J2748" s="1329">
        <v>46256</v>
      </c>
      <c r="K2748" s="429" t="s">
        <v>32</v>
      </c>
      <c r="L2748" s="426">
        <v>10</v>
      </c>
      <c r="M2748" s="426">
        <v>25</v>
      </c>
      <c r="N2748" s="426">
        <v>400</v>
      </c>
      <c r="O2748" s="429"/>
      <c r="P2748" s="450">
        <v>3</v>
      </c>
      <c r="Q2748" s="451">
        <f t="shared" si="77"/>
        <v>0.3</v>
      </c>
      <c r="R2748" s="1056"/>
    </row>
    <row r="2749" spans="10:18" ht="15" customHeight="1" x14ac:dyDescent="0.25">
      <c r="J2749" s="1311">
        <v>2</v>
      </c>
      <c r="K2749" s="476"/>
      <c r="L2749" s="476">
        <v>13</v>
      </c>
      <c r="M2749" s="426">
        <v>25</v>
      </c>
      <c r="N2749" s="426">
        <v>400</v>
      </c>
      <c r="O2749" s="476"/>
      <c r="P2749" s="450">
        <v>1</v>
      </c>
      <c r="Q2749" s="451">
        <f t="shared" si="77"/>
        <v>0.13</v>
      </c>
      <c r="R2749" s="476"/>
    </row>
    <row r="2750" spans="10:18" ht="15" customHeight="1" x14ac:dyDescent="0.25">
      <c r="J2750" s="1055">
        <v>3</v>
      </c>
      <c r="K2750" s="476"/>
      <c r="L2750" s="476">
        <v>10</v>
      </c>
      <c r="M2750" s="426">
        <v>20</v>
      </c>
      <c r="N2750" s="426">
        <v>400</v>
      </c>
      <c r="O2750" s="476"/>
      <c r="P2750" s="450">
        <v>2</v>
      </c>
      <c r="Q2750" s="451">
        <f t="shared" si="77"/>
        <v>0.16</v>
      </c>
      <c r="R2750" s="476"/>
    </row>
    <row r="2751" spans="10:18" ht="15" customHeight="1" x14ac:dyDescent="0.25">
      <c r="J2751" s="1311">
        <v>4</v>
      </c>
      <c r="K2751" s="476"/>
      <c r="L2751" s="476">
        <v>4.5</v>
      </c>
      <c r="M2751" s="426">
        <v>20</v>
      </c>
      <c r="N2751" s="426">
        <v>400</v>
      </c>
      <c r="O2751" s="476"/>
      <c r="P2751" s="450">
        <v>1</v>
      </c>
      <c r="Q2751" s="451">
        <f t="shared" si="77"/>
        <v>3.5999999999999997E-2</v>
      </c>
      <c r="R2751" s="476"/>
    </row>
    <row r="2752" spans="10:18" ht="15" customHeight="1" x14ac:dyDescent="0.25">
      <c r="J2752" s="1055">
        <v>5</v>
      </c>
      <c r="K2752" s="476"/>
      <c r="L2752" s="476">
        <v>3.5</v>
      </c>
      <c r="M2752" s="426">
        <v>20</v>
      </c>
      <c r="N2752" s="426">
        <v>400</v>
      </c>
      <c r="O2752" s="476"/>
      <c r="P2752" s="450">
        <v>1</v>
      </c>
      <c r="Q2752" s="451">
        <f t="shared" si="77"/>
        <v>2.8000000000000001E-2</v>
      </c>
      <c r="R2752" s="476"/>
    </row>
    <row r="2753" spans="10:18" ht="15" customHeight="1" x14ac:dyDescent="0.25">
      <c r="J2753" s="1311">
        <v>6</v>
      </c>
      <c r="K2753" s="476"/>
      <c r="L2753" s="476">
        <v>2.2000000000000002</v>
      </c>
      <c r="M2753" s="426">
        <v>20</v>
      </c>
      <c r="N2753" s="426">
        <v>400</v>
      </c>
      <c r="O2753" s="476"/>
      <c r="P2753" s="450">
        <v>2</v>
      </c>
      <c r="Q2753" s="451">
        <f t="shared" si="77"/>
        <v>3.5200000000000002E-2</v>
      </c>
      <c r="R2753" s="476"/>
    </row>
    <row r="2754" spans="10:18" ht="15" customHeight="1" x14ac:dyDescent="0.25">
      <c r="J2754" s="1055">
        <v>7</v>
      </c>
      <c r="K2754" s="476"/>
      <c r="L2754" s="476">
        <v>10</v>
      </c>
      <c r="M2754" s="426">
        <v>15</v>
      </c>
      <c r="N2754" s="426">
        <v>400</v>
      </c>
      <c r="O2754" s="476"/>
      <c r="P2754" s="450">
        <v>1</v>
      </c>
      <c r="Q2754" s="451">
        <f t="shared" si="77"/>
        <v>0.06</v>
      </c>
      <c r="R2754" s="476"/>
    </row>
    <row r="2755" spans="10:18" ht="15" customHeight="1" x14ac:dyDescent="0.25">
      <c r="J2755" s="1311">
        <v>8</v>
      </c>
      <c r="K2755" s="476"/>
      <c r="L2755" s="476">
        <v>7</v>
      </c>
      <c r="M2755" s="426">
        <v>15</v>
      </c>
      <c r="N2755" s="426">
        <v>400</v>
      </c>
      <c r="O2755" s="476"/>
      <c r="P2755" s="450">
        <v>1</v>
      </c>
      <c r="Q2755" s="451">
        <f t="shared" si="77"/>
        <v>4.2000000000000003E-2</v>
      </c>
      <c r="R2755" s="476"/>
    </row>
    <row r="2756" spans="10:18" ht="15" customHeight="1" x14ac:dyDescent="0.25">
      <c r="J2756" s="1055">
        <v>9</v>
      </c>
      <c r="K2756" s="476"/>
      <c r="L2756" s="476">
        <v>4.5</v>
      </c>
      <c r="M2756" s="426">
        <v>15</v>
      </c>
      <c r="N2756" s="426">
        <v>400</v>
      </c>
      <c r="O2756" s="476"/>
      <c r="P2756" s="450">
        <v>1</v>
      </c>
      <c r="Q2756" s="451">
        <f t="shared" si="77"/>
        <v>2.7E-2</v>
      </c>
      <c r="R2756" s="476"/>
    </row>
    <row r="2757" spans="10:18" ht="15" customHeight="1" x14ac:dyDescent="0.25">
      <c r="J2757" s="1311">
        <v>10</v>
      </c>
      <c r="K2757" s="476"/>
      <c r="L2757" s="476">
        <v>3.5</v>
      </c>
      <c r="M2757" s="426">
        <v>15</v>
      </c>
      <c r="N2757" s="426">
        <v>400</v>
      </c>
      <c r="O2757" s="476"/>
      <c r="P2757" s="450">
        <v>1</v>
      </c>
      <c r="Q2757" s="451">
        <f t="shared" ref="Q2757:Q2820" si="78">L2757*M2757*N2757*P2757/1000000</f>
        <v>2.1000000000000001E-2</v>
      </c>
      <c r="R2757" s="476"/>
    </row>
    <row r="2758" spans="10:18" ht="15" customHeight="1" x14ac:dyDescent="0.25">
      <c r="J2758" s="1055">
        <v>11</v>
      </c>
      <c r="K2758" s="476"/>
      <c r="L2758" s="476">
        <v>4.5</v>
      </c>
      <c r="M2758" s="426">
        <v>13</v>
      </c>
      <c r="N2758" s="426">
        <v>400</v>
      </c>
      <c r="O2758" s="476"/>
      <c r="P2758" s="450">
        <v>1</v>
      </c>
      <c r="Q2758" s="451">
        <f t="shared" si="78"/>
        <v>2.3400000000000001E-2</v>
      </c>
      <c r="R2758" s="476"/>
    </row>
    <row r="2759" spans="10:18" ht="15" customHeight="1" x14ac:dyDescent="0.25">
      <c r="J2759" s="1311">
        <v>12</v>
      </c>
      <c r="K2759" s="476"/>
      <c r="L2759" s="476">
        <v>3.5</v>
      </c>
      <c r="M2759" s="426">
        <v>13</v>
      </c>
      <c r="N2759" s="426">
        <v>400</v>
      </c>
      <c r="O2759" s="476"/>
      <c r="P2759" s="450">
        <v>1</v>
      </c>
      <c r="Q2759" s="451">
        <f t="shared" si="78"/>
        <v>1.8200000000000001E-2</v>
      </c>
      <c r="R2759" s="476"/>
    </row>
    <row r="2760" spans="10:18" ht="15" customHeight="1" x14ac:dyDescent="0.25">
      <c r="J2760" s="1055">
        <v>13</v>
      </c>
      <c r="K2760" s="476"/>
      <c r="L2760" s="476">
        <v>1.7</v>
      </c>
      <c r="M2760" s="426">
        <v>13</v>
      </c>
      <c r="N2760" s="426">
        <v>400</v>
      </c>
      <c r="O2760" s="476"/>
      <c r="P2760" s="450">
        <v>1</v>
      </c>
      <c r="Q2760" s="451">
        <f t="shared" si="78"/>
        <v>8.8400000000000006E-3</v>
      </c>
      <c r="R2760" s="476"/>
    </row>
    <row r="2761" spans="10:18" ht="15" customHeight="1" x14ac:dyDescent="0.25">
      <c r="J2761" s="1311">
        <v>14</v>
      </c>
      <c r="K2761" s="476"/>
      <c r="L2761" s="476">
        <v>4.5</v>
      </c>
      <c r="M2761" s="426">
        <v>10</v>
      </c>
      <c r="N2761" s="426">
        <v>400</v>
      </c>
      <c r="O2761" s="476"/>
      <c r="P2761" s="450">
        <v>4</v>
      </c>
      <c r="Q2761" s="451">
        <f t="shared" si="78"/>
        <v>7.1999999999999995E-2</v>
      </c>
      <c r="R2761" s="476"/>
    </row>
    <row r="2762" spans="10:18" ht="15" customHeight="1" x14ac:dyDescent="0.25">
      <c r="J2762" s="1055">
        <v>15</v>
      </c>
      <c r="K2762" s="476"/>
      <c r="L2762" s="476">
        <v>3.5</v>
      </c>
      <c r="M2762" s="426">
        <v>10</v>
      </c>
      <c r="N2762" s="426">
        <v>400</v>
      </c>
      <c r="O2762" s="476"/>
      <c r="P2762" s="450">
        <v>1</v>
      </c>
      <c r="Q2762" s="451">
        <f t="shared" si="78"/>
        <v>1.4E-2</v>
      </c>
      <c r="R2762" s="476"/>
    </row>
    <row r="2763" spans="10:18" ht="15" customHeight="1" x14ac:dyDescent="0.25">
      <c r="J2763" s="1311">
        <v>16</v>
      </c>
      <c r="K2763" s="476"/>
      <c r="L2763" s="476">
        <v>2.2000000000000002</v>
      </c>
      <c r="M2763" s="426">
        <v>10</v>
      </c>
      <c r="N2763" s="426">
        <v>400</v>
      </c>
      <c r="O2763" s="476"/>
      <c r="P2763" s="450">
        <v>3</v>
      </c>
      <c r="Q2763" s="451">
        <f t="shared" si="78"/>
        <v>2.64E-2</v>
      </c>
      <c r="R2763" s="476"/>
    </row>
    <row r="2764" spans="10:18" ht="15" customHeight="1" x14ac:dyDescent="0.25">
      <c r="J2764" s="1055">
        <v>17</v>
      </c>
      <c r="K2764" s="476"/>
      <c r="L2764" s="476">
        <v>1.7</v>
      </c>
      <c r="M2764" s="426">
        <v>10</v>
      </c>
      <c r="N2764" s="426">
        <v>400</v>
      </c>
      <c r="O2764" s="476"/>
      <c r="P2764" s="450">
        <v>1</v>
      </c>
      <c r="Q2764" s="451">
        <f t="shared" si="78"/>
        <v>6.7999999999999996E-3</v>
      </c>
      <c r="R2764" s="476"/>
    </row>
    <row r="2765" spans="10:18" ht="15" customHeight="1" x14ac:dyDescent="0.25">
      <c r="J2765" s="1311">
        <v>18</v>
      </c>
      <c r="K2765" s="476"/>
      <c r="L2765" s="477">
        <v>5</v>
      </c>
      <c r="M2765" s="409">
        <v>7</v>
      </c>
      <c r="N2765" s="409">
        <v>400</v>
      </c>
      <c r="O2765" s="409">
        <v>1</v>
      </c>
      <c r="P2765" s="450">
        <v>4</v>
      </c>
      <c r="Q2765" s="451">
        <f t="shared" si="78"/>
        <v>5.6000000000000001E-2</v>
      </c>
      <c r="R2765" s="618"/>
    </row>
    <row r="2766" spans="10:18" ht="15" customHeight="1" x14ac:dyDescent="0.25">
      <c r="J2766" s="1311">
        <v>19</v>
      </c>
      <c r="K2766" s="476"/>
      <c r="L2766" s="477">
        <v>4</v>
      </c>
      <c r="M2766" s="409">
        <v>6</v>
      </c>
      <c r="N2766" s="409">
        <v>400</v>
      </c>
      <c r="O2766" s="409">
        <v>2</v>
      </c>
      <c r="P2766" s="450">
        <v>12</v>
      </c>
      <c r="Q2766" s="451">
        <f t="shared" si="78"/>
        <v>0.1152</v>
      </c>
      <c r="R2766" s="1058"/>
    </row>
    <row r="2767" spans="10:18" ht="15" customHeight="1" x14ac:dyDescent="0.25">
      <c r="J2767" s="1311">
        <v>20</v>
      </c>
      <c r="K2767" s="476"/>
      <c r="L2767" s="477">
        <v>3</v>
      </c>
      <c r="M2767" s="409">
        <v>5</v>
      </c>
      <c r="N2767" s="409">
        <v>400</v>
      </c>
      <c r="O2767" s="409">
        <v>1</v>
      </c>
      <c r="P2767" s="450">
        <v>10</v>
      </c>
      <c r="Q2767" s="451">
        <f t="shared" si="78"/>
        <v>0.06</v>
      </c>
      <c r="R2767" s="618"/>
    </row>
    <row r="2768" spans="10:18" ht="15" customHeight="1" x14ac:dyDescent="0.25">
      <c r="J2768" s="1311">
        <v>21</v>
      </c>
      <c r="K2768" s="476"/>
      <c r="L2768" s="477">
        <v>2</v>
      </c>
      <c r="M2768" s="409">
        <v>3</v>
      </c>
      <c r="N2768" s="409">
        <v>400</v>
      </c>
      <c r="O2768" s="409">
        <v>1</v>
      </c>
      <c r="P2768" s="450">
        <v>25</v>
      </c>
      <c r="Q2768" s="451">
        <f t="shared" si="78"/>
        <v>0.06</v>
      </c>
      <c r="R2768" s="618"/>
    </row>
    <row r="2769" spans="10:18" ht="15" customHeight="1" x14ac:dyDescent="0.25">
      <c r="J2769" s="1329">
        <v>46256</v>
      </c>
      <c r="K2769" s="429" t="s">
        <v>32</v>
      </c>
      <c r="L2769" s="426">
        <v>13</v>
      </c>
      <c r="M2769" s="426">
        <v>25</v>
      </c>
      <c r="N2769" s="426">
        <v>400</v>
      </c>
      <c r="O2769" s="429"/>
      <c r="P2769" s="450">
        <v>1</v>
      </c>
      <c r="Q2769" s="451">
        <f t="shared" si="78"/>
        <v>0.13</v>
      </c>
      <c r="R2769" s="1056"/>
    </row>
    <row r="2770" spans="10:18" ht="15" customHeight="1" x14ac:dyDescent="0.25">
      <c r="J2770" s="1311">
        <v>2</v>
      </c>
      <c r="K2770" s="476"/>
      <c r="L2770" s="476">
        <v>10</v>
      </c>
      <c r="M2770" s="426">
        <v>25</v>
      </c>
      <c r="N2770" s="426">
        <v>400</v>
      </c>
      <c r="O2770" s="476"/>
      <c r="P2770" s="450">
        <v>1</v>
      </c>
      <c r="Q2770" s="451">
        <f t="shared" si="78"/>
        <v>0.1</v>
      </c>
      <c r="R2770" s="476"/>
    </row>
    <row r="2771" spans="10:18" ht="15" customHeight="1" x14ac:dyDescent="0.25">
      <c r="J2771" s="1055">
        <v>3</v>
      </c>
      <c r="K2771" s="476"/>
      <c r="L2771" s="476">
        <v>13</v>
      </c>
      <c r="M2771" s="426">
        <v>20</v>
      </c>
      <c r="N2771" s="426">
        <v>400</v>
      </c>
      <c r="O2771" s="476"/>
      <c r="P2771" s="450">
        <v>2</v>
      </c>
      <c r="Q2771" s="451">
        <f t="shared" si="78"/>
        <v>0.20799999999999999</v>
      </c>
      <c r="R2771" s="476"/>
    </row>
    <row r="2772" spans="10:18" ht="15" customHeight="1" x14ac:dyDescent="0.25">
      <c r="J2772" s="1311">
        <v>4</v>
      </c>
      <c r="K2772" s="476"/>
      <c r="L2772" s="476">
        <v>10</v>
      </c>
      <c r="M2772" s="426">
        <v>20</v>
      </c>
      <c r="N2772" s="426">
        <v>400</v>
      </c>
      <c r="O2772" s="476"/>
      <c r="P2772" s="450">
        <v>7</v>
      </c>
      <c r="Q2772" s="451">
        <f t="shared" si="78"/>
        <v>0.56000000000000005</v>
      </c>
      <c r="R2772" s="476"/>
    </row>
    <row r="2773" spans="10:18" ht="15" customHeight="1" x14ac:dyDescent="0.25">
      <c r="J2773" s="1055">
        <v>5</v>
      </c>
      <c r="K2773" s="476"/>
      <c r="L2773" s="476">
        <v>7</v>
      </c>
      <c r="M2773" s="426">
        <v>20</v>
      </c>
      <c r="N2773" s="426">
        <v>400</v>
      </c>
      <c r="O2773" s="476"/>
      <c r="P2773" s="450">
        <v>2</v>
      </c>
      <c r="Q2773" s="451">
        <f t="shared" si="78"/>
        <v>0.112</v>
      </c>
      <c r="R2773" s="476"/>
    </row>
    <row r="2774" spans="10:18" ht="15" customHeight="1" x14ac:dyDescent="0.25">
      <c r="J2774" s="1311">
        <v>6</v>
      </c>
      <c r="K2774" s="476"/>
      <c r="L2774" s="476">
        <v>4.5</v>
      </c>
      <c r="M2774" s="426">
        <v>20</v>
      </c>
      <c r="N2774" s="426">
        <v>400</v>
      </c>
      <c r="O2774" s="476"/>
      <c r="P2774" s="450">
        <v>1</v>
      </c>
      <c r="Q2774" s="451">
        <f t="shared" si="78"/>
        <v>3.5999999999999997E-2</v>
      </c>
      <c r="R2774" s="476"/>
    </row>
    <row r="2775" spans="10:18" ht="15" customHeight="1" x14ac:dyDescent="0.25">
      <c r="J2775" s="1055">
        <v>7</v>
      </c>
      <c r="K2775" s="476"/>
      <c r="L2775" s="476">
        <v>15</v>
      </c>
      <c r="M2775" s="426">
        <v>15</v>
      </c>
      <c r="N2775" s="426">
        <v>400</v>
      </c>
      <c r="O2775" s="476"/>
      <c r="P2775" s="450">
        <v>1</v>
      </c>
      <c r="Q2775" s="451">
        <f t="shared" si="78"/>
        <v>0.09</v>
      </c>
      <c r="R2775" s="476"/>
    </row>
    <row r="2776" spans="10:18" ht="15" customHeight="1" x14ac:dyDescent="0.25">
      <c r="J2776" s="1311">
        <v>8</v>
      </c>
      <c r="K2776" s="476"/>
      <c r="L2776" s="476">
        <v>13</v>
      </c>
      <c r="M2776" s="426">
        <v>15</v>
      </c>
      <c r="N2776" s="426">
        <v>400</v>
      </c>
      <c r="O2776" s="476"/>
      <c r="P2776" s="450">
        <v>2</v>
      </c>
      <c r="Q2776" s="451">
        <f t="shared" si="78"/>
        <v>0.156</v>
      </c>
      <c r="R2776" s="476"/>
    </row>
    <row r="2777" spans="10:18" ht="15" customHeight="1" x14ac:dyDescent="0.25">
      <c r="J2777" s="1055">
        <v>9</v>
      </c>
      <c r="K2777" s="476"/>
      <c r="L2777" s="476">
        <v>10</v>
      </c>
      <c r="M2777" s="426">
        <v>15</v>
      </c>
      <c r="N2777" s="426">
        <v>400</v>
      </c>
      <c r="O2777" s="476"/>
      <c r="P2777" s="450">
        <v>2</v>
      </c>
      <c r="Q2777" s="451">
        <f t="shared" si="78"/>
        <v>0.12</v>
      </c>
      <c r="R2777" s="476"/>
    </row>
    <row r="2778" spans="10:18" ht="15" customHeight="1" x14ac:dyDescent="0.25">
      <c r="J2778" s="1311">
        <v>10</v>
      </c>
      <c r="K2778" s="476"/>
      <c r="L2778" s="476">
        <v>4.5</v>
      </c>
      <c r="M2778" s="426">
        <v>15</v>
      </c>
      <c r="N2778" s="426">
        <v>400</v>
      </c>
      <c r="O2778" s="476"/>
      <c r="P2778" s="450">
        <v>2</v>
      </c>
      <c r="Q2778" s="451">
        <f t="shared" si="78"/>
        <v>5.3999999999999999E-2</v>
      </c>
      <c r="R2778" s="476"/>
    </row>
    <row r="2779" spans="10:18" ht="15" customHeight="1" x14ac:dyDescent="0.25">
      <c r="J2779" s="1055">
        <v>11</v>
      </c>
      <c r="K2779" s="476"/>
      <c r="L2779" s="476">
        <v>2.2000000000000002</v>
      </c>
      <c r="M2779" s="426">
        <v>15</v>
      </c>
      <c r="N2779" s="426">
        <v>400</v>
      </c>
      <c r="O2779" s="476"/>
      <c r="P2779" s="450">
        <v>1</v>
      </c>
      <c r="Q2779" s="451">
        <f t="shared" si="78"/>
        <v>1.32E-2</v>
      </c>
      <c r="R2779" s="476"/>
    </row>
    <row r="2780" spans="10:18" ht="15" customHeight="1" x14ac:dyDescent="0.25">
      <c r="J2780" s="1311">
        <v>12</v>
      </c>
      <c r="K2780" s="476"/>
      <c r="L2780" s="476">
        <v>10</v>
      </c>
      <c r="M2780" s="426">
        <v>13</v>
      </c>
      <c r="N2780" s="426">
        <v>400</v>
      </c>
      <c r="O2780" s="476"/>
      <c r="P2780" s="450">
        <v>1</v>
      </c>
      <c r="Q2780" s="451">
        <f t="shared" si="78"/>
        <v>5.1999999999999998E-2</v>
      </c>
      <c r="R2780" s="476"/>
    </row>
    <row r="2781" spans="10:18" ht="15" customHeight="1" x14ac:dyDescent="0.25">
      <c r="J2781" s="1055">
        <v>13</v>
      </c>
      <c r="K2781" s="476"/>
      <c r="L2781" s="476">
        <v>4.5</v>
      </c>
      <c r="M2781" s="426">
        <v>13</v>
      </c>
      <c r="N2781" s="426">
        <v>400</v>
      </c>
      <c r="O2781" s="476"/>
      <c r="P2781" s="450">
        <v>1</v>
      </c>
      <c r="Q2781" s="451">
        <f t="shared" si="78"/>
        <v>2.3400000000000001E-2</v>
      </c>
      <c r="R2781" s="476"/>
    </row>
    <row r="2782" spans="10:18" ht="15" customHeight="1" x14ac:dyDescent="0.25">
      <c r="J2782" s="1311">
        <v>14</v>
      </c>
      <c r="K2782" s="476"/>
      <c r="L2782" s="476">
        <v>7</v>
      </c>
      <c r="M2782" s="426">
        <v>15</v>
      </c>
      <c r="N2782" s="426">
        <v>400</v>
      </c>
      <c r="O2782" s="476"/>
      <c r="P2782" s="450">
        <v>1</v>
      </c>
      <c r="Q2782" s="451">
        <f t="shared" si="78"/>
        <v>4.2000000000000003E-2</v>
      </c>
      <c r="R2782" s="476"/>
    </row>
    <row r="2783" spans="10:18" ht="15" customHeight="1" x14ac:dyDescent="0.25">
      <c r="J2783" s="1055">
        <v>15</v>
      </c>
      <c r="K2783" s="476"/>
      <c r="L2783" s="476">
        <v>15</v>
      </c>
      <c r="M2783" s="426">
        <v>25</v>
      </c>
      <c r="N2783" s="426">
        <v>400</v>
      </c>
      <c r="O2783" s="476"/>
      <c r="P2783" s="450">
        <v>1</v>
      </c>
      <c r="Q2783" s="451">
        <f t="shared" si="78"/>
        <v>0.15</v>
      </c>
      <c r="R2783" s="476"/>
    </row>
    <row r="2784" spans="10:18" ht="15" customHeight="1" x14ac:dyDescent="0.25">
      <c r="J2784" s="1311">
        <v>16</v>
      </c>
      <c r="K2784" s="476"/>
      <c r="L2784" s="476">
        <v>15</v>
      </c>
      <c r="M2784" s="426">
        <v>20</v>
      </c>
      <c r="N2784" s="426">
        <v>400</v>
      </c>
      <c r="O2784" s="476"/>
      <c r="P2784" s="450">
        <v>1</v>
      </c>
      <c r="Q2784" s="451">
        <f t="shared" si="78"/>
        <v>0.12</v>
      </c>
      <c r="R2784" s="476"/>
    </row>
    <row r="2785" spans="10:18" ht="15" customHeight="1" x14ac:dyDescent="0.25">
      <c r="J2785" s="1055">
        <v>17</v>
      </c>
      <c r="K2785" s="476"/>
      <c r="L2785" s="476">
        <v>4.5</v>
      </c>
      <c r="M2785" s="426">
        <v>10</v>
      </c>
      <c r="N2785" s="426">
        <v>400</v>
      </c>
      <c r="O2785" s="476"/>
      <c r="P2785" s="450">
        <v>40</v>
      </c>
      <c r="Q2785" s="451">
        <f t="shared" si="78"/>
        <v>0.72</v>
      </c>
      <c r="R2785" s="476"/>
    </row>
    <row r="2786" spans="10:18" ht="15" customHeight="1" x14ac:dyDescent="0.25">
      <c r="J2786" s="1311">
        <v>18</v>
      </c>
      <c r="K2786" s="476"/>
      <c r="L2786" s="476">
        <v>3.5</v>
      </c>
      <c r="M2786" s="426">
        <v>10</v>
      </c>
      <c r="N2786" s="426">
        <v>400</v>
      </c>
      <c r="O2786" s="476"/>
      <c r="P2786" s="450">
        <v>3</v>
      </c>
      <c r="Q2786" s="451">
        <f t="shared" si="78"/>
        <v>4.2000000000000003E-2</v>
      </c>
      <c r="R2786" s="476"/>
    </row>
    <row r="2787" spans="10:18" ht="15" customHeight="1" x14ac:dyDescent="0.25">
      <c r="J2787" s="1055">
        <v>19</v>
      </c>
      <c r="K2787" s="476"/>
      <c r="L2787" s="476">
        <v>2.2000000000000002</v>
      </c>
      <c r="M2787" s="426">
        <v>10</v>
      </c>
      <c r="N2787" s="426">
        <v>400</v>
      </c>
      <c r="O2787" s="476"/>
      <c r="P2787" s="450">
        <v>6</v>
      </c>
      <c r="Q2787" s="451">
        <f t="shared" si="78"/>
        <v>5.28E-2</v>
      </c>
      <c r="R2787" s="476"/>
    </row>
    <row r="2788" spans="10:18" ht="15" customHeight="1" x14ac:dyDescent="0.25">
      <c r="J2788" s="1311">
        <v>20</v>
      </c>
      <c r="K2788" s="476"/>
      <c r="L2788" s="476">
        <v>1.7</v>
      </c>
      <c r="M2788" s="426">
        <v>10</v>
      </c>
      <c r="N2788" s="426">
        <v>400</v>
      </c>
      <c r="O2788" s="476"/>
      <c r="P2788" s="450">
        <v>3</v>
      </c>
      <c r="Q2788" s="451">
        <f t="shared" si="78"/>
        <v>2.0400000000000001E-2</v>
      </c>
      <c r="R2788" s="476"/>
    </row>
    <row r="2789" spans="10:18" ht="15" customHeight="1" x14ac:dyDescent="0.25">
      <c r="J2789" s="1055">
        <v>21</v>
      </c>
      <c r="K2789" s="476"/>
      <c r="L2789" s="476">
        <v>8</v>
      </c>
      <c r="M2789" s="426">
        <v>10</v>
      </c>
      <c r="N2789" s="426">
        <v>400</v>
      </c>
      <c r="O2789" s="476"/>
      <c r="P2789" s="450">
        <v>2</v>
      </c>
      <c r="Q2789" s="451">
        <f t="shared" si="78"/>
        <v>6.4000000000000001E-2</v>
      </c>
      <c r="R2789" s="476"/>
    </row>
    <row r="2790" spans="10:18" ht="15" customHeight="1" x14ac:dyDescent="0.25">
      <c r="J2790" s="1311">
        <v>22</v>
      </c>
      <c r="K2790" s="476"/>
      <c r="L2790" s="477">
        <v>5</v>
      </c>
      <c r="M2790" s="409">
        <v>7</v>
      </c>
      <c r="N2790" s="409">
        <v>400</v>
      </c>
      <c r="O2790" s="409">
        <v>7</v>
      </c>
      <c r="P2790" s="450">
        <v>28</v>
      </c>
      <c r="Q2790" s="451">
        <f t="shared" si="78"/>
        <v>0.39200000000000002</v>
      </c>
      <c r="R2790" s="618"/>
    </row>
    <row r="2791" spans="10:18" ht="15" customHeight="1" x14ac:dyDescent="0.25">
      <c r="J2791" s="1311">
        <v>23</v>
      </c>
      <c r="K2791" s="476"/>
      <c r="L2791" s="477">
        <v>4</v>
      </c>
      <c r="M2791" s="409">
        <v>6</v>
      </c>
      <c r="N2791" s="409">
        <v>400</v>
      </c>
      <c r="O2791" s="409">
        <v>8</v>
      </c>
      <c r="P2791" s="450">
        <v>48</v>
      </c>
      <c r="Q2791" s="451">
        <f t="shared" si="78"/>
        <v>0.46079999999999999</v>
      </c>
      <c r="R2791" s="1058"/>
    </row>
    <row r="2792" spans="10:18" ht="15" customHeight="1" x14ac:dyDescent="0.25">
      <c r="J2792" s="1311">
        <v>24</v>
      </c>
      <c r="K2792" s="476"/>
      <c r="L2792" s="477">
        <v>3</v>
      </c>
      <c r="M2792" s="409">
        <v>5</v>
      </c>
      <c r="N2792" s="409">
        <v>400</v>
      </c>
      <c r="O2792" s="409">
        <v>11</v>
      </c>
      <c r="P2792" s="450">
        <v>110</v>
      </c>
      <c r="Q2792" s="451">
        <f t="shared" si="78"/>
        <v>0.66</v>
      </c>
      <c r="R2792" s="618"/>
    </row>
    <row r="2793" spans="10:18" ht="15" customHeight="1" x14ac:dyDescent="0.25">
      <c r="J2793" s="1311">
        <v>25</v>
      </c>
      <c r="K2793" s="476"/>
      <c r="L2793" s="477">
        <v>2</v>
      </c>
      <c r="M2793" s="409">
        <v>3</v>
      </c>
      <c r="N2793" s="409">
        <v>400</v>
      </c>
      <c r="O2793" s="409">
        <v>3</v>
      </c>
      <c r="P2793" s="450">
        <v>75</v>
      </c>
      <c r="Q2793" s="451">
        <f t="shared" si="78"/>
        <v>0.18</v>
      </c>
      <c r="R2793" s="1058"/>
    </row>
    <row r="2794" spans="10:18" ht="15" customHeight="1" x14ac:dyDescent="0.25">
      <c r="J2794" s="1311">
        <v>26</v>
      </c>
      <c r="K2794" s="476"/>
      <c r="L2794" s="477">
        <v>3</v>
      </c>
      <c r="M2794" s="409">
        <v>5</v>
      </c>
      <c r="N2794" s="409">
        <v>300</v>
      </c>
      <c r="O2794" s="409">
        <v>1</v>
      </c>
      <c r="P2794" s="450">
        <v>10</v>
      </c>
      <c r="Q2794" s="451">
        <f t="shared" si="78"/>
        <v>4.4999999999999998E-2</v>
      </c>
      <c r="R2794" s="618"/>
    </row>
    <row r="2795" spans="10:18" ht="15" customHeight="1" x14ac:dyDescent="0.25">
      <c r="J2795" s="1329">
        <v>46256</v>
      </c>
      <c r="K2795" s="429" t="s">
        <v>32</v>
      </c>
      <c r="L2795" s="426">
        <v>15</v>
      </c>
      <c r="M2795" s="426">
        <v>33</v>
      </c>
      <c r="N2795" s="426">
        <v>400</v>
      </c>
      <c r="O2795" s="429"/>
      <c r="P2795" s="450">
        <v>1</v>
      </c>
      <c r="Q2795" s="451">
        <f t="shared" si="78"/>
        <v>0.19800000000000001</v>
      </c>
      <c r="R2795" s="1056"/>
    </row>
    <row r="2796" spans="10:18" ht="15" customHeight="1" x14ac:dyDescent="0.25">
      <c r="J2796" s="1311">
        <v>2</v>
      </c>
      <c r="K2796" s="476"/>
      <c r="L2796" s="476">
        <v>13</v>
      </c>
      <c r="M2796" s="426">
        <v>33</v>
      </c>
      <c r="N2796" s="426">
        <v>400</v>
      </c>
      <c r="O2796" s="476"/>
      <c r="P2796" s="450">
        <v>1</v>
      </c>
      <c r="Q2796" s="451">
        <f t="shared" si="78"/>
        <v>0.1716</v>
      </c>
      <c r="R2796" s="476"/>
    </row>
    <row r="2797" spans="10:18" ht="15" customHeight="1" x14ac:dyDescent="0.25">
      <c r="J2797" s="1055">
        <v>3</v>
      </c>
      <c r="K2797" s="476"/>
      <c r="L2797" s="476">
        <v>10</v>
      </c>
      <c r="M2797" s="426">
        <v>30</v>
      </c>
      <c r="N2797" s="426">
        <v>400</v>
      </c>
      <c r="O2797" s="476"/>
      <c r="P2797" s="450">
        <v>2</v>
      </c>
      <c r="Q2797" s="451">
        <f t="shared" si="78"/>
        <v>0.24</v>
      </c>
      <c r="R2797" s="476"/>
    </row>
    <row r="2798" spans="10:18" ht="15" customHeight="1" x14ac:dyDescent="0.25">
      <c r="J2798" s="1311">
        <v>4</v>
      </c>
      <c r="K2798" s="476"/>
      <c r="L2798" s="476">
        <v>13</v>
      </c>
      <c r="M2798" s="426">
        <v>25</v>
      </c>
      <c r="N2798" s="426">
        <v>400</v>
      </c>
      <c r="O2798" s="476"/>
      <c r="P2798" s="450">
        <v>2</v>
      </c>
      <c r="Q2798" s="451">
        <f t="shared" si="78"/>
        <v>0.26</v>
      </c>
      <c r="R2798" s="476"/>
    </row>
    <row r="2799" spans="10:18" ht="15" customHeight="1" x14ac:dyDescent="0.25">
      <c r="J2799" s="1055">
        <v>5</v>
      </c>
      <c r="K2799" s="476"/>
      <c r="L2799" s="476">
        <v>10</v>
      </c>
      <c r="M2799" s="426">
        <v>25</v>
      </c>
      <c r="N2799" s="426">
        <v>400</v>
      </c>
      <c r="O2799" s="476"/>
      <c r="P2799" s="450">
        <v>4</v>
      </c>
      <c r="Q2799" s="451">
        <f t="shared" si="78"/>
        <v>0.4</v>
      </c>
      <c r="R2799" s="476"/>
    </row>
    <row r="2800" spans="10:18" ht="15" customHeight="1" x14ac:dyDescent="0.25">
      <c r="J2800" s="1311">
        <v>6</v>
      </c>
      <c r="K2800" s="476"/>
      <c r="L2800" s="476">
        <v>7</v>
      </c>
      <c r="M2800" s="426">
        <v>25</v>
      </c>
      <c r="N2800" s="426">
        <v>400</v>
      </c>
      <c r="O2800" s="476"/>
      <c r="P2800" s="450">
        <v>1</v>
      </c>
      <c r="Q2800" s="451">
        <f t="shared" si="78"/>
        <v>7.0000000000000007E-2</v>
      </c>
      <c r="R2800" s="476"/>
    </row>
    <row r="2801" spans="10:18" ht="15" customHeight="1" x14ac:dyDescent="0.25">
      <c r="J2801" s="1055">
        <v>7</v>
      </c>
      <c r="K2801" s="476"/>
      <c r="L2801" s="476">
        <v>4.5</v>
      </c>
      <c r="M2801" s="426">
        <v>25</v>
      </c>
      <c r="N2801" s="426">
        <v>400</v>
      </c>
      <c r="O2801" s="476"/>
      <c r="P2801" s="450">
        <v>1</v>
      </c>
      <c r="Q2801" s="451">
        <f t="shared" si="78"/>
        <v>4.4999999999999998E-2</v>
      </c>
      <c r="R2801" s="476"/>
    </row>
    <row r="2802" spans="10:18" ht="15" customHeight="1" x14ac:dyDescent="0.25">
      <c r="J2802" s="1311">
        <v>8</v>
      </c>
      <c r="K2802" s="476"/>
      <c r="L2802" s="476">
        <v>3.5</v>
      </c>
      <c r="M2802" s="426">
        <v>25</v>
      </c>
      <c r="N2802" s="426">
        <v>400</v>
      </c>
      <c r="O2802" s="476"/>
      <c r="P2802" s="450">
        <v>1</v>
      </c>
      <c r="Q2802" s="451">
        <f t="shared" si="78"/>
        <v>3.5000000000000003E-2</v>
      </c>
      <c r="R2802" s="476"/>
    </row>
    <row r="2803" spans="10:18" ht="15" customHeight="1" x14ac:dyDescent="0.25">
      <c r="J2803" s="1055">
        <v>9</v>
      </c>
      <c r="K2803" s="476"/>
      <c r="L2803" s="476">
        <v>2.2000000000000002</v>
      </c>
      <c r="M2803" s="426">
        <v>25</v>
      </c>
      <c r="N2803" s="426">
        <v>400</v>
      </c>
      <c r="O2803" s="476"/>
      <c r="P2803" s="450">
        <v>1</v>
      </c>
      <c r="Q2803" s="451">
        <f t="shared" si="78"/>
        <v>2.2000000000000002E-2</v>
      </c>
      <c r="R2803" s="476"/>
    </row>
    <row r="2804" spans="10:18" ht="15" customHeight="1" x14ac:dyDescent="0.25">
      <c r="J2804" s="1311">
        <v>10</v>
      </c>
      <c r="K2804" s="476"/>
      <c r="L2804" s="476">
        <v>15</v>
      </c>
      <c r="M2804" s="426">
        <v>20</v>
      </c>
      <c r="N2804" s="426">
        <v>400</v>
      </c>
      <c r="O2804" s="476"/>
      <c r="P2804" s="450">
        <v>2</v>
      </c>
      <c r="Q2804" s="451">
        <f t="shared" si="78"/>
        <v>0.24</v>
      </c>
      <c r="R2804" s="476"/>
    </row>
    <row r="2805" spans="10:18" ht="15" customHeight="1" x14ac:dyDescent="0.25">
      <c r="J2805" s="1055">
        <v>11</v>
      </c>
      <c r="K2805" s="476"/>
      <c r="L2805" s="476">
        <v>10</v>
      </c>
      <c r="M2805" s="426">
        <v>20</v>
      </c>
      <c r="N2805" s="426">
        <v>400</v>
      </c>
      <c r="O2805" s="476"/>
      <c r="P2805" s="450">
        <v>3</v>
      </c>
      <c r="Q2805" s="451">
        <f t="shared" si="78"/>
        <v>0.24</v>
      </c>
      <c r="R2805" s="476"/>
    </row>
    <row r="2806" spans="10:18" ht="15" customHeight="1" x14ac:dyDescent="0.25">
      <c r="J2806" s="1311">
        <v>12</v>
      </c>
      <c r="K2806" s="476"/>
      <c r="L2806" s="476">
        <v>8</v>
      </c>
      <c r="M2806" s="426">
        <v>20</v>
      </c>
      <c r="N2806" s="426">
        <v>400</v>
      </c>
      <c r="O2806" s="476"/>
      <c r="P2806" s="450">
        <v>1</v>
      </c>
      <c r="Q2806" s="451">
        <f t="shared" si="78"/>
        <v>6.4000000000000001E-2</v>
      </c>
      <c r="R2806" s="476"/>
    </row>
    <row r="2807" spans="10:18" ht="15" customHeight="1" x14ac:dyDescent="0.25">
      <c r="J2807" s="1055">
        <v>13</v>
      </c>
      <c r="K2807" s="476"/>
      <c r="L2807" s="476">
        <v>4.5</v>
      </c>
      <c r="M2807" s="426">
        <v>20</v>
      </c>
      <c r="N2807" s="426">
        <v>400</v>
      </c>
      <c r="O2807" s="476"/>
      <c r="P2807" s="450">
        <v>4</v>
      </c>
      <c r="Q2807" s="451">
        <f t="shared" si="78"/>
        <v>0.14399999999999999</v>
      </c>
      <c r="R2807" s="476"/>
    </row>
    <row r="2808" spans="10:18" ht="15" customHeight="1" x14ac:dyDescent="0.25">
      <c r="J2808" s="1311">
        <v>14</v>
      </c>
      <c r="K2808" s="476"/>
      <c r="L2808" s="476">
        <v>2.2000000000000002</v>
      </c>
      <c r="M2808" s="426">
        <v>20</v>
      </c>
      <c r="N2808" s="426">
        <v>400</v>
      </c>
      <c r="O2808" s="476"/>
      <c r="P2808" s="450">
        <v>1</v>
      </c>
      <c r="Q2808" s="451">
        <f t="shared" si="78"/>
        <v>1.7600000000000001E-2</v>
      </c>
      <c r="R2808" s="476"/>
    </row>
    <row r="2809" spans="10:18" ht="15" customHeight="1" x14ac:dyDescent="0.25">
      <c r="J2809" s="1055">
        <v>15</v>
      </c>
      <c r="K2809" s="476"/>
      <c r="L2809" s="476">
        <v>13</v>
      </c>
      <c r="M2809" s="426">
        <v>15</v>
      </c>
      <c r="N2809" s="426">
        <v>400</v>
      </c>
      <c r="O2809" s="476"/>
      <c r="P2809" s="450">
        <v>1</v>
      </c>
      <c r="Q2809" s="451">
        <f t="shared" si="78"/>
        <v>7.8E-2</v>
      </c>
      <c r="R2809" s="476"/>
    </row>
    <row r="2810" spans="10:18" ht="15" customHeight="1" x14ac:dyDescent="0.25">
      <c r="J2810" s="1311">
        <v>16</v>
      </c>
      <c r="K2810" s="476"/>
      <c r="L2810" s="476">
        <v>10</v>
      </c>
      <c r="M2810" s="426">
        <v>15</v>
      </c>
      <c r="N2810" s="426">
        <v>400</v>
      </c>
      <c r="O2810" s="476"/>
      <c r="P2810" s="450">
        <v>2</v>
      </c>
      <c r="Q2810" s="451">
        <f t="shared" si="78"/>
        <v>0.12</v>
      </c>
      <c r="R2810" s="476"/>
    </row>
    <row r="2811" spans="10:18" ht="15" customHeight="1" x14ac:dyDescent="0.25">
      <c r="J2811" s="1055">
        <v>17</v>
      </c>
      <c r="K2811" s="476"/>
      <c r="L2811" s="476">
        <v>4.5</v>
      </c>
      <c r="M2811" s="426">
        <v>15</v>
      </c>
      <c r="N2811" s="426">
        <v>400</v>
      </c>
      <c r="O2811" s="476"/>
      <c r="P2811" s="450">
        <v>5</v>
      </c>
      <c r="Q2811" s="451">
        <f t="shared" si="78"/>
        <v>0.13500000000000001</v>
      </c>
      <c r="R2811" s="476"/>
    </row>
    <row r="2812" spans="10:18" ht="15" customHeight="1" x14ac:dyDescent="0.25">
      <c r="J2812" s="1311">
        <v>18</v>
      </c>
      <c r="K2812" s="476"/>
      <c r="L2812" s="476">
        <v>3.5</v>
      </c>
      <c r="M2812" s="426">
        <v>15</v>
      </c>
      <c r="N2812" s="426">
        <v>400</v>
      </c>
      <c r="O2812" s="476"/>
      <c r="P2812" s="450">
        <v>1</v>
      </c>
      <c r="Q2812" s="451">
        <f t="shared" si="78"/>
        <v>2.1000000000000001E-2</v>
      </c>
      <c r="R2812" s="476"/>
    </row>
    <row r="2813" spans="10:18" ht="15" customHeight="1" x14ac:dyDescent="0.25">
      <c r="J2813" s="1055">
        <v>19</v>
      </c>
      <c r="K2813" s="476"/>
      <c r="L2813" s="476">
        <v>2.2000000000000002</v>
      </c>
      <c r="M2813" s="426">
        <v>15</v>
      </c>
      <c r="N2813" s="426">
        <v>400</v>
      </c>
      <c r="O2813" s="476"/>
      <c r="P2813" s="450">
        <v>3</v>
      </c>
      <c r="Q2813" s="451">
        <f t="shared" si="78"/>
        <v>3.9600000000000003E-2</v>
      </c>
      <c r="R2813" s="476"/>
    </row>
    <row r="2814" spans="10:18" ht="15" customHeight="1" x14ac:dyDescent="0.25">
      <c r="J2814" s="1311">
        <v>20</v>
      </c>
      <c r="K2814" s="476"/>
      <c r="L2814" s="476">
        <v>15</v>
      </c>
      <c r="M2814" s="426">
        <v>25</v>
      </c>
      <c r="N2814" s="426">
        <v>400</v>
      </c>
      <c r="O2814" s="476"/>
      <c r="P2814" s="450">
        <v>1</v>
      </c>
      <c r="Q2814" s="451">
        <f t="shared" si="78"/>
        <v>0.15</v>
      </c>
      <c r="R2814" s="476"/>
    </row>
    <row r="2815" spans="10:18" ht="15" customHeight="1" x14ac:dyDescent="0.25">
      <c r="J2815" s="1055">
        <v>21</v>
      </c>
      <c r="K2815" s="476"/>
      <c r="L2815" s="476">
        <v>7</v>
      </c>
      <c r="M2815" s="426">
        <v>20</v>
      </c>
      <c r="N2815" s="426">
        <v>400</v>
      </c>
      <c r="O2815" s="476"/>
      <c r="P2815" s="450">
        <v>2</v>
      </c>
      <c r="Q2815" s="451">
        <f t="shared" si="78"/>
        <v>0.112</v>
      </c>
      <c r="R2815" s="476"/>
    </row>
    <row r="2816" spans="10:18" ht="15" customHeight="1" x14ac:dyDescent="0.25">
      <c r="J2816" s="1311">
        <v>22</v>
      </c>
      <c r="K2816" s="476"/>
      <c r="L2816" s="476">
        <v>8</v>
      </c>
      <c r="M2816" s="426">
        <v>25</v>
      </c>
      <c r="N2816" s="426">
        <v>400</v>
      </c>
      <c r="O2816" s="476"/>
      <c r="P2816" s="450">
        <v>1</v>
      </c>
      <c r="Q2816" s="451">
        <f t="shared" si="78"/>
        <v>0.08</v>
      </c>
      <c r="R2816" s="476"/>
    </row>
    <row r="2817" spans="10:18" ht="15" customHeight="1" x14ac:dyDescent="0.25">
      <c r="J2817" s="1055">
        <v>23</v>
      </c>
      <c r="K2817" s="476"/>
      <c r="L2817" s="476">
        <v>10</v>
      </c>
      <c r="M2817" s="426">
        <v>13</v>
      </c>
      <c r="N2817" s="426">
        <v>400</v>
      </c>
      <c r="O2817" s="476"/>
      <c r="P2817" s="450">
        <v>1</v>
      </c>
      <c r="Q2817" s="451">
        <f t="shared" si="78"/>
        <v>5.1999999999999998E-2</v>
      </c>
      <c r="R2817" s="476"/>
    </row>
    <row r="2818" spans="10:18" ht="15" customHeight="1" x14ac:dyDescent="0.25">
      <c r="J2818" s="1311">
        <v>24</v>
      </c>
      <c r="K2818" s="476"/>
      <c r="L2818" s="476">
        <v>4.5</v>
      </c>
      <c r="M2818" s="426">
        <v>13</v>
      </c>
      <c r="N2818" s="426">
        <v>400</v>
      </c>
      <c r="O2818" s="476"/>
      <c r="P2818" s="450">
        <v>1</v>
      </c>
      <c r="Q2818" s="451">
        <f t="shared" si="78"/>
        <v>2.3400000000000001E-2</v>
      </c>
      <c r="R2818" s="476"/>
    </row>
    <row r="2819" spans="10:18" ht="15" customHeight="1" x14ac:dyDescent="0.25">
      <c r="J2819" s="1055">
        <v>25</v>
      </c>
      <c r="K2819" s="476"/>
      <c r="L2819" s="476">
        <v>3.5</v>
      </c>
      <c r="M2819" s="426">
        <v>13</v>
      </c>
      <c r="N2819" s="426">
        <v>400</v>
      </c>
      <c r="O2819" s="476"/>
      <c r="P2819" s="450">
        <v>2</v>
      </c>
      <c r="Q2819" s="451">
        <f t="shared" si="78"/>
        <v>3.6400000000000002E-2</v>
      </c>
      <c r="R2819" s="476"/>
    </row>
    <row r="2820" spans="10:18" ht="15" customHeight="1" x14ac:dyDescent="0.25">
      <c r="J2820" s="1311">
        <v>26</v>
      </c>
      <c r="K2820" s="476"/>
      <c r="L2820" s="476">
        <v>10</v>
      </c>
      <c r="M2820" s="426">
        <v>10</v>
      </c>
      <c r="N2820" s="426">
        <v>400</v>
      </c>
      <c r="O2820" s="476"/>
      <c r="P2820" s="450">
        <v>1</v>
      </c>
      <c r="Q2820" s="451">
        <f t="shared" si="78"/>
        <v>0.04</v>
      </c>
      <c r="R2820" s="476"/>
    </row>
    <row r="2821" spans="10:18" ht="15" customHeight="1" x14ac:dyDescent="0.25">
      <c r="J2821" s="1055">
        <v>27</v>
      </c>
      <c r="K2821" s="476"/>
      <c r="L2821" s="476">
        <v>8</v>
      </c>
      <c r="M2821" s="426">
        <v>10</v>
      </c>
      <c r="N2821" s="426">
        <v>400</v>
      </c>
      <c r="O2821" s="476"/>
      <c r="P2821" s="450">
        <v>4</v>
      </c>
      <c r="Q2821" s="451">
        <f t="shared" ref="Q2821:Q2884" si="79">L2821*M2821*N2821*P2821/1000000</f>
        <v>0.128</v>
      </c>
      <c r="R2821" s="476"/>
    </row>
    <row r="2822" spans="10:18" ht="15" customHeight="1" x14ac:dyDescent="0.25">
      <c r="J2822" s="1311">
        <v>28</v>
      </c>
      <c r="K2822" s="476"/>
      <c r="L2822" s="476">
        <v>7</v>
      </c>
      <c r="M2822" s="426">
        <v>10</v>
      </c>
      <c r="N2822" s="426">
        <v>400</v>
      </c>
      <c r="O2822" s="476"/>
      <c r="P2822" s="450">
        <v>1</v>
      </c>
      <c r="Q2822" s="451">
        <f t="shared" si="79"/>
        <v>2.8000000000000001E-2</v>
      </c>
      <c r="R2822" s="476"/>
    </row>
    <row r="2823" spans="10:18" ht="15" customHeight="1" x14ac:dyDescent="0.25">
      <c r="J2823" s="1055">
        <v>29</v>
      </c>
      <c r="K2823" s="476"/>
      <c r="L2823" s="476">
        <v>4.5</v>
      </c>
      <c r="M2823" s="426">
        <v>10</v>
      </c>
      <c r="N2823" s="426">
        <v>400</v>
      </c>
      <c r="O2823" s="476"/>
      <c r="P2823" s="450">
        <v>17</v>
      </c>
      <c r="Q2823" s="451">
        <f t="shared" si="79"/>
        <v>0.30599999999999999</v>
      </c>
      <c r="R2823" s="476"/>
    </row>
    <row r="2824" spans="10:18" ht="15" customHeight="1" x14ac:dyDescent="0.25">
      <c r="J2824" s="1311">
        <v>30</v>
      </c>
      <c r="K2824" s="476"/>
      <c r="L2824" s="476">
        <v>3.5</v>
      </c>
      <c r="M2824" s="426">
        <v>10</v>
      </c>
      <c r="N2824" s="426">
        <v>400</v>
      </c>
      <c r="O2824" s="476"/>
      <c r="P2824" s="450">
        <v>5</v>
      </c>
      <c r="Q2824" s="451">
        <f t="shared" si="79"/>
        <v>7.0000000000000007E-2</v>
      </c>
      <c r="R2824" s="476"/>
    </row>
    <row r="2825" spans="10:18" ht="15" customHeight="1" x14ac:dyDescent="0.25">
      <c r="J2825" s="1055">
        <v>31</v>
      </c>
      <c r="K2825" s="476"/>
      <c r="L2825" s="476">
        <v>2.2000000000000002</v>
      </c>
      <c r="M2825" s="426">
        <v>10</v>
      </c>
      <c r="N2825" s="426">
        <v>400</v>
      </c>
      <c r="O2825" s="476"/>
      <c r="P2825" s="450">
        <v>7</v>
      </c>
      <c r="Q2825" s="451">
        <f t="shared" si="79"/>
        <v>6.1600000000000002E-2</v>
      </c>
      <c r="R2825" s="476"/>
    </row>
    <row r="2826" spans="10:18" ht="15" customHeight="1" x14ac:dyDescent="0.25">
      <c r="J2826" s="1311">
        <v>32</v>
      </c>
      <c r="K2826" s="476"/>
      <c r="L2826" s="476">
        <v>1.7</v>
      </c>
      <c r="M2826" s="426">
        <v>10</v>
      </c>
      <c r="N2826" s="426">
        <v>400</v>
      </c>
      <c r="O2826" s="476"/>
      <c r="P2826" s="450">
        <v>3</v>
      </c>
      <c r="Q2826" s="451">
        <f t="shared" si="79"/>
        <v>2.0400000000000001E-2</v>
      </c>
      <c r="R2826" s="476"/>
    </row>
    <row r="2827" spans="10:18" ht="15" customHeight="1" x14ac:dyDescent="0.25">
      <c r="J2827" s="1055">
        <v>33</v>
      </c>
      <c r="K2827" s="476"/>
      <c r="L2827" s="476">
        <v>4.5</v>
      </c>
      <c r="M2827" s="426">
        <v>10</v>
      </c>
      <c r="N2827" s="426">
        <v>300</v>
      </c>
      <c r="O2827" s="476"/>
      <c r="P2827" s="450">
        <v>4</v>
      </c>
      <c r="Q2827" s="451">
        <f t="shared" si="79"/>
        <v>5.3999999999999999E-2</v>
      </c>
      <c r="R2827" s="476"/>
    </row>
    <row r="2828" spans="10:18" ht="15" customHeight="1" x14ac:dyDescent="0.25">
      <c r="J2828" s="1311">
        <v>34</v>
      </c>
      <c r="K2828" s="476"/>
      <c r="L2828" s="476">
        <v>2.2000000000000002</v>
      </c>
      <c r="M2828" s="426">
        <v>10</v>
      </c>
      <c r="N2828" s="426">
        <v>300</v>
      </c>
      <c r="O2828" s="476"/>
      <c r="P2828" s="450">
        <v>2</v>
      </c>
      <c r="Q2828" s="451">
        <f t="shared" si="79"/>
        <v>1.32E-2</v>
      </c>
      <c r="R2828" s="476"/>
    </row>
    <row r="2829" spans="10:18" ht="15" customHeight="1" x14ac:dyDescent="0.25">
      <c r="J2829" s="1055">
        <v>35</v>
      </c>
      <c r="K2829" s="476"/>
      <c r="L2829" s="476">
        <v>2.2000000000000002</v>
      </c>
      <c r="M2829" s="426">
        <v>10</v>
      </c>
      <c r="N2829" s="426">
        <v>250</v>
      </c>
      <c r="O2829" s="476"/>
      <c r="P2829" s="450">
        <v>1</v>
      </c>
      <c r="Q2829" s="451">
        <f t="shared" si="79"/>
        <v>5.4999999999999997E-3</v>
      </c>
      <c r="R2829" s="476"/>
    </row>
    <row r="2830" spans="10:18" ht="15" customHeight="1" x14ac:dyDescent="0.25">
      <c r="J2830" s="1311">
        <v>36</v>
      </c>
      <c r="K2830" s="476"/>
      <c r="L2830" s="477">
        <v>5</v>
      </c>
      <c r="M2830" s="409">
        <v>7</v>
      </c>
      <c r="N2830" s="409">
        <v>400</v>
      </c>
      <c r="O2830" s="409">
        <v>11</v>
      </c>
      <c r="P2830" s="450">
        <v>44</v>
      </c>
      <c r="Q2830" s="451">
        <f t="shared" si="79"/>
        <v>0.61599999999999999</v>
      </c>
      <c r="R2830" s="618"/>
    </row>
    <row r="2831" spans="10:18" ht="15" customHeight="1" x14ac:dyDescent="0.25">
      <c r="J2831" s="1311">
        <v>37</v>
      </c>
      <c r="K2831" s="476"/>
      <c r="L2831" s="477">
        <v>4</v>
      </c>
      <c r="M2831" s="409">
        <v>6</v>
      </c>
      <c r="N2831" s="409">
        <v>400</v>
      </c>
      <c r="O2831" s="409">
        <v>3</v>
      </c>
      <c r="P2831" s="450">
        <v>18</v>
      </c>
      <c r="Q2831" s="451">
        <f t="shared" si="79"/>
        <v>0.17280000000000001</v>
      </c>
      <c r="R2831" s="1058"/>
    </row>
    <row r="2832" spans="10:18" ht="15" customHeight="1" x14ac:dyDescent="0.25">
      <c r="J2832" s="1311">
        <v>38</v>
      </c>
      <c r="K2832" s="476"/>
      <c r="L2832" s="477">
        <v>3</v>
      </c>
      <c r="M2832" s="409">
        <v>5</v>
      </c>
      <c r="N2832" s="409">
        <v>400</v>
      </c>
      <c r="O2832" s="409">
        <v>7</v>
      </c>
      <c r="P2832" s="450">
        <v>70</v>
      </c>
      <c r="Q2832" s="451">
        <f t="shared" si="79"/>
        <v>0.42</v>
      </c>
      <c r="R2832" s="618"/>
    </row>
    <row r="2833" spans="10:18" ht="15" customHeight="1" x14ac:dyDescent="0.25">
      <c r="J2833" s="1311">
        <v>39</v>
      </c>
      <c r="K2833" s="476"/>
      <c r="L2833" s="477">
        <v>2</v>
      </c>
      <c r="M2833" s="409">
        <v>3</v>
      </c>
      <c r="N2833" s="409">
        <v>400</v>
      </c>
      <c r="O2833" s="409">
        <v>3</v>
      </c>
      <c r="P2833" s="450">
        <v>75</v>
      </c>
      <c r="Q2833" s="451">
        <f t="shared" si="79"/>
        <v>0.18</v>
      </c>
      <c r="R2833" s="1058"/>
    </row>
    <row r="2834" spans="10:18" ht="15" customHeight="1" x14ac:dyDescent="0.25">
      <c r="J2834" s="1311">
        <v>40</v>
      </c>
      <c r="K2834" s="476"/>
      <c r="L2834" s="477">
        <v>3</v>
      </c>
      <c r="M2834" s="409">
        <v>5</v>
      </c>
      <c r="N2834" s="409">
        <v>400</v>
      </c>
      <c r="O2834" s="409">
        <v>1</v>
      </c>
      <c r="P2834" s="450">
        <v>10</v>
      </c>
      <c r="Q2834" s="451">
        <f t="shared" si="79"/>
        <v>0.06</v>
      </c>
      <c r="R2834" s="618"/>
    </row>
    <row r="2835" spans="10:18" ht="15" customHeight="1" x14ac:dyDescent="0.25">
      <c r="J2835" s="1329">
        <v>46257</v>
      </c>
      <c r="K2835" s="429" t="s">
        <v>32</v>
      </c>
      <c r="L2835" s="426">
        <v>13</v>
      </c>
      <c r="M2835" s="426">
        <v>30</v>
      </c>
      <c r="N2835" s="426">
        <v>400</v>
      </c>
      <c r="O2835" s="429"/>
      <c r="P2835" s="450">
        <v>4</v>
      </c>
      <c r="Q2835" s="451">
        <f t="shared" si="79"/>
        <v>0.624</v>
      </c>
      <c r="R2835" s="1056"/>
    </row>
    <row r="2836" spans="10:18" ht="15" customHeight="1" x14ac:dyDescent="0.25">
      <c r="J2836" s="1311">
        <v>2</v>
      </c>
      <c r="K2836" s="476"/>
      <c r="L2836" s="476">
        <v>13</v>
      </c>
      <c r="M2836" s="426">
        <v>25</v>
      </c>
      <c r="N2836" s="426">
        <v>400</v>
      </c>
      <c r="O2836" s="476"/>
      <c r="P2836" s="450">
        <v>3</v>
      </c>
      <c r="Q2836" s="451">
        <f t="shared" si="79"/>
        <v>0.39</v>
      </c>
      <c r="R2836" s="476"/>
    </row>
    <row r="2837" spans="10:18" ht="15" customHeight="1" x14ac:dyDescent="0.25">
      <c r="J2837" s="1055">
        <v>3</v>
      </c>
      <c r="K2837" s="476"/>
      <c r="L2837" s="476">
        <v>15</v>
      </c>
      <c r="M2837" s="426">
        <v>25</v>
      </c>
      <c r="N2837" s="426">
        <v>400</v>
      </c>
      <c r="O2837" s="476"/>
      <c r="P2837" s="450">
        <v>3</v>
      </c>
      <c r="Q2837" s="451">
        <f t="shared" si="79"/>
        <v>0.45</v>
      </c>
      <c r="R2837" s="476"/>
    </row>
    <row r="2838" spans="10:18" ht="15" customHeight="1" x14ac:dyDescent="0.25">
      <c r="J2838" s="1311">
        <v>4</v>
      </c>
      <c r="K2838" s="476"/>
      <c r="L2838" s="476">
        <v>10</v>
      </c>
      <c r="M2838" s="426">
        <v>25</v>
      </c>
      <c r="N2838" s="426">
        <v>400</v>
      </c>
      <c r="O2838" s="476"/>
      <c r="P2838" s="450">
        <v>4</v>
      </c>
      <c r="Q2838" s="451">
        <f t="shared" si="79"/>
        <v>0.4</v>
      </c>
      <c r="R2838" s="476"/>
    </row>
    <row r="2839" spans="10:18" ht="15" customHeight="1" x14ac:dyDescent="0.25">
      <c r="J2839" s="1055">
        <v>5</v>
      </c>
      <c r="K2839" s="476"/>
      <c r="L2839" s="476">
        <v>8</v>
      </c>
      <c r="M2839" s="426">
        <v>25</v>
      </c>
      <c r="N2839" s="426">
        <v>400</v>
      </c>
      <c r="O2839" s="476"/>
      <c r="P2839" s="450">
        <v>3</v>
      </c>
      <c r="Q2839" s="451">
        <f t="shared" si="79"/>
        <v>0.24</v>
      </c>
      <c r="R2839" s="476"/>
    </row>
    <row r="2840" spans="10:18" ht="15" customHeight="1" x14ac:dyDescent="0.25">
      <c r="J2840" s="1311">
        <v>6</v>
      </c>
      <c r="K2840" s="476"/>
      <c r="L2840" s="476">
        <v>4.5</v>
      </c>
      <c r="M2840" s="426">
        <v>25</v>
      </c>
      <c r="N2840" s="426">
        <v>400</v>
      </c>
      <c r="O2840" s="476"/>
      <c r="P2840" s="450">
        <v>1</v>
      </c>
      <c r="Q2840" s="451">
        <f t="shared" si="79"/>
        <v>4.4999999999999998E-2</v>
      </c>
      <c r="R2840" s="476"/>
    </row>
    <row r="2841" spans="10:18" ht="15" customHeight="1" x14ac:dyDescent="0.25">
      <c r="J2841" s="1055">
        <v>7</v>
      </c>
      <c r="K2841" s="476"/>
      <c r="L2841" s="476">
        <v>13</v>
      </c>
      <c r="M2841" s="426">
        <v>20</v>
      </c>
      <c r="N2841" s="426">
        <v>400</v>
      </c>
      <c r="O2841" s="476"/>
      <c r="P2841" s="450">
        <v>2</v>
      </c>
      <c r="Q2841" s="451">
        <f t="shared" si="79"/>
        <v>0.20799999999999999</v>
      </c>
      <c r="R2841" s="476"/>
    </row>
    <row r="2842" spans="10:18" ht="15" customHeight="1" x14ac:dyDescent="0.25">
      <c r="J2842" s="1311">
        <v>8</v>
      </c>
      <c r="K2842" s="476"/>
      <c r="L2842" s="476">
        <v>10</v>
      </c>
      <c r="M2842" s="426">
        <v>20</v>
      </c>
      <c r="N2842" s="426">
        <v>400</v>
      </c>
      <c r="O2842" s="476"/>
      <c r="P2842" s="450">
        <v>7</v>
      </c>
      <c r="Q2842" s="451">
        <f t="shared" si="79"/>
        <v>0.56000000000000005</v>
      </c>
      <c r="R2842" s="476"/>
    </row>
    <row r="2843" spans="10:18" ht="15" customHeight="1" x14ac:dyDescent="0.25">
      <c r="J2843" s="1055">
        <v>9</v>
      </c>
      <c r="K2843" s="476"/>
      <c r="L2843" s="476">
        <v>7</v>
      </c>
      <c r="M2843" s="426">
        <v>20</v>
      </c>
      <c r="N2843" s="426">
        <v>400</v>
      </c>
      <c r="O2843" s="476"/>
      <c r="P2843" s="450">
        <v>1</v>
      </c>
      <c r="Q2843" s="451">
        <f t="shared" si="79"/>
        <v>5.6000000000000001E-2</v>
      </c>
      <c r="R2843" s="476"/>
    </row>
    <row r="2844" spans="10:18" ht="15" customHeight="1" x14ac:dyDescent="0.25">
      <c r="J2844" s="1311">
        <v>10</v>
      </c>
      <c r="K2844" s="476"/>
      <c r="L2844" s="476">
        <v>2.2000000000000002</v>
      </c>
      <c r="M2844" s="426">
        <v>25</v>
      </c>
      <c r="N2844" s="426">
        <v>400</v>
      </c>
      <c r="O2844" s="476"/>
      <c r="P2844" s="450">
        <v>1</v>
      </c>
      <c r="Q2844" s="451">
        <f t="shared" si="79"/>
        <v>2.2000000000000002E-2</v>
      </c>
      <c r="R2844" s="476"/>
    </row>
    <row r="2845" spans="10:18" ht="15" customHeight="1" x14ac:dyDescent="0.25">
      <c r="J2845" s="1055">
        <v>11</v>
      </c>
      <c r="K2845" s="476"/>
      <c r="L2845" s="476">
        <v>4.5</v>
      </c>
      <c r="M2845" s="426">
        <v>20</v>
      </c>
      <c r="N2845" s="426">
        <v>400</v>
      </c>
      <c r="O2845" s="476"/>
      <c r="P2845" s="450">
        <v>4</v>
      </c>
      <c r="Q2845" s="451">
        <f t="shared" si="79"/>
        <v>0.14399999999999999</v>
      </c>
      <c r="R2845" s="476"/>
    </row>
    <row r="2846" spans="10:18" ht="15" customHeight="1" x14ac:dyDescent="0.25">
      <c r="J2846" s="1311">
        <v>12</v>
      </c>
      <c r="K2846" s="476"/>
      <c r="L2846" s="476">
        <v>2.2000000000000002</v>
      </c>
      <c r="M2846" s="426">
        <v>20</v>
      </c>
      <c r="N2846" s="426">
        <v>400</v>
      </c>
      <c r="O2846" s="476"/>
      <c r="P2846" s="450">
        <v>1</v>
      </c>
      <c r="Q2846" s="451">
        <f t="shared" si="79"/>
        <v>1.7600000000000001E-2</v>
      </c>
      <c r="R2846" s="476"/>
    </row>
    <row r="2847" spans="10:18" ht="15" customHeight="1" x14ac:dyDescent="0.25">
      <c r="J2847" s="1055">
        <v>13</v>
      </c>
      <c r="K2847" s="476"/>
      <c r="L2847" s="476">
        <v>13</v>
      </c>
      <c r="M2847" s="426">
        <v>15</v>
      </c>
      <c r="N2847" s="426">
        <v>400</v>
      </c>
      <c r="O2847" s="476"/>
      <c r="P2847" s="450">
        <v>2</v>
      </c>
      <c r="Q2847" s="451">
        <f t="shared" si="79"/>
        <v>0.156</v>
      </c>
      <c r="R2847" s="476"/>
    </row>
    <row r="2848" spans="10:18" ht="15" customHeight="1" x14ac:dyDescent="0.25">
      <c r="J2848" s="1311">
        <v>14</v>
      </c>
      <c r="K2848" s="476"/>
      <c r="L2848" s="476">
        <v>4.5</v>
      </c>
      <c r="M2848" s="426">
        <v>15</v>
      </c>
      <c r="N2848" s="426">
        <v>400</v>
      </c>
      <c r="O2848" s="476"/>
      <c r="P2848" s="450">
        <v>2</v>
      </c>
      <c r="Q2848" s="451">
        <f t="shared" si="79"/>
        <v>5.3999999999999999E-2</v>
      </c>
      <c r="R2848" s="476"/>
    </row>
    <row r="2849" spans="10:18" ht="15" customHeight="1" x14ac:dyDescent="0.25">
      <c r="J2849" s="1055">
        <v>15</v>
      </c>
      <c r="K2849" s="476"/>
      <c r="L2849" s="476">
        <v>2.2000000000000002</v>
      </c>
      <c r="M2849" s="426">
        <v>15</v>
      </c>
      <c r="N2849" s="426">
        <v>400</v>
      </c>
      <c r="O2849" s="476"/>
      <c r="P2849" s="450">
        <v>2</v>
      </c>
      <c r="Q2849" s="451">
        <f t="shared" si="79"/>
        <v>2.64E-2</v>
      </c>
      <c r="R2849" s="476"/>
    </row>
    <row r="2850" spans="10:18" ht="15" customHeight="1" x14ac:dyDescent="0.25">
      <c r="J2850" s="1311">
        <v>16</v>
      </c>
      <c r="K2850" s="476"/>
      <c r="L2850" s="476">
        <v>10</v>
      </c>
      <c r="M2850" s="426">
        <v>13</v>
      </c>
      <c r="N2850" s="426">
        <v>400</v>
      </c>
      <c r="O2850" s="476"/>
      <c r="P2850" s="450">
        <v>1</v>
      </c>
      <c r="Q2850" s="451">
        <f t="shared" si="79"/>
        <v>5.1999999999999998E-2</v>
      </c>
      <c r="R2850" s="476"/>
    </row>
    <row r="2851" spans="10:18" ht="15" customHeight="1" x14ac:dyDescent="0.25">
      <c r="J2851" s="1055">
        <v>17</v>
      </c>
      <c r="K2851" s="476"/>
      <c r="L2851" s="476">
        <v>7</v>
      </c>
      <c r="M2851" s="426">
        <v>13</v>
      </c>
      <c r="N2851" s="426">
        <v>400</v>
      </c>
      <c r="O2851" s="476"/>
      <c r="P2851" s="450">
        <v>3</v>
      </c>
      <c r="Q2851" s="451">
        <f t="shared" si="79"/>
        <v>0.10920000000000001</v>
      </c>
      <c r="R2851" s="476"/>
    </row>
    <row r="2852" spans="10:18" ht="15" customHeight="1" x14ac:dyDescent="0.25">
      <c r="J2852" s="1311">
        <v>18</v>
      </c>
      <c r="K2852" s="476"/>
      <c r="L2852" s="476">
        <v>8</v>
      </c>
      <c r="M2852" s="426">
        <v>15</v>
      </c>
      <c r="N2852" s="426">
        <v>400</v>
      </c>
      <c r="O2852" s="476"/>
      <c r="P2852" s="450">
        <v>1</v>
      </c>
      <c r="Q2852" s="451">
        <f t="shared" si="79"/>
        <v>4.8000000000000001E-2</v>
      </c>
      <c r="R2852" s="476"/>
    </row>
    <row r="2853" spans="10:18" ht="15" customHeight="1" x14ac:dyDescent="0.25">
      <c r="J2853" s="1055">
        <v>19</v>
      </c>
      <c r="K2853" s="476"/>
      <c r="L2853" s="476">
        <v>4.5</v>
      </c>
      <c r="M2853" s="426">
        <v>13</v>
      </c>
      <c r="N2853" s="426">
        <v>400</v>
      </c>
      <c r="O2853" s="476"/>
      <c r="P2853" s="450">
        <v>1</v>
      </c>
      <c r="Q2853" s="451">
        <f t="shared" si="79"/>
        <v>2.3400000000000001E-2</v>
      </c>
      <c r="R2853" s="476"/>
    </row>
    <row r="2854" spans="10:18" ht="15" customHeight="1" x14ac:dyDescent="0.25">
      <c r="J2854" s="1311">
        <v>20</v>
      </c>
      <c r="K2854" s="476"/>
      <c r="L2854" s="476">
        <v>10</v>
      </c>
      <c r="M2854" s="426">
        <v>10</v>
      </c>
      <c r="N2854" s="426">
        <v>400</v>
      </c>
      <c r="O2854" s="476"/>
      <c r="P2854" s="450">
        <v>1</v>
      </c>
      <c r="Q2854" s="451">
        <f t="shared" si="79"/>
        <v>0.04</v>
      </c>
      <c r="R2854" s="476"/>
    </row>
    <row r="2855" spans="10:18" ht="15" customHeight="1" x14ac:dyDescent="0.25">
      <c r="J2855" s="1055">
        <v>21</v>
      </c>
      <c r="K2855" s="476"/>
      <c r="L2855" s="476">
        <v>4.5</v>
      </c>
      <c r="M2855" s="426">
        <v>10</v>
      </c>
      <c r="N2855" s="426">
        <v>400</v>
      </c>
      <c r="O2855" s="476"/>
      <c r="P2855" s="450">
        <v>26</v>
      </c>
      <c r="Q2855" s="451">
        <f t="shared" si="79"/>
        <v>0.46800000000000003</v>
      </c>
      <c r="R2855" s="476"/>
    </row>
    <row r="2856" spans="10:18" ht="15" customHeight="1" x14ac:dyDescent="0.25">
      <c r="J2856" s="1311">
        <v>22</v>
      </c>
      <c r="K2856" s="476"/>
      <c r="L2856" s="476">
        <v>3.5</v>
      </c>
      <c r="M2856" s="426">
        <v>10</v>
      </c>
      <c r="N2856" s="426">
        <v>400</v>
      </c>
      <c r="O2856" s="476"/>
      <c r="P2856" s="450">
        <v>1</v>
      </c>
      <c r="Q2856" s="451">
        <f t="shared" si="79"/>
        <v>1.4E-2</v>
      </c>
      <c r="R2856" s="476"/>
    </row>
    <row r="2857" spans="10:18" ht="15" customHeight="1" x14ac:dyDescent="0.25">
      <c r="J2857" s="1055">
        <v>23</v>
      </c>
      <c r="K2857" s="476"/>
      <c r="L2857" s="476">
        <v>2.2000000000000002</v>
      </c>
      <c r="M2857" s="426">
        <v>10</v>
      </c>
      <c r="N2857" s="426">
        <v>400</v>
      </c>
      <c r="O2857" s="476"/>
      <c r="P2857" s="450">
        <v>11</v>
      </c>
      <c r="Q2857" s="451">
        <f t="shared" si="79"/>
        <v>9.6799999999999997E-2</v>
      </c>
      <c r="R2857" s="476"/>
    </row>
    <row r="2858" spans="10:18" ht="15" customHeight="1" x14ac:dyDescent="0.25">
      <c r="J2858" s="1311">
        <v>24</v>
      </c>
      <c r="K2858" s="476"/>
      <c r="L2858" s="476">
        <v>1.7</v>
      </c>
      <c r="M2858" s="426">
        <v>10</v>
      </c>
      <c r="N2858" s="426">
        <v>400</v>
      </c>
      <c r="O2858" s="476"/>
      <c r="P2858" s="450">
        <v>3</v>
      </c>
      <c r="Q2858" s="451">
        <f t="shared" si="79"/>
        <v>2.0400000000000001E-2</v>
      </c>
      <c r="R2858" s="476"/>
    </row>
    <row r="2859" spans="10:18" ht="15" customHeight="1" x14ac:dyDescent="0.25">
      <c r="J2859" s="1055">
        <v>25</v>
      </c>
      <c r="K2859" s="476"/>
      <c r="L2859" s="476">
        <v>1.7</v>
      </c>
      <c r="M2859" s="426">
        <v>10</v>
      </c>
      <c r="N2859" s="426">
        <v>300</v>
      </c>
      <c r="O2859" s="476"/>
      <c r="P2859" s="450">
        <v>1</v>
      </c>
      <c r="Q2859" s="451">
        <f t="shared" si="79"/>
        <v>5.1000000000000004E-3</v>
      </c>
      <c r="R2859" s="476"/>
    </row>
    <row r="2860" spans="10:18" ht="15" customHeight="1" x14ac:dyDescent="0.25">
      <c r="J2860" s="1311">
        <v>26</v>
      </c>
      <c r="K2860" s="476"/>
      <c r="L2860" s="476">
        <v>8</v>
      </c>
      <c r="M2860" s="426">
        <v>10</v>
      </c>
      <c r="N2860" s="426">
        <v>400</v>
      </c>
      <c r="O2860" s="476"/>
      <c r="P2860" s="450">
        <v>1</v>
      </c>
      <c r="Q2860" s="451">
        <f t="shared" si="79"/>
        <v>3.2000000000000001E-2</v>
      </c>
      <c r="R2860" s="476"/>
    </row>
    <row r="2861" spans="10:18" ht="15" customHeight="1" x14ac:dyDescent="0.25">
      <c r="J2861" s="1311">
        <v>27</v>
      </c>
      <c r="K2861" s="476"/>
      <c r="L2861" s="477">
        <v>5</v>
      </c>
      <c r="M2861" s="409">
        <v>7</v>
      </c>
      <c r="N2861" s="409">
        <v>400</v>
      </c>
      <c r="O2861" s="409">
        <v>5</v>
      </c>
      <c r="P2861" s="450">
        <v>20</v>
      </c>
      <c r="Q2861" s="451">
        <f t="shared" si="79"/>
        <v>0.28000000000000003</v>
      </c>
      <c r="R2861" s="618"/>
    </row>
    <row r="2862" spans="10:18" ht="15" customHeight="1" x14ac:dyDescent="0.25">
      <c r="J2862" s="1311">
        <v>28</v>
      </c>
      <c r="K2862" s="476"/>
      <c r="L2862" s="477">
        <v>4</v>
      </c>
      <c r="M2862" s="409">
        <v>6</v>
      </c>
      <c r="N2862" s="409">
        <v>400</v>
      </c>
      <c r="O2862" s="409">
        <v>4</v>
      </c>
      <c r="P2862" s="450">
        <v>24</v>
      </c>
      <c r="Q2862" s="451">
        <f t="shared" si="79"/>
        <v>0.23039999999999999</v>
      </c>
      <c r="R2862" s="1058"/>
    </row>
    <row r="2863" spans="10:18" ht="15" customHeight="1" x14ac:dyDescent="0.25">
      <c r="J2863" s="1311">
        <v>29</v>
      </c>
      <c r="K2863" s="476"/>
      <c r="L2863" s="477">
        <v>3</v>
      </c>
      <c r="M2863" s="409">
        <v>5</v>
      </c>
      <c r="N2863" s="409">
        <v>400</v>
      </c>
      <c r="O2863" s="409">
        <v>7</v>
      </c>
      <c r="P2863" s="450">
        <v>70</v>
      </c>
      <c r="Q2863" s="451">
        <f t="shared" si="79"/>
        <v>0.42</v>
      </c>
      <c r="R2863" s="618"/>
    </row>
    <row r="2864" spans="10:18" ht="15" customHeight="1" x14ac:dyDescent="0.25">
      <c r="J2864" s="1311">
        <v>30</v>
      </c>
      <c r="K2864" s="476"/>
      <c r="L2864" s="477">
        <v>2</v>
      </c>
      <c r="M2864" s="409">
        <v>3</v>
      </c>
      <c r="N2864" s="409">
        <v>400</v>
      </c>
      <c r="O2864" s="409">
        <v>3</v>
      </c>
      <c r="P2864" s="450">
        <v>75</v>
      </c>
      <c r="Q2864" s="451">
        <f t="shared" si="79"/>
        <v>0.18</v>
      </c>
      <c r="R2864" s="1058"/>
    </row>
    <row r="2865" spans="10:18" ht="15" customHeight="1" x14ac:dyDescent="0.25">
      <c r="J2865" s="1329">
        <v>46257</v>
      </c>
      <c r="K2865" s="429" t="s">
        <v>32</v>
      </c>
      <c r="L2865" s="426">
        <v>8</v>
      </c>
      <c r="M2865" s="426">
        <v>30</v>
      </c>
      <c r="N2865" s="426">
        <v>400</v>
      </c>
      <c r="O2865" s="429"/>
      <c r="P2865" s="450">
        <v>1</v>
      </c>
      <c r="Q2865" s="451">
        <f t="shared" si="79"/>
        <v>9.6000000000000002E-2</v>
      </c>
      <c r="R2865" s="1056"/>
    </row>
    <row r="2866" spans="10:18" ht="15" customHeight="1" x14ac:dyDescent="0.25">
      <c r="J2866" s="1311">
        <v>2</v>
      </c>
      <c r="K2866" s="476"/>
      <c r="L2866" s="476">
        <v>15</v>
      </c>
      <c r="M2866" s="426">
        <v>25</v>
      </c>
      <c r="N2866" s="426">
        <v>400</v>
      </c>
      <c r="O2866" s="476"/>
      <c r="P2866" s="450">
        <v>2</v>
      </c>
      <c r="Q2866" s="451">
        <f t="shared" si="79"/>
        <v>0.3</v>
      </c>
      <c r="R2866" s="476"/>
    </row>
    <row r="2867" spans="10:18" ht="15" customHeight="1" x14ac:dyDescent="0.25">
      <c r="J2867" s="1055">
        <v>3</v>
      </c>
      <c r="K2867" s="476"/>
      <c r="L2867" s="476">
        <v>13</v>
      </c>
      <c r="M2867" s="426">
        <v>25</v>
      </c>
      <c r="N2867" s="426">
        <v>400</v>
      </c>
      <c r="O2867" s="476"/>
      <c r="P2867" s="450">
        <v>1</v>
      </c>
      <c r="Q2867" s="451">
        <f t="shared" si="79"/>
        <v>0.13</v>
      </c>
      <c r="R2867" s="476"/>
    </row>
    <row r="2868" spans="10:18" ht="15" customHeight="1" x14ac:dyDescent="0.25">
      <c r="J2868" s="1311">
        <v>4</v>
      </c>
      <c r="K2868" s="476"/>
      <c r="L2868" s="476">
        <v>10</v>
      </c>
      <c r="M2868" s="426">
        <v>25</v>
      </c>
      <c r="N2868" s="426">
        <v>400</v>
      </c>
      <c r="O2868" s="476"/>
      <c r="P2868" s="450">
        <v>3</v>
      </c>
      <c r="Q2868" s="451">
        <f t="shared" si="79"/>
        <v>0.3</v>
      </c>
      <c r="R2868" s="476"/>
    </row>
    <row r="2869" spans="10:18" ht="15" customHeight="1" x14ac:dyDescent="0.25">
      <c r="J2869" s="1055">
        <v>5</v>
      </c>
      <c r="K2869" s="476"/>
      <c r="L2869" s="476">
        <v>7</v>
      </c>
      <c r="M2869" s="426">
        <v>25</v>
      </c>
      <c r="N2869" s="426">
        <v>400</v>
      </c>
      <c r="O2869" s="476"/>
      <c r="P2869" s="450">
        <v>1</v>
      </c>
      <c r="Q2869" s="451">
        <f t="shared" si="79"/>
        <v>7.0000000000000007E-2</v>
      </c>
      <c r="R2869" s="476"/>
    </row>
    <row r="2870" spans="10:18" ht="15" customHeight="1" x14ac:dyDescent="0.25">
      <c r="J2870" s="1311">
        <v>6</v>
      </c>
      <c r="K2870" s="476"/>
      <c r="L2870" s="476">
        <v>10</v>
      </c>
      <c r="M2870" s="426">
        <v>20</v>
      </c>
      <c r="N2870" s="426">
        <v>400</v>
      </c>
      <c r="O2870" s="476"/>
      <c r="P2870" s="450">
        <v>3</v>
      </c>
      <c r="Q2870" s="451">
        <f t="shared" si="79"/>
        <v>0.24</v>
      </c>
      <c r="R2870" s="476"/>
    </row>
    <row r="2871" spans="10:18" ht="15" customHeight="1" x14ac:dyDescent="0.25">
      <c r="J2871" s="1055">
        <v>7</v>
      </c>
      <c r="K2871" s="476"/>
      <c r="L2871" s="476">
        <v>4.5</v>
      </c>
      <c r="M2871" s="426">
        <v>23</v>
      </c>
      <c r="N2871" s="426">
        <v>400</v>
      </c>
      <c r="O2871" s="476"/>
      <c r="P2871" s="450">
        <v>1</v>
      </c>
      <c r="Q2871" s="451">
        <f t="shared" si="79"/>
        <v>4.1399999999999999E-2</v>
      </c>
      <c r="R2871" s="476"/>
    </row>
    <row r="2872" spans="10:18" ht="15" customHeight="1" x14ac:dyDescent="0.25">
      <c r="J2872" s="1311">
        <v>8</v>
      </c>
      <c r="K2872" s="476"/>
      <c r="L2872" s="476">
        <v>15</v>
      </c>
      <c r="M2872" s="426">
        <v>15</v>
      </c>
      <c r="N2872" s="426">
        <v>400</v>
      </c>
      <c r="O2872" s="476"/>
      <c r="P2872" s="450">
        <v>1</v>
      </c>
      <c r="Q2872" s="451">
        <f t="shared" si="79"/>
        <v>0.09</v>
      </c>
      <c r="R2872" s="476"/>
    </row>
    <row r="2873" spans="10:18" ht="15" customHeight="1" x14ac:dyDescent="0.25">
      <c r="J2873" s="1055">
        <v>9</v>
      </c>
      <c r="K2873" s="476"/>
      <c r="L2873" s="476">
        <v>2.2000000000000002</v>
      </c>
      <c r="M2873" s="426">
        <v>15</v>
      </c>
      <c r="N2873" s="426">
        <v>400</v>
      </c>
      <c r="O2873" s="476"/>
      <c r="P2873" s="450">
        <v>1</v>
      </c>
      <c r="Q2873" s="451">
        <f t="shared" si="79"/>
        <v>1.32E-2</v>
      </c>
      <c r="R2873" s="476"/>
    </row>
    <row r="2874" spans="10:18" ht="15" customHeight="1" x14ac:dyDescent="0.25">
      <c r="J2874" s="1311">
        <v>10</v>
      </c>
      <c r="K2874" s="476"/>
      <c r="L2874" s="476">
        <v>10</v>
      </c>
      <c r="M2874" s="426">
        <v>13</v>
      </c>
      <c r="N2874" s="426">
        <v>400</v>
      </c>
      <c r="O2874" s="476"/>
      <c r="P2874" s="450">
        <v>2</v>
      </c>
      <c r="Q2874" s="451">
        <f t="shared" si="79"/>
        <v>0.104</v>
      </c>
      <c r="R2874" s="476"/>
    </row>
    <row r="2875" spans="10:18" ht="15" customHeight="1" x14ac:dyDescent="0.25">
      <c r="J2875" s="1055">
        <v>11</v>
      </c>
      <c r="K2875" s="476"/>
      <c r="L2875" s="476">
        <v>8</v>
      </c>
      <c r="M2875" s="426">
        <v>13</v>
      </c>
      <c r="N2875" s="426">
        <v>400</v>
      </c>
      <c r="O2875" s="476"/>
      <c r="P2875" s="450">
        <v>2</v>
      </c>
      <c r="Q2875" s="451">
        <f t="shared" si="79"/>
        <v>8.3199999999999996E-2</v>
      </c>
      <c r="R2875" s="476"/>
    </row>
    <row r="2876" spans="10:18" ht="15" customHeight="1" x14ac:dyDescent="0.25">
      <c r="J2876" s="1311">
        <v>12</v>
      </c>
      <c r="K2876" s="476"/>
      <c r="L2876" s="476">
        <v>4.5</v>
      </c>
      <c r="M2876" s="426">
        <v>13</v>
      </c>
      <c r="N2876" s="426">
        <v>400</v>
      </c>
      <c r="O2876" s="476"/>
      <c r="P2876" s="450">
        <v>5</v>
      </c>
      <c r="Q2876" s="451">
        <f t="shared" si="79"/>
        <v>0.11700000000000001</v>
      </c>
      <c r="R2876" s="476"/>
    </row>
    <row r="2877" spans="10:18" ht="15" customHeight="1" x14ac:dyDescent="0.25">
      <c r="J2877" s="1055">
        <v>13</v>
      </c>
      <c r="K2877" s="476"/>
      <c r="L2877" s="476">
        <v>2.2000000000000002</v>
      </c>
      <c r="M2877" s="426">
        <v>20</v>
      </c>
      <c r="N2877" s="426">
        <v>400</v>
      </c>
      <c r="O2877" s="476"/>
      <c r="P2877" s="450">
        <v>1</v>
      </c>
      <c r="Q2877" s="451">
        <f t="shared" si="79"/>
        <v>1.7600000000000001E-2</v>
      </c>
      <c r="R2877" s="476"/>
    </row>
    <row r="2878" spans="10:18" ht="15" customHeight="1" x14ac:dyDescent="0.25">
      <c r="J2878" s="1311">
        <v>14</v>
      </c>
      <c r="K2878" s="476"/>
      <c r="L2878" s="476">
        <v>4.5</v>
      </c>
      <c r="M2878" s="426">
        <v>15</v>
      </c>
      <c r="N2878" s="426">
        <v>400</v>
      </c>
      <c r="O2878" s="476"/>
      <c r="P2878" s="450">
        <v>2</v>
      </c>
      <c r="Q2878" s="451">
        <f t="shared" si="79"/>
        <v>5.3999999999999999E-2</v>
      </c>
      <c r="R2878" s="476"/>
    </row>
    <row r="2879" spans="10:18" ht="15" customHeight="1" x14ac:dyDescent="0.25">
      <c r="J2879" s="1055">
        <v>15</v>
      </c>
      <c r="K2879" s="476"/>
      <c r="L2879" s="476">
        <v>10</v>
      </c>
      <c r="M2879" s="426">
        <v>15</v>
      </c>
      <c r="N2879" s="426">
        <v>400</v>
      </c>
      <c r="O2879" s="476"/>
      <c r="P2879" s="450">
        <v>1</v>
      </c>
      <c r="Q2879" s="451">
        <f t="shared" si="79"/>
        <v>0.06</v>
      </c>
      <c r="R2879" s="476"/>
    </row>
    <row r="2880" spans="10:18" ht="15" customHeight="1" x14ac:dyDescent="0.25">
      <c r="J2880" s="1311">
        <v>16</v>
      </c>
      <c r="K2880" s="476"/>
      <c r="L2880" s="476">
        <v>8</v>
      </c>
      <c r="M2880" s="426">
        <v>10</v>
      </c>
      <c r="N2880" s="426">
        <v>400</v>
      </c>
      <c r="O2880" s="476"/>
      <c r="P2880" s="450">
        <v>2</v>
      </c>
      <c r="Q2880" s="451">
        <f t="shared" si="79"/>
        <v>6.4000000000000001E-2</v>
      </c>
      <c r="R2880" s="476"/>
    </row>
    <row r="2881" spans="10:18" ht="15" customHeight="1" x14ac:dyDescent="0.25">
      <c r="J2881" s="1055">
        <v>17</v>
      </c>
      <c r="K2881" s="476"/>
      <c r="L2881" s="476">
        <v>7</v>
      </c>
      <c r="M2881" s="426">
        <v>10</v>
      </c>
      <c r="N2881" s="426">
        <v>400</v>
      </c>
      <c r="O2881" s="476"/>
      <c r="P2881" s="450">
        <v>5</v>
      </c>
      <c r="Q2881" s="451">
        <f t="shared" si="79"/>
        <v>0.14000000000000001</v>
      </c>
      <c r="R2881" s="476"/>
    </row>
    <row r="2882" spans="10:18" ht="15" customHeight="1" x14ac:dyDescent="0.25">
      <c r="J2882" s="1311">
        <v>18</v>
      </c>
      <c r="K2882" s="476"/>
      <c r="L2882" s="476">
        <v>4.5</v>
      </c>
      <c r="M2882" s="426">
        <v>10</v>
      </c>
      <c r="N2882" s="426">
        <v>400</v>
      </c>
      <c r="O2882" s="476"/>
      <c r="P2882" s="450">
        <v>14</v>
      </c>
      <c r="Q2882" s="451">
        <f t="shared" si="79"/>
        <v>0.252</v>
      </c>
      <c r="R2882" s="476"/>
    </row>
    <row r="2883" spans="10:18" ht="15" customHeight="1" x14ac:dyDescent="0.25">
      <c r="J2883" s="1055">
        <v>19</v>
      </c>
      <c r="K2883" s="476"/>
      <c r="L2883" s="476">
        <v>3.5</v>
      </c>
      <c r="M2883" s="426">
        <v>10</v>
      </c>
      <c r="N2883" s="426">
        <v>400</v>
      </c>
      <c r="O2883" s="476"/>
      <c r="P2883" s="450">
        <v>2</v>
      </c>
      <c r="Q2883" s="451">
        <f t="shared" si="79"/>
        <v>2.8000000000000001E-2</v>
      </c>
      <c r="R2883" s="476"/>
    </row>
    <row r="2884" spans="10:18" ht="15" customHeight="1" x14ac:dyDescent="0.25">
      <c r="J2884" s="1311">
        <v>20</v>
      </c>
      <c r="K2884" s="476"/>
      <c r="L2884" s="476">
        <v>2.2000000000000002</v>
      </c>
      <c r="M2884" s="426">
        <v>10</v>
      </c>
      <c r="N2884" s="426">
        <v>400</v>
      </c>
      <c r="O2884" s="476"/>
      <c r="P2884" s="450">
        <v>6</v>
      </c>
      <c r="Q2884" s="451">
        <f t="shared" si="79"/>
        <v>5.28E-2</v>
      </c>
      <c r="R2884" s="476"/>
    </row>
    <row r="2885" spans="10:18" ht="15" customHeight="1" x14ac:dyDescent="0.25">
      <c r="J2885" s="1055">
        <v>21</v>
      </c>
      <c r="K2885" s="476"/>
      <c r="L2885" s="476">
        <v>2.2000000000000002</v>
      </c>
      <c r="M2885" s="426">
        <v>13</v>
      </c>
      <c r="N2885" s="426">
        <v>300</v>
      </c>
      <c r="O2885" s="476"/>
      <c r="P2885" s="450">
        <v>1</v>
      </c>
      <c r="Q2885" s="451">
        <f t="shared" ref="Q2885:Q2948" si="80">L2885*M2885*N2885*P2885/1000000</f>
        <v>8.5800000000000008E-3</v>
      </c>
      <c r="R2885" s="476"/>
    </row>
    <row r="2886" spans="10:18" ht="15" customHeight="1" x14ac:dyDescent="0.25">
      <c r="J2886" s="1311">
        <v>22</v>
      </c>
      <c r="K2886" s="476"/>
      <c r="L2886" s="476">
        <v>3.5</v>
      </c>
      <c r="M2886" s="426">
        <v>10</v>
      </c>
      <c r="N2886" s="426">
        <v>300</v>
      </c>
      <c r="O2886" s="476"/>
      <c r="P2886" s="450">
        <v>1</v>
      </c>
      <c r="Q2886" s="451">
        <f t="shared" si="80"/>
        <v>1.0500000000000001E-2</v>
      </c>
      <c r="R2886" s="476"/>
    </row>
    <row r="2887" spans="10:18" ht="15" customHeight="1" x14ac:dyDescent="0.25">
      <c r="J2887" s="1055">
        <v>23</v>
      </c>
      <c r="K2887" s="476"/>
      <c r="L2887" s="476">
        <v>2.2000000000000002</v>
      </c>
      <c r="M2887" s="426">
        <v>10</v>
      </c>
      <c r="N2887" s="426">
        <v>300</v>
      </c>
      <c r="O2887" s="476"/>
      <c r="P2887" s="450">
        <v>3</v>
      </c>
      <c r="Q2887" s="451">
        <f t="shared" si="80"/>
        <v>1.9800000000000002E-2</v>
      </c>
      <c r="R2887" s="476"/>
    </row>
    <row r="2888" spans="10:18" ht="15" customHeight="1" x14ac:dyDescent="0.25">
      <c r="J2888" s="1311">
        <v>24</v>
      </c>
      <c r="K2888" s="476"/>
      <c r="L2888" s="477">
        <v>5</v>
      </c>
      <c r="M2888" s="409">
        <v>7</v>
      </c>
      <c r="N2888" s="409">
        <v>400</v>
      </c>
      <c r="O2888" s="409">
        <v>11</v>
      </c>
      <c r="P2888" s="450">
        <v>44</v>
      </c>
      <c r="Q2888" s="451">
        <f t="shared" si="80"/>
        <v>0.61599999999999999</v>
      </c>
      <c r="R2888" s="618"/>
    </row>
    <row r="2889" spans="10:18" ht="15" customHeight="1" x14ac:dyDescent="0.25">
      <c r="J2889" s="1311">
        <v>24</v>
      </c>
      <c r="K2889" s="476"/>
      <c r="L2889" s="477">
        <v>4</v>
      </c>
      <c r="M2889" s="409">
        <v>6</v>
      </c>
      <c r="N2889" s="409">
        <v>400</v>
      </c>
      <c r="O2889" s="409">
        <v>2</v>
      </c>
      <c r="P2889" s="450">
        <v>12</v>
      </c>
      <c r="Q2889" s="451">
        <f t="shared" si="80"/>
        <v>0.1152</v>
      </c>
      <c r="R2889" s="1058"/>
    </row>
    <row r="2890" spans="10:18" ht="15" customHeight="1" x14ac:dyDescent="0.25">
      <c r="J2890" s="1311">
        <v>26</v>
      </c>
      <c r="K2890" s="476"/>
      <c r="L2890" s="477">
        <v>3</v>
      </c>
      <c r="M2890" s="409">
        <v>5</v>
      </c>
      <c r="N2890" s="409">
        <v>400</v>
      </c>
      <c r="O2890" s="409">
        <v>7</v>
      </c>
      <c r="P2890" s="450">
        <v>70</v>
      </c>
      <c r="Q2890" s="451">
        <f t="shared" si="80"/>
        <v>0.42</v>
      </c>
      <c r="R2890" s="618"/>
    </row>
    <row r="2891" spans="10:18" ht="15" customHeight="1" x14ac:dyDescent="0.25">
      <c r="J2891" s="1311">
        <v>27</v>
      </c>
      <c r="K2891" s="476"/>
      <c r="L2891" s="477">
        <v>2</v>
      </c>
      <c r="M2891" s="409">
        <v>3</v>
      </c>
      <c r="N2891" s="409">
        <v>400</v>
      </c>
      <c r="O2891" s="409">
        <v>3</v>
      </c>
      <c r="P2891" s="450">
        <v>75</v>
      </c>
      <c r="Q2891" s="451">
        <f t="shared" si="80"/>
        <v>0.18</v>
      </c>
      <c r="R2891" s="1058"/>
    </row>
    <row r="2892" spans="10:18" ht="15" customHeight="1" x14ac:dyDescent="0.25">
      <c r="J2892" s="1329">
        <v>46257</v>
      </c>
      <c r="K2892" s="429" t="s">
        <v>32</v>
      </c>
      <c r="L2892" s="426">
        <v>4.5</v>
      </c>
      <c r="M2892" s="426">
        <v>10</v>
      </c>
      <c r="N2892" s="426">
        <v>400</v>
      </c>
      <c r="O2892" s="429"/>
      <c r="P2892" s="450">
        <v>10</v>
      </c>
      <c r="Q2892" s="451">
        <f t="shared" si="80"/>
        <v>0.18</v>
      </c>
      <c r="R2892" s="1056"/>
    </row>
    <row r="2893" spans="10:18" ht="15" customHeight="1" x14ac:dyDescent="0.25">
      <c r="J2893" s="1311">
        <v>2</v>
      </c>
      <c r="K2893" s="476"/>
      <c r="L2893" s="476">
        <v>1.7</v>
      </c>
      <c r="M2893" s="426">
        <v>15</v>
      </c>
      <c r="N2893" s="426">
        <v>400</v>
      </c>
      <c r="O2893" s="476"/>
      <c r="P2893" s="450">
        <v>1</v>
      </c>
      <c r="Q2893" s="451">
        <f t="shared" si="80"/>
        <v>1.0200000000000001E-2</v>
      </c>
      <c r="R2893" s="476"/>
    </row>
    <row r="2894" spans="10:18" ht="15" customHeight="1" x14ac:dyDescent="0.25">
      <c r="J2894" s="1055">
        <v>3</v>
      </c>
      <c r="K2894" s="476"/>
      <c r="L2894" s="476">
        <v>3.5</v>
      </c>
      <c r="M2894" s="426">
        <v>10</v>
      </c>
      <c r="N2894" s="426">
        <v>400</v>
      </c>
      <c r="O2894" s="476"/>
      <c r="P2894" s="450">
        <v>3</v>
      </c>
      <c r="Q2894" s="451">
        <f t="shared" si="80"/>
        <v>4.2000000000000003E-2</v>
      </c>
      <c r="R2894" s="476"/>
    </row>
    <row r="2895" spans="10:18" ht="15" customHeight="1" x14ac:dyDescent="0.25">
      <c r="J2895" s="1311">
        <v>4</v>
      </c>
      <c r="K2895" s="476"/>
      <c r="L2895" s="476">
        <v>10</v>
      </c>
      <c r="M2895" s="426">
        <v>25</v>
      </c>
      <c r="N2895" s="426">
        <v>400</v>
      </c>
      <c r="O2895" s="476"/>
      <c r="P2895" s="450">
        <v>1</v>
      </c>
      <c r="Q2895" s="451">
        <f t="shared" si="80"/>
        <v>0.1</v>
      </c>
      <c r="R2895" s="476"/>
    </row>
    <row r="2896" spans="10:18" ht="15" customHeight="1" x14ac:dyDescent="0.25">
      <c r="J2896" s="1055">
        <v>5</v>
      </c>
      <c r="K2896" s="476"/>
      <c r="L2896" s="476">
        <v>4.5</v>
      </c>
      <c r="M2896" s="426">
        <v>25</v>
      </c>
      <c r="N2896" s="426">
        <v>400</v>
      </c>
      <c r="O2896" s="476"/>
      <c r="P2896" s="450">
        <v>1</v>
      </c>
      <c r="Q2896" s="451">
        <f t="shared" si="80"/>
        <v>4.4999999999999998E-2</v>
      </c>
      <c r="R2896" s="476"/>
    </row>
    <row r="2897" spans="10:18" ht="15" customHeight="1" x14ac:dyDescent="0.25">
      <c r="J2897" s="1311">
        <v>6</v>
      </c>
      <c r="K2897" s="476"/>
      <c r="L2897" s="476">
        <v>4.5</v>
      </c>
      <c r="M2897" s="426">
        <v>15</v>
      </c>
      <c r="N2897" s="426">
        <v>400</v>
      </c>
      <c r="O2897" s="476"/>
      <c r="P2897" s="450">
        <v>2</v>
      </c>
      <c r="Q2897" s="451">
        <f t="shared" si="80"/>
        <v>5.3999999999999999E-2</v>
      </c>
      <c r="R2897" s="476"/>
    </row>
    <row r="2898" spans="10:18" ht="15" customHeight="1" x14ac:dyDescent="0.25">
      <c r="J2898" s="1055">
        <v>7</v>
      </c>
      <c r="K2898" s="476"/>
      <c r="L2898" s="476">
        <v>7</v>
      </c>
      <c r="M2898" s="426">
        <v>15</v>
      </c>
      <c r="N2898" s="426">
        <v>400</v>
      </c>
      <c r="O2898" s="476"/>
      <c r="P2898" s="450">
        <v>1</v>
      </c>
      <c r="Q2898" s="451">
        <f t="shared" si="80"/>
        <v>4.2000000000000003E-2</v>
      </c>
      <c r="R2898" s="476"/>
    </row>
    <row r="2899" spans="10:18" ht="15" customHeight="1" x14ac:dyDescent="0.25">
      <c r="J2899" s="1311">
        <v>8</v>
      </c>
      <c r="K2899" s="476"/>
      <c r="L2899" s="476">
        <v>2.2000000000000002</v>
      </c>
      <c r="M2899" s="426">
        <v>15</v>
      </c>
      <c r="N2899" s="426">
        <v>400</v>
      </c>
      <c r="O2899" s="476"/>
      <c r="P2899" s="450">
        <v>1</v>
      </c>
      <c r="Q2899" s="451">
        <f t="shared" si="80"/>
        <v>1.32E-2</v>
      </c>
      <c r="R2899" s="476"/>
    </row>
    <row r="2900" spans="10:18" ht="15" customHeight="1" x14ac:dyDescent="0.25">
      <c r="J2900" s="1055">
        <v>9</v>
      </c>
      <c r="K2900" s="476"/>
      <c r="L2900" s="476">
        <v>1.7</v>
      </c>
      <c r="M2900" s="426">
        <v>10</v>
      </c>
      <c r="N2900" s="426">
        <v>400</v>
      </c>
      <c r="O2900" s="476"/>
      <c r="P2900" s="450">
        <v>1</v>
      </c>
      <c r="Q2900" s="451">
        <f t="shared" si="80"/>
        <v>6.7999999999999996E-3</v>
      </c>
      <c r="R2900" s="476"/>
    </row>
    <row r="2901" spans="10:18" ht="15" customHeight="1" x14ac:dyDescent="0.25">
      <c r="J2901" s="1311">
        <v>10</v>
      </c>
      <c r="K2901" s="476"/>
      <c r="L2901" s="476">
        <v>4.5</v>
      </c>
      <c r="M2901" s="426">
        <v>10</v>
      </c>
      <c r="N2901" s="426">
        <v>200</v>
      </c>
      <c r="O2901" s="476"/>
      <c r="P2901" s="450">
        <v>4</v>
      </c>
      <c r="Q2901" s="451">
        <f t="shared" si="80"/>
        <v>3.5999999999999997E-2</v>
      </c>
      <c r="R2901" s="476"/>
    </row>
    <row r="2902" spans="10:18" ht="15" customHeight="1" x14ac:dyDescent="0.25">
      <c r="J2902" s="1055">
        <v>11</v>
      </c>
      <c r="K2902" s="476"/>
      <c r="L2902" s="476">
        <v>3.5</v>
      </c>
      <c r="M2902" s="426">
        <v>15</v>
      </c>
      <c r="N2902" s="426">
        <v>250</v>
      </c>
      <c r="O2902" s="476"/>
      <c r="P2902" s="450">
        <v>1</v>
      </c>
      <c r="Q2902" s="451">
        <f t="shared" si="80"/>
        <v>1.3125E-2</v>
      </c>
      <c r="R2902" s="476"/>
    </row>
    <row r="2903" spans="10:18" ht="15" customHeight="1" x14ac:dyDescent="0.25">
      <c r="J2903" s="1311">
        <v>12</v>
      </c>
      <c r="K2903" s="476"/>
      <c r="L2903" s="477">
        <v>5</v>
      </c>
      <c r="M2903" s="409">
        <v>7</v>
      </c>
      <c r="N2903" s="409">
        <v>400</v>
      </c>
      <c r="O2903" s="409">
        <v>1</v>
      </c>
      <c r="P2903" s="450">
        <v>4</v>
      </c>
      <c r="Q2903" s="451">
        <f t="shared" si="80"/>
        <v>5.6000000000000001E-2</v>
      </c>
      <c r="R2903" s="618"/>
    </row>
    <row r="2904" spans="10:18" ht="15" customHeight="1" x14ac:dyDescent="0.25">
      <c r="J2904" s="1311">
        <v>13</v>
      </c>
      <c r="K2904" s="476"/>
      <c r="L2904" s="477">
        <v>4</v>
      </c>
      <c r="M2904" s="409">
        <v>6</v>
      </c>
      <c r="N2904" s="409">
        <v>400</v>
      </c>
      <c r="O2904" s="409">
        <v>4</v>
      </c>
      <c r="P2904" s="450">
        <v>24</v>
      </c>
      <c r="Q2904" s="451">
        <f t="shared" si="80"/>
        <v>0.23039999999999999</v>
      </c>
      <c r="R2904" s="1058"/>
    </row>
    <row r="2905" spans="10:18" ht="15" customHeight="1" x14ac:dyDescent="0.25">
      <c r="J2905" s="1311">
        <v>14</v>
      </c>
      <c r="K2905" s="476"/>
      <c r="L2905" s="477">
        <v>3</v>
      </c>
      <c r="M2905" s="409">
        <v>5</v>
      </c>
      <c r="N2905" s="409">
        <v>400</v>
      </c>
      <c r="O2905" s="409">
        <v>1</v>
      </c>
      <c r="P2905" s="450">
        <v>10</v>
      </c>
      <c r="Q2905" s="451">
        <f t="shared" si="80"/>
        <v>0.06</v>
      </c>
      <c r="R2905" s="618"/>
    </row>
    <row r="2906" spans="10:18" ht="15" customHeight="1" x14ac:dyDescent="0.25">
      <c r="J2906" s="1311">
        <v>15</v>
      </c>
      <c r="K2906" s="476"/>
      <c r="L2906" s="477">
        <v>2</v>
      </c>
      <c r="M2906" s="409">
        <v>3</v>
      </c>
      <c r="N2906" s="409">
        <v>400</v>
      </c>
      <c r="O2906" s="409">
        <v>2</v>
      </c>
      <c r="P2906" s="450">
        <v>50</v>
      </c>
      <c r="Q2906" s="451">
        <f t="shared" si="80"/>
        <v>0.12</v>
      </c>
      <c r="R2906" s="1058"/>
    </row>
    <row r="2907" spans="10:18" ht="15" customHeight="1" x14ac:dyDescent="0.25">
      <c r="J2907" s="1329">
        <v>46258</v>
      </c>
      <c r="K2907" s="429" t="s">
        <v>32</v>
      </c>
      <c r="L2907" s="426">
        <v>10</v>
      </c>
      <c r="M2907" s="426">
        <v>33</v>
      </c>
      <c r="N2907" s="426">
        <v>400</v>
      </c>
      <c r="O2907" s="429"/>
      <c r="P2907" s="450">
        <v>2</v>
      </c>
      <c r="Q2907" s="451">
        <f t="shared" si="80"/>
        <v>0.26400000000000001</v>
      </c>
      <c r="R2907" s="1056"/>
    </row>
    <row r="2908" spans="10:18" ht="15" customHeight="1" x14ac:dyDescent="0.25">
      <c r="J2908" s="1321">
        <v>2</v>
      </c>
      <c r="K2908" s="476"/>
      <c r="L2908" s="476">
        <v>13</v>
      </c>
      <c r="M2908" s="426">
        <v>33</v>
      </c>
      <c r="N2908" s="426">
        <v>400</v>
      </c>
      <c r="O2908" s="476"/>
      <c r="P2908" s="450">
        <v>1</v>
      </c>
      <c r="Q2908" s="451">
        <f t="shared" si="80"/>
        <v>0.1716</v>
      </c>
      <c r="R2908" s="476"/>
    </row>
    <row r="2909" spans="10:18" ht="15" customHeight="1" x14ac:dyDescent="0.25">
      <c r="J2909" s="1055">
        <v>3</v>
      </c>
      <c r="K2909" s="476"/>
      <c r="L2909" s="476">
        <v>8</v>
      </c>
      <c r="M2909" s="426">
        <v>33</v>
      </c>
      <c r="N2909" s="426">
        <v>400</v>
      </c>
      <c r="O2909" s="476"/>
      <c r="P2909" s="450">
        <v>1</v>
      </c>
      <c r="Q2909" s="451">
        <f t="shared" si="80"/>
        <v>0.1056</v>
      </c>
      <c r="R2909" s="476"/>
    </row>
    <row r="2910" spans="10:18" ht="15" customHeight="1" x14ac:dyDescent="0.25">
      <c r="J2910" s="1321">
        <v>4</v>
      </c>
      <c r="K2910" s="476"/>
      <c r="L2910" s="476">
        <v>13</v>
      </c>
      <c r="M2910" s="426">
        <v>30</v>
      </c>
      <c r="N2910" s="426">
        <v>400</v>
      </c>
      <c r="O2910" s="476"/>
      <c r="P2910" s="450">
        <v>1</v>
      </c>
      <c r="Q2910" s="451">
        <f t="shared" si="80"/>
        <v>0.156</v>
      </c>
      <c r="R2910" s="476"/>
    </row>
    <row r="2911" spans="10:18" ht="15" customHeight="1" x14ac:dyDescent="0.25">
      <c r="J2911" s="1055">
        <v>5</v>
      </c>
      <c r="K2911" s="476"/>
      <c r="L2911" s="476">
        <v>10</v>
      </c>
      <c r="M2911" s="426">
        <v>28</v>
      </c>
      <c r="N2911" s="426">
        <v>400</v>
      </c>
      <c r="O2911" s="476"/>
      <c r="P2911" s="450">
        <v>1</v>
      </c>
      <c r="Q2911" s="451">
        <f t="shared" si="80"/>
        <v>0.112</v>
      </c>
      <c r="R2911" s="476"/>
    </row>
    <row r="2912" spans="10:18" ht="15" customHeight="1" x14ac:dyDescent="0.25">
      <c r="J2912" s="1321">
        <v>6</v>
      </c>
      <c r="K2912" s="476"/>
      <c r="L2912" s="476">
        <v>4.5</v>
      </c>
      <c r="M2912" s="426">
        <v>25</v>
      </c>
      <c r="N2912" s="426">
        <v>400</v>
      </c>
      <c r="O2912" s="476"/>
      <c r="P2912" s="450">
        <v>1</v>
      </c>
      <c r="Q2912" s="451">
        <f t="shared" si="80"/>
        <v>4.4999999999999998E-2</v>
      </c>
      <c r="R2912" s="476"/>
    </row>
    <row r="2913" spans="10:18" ht="15" customHeight="1" x14ac:dyDescent="0.25">
      <c r="J2913" s="1055">
        <v>7</v>
      </c>
      <c r="K2913" s="476"/>
      <c r="L2913" s="476">
        <v>13</v>
      </c>
      <c r="M2913" s="426">
        <v>20</v>
      </c>
      <c r="N2913" s="426">
        <v>400</v>
      </c>
      <c r="O2913" s="476"/>
      <c r="P2913" s="450">
        <v>1</v>
      </c>
      <c r="Q2913" s="451">
        <f t="shared" si="80"/>
        <v>0.104</v>
      </c>
      <c r="R2913" s="476"/>
    </row>
    <row r="2914" spans="10:18" ht="15" customHeight="1" x14ac:dyDescent="0.25">
      <c r="J2914" s="1321">
        <v>8</v>
      </c>
      <c r="K2914" s="476"/>
      <c r="L2914" s="476">
        <v>10</v>
      </c>
      <c r="M2914" s="426">
        <v>20</v>
      </c>
      <c r="N2914" s="426">
        <v>400</v>
      </c>
      <c r="O2914" s="476"/>
      <c r="P2914" s="450">
        <v>1</v>
      </c>
      <c r="Q2914" s="451">
        <f t="shared" si="80"/>
        <v>0.08</v>
      </c>
      <c r="R2914" s="476"/>
    </row>
    <row r="2915" spans="10:18" ht="15" customHeight="1" x14ac:dyDescent="0.25">
      <c r="J2915" s="1055">
        <v>9</v>
      </c>
      <c r="K2915" s="476"/>
      <c r="L2915" s="476">
        <v>7</v>
      </c>
      <c r="M2915" s="426">
        <v>20</v>
      </c>
      <c r="N2915" s="426">
        <v>400</v>
      </c>
      <c r="O2915" s="476"/>
      <c r="P2915" s="450">
        <v>2</v>
      </c>
      <c r="Q2915" s="451">
        <f t="shared" si="80"/>
        <v>0.112</v>
      </c>
      <c r="R2915" s="476"/>
    </row>
    <row r="2916" spans="10:18" ht="15" customHeight="1" x14ac:dyDescent="0.25">
      <c r="J2916" s="1321">
        <v>10</v>
      </c>
      <c r="K2916" s="476"/>
      <c r="L2916" s="476">
        <v>3.5</v>
      </c>
      <c r="M2916" s="426">
        <v>20</v>
      </c>
      <c r="N2916" s="426">
        <v>400</v>
      </c>
      <c r="O2916" s="476"/>
      <c r="P2916" s="450">
        <v>1</v>
      </c>
      <c r="Q2916" s="451">
        <f t="shared" si="80"/>
        <v>2.8000000000000001E-2</v>
      </c>
      <c r="R2916" s="476"/>
    </row>
    <row r="2917" spans="10:18" ht="15" customHeight="1" x14ac:dyDescent="0.25">
      <c r="J2917" s="1055">
        <v>11</v>
      </c>
      <c r="K2917" s="476"/>
      <c r="L2917" s="476">
        <v>2.2000000000000002</v>
      </c>
      <c r="M2917" s="426">
        <v>20</v>
      </c>
      <c r="N2917" s="426">
        <v>400</v>
      </c>
      <c r="O2917" s="476"/>
      <c r="P2917" s="450">
        <v>1</v>
      </c>
      <c r="Q2917" s="451">
        <f t="shared" si="80"/>
        <v>1.7600000000000001E-2</v>
      </c>
      <c r="R2917" s="476"/>
    </row>
    <row r="2918" spans="10:18" ht="15" customHeight="1" x14ac:dyDescent="0.25">
      <c r="J2918" s="1321">
        <v>12</v>
      </c>
      <c r="K2918" s="476"/>
      <c r="L2918" s="476">
        <v>13</v>
      </c>
      <c r="M2918" s="426">
        <v>15</v>
      </c>
      <c r="N2918" s="426">
        <v>400</v>
      </c>
      <c r="O2918" s="476"/>
      <c r="P2918" s="450">
        <v>3</v>
      </c>
      <c r="Q2918" s="451">
        <f t="shared" si="80"/>
        <v>0.23400000000000001</v>
      </c>
      <c r="R2918" s="476"/>
    </row>
    <row r="2919" spans="10:18" ht="15" customHeight="1" x14ac:dyDescent="0.25">
      <c r="J2919" s="1055">
        <v>13</v>
      </c>
      <c r="K2919" s="476"/>
      <c r="L2919" s="476">
        <v>10</v>
      </c>
      <c r="M2919" s="426">
        <v>15</v>
      </c>
      <c r="N2919" s="426">
        <v>400</v>
      </c>
      <c r="O2919" s="476"/>
      <c r="P2919" s="450">
        <v>2</v>
      </c>
      <c r="Q2919" s="451">
        <f t="shared" si="80"/>
        <v>0.12</v>
      </c>
      <c r="R2919" s="476"/>
    </row>
    <row r="2920" spans="10:18" ht="15" customHeight="1" x14ac:dyDescent="0.25">
      <c r="J2920" s="1321">
        <v>14</v>
      </c>
      <c r="K2920" s="476"/>
      <c r="L2920" s="476">
        <v>7</v>
      </c>
      <c r="M2920" s="426">
        <v>15</v>
      </c>
      <c r="N2920" s="426">
        <v>400</v>
      </c>
      <c r="O2920" s="476"/>
      <c r="P2920" s="450">
        <v>1</v>
      </c>
      <c r="Q2920" s="451">
        <f t="shared" si="80"/>
        <v>4.2000000000000003E-2</v>
      </c>
      <c r="R2920" s="476"/>
    </row>
    <row r="2921" spans="10:18" ht="15" customHeight="1" x14ac:dyDescent="0.25">
      <c r="J2921" s="1055">
        <v>15</v>
      </c>
      <c r="K2921" s="476"/>
      <c r="L2921" s="476">
        <v>8</v>
      </c>
      <c r="M2921" s="426">
        <v>15</v>
      </c>
      <c r="N2921" s="426">
        <v>400</v>
      </c>
      <c r="O2921" s="476"/>
      <c r="P2921" s="450">
        <v>1</v>
      </c>
      <c r="Q2921" s="451">
        <f t="shared" si="80"/>
        <v>4.8000000000000001E-2</v>
      </c>
      <c r="R2921" s="476"/>
    </row>
    <row r="2922" spans="10:18" ht="15" customHeight="1" x14ac:dyDescent="0.25">
      <c r="J2922" s="1321">
        <v>16</v>
      </c>
      <c r="K2922" s="476"/>
      <c r="L2922" s="476">
        <v>4.5</v>
      </c>
      <c r="M2922" s="426">
        <v>15</v>
      </c>
      <c r="N2922" s="426">
        <v>400</v>
      </c>
      <c r="O2922" s="476"/>
      <c r="P2922" s="450">
        <v>3</v>
      </c>
      <c r="Q2922" s="451">
        <f t="shared" si="80"/>
        <v>8.1000000000000003E-2</v>
      </c>
      <c r="R2922" s="476"/>
    </row>
    <row r="2923" spans="10:18" ht="15" customHeight="1" x14ac:dyDescent="0.25">
      <c r="J2923" s="1055">
        <v>17</v>
      </c>
      <c r="K2923" s="476"/>
      <c r="L2923" s="476">
        <v>3.5</v>
      </c>
      <c r="M2923" s="426">
        <v>15</v>
      </c>
      <c r="N2923" s="426">
        <v>400</v>
      </c>
      <c r="O2923" s="476"/>
      <c r="P2923" s="450">
        <v>3</v>
      </c>
      <c r="Q2923" s="451">
        <f t="shared" si="80"/>
        <v>6.3E-2</v>
      </c>
      <c r="R2923" s="476"/>
    </row>
    <row r="2924" spans="10:18" ht="15" customHeight="1" x14ac:dyDescent="0.25">
      <c r="J2924" s="1321">
        <v>18</v>
      </c>
      <c r="K2924" s="476"/>
      <c r="L2924" s="476">
        <v>2.2000000000000002</v>
      </c>
      <c r="M2924" s="426">
        <v>15</v>
      </c>
      <c r="N2924" s="426">
        <v>400</v>
      </c>
      <c r="O2924" s="476"/>
      <c r="P2924" s="450">
        <v>3</v>
      </c>
      <c r="Q2924" s="451">
        <f t="shared" si="80"/>
        <v>3.9600000000000003E-2</v>
      </c>
      <c r="R2924" s="476"/>
    </row>
    <row r="2925" spans="10:18" ht="15" customHeight="1" x14ac:dyDescent="0.25">
      <c r="J2925" s="1055">
        <v>19</v>
      </c>
      <c r="K2925" s="476"/>
      <c r="L2925" s="476">
        <v>13</v>
      </c>
      <c r="M2925" s="426">
        <v>13</v>
      </c>
      <c r="N2925" s="426">
        <v>400</v>
      </c>
      <c r="O2925" s="476"/>
      <c r="P2925" s="450">
        <v>1</v>
      </c>
      <c r="Q2925" s="451">
        <f t="shared" si="80"/>
        <v>6.7599999999999993E-2</v>
      </c>
      <c r="R2925" s="476"/>
    </row>
    <row r="2926" spans="10:18" ht="15" customHeight="1" x14ac:dyDescent="0.25">
      <c r="J2926" s="1321">
        <v>20</v>
      </c>
      <c r="K2926" s="476"/>
      <c r="L2926" s="476">
        <v>7</v>
      </c>
      <c r="M2926" s="426">
        <v>13</v>
      </c>
      <c r="N2926" s="426">
        <v>400</v>
      </c>
      <c r="O2926" s="476"/>
      <c r="P2926" s="450">
        <v>2</v>
      </c>
      <c r="Q2926" s="451">
        <f t="shared" si="80"/>
        <v>7.2800000000000004E-2</v>
      </c>
      <c r="R2926" s="476"/>
    </row>
    <row r="2927" spans="10:18" ht="15" customHeight="1" x14ac:dyDescent="0.25">
      <c r="J2927" s="1055">
        <v>21</v>
      </c>
      <c r="K2927" s="476"/>
      <c r="L2927" s="476">
        <v>4.5</v>
      </c>
      <c r="M2927" s="426">
        <v>13</v>
      </c>
      <c r="N2927" s="426">
        <v>400</v>
      </c>
      <c r="O2927" s="476"/>
      <c r="P2927" s="450">
        <v>1</v>
      </c>
      <c r="Q2927" s="451">
        <f t="shared" si="80"/>
        <v>2.3400000000000001E-2</v>
      </c>
      <c r="R2927" s="476"/>
    </row>
    <row r="2928" spans="10:18" ht="15" customHeight="1" x14ac:dyDescent="0.25">
      <c r="J2928" s="1321">
        <v>22</v>
      </c>
      <c r="K2928" s="476"/>
      <c r="L2928" s="476">
        <v>3.5</v>
      </c>
      <c r="M2928" s="426">
        <v>13</v>
      </c>
      <c r="N2928" s="426">
        <v>400</v>
      </c>
      <c r="O2928" s="476"/>
      <c r="P2928" s="450">
        <v>2</v>
      </c>
      <c r="Q2928" s="451">
        <f t="shared" si="80"/>
        <v>3.6400000000000002E-2</v>
      </c>
      <c r="R2928" s="476"/>
    </row>
    <row r="2929" spans="10:18" ht="15" customHeight="1" x14ac:dyDescent="0.25">
      <c r="J2929" s="1055">
        <v>23</v>
      </c>
      <c r="K2929" s="476"/>
      <c r="L2929" s="476">
        <v>4.5</v>
      </c>
      <c r="M2929" s="426">
        <v>10</v>
      </c>
      <c r="N2929" s="426">
        <v>400</v>
      </c>
      <c r="O2929" s="476"/>
      <c r="P2929" s="450">
        <v>12</v>
      </c>
      <c r="Q2929" s="451">
        <f t="shared" si="80"/>
        <v>0.216</v>
      </c>
      <c r="R2929" s="476"/>
    </row>
    <row r="2930" spans="10:18" ht="15" customHeight="1" x14ac:dyDescent="0.25">
      <c r="J2930" s="1321">
        <v>24</v>
      </c>
      <c r="K2930" s="476"/>
      <c r="L2930" s="476">
        <v>4.5</v>
      </c>
      <c r="M2930" s="426">
        <v>10</v>
      </c>
      <c r="N2930" s="426">
        <v>200</v>
      </c>
      <c r="O2930" s="476"/>
      <c r="P2930" s="450">
        <v>1</v>
      </c>
      <c r="Q2930" s="451">
        <f t="shared" si="80"/>
        <v>8.9999999999999993E-3</v>
      </c>
      <c r="R2930" s="476"/>
    </row>
    <row r="2931" spans="10:18" ht="15" customHeight="1" x14ac:dyDescent="0.25">
      <c r="J2931" s="1055">
        <v>25</v>
      </c>
      <c r="K2931" s="476"/>
      <c r="L2931" s="476">
        <v>4.5</v>
      </c>
      <c r="M2931" s="426">
        <v>15</v>
      </c>
      <c r="N2931" s="426">
        <v>300</v>
      </c>
      <c r="O2931" s="476"/>
      <c r="P2931" s="450">
        <v>1</v>
      </c>
      <c r="Q2931" s="451">
        <f t="shared" si="80"/>
        <v>2.0250000000000001E-2</v>
      </c>
      <c r="R2931" s="476"/>
    </row>
    <row r="2932" spans="10:18" ht="15" customHeight="1" x14ac:dyDescent="0.25">
      <c r="J2932" s="1321">
        <v>26</v>
      </c>
      <c r="K2932" s="476"/>
      <c r="L2932" s="476">
        <v>2.2000000000000002</v>
      </c>
      <c r="M2932" s="426">
        <v>15</v>
      </c>
      <c r="N2932" s="426">
        <v>300</v>
      </c>
      <c r="O2932" s="476"/>
      <c r="P2932" s="450">
        <v>3</v>
      </c>
      <c r="Q2932" s="451">
        <f t="shared" si="80"/>
        <v>2.9700000000000001E-2</v>
      </c>
      <c r="R2932" s="476"/>
    </row>
    <row r="2933" spans="10:18" ht="15" customHeight="1" x14ac:dyDescent="0.25">
      <c r="J2933" s="1055">
        <v>27</v>
      </c>
      <c r="K2933" s="476"/>
      <c r="L2933" s="476">
        <v>2.2000000000000002</v>
      </c>
      <c r="M2933" s="426">
        <v>10</v>
      </c>
      <c r="N2933" s="426">
        <v>300</v>
      </c>
      <c r="O2933" s="476"/>
      <c r="P2933" s="450">
        <v>3</v>
      </c>
      <c r="Q2933" s="451">
        <f t="shared" si="80"/>
        <v>1.9800000000000002E-2</v>
      </c>
      <c r="R2933" s="476"/>
    </row>
    <row r="2934" spans="10:18" ht="15" customHeight="1" x14ac:dyDescent="0.25">
      <c r="J2934" s="1321">
        <v>28</v>
      </c>
      <c r="K2934" s="476"/>
      <c r="L2934" s="476">
        <v>2.2000000000000002</v>
      </c>
      <c r="M2934" s="426">
        <v>10</v>
      </c>
      <c r="N2934" s="426">
        <v>200</v>
      </c>
      <c r="O2934" s="476"/>
      <c r="P2934" s="450">
        <v>3</v>
      </c>
      <c r="Q2934" s="451">
        <f t="shared" si="80"/>
        <v>1.32E-2</v>
      </c>
      <c r="R2934" s="476"/>
    </row>
    <row r="2935" spans="10:18" ht="15" customHeight="1" x14ac:dyDescent="0.25">
      <c r="J2935" s="1055">
        <v>29</v>
      </c>
      <c r="K2935" s="476"/>
      <c r="L2935" s="476">
        <v>1.7</v>
      </c>
      <c r="M2935" s="426">
        <v>13</v>
      </c>
      <c r="N2935" s="426">
        <v>300</v>
      </c>
      <c r="O2935" s="476"/>
      <c r="P2935" s="450">
        <v>1</v>
      </c>
      <c r="Q2935" s="451">
        <f t="shared" si="80"/>
        <v>6.6299999999999987E-3</v>
      </c>
      <c r="R2935" s="476"/>
    </row>
    <row r="2936" spans="10:18" ht="15" customHeight="1" x14ac:dyDescent="0.25">
      <c r="J2936" s="1321">
        <v>30</v>
      </c>
      <c r="K2936" s="476"/>
      <c r="L2936" s="476">
        <v>8</v>
      </c>
      <c r="M2936" s="426">
        <v>20</v>
      </c>
      <c r="N2936" s="426">
        <v>400</v>
      </c>
      <c r="O2936" s="476"/>
      <c r="P2936" s="450">
        <v>1</v>
      </c>
      <c r="Q2936" s="451">
        <f t="shared" si="80"/>
        <v>6.4000000000000001E-2</v>
      </c>
      <c r="R2936" s="476"/>
    </row>
    <row r="2937" spans="10:18" ht="15" customHeight="1" x14ac:dyDescent="0.25">
      <c r="J2937" s="1055">
        <v>31</v>
      </c>
      <c r="K2937" s="476"/>
      <c r="L2937" s="476">
        <v>3.5</v>
      </c>
      <c r="M2937" s="426">
        <v>25</v>
      </c>
      <c r="N2937" s="426">
        <v>400</v>
      </c>
      <c r="O2937" s="476"/>
      <c r="P2937" s="450">
        <v>1</v>
      </c>
      <c r="Q2937" s="451">
        <f t="shared" si="80"/>
        <v>3.5000000000000003E-2</v>
      </c>
      <c r="R2937" s="476"/>
    </row>
    <row r="2938" spans="10:18" ht="15" customHeight="1" x14ac:dyDescent="0.25">
      <c r="J2938" s="1321">
        <v>32</v>
      </c>
      <c r="K2938" s="476"/>
      <c r="L2938" s="476">
        <v>15</v>
      </c>
      <c r="M2938" s="426">
        <v>25</v>
      </c>
      <c r="N2938" s="426">
        <v>400</v>
      </c>
      <c r="O2938" s="476"/>
      <c r="P2938" s="450">
        <v>1</v>
      </c>
      <c r="Q2938" s="451">
        <f t="shared" si="80"/>
        <v>0.15</v>
      </c>
      <c r="R2938" s="476"/>
    </row>
    <row r="2939" spans="10:18" ht="15" customHeight="1" x14ac:dyDescent="0.25">
      <c r="J2939" s="1055">
        <v>33</v>
      </c>
      <c r="K2939" s="476"/>
      <c r="L2939" s="476">
        <v>10</v>
      </c>
      <c r="M2939" s="426">
        <v>30</v>
      </c>
      <c r="N2939" s="426">
        <v>400</v>
      </c>
      <c r="O2939" s="476"/>
      <c r="P2939" s="450">
        <v>1</v>
      </c>
      <c r="Q2939" s="451">
        <f t="shared" si="80"/>
        <v>0.12</v>
      </c>
      <c r="R2939" s="476"/>
    </row>
    <row r="2940" spans="10:18" ht="15" customHeight="1" x14ac:dyDescent="0.25">
      <c r="J2940" s="1321">
        <v>34</v>
      </c>
      <c r="K2940" s="476"/>
      <c r="L2940" s="476">
        <v>7</v>
      </c>
      <c r="M2940" s="426">
        <v>30</v>
      </c>
      <c r="N2940" s="426">
        <v>400</v>
      </c>
      <c r="O2940" s="476"/>
      <c r="P2940" s="450">
        <v>1</v>
      </c>
      <c r="Q2940" s="451">
        <f t="shared" si="80"/>
        <v>8.4000000000000005E-2</v>
      </c>
      <c r="R2940" s="476"/>
    </row>
    <row r="2941" spans="10:18" ht="15" customHeight="1" x14ac:dyDescent="0.25">
      <c r="J2941" s="1321">
        <v>35</v>
      </c>
      <c r="K2941" s="476"/>
      <c r="L2941" s="477">
        <v>5</v>
      </c>
      <c r="M2941" s="409">
        <v>7</v>
      </c>
      <c r="N2941" s="409">
        <v>400</v>
      </c>
      <c r="O2941" s="409">
        <v>6</v>
      </c>
      <c r="P2941" s="450">
        <v>24</v>
      </c>
      <c r="Q2941" s="451">
        <f t="shared" si="80"/>
        <v>0.33600000000000002</v>
      </c>
      <c r="R2941" s="618"/>
    </row>
    <row r="2942" spans="10:18" ht="15" customHeight="1" x14ac:dyDescent="0.25">
      <c r="J2942" s="1321">
        <v>36</v>
      </c>
      <c r="K2942" s="476"/>
      <c r="L2942" s="477">
        <v>4</v>
      </c>
      <c r="M2942" s="409">
        <v>6</v>
      </c>
      <c r="N2942" s="409">
        <v>400</v>
      </c>
      <c r="O2942" s="409">
        <v>3</v>
      </c>
      <c r="P2942" s="450">
        <v>18</v>
      </c>
      <c r="Q2942" s="451">
        <f t="shared" si="80"/>
        <v>0.17280000000000001</v>
      </c>
      <c r="R2942" s="1058"/>
    </row>
    <row r="2943" spans="10:18" ht="15" customHeight="1" x14ac:dyDescent="0.25">
      <c r="J2943" s="1321">
        <v>37</v>
      </c>
      <c r="K2943" s="476"/>
      <c r="L2943" s="477">
        <v>3</v>
      </c>
      <c r="M2943" s="409">
        <v>5</v>
      </c>
      <c r="N2943" s="409">
        <v>400</v>
      </c>
      <c r="O2943" s="409">
        <v>2</v>
      </c>
      <c r="P2943" s="450">
        <v>20</v>
      </c>
      <c r="Q2943" s="451">
        <f t="shared" si="80"/>
        <v>0.12</v>
      </c>
      <c r="R2943" s="618"/>
    </row>
    <row r="2944" spans="10:18" ht="15" customHeight="1" x14ac:dyDescent="0.25">
      <c r="J2944" s="1321">
        <v>38</v>
      </c>
      <c r="K2944" s="476"/>
      <c r="L2944" s="477">
        <v>2</v>
      </c>
      <c r="M2944" s="409">
        <v>3</v>
      </c>
      <c r="N2944" s="409">
        <v>400</v>
      </c>
      <c r="O2944" s="409">
        <v>2</v>
      </c>
      <c r="P2944" s="450">
        <v>50</v>
      </c>
      <c r="Q2944" s="451">
        <f t="shared" si="80"/>
        <v>0.12</v>
      </c>
      <c r="R2944" s="1058"/>
    </row>
    <row r="2945" spans="10:18" ht="15" customHeight="1" x14ac:dyDescent="0.25">
      <c r="J2945" s="1329">
        <v>46258</v>
      </c>
      <c r="K2945" s="429" t="s">
        <v>32</v>
      </c>
      <c r="L2945" s="426">
        <v>10</v>
      </c>
      <c r="M2945" s="426">
        <v>20</v>
      </c>
      <c r="N2945" s="426">
        <v>400</v>
      </c>
      <c r="O2945" s="429"/>
      <c r="P2945" s="450">
        <v>2</v>
      </c>
      <c r="Q2945" s="451">
        <f t="shared" si="80"/>
        <v>0.16</v>
      </c>
      <c r="R2945" s="1056"/>
    </row>
    <row r="2946" spans="10:18" ht="15" customHeight="1" x14ac:dyDescent="0.25">
      <c r="J2946" s="1321">
        <v>2</v>
      </c>
      <c r="K2946" s="476"/>
      <c r="L2946" s="476">
        <v>4.5</v>
      </c>
      <c r="M2946" s="426">
        <v>20</v>
      </c>
      <c r="N2946" s="426">
        <v>400</v>
      </c>
      <c r="O2946" s="476"/>
      <c r="P2946" s="450">
        <v>2</v>
      </c>
      <c r="Q2946" s="451">
        <f t="shared" si="80"/>
        <v>7.1999999999999995E-2</v>
      </c>
      <c r="R2946" s="476"/>
    </row>
    <row r="2947" spans="10:18" ht="15" customHeight="1" x14ac:dyDescent="0.25">
      <c r="J2947" s="1055">
        <v>3</v>
      </c>
      <c r="K2947" s="476"/>
      <c r="L2947" s="476">
        <v>3.5</v>
      </c>
      <c r="M2947" s="426">
        <v>20</v>
      </c>
      <c r="N2947" s="426">
        <v>400</v>
      </c>
      <c r="O2947" s="476"/>
      <c r="P2947" s="450">
        <v>1</v>
      </c>
      <c r="Q2947" s="451">
        <f t="shared" si="80"/>
        <v>2.8000000000000001E-2</v>
      </c>
      <c r="R2947" s="476"/>
    </row>
    <row r="2948" spans="10:18" ht="15" customHeight="1" x14ac:dyDescent="0.25">
      <c r="J2948" s="1321">
        <v>4</v>
      </c>
      <c r="K2948" s="476"/>
      <c r="L2948" s="476">
        <v>4.5</v>
      </c>
      <c r="M2948" s="426">
        <v>15</v>
      </c>
      <c r="N2948" s="426">
        <v>400</v>
      </c>
      <c r="O2948" s="476"/>
      <c r="P2948" s="450">
        <v>5</v>
      </c>
      <c r="Q2948" s="451">
        <f t="shared" si="80"/>
        <v>0.13500000000000001</v>
      </c>
      <c r="R2948" s="476"/>
    </row>
    <row r="2949" spans="10:18" ht="15" customHeight="1" x14ac:dyDescent="0.25">
      <c r="J2949" s="1055">
        <v>5</v>
      </c>
      <c r="K2949" s="476"/>
      <c r="L2949" s="476">
        <v>4.5</v>
      </c>
      <c r="M2949" s="426">
        <v>10</v>
      </c>
      <c r="N2949" s="426">
        <v>400</v>
      </c>
      <c r="O2949" s="476"/>
      <c r="P2949" s="450">
        <v>10</v>
      </c>
      <c r="Q2949" s="451">
        <f t="shared" ref="Q2949:Q3004" si="81">L2949*M2949*N2949*P2949/1000000</f>
        <v>0.18</v>
      </c>
      <c r="R2949" s="476"/>
    </row>
    <row r="2950" spans="10:18" ht="15" customHeight="1" x14ac:dyDescent="0.25">
      <c r="J2950" s="1321">
        <v>6</v>
      </c>
      <c r="K2950" s="476"/>
      <c r="L2950" s="476">
        <v>2.2000000000000002</v>
      </c>
      <c r="M2950" s="426">
        <v>10</v>
      </c>
      <c r="N2950" s="426">
        <v>400</v>
      </c>
      <c r="O2950" s="476"/>
      <c r="P2950" s="450">
        <v>3</v>
      </c>
      <c r="Q2950" s="451">
        <f t="shared" si="81"/>
        <v>2.64E-2</v>
      </c>
      <c r="R2950" s="476"/>
    </row>
    <row r="2951" spans="10:18" ht="15" customHeight="1" x14ac:dyDescent="0.25">
      <c r="J2951" s="1055">
        <v>7</v>
      </c>
      <c r="K2951" s="476"/>
      <c r="L2951" s="476">
        <v>15</v>
      </c>
      <c r="M2951" s="426">
        <v>20</v>
      </c>
      <c r="N2951" s="426">
        <v>400</v>
      </c>
      <c r="O2951" s="476"/>
      <c r="P2951" s="450">
        <v>1</v>
      </c>
      <c r="Q2951" s="451">
        <f t="shared" si="81"/>
        <v>0.12</v>
      </c>
      <c r="R2951" s="476"/>
    </row>
    <row r="2952" spans="10:18" ht="15" customHeight="1" x14ac:dyDescent="0.25">
      <c r="J2952" s="1321">
        <v>8</v>
      </c>
      <c r="K2952" s="476"/>
      <c r="L2952" s="476">
        <v>13</v>
      </c>
      <c r="M2952" s="426">
        <v>13</v>
      </c>
      <c r="N2952" s="426">
        <v>400</v>
      </c>
      <c r="O2952" s="476"/>
      <c r="P2952" s="450">
        <v>2</v>
      </c>
      <c r="Q2952" s="451">
        <f t="shared" si="81"/>
        <v>0.13519999999999999</v>
      </c>
      <c r="R2952" s="476"/>
    </row>
    <row r="2953" spans="10:18" ht="15" customHeight="1" x14ac:dyDescent="0.25">
      <c r="J2953" s="1055">
        <v>9</v>
      </c>
      <c r="K2953" s="476"/>
      <c r="L2953" s="476">
        <v>10</v>
      </c>
      <c r="M2953" s="426">
        <v>15</v>
      </c>
      <c r="N2953" s="426">
        <v>400</v>
      </c>
      <c r="O2953" s="476"/>
      <c r="P2953" s="450">
        <v>1</v>
      </c>
      <c r="Q2953" s="451">
        <f t="shared" si="81"/>
        <v>0.06</v>
      </c>
      <c r="R2953" s="476"/>
    </row>
    <row r="2954" spans="10:18" ht="15" customHeight="1" x14ac:dyDescent="0.25">
      <c r="J2954" s="1321">
        <v>10</v>
      </c>
      <c r="K2954" s="476"/>
      <c r="L2954" s="476">
        <v>7</v>
      </c>
      <c r="M2954" s="426">
        <v>15</v>
      </c>
      <c r="N2954" s="426">
        <v>400</v>
      </c>
      <c r="O2954" s="476"/>
      <c r="P2954" s="450">
        <v>1</v>
      </c>
      <c r="Q2954" s="451">
        <f t="shared" si="81"/>
        <v>4.2000000000000003E-2</v>
      </c>
      <c r="R2954" s="476"/>
    </row>
    <row r="2955" spans="10:18" ht="15" customHeight="1" x14ac:dyDescent="0.25">
      <c r="J2955" s="1321">
        <v>11</v>
      </c>
      <c r="K2955" s="476"/>
      <c r="L2955" s="477">
        <v>5</v>
      </c>
      <c r="M2955" s="409">
        <v>7</v>
      </c>
      <c r="N2955" s="409">
        <v>400</v>
      </c>
      <c r="O2955" s="409">
        <v>2</v>
      </c>
      <c r="P2955" s="450">
        <v>8</v>
      </c>
      <c r="Q2955" s="451">
        <f t="shared" si="81"/>
        <v>0.112</v>
      </c>
      <c r="R2955" s="618"/>
    </row>
    <row r="2956" spans="10:18" ht="15" customHeight="1" x14ac:dyDescent="0.25">
      <c r="J2956" s="1321">
        <v>12</v>
      </c>
      <c r="K2956" s="476"/>
      <c r="L2956" s="477">
        <v>4</v>
      </c>
      <c r="M2956" s="409">
        <v>6</v>
      </c>
      <c r="N2956" s="409">
        <v>400</v>
      </c>
      <c r="O2956" s="409">
        <v>2</v>
      </c>
      <c r="P2956" s="450">
        <v>12</v>
      </c>
      <c r="Q2956" s="451">
        <f t="shared" si="81"/>
        <v>0.1152</v>
      </c>
      <c r="R2956" s="1058"/>
    </row>
    <row r="2957" spans="10:18" ht="15" customHeight="1" x14ac:dyDescent="0.25">
      <c r="J2957" s="1321">
        <v>13</v>
      </c>
      <c r="K2957" s="476"/>
      <c r="L2957" s="477">
        <v>3</v>
      </c>
      <c r="M2957" s="409">
        <v>5</v>
      </c>
      <c r="N2957" s="409">
        <v>400</v>
      </c>
      <c r="O2957" s="409">
        <v>1</v>
      </c>
      <c r="P2957" s="450">
        <v>10</v>
      </c>
      <c r="Q2957" s="451">
        <f t="shared" si="81"/>
        <v>0.06</v>
      </c>
      <c r="R2957" s="618"/>
    </row>
    <row r="2958" spans="10:18" ht="15" customHeight="1" x14ac:dyDescent="0.25">
      <c r="J2958" s="1321">
        <v>14</v>
      </c>
      <c r="K2958" s="476"/>
      <c r="L2958" s="477">
        <v>2</v>
      </c>
      <c r="M2958" s="409">
        <v>3</v>
      </c>
      <c r="N2958" s="409">
        <v>400</v>
      </c>
      <c r="O2958" s="409">
        <v>1</v>
      </c>
      <c r="P2958" s="450">
        <v>25</v>
      </c>
      <c r="Q2958" s="451">
        <f t="shared" si="81"/>
        <v>0.06</v>
      </c>
      <c r="R2958" s="1058"/>
    </row>
    <row r="2959" spans="10:18" ht="15" customHeight="1" x14ac:dyDescent="0.25">
      <c r="J2959" s="1329">
        <v>46258</v>
      </c>
      <c r="K2959" s="429" t="s">
        <v>32</v>
      </c>
      <c r="L2959" s="426">
        <v>15</v>
      </c>
      <c r="M2959" s="426">
        <v>33</v>
      </c>
      <c r="N2959" s="426">
        <v>400</v>
      </c>
      <c r="O2959" s="429"/>
      <c r="P2959" s="450">
        <v>1</v>
      </c>
      <c r="Q2959" s="451">
        <f t="shared" si="81"/>
        <v>0.19800000000000001</v>
      </c>
      <c r="R2959" s="1056"/>
    </row>
    <row r="2960" spans="10:18" ht="15" customHeight="1" x14ac:dyDescent="0.25">
      <c r="J2960" s="1321">
        <v>2</v>
      </c>
      <c r="K2960" s="476"/>
      <c r="L2960" s="476">
        <v>10</v>
      </c>
      <c r="M2960" s="426">
        <v>33</v>
      </c>
      <c r="N2960" s="426">
        <v>400</v>
      </c>
      <c r="O2960" s="476"/>
      <c r="P2960" s="450">
        <v>1</v>
      </c>
      <c r="Q2960" s="451">
        <f t="shared" si="81"/>
        <v>0.13200000000000001</v>
      </c>
      <c r="R2960" s="476"/>
    </row>
    <row r="2961" spans="10:18" ht="15" customHeight="1" x14ac:dyDescent="0.25">
      <c r="J2961" s="1055">
        <v>3</v>
      </c>
      <c r="K2961" s="476"/>
      <c r="L2961" s="476">
        <v>2.2000000000000002</v>
      </c>
      <c r="M2961" s="426">
        <v>33</v>
      </c>
      <c r="N2961" s="426">
        <v>400</v>
      </c>
      <c r="O2961" s="476"/>
      <c r="P2961" s="450">
        <v>1</v>
      </c>
      <c r="Q2961" s="451">
        <f t="shared" si="81"/>
        <v>2.9040000000000003E-2</v>
      </c>
      <c r="R2961" s="476"/>
    </row>
    <row r="2962" spans="10:18" ht="15" customHeight="1" x14ac:dyDescent="0.25">
      <c r="J2962" s="1321">
        <v>4</v>
      </c>
      <c r="K2962" s="476"/>
      <c r="L2962" s="476">
        <v>10</v>
      </c>
      <c r="M2962" s="426">
        <v>30</v>
      </c>
      <c r="N2962" s="426">
        <v>400</v>
      </c>
      <c r="O2962" s="476"/>
      <c r="P2962" s="450">
        <v>5</v>
      </c>
      <c r="Q2962" s="451">
        <f t="shared" si="81"/>
        <v>0.6</v>
      </c>
      <c r="R2962" s="476"/>
    </row>
    <row r="2963" spans="10:18" ht="15" customHeight="1" x14ac:dyDescent="0.25">
      <c r="J2963" s="1055">
        <v>5</v>
      </c>
      <c r="K2963" s="476"/>
      <c r="L2963" s="476">
        <v>15</v>
      </c>
      <c r="M2963" s="426">
        <v>25</v>
      </c>
      <c r="N2963" s="426">
        <v>400</v>
      </c>
      <c r="O2963" s="476"/>
      <c r="P2963" s="450">
        <v>2</v>
      </c>
      <c r="Q2963" s="451">
        <f t="shared" si="81"/>
        <v>0.3</v>
      </c>
      <c r="R2963" s="476"/>
    </row>
    <row r="2964" spans="10:18" ht="15" customHeight="1" x14ac:dyDescent="0.25">
      <c r="J2964" s="1321">
        <v>6</v>
      </c>
      <c r="K2964" s="476"/>
      <c r="L2964" s="476">
        <v>13</v>
      </c>
      <c r="M2964" s="426">
        <v>25</v>
      </c>
      <c r="N2964" s="426">
        <v>400</v>
      </c>
      <c r="O2964" s="476"/>
      <c r="P2964" s="450">
        <v>1</v>
      </c>
      <c r="Q2964" s="451">
        <f t="shared" si="81"/>
        <v>0.13</v>
      </c>
      <c r="R2964" s="476"/>
    </row>
    <row r="2965" spans="10:18" ht="15" customHeight="1" x14ac:dyDescent="0.25">
      <c r="J2965" s="1055">
        <v>7</v>
      </c>
      <c r="K2965" s="476"/>
      <c r="L2965" s="476">
        <v>10</v>
      </c>
      <c r="M2965" s="426">
        <v>25</v>
      </c>
      <c r="N2965" s="426">
        <v>400</v>
      </c>
      <c r="O2965" s="476"/>
      <c r="P2965" s="450">
        <v>6</v>
      </c>
      <c r="Q2965" s="451">
        <f t="shared" si="81"/>
        <v>0.6</v>
      </c>
      <c r="R2965" s="476"/>
    </row>
    <row r="2966" spans="10:18" ht="15" customHeight="1" x14ac:dyDescent="0.25">
      <c r="J2966" s="1321">
        <v>8</v>
      </c>
      <c r="K2966" s="476"/>
      <c r="L2966" s="476">
        <v>8</v>
      </c>
      <c r="M2966" s="426">
        <v>25</v>
      </c>
      <c r="N2966" s="426">
        <v>400</v>
      </c>
      <c r="O2966" s="476"/>
      <c r="P2966" s="450">
        <v>2</v>
      </c>
      <c r="Q2966" s="451">
        <f t="shared" si="81"/>
        <v>0.16</v>
      </c>
      <c r="R2966" s="476"/>
    </row>
    <row r="2967" spans="10:18" ht="15" customHeight="1" x14ac:dyDescent="0.25">
      <c r="J2967" s="1055">
        <v>9</v>
      </c>
      <c r="K2967" s="476"/>
      <c r="L2967" s="476">
        <v>3.5</v>
      </c>
      <c r="M2967" s="426">
        <v>25</v>
      </c>
      <c r="N2967" s="426">
        <v>400</v>
      </c>
      <c r="O2967" s="476"/>
      <c r="P2967" s="450">
        <v>2</v>
      </c>
      <c r="Q2967" s="451">
        <f t="shared" si="81"/>
        <v>7.0000000000000007E-2</v>
      </c>
      <c r="R2967" s="476"/>
    </row>
    <row r="2968" spans="10:18" ht="15" customHeight="1" x14ac:dyDescent="0.25">
      <c r="J2968" s="1321">
        <v>10</v>
      </c>
      <c r="K2968" s="476"/>
      <c r="L2968" s="476">
        <v>7</v>
      </c>
      <c r="M2968" s="426">
        <v>25</v>
      </c>
      <c r="N2968" s="426">
        <v>400</v>
      </c>
      <c r="O2968" s="476"/>
      <c r="P2968" s="450">
        <v>1</v>
      </c>
      <c r="Q2968" s="451">
        <f t="shared" si="81"/>
        <v>7.0000000000000007E-2</v>
      </c>
      <c r="R2968" s="476"/>
    </row>
    <row r="2969" spans="10:18" ht="15" customHeight="1" x14ac:dyDescent="0.25">
      <c r="J2969" s="1055">
        <v>11</v>
      </c>
      <c r="K2969" s="476"/>
      <c r="L2969" s="476">
        <v>10</v>
      </c>
      <c r="M2969" s="426">
        <v>23</v>
      </c>
      <c r="N2969" s="426">
        <v>400</v>
      </c>
      <c r="O2969" s="476"/>
      <c r="P2969" s="450">
        <v>1</v>
      </c>
      <c r="Q2969" s="451">
        <f t="shared" si="81"/>
        <v>9.1999999999999998E-2</v>
      </c>
      <c r="R2969" s="476"/>
    </row>
    <row r="2970" spans="10:18" ht="15" customHeight="1" x14ac:dyDescent="0.25">
      <c r="J2970" s="1321">
        <v>12</v>
      </c>
      <c r="K2970" s="476"/>
      <c r="L2970" s="476">
        <v>7</v>
      </c>
      <c r="M2970" s="426">
        <v>23</v>
      </c>
      <c r="N2970" s="426">
        <v>400</v>
      </c>
      <c r="O2970" s="476"/>
      <c r="P2970" s="450">
        <v>1</v>
      </c>
      <c r="Q2970" s="451">
        <f t="shared" si="81"/>
        <v>6.4399999999999999E-2</v>
      </c>
      <c r="R2970" s="476"/>
    </row>
    <row r="2971" spans="10:18" ht="15" customHeight="1" x14ac:dyDescent="0.25">
      <c r="J2971" s="1055">
        <v>13</v>
      </c>
      <c r="K2971" s="476"/>
      <c r="L2971" s="476">
        <v>8</v>
      </c>
      <c r="M2971" s="426">
        <v>27</v>
      </c>
      <c r="N2971" s="426">
        <v>400</v>
      </c>
      <c r="O2971" s="476"/>
      <c r="P2971" s="450">
        <v>1</v>
      </c>
      <c r="Q2971" s="451">
        <f t="shared" si="81"/>
        <v>8.6400000000000005E-2</v>
      </c>
      <c r="R2971" s="476"/>
    </row>
    <row r="2972" spans="10:18" ht="15" customHeight="1" x14ac:dyDescent="0.25">
      <c r="J2972" s="1321">
        <v>14</v>
      </c>
      <c r="K2972" s="476"/>
      <c r="L2972" s="476">
        <v>15</v>
      </c>
      <c r="M2972" s="426">
        <v>20</v>
      </c>
      <c r="N2972" s="426">
        <v>400</v>
      </c>
      <c r="O2972" s="476"/>
      <c r="P2972" s="450">
        <v>3</v>
      </c>
      <c r="Q2972" s="451">
        <f t="shared" si="81"/>
        <v>0.36</v>
      </c>
      <c r="R2972" s="476"/>
    </row>
    <row r="2973" spans="10:18" ht="15" customHeight="1" x14ac:dyDescent="0.25">
      <c r="J2973" s="1055">
        <v>15</v>
      </c>
      <c r="K2973" s="476"/>
      <c r="L2973" s="476">
        <v>13</v>
      </c>
      <c r="M2973" s="426">
        <v>20</v>
      </c>
      <c r="N2973" s="426">
        <v>400</v>
      </c>
      <c r="O2973" s="476"/>
      <c r="P2973" s="450">
        <v>1</v>
      </c>
      <c r="Q2973" s="451">
        <f t="shared" si="81"/>
        <v>0.104</v>
      </c>
      <c r="R2973" s="476"/>
    </row>
    <row r="2974" spans="10:18" ht="15" customHeight="1" x14ac:dyDescent="0.25">
      <c r="J2974" s="1321">
        <v>16</v>
      </c>
      <c r="K2974" s="476"/>
      <c r="L2974" s="476">
        <v>10</v>
      </c>
      <c r="M2974" s="426">
        <v>20</v>
      </c>
      <c r="N2974" s="426">
        <v>400</v>
      </c>
      <c r="O2974" s="476"/>
      <c r="P2974" s="450">
        <v>5</v>
      </c>
      <c r="Q2974" s="451">
        <f t="shared" si="81"/>
        <v>0.4</v>
      </c>
      <c r="R2974" s="476"/>
    </row>
    <row r="2975" spans="10:18" ht="15" customHeight="1" x14ac:dyDescent="0.25">
      <c r="J2975" s="1055">
        <v>17</v>
      </c>
      <c r="K2975" s="476"/>
      <c r="L2975" s="476">
        <v>8</v>
      </c>
      <c r="M2975" s="426">
        <v>20</v>
      </c>
      <c r="N2975" s="426">
        <v>400</v>
      </c>
      <c r="O2975" s="476"/>
      <c r="P2975" s="450">
        <v>1</v>
      </c>
      <c r="Q2975" s="451">
        <f t="shared" si="81"/>
        <v>6.4000000000000001E-2</v>
      </c>
      <c r="R2975" s="476"/>
    </row>
    <row r="2976" spans="10:18" ht="15" customHeight="1" x14ac:dyDescent="0.25">
      <c r="J2976" s="1321">
        <v>18</v>
      </c>
      <c r="K2976" s="476"/>
      <c r="L2976" s="476">
        <v>7</v>
      </c>
      <c r="M2976" s="426">
        <v>20</v>
      </c>
      <c r="N2976" s="426">
        <v>400</v>
      </c>
      <c r="O2976" s="476"/>
      <c r="P2976" s="450">
        <v>3</v>
      </c>
      <c r="Q2976" s="451">
        <f t="shared" si="81"/>
        <v>0.16800000000000001</v>
      </c>
      <c r="R2976" s="476"/>
    </row>
    <row r="2977" spans="10:18" ht="15" customHeight="1" x14ac:dyDescent="0.25">
      <c r="J2977" s="1055">
        <v>19</v>
      </c>
      <c r="K2977" s="476"/>
      <c r="L2977" s="476">
        <v>4.5</v>
      </c>
      <c r="M2977" s="426">
        <v>20</v>
      </c>
      <c r="N2977" s="426">
        <v>400</v>
      </c>
      <c r="O2977" s="476"/>
      <c r="P2977" s="450">
        <v>3</v>
      </c>
      <c r="Q2977" s="451">
        <f t="shared" si="81"/>
        <v>0.108</v>
      </c>
      <c r="R2977" s="476"/>
    </row>
    <row r="2978" spans="10:18" ht="15" customHeight="1" x14ac:dyDescent="0.25">
      <c r="J2978" s="1321">
        <v>20</v>
      </c>
      <c r="K2978" s="476"/>
      <c r="L2978" s="476">
        <v>3.5</v>
      </c>
      <c r="M2978" s="426">
        <v>20</v>
      </c>
      <c r="N2978" s="426">
        <v>400</v>
      </c>
      <c r="O2978" s="476"/>
      <c r="P2978" s="450">
        <v>2</v>
      </c>
      <c r="Q2978" s="451">
        <f t="shared" si="81"/>
        <v>5.6000000000000001E-2</v>
      </c>
      <c r="R2978" s="476"/>
    </row>
    <row r="2979" spans="10:18" ht="15" customHeight="1" x14ac:dyDescent="0.25">
      <c r="J2979" s="1055">
        <v>21</v>
      </c>
      <c r="K2979" s="476"/>
      <c r="L2979" s="476">
        <v>15</v>
      </c>
      <c r="M2979" s="426">
        <v>15</v>
      </c>
      <c r="N2979" s="426">
        <v>400</v>
      </c>
      <c r="O2979" s="476"/>
      <c r="P2979" s="450">
        <v>2</v>
      </c>
      <c r="Q2979" s="451">
        <f t="shared" si="81"/>
        <v>0.18</v>
      </c>
      <c r="R2979" s="476"/>
    </row>
    <row r="2980" spans="10:18" ht="15" customHeight="1" x14ac:dyDescent="0.25">
      <c r="J2980" s="1321">
        <v>22</v>
      </c>
      <c r="K2980" s="476"/>
      <c r="L2980" s="476">
        <v>13</v>
      </c>
      <c r="M2980" s="426">
        <v>15</v>
      </c>
      <c r="N2980" s="426">
        <v>400</v>
      </c>
      <c r="O2980" s="476"/>
      <c r="P2980" s="450">
        <v>2</v>
      </c>
      <c r="Q2980" s="451">
        <f t="shared" si="81"/>
        <v>0.156</v>
      </c>
      <c r="R2980" s="476"/>
    </row>
    <row r="2981" spans="10:18" ht="15" customHeight="1" x14ac:dyDescent="0.25">
      <c r="J2981" s="1055">
        <v>23</v>
      </c>
      <c r="K2981" s="476"/>
      <c r="L2981" s="476">
        <v>10</v>
      </c>
      <c r="M2981" s="426">
        <v>15</v>
      </c>
      <c r="N2981" s="426">
        <v>400</v>
      </c>
      <c r="O2981" s="476"/>
      <c r="P2981" s="450">
        <v>3</v>
      </c>
      <c r="Q2981" s="451">
        <f t="shared" si="81"/>
        <v>0.18</v>
      </c>
      <c r="R2981" s="476"/>
    </row>
    <row r="2982" spans="10:18" ht="15" customHeight="1" x14ac:dyDescent="0.25">
      <c r="J2982" s="1321">
        <v>24</v>
      </c>
      <c r="K2982" s="476"/>
      <c r="L2982" s="476">
        <v>7</v>
      </c>
      <c r="M2982" s="426">
        <v>15</v>
      </c>
      <c r="N2982" s="426">
        <v>400</v>
      </c>
      <c r="O2982" s="476"/>
      <c r="P2982" s="450">
        <v>1</v>
      </c>
      <c r="Q2982" s="451">
        <f t="shared" si="81"/>
        <v>4.2000000000000003E-2</v>
      </c>
      <c r="R2982" s="476"/>
    </row>
    <row r="2983" spans="10:18" ht="15" customHeight="1" x14ac:dyDescent="0.25">
      <c r="J2983" s="1055">
        <v>25</v>
      </c>
      <c r="K2983" s="476"/>
      <c r="L2983" s="476">
        <v>4.5</v>
      </c>
      <c r="M2983" s="426">
        <v>15</v>
      </c>
      <c r="N2983" s="426">
        <v>400</v>
      </c>
      <c r="O2983" s="476"/>
      <c r="P2983" s="450">
        <v>6</v>
      </c>
      <c r="Q2983" s="451">
        <f t="shared" si="81"/>
        <v>0.16200000000000001</v>
      </c>
      <c r="R2983" s="476"/>
    </row>
    <row r="2984" spans="10:18" ht="15" customHeight="1" x14ac:dyDescent="0.25">
      <c r="J2984" s="1321">
        <v>26</v>
      </c>
      <c r="K2984" s="476"/>
      <c r="L2984" s="476">
        <v>3.5</v>
      </c>
      <c r="M2984" s="426">
        <v>15</v>
      </c>
      <c r="N2984" s="426">
        <v>400</v>
      </c>
      <c r="O2984" s="476"/>
      <c r="P2984" s="450">
        <v>5</v>
      </c>
      <c r="Q2984" s="451">
        <f t="shared" si="81"/>
        <v>0.105</v>
      </c>
      <c r="R2984" s="476"/>
    </row>
    <row r="2985" spans="10:18" ht="15" customHeight="1" x14ac:dyDescent="0.25">
      <c r="J2985" s="1055">
        <v>27</v>
      </c>
      <c r="K2985" s="476"/>
      <c r="L2985" s="476">
        <v>2.2000000000000002</v>
      </c>
      <c r="M2985" s="426">
        <v>15</v>
      </c>
      <c r="N2985" s="426">
        <v>400</v>
      </c>
      <c r="O2985" s="476"/>
      <c r="P2985" s="450">
        <v>2</v>
      </c>
      <c r="Q2985" s="451">
        <f t="shared" si="81"/>
        <v>2.64E-2</v>
      </c>
      <c r="R2985" s="476"/>
    </row>
    <row r="2986" spans="10:18" ht="15" customHeight="1" x14ac:dyDescent="0.25">
      <c r="J2986" s="1321">
        <v>28</v>
      </c>
      <c r="K2986" s="476"/>
      <c r="L2986" s="476">
        <v>10</v>
      </c>
      <c r="M2986" s="426">
        <v>13</v>
      </c>
      <c r="N2986" s="426">
        <v>400</v>
      </c>
      <c r="O2986" s="476"/>
      <c r="P2986" s="450">
        <v>3</v>
      </c>
      <c r="Q2986" s="451">
        <f t="shared" si="81"/>
        <v>0.156</v>
      </c>
      <c r="R2986" s="476"/>
    </row>
    <row r="2987" spans="10:18" ht="15" customHeight="1" x14ac:dyDescent="0.25">
      <c r="J2987" s="1055">
        <v>29</v>
      </c>
      <c r="K2987" s="476"/>
      <c r="L2987" s="476">
        <v>7</v>
      </c>
      <c r="M2987" s="426">
        <v>13</v>
      </c>
      <c r="N2987" s="426">
        <v>400</v>
      </c>
      <c r="O2987" s="476"/>
      <c r="P2987" s="450">
        <v>3</v>
      </c>
      <c r="Q2987" s="451">
        <f t="shared" si="81"/>
        <v>0.10920000000000001</v>
      </c>
      <c r="R2987" s="476"/>
    </row>
    <row r="2988" spans="10:18" ht="15" customHeight="1" x14ac:dyDescent="0.25">
      <c r="J2988" s="1321">
        <v>30</v>
      </c>
      <c r="K2988" s="476"/>
      <c r="L2988" s="476">
        <v>4.5</v>
      </c>
      <c r="M2988" s="426">
        <v>13</v>
      </c>
      <c r="N2988" s="426">
        <v>400</v>
      </c>
      <c r="O2988" s="476"/>
      <c r="P2988" s="450">
        <v>2</v>
      </c>
      <c r="Q2988" s="451">
        <f t="shared" si="81"/>
        <v>4.6800000000000001E-2</v>
      </c>
      <c r="R2988" s="476"/>
    </row>
    <row r="2989" spans="10:18" ht="15" customHeight="1" x14ac:dyDescent="0.25">
      <c r="J2989" s="1055">
        <v>31</v>
      </c>
      <c r="K2989" s="476"/>
      <c r="L2989" s="476">
        <v>3.5</v>
      </c>
      <c r="M2989" s="426">
        <v>13</v>
      </c>
      <c r="N2989" s="426">
        <v>400</v>
      </c>
      <c r="O2989" s="476"/>
      <c r="P2989" s="450">
        <v>1</v>
      </c>
      <c r="Q2989" s="451">
        <f t="shared" si="81"/>
        <v>1.8200000000000001E-2</v>
      </c>
      <c r="R2989" s="476"/>
    </row>
    <row r="2990" spans="10:18" ht="15" customHeight="1" x14ac:dyDescent="0.25">
      <c r="J2990" s="1321">
        <v>32</v>
      </c>
      <c r="K2990" s="476"/>
      <c r="L2990" s="476">
        <v>2.2000000000000002</v>
      </c>
      <c r="M2990" s="426">
        <v>13</v>
      </c>
      <c r="N2990" s="426">
        <v>400</v>
      </c>
      <c r="O2990" s="476"/>
      <c r="P2990" s="450">
        <v>1</v>
      </c>
      <c r="Q2990" s="451">
        <f t="shared" si="81"/>
        <v>1.1440000000000001E-2</v>
      </c>
      <c r="R2990" s="476"/>
    </row>
    <row r="2991" spans="10:18" ht="15" customHeight="1" x14ac:dyDescent="0.25">
      <c r="J2991" s="1055">
        <v>33</v>
      </c>
      <c r="K2991" s="476"/>
      <c r="L2991" s="476">
        <v>10</v>
      </c>
      <c r="M2991" s="426">
        <v>10</v>
      </c>
      <c r="N2991" s="426">
        <v>400</v>
      </c>
      <c r="O2991" s="476"/>
      <c r="P2991" s="450">
        <v>1</v>
      </c>
      <c r="Q2991" s="451">
        <f t="shared" si="81"/>
        <v>0.04</v>
      </c>
      <c r="R2991" s="476"/>
    </row>
    <row r="2992" spans="10:18" ht="15" customHeight="1" x14ac:dyDescent="0.25">
      <c r="J2992" s="1321">
        <v>34</v>
      </c>
      <c r="K2992" s="476"/>
      <c r="L2992" s="476">
        <v>8</v>
      </c>
      <c r="M2992" s="426">
        <v>10</v>
      </c>
      <c r="N2992" s="426">
        <v>400</v>
      </c>
      <c r="O2992" s="476"/>
      <c r="P2992" s="450">
        <v>1</v>
      </c>
      <c r="Q2992" s="451">
        <f t="shared" si="81"/>
        <v>3.2000000000000001E-2</v>
      </c>
      <c r="R2992" s="476"/>
    </row>
    <row r="2993" spans="10:18" ht="15" customHeight="1" x14ac:dyDescent="0.25">
      <c r="J2993" s="1055">
        <v>35</v>
      </c>
      <c r="K2993" s="476"/>
      <c r="L2993" s="476">
        <v>7</v>
      </c>
      <c r="M2993" s="426">
        <v>10</v>
      </c>
      <c r="N2993" s="426">
        <v>400</v>
      </c>
      <c r="O2993" s="476"/>
      <c r="P2993" s="450">
        <v>2</v>
      </c>
      <c r="Q2993" s="451">
        <f t="shared" si="81"/>
        <v>5.6000000000000001E-2</v>
      </c>
      <c r="R2993" s="476"/>
    </row>
    <row r="2994" spans="10:18" ht="15" customHeight="1" x14ac:dyDescent="0.25">
      <c r="J2994" s="1321">
        <v>36</v>
      </c>
      <c r="K2994" s="476"/>
      <c r="L2994" s="476">
        <v>4.5</v>
      </c>
      <c r="M2994" s="426">
        <v>10</v>
      </c>
      <c r="N2994" s="426">
        <v>400</v>
      </c>
      <c r="O2994" s="476"/>
      <c r="P2994" s="450">
        <v>45</v>
      </c>
      <c r="Q2994" s="451">
        <f t="shared" si="81"/>
        <v>0.81</v>
      </c>
      <c r="R2994" s="476"/>
    </row>
    <row r="2995" spans="10:18" ht="15" customHeight="1" x14ac:dyDescent="0.25">
      <c r="J2995" s="1055">
        <v>37</v>
      </c>
      <c r="K2995" s="476"/>
      <c r="L2995" s="476">
        <v>2.2000000000000002</v>
      </c>
      <c r="M2995" s="426">
        <v>10</v>
      </c>
      <c r="N2995" s="426">
        <v>400</v>
      </c>
      <c r="O2995" s="476"/>
      <c r="P2995" s="450">
        <v>21</v>
      </c>
      <c r="Q2995" s="451">
        <f t="shared" si="81"/>
        <v>0.18479999999999999</v>
      </c>
      <c r="R2995" s="476"/>
    </row>
    <row r="2996" spans="10:18" ht="15" customHeight="1" x14ac:dyDescent="0.25">
      <c r="J2996" s="1321">
        <v>38</v>
      </c>
      <c r="K2996" s="476"/>
      <c r="L2996" s="476">
        <v>3.5</v>
      </c>
      <c r="M2996" s="426">
        <v>10</v>
      </c>
      <c r="N2996" s="426">
        <v>400</v>
      </c>
      <c r="O2996" s="476"/>
      <c r="P2996" s="450">
        <v>8</v>
      </c>
      <c r="Q2996" s="451">
        <f t="shared" si="81"/>
        <v>0.112</v>
      </c>
      <c r="R2996" s="476"/>
    </row>
    <row r="2997" spans="10:18" ht="15" customHeight="1" x14ac:dyDescent="0.25">
      <c r="J2997" s="1055">
        <v>39</v>
      </c>
      <c r="K2997" s="476"/>
      <c r="L2997" s="476">
        <v>4.5</v>
      </c>
      <c r="M2997" s="426">
        <v>10</v>
      </c>
      <c r="N2997" s="426">
        <v>300</v>
      </c>
      <c r="O2997" s="476"/>
      <c r="P2997" s="450">
        <v>5</v>
      </c>
      <c r="Q2997" s="451">
        <f t="shared" si="81"/>
        <v>6.7500000000000004E-2</v>
      </c>
      <c r="R2997" s="476"/>
    </row>
    <row r="2998" spans="10:18" ht="15" customHeight="1" x14ac:dyDescent="0.25">
      <c r="J2998" s="1321">
        <v>40</v>
      </c>
      <c r="K2998" s="476"/>
      <c r="L2998" s="476">
        <v>2.2000000000000002</v>
      </c>
      <c r="M2998" s="426">
        <v>10</v>
      </c>
      <c r="N2998" s="426">
        <v>300</v>
      </c>
      <c r="O2998" s="476"/>
      <c r="P2998" s="450">
        <v>4</v>
      </c>
      <c r="Q2998" s="451">
        <f t="shared" si="81"/>
        <v>2.64E-2</v>
      </c>
      <c r="R2998" s="476"/>
    </row>
    <row r="2999" spans="10:18" ht="15" customHeight="1" x14ac:dyDescent="0.25">
      <c r="J2999" s="1055">
        <v>41</v>
      </c>
      <c r="K2999" s="476"/>
      <c r="L2999" s="476">
        <v>2.2000000000000002</v>
      </c>
      <c r="M2999" s="426">
        <v>20</v>
      </c>
      <c r="N2999" s="426">
        <v>300</v>
      </c>
      <c r="O2999" s="476"/>
      <c r="P2999" s="450">
        <v>1</v>
      </c>
      <c r="Q2999" s="451">
        <f t="shared" si="81"/>
        <v>1.32E-2</v>
      </c>
      <c r="R2999" s="476"/>
    </row>
    <row r="3000" spans="10:18" ht="15" customHeight="1" x14ac:dyDescent="0.25">
      <c r="J3000" s="1321">
        <v>42</v>
      </c>
      <c r="K3000" s="476"/>
      <c r="L3000" s="476">
        <v>2.2000000000000002</v>
      </c>
      <c r="M3000" s="426">
        <v>10</v>
      </c>
      <c r="N3000" s="426">
        <v>200</v>
      </c>
      <c r="O3000" s="476"/>
      <c r="P3000" s="450">
        <v>5</v>
      </c>
      <c r="Q3000" s="451">
        <f t="shared" si="81"/>
        <v>2.1999999999999999E-2</v>
      </c>
      <c r="R3000" s="476"/>
    </row>
    <row r="3001" spans="10:18" ht="15" customHeight="1" x14ac:dyDescent="0.25">
      <c r="J3001" s="1321">
        <v>43</v>
      </c>
      <c r="K3001" s="476"/>
      <c r="L3001" s="477">
        <v>5</v>
      </c>
      <c r="M3001" s="409">
        <v>7</v>
      </c>
      <c r="N3001" s="409">
        <v>400</v>
      </c>
      <c r="O3001" s="409">
        <v>15</v>
      </c>
      <c r="P3001" s="450">
        <v>60</v>
      </c>
      <c r="Q3001" s="451">
        <f t="shared" si="81"/>
        <v>0.84</v>
      </c>
      <c r="R3001" s="618"/>
    </row>
    <row r="3002" spans="10:18" ht="15" customHeight="1" x14ac:dyDescent="0.25">
      <c r="J3002" s="1321">
        <v>44</v>
      </c>
      <c r="K3002" s="476"/>
      <c r="L3002" s="477">
        <v>4</v>
      </c>
      <c r="M3002" s="409">
        <v>6</v>
      </c>
      <c r="N3002" s="409">
        <v>400</v>
      </c>
      <c r="O3002" s="409">
        <v>5</v>
      </c>
      <c r="P3002" s="450">
        <v>30</v>
      </c>
      <c r="Q3002" s="451">
        <f t="shared" si="81"/>
        <v>0.28799999999999998</v>
      </c>
      <c r="R3002" s="1058"/>
    </row>
    <row r="3003" spans="10:18" ht="15" customHeight="1" x14ac:dyDescent="0.25">
      <c r="J3003" s="1321">
        <v>45</v>
      </c>
      <c r="K3003" s="476"/>
      <c r="L3003" s="477">
        <v>3</v>
      </c>
      <c r="M3003" s="409">
        <v>5</v>
      </c>
      <c r="N3003" s="409">
        <v>400</v>
      </c>
      <c r="O3003" s="409">
        <v>11</v>
      </c>
      <c r="P3003" s="450">
        <v>110</v>
      </c>
      <c r="Q3003" s="451">
        <f t="shared" si="81"/>
        <v>0.66</v>
      </c>
      <c r="R3003" s="618"/>
    </row>
    <row r="3004" spans="10:18" ht="15" customHeight="1" x14ac:dyDescent="0.25">
      <c r="J3004" s="1321">
        <v>46</v>
      </c>
      <c r="K3004" s="476"/>
      <c r="L3004" s="477">
        <v>2</v>
      </c>
      <c r="M3004" s="409">
        <v>3</v>
      </c>
      <c r="N3004" s="409">
        <v>400</v>
      </c>
      <c r="O3004" s="409">
        <v>6</v>
      </c>
      <c r="P3004" s="450">
        <v>150</v>
      </c>
      <c r="Q3004" s="451">
        <f t="shared" si="81"/>
        <v>0.36</v>
      </c>
      <c r="R3004" s="1058"/>
    </row>
    <row r="3005" spans="10:18" ht="15" customHeight="1" x14ac:dyDescent="0.25">
      <c r="J3005" s="1882"/>
      <c r="K3005" s="1883"/>
      <c r="L3005" s="1883"/>
      <c r="M3005" s="1883"/>
      <c r="N3005" s="1884"/>
      <c r="O3005" s="1057">
        <f>SUM(O2053:O3004)</f>
        <v>751</v>
      </c>
      <c r="P3005" s="1057">
        <f>SUM(P2053:P3004)</f>
        <v>9711</v>
      </c>
      <c r="Q3005" s="1121">
        <f>SUM(Q2053:Q3004)</f>
        <v>144.51077500000005</v>
      </c>
      <c r="R3005" s="438"/>
    </row>
    <row r="3006" spans="10:18" ht="15" customHeight="1" thickBot="1" x14ac:dyDescent="0.3">
      <c r="J3006" s="112"/>
      <c r="K3006" s="112"/>
      <c r="L3006" s="112"/>
      <c r="M3006" s="112"/>
      <c r="N3006" s="112"/>
      <c r="O3006" s="455">
        <f>SUM(O3005,O2052,O115,P1456)</f>
        <v>14055</v>
      </c>
      <c r="P3006" s="455">
        <f>SUM(P3005,P2052,P115,P1456)</f>
        <v>29474</v>
      </c>
      <c r="Q3006" s="456">
        <f>SUM(Q3005,Q2052,Q115,Q1456)</f>
        <v>426.2845650000005</v>
      </c>
      <c r="R3006" s="49"/>
    </row>
    <row r="3007" spans="10:18" ht="15" customHeight="1" thickTop="1" x14ac:dyDescent="0.25"/>
    <row r="3027" spans="29:35" ht="15" customHeight="1" x14ac:dyDescent="0.25">
      <c r="AC3027" s="112"/>
      <c r="AD3027" s="112"/>
      <c r="AE3027" s="112"/>
      <c r="AF3027" s="112"/>
      <c r="AG3027" s="112"/>
      <c r="AH3027" s="112"/>
      <c r="AI3027" s="112"/>
    </row>
    <row r="3500" spans="29:35" ht="15" customHeight="1" x14ac:dyDescent="0.25">
      <c r="AC3500" s="444"/>
      <c r="AD3500" s="444"/>
      <c r="AE3500" s="444"/>
      <c r="AF3500" s="444"/>
      <c r="AG3500" s="444"/>
      <c r="AH3500" s="444"/>
      <c r="AI3500" s="444"/>
    </row>
  </sheetData>
  <mergeCells count="32">
    <mergeCell ref="AC92:AE92"/>
    <mergeCell ref="AC1:AI2"/>
    <mergeCell ref="AC4:AC5"/>
    <mergeCell ref="AD4:AD5"/>
    <mergeCell ref="AE4:AH4"/>
    <mergeCell ref="AI4:AI5"/>
    <mergeCell ref="AC13:AD13"/>
    <mergeCell ref="AC29:AD29"/>
    <mergeCell ref="AC52:AD52"/>
    <mergeCell ref="AC75:AD75"/>
    <mergeCell ref="AC85:AD85"/>
    <mergeCell ref="B1:H2"/>
    <mergeCell ref="B4:B5"/>
    <mergeCell ref="C4:C5"/>
    <mergeCell ref="D4:D5"/>
    <mergeCell ref="E4:G4"/>
    <mergeCell ref="H4:H5"/>
    <mergeCell ref="J3005:N3005"/>
    <mergeCell ref="T1:AA2"/>
    <mergeCell ref="T4:T5"/>
    <mergeCell ref="U4:U5"/>
    <mergeCell ref="V4:X4"/>
    <mergeCell ref="Y4:Z4"/>
    <mergeCell ref="J115:N115"/>
    <mergeCell ref="J2052:N2052"/>
    <mergeCell ref="J1:R2"/>
    <mergeCell ref="O3:P3"/>
    <mergeCell ref="J4:J5"/>
    <mergeCell ref="K4:K5"/>
    <mergeCell ref="L4:N4"/>
    <mergeCell ref="O4:Q4"/>
    <mergeCell ref="R4:R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REKAP</vt:lpstr>
      <vt:lpstr>INPUT LOG</vt:lpstr>
      <vt:lpstr>MERANTI</vt:lpstr>
      <vt:lpstr>BENGKIRAI</vt:lpstr>
      <vt:lpstr>BELI MASAK</vt:lpstr>
      <vt:lpstr>PLAT BENGKIRAI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2026-09-10T08:04:07Z</cp:lastPrinted>
  <dcterms:created xsi:type="dcterms:W3CDTF">2026-06-07T01:47:25Z</dcterms:created>
  <dcterms:modified xsi:type="dcterms:W3CDTF">2026-09-21T05:45:45Z</dcterms:modified>
</cp:coreProperties>
</file>